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3E1BD1A2-3D87-40A9-8151-DE15278AA30F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Для заповнення" sheetId="1" r:id="rId1"/>
    <sheet name="Аркуш1" sheetId="17" r:id="rId2"/>
    <sheet name="Зони" sheetId="2" r:id="rId3"/>
    <sheet name="Зона G1 готово" sheetId="3" r:id="rId4"/>
    <sheet name="Обєми груп " sheetId="4" r:id="rId5"/>
    <sheet name="Середні продажі по групам" sheetId="5" r:id="rId6"/>
    <sheet name="Дані склад" sheetId="6" r:id="rId7"/>
    <sheet name="1 (1)" sheetId="7" r:id="rId8"/>
    <sheet name="1С станом на 15.01.24 ранок" sheetId="8" state="hidden" r:id="rId9"/>
    <sheet name="Ідеї що виникають по ходу" sheetId="9" state="hidden" r:id="rId10"/>
    <sheet name="Аркуш4" sheetId="10" r:id="rId11"/>
    <sheet name="Скороченя" sheetId="11" state="hidden" r:id="rId12"/>
    <sheet name="Питання" sheetId="12" state="hidden" r:id="rId13"/>
    <sheet name="Лист2" sheetId="13" r:id="rId14"/>
    <sheet name="шт" sheetId="14" r:id="rId15"/>
    <sheet name="ящв" sheetId="15" r:id="rId16"/>
    <sheet name="ящ" sheetId="16" r:id="rId17"/>
  </sheets>
  <definedNames>
    <definedName name="_xlnm._FilterDatabase" localSheetId="7" hidden="1">'1 (1)'!$B$1:$AQ$758</definedName>
    <definedName name="_xlnm._FilterDatabase" localSheetId="1" hidden="1">Аркуш1!$A$2:$C$370</definedName>
    <definedName name="_xlnm._FilterDatabase" localSheetId="6" hidden="1">'Дані склад'!$B$1:$O$982</definedName>
    <definedName name="_xlnm._FilterDatabase" localSheetId="0" hidden="1">'Для заповнення'!$A$1:$AB$1163</definedName>
    <definedName name="_xlnm._FilterDatabase" localSheetId="4" hidden="1">'Обєми груп '!$A$1:$D$1000</definedName>
    <definedName name="_xlnm._FilterDatabase" localSheetId="14" hidden="1">шт!$A$1:$H$2668</definedName>
    <definedName name="Z_A1A8927A_09E3_4C35_A8D2_AC153AE115F1_.wvu.FilterData" localSheetId="0" hidden="1">'Для заповнення'!$A$1:$AI$1163</definedName>
    <definedName name="Z_E7207DD4_24A2_4F94_8E5B_9937F0E32619_.wvu.FilterData" localSheetId="0" hidden="1">'Для заповнення'!$A$1:$AI$1163</definedName>
    <definedName name="Z_F0922456_4E1A_402F_BB8F_C4B1811530E5_.wvu.FilterData" localSheetId="7" hidden="1">'1 (1)'!$B$1:$AV$756</definedName>
  </definedNames>
  <calcPr calcId="191029"/>
  <customWorkbookViews>
    <customWorkbookView name="Фільтр 1" guid="{F0922456-4E1A-402F-BB8F-C4B1811530E5}" maximized="1" windowWidth="0" windowHeight="0" activeSheetId="0"/>
    <customWorkbookView name="Руслана" guid="{E7207DD4-24A2-4F94-8E5B-9937F0E32619}" maximized="1" windowWidth="0" windowHeight="0" activeSheetId="0"/>
    <customWorkbookView name="Коля" guid="{A1A8927A-09E3-4C35-A8D2-AC153AE115F1}" maximized="1" windowWidth="0" windowHeight="0" activeSheetId="0"/>
  </customWorkbookViews>
  <pivotCaches>
    <pivotCache cacheId="3" r:id="rId1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21" roundtripDataChecksum="TkIkfjJsZzj78cw/HYrvhqinSibBJ5v6D2sD8lI8yr8="/>
    </ext>
  </extLst>
</workbook>
</file>

<file path=xl/calcChain.xml><?xml version="1.0" encoding="utf-8"?>
<calcChain xmlns="http://schemas.openxmlformats.org/spreadsheetml/2006/main">
  <c r="B371" i="17" l="1"/>
  <c r="AJ758" i="7"/>
  <c r="V757" i="7"/>
  <c r="AT756" i="7"/>
  <c r="AU756" i="7" s="1"/>
  <c r="AS756" i="7"/>
  <c r="AR756" i="7"/>
  <c r="AL756" i="7"/>
  <c r="AK756" i="7"/>
  <c r="AJ756" i="7"/>
  <c r="AB756" i="7"/>
  <c r="AA756" i="7"/>
  <c r="AV756" i="7" s="1"/>
  <c r="R756" i="7"/>
  <c r="Q756" i="7"/>
  <c r="D756" i="7"/>
  <c r="E756" i="7" s="1"/>
  <c r="AT755" i="7"/>
  <c r="AU755" i="7" s="1"/>
  <c r="AS755" i="7"/>
  <c r="AR755" i="7"/>
  <c r="AL755" i="7"/>
  <c r="AK755" i="7"/>
  <c r="AJ755" i="7"/>
  <c r="AB755" i="7"/>
  <c r="AA755" i="7"/>
  <c r="AV755" i="7" s="1"/>
  <c r="R755" i="7"/>
  <c r="Q755" i="7"/>
  <c r="D755" i="7"/>
  <c r="E755" i="7" s="1"/>
  <c r="AE755" i="7" s="1"/>
  <c r="AV754" i="7"/>
  <c r="AU754" i="7"/>
  <c r="AT754" i="7"/>
  <c r="AS754" i="7"/>
  <c r="AR754" i="7"/>
  <c r="AL754" i="7"/>
  <c r="AK754" i="7"/>
  <c r="AJ754" i="7"/>
  <c r="AB754" i="7"/>
  <c r="AE754" i="7" s="1"/>
  <c r="AA754" i="7"/>
  <c r="R754" i="7"/>
  <c r="Q754" i="7"/>
  <c r="E754" i="7"/>
  <c r="D754" i="7"/>
  <c r="AT753" i="7"/>
  <c r="AU753" i="7" s="1"/>
  <c r="AS753" i="7"/>
  <c r="AR753" i="7"/>
  <c r="AL753" i="7"/>
  <c r="AK753" i="7"/>
  <c r="AJ753" i="7"/>
  <c r="AB753" i="7"/>
  <c r="AA753" i="7"/>
  <c r="AV753" i="7" s="1"/>
  <c r="R753" i="7"/>
  <c r="Q753" i="7"/>
  <c r="D753" i="7"/>
  <c r="E753" i="7" s="1"/>
  <c r="AT752" i="7"/>
  <c r="AU752" i="7" s="1"/>
  <c r="AS752" i="7"/>
  <c r="AR752" i="7"/>
  <c r="AL752" i="7"/>
  <c r="AK752" i="7"/>
  <c r="AJ752" i="7"/>
  <c r="AB752" i="7"/>
  <c r="AA752" i="7"/>
  <c r="AV752" i="7" s="1"/>
  <c r="R752" i="7"/>
  <c r="Q752" i="7"/>
  <c r="D752" i="7"/>
  <c r="E752" i="7" s="1"/>
  <c r="AV751" i="7"/>
  <c r="AT751" i="7"/>
  <c r="AU751" i="7" s="1"/>
  <c r="AS751" i="7"/>
  <c r="AR751" i="7"/>
  <c r="AL751" i="7"/>
  <c r="AK751" i="7"/>
  <c r="AJ751" i="7"/>
  <c r="AB751" i="7"/>
  <c r="AA751" i="7"/>
  <c r="R751" i="7"/>
  <c r="Q751" i="7"/>
  <c r="D751" i="7"/>
  <c r="E751" i="7" s="1"/>
  <c r="AE751" i="7" s="1"/>
  <c r="AV750" i="7"/>
  <c r="AU750" i="7"/>
  <c r="AT750" i="7"/>
  <c r="AS750" i="7"/>
  <c r="AR750" i="7"/>
  <c r="AL750" i="7"/>
  <c r="AK750" i="7"/>
  <c r="AJ750" i="7"/>
  <c r="AB750" i="7"/>
  <c r="AE750" i="7" s="1"/>
  <c r="AA750" i="7"/>
  <c r="R750" i="7"/>
  <c r="Q750" i="7"/>
  <c r="E750" i="7"/>
  <c r="D750" i="7"/>
  <c r="AT749" i="7"/>
  <c r="AU749" i="7" s="1"/>
  <c r="AS749" i="7"/>
  <c r="AR749" i="7"/>
  <c r="AL749" i="7"/>
  <c r="AK749" i="7"/>
  <c r="AJ749" i="7"/>
  <c r="AB749" i="7"/>
  <c r="AA749" i="7"/>
  <c r="AV749" i="7" s="1"/>
  <c r="R749" i="7"/>
  <c r="Q749" i="7"/>
  <c r="D749" i="7"/>
  <c r="E749" i="7" s="1"/>
  <c r="AT748" i="7"/>
  <c r="AU748" i="7" s="1"/>
  <c r="AS748" i="7"/>
  <c r="AR748" i="7"/>
  <c r="AL748" i="7"/>
  <c r="AK748" i="7"/>
  <c r="AJ748" i="7"/>
  <c r="AB748" i="7"/>
  <c r="AA748" i="7"/>
  <c r="AV748" i="7" s="1"/>
  <c r="R748" i="7"/>
  <c r="Q748" i="7"/>
  <c r="D748" i="7"/>
  <c r="E748" i="7" s="1"/>
  <c r="AV747" i="7"/>
  <c r="AT747" i="7"/>
  <c r="AU747" i="7" s="1"/>
  <c r="AS747" i="7"/>
  <c r="AR747" i="7"/>
  <c r="AL747" i="7"/>
  <c r="AK747" i="7"/>
  <c r="AJ747" i="7"/>
  <c r="AB747" i="7"/>
  <c r="AA747" i="7"/>
  <c r="R747" i="7"/>
  <c r="Q747" i="7"/>
  <c r="D747" i="7"/>
  <c r="E747" i="7" s="1"/>
  <c r="AE747" i="7" s="1"/>
  <c r="AV746" i="7"/>
  <c r="AU746" i="7"/>
  <c r="AT746" i="7"/>
  <c r="AS746" i="7"/>
  <c r="AR746" i="7"/>
  <c r="AL746" i="7"/>
  <c r="AK746" i="7"/>
  <c r="AJ746" i="7"/>
  <c r="AB746" i="7"/>
  <c r="AE746" i="7" s="1"/>
  <c r="AA746" i="7"/>
  <c r="R746" i="7"/>
  <c r="Q746" i="7"/>
  <c r="E746" i="7"/>
  <c r="D746" i="7"/>
  <c r="AT745" i="7"/>
  <c r="AU745" i="7" s="1"/>
  <c r="AS745" i="7"/>
  <c r="AR745" i="7"/>
  <c r="AL745" i="7"/>
  <c r="AK745" i="7"/>
  <c r="AJ745" i="7"/>
  <c r="AB745" i="7"/>
  <c r="AA745" i="7"/>
  <c r="AV745" i="7" s="1"/>
  <c r="R745" i="7"/>
  <c r="Q745" i="7"/>
  <c r="D745" i="7"/>
  <c r="E745" i="7" s="1"/>
  <c r="AT744" i="7"/>
  <c r="AU744" i="7" s="1"/>
  <c r="AS744" i="7"/>
  <c r="AR744" i="7"/>
  <c r="AL744" i="7"/>
  <c r="AK744" i="7"/>
  <c r="AJ744" i="7"/>
  <c r="AB744" i="7"/>
  <c r="AA744" i="7"/>
  <c r="AV744" i="7" s="1"/>
  <c r="R744" i="7"/>
  <c r="Q744" i="7"/>
  <c r="D744" i="7"/>
  <c r="E744" i="7" s="1"/>
  <c r="AV743" i="7"/>
  <c r="AT743" i="7"/>
  <c r="AU743" i="7" s="1"/>
  <c r="AS743" i="7"/>
  <c r="AR743" i="7"/>
  <c r="AL743" i="7"/>
  <c r="AK743" i="7"/>
  <c r="AJ743" i="7"/>
  <c r="AB743" i="7"/>
  <c r="AA743" i="7"/>
  <c r="R743" i="7"/>
  <c r="Q743" i="7"/>
  <c r="D743" i="7"/>
  <c r="E743" i="7" s="1"/>
  <c r="AE743" i="7" s="1"/>
  <c r="AV742" i="7"/>
  <c r="AT742" i="7"/>
  <c r="AS742" i="7"/>
  <c r="AR742" i="7"/>
  <c r="AU742" i="7" s="1"/>
  <c r="AL742" i="7"/>
  <c r="AK742" i="7"/>
  <c r="AJ742" i="7"/>
  <c r="AE742" i="7"/>
  <c r="AB742" i="7"/>
  <c r="AA742" i="7"/>
  <c r="R742" i="7"/>
  <c r="Q742" i="7"/>
  <c r="E742" i="7"/>
  <c r="D742" i="7"/>
  <c r="AU741" i="7"/>
  <c r="AT741" i="7"/>
  <c r="AS741" i="7"/>
  <c r="AR741" i="7"/>
  <c r="AL741" i="7"/>
  <c r="AK741" i="7"/>
  <c r="AJ741" i="7"/>
  <c r="AB741" i="7"/>
  <c r="AE741" i="7" s="1"/>
  <c r="AA741" i="7"/>
  <c r="AV741" i="7" s="1"/>
  <c r="R741" i="7"/>
  <c r="Q741" i="7"/>
  <c r="E741" i="7"/>
  <c r="D741" i="7"/>
  <c r="AT740" i="7"/>
  <c r="AU740" i="7" s="1"/>
  <c r="AS740" i="7"/>
  <c r="AR740" i="7"/>
  <c r="AL740" i="7"/>
  <c r="AK740" i="7"/>
  <c r="AJ740" i="7"/>
  <c r="AB740" i="7"/>
  <c r="AA740" i="7"/>
  <c r="AV740" i="7" s="1"/>
  <c r="R740" i="7"/>
  <c r="Q740" i="7"/>
  <c r="D740" i="7"/>
  <c r="E740" i="7" s="1"/>
  <c r="AE740" i="7" s="1"/>
  <c r="AV739" i="7"/>
  <c r="AT739" i="7"/>
  <c r="AS739" i="7"/>
  <c r="AU739" i="7" s="1"/>
  <c r="AR739" i="7"/>
  <c r="AL739" i="7"/>
  <c r="AK739" i="7"/>
  <c r="AJ739" i="7"/>
  <c r="AE739" i="7"/>
  <c r="AB739" i="7"/>
  <c r="AA739" i="7"/>
  <c r="R739" i="7"/>
  <c r="Q739" i="7"/>
  <c r="E739" i="7"/>
  <c r="D739" i="7"/>
  <c r="AV738" i="7"/>
  <c r="AT738" i="7"/>
  <c r="AS738" i="7"/>
  <c r="AR738" i="7"/>
  <c r="AU738" i="7" s="1"/>
  <c r="AL738" i="7"/>
  <c r="AK738" i="7"/>
  <c r="AJ738" i="7"/>
  <c r="AE738" i="7"/>
  <c r="AB738" i="7"/>
  <c r="AA738" i="7"/>
  <c r="R738" i="7"/>
  <c r="Q738" i="7"/>
  <c r="E738" i="7"/>
  <c r="D738" i="7"/>
  <c r="AU737" i="7"/>
  <c r="AT737" i="7"/>
  <c r="AS737" i="7"/>
  <c r="AR737" i="7"/>
  <c r="AL737" i="7"/>
  <c r="AK737" i="7"/>
  <c r="AJ737" i="7"/>
  <c r="AB737" i="7"/>
  <c r="AE737" i="7" s="1"/>
  <c r="AA737" i="7"/>
  <c r="AV737" i="7" s="1"/>
  <c r="R737" i="7"/>
  <c r="Q737" i="7"/>
  <c r="E737" i="7"/>
  <c r="D737" i="7"/>
  <c r="AT736" i="7"/>
  <c r="AU736" i="7" s="1"/>
  <c r="AS736" i="7"/>
  <c r="AR736" i="7"/>
  <c r="AL736" i="7"/>
  <c r="AK736" i="7"/>
  <c r="AJ736" i="7"/>
  <c r="AB736" i="7"/>
  <c r="AA736" i="7"/>
  <c r="AV736" i="7" s="1"/>
  <c r="R736" i="7"/>
  <c r="Q736" i="7"/>
  <c r="D736" i="7"/>
  <c r="E736" i="7" s="1"/>
  <c r="AE736" i="7" s="1"/>
  <c r="AV735" i="7"/>
  <c r="AT735" i="7"/>
  <c r="AS735" i="7"/>
  <c r="AU735" i="7" s="1"/>
  <c r="AR735" i="7"/>
  <c r="AL735" i="7"/>
  <c r="AK735" i="7"/>
  <c r="AJ735" i="7"/>
  <c r="AE735" i="7"/>
  <c r="AB735" i="7"/>
  <c r="AA735" i="7"/>
  <c r="R735" i="7"/>
  <c r="Q735" i="7"/>
  <c r="E735" i="7"/>
  <c r="D735" i="7"/>
  <c r="AV734" i="7"/>
  <c r="AT734" i="7"/>
  <c r="AS734" i="7"/>
  <c r="AR734" i="7"/>
  <c r="AU734" i="7" s="1"/>
  <c r="AL734" i="7"/>
  <c r="AK734" i="7"/>
  <c r="AJ734" i="7"/>
  <c r="AE734" i="7"/>
  <c r="AB734" i="7"/>
  <c r="AA734" i="7"/>
  <c r="R734" i="7"/>
  <c r="Q734" i="7"/>
  <c r="E734" i="7"/>
  <c r="D734" i="7"/>
  <c r="AU733" i="7"/>
  <c r="AT733" i="7"/>
  <c r="AS733" i="7"/>
  <c r="AR733" i="7"/>
  <c r="AL733" i="7"/>
  <c r="AK733" i="7"/>
  <c r="AJ733" i="7"/>
  <c r="AB733" i="7"/>
  <c r="AE733" i="7" s="1"/>
  <c r="AA733" i="7"/>
  <c r="AV733" i="7" s="1"/>
  <c r="R733" i="7"/>
  <c r="Q733" i="7"/>
  <c r="E733" i="7"/>
  <c r="D733" i="7"/>
  <c r="AT732" i="7"/>
  <c r="AU732" i="7" s="1"/>
  <c r="AS732" i="7"/>
  <c r="AR732" i="7"/>
  <c r="AL732" i="7"/>
  <c r="AK732" i="7"/>
  <c r="AJ732" i="7"/>
  <c r="AB732" i="7"/>
  <c r="AA732" i="7"/>
  <c r="AV732" i="7" s="1"/>
  <c r="R732" i="7"/>
  <c r="Q732" i="7"/>
  <c r="D732" i="7"/>
  <c r="E732" i="7" s="1"/>
  <c r="AE732" i="7" s="1"/>
  <c r="AV731" i="7"/>
  <c r="AT731" i="7"/>
  <c r="AS731" i="7"/>
  <c r="AU731" i="7" s="1"/>
  <c r="AR731" i="7"/>
  <c r="AL731" i="7"/>
  <c r="AK731" i="7"/>
  <c r="AJ731" i="7"/>
  <c r="AE731" i="7"/>
  <c r="AB731" i="7"/>
  <c r="AA731" i="7"/>
  <c r="R731" i="7"/>
  <c r="Q731" i="7"/>
  <c r="E731" i="7"/>
  <c r="D731" i="7"/>
  <c r="AV730" i="7"/>
  <c r="AT730" i="7"/>
  <c r="AS730" i="7"/>
  <c r="AR730" i="7"/>
  <c r="AU730" i="7" s="1"/>
  <c r="AL730" i="7"/>
  <c r="AK730" i="7"/>
  <c r="AJ730" i="7"/>
  <c r="AE730" i="7"/>
  <c r="AB730" i="7"/>
  <c r="AA730" i="7"/>
  <c r="R730" i="7"/>
  <c r="Q730" i="7"/>
  <c r="E730" i="7"/>
  <c r="D730" i="7"/>
  <c r="AU729" i="7"/>
  <c r="AT729" i="7"/>
  <c r="AS729" i="7"/>
  <c r="AR729" i="7"/>
  <c r="AL729" i="7"/>
  <c r="AK729" i="7"/>
  <c r="AJ729" i="7"/>
  <c r="AB729" i="7"/>
  <c r="AE729" i="7" s="1"/>
  <c r="AA729" i="7"/>
  <c r="AV729" i="7" s="1"/>
  <c r="R729" i="7"/>
  <c r="Q729" i="7"/>
  <c r="E729" i="7"/>
  <c r="D729" i="7"/>
  <c r="AT728" i="7"/>
  <c r="AU728" i="7" s="1"/>
  <c r="AS728" i="7"/>
  <c r="AR728" i="7"/>
  <c r="AL728" i="7"/>
  <c r="AK728" i="7"/>
  <c r="AJ728" i="7"/>
  <c r="AB728" i="7"/>
  <c r="AA728" i="7"/>
  <c r="AV728" i="7" s="1"/>
  <c r="R728" i="7"/>
  <c r="Q728" i="7"/>
  <c r="D728" i="7"/>
  <c r="E728" i="7" s="1"/>
  <c r="AE728" i="7" s="1"/>
  <c r="AT727" i="7"/>
  <c r="AS727" i="7"/>
  <c r="AU727" i="7" s="1"/>
  <c r="AR727" i="7"/>
  <c r="AL727" i="7"/>
  <c r="AK727" i="7"/>
  <c r="AJ727" i="7"/>
  <c r="AB727" i="7"/>
  <c r="AA727" i="7"/>
  <c r="AV727" i="7" s="1"/>
  <c r="R727" i="7"/>
  <c r="Q727" i="7"/>
  <c r="D727" i="7"/>
  <c r="E727" i="7" s="1"/>
  <c r="AE727" i="7" s="1"/>
  <c r="AT726" i="7"/>
  <c r="AS726" i="7"/>
  <c r="AU726" i="7" s="1"/>
  <c r="AR726" i="7"/>
  <c r="AL726" i="7"/>
  <c r="AK726" i="7"/>
  <c r="AJ726" i="7"/>
  <c r="AB726" i="7"/>
  <c r="AA726" i="7"/>
  <c r="AV726" i="7" s="1"/>
  <c r="R726" i="7"/>
  <c r="Q726" i="7"/>
  <c r="D726" i="7"/>
  <c r="E726" i="7" s="1"/>
  <c r="AE726" i="7" s="1"/>
  <c r="AT725" i="7"/>
  <c r="AS725" i="7"/>
  <c r="AU725" i="7" s="1"/>
  <c r="AR725" i="7"/>
  <c r="AL725" i="7"/>
  <c r="AK725" i="7"/>
  <c r="AJ725" i="7"/>
  <c r="AB725" i="7"/>
  <c r="AA725" i="7"/>
  <c r="AV725" i="7" s="1"/>
  <c r="R725" i="7"/>
  <c r="Q725" i="7"/>
  <c r="E725" i="7"/>
  <c r="D725" i="7"/>
  <c r="AT724" i="7"/>
  <c r="AS724" i="7"/>
  <c r="AR724" i="7"/>
  <c r="AL724" i="7"/>
  <c r="AK724" i="7"/>
  <c r="AJ724" i="7"/>
  <c r="AE724" i="7"/>
  <c r="AB724" i="7"/>
  <c r="AA724" i="7"/>
  <c r="AV724" i="7" s="1"/>
  <c r="R724" i="7"/>
  <c r="Q724" i="7"/>
  <c r="D724" i="7"/>
  <c r="E724" i="7" s="1"/>
  <c r="AV723" i="7"/>
  <c r="AU723" i="7"/>
  <c r="AT723" i="7"/>
  <c r="AS723" i="7"/>
  <c r="AR723" i="7"/>
  <c r="AL723" i="7"/>
  <c r="AK723" i="7"/>
  <c r="AJ723" i="7"/>
  <c r="AB723" i="7"/>
  <c r="AA723" i="7"/>
  <c r="R723" i="7"/>
  <c r="Q723" i="7"/>
  <c r="E723" i="7"/>
  <c r="D723" i="7"/>
  <c r="AT722" i="7"/>
  <c r="AS722" i="7"/>
  <c r="AR722" i="7"/>
  <c r="AL722" i="7"/>
  <c r="AK722" i="7"/>
  <c r="AJ722" i="7"/>
  <c r="AB722" i="7"/>
  <c r="AA722" i="7"/>
  <c r="AV722" i="7" s="1"/>
  <c r="R722" i="7"/>
  <c r="Q722" i="7"/>
  <c r="D722" i="7"/>
  <c r="E722" i="7" s="1"/>
  <c r="AE722" i="7" s="1"/>
  <c r="AU721" i="7"/>
  <c r="AT721" i="7"/>
  <c r="AS721" i="7"/>
  <c r="AR721" i="7"/>
  <c r="AL721" i="7"/>
  <c r="AK721" i="7"/>
  <c r="AJ721" i="7"/>
  <c r="AB721" i="7"/>
  <c r="AA721" i="7"/>
  <c r="AV721" i="7" s="1"/>
  <c r="R721" i="7"/>
  <c r="Q721" i="7"/>
  <c r="E721" i="7"/>
  <c r="D721" i="7"/>
  <c r="AV720" i="7"/>
  <c r="AT720" i="7"/>
  <c r="AS720" i="7"/>
  <c r="AR720" i="7"/>
  <c r="AL720" i="7"/>
  <c r="AK720" i="7"/>
  <c r="AJ720" i="7"/>
  <c r="AE720" i="7"/>
  <c r="AB720" i="7"/>
  <c r="AA720" i="7"/>
  <c r="R720" i="7"/>
  <c r="Q720" i="7"/>
  <c r="D720" i="7"/>
  <c r="E720" i="7" s="1"/>
  <c r="AV719" i="7"/>
  <c r="AU719" i="7"/>
  <c r="AT719" i="7"/>
  <c r="AS719" i="7"/>
  <c r="AR719" i="7"/>
  <c r="AL719" i="7"/>
  <c r="AK719" i="7"/>
  <c r="AJ719" i="7"/>
  <c r="AB719" i="7"/>
  <c r="AA719" i="7"/>
  <c r="R719" i="7"/>
  <c r="Q719" i="7"/>
  <c r="E719" i="7"/>
  <c r="D719" i="7"/>
  <c r="AT718" i="7"/>
  <c r="AS718" i="7"/>
  <c r="AR718" i="7"/>
  <c r="AL718" i="7"/>
  <c r="AK718" i="7"/>
  <c r="AJ718" i="7"/>
  <c r="AB718" i="7"/>
  <c r="AA718" i="7"/>
  <c r="AV718" i="7" s="1"/>
  <c r="R718" i="7"/>
  <c r="Q718" i="7"/>
  <c r="D718" i="7"/>
  <c r="E718" i="7" s="1"/>
  <c r="AE718" i="7" s="1"/>
  <c r="AU717" i="7"/>
  <c r="AT717" i="7"/>
  <c r="AS717" i="7"/>
  <c r="AR717" i="7"/>
  <c r="AL717" i="7"/>
  <c r="AK717" i="7"/>
  <c r="AJ717" i="7"/>
  <c r="AB717" i="7"/>
  <c r="AA717" i="7"/>
  <c r="AV717" i="7" s="1"/>
  <c r="R717" i="7"/>
  <c r="Q717" i="7"/>
  <c r="E717" i="7"/>
  <c r="D717" i="7"/>
  <c r="AV716" i="7"/>
  <c r="AT716" i="7"/>
  <c r="AS716" i="7"/>
  <c r="AR716" i="7"/>
  <c r="AL716" i="7"/>
  <c r="AK716" i="7"/>
  <c r="AJ716" i="7"/>
  <c r="AE716" i="7"/>
  <c r="AB716" i="7"/>
  <c r="AA716" i="7"/>
  <c r="R716" i="7"/>
  <c r="Q716" i="7"/>
  <c r="D716" i="7"/>
  <c r="E716" i="7" s="1"/>
  <c r="AV715" i="7"/>
  <c r="AU715" i="7"/>
  <c r="AT715" i="7"/>
  <c r="AS715" i="7"/>
  <c r="AR715" i="7"/>
  <c r="AL715" i="7"/>
  <c r="AK715" i="7"/>
  <c r="AJ715" i="7"/>
  <c r="AB715" i="7"/>
  <c r="AA715" i="7"/>
  <c r="R715" i="7"/>
  <c r="Q715" i="7"/>
  <c r="E715" i="7"/>
  <c r="D715" i="7"/>
  <c r="AT714" i="7"/>
  <c r="AS714" i="7"/>
  <c r="AR714" i="7"/>
  <c r="AL714" i="7"/>
  <c r="AK714" i="7"/>
  <c r="AJ714" i="7"/>
  <c r="AB714" i="7"/>
  <c r="AA714" i="7"/>
  <c r="AV714" i="7" s="1"/>
  <c r="R714" i="7"/>
  <c r="Q714" i="7"/>
  <c r="D714" i="7"/>
  <c r="E714" i="7" s="1"/>
  <c r="AE714" i="7" s="1"/>
  <c r="AU713" i="7"/>
  <c r="AT713" i="7"/>
  <c r="AS713" i="7"/>
  <c r="AR713" i="7"/>
  <c r="AL713" i="7"/>
  <c r="AK713" i="7"/>
  <c r="AJ713" i="7"/>
  <c r="AB713" i="7"/>
  <c r="AA713" i="7"/>
  <c r="AV713" i="7" s="1"/>
  <c r="R713" i="7"/>
  <c r="Q713" i="7"/>
  <c r="E713" i="7"/>
  <c r="D713" i="7"/>
  <c r="AV712" i="7"/>
  <c r="AT712" i="7"/>
  <c r="AS712" i="7"/>
  <c r="AR712" i="7"/>
  <c r="AL712" i="7"/>
  <c r="AK712" i="7"/>
  <c r="AJ712" i="7"/>
  <c r="AE712" i="7"/>
  <c r="AB712" i="7"/>
  <c r="AA712" i="7"/>
  <c r="R712" i="7"/>
  <c r="Q712" i="7"/>
  <c r="D712" i="7"/>
  <c r="E712" i="7" s="1"/>
  <c r="AV711" i="7"/>
  <c r="AU711" i="7"/>
  <c r="AT711" i="7"/>
  <c r="AS711" i="7"/>
  <c r="AR711" i="7"/>
  <c r="AL711" i="7"/>
  <c r="AK711" i="7"/>
  <c r="AJ711" i="7"/>
  <c r="AB711" i="7"/>
  <c r="AA711" i="7"/>
  <c r="R711" i="7"/>
  <c r="Q711" i="7"/>
  <c r="E711" i="7"/>
  <c r="D711" i="7"/>
  <c r="AT710" i="7"/>
  <c r="AS710" i="7"/>
  <c r="AR710" i="7"/>
  <c r="AL710" i="7"/>
  <c r="AK710" i="7"/>
  <c r="AJ710" i="7"/>
  <c r="AB710" i="7"/>
  <c r="AA710" i="7"/>
  <c r="AV710" i="7" s="1"/>
  <c r="R710" i="7"/>
  <c r="Q710" i="7"/>
  <c r="D710" i="7"/>
  <c r="E710" i="7" s="1"/>
  <c r="AE710" i="7" s="1"/>
  <c r="AU709" i="7"/>
  <c r="AT709" i="7"/>
  <c r="AS709" i="7"/>
  <c r="AR709" i="7"/>
  <c r="AL709" i="7"/>
  <c r="AK709" i="7"/>
  <c r="AJ709" i="7"/>
  <c r="AB709" i="7"/>
  <c r="AA709" i="7"/>
  <c r="AV709" i="7" s="1"/>
  <c r="R709" i="7"/>
  <c r="Q709" i="7"/>
  <c r="E709" i="7"/>
  <c r="D709" i="7"/>
  <c r="AV708" i="7"/>
  <c r="AT708" i="7"/>
  <c r="AS708" i="7"/>
  <c r="AR708" i="7"/>
  <c r="AL708" i="7"/>
  <c r="AK708" i="7"/>
  <c r="AJ708" i="7"/>
  <c r="AE708" i="7"/>
  <c r="AB708" i="7"/>
  <c r="AA708" i="7"/>
  <c r="R708" i="7"/>
  <c r="Q708" i="7"/>
  <c r="D708" i="7"/>
  <c r="E708" i="7" s="1"/>
  <c r="AV707" i="7"/>
  <c r="AU707" i="7"/>
  <c r="AT707" i="7"/>
  <c r="AS707" i="7"/>
  <c r="AR707" i="7"/>
  <c r="AL707" i="7"/>
  <c r="AK707" i="7"/>
  <c r="AJ707" i="7"/>
  <c r="AB707" i="7"/>
  <c r="AA707" i="7"/>
  <c r="R707" i="7"/>
  <c r="Q707" i="7"/>
  <c r="E707" i="7"/>
  <c r="D707" i="7"/>
  <c r="AT706" i="7"/>
  <c r="AS706" i="7"/>
  <c r="AR706" i="7"/>
  <c r="AL706" i="7"/>
  <c r="AK706" i="7"/>
  <c r="AJ706" i="7"/>
  <c r="AB706" i="7"/>
  <c r="AA706" i="7"/>
  <c r="AV706" i="7" s="1"/>
  <c r="R706" i="7"/>
  <c r="Q706" i="7"/>
  <c r="D706" i="7"/>
  <c r="E706" i="7" s="1"/>
  <c r="AE706" i="7" s="1"/>
  <c r="AU705" i="7"/>
  <c r="AT705" i="7"/>
  <c r="AS705" i="7"/>
  <c r="AR705" i="7"/>
  <c r="AL705" i="7"/>
  <c r="AK705" i="7"/>
  <c r="AJ705" i="7"/>
  <c r="AB705" i="7"/>
  <c r="AA705" i="7"/>
  <c r="AV705" i="7" s="1"/>
  <c r="R705" i="7"/>
  <c r="Q705" i="7"/>
  <c r="E705" i="7"/>
  <c r="D705" i="7"/>
  <c r="AV704" i="7"/>
  <c r="AT704" i="7"/>
  <c r="AS704" i="7"/>
  <c r="AR704" i="7"/>
  <c r="AL704" i="7"/>
  <c r="AK704" i="7"/>
  <c r="AJ704" i="7"/>
  <c r="AE704" i="7"/>
  <c r="AB704" i="7"/>
  <c r="AA704" i="7"/>
  <c r="R704" i="7"/>
  <c r="Q704" i="7"/>
  <c r="D704" i="7"/>
  <c r="E704" i="7" s="1"/>
  <c r="AV703" i="7"/>
  <c r="AU703" i="7"/>
  <c r="AT703" i="7"/>
  <c r="AS703" i="7"/>
  <c r="AR703" i="7"/>
  <c r="AL703" i="7"/>
  <c r="AK703" i="7"/>
  <c r="AJ703" i="7"/>
  <c r="AB703" i="7"/>
  <c r="AA703" i="7"/>
  <c r="R703" i="7"/>
  <c r="Q703" i="7"/>
  <c r="E703" i="7"/>
  <c r="D703" i="7"/>
  <c r="AT702" i="7"/>
  <c r="AS702" i="7"/>
  <c r="AR702" i="7"/>
  <c r="AL702" i="7"/>
  <c r="AK702" i="7"/>
  <c r="AJ702" i="7"/>
  <c r="AB702" i="7"/>
  <c r="AA702" i="7"/>
  <c r="AV702" i="7" s="1"/>
  <c r="R702" i="7"/>
  <c r="Q702" i="7"/>
  <c r="D702" i="7"/>
  <c r="E702" i="7" s="1"/>
  <c r="AE702" i="7" s="1"/>
  <c r="AU701" i="7"/>
  <c r="AT701" i="7"/>
  <c r="AS701" i="7"/>
  <c r="AR701" i="7"/>
  <c r="AL701" i="7"/>
  <c r="AK701" i="7"/>
  <c r="AJ701" i="7"/>
  <c r="AB701" i="7"/>
  <c r="AA701" i="7"/>
  <c r="AV701" i="7" s="1"/>
  <c r="R701" i="7"/>
  <c r="Q701" i="7"/>
  <c r="E701" i="7"/>
  <c r="D701" i="7"/>
  <c r="AV700" i="7"/>
  <c r="AT700" i="7"/>
  <c r="AS700" i="7"/>
  <c r="AR700" i="7"/>
  <c r="AL700" i="7"/>
  <c r="AK700" i="7"/>
  <c r="AJ700" i="7"/>
  <c r="AE700" i="7"/>
  <c r="AB700" i="7"/>
  <c r="AA700" i="7"/>
  <c r="R700" i="7"/>
  <c r="Q700" i="7"/>
  <c r="D700" i="7"/>
  <c r="E700" i="7" s="1"/>
  <c r="AV699" i="7"/>
  <c r="AU699" i="7"/>
  <c r="AT699" i="7"/>
  <c r="AS699" i="7"/>
  <c r="AR699" i="7"/>
  <c r="AL699" i="7"/>
  <c r="AK699" i="7"/>
  <c r="AJ699" i="7"/>
  <c r="AB699" i="7"/>
  <c r="AA699" i="7"/>
  <c r="R699" i="7"/>
  <c r="Q699" i="7"/>
  <c r="E699" i="7"/>
  <c r="AU698" i="7"/>
  <c r="AT698" i="7"/>
  <c r="AS698" i="7"/>
  <c r="AR698" i="7"/>
  <c r="AL698" i="7"/>
  <c r="AK698" i="7"/>
  <c r="AJ698" i="7"/>
  <c r="AB698" i="7"/>
  <c r="AA698" i="7"/>
  <c r="AV698" i="7" s="1"/>
  <c r="R698" i="7"/>
  <c r="Q698" i="7"/>
  <c r="E698" i="7"/>
  <c r="AV697" i="7"/>
  <c r="AT697" i="7"/>
  <c r="AS697" i="7"/>
  <c r="AU697" i="7" s="1"/>
  <c r="AR697" i="7"/>
  <c r="AL697" i="7"/>
  <c r="AK697" i="7"/>
  <c r="AJ697" i="7"/>
  <c r="AE697" i="7"/>
  <c r="AB697" i="7"/>
  <c r="AA697" i="7"/>
  <c r="R697" i="7"/>
  <c r="Q697" i="7"/>
  <c r="E697" i="7"/>
  <c r="AT696" i="7"/>
  <c r="AS696" i="7"/>
  <c r="AR696" i="7"/>
  <c r="AL696" i="7"/>
  <c r="AK696" i="7"/>
  <c r="AJ696" i="7"/>
  <c r="AB696" i="7"/>
  <c r="AA696" i="7"/>
  <c r="AV696" i="7" s="1"/>
  <c r="R696" i="7"/>
  <c r="Q696" i="7"/>
  <c r="E696" i="7"/>
  <c r="AV695" i="7"/>
  <c r="AU695" i="7"/>
  <c r="AT695" i="7"/>
  <c r="AS695" i="7"/>
  <c r="AR695" i="7"/>
  <c r="AL695" i="7"/>
  <c r="AK695" i="7"/>
  <c r="AJ695" i="7"/>
  <c r="AB695" i="7"/>
  <c r="AA695" i="7"/>
  <c r="R695" i="7"/>
  <c r="Q695" i="7"/>
  <c r="E695" i="7"/>
  <c r="D695" i="7"/>
  <c r="AT694" i="7"/>
  <c r="AS694" i="7"/>
  <c r="AR694" i="7"/>
  <c r="AL694" i="7"/>
  <c r="AK694" i="7"/>
  <c r="AJ694" i="7"/>
  <c r="AB694" i="7"/>
  <c r="AA694" i="7"/>
  <c r="AV694" i="7" s="1"/>
  <c r="R694" i="7"/>
  <c r="Q694" i="7"/>
  <c r="D694" i="7"/>
  <c r="E694" i="7" s="1"/>
  <c r="AE694" i="7" s="1"/>
  <c r="AU693" i="7"/>
  <c r="AT693" i="7"/>
  <c r="AS693" i="7"/>
  <c r="AR693" i="7"/>
  <c r="AL693" i="7"/>
  <c r="AK693" i="7"/>
  <c r="AJ693" i="7"/>
  <c r="AB693" i="7"/>
  <c r="AA693" i="7"/>
  <c r="AV693" i="7" s="1"/>
  <c r="R693" i="7"/>
  <c r="Q693" i="7"/>
  <c r="E693" i="7"/>
  <c r="D693" i="7"/>
  <c r="AV692" i="7"/>
  <c r="AT692" i="7"/>
  <c r="AS692" i="7"/>
  <c r="AR692" i="7"/>
  <c r="AL692" i="7"/>
  <c r="AK692" i="7"/>
  <c r="AJ692" i="7"/>
  <c r="AE692" i="7"/>
  <c r="AB692" i="7"/>
  <c r="AA692" i="7"/>
  <c r="R692" i="7"/>
  <c r="Q692" i="7"/>
  <c r="D692" i="7"/>
  <c r="E692" i="7" s="1"/>
  <c r="AV691" i="7"/>
  <c r="AU691" i="7"/>
  <c r="AT691" i="7"/>
  <c r="AS691" i="7"/>
  <c r="AR691" i="7"/>
  <c r="AL691" i="7"/>
  <c r="AK691" i="7"/>
  <c r="AJ691" i="7"/>
  <c r="AB691" i="7"/>
  <c r="AA691" i="7"/>
  <c r="R691" i="7"/>
  <c r="Q691" i="7"/>
  <c r="E691" i="7"/>
  <c r="AU690" i="7"/>
  <c r="AT690" i="7"/>
  <c r="AS690" i="7"/>
  <c r="AR690" i="7"/>
  <c r="AL690" i="7"/>
  <c r="AK690" i="7"/>
  <c r="AJ690" i="7"/>
  <c r="AB690" i="7"/>
  <c r="AA690" i="7"/>
  <c r="AV690" i="7" s="1"/>
  <c r="R690" i="7"/>
  <c r="Q690" i="7"/>
  <c r="E690" i="7"/>
  <c r="D690" i="7"/>
  <c r="AV689" i="7"/>
  <c r="AT689" i="7"/>
  <c r="AS689" i="7"/>
  <c r="AR689" i="7"/>
  <c r="AL689" i="7"/>
  <c r="AK689" i="7"/>
  <c r="AJ689" i="7"/>
  <c r="AB689" i="7"/>
  <c r="AA689" i="7"/>
  <c r="R689" i="7"/>
  <c r="Q689" i="7"/>
  <c r="D689" i="7"/>
  <c r="E689" i="7" s="1"/>
  <c r="AE689" i="7" s="1"/>
  <c r="AV688" i="7"/>
  <c r="AU688" i="7"/>
  <c r="AT688" i="7"/>
  <c r="AS688" i="7"/>
  <c r="AR688" i="7"/>
  <c r="AL688" i="7"/>
  <c r="AK688" i="7"/>
  <c r="AJ688" i="7"/>
  <c r="AB688" i="7"/>
  <c r="AA688" i="7"/>
  <c r="R688" i="7"/>
  <c r="Q688" i="7"/>
  <c r="E688" i="7"/>
  <c r="AT687" i="7"/>
  <c r="AU687" i="7" s="1"/>
  <c r="AS687" i="7"/>
  <c r="AR687" i="7"/>
  <c r="AL687" i="7"/>
  <c r="AK687" i="7"/>
  <c r="AJ687" i="7"/>
  <c r="AB687" i="7"/>
  <c r="AA687" i="7"/>
  <c r="AV687" i="7" s="1"/>
  <c r="R687" i="7"/>
  <c r="Q687" i="7"/>
  <c r="E687" i="7"/>
  <c r="D687" i="7"/>
  <c r="AV686" i="7"/>
  <c r="AT686" i="7"/>
  <c r="AS686" i="7"/>
  <c r="AR686" i="7"/>
  <c r="AL686" i="7"/>
  <c r="AK686" i="7"/>
  <c r="AJ686" i="7"/>
  <c r="AB686" i="7"/>
  <c r="AA686" i="7"/>
  <c r="R686" i="7"/>
  <c r="Q686" i="7"/>
  <c r="D686" i="7"/>
  <c r="E686" i="7" s="1"/>
  <c r="AE686" i="7" s="1"/>
  <c r="AV685" i="7"/>
  <c r="AU685" i="7"/>
  <c r="AT685" i="7"/>
  <c r="AS685" i="7"/>
  <c r="AR685" i="7"/>
  <c r="AL685" i="7"/>
  <c r="AK685" i="7"/>
  <c r="AJ685" i="7"/>
  <c r="AB685" i="7"/>
  <c r="AA685" i="7"/>
  <c r="R685" i="7"/>
  <c r="Q685" i="7"/>
  <c r="E685" i="7"/>
  <c r="D685" i="7"/>
  <c r="AT684" i="7"/>
  <c r="AS684" i="7"/>
  <c r="AR684" i="7"/>
  <c r="AL684" i="7"/>
  <c r="AK684" i="7"/>
  <c r="AJ684" i="7"/>
  <c r="AB684" i="7"/>
  <c r="AA684" i="7"/>
  <c r="AV684" i="7" s="1"/>
  <c r="R684" i="7"/>
  <c r="Q684" i="7"/>
  <c r="D684" i="7"/>
  <c r="E684" i="7" s="1"/>
  <c r="AE684" i="7" s="1"/>
  <c r="AT683" i="7"/>
  <c r="AU683" i="7" s="1"/>
  <c r="AS683" i="7"/>
  <c r="AR683" i="7"/>
  <c r="AL683" i="7"/>
  <c r="AK683" i="7"/>
  <c r="AJ683" i="7"/>
  <c r="AB683" i="7"/>
  <c r="AA683" i="7"/>
  <c r="AV683" i="7" s="1"/>
  <c r="R683" i="7"/>
  <c r="Q683" i="7"/>
  <c r="E683" i="7"/>
  <c r="D683" i="7"/>
  <c r="AV682" i="7"/>
  <c r="AT682" i="7"/>
  <c r="AS682" i="7"/>
  <c r="AR682" i="7"/>
  <c r="AL682" i="7"/>
  <c r="AK682" i="7"/>
  <c r="AJ682" i="7"/>
  <c r="AB682" i="7"/>
  <c r="AA682" i="7"/>
  <c r="R682" i="7"/>
  <c r="Q682" i="7"/>
  <c r="D682" i="7"/>
  <c r="E682" i="7" s="1"/>
  <c r="AE682" i="7" s="1"/>
  <c r="AV681" i="7"/>
  <c r="AU681" i="7"/>
  <c r="AT681" i="7"/>
  <c r="AS681" i="7"/>
  <c r="AR681" i="7"/>
  <c r="AL681" i="7"/>
  <c r="AK681" i="7"/>
  <c r="AJ681" i="7"/>
  <c r="AB681" i="7"/>
  <c r="AA681" i="7"/>
  <c r="R681" i="7"/>
  <c r="Q681" i="7"/>
  <c r="E681" i="7"/>
  <c r="D681" i="7"/>
  <c r="AT680" i="7"/>
  <c r="AS680" i="7"/>
  <c r="AR680" i="7"/>
  <c r="AL680" i="7"/>
  <c r="AK680" i="7"/>
  <c r="AJ680" i="7"/>
  <c r="AB680" i="7"/>
  <c r="AA680" i="7"/>
  <c r="AV680" i="7" s="1"/>
  <c r="R680" i="7"/>
  <c r="Q680" i="7"/>
  <c r="D680" i="7"/>
  <c r="E680" i="7" s="1"/>
  <c r="AE680" i="7" s="1"/>
  <c r="AT679" i="7"/>
  <c r="AU679" i="7" s="1"/>
  <c r="AS679" i="7"/>
  <c r="AR679" i="7"/>
  <c r="AL679" i="7"/>
  <c r="AK679" i="7"/>
  <c r="AJ679" i="7"/>
  <c r="AB679" i="7"/>
  <c r="AA679" i="7"/>
  <c r="AV679" i="7" s="1"/>
  <c r="R679" i="7"/>
  <c r="Q679" i="7"/>
  <c r="E679" i="7"/>
  <c r="D679" i="7"/>
  <c r="AV678" i="7"/>
  <c r="AT678" i="7"/>
  <c r="AS678" i="7"/>
  <c r="AR678" i="7"/>
  <c r="AL678" i="7"/>
  <c r="AK678" i="7"/>
  <c r="AJ678" i="7"/>
  <c r="AB678" i="7"/>
  <c r="AA678" i="7"/>
  <c r="R678" i="7"/>
  <c r="Q678" i="7"/>
  <c r="D678" i="7"/>
  <c r="E678" i="7" s="1"/>
  <c r="AE678" i="7" s="1"/>
  <c r="AU677" i="7"/>
  <c r="AT677" i="7"/>
  <c r="AS677" i="7"/>
  <c r="AR677" i="7"/>
  <c r="AL677" i="7"/>
  <c r="AK677" i="7"/>
  <c r="AJ677" i="7"/>
  <c r="AB677" i="7"/>
  <c r="AA677" i="7"/>
  <c r="AV677" i="7" s="1"/>
  <c r="R677" i="7"/>
  <c r="Q677" i="7"/>
  <c r="E677" i="7"/>
  <c r="D677" i="7"/>
  <c r="AT676" i="7"/>
  <c r="AS676" i="7"/>
  <c r="AR676" i="7"/>
  <c r="AL676" i="7"/>
  <c r="AK676" i="7"/>
  <c r="AJ676" i="7"/>
  <c r="AB676" i="7"/>
  <c r="AA676" i="7"/>
  <c r="AV676" i="7" s="1"/>
  <c r="R676" i="7"/>
  <c r="Q676" i="7"/>
  <c r="D676" i="7"/>
  <c r="E676" i="7" s="1"/>
  <c r="AE676" i="7" s="1"/>
  <c r="AV675" i="7"/>
  <c r="AT675" i="7"/>
  <c r="AS675" i="7"/>
  <c r="AU675" i="7" s="1"/>
  <c r="AR675" i="7"/>
  <c r="AL675" i="7"/>
  <c r="AK675" i="7"/>
  <c r="AJ675" i="7"/>
  <c r="AB675" i="7"/>
  <c r="AE675" i="7" s="1"/>
  <c r="AA675" i="7"/>
  <c r="R675" i="7"/>
  <c r="Q675" i="7"/>
  <c r="E675" i="7"/>
  <c r="D675" i="7"/>
  <c r="AV674" i="7"/>
  <c r="AT674" i="7"/>
  <c r="AS674" i="7"/>
  <c r="AR674" i="7"/>
  <c r="AL674" i="7"/>
  <c r="AK674" i="7"/>
  <c r="AJ674" i="7"/>
  <c r="AB674" i="7"/>
  <c r="AA674" i="7"/>
  <c r="R674" i="7"/>
  <c r="Q674" i="7"/>
  <c r="D674" i="7"/>
  <c r="E674" i="7" s="1"/>
  <c r="AE674" i="7" s="1"/>
  <c r="AU673" i="7"/>
  <c r="AT673" i="7"/>
  <c r="AS673" i="7"/>
  <c r="AR673" i="7"/>
  <c r="AL673" i="7"/>
  <c r="AK673" i="7"/>
  <c r="AJ673" i="7"/>
  <c r="AB673" i="7"/>
  <c r="AA673" i="7"/>
  <c r="AV673" i="7" s="1"/>
  <c r="R673" i="7"/>
  <c r="Q673" i="7"/>
  <c r="E673" i="7"/>
  <c r="D673" i="7"/>
  <c r="AT672" i="7"/>
  <c r="AS672" i="7"/>
  <c r="AR672" i="7"/>
  <c r="AL672" i="7"/>
  <c r="AK672" i="7"/>
  <c r="AJ672" i="7"/>
  <c r="AB672" i="7"/>
  <c r="AA672" i="7"/>
  <c r="AV672" i="7" s="1"/>
  <c r="R672" i="7"/>
  <c r="Q672" i="7"/>
  <c r="D672" i="7"/>
  <c r="E672" i="7" s="1"/>
  <c r="AE672" i="7" s="1"/>
  <c r="AV671" i="7"/>
  <c r="AT671" i="7"/>
  <c r="AS671" i="7"/>
  <c r="AU671" i="7" s="1"/>
  <c r="AR671" i="7"/>
  <c r="AL671" i="7"/>
  <c r="AK671" i="7"/>
  <c r="AJ671" i="7"/>
  <c r="AB671" i="7"/>
  <c r="AE671" i="7" s="1"/>
  <c r="AA671" i="7"/>
  <c r="R671" i="7"/>
  <c r="Q671" i="7"/>
  <c r="E671" i="7"/>
  <c r="D671" i="7"/>
  <c r="AV670" i="7"/>
  <c r="AT670" i="7"/>
  <c r="AS670" i="7"/>
  <c r="AR670" i="7"/>
  <c r="AL670" i="7"/>
  <c r="AK670" i="7"/>
  <c r="AJ670" i="7"/>
  <c r="AB670" i="7"/>
  <c r="AA670" i="7"/>
  <c r="R670" i="7"/>
  <c r="Q670" i="7"/>
  <c r="D670" i="7"/>
  <c r="E670" i="7" s="1"/>
  <c r="AE670" i="7" s="1"/>
  <c r="AU669" i="7"/>
  <c r="AT669" i="7"/>
  <c r="AS669" i="7"/>
  <c r="AR669" i="7"/>
  <c r="AL669" i="7"/>
  <c r="AK669" i="7"/>
  <c r="AJ669" i="7"/>
  <c r="AB669" i="7"/>
  <c r="AA669" i="7"/>
  <c r="AV669" i="7" s="1"/>
  <c r="R669" i="7"/>
  <c r="Q669" i="7"/>
  <c r="E669" i="7"/>
  <c r="D669" i="7"/>
  <c r="AT668" i="7"/>
  <c r="AS668" i="7"/>
  <c r="AR668" i="7"/>
  <c r="AL668" i="7"/>
  <c r="AK668" i="7"/>
  <c r="AJ668" i="7"/>
  <c r="AB668" i="7"/>
  <c r="AA668" i="7"/>
  <c r="AV668" i="7" s="1"/>
  <c r="R668" i="7"/>
  <c r="Q668" i="7"/>
  <c r="D668" i="7"/>
  <c r="E668" i="7" s="1"/>
  <c r="AE668" i="7" s="1"/>
  <c r="AV667" i="7"/>
  <c r="AT667" i="7"/>
  <c r="AS667" i="7"/>
  <c r="AU667" i="7" s="1"/>
  <c r="AR667" i="7"/>
  <c r="AL667" i="7"/>
  <c r="AK667" i="7"/>
  <c r="AJ667" i="7"/>
  <c r="AB667" i="7"/>
  <c r="AE667" i="7" s="1"/>
  <c r="AA667" i="7"/>
  <c r="R667" i="7"/>
  <c r="Q667" i="7"/>
  <c r="E667" i="7"/>
  <c r="D667" i="7"/>
  <c r="AV666" i="7"/>
  <c r="AT666" i="7"/>
  <c r="AS666" i="7"/>
  <c r="AR666" i="7"/>
  <c r="AL666" i="7"/>
  <c r="AK666" i="7"/>
  <c r="AJ666" i="7"/>
  <c r="AE666" i="7"/>
  <c r="AB666" i="7"/>
  <c r="AA666" i="7"/>
  <c r="R666" i="7"/>
  <c r="Q666" i="7"/>
  <c r="D666" i="7"/>
  <c r="E666" i="7" s="1"/>
  <c r="AU665" i="7"/>
  <c r="AT665" i="7"/>
  <c r="AS665" i="7"/>
  <c r="AR665" i="7"/>
  <c r="AL665" i="7"/>
  <c r="AK665" i="7"/>
  <c r="AJ665" i="7"/>
  <c r="AB665" i="7"/>
  <c r="AA665" i="7"/>
  <c r="AV665" i="7" s="1"/>
  <c r="R665" i="7"/>
  <c r="Q665" i="7"/>
  <c r="E665" i="7"/>
  <c r="D665" i="7"/>
  <c r="AT664" i="7"/>
  <c r="AS664" i="7"/>
  <c r="AR664" i="7"/>
  <c r="AL664" i="7"/>
  <c r="AK664" i="7"/>
  <c r="AJ664" i="7"/>
  <c r="AB664" i="7"/>
  <c r="AA664" i="7"/>
  <c r="AV664" i="7" s="1"/>
  <c r="R664" i="7"/>
  <c r="Q664" i="7"/>
  <c r="D664" i="7"/>
  <c r="E664" i="7" s="1"/>
  <c r="AE664" i="7" s="1"/>
  <c r="AV663" i="7"/>
  <c r="AT663" i="7"/>
  <c r="AS663" i="7"/>
  <c r="AU663" i="7" s="1"/>
  <c r="AR663" i="7"/>
  <c r="AL663" i="7"/>
  <c r="AK663" i="7"/>
  <c r="AJ663" i="7"/>
  <c r="AB663" i="7"/>
  <c r="AE663" i="7" s="1"/>
  <c r="AA663" i="7"/>
  <c r="R663" i="7"/>
  <c r="Q663" i="7"/>
  <c r="E663" i="7"/>
  <c r="D663" i="7"/>
  <c r="AV662" i="7"/>
  <c r="AT662" i="7"/>
  <c r="AS662" i="7"/>
  <c r="AR662" i="7"/>
  <c r="AL662" i="7"/>
  <c r="AK662" i="7"/>
  <c r="AJ662" i="7"/>
  <c r="AB662" i="7"/>
  <c r="AA662" i="7"/>
  <c r="R662" i="7"/>
  <c r="Q662" i="7"/>
  <c r="D662" i="7"/>
  <c r="E662" i="7" s="1"/>
  <c r="AE662" i="7" s="1"/>
  <c r="AU661" i="7"/>
  <c r="AT661" i="7"/>
  <c r="AS661" i="7"/>
  <c r="AR661" i="7"/>
  <c r="AL661" i="7"/>
  <c r="AK661" i="7"/>
  <c r="AJ661" i="7"/>
  <c r="AB661" i="7"/>
  <c r="AA661" i="7"/>
  <c r="AV661" i="7" s="1"/>
  <c r="R661" i="7"/>
  <c r="Q661" i="7"/>
  <c r="E661" i="7"/>
  <c r="D661" i="7"/>
  <c r="AT660" i="7"/>
  <c r="AS660" i="7"/>
  <c r="AR660" i="7"/>
  <c r="AL660" i="7"/>
  <c r="AK660" i="7"/>
  <c r="AJ660" i="7"/>
  <c r="AB660" i="7"/>
  <c r="AA660" i="7"/>
  <c r="AV660" i="7" s="1"/>
  <c r="R660" i="7"/>
  <c r="Q660" i="7"/>
  <c r="D660" i="7"/>
  <c r="E660" i="7" s="1"/>
  <c r="AE660" i="7" s="1"/>
  <c r="AV659" i="7"/>
  <c r="AT659" i="7"/>
  <c r="AS659" i="7"/>
  <c r="AU659" i="7" s="1"/>
  <c r="AR659" i="7"/>
  <c r="AL659" i="7"/>
  <c r="AK659" i="7"/>
  <c r="AJ659" i="7"/>
  <c r="AB659" i="7"/>
  <c r="AE659" i="7" s="1"/>
  <c r="AA659" i="7"/>
  <c r="R659" i="7"/>
  <c r="Q659" i="7"/>
  <c r="E659" i="7"/>
  <c r="D659" i="7"/>
  <c r="AV658" i="7"/>
  <c r="AT658" i="7"/>
  <c r="AS658" i="7"/>
  <c r="AR658" i="7"/>
  <c r="AL658" i="7"/>
  <c r="AK658" i="7"/>
  <c r="AJ658" i="7"/>
  <c r="AE658" i="7"/>
  <c r="AB658" i="7"/>
  <c r="AA658" i="7"/>
  <c r="R658" i="7"/>
  <c r="Q658" i="7"/>
  <c r="D658" i="7"/>
  <c r="E658" i="7" s="1"/>
  <c r="AU657" i="7"/>
  <c r="AT657" i="7"/>
  <c r="AS657" i="7"/>
  <c r="AR657" i="7"/>
  <c r="AL657" i="7"/>
  <c r="AK657" i="7"/>
  <c r="AJ657" i="7"/>
  <c r="AB657" i="7"/>
  <c r="AA657" i="7"/>
  <c r="AV657" i="7" s="1"/>
  <c r="R657" i="7"/>
  <c r="Q657" i="7"/>
  <c r="E657" i="7"/>
  <c r="D657" i="7"/>
  <c r="AT656" i="7"/>
  <c r="AS656" i="7"/>
  <c r="AR656" i="7"/>
  <c r="AL656" i="7"/>
  <c r="AK656" i="7"/>
  <c r="AJ656" i="7"/>
  <c r="AB656" i="7"/>
  <c r="AA656" i="7"/>
  <c r="AV656" i="7" s="1"/>
  <c r="R656" i="7"/>
  <c r="Q656" i="7"/>
  <c r="D656" i="7"/>
  <c r="E656" i="7" s="1"/>
  <c r="AE656" i="7" s="1"/>
  <c r="AV655" i="7"/>
  <c r="AT655" i="7"/>
  <c r="AS655" i="7"/>
  <c r="AU655" i="7" s="1"/>
  <c r="AR655" i="7"/>
  <c r="AL655" i="7"/>
  <c r="AK655" i="7"/>
  <c r="AJ655" i="7"/>
  <c r="AB655" i="7"/>
  <c r="AE655" i="7" s="1"/>
  <c r="AA655" i="7"/>
  <c r="R655" i="7"/>
  <c r="Q655" i="7"/>
  <c r="E655" i="7"/>
  <c r="D655" i="7"/>
  <c r="AV654" i="7"/>
  <c r="AT654" i="7"/>
  <c r="AS654" i="7"/>
  <c r="AR654" i="7"/>
  <c r="AL654" i="7"/>
  <c r="AK654" i="7"/>
  <c r="AJ654" i="7"/>
  <c r="AB654" i="7"/>
  <c r="AA654" i="7"/>
  <c r="R654" i="7"/>
  <c r="Q654" i="7"/>
  <c r="D654" i="7"/>
  <c r="E654" i="7" s="1"/>
  <c r="AE654" i="7" s="1"/>
  <c r="AU653" i="7"/>
  <c r="AT653" i="7"/>
  <c r="AS653" i="7"/>
  <c r="AR653" i="7"/>
  <c r="AL653" i="7"/>
  <c r="AK653" i="7"/>
  <c r="AJ653" i="7"/>
  <c r="AB653" i="7"/>
  <c r="AA653" i="7"/>
  <c r="AV653" i="7" s="1"/>
  <c r="R653" i="7"/>
  <c r="Q653" i="7"/>
  <c r="E653" i="7"/>
  <c r="D653" i="7"/>
  <c r="AT652" i="7"/>
  <c r="AS652" i="7"/>
  <c r="AR652" i="7"/>
  <c r="AL652" i="7"/>
  <c r="AK652" i="7"/>
  <c r="AJ652" i="7"/>
  <c r="AB652" i="7"/>
  <c r="AA652" i="7"/>
  <c r="AV652" i="7" s="1"/>
  <c r="R652" i="7"/>
  <c r="Q652" i="7"/>
  <c r="D652" i="7"/>
  <c r="E652" i="7" s="1"/>
  <c r="AE652" i="7" s="1"/>
  <c r="AV651" i="7"/>
  <c r="AT651" i="7"/>
  <c r="AS651" i="7"/>
  <c r="AU651" i="7" s="1"/>
  <c r="AR651" i="7"/>
  <c r="AL651" i="7"/>
  <c r="AK651" i="7"/>
  <c r="AJ651" i="7"/>
  <c r="AB651" i="7"/>
  <c r="AE651" i="7" s="1"/>
  <c r="AA651" i="7"/>
  <c r="R651" i="7"/>
  <c r="Q651" i="7"/>
  <c r="E651" i="7"/>
  <c r="D651" i="7"/>
  <c r="AV650" i="7"/>
  <c r="AT650" i="7"/>
  <c r="AU650" i="7" s="1"/>
  <c r="AS650" i="7"/>
  <c r="AR650" i="7"/>
  <c r="AL650" i="7"/>
  <c r="AK650" i="7"/>
  <c r="AJ650" i="7"/>
  <c r="AE650" i="7"/>
  <c r="AB650" i="7"/>
  <c r="AA650" i="7"/>
  <c r="R650" i="7"/>
  <c r="Q650" i="7"/>
  <c r="D650" i="7"/>
  <c r="E650" i="7" s="1"/>
  <c r="AU649" i="7"/>
  <c r="AT649" i="7"/>
  <c r="AS649" i="7"/>
  <c r="AR649" i="7"/>
  <c r="AL649" i="7"/>
  <c r="AK649" i="7"/>
  <c r="AJ649" i="7"/>
  <c r="AB649" i="7"/>
  <c r="AA649" i="7"/>
  <c r="AV649" i="7" s="1"/>
  <c r="R649" i="7"/>
  <c r="Q649" i="7"/>
  <c r="E649" i="7"/>
  <c r="D649" i="7"/>
  <c r="AT648" i="7"/>
  <c r="AS648" i="7"/>
  <c r="AR648" i="7"/>
  <c r="AL648" i="7"/>
  <c r="AK648" i="7"/>
  <c r="AJ648" i="7"/>
  <c r="AB648" i="7"/>
  <c r="AA648" i="7"/>
  <c r="AV648" i="7" s="1"/>
  <c r="R648" i="7"/>
  <c r="Q648" i="7"/>
  <c r="D648" i="7"/>
  <c r="E648" i="7" s="1"/>
  <c r="AE648" i="7" s="1"/>
  <c r="AV647" i="7"/>
  <c r="AT647" i="7"/>
  <c r="AS647" i="7"/>
  <c r="AU647" i="7" s="1"/>
  <c r="AR647" i="7"/>
  <c r="AL647" i="7"/>
  <c r="AK647" i="7"/>
  <c r="AJ647" i="7"/>
  <c r="AB647" i="7"/>
  <c r="AE647" i="7" s="1"/>
  <c r="AA647" i="7"/>
  <c r="R647" i="7"/>
  <c r="Q647" i="7"/>
  <c r="E647" i="7"/>
  <c r="D647" i="7"/>
  <c r="AV646" i="7"/>
  <c r="AT646" i="7"/>
  <c r="AS646" i="7"/>
  <c r="AR646" i="7"/>
  <c r="AL646" i="7"/>
  <c r="AK646" i="7"/>
  <c r="AJ646" i="7"/>
  <c r="AB646" i="7"/>
  <c r="AA646" i="7"/>
  <c r="R646" i="7"/>
  <c r="Q646" i="7"/>
  <c r="D646" i="7"/>
  <c r="E646" i="7" s="1"/>
  <c r="AE646" i="7" s="1"/>
  <c r="AU645" i="7"/>
  <c r="AT645" i="7"/>
  <c r="AS645" i="7"/>
  <c r="AR645" i="7"/>
  <c r="AL645" i="7"/>
  <c r="AK645" i="7"/>
  <c r="AJ645" i="7"/>
  <c r="AB645" i="7"/>
  <c r="AA645" i="7"/>
  <c r="AV645" i="7" s="1"/>
  <c r="R645" i="7"/>
  <c r="Q645" i="7"/>
  <c r="E645" i="7"/>
  <c r="D645" i="7"/>
  <c r="AT644" i="7"/>
  <c r="AS644" i="7"/>
  <c r="AR644" i="7"/>
  <c r="AL644" i="7"/>
  <c r="AK644" i="7"/>
  <c r="AJ644" i="7"/>
  <c r="AB644" i="7"/>
  <c r="AA644" i="7"/>
  <c r="AV644" i="7" s="1"/>
  <c r="R644" i="7"/>
  <c r="Q644" i="7"/>
  <c r="D644" i="7"/>
  <c r="E644" i="7" s="1"/>
  <c r="AE644" i="7" s="1"/>
  <c r="AV643" i="7"/>
  <c r="AT643" i="7"/>
  <c r="AS643" i="7"/>
  <c r="AU643" i="7" s="1"/>
  <c r="AR643" i="7"/>
  <c r="AL643" i="7"/>
  <c r="AK643" i="7"/>
  <c r="AJ643" i="7"/>
  <c r="AB643" i="7"/>
  <c r="AE643" i="7" s="1"/>
  <c r="AA643" i="7"/>
  <c r="R643" i="7"/>
  <c r="Q643" i="7"/>
  <c r="E643" i="7"/>
  <c r="D643" i="7"/>
  <c r="AV642" i="7"/>
  <c r="AT642" i="7"/>
  <c r="AU642" i="7" s="1"/>
  <c r="AS642" i="7"/>
  <c r="AR642" i="7"/>
  <c r="AL642" i="7"/>
  <c r="AK642" i="7"/>
  <c r="AJ642" i="7"/>
  <c r="AE642" i="7"/>
  <c r="AB642" i="7"/>
  <c r="AA642" i="7"/>
  <c r="R642" i="7"/>
  <c r="Q642" i="7"/>
  <c r="D642" i="7"/>
  <c r="E642" i="7" s="1"/>
  <c r="AU641" i="7"/>
  <c r="AT641" i="7"/>
  <c r="AS641" i="7"/>
  <c r="AR641" i="7"/>
  <c r="AL641" i="7"/>
  <c r="AK641" i="7"/>
  <c r="AJ641" i="7"/>
  <c r="AB641" i="7"/>
  <c r="AA641" i="7"/>
  <c r="AV641" i="7" s="1"/>
  <c r="R641" i="7"/>
  <c r="Q641" i="7"/>
  <c r="E641" i="7"/>
  <c r="D641" i="7"/>
  <c r="AV640" i="7"/>
  <c r="AT640" i="7"/>
  <c r="AS640" i="7"/>
  <c r="AR640" i="7"/>
  <c r="AL640" i="7"/>
  <c r="AK640" i="7"/>
  <c r="AJ640" i="7"/>
  <c r="AB640" i="7"/>
  <c r="AA640" i="7"/>
  <c r="R640" i="7"/>
  <c r="Q640" i="7"/>
  <c r="D640" i="7"/>
  <c r="E640" i="7" s="1"/>
  <c r="AE640" i="7" s="1"/>
  <c r="AV639" i="7"/>
  <c r="AT639" i="7"/>
  <c r="AS639" i="7"/>
  <c r="AU639" i="7" s="1"/>
  <c r="AR639" i="7"/>
  <c r="AL639" i="7"/>
  <c r="AK639" i="7"/>
  <c r="AJ639" i="7"/>
  <c r="AB639" i="7"/>
  <c r="AA639" i="7"/>
  <c r="R639" i="7"/>
  <c r="Q639" i="7"/>
  <c r="E639" i="7"/>
  <c r="D639" i="7"/>
  <c r="AT638" i="7"/>
  <c r="AS638" i="7"/>
  <c r="AR638" i="7"/>
  <c r="AL638" i="7"/>
  <c r="AK638" i="7"/>
  <c r="AJ638" i="7"/>
  <c r="AE638" i="7"/>
  <c r="AB638" i="7"/>
  <c r="AA638" i="7"/>
  <c r="AV638" i="7" s="1"/>
  <c r="R638" i="7"/>
  <c r="Q638" i="7"/>
  <c r="E638" i="7"/>
  <c r="AV637" i="7"/>
  <c r="AT637" i="7"/>
  <c r="AS637" i="7"/>
  <c r="AR637" i="7"/>
  <c r="AL637" i="7"/>
  <c r="AK637" i="7"/>
  <c r="AJ637" i="7"/>
  <c r="AE637" i="7"/>
  <c r="AB637" i="7"/>
  <c r="AA637" i="7"/>
  <c r="R637" i="7"/>
  <c r="Q637" i="7"/>
  <c r="E637" i="7"/>
  <c r="AV636" i="7"/>
  <c r="AT636" i="7"/>
  <c r="AS636" i="7"/>
  <c r="AR636" i="7"/>
  <c r="AL636" i="7"/>
  <c r="AK636" i="7"/>
  <c r="AJ636" i="7"/>
  <c r="AE636" i="7"/>
  <c r="AB636" i="7"/>
  <c r="AA636" i="7"/>
  <c r="R636" i="7"/>
  <c r="Q636" i="7"/>
  <c r="D636" i="7"/>
  <c r="E636" i="7" s="1"/>
  <c r="AV635" i="7"/>
  <c r="AT635" i="7"/>
  <c r="AS635" i="7"/>
  <c r="AU635" i="7" s="1"/>
  <c r="AR635" i="7"/>
  <c r="AL635" i="7"/>
  <c r="AK635" i="7"/>
  <c r="AJ635" i="7"/>
  <c r="AB635" i="7"/>
  <c r="AA635" i="7"/>
  <c r="R635" i="7"/>
  <c r="Q635" i="7"/>
  <c r="E635" i="7"/>
  <c r="D635" i="7"/>
  <c r="AV634" i="7"/>
  <c r="AT634" i="7"/>
  <c r="AS634" i="7"/>
  <c r="AR634" i="7"/>
  <c r="AU634" i="7" s="1"/>
  <c r="AL634" i="7"/>
  <c r="AK634" i="7"/>
  <c r="AJ634" i="7"/>
  <c r="AE634" i="7"/>
  <c r="AB634" i="7"/>
  <c r="AA634" i="7"/>
  <c r="R634" i="7"/>
  <c r="Q634" i="7"/>
  <c r="E634" i="7"/>
  <c r="D634" i="7"/>
  <c r="AT633" i="7"/>
  <c r="AU633" i="7" s="1"/>
  <c r="AS633" i="7"/>
  <c r="AR633" i="7"/>
  <c r="AL633" i="7"/>
  <c r="AK633" i="7"/>
  <c r="AJ633" i="7"/>
  <c r="AB633" i="7"/>
  <c r="AA633" i="7"/>
  <c r="AV633" i="7" s="1"/>
  <c r="R633" i="7"/>
  <c r="Q633" i="7"/>
  <c r="E633" i="7"/>
  <c r="D633" i="7"/>
  <c r="AV632" i="7"/>
  <c r="AT632" i="7"/>
  <c r="AS632" i="7"/>
  <c r="AR632" i="7"/>
  <c r="AL632" i="7"/>
  <c r="AK632" i="7"/>
  <c r="AJ632" i="7"/>
  <c r="AB632" i="7"/>
  <c r="AA632" i="7"/>
  <c r="R632" i="7"/>
  <c r="Q632" i="7"/>
  <c r="D632" i="7"/>
  <c r="E632" i="7" s="1"/>
  <c r="AE632" i="7" s="1"/>
  <c r="AV631" i="7"/>
  <c r="AT631" i="7"/>
  <c r="AS631" i="7"/>
  <c r="AU631" i="7" s="1"/>
  <c r="AR631" i="7"/>
  <c r="AL631" i="7"/>
  <c r="AK631" i="7"/>
  <c r="AJ631" i="7"/>
  <c r="AE631" i="7"/>
  <c r="AB631" i="7"/>
  <c r="AA631" i="7"/>
  <c r="R631" i="7"/>
  <c r="Q631" i="7"/>
  <c r="E631" i="7"/>
  <c r="D631" i="7"/>
  <c r="AV630" i="7"/>
  <c r="AT630" i="7"/>
  <c r="AS630" i="7"/>
  <c r="AR630" i="7"/>
  <c r="AU630" i="7" s="1"/>
  <c r="AL630" i="7"/>
  <c r="AK630" i="7"/>
  <c r="AJ630" i="7"/>
  <c r="AE630" i="7"/>
  <c r="AB630" i="7"/>
  <c r="AA630" i="7"/>
  <c r="R630" i="7"/>
  <c r="Q630" i="7"/>
  <c r="E630" i="7"/>
  <c r="D630" i="7"/>
  <c r="AT629" i="7"/>
  <c r="AU629" i="7" s="1"/>
  <c r="AS629" i="7"/>
  <c r="AR629" i="7"/>
  <c r="AL629" i="7"/>
  <c r="AK629" i="7"/>
  <c r="AJ629" i="7"/>
  <c r="AB629" i="7"/>
  <c r="AA629" i="7"/>
  <c r="AV629" i="7" s="1"/>
  <c r="R629" i="7"/>
  <c r="Q629" i="7"/>
  <c r="E629" i="7"/>
  <c r="D629" i="7"/>
  <c r="AV628" i="7"/>
  <c r="AT628" i="7"/>
  <c r="AS628" i="7"/>
  <c r="AR628" i="7"/>
  <c r="AL628" i="7"/>
  <c r="AK628" i="7"/>
  <c r="AJ628" i="7"/>
  <c r="AB628" i="7"/>
  <c r="AA628" i="7"/>
  <c r="R628" i="7"/>
  <c r="Q628" i="7"/>
  <c r="D628" i="7"/>
  <c r="E628" i="7" s="1"/>
  <c r="AE628" i="7" s="1"/>
  <c r="AV627" i="7"/>
  <c r="AT627" i="7"/>
  <c r="AS627" i="7"/>
  <c r="AU627" i="7" s="1"/>
  <c r="AR627" i="7"/>
  <c r="AL627" i="7"/>
  <c r="AK627" i="7"/>
  <c r="AJ627" i="7"/>
  <c r="AE627" i="7"/>
  <c r="AB627" i="7"/>
  <c r="AA627" i="7"/>
  <c r="R627" i="7"/>
  <c r="Q627" i="7"/>
  <c r="E627" i="7"/>
  <c r="D627" i="7"/>
  <c r="AV626" i="7"/>
  <c r="AT626" i="7"/>
  <c r="AS626" i="7"/>
  <c r="AR626" i="7"/>
  <c r="AU626" i="7" s="1"/>
  <c r="AL626" i="7"/>
  <c r="AK626" i="7"/>
  <c r="AJ626" i="7"/>
  <c r="AE626" i="7"/>
  <c r="AB626" i="7"/>
  <c r="AA626" i="7"/>
  <c r="R626" i="7"/>
  <c r="Q626" i="7"/>
  <c r="E626" i="7"/>
  <c r="D626" i="7"/>
  <c r="AT625" i="7"/>
  <c r="AU625" i="7" s="1"/>
  <c r="AS625" i="7"/>
  <c r="AR625" i="7"/>
  <c r="AL625" i="7"/>
  <c r="AK625" i="7"/>
  <c r="AJ625" i="7"/>
  <c r="AB625" i="7"/>
  <c r="AA625" i="7"/>
  <c r="AV625" i="7" s="1"/>
  <c r="R625" i="7"/>
  <c r="Q625" i="7"/>
  <c r="E625" i="7"/>
  <c r="D625" i="7"/>
  <c r="AV624" i="7"/>
  <c r="AT624" i="7"/>
  <c r="AS624" i="7"/>
  <c r="AR624" i="7"/>
  <c r="AL624" i="7"/>
  <c r="AK624" i="7"/>
  <c r="AJ624" i="7"/>
  <c r="AB624" i="7"/>
  <c r="AA624" i="7"/>
  <c r="R624" i="7"/>
  <c r="Q624" i="7"/>
  <c r="D624" i="7"/>
  <c r="E624" i="7" s="1"/>
  <c r="AE624" i="7" s="1"/>
  <c r="AV623" i="7"/>
  <c r="AT623" i="7"/>
  <c r="AS623" i="7"/>
  <c r="AU623" i="7" s="1"/>
  <c r="AR623" i="7"/>
  <c r="AL623" i="7"/>
  <c r="AK623" i="7"/>
  <c r="AJ623" i="7"/>
  <c r="AE623" i="7"/>
  <c r="AB623" i="7"/>
  <c r="AA623" i="7"/>
  <c r="R623" i="7"/>
  <c r="Q623" i="7"/>
  <c r="E623" i="7"/>
  <c r="D623" i="7"/>
  <c r="AV622" i="7"/>
  <c r="AT622" i="7"/>
  <c r="AS622" i="7"/>
  <c r="AR622" i="7"/>
  <c r="AU622" i="7" s="1"/>
  <c r="AL622" i="7"/>
  <c r="AK622" i="7"/>
  <c r="AJ622" i="7"/>
  <c r="AE622" i="7"/>
  <c r="AB622" i="7"/>
  <c r="AA622" i="7"/>
  <c r="R622" i="7"/>
  <c r="Q622" i="7"/>
  <c r="E622" i="7"/>
  <c r="D622" i="7"/>
  <c r="AT621" i="7"/>
  <c r="AU621" i="7" s="1"/>
  <c r="AS621" i="7"/>
  <c r="AR621" i="7"/>
  <c r="AL621" i="7"/>
  <c r="AK621" i="7"/>
  <c r="AJ621" i="7"/>
  <c r="AB621" i="7"/>
  <c r="AA621" i="7"/>
  <c r="AV621" i="7" s="1"/>
  <c r="R621" i="7"/>
  <c r="Q621" i="7"/>
  <c r="E621" i="7"/>
  <c r="D621" i="7"/>
  <c r="AV620" i="7"/>
  <c r="AT620" i="7"/>
  <c r="AS620" i="7"/>
  <c r="AR620" i="7"/>
  <c r="AL620" i="7"/>
  <c r="AK620" i="7"/>
  <c r="AJ620" i="7"/>
  <c r="AB620" i="7"/>
  <c r="AA620" i="7"/>
  <c r="R620" i="7"/>
  <c r="Q620" i="7"/>
  <c r="D620" i="7"/>
  <c r="E620" i="7" s="1"/>
  <c r="AE620" i="7" s="1"/>
  <c r="AV619" i="7"/>
  <c r="AT619" i="7"/>
  <c r="AS619" i="7"/>
  <c r="AU619" i="7" s="1"/>
  <c r="AR619" i="7"/>
  <c r="AL619" i="7"/>
  <c r="AK619" i="7"/>
  <c r="AJ619" i="7"/>
  <c r="AE619" i="7"/>
  <c r="AB619" i="7"/>
  <c r="AA619" i="7"/>
  <c r="R619" i="7"/>
  <c r="Q619" i="7"/>
  <c r="E619" i="7"/>
  <c r="D619" i="7"/>
  <c r="AV618" i="7"/>
  <c r="AT618" i="7"/>
  <c r="AS618" i="7"/>
  <c r="AR618" i="7"/>
  <c r="AU618" i="7" s="1"/>
  <c r="AL618" i="7"/>
  <c r="AK618" i="7"/>
  <c r="AJ618" i="7"/>
  <c r="AB618" i="7"/>
  <c r="AA618" i="7"/>
  <c r="R618" i="7"/>
  <c r="Q618" i="7"/>
  <c r="D618" i="7"/>
  <c r="E618" i="7" s="1"/>
  <c r="AE618" i="7" s="1"/>
  <c r="AT617" i="7"/>
  <c r="AU617" i="7" s="1"/>
  <c r="AS617" i="7"/>
  <c r="AR617" i="7"/>
  <c r="AL617" i="7"/>
  <c r="AK617" i="7"/>
  <c r="AJ617" i="7"/>
  <c r="AB617" i="7"/>
  <c r="AA617" i="7"/>
  <c r="AV617" i="7" s="1"/>
  <c r="R617" i="7"/>
  <c r="Q617" i="7"/>
  <c r="E617" i="7"/>
  <c r="D617" i="7"/>
  <c r="AV616" i="7"/>
  <c r="AT616" i="7"/>
  <c r="AS616" i="7"/>
  <c r="AR616" i="7"/>
  <c r="AL616" i="7"/>
  <c r="AK616" i="7"/>
  <c r="AJ616" i="7"/>
  <c r="AB616" i="7"/>
  <c r="AA616" i="7"/>
  <c r="R616" i="7"/>
  <c r="Q616" i="7"/>
  <c r="D616" i="7"/>
  <c r="E616" i="7" s="1"/>
  <c r="AE616" i="7" s="1"/>
  <c r="AV615" i="7"/>
  <c r="AT615" i="7"/>
  <c r="AS615" i="7"/>
  <c r="AU615" i="7" s="1"/>
  <c r="AR615" i="7"/>
  <c r="AL615" i="7"/>
  <c r="AK615" i="7"/>
  <c r="AJ615" i="7"/>
  <c r="AE615" i="7"/>
  <c r="AB615" i="7"/>
  <c r="AA615" i="7"/>
  <c r="R615" i="7"/>
  <c r="Q615" i="7"/>
  <c r="E615" i="7"/>
  <c r="D615" i="7"/>
  <c r="AV614" i="7"/>
  <c r="AT614" i="7"/>
  <c r="AS614" i="7"/>
  <c r="AR614" i="7"/>
  <c r="AU614" i="7" s="1"/>
  <c r="AL614" i="7"/>
  <c r="AK614" i="7"/>
  <c r="AJ614" i="7"/>
  <c r="AE614" i="7"/>
  <c r="AB614" i="7"/>
  <c r="AA614" i="7"/>
  <c r="R614" i="7"/>
  <c r="Q614" i="7"/>
  <c r="E614" i="7"/>
  <c r="D614" i="7"/>
  <c r="AU613" i="7"/>
  <c r="AT613" i="7"/>
  <c r="AS613" i="7"/>
  <c r="AR613" i="7"/>
  <c r="AL613" i="7"/>
  <c r="AK613" i="7"/>
  <c r="AJ613" i="7"/>
  <c r="AB613" i="7"/>
  <c r="AE613" i="7" s="1"/>
  <c r="AA613" i="7"/>
  <c r="AV613" i="7" s="1"/>
  <c r="R613" i="7"/>
  <c r="Q613" i="7"/>
  <c r="E613" i="7"/>
  <c r="D613" i="7"/>
  <c r="AT612" i="7"/>
  <c r="AU612" i="7" s="1"/>
  <c r="AS612" i="7"/>
  <c r="AR612" i="7"/>
  <c r="AL612" i="7"/>
  <c r="AK612" i="7"/>
  <c r="AJ612" i="7"/>
  <c r="AB612" i="7"/>
  <c r="AA612" i="7"/>
  <c r="AV612" i="7" s="1"/>
  <c r="R612" i="7"/>
  <c r="Q612" i="7"/>
  <c r="D612" i="7"/>
  <c r="E612" i="7" s="1"/>
  <c r="AE612" i="7" s="1"/>
  <c r="AV611" i="7"/>
  <c r="AT611" i="7"/>
  <c r="AS611" i="7"/>
  <c r="AU611" i="7" s="1"/>
  <c r="AR611" i="7"/>
  <c r="AL611" i="7"/>
  <c r="AK611" i="7"/>
  <c r="AJ611" i="7"/>
  <c r="AE611" i="7"/>
  <c r="AB611" i="7"/>
  <c r="AA611" i="7"/>
  <c r="R611" i="7"/>
  <c r="Q611" i="7"/>
  <c r="E611" i="7"/>
  <c r="D611" i="7"/>
  <c r="AV610" i="7"/>
  <c r="AT610" i="7"/>
  <c r="AS610" i="7"/>
  <c r="AR610" i="7"/>
  <c r="AU610" i="7" s="1"/>
  <c r="AL610" i="7"/>
  <c r="AK610" i="7"/>
  <c r="AJ610" i="7"/>
  <c r="AE610" i="7"/>
  <c r="AB610" i="7"/>
  <c r="AA610" i="7"/>
  <c r="R610" i="7"/>
  <c r="Q610" i="7"/>
  <c r="E610" i="7"/>
  <c r="D610" i="7"/>
  <c r="AU609" i="7"/>
  <c r="AT609" i="7"/>
  <c r="AS609" i="7"/>
  <c r="AR609" i="7"/>
  <c r="AL609" i="7"/>
  <c r="AK609" i="7"/>
  <c r="AJ609" i="7"/>
  <c r="AB609" i="7"/>
  <c r="AE609" i="7" s="1"/>
  <c r="AA609" i="7"/>
  <c r="AV609" i="7" s="1"/>
  <c r="R609" i="7"/>
  <c r="Q609" i="7"/>
  <c r="E609" i="7"/>
  <c r="D609" i="7"/>
  <c r="AT608" i="7"/>
  <c r="AU608" i="7" s="1"/>
  <c r="AS608" i="7"/>
  <c r="AR608" i="7"/>
  <c r="AL608" i="7"/>
  <c r="AK608" i="7"/>
  <c r="AJ608" i="7"/>
  <c r="AE608" i="7"/>
  <c r="AB608" i="7"/>
  <c r="AA608" i="7"/>
  <c r="AV608" i="7" s="1"/>
  <c r="R608" i="7"/>
  <c r="Q608" i="7"/>
  <c r="E608" i="7"/>
  <c r="AV607" i="7"/>
  <c r="AT607" i="7"/>
  <c r="AS607" i="7"/>
  <c r="AR607" i="7"/>
  <c r="AU607" i="7" s="1"/>
  <c r="AL607" i="7"/>
  <c r="AK607" i="7"/>
  <c r="AJ607" i="7"/>
  <c r="AE607" i="7"/>
  <c r="AB607" i="7"/>
  <c r="AA607" i="7"/>
  <c r="R607" i="7"/>
  <c r="Q607" i="7"/>
  <c r="E607" i="7"/>
  <c r="AT606" i="7"/>
  <c r="AU606" i="7" s="1"/>
  <c r="AS606" i="7"/>
  <c r="AR606" i="7"/>
  <c r="AL606" i="7"/>
  <c r="AK606" i="7"/>
  <c r="AJ606" i="7"/>
  <c r="AB606" i="7"/>
  <c r="AA606" i="7"/>
  <c r="AV606" i="7" s="1"/>
  <c r="R606" i="7"/>
  <c r="Q606" i="7"/>
  <c r="D606" i="7"/>
  <c r="E606" i="7" s="1"/>
  <c r="AE606" i="7" s="1"/>
  <c r="AV605" i="7"/>
  <c r="AT605" i="7"/>
  <c r="AS605" i="7"/>
  <c r="AU605" i="7" s="1"/>
  <c r="AR605" i="7"/>
  <c r="AL605" i="7"/>
  <c r="AK605" i="7"/>
  <c r="AJ605" i="7"/>
  <c r="AE605" i="7"/>
  <c r="AB605" i="7"/>
  <c r="AA605" i="7"/>
  <c r="R605" i="7"/>
  <c r="Q605" i="7"/>
  <c r="E605" i="7"/>
  <c r="D605" i="7"/>
  <c r="AV604" i="7"/>
  <c r="AT604" i="7"/>
  <c r="AS604" i="7"/>
  <c r="AR604" i="7"/>
  <c r="AU604" i="7" s="1"/>
  <c r="AL604" i="7"/>
  <c r="AK604" i="7"/>
  <c r="AJ604" i="7"/>
  <c r="AE604" i="7"/>
  <c r="AB604" i="7"/>
  <c r="AA604" i="7"/>
  <c r="R604" i="7"/>
  <c r="Q604" i="7"/>
  <c r="E604" i="7"/>
  <c r="AT603" i="7"/>
  <c r="AU603" i="7" s="1"/>
  <c r="AS603" i="7"/>
  <c r="AR603" i="7"/>
  <c r="AL603" i="7"/>
  <c r="AK603" i="7"/>
  <c r="AJ603" i="7"/>
  <c r="AB603" i="7"/>
  <c r="AA603" i="7"/>
  <c r="AV603" i="7" s="1"/>
  <c r="R603" i="7"/>
  <c r="Q603" i="7"/>
  <c r="D603" i="7"/>
  <c r="E603" i="7" s="1"/>
  <c r="AE603" i="7" s="1"/>
  <c r="AV602" i="7"/>
  <c r="AT602" i="7"/>
  <c r="AS602" i="7"/>
  <c r="AU602" i="7" s="1"/>
  <c r="AR602" i="7"/>
  <c r="AL602" i="7"/>
  <c r="AK602" i="7"/>
  <c r="AJ602" i="7"/>
  <c r="AB602" i="7"/>
  <c r="AE602" i="7" s="1"/>
  <c r="AA602" i="7"/>
  <c r="R602" i="7"/>
  <c r="Q602" i="7"/>
  <c r="E602" i="7"/>
  <c r="D602" i="7"/>
  <c r="AV601" i="7"/>
  <c r="AT601" i="7"/>
  <c r="AU601" i="7" s="1"/>
  <c r="AS601" i="7"/>
  <c r="AR601" i="7"/>
  <c r="AL601" i="7"/>
  <c r="AK601" i="7"/>
  <c r="AJ601" i="7"/>
  <c r="AB601" i="7"/>
  <c r="AA601" i="7"/>
  <c r="R601" i="7"/>
  <c r="Q601" i="7"/>
  <c r="D601" i="7"/>
  <c r="E601" i="7" s="1"/>
  <c r="AE601" i="7" s="1"/>
  <c r="AU600" i="7"/>
  <c r="AT600" i="7"/>
  <c r="AS600" i="7"/>
  <c r="AR600" i="7"/>
  <c r="AL600" i="7"/>
  <c r="AK600" i="7"/>
  <c r="AJ600" i="7"/>
  <c r="AB600" i="7"/>
  <c r="AE600" i="7" s="1"/>
  <c r="AA600" i="7"/>
  <c r="AV600" i="7" s="1"/>
  <c r="R600" i="7"/>
  <c r="Q600" i="7"/>
  <c r="E600" i="7"/>
  <c r="D600" i="7"/>
  <c r="AT599" i="7"/>
  <c r="AU599" i="7" s="1"/>
  <c r="AS599" i="7"/>
  <c r="AR599" i="7"/>
  <c r="AL599" i="7"/>
  <c r="AK599" i="7"/>
  <c r="AJ599" i="7"/>
  <c r="AB599" i="7"/>
  <c r="AA599" i="7"/>
  <c r="AV599" i="7" s="1"/>
  <c r="R599" i="7"/>
  <c r="Q599" i="7"/>
  <c r="D599" i="7"/>
  <c r="E599" i="7" s="1"/>
  <c r="AE599" i="7" s="1"/>
  <c r="AV598" i="7"/>
  <c r="AT598" i="7"/>
  <c r="AS598" i="7"/>
  <c r="AU598" i="7" s="1"/>
  <c r="AR598" i="7"/>
  <c r="AL598" i="7"/>
  <c r="AK598" i="7"/>
  <c r="AJ598" i="7"/>
  <c r="AB598" i="7"/>
  <c r="AE598" i="7" s="1"/>
  <c r="AA598" i="7"/>
  <c r="R598" i="7"/>
  <c r="Q598" i="7"/>
  <c r="E598" i="7"/>
  <c r="D598" i="7"/>
  <c r="AV597" i="7"/>
  <c r="AT597" i="7"/>
  <c r="AU597" i="7" s="1"/>
  <c r="AS597" i="7"/>
  <c r="AR597" i="7"/>
  <c r="AL597" i="7"/>
  <c r="AK597" i="7"/>
  <c r="AJ597" i="7"/>
  <c r="AB597" i="7"/>
  <c r="AA597" i="7"/>
  <c r="R597" i="7"/>
  <c r="Q597" i="7"/>
  <c r="D597" i="7"/>
  <c r="E597" i="7" s="1"/>
  <c r="AE597" i="7" s="1"/>
  <c r="AU596" i="7"/>
  <c r="AT596" i="7"/>
  <c r="AS596" i="7"/>
  <c r="AR596" i="7"/>
  <c r="AL596" i="7"/>
  <c r="AK596" i="7"/>
  <c r="AJ596" i="7"/>
  <c r="AB596" i="7"/>
  <c r="AE596" i="7" s="1"/>
  <c r="AA596" i="7"/>
  <c r="AV596" i="7" s="1"/>
  <c r="R596" i="7"/>
  <c r="Q596" i="7"/>
  <c r="E596" i="7"/>
  <c r="D596" i="7"/>
  <c r="AT595" i="7"/>
  <c r="AU595" i="7" s="1"/>
  <c r="AS595" i="7"/>
  <c r="AR595" i="7"/>
  <c r="AL595" i="7"/>
  <c r="AK595" i="7"/>
  <c r="AJ595" i="7"/>
  <c r="AB595" i="7"/>
  <c r="AA595" i="7"/>
  <c r="AV595" i="7" s="1"/>
  <c r="R595" i="7"/>
  <c r="Q595" i="7"/>
  <c r="D595" i="7"/>
  <c r="E595" i="7" s="1"/>
  <c r="AE595" i="7" s="1"/>
  <c r="AV594" i="7"/>
  <c r="AT594" i="7"/>
  <c r="AS594" i="7"/>
  <c r="AU594" i="7" s="1"/>
  <c r="AR594" i="7"/>
  <c r="AL594" i="7"/>
  <c r="AK594" i="7"/>
  <c r="AJ594" i="7"/>
  <c r="AE594" i="7"/>
  <c r="AB594" i="7"/>
  <c r="AA594" i="7"/>
  <c r="R594" i="7"/>
  <c r="Q594" i="7"/>
  <c r="E594" i="7"/>
  <c r="D594" i="7"/>
  <c r="AV593" i="7"/>
  <c r="AT593" i="7"/>
  <c r="AS593" i="7"/>
  <c r="AR593" i="7"/>
  <c r="AU593" i="7" s="1"/>
  <c r="AL593" i="7"/>
  <c r="AK593" i="7"/>
  <c r="AJ593" i="7"/>
  <c r="AE593" i="7"/>
  <c r="AB593" i="7"/>
  <c r="AA593" i="7"/>
  <c r="R593" i="7"/>
  <c r="Q593" i="7"/>
  <c r="E593" i="7"/>
  <c r="D593" i="7"/>
  <c r="AU592" i="7"/>
  <c r="AT592" i="7"/>
  <c r="AS592" i="7"/>
  <c r="AR592" i="7"/>
  <c r="AL592" i="7"/>
  <c r="AK592" i="7"/>
  <c r="AJ592" i="7"/>
  <c r="AB592" i="7"/>
  <c r="AE592" i="7" s="1"/>
  <c r="AA592" i="7"/>
  <c r="AV592" i="7" s="1"/>
  <c r="R592" i="7"/>
  <c r="Q592" i="7"/>
  <c r="E592" i="7"/>
  <c r="D592" i="7"/>
  <c r="AT591" i="7"/>
  <c r="AU591" i="7" s="1"/>
  <c r="AS591" i="7"/>
  <c r="AR591" i="7"/>
  <c r="AL591" i="7"/>
  <c r="AK591" i="7"/>
  <c r="AJ591" i="7"/>
  <c r="AB591" i="7"/>
  <c r="AA591" i="7"/>
  <c r="AV591" i="7" s="1"/>
  <c r="R591" i="7"/>
  <c r="Q591" i="7"/>
  <c r="D591" i="7"/>
  <c r="E591" i="7" s="1"/>
  <c r="AE591" i="7" s="1"/>
  <c r="AV590" i="7"/>
  <c r="AT590" i="7"/>
  <c r="AS590" i="7"/>
  <c r="AU590" i="7" s="1"/>
  <c r="AR590" i="7"/>
  <c r="AL590" i="7"/>
  <c r="AK590" i="7"/>
  <c r="AJ590" i="7"/>
  <c r="AE590" i="7"/>
  <c r="AB590" i="7"/>
  <c r="AA590" i="7"/>
  <c r="R590" i="7"/>
  <c r="Q590" i="7"/>
  <c r="E590" i="7"/>
  <c r="D590" i="7"/>
  <c r="AV589" i="7"/>
  <c r="AT589" i="7"/>
  <c r="AS589" i="7"/>
  <c r="AR589" i="7"/>
  <c r="AU589" i="7" s="1"/>
  <c r="AL589" i="7"/>
  <c r="AK589" i="7"/>
  <c r="AJ589" i="7"/>
  <c r="AE589" i="7"/>
  <c r="AB589" i="7"/>
  <c r="AA589" i="7"/>
  <c r="R589" i="7"/>
  <c r="Q589" i="7"/>
  <c r="E589" i="7"/>
  <c r="D589" i="7"/>
  <c r="AU588" i="7"/>
  <c r="AT588" i="7"/>
  <c r="AS588" i="7"/>
  <c r="AR588" i="7"/>
  <c r="AL588" i="7"/>
  <c r="AK588" i="7"/>
  <c r="AJ588" i="7"/>
  <c r="AB588" i="7"/>
  <c r="AE588" i="7" s="1"/>
  <c r="AA588" i="7"/>
  <c r="AV588" i="7" s="1"/>
  <c r="R588" i="7"/>
  <c r="Q588" i="7"/>
  <c r="E588" i="7"/>
  <c r="D588" i="7"/>
  <c r="AT587" i="7"/>
  <c r="AU587" i="7" s="1"/>
  <c r="AS587" i="7"/>
  <c r="AR587" i="7"/>
  <c r="AL587" i="7"/>
  <c r="AK587" i="7"/>
  <c r="AJ587" i="7"/>
  <c r="AB587" i="7"/>
  <c r="AA587" i="7"/>
  <c r="AV587" i="7" s="1"/>
  <c r="R587" i="7"/>
  <c r="Q587" i="7"/>
  <c r="D587" i="7"/>
  <c r="E587" i="7" s="1"/>
  <c r="AE587" i="7" s="1"/>
  <c r="AV586" i="7"/>
  <c r="AT586" i="7"/>
  <c r="AS586" i="7"/>
  <c r="AU586" i="7" s="1"/>
  <c r="AR586" i="7"/>
  <c r="AL586" i="7"/>
  <c r="AK586" i="7"/>
  <c r="AJ586" i="7"/>
  <c r="AE586" i="7"/>
  <c r="AB586" i="7"/>
  <c r="AA586" i="7"/>
  <c r="R586" i="7"/>
  <c r="Q586" i="7"/>
  <c r="E586" i="7"/>
  <c r="D586" i="7"/>
  <c r="AV585" i="7"/>
  <c r="AT585" i="7"/>
  <c r="AS585" i="7"/>
  <c r="AR585" i="7"/>
  <c r="AU585" i="7" s="1"/>
  <c r="AL585" i="7"/>
  <c r="AK585" i="7"/>
  <c r="AJ585" i="7"/>
  <c r="AE585" i="7"/>
  <c r="AB585" i="7"/>
  <c r="AA585" i="7"/>
  <c r="R585" i="7"/>
  <c r="Q585" i="7"/>
  <c r="E585" i="7"/>
  <c r="D585" i="7"/>
  <c r="AU584" i="7"/>
  <c r="AT584" i="7"/>
  <c r="AS584" i="7"/>
  <c r="AR584" i="7"/>
  <c r="AL584" i="7"/>
  <c r="AK584" i="7"/>
  <c r="AJ584" i="7"/>
  <c r="AB584" i="7"/>
  <c r="AE584" i="7" s="1"/>
  <c r="AA584" i="7"/>
  <c r="AV584" i="7" s="1"/>
  <c r="R584" i="7"/>
  <c r="Q584" i="7"/>
  <c r="E584" i="7"/>
  <c r="D584" i="7"/>
  <c r="AT583" i="7"/>
  <c r="AU583" i="7" s="1"/>
  <c r="AS583" i="7"/>
  <c r="AR583" i="7"/>
  <c r="AL583" i="7"/>
  <c r="AK583" i="7"/>
  <c r="AJ583" i="7"/>
  <c r="AB583" i="7"/>
  <c r="AA583" i="7"/>
  <c r="AV583" i="7" s="1"/>
  <c r="R583" i="7"/>
  <c r="Q583" i="7"/>
  <c r="D583" i="7"/>
  <c r="E583" i="7" s="1"/>
  <c r="AE583" i="7" s="1"/>
  <c r="AV582" i="7"/>
  <c r="AT582" i="7"/>
  <c r="AS582" i="7"/>
  <c r="AU582" i="7" s="1"/>
  <c r="AR582" i="7"/>
  <c r="AL582" i="7"/>
  <c r="AK582" i="7"/>
  <c r="AJ582" i="7"/>
  <c r="AE582" i="7"/>
  <c r="AB582" i="7"/>
  <c r="AA582" i="7"/>
  <c r="R582" i="7"/>
  <c r="Q582" i="7"/>
  <c r="E582" i="7"/>
  <c r="D582" i="7"/>
  <c r="AV581" i="7"/>
  <c r="AT581" i="7"/>
  <c r="AS581" i="7"/>
  <c r="AR581" i="7"/>
  <c r="AU581" i="7" s="1"/>
  <c r="AL581" i="7"/>
  <c r="AK581" i="7"/>
  <c r="AJ581" i="7"/>
  <c r="AE581" i="7"/>
  <c r="AB581" i="7"/>
  <c r="AA581" i="7"/>
  <c r="R581" i="7"/>
  <c r="Q581" i="7"/>
  <c r="E581" i="7"/>
  <c r="D581" i="7"/>
  <c r="AU580" i="7"/>
  <c r="AT580" i="7"/>
  <c r="AS580" i="7"/>
  <c r="AR580" i="7"/>
  <c r="AL580" i="7"/>
  <c r="AK580" i="7"/>
  <c r="AJ580" i="7"/>
  <c r="AB580" i="7"/>
  <c r="AE580" i="7" s="1"/>
  <c r="AA580" i="7"/>
  <c r="AV580" i="7" s="1"/>
  <c r="R580" i="7"/>
  <c r="Q580" i="7"/>
  <c r="E580" i="7"/>
  <c r="D580" i="7"/>
  <c r="AT579" i="7"/>
  <c r="AU579" i="7" s="1"/>
  <c r="AS579" i="7"/>
  <c r="AR579" i="7"/>
  <c r="AL579" i="7"/>
  <c r="AK579" i="7"/>
  <c r="AJ579" i="7"/>
  <c r="AB579" i="7"/>
  <c r="AA579" i="7"/>
  <c r="AV579" i="7" s="1"/>
  <c r="R579" i="7"/>
  <c r="Q579" i="7"/>
  <c r="D579" i="7"/>
  <c r="E579" i="7" s="1"/>
  <c r="AE579" i="7" s="1"/>
  <c r="AV578" i="7"/>
  <c r="AT578" i="7"/>
  <c r="AS578" i="7"/>
  <c r="AU578" i="7" s="1"/>
  <c r="AR578" i="7"/>
  <c r="AL578" i="7"/>
  <c r="AK578" i="7"/>
  <c r="AJ578" i="7"/>
  <c r="AE578" i="7"/>
  <c r="AB578" i="7"/>
  <c r="AA578" i="7"/>
  <c r="R578" i="7"/>
  <c r="Q578" i="7"/>
  <c r="E578" i="7"/>
  <c r="D578" i="7"/>
  <c r="AV577" i="7"/>
  <c r="AT577" i="7"/>
  <c r="AS577" i="7"/>
  <c r="AR577" i="7"/>
  <c r="AU577" i="7" s="1"/>
  <c r="AL577" i="7"/>
  <c r="AK577" i="7"/>
  <c r="AJ577" i="7"/>
  <c r="AE577" i="7"/>
  <c r="AB577" i="7"/>
  <c r="AA577" i="7"/>
  <c r="R577" i="7"/>
  <c r="Q577" i="7"/>
  <c r="E577" i="7"/>
  <c r="D577" i="7"/>
  <c r="AU576" i="7"/>
  <c r="AT576" i="7"/>
  <c r="AS576" i="7"/>
  <c r="AR576" i="7"/>
  <c r="AL576" i="7"/>
  <c r="AK576" i="7"/>
  <c r="AJ576" i="7"/>
  <c r="AB576" i="7"/>
  <c r="AE576" i="7" s="1"/>
  <c r="AA576" i="7"/>
  <c r="AV576" i="7" s="1"/>
  <c r="R576" i="7"/>
  <c r="Q576" i="7"/>
  <c r="E576" i="7"/>
  <c r="D576" i="7"/>
  <c r="AT575" i="7"/>
  <c r="AU575" i="7" s="1"/>
  <c r="AS575" i="7"/>
  <c r="AR575" i="7"/>
  <c r="AL575" i="7"/>
  <c r="AK575" i="7"/>
  <c r="AJ575" i="7"/>
  <c r="AB575" i="7"/>
  <c r="AA575" i="7"/>
  <c r="AV575" i="7" s="1"/>
  <c r="R575" i="7"/>
  <c r="Q575" i="7"/>
  <c r="D575" i="7"/>
  <c r="E575" i="7" s="1"/>
  <c r="AE575" i="7" s="1"/>
  <c r="AV574" i="7"/>
  <c r="AT574" i="7"/>
  <c r="AS574" i="7"/>
  <c r="AU574" i="7" s="1"/>
  <c r="AR574" i="7"/>
  <c r="AL574" i="7"/>
  <c r="AK574" i="7"/>
  <c r="AJ574" i="7"/>
  <c r="AE574" i="7"/>
  <c r="AB574" i="7"/>
  <c r="AA574" i="7"/>
  <c r="R574" i="7"/>
  <c r="Q574" i="7"/>
  <c r="E574" i="7"/>
  <c r="D574" i="7"/>
  <c r="AV573" i="7"/>
  <c r="AT573" i="7"/>
  <c r="AS573" i="7"/>
  <c r="AR573" i="7"/>
  <c r="AU573" i="7" s="1"/>
  <c r="AL573" i="7"/>
  <c r="AK573" i="7"/>
  <c r="AJ573" i="7"/>
  <c r="AE573" i="7"/>
  <c r="AB573" i="7"/>
  <c r="AA573" i="7"/>
  <c r="R573" i="7"/>
  <c r="Q573" i="7"/>
  <c r="E573" i="7"/>
  <c r="D573" i="7"/>
  <c r="AU572" i="7"/>
  <c r="AT572" i="7"/>
  <c r="AS572" i="7"/>
  <c r="AR572" i="7"/>
  <c r="AL572" i="7"/>
  <c r="AK572" i="7"/>
  <c r="AJ572" i="7"/>
  <c r="AB572" i="7"/>
  <c r="AE572" i="7" s="1"/>
  <c r="AA572" i="7"/>
  <c r="AV572" i="7" s="1"/>
  <c r="R572" i="7"/>
  <c r="Q572" i="7"/>
  <c r="E572" i="7"/>
  <c r="D572" i="7"/>
  <c r="AT571" i="7"/>
  <c r="AU571" i="7" s="1"/>
  <c r="AS571" i="7"/>
  <c r="AR571" i="7"/>
  <c r="AL571" i="7"/>
  <c r="AK571" i="7"/>
  <c r="AJ571" i="7"/>
  <c r="AB571" i="7"/>
  <c r="AA571" i="7"/>
  <c r="AV571" i="7" s="1"/>
  <c r="R571" i="7"/>
  <c r="Q571" i="7"/>
  <c r="D571" i="7"/>
  <c r="E571" i="7" s="1"/>
  <c r="AE571" i="7" s="1"/>
  <c r="AV570" i="7"/>
  <c r="AT570" i="7"/>
  <c r="AS570" i="7"/>
  <c r="AU570" i="7" s="1"/>
  <c r="AR570" i="7"/>
  <c r="AL570" i="7"/>
  <c r="AK570" i="7"/>
  <c r="AJ570" i="7"/>
  <c r="AE570" i="7"/>
  <c r="AB570" i="7"/>
  <c r="AA570" i="7"/>
  <c r="R570" i="7"/>
  <c r="Q570" i="7"/>
  <c r="E570" i="7"/>
  <c r="AU569" i="7"/>
  <c r="AT569" i="7"/>
  <c r="AS569" i="7"/>
  <c r="AR569" i="7"/>
  <c r="AL569" i="7"/>
  <c r="AK569" i="7"/>
  <c r="AJ569" i="7"/>
  <c r="AB569" i="7"/>
  <c r="AA569" i="7"/>
  <c r="AV569" i="7" s="1"/>
  <c r="R569" i="7"/>
  <c r="Q569" i="7"/>
  <c r="E569" i="7"/>
  <c r="D569" i="7"/>
  <c r="AT568" i="7"/>
  <c r="AS568" i="7"/>
  <c r="AR568" i="7"/>
  <c r="AL568" i="7"/>
  <c r="AK568" i="7"/>
  <c r="AJ568" i="7"/>
  <c r="AB568" i="7"/>
  <c r="AA568" i="7"/>
  <c r="AV568" i="7" s="1"/>
  <c r="R568" i="7"/>
  <c r="Q568" i="7"/>
  <c r="D568" i="7"/>
  <c r="E568" i="7" s="1"/>
  <c r="AE568" i="7" s="1"/>
  <c r="AV567" i="7"/>
  <c r="AT567" i="7"/>
  <c r="AS567" i="7"/>
  <c r="AU567" i="7" s="1"/>
  <c r="AR567" i="7"/>
  <c r="AL567" i="7"/>
  <c r="AK567" i="7"/>
  <c r="AJ567" i="7"/>
  <c r="AE567" i="7"/>
  <c r="AB567" i="7"/>
  <c r="AA567" i="7"/>
  <c r="R567" i="7"/>
  <c r="Q567" i="7"/>
  <c r="E567" i="7"/>
  <c r="D567" i="7"/>
  <c r="AV566" i="7"/>
  <c r="AT566" i="7"/>
  <c r="AS566" i="7"/>
  <c r="AR566" i="7"/>
  <c r="AU566" i="7" s="1"/>
  <c r="AL566" i="7"/>
  <c r="AK566" i="7"/>
  <c r="AJ566" i="7"/>
  <c r="AE566" i="7"/>
  <c r="AB566" i="7"/>
  <c r="AA566" i="7"/>
  <c r="R566" i="7"/>
  <c r="Q566" i="7"/>
  <c r="E566" i="7"/>
  <c r="D566" i="7"/>
  <c r="AU565" i="7"/>
  <c r="AT565" i="7"/>
  <c r="AS565" i="7"/>
  <c r="AR565" i="7"/>
  <c r="AL565" i="7"/>
  <c r="AK565" i="7"/>
  <c r="AJ565" i="7"/>
  <c r="AB565" i="7"/>
  <c r="AA565" i="7"/>
  <c r="AV565" i="7" s="1"/>
  <c r="R565" i="7"/>
  <c r="Q565" i="7"/>
  <c r="E565" i="7"/>
  <c r="D565" i="7"/>
  <c r="AT564" i="7"/>
  <c r="AS564" i="7"/>
  <c r="AR564" i="7"/>
  <c r="AL564" i="7"/>
  <c r="AK564" i="7"/>
  <c r="AJ564" i="7"/>
  <c r="AB564" i="7"/>
  <c r="AA564" i="7"/>
  <c r="AV564" i="7" s="1"/>
  <c r="R564" i="7"/>
  <c r="Q564" i="7"/>
  <c r="D564" i="7"/>
  <c r="E564" i="7" s="1"/>
  <c r="AE564" i="7" s="1"/>
  <c r="AV563" i="7"/>
  <c r="AT563" i="7"/>
  <c r="AS563" i="7"/>
  <c r="AU563" i="7" s="1"/>
  <c r="AR563" i="7"/>
  <c r="AL563" i="7"/>
  <c r="AK563" i="7"/>
  <c r="AJ563" i="7"/>
  <c r="AE563" i="7"/>
  <c r="AB563" i="7"/>
  <c r="AA563" i="7"/>
  <c r="R563" i="7"/>
  <c r="Q563" i="7"/>
  <c r="E563" i="7"/>
  <c r="D563" i="7"/>
  <c r="AV562" i="7"/>
  <c r="AT562" i="7"/>
  <c r="AS562" i="7"/>
  <c r="AR562" i="7"/>
  <c r="AU562" i="7" s="1"/>
  <c r="AL562" i="7"/>
  <c r="AK562" i="7"/>
  <c r="AJ562" i="7"/>
  <c r="AE562" i="7"/>
  <c r="AB562" i="7"/>
  <c r="AA562" i="7"/>
  <c r="R562" i="7"/>
  <c r="Q562" i="7"/>
  <c r="E562" i="7"/>
  <c r="D562" i="7"/>
  <c r="AU561" i="7"/>
  <c r="AT561" i="7"/>
  <c r="AS561" i="7"/>
  <c r="AR561" i="7"/>
  <c r="AL561" i="7"/>
  <c r="AK561" i="7"/>
  <c r="AJ561" i="7"/>
  <c r="AB561" i="7"/>
  <c r="AA561" i="7"/>
  <c r="AV561" i="7" s="1"/>
  <c r="R561" i="7"/>
  <c r="Q561" i="7"/>
  <c r="E561" i="7"/>
  <c r="D561" i="7"/>
  <c r="AT560" i="7"/>
  <c r="AS560" i="7"/>
  <c r="AR560" i="7"/>
  <c r="AL560" i="7"/>
  <c r="AK560" i="7"/>
  <c r="AJ560" i="7"/>
  <c r="AB560" i="7"/>
  <c r="AA560" i="7"/>
  <c r="AV560" i="7" s="1"/>
  <c r="R560" i="7"/>
  <c r="Q560" i="7"/>
  <c r="D560" i="7"/>
  <c r="E560" i="7" s="1"/>
  <c r="AE560" i="7" s="1"/>
  <c r="AV559" i="7"/>
  <c r="AT559" i="7"/>
  <c r="AS559" i="7"/>
  <c r="AU559" i="7" s="1"/>
  <c r="AR559" i="7"/>
  <c r="AL559" i="7"/>
  <c r="AK559" i="7"/>
  <c r="AJ559" i="7"/>
  <c r="AE559" i="7"/>
  <c r="AB559" i="7"/>
  <c r="AA559" i="7"/>
  <c r="R559" i="7"/>
  <c r="Q559" i="7"/>
  <c r="E559" i="7"/>
  <c r="D559" i="7"/>
  <c r="AV558" i="7"/>
  <c r="AT558" i="7"/>
  <c r="AS558" i="7"/>
  <c r="AR558" i="7"/>
  <c r="AU558" i="7" s="1"/>
  <c r="AL558" i="7"/>
  <c r="AK558" i="7"/>
  <c r="AJ558" i="7"/>
  <c r="AE558" i="7"/>
  <c r="AB558" i="7"/>
  <c r="AA558" i="7"/>
  <c r="R558" i="7"/>
  <c r="Q558" i="7"/>
  <c r="E558" i="7"/>
  <c r="D558" i="7"/>
  <c r="AU557" i="7"/>
  <c r="AT557" i="7"/>
  <c r="AS557" i="7"/>
  <c r="AR557" i="7"/>
  <c r="AL557" i="7"/>
  <c r="AK557" i="7"/>
  <c r="AJ557" i="7"/>
  <c r="AB557" i="7"/>
  <c r="AA557" i="7"/>
  <c r="AV557" i="7" s="1"/>
  <c r="R557" i="7"/>
  <c r="Q557" i="7"/>
  <c r="E557" i="7"/>
  <c r="D557" i="7"/>
  <c r="AT556" i="7"/>
  <c r="AS556" i="7"/>
  <c r="AR556" i="7"/>
  <c r="AL556" i="7"/>
  <c r="AK556" i="7"/>
  <c r="AJ556" i="7"/>
  <c r="AB556" i="7"/>
  <c r="AA556" i="7"/>
  <c r="AV556" i="7" s="1"/>
  <c r="R556" i="7"/>
  <c r="Q556" i="7"/>
  <c r="D556" i="7"/>
  <c r="E556" i="7" s="1"/>
  <c r="AE556" i="7" s="1"/>
  <c r="AV555" i="7"/>
  <c r="AT555" i="7"/>
  <c r="AS555" i="7"/>
  <c r="AU555" i="7" s="1"/>
  <c r="AR555" i="7"/>
  <c r="AL555" i="7"/>
  <c r="AK555" i="7"/>
  <c r="AJ555" i="7"/>
  <c r="AE555" i="7"/>
  <c r="AB555" i="7"/>
  <c r="AA555" i="7"/>
  <c r="R555" i="7"/>
  <c r="Q555" i="7"/>
  <c r="E555" i="7"/>
  <c r="D555" i="7"/>
  <c r="AV554" i="7"/>
  <c r="AT554" i="7"/>
  <c r="AS554" i="7"/>
  <c r="AR554" i="7"/>
  <c r="AU554" i="7" s="1"/>
  <c r="AL554" i="7"/>
  <c r="AK554" i="7"/>
  <c r="AJ554" i="7"/>
  <c r="AE554" i="7"/>
  <c r="AB554" i="7"/>
  <c r="AA554" i="7"/>
  <c r="R554" i="7"/>
  <c r="Q554" i="7"/>
  <c r="D554" i="7"/>
  <c r="E554" i="7" s="1"/>
  <c r="AT553" i="7"/>
  <c r="AS553" i="7"/>
  <c r="AU553" i="7" s="1"/>
  <c r="AR553" i="7"/>
  <c r="AL553" i="7"/>
  <c r="AK553" i="7"/>
  <c r="AJ553" i="7"/>
  <c r="AB553" i="7"/>
  <c r="AA553" i="7"/>
  <c r="AV553" i="7" s="1"/>
  <c r="R553" i="7"/>
  <c r="Q553" i="7"/>
  <c r="E553" i="7"/>
  <c r="D553" i="7"/>
  <c r="AT552" i="7"/>
  <c r="AS552" i="7"/>
  <c r="AR552" i="7"/>
  <c r="AL552" i="7"/>
  <c r="AK552" i="7"/>
  <c r="AJ552" i="7"/>
  <c r="AE552" i="7"/>
  <c r="AB552" i="7"/>
  <c r="AA552" i="7"/>
  <c r="AV552" i="7" s="1"/>
  <c r="R552" i="7"/>
  <c r="Q552" i="7"/>
  <c r="D552" i="7"/>
  <c r="E552" i="7" s="1"/>
  <c r="AU551" i="7"/>
  <c r="AT551" i="7"/>
  <c r="AS551" i="7"/>
  <c r="AR551" i="7"/>
  <c r="AL551" i="7"/>
  <c r="AK551" i="7"/>
  <c r="AJ551" i="7"/>
  <c r="AB551" i="7"/>
  <c r="AA551" i="7"/>
  <c r="AV551" i="7" s="1"/>
  <c r="R551" i="7"/>
  <c r="Q551" i="7"/>
  <c r="E551" i="7"/>
  <c r="D551" i="7"/>
  <c r="AT550" i="7"/>
  <c r="AS550" i="7"/>
  <c r="AR550" i="7"/>
  <c r="AL550" i="7"/>
  <c r="AK550" i="7"/>
  <c r="AJ550" i="7"/>
  <c r="AE550" i="7"/>
  <c r="AB550" i="7"/>
  <c r="AA550" i="7"/>
  <c r="AV550" i="7" s="1"/>
  <c r="R550" i="7"/>
  <c r="Q550" i="7"/>
  <c r="D550" i="7"/>
  <c r="E550" i="7" s="1"/>
  <c r="AV549" i="7"/>
  <c r="AU549" i="7"/>
  <c r="AT549" i="7"/>
  <c r="AS549" i="7"/>
  <c r="AR549" i="7"/>
  <c r="AL549" i="7"/>
  <c r="AK549" i="7"/>
  <c r="AJ549" i="7"/>
  <c r="AB549" i="7"/>
  <c r="AA549" i="7"/>
  <c r="R549" i="7"/>
  <c r="Q549" i="7"/>
  <c r="E549" i="7"/>
  <c r="D549" i="7"/>
  <c r="AV548" i="7"/>
  <c r="AT548" i="7"/>
  <c r="AS548" i="7"/>
  <c r="AR548" i="7"/>
  <c r="AL548" i="7"/>
  <c r="AK548" i="7"/>
  <c r="AJ548" i="7"/>
  <c r="AB548" i="7"/>
  <c r="AA548" i="7"/>
  <c r="R548" i="7"/>
  <c r="Q548" i="7"/>
  <c r="D548" i="7"/>
  <c r="E548" i="7" s="1"/>
  <c r="AE548" i="7" s="1"/>
  <c r="AT547" i="7"/>
  <c r="AS547" i="7"/>
  <c r="AU547" i="7" s="1"/>
  <c r="AR547" i="7"/>
  <c r="AL547" i="7"/>
  <c r="AK547" i="7"/>
  <c r="AJ547" i="7"/>
  <c r="AB547" i="7"/>
  <c r="AA547" i="7"/>
  <c r="AV547" i="7" s="1"/>
  <c r="R547" i="7"/>
  <c r="Q547" i="7"/>
  <c r="E547" i="7"/>
  <c r="D547" i="7"/>
  <c r="AT546" i="7"/>
  <c r="AS546" i="7"/>
  <c r="AR546" i="7"/>
  <c r="AL546" i="7"/>
  <c r="AK546" i="7"/>
  <c r="AJ546" i="7"/>
  <c r="AB546" i="7"/>
  <c r="AA546" i="7"/>
  <c r="AV546" i="7" s="1"/>
  <c r="R546" i="7"/>
  <c r="Q546" i="7"/>
  <c r="D546" i="7"/>
  <c r="E546" i="7" s="1"/>
  <c r="AE546" i="7" s="1"/>
  <c r="AV545" i="7"/>
  <c r="AU545" i="7"/>
  <c r="AT545" i="7"/>
  <c r="AS545" i="7"/>
  <c r="AR545" i="7"/>
  <c r="AL545" i="7"/>
  <c r="AK545" i="7"/>
  <c r="AJ545" i="7"/>
  <c r="AB545" i="7"/>
  <c r="AA545" i="7"/>
  <c r="R545" i="7"/>
  <c r="Q545" i="7"/>
  <c r="E545" i="7"/>
  <c r="D545" i="7"/>
  <c r="AT544" i="7"/>
  <c r="AS544" i="7"/>
  <c r="AR544" i="7"/>
  <c r="AL544" i="7"/>
  <c r="AK544" i="7"/>
  <c r="AJ544" i="7"/>
  <c r="AE544" i="7"/>
  <c r="AB544" i="7"/>
  <c r="AA544" i="7"/>
  <c r="AV544" i="7" s="1"/>
  <c r="R544" i="7"/>
  <c r="Q544" i="7"/>
  <c r="D544" i="7"/>
  <c r="E544" i="7" s="1"/>
  <c r="AT543" i="7"/>
  <c r="AS543" i="7"/>
  <c r="AU543" i="7" s="1"/>
  <c r="AR543" i="7"/>
  <c r="AL543" i="7"/>
  <c r="AK543" i="7"/>
  <c r="AJ543" i="7"/>
  <c r="AB543" i="7"/>
  <c r="AA543" i="7"/>
  <c r="AV543" i="7" s="1"/>
  <c r="R543" i="7"/>
  <c r="Q543" i="7"/>
  <c r="E543" i="7"/>
  <c r="D543" i="7"/>
  <c r="AT542" i="7"/>
  <c r="AS542" i="7"/>
  <c r="AR542" i="7"/>
  <c r="AL542" i="7"/>
  <c r="AK542" i="7"/>
  <c r="AJ542" i="7"/>
  <c r="AE542" i="7"/>
  <c r="AB542" i="7"/>
  <c r="AA542" i="7"/>
  <c r="AV542" i="7" s="1"/>
  <c r="R542" i="7"/>
  <c r="Q542" i="7"/>
  <c r="D542" i="7"/>
  <c r="E542" i="7" s="1"/>
  <c r="AV541" i="7"/>
  <c r="AT541" i="7"/>
  <c r="AS541" i="7"/>
  <c r="AU541" i="7" s="1"/>
  <c r="AR541" i="7"/>
  <c r="AL541" i="7"/>
  <c r="AK541" i="7"/>
  <c r="AJ541" i="7"/>
  <c r="AB541" i="7"/>
  <c r="AA541" i="7"/>
  <c r="R541" i="7"/>
  <c r="Q541" i="7"/>
  <c r="E541" i="7"/>
  <c r="D541" i="7"/>
  <c r="AV540" i="7"/>
  <c r="AT540" i="7"/>
  <c r="AS540" i="7"/>
  <c r="AR540" i="7"/>
  <c r="AL540" i="7"/>
  <c r="AK540" i="7"/>
  <c r="AJ540" i="7"/>
  <c r="AB540" i="7"/>
  <c r="AA540" i="7"/>
  <c r="R540" i="7"/>
  <c r="Q540" i="7"/>
  <c r="D540" i="7"/>
  <c r="E540" i="7" s="1"/>
  <c r="AE540" i="7" s="1"/>
  <c r="AU539" i="7"/>
  <c r="AT539" i="7"/>
  <c r="AS539" i="7"/>
  <c r="AR539" i="7"/>
  <c r="AL539" i="7"/>
  <c r="AK539" i="7"/>
  <c r="AJ539" i="7"/>
  <c r="AB539" i="7"/>
  <c r="AA539" i="7"/>
  <c r="AV539" i="7" s="1"/>
  <c r="R539" i="7"/>
  <c r="Q539" i="7"/>
  <c r="E539" i="7"/>
  <c r="D539" i="7"/>
  <c r="AV538" i="7"/>
  <c r="AT538" i="7"/>
  <c r="AS538" i="7"/>
  <c r="AR538" i="7"/>
  <c r="AL538" i="7"/>
  <c r="AK538" i="7"/>
  <c r="AJ538" i="7"/>
  <c r="AB538" i="7"/>
  <c r="AA538" i="7"/>
  <c r="R538" i="7"/>
  <c r="Q538" i="7"/>
  <c r="D538" i="7"/>
  <c r="E538" i="7" s="1"/>
  <c r="AE538" i="7" s="1"/>
  <c r="AV537" i="7"/>
  <c r="AT537" i="7"/>
  <c r="AS537" i="7"/>
  <c r="AU537" i="7" s="1"/>
  <c r="AR537" i="7"/>
  <c r="AL537" i="7"/>
  <c r="AK537" i="7"/>
  <c r="AJ537" i="7"/>
  <c r="AB537" i="7"/>
  <c r="AA537" i="7"/>
  <c r="R537" i="7"/>
  <c r="Q537" i="7"/>
  <c r="E537" i="7"/>
  <c r="D537" i="7"/>
  <c r="AT536" i="7"/>
  <c r="AS536" i="7"/>
  <c r="AR536" i="7"/>
  <c r="AL536" i="7"/>
  <c r="AK536" i="7"/>
  <c r="AJ536" i="7"/>
  <c r="AE536" i="7"/>
  <c r="AB536" i="7"/>
  <c r="AA536" i="7"/>
  <c r="AV536" i="7" s="1"/>
  <c r="R536" i="7"/>
  <c r="Q536" i="7"/>
  <c r="D536" i="7"/>
  <c r="E536" i="7" s="1"/>
  <c r="AU535" i="7"/>
  <c r="AT535" i="7"/>
  <c r="AS535" i="7"/>
  <c r="AR535" i="7"/>
  <c r="AL535" i="7"/>
  <c r="AK535" i="7"/>
  <c r="AJ535" i="7"/>
  <c r="AB535" i="7"/>
  <c r="AA535" i="7"/>
  <c r="AV535" i="7" s="1"/>
  <c r="R535" i="7"/>
  <c r="Q535" i="7"/>
  <c r="E535" i="7"/>
  <c r="AV534" i="7"/>
  <c r="AT534" i="7"/>
  <c r="AS534" i="7"/>
  <c r="AU534" i="7" s="1"/>
  <c r="AR534" i="7"/>
  <c r="AL534" i="7"/>
  <c r="AK534" i="7"/>
  <c r="AJ534" i="7"/>
  <c r="AB534" i="7"/>
  <c r="AA534" i="7"/>
  <c r="R534" i="7"/>
  <c r="Q534" i="7"/>
  <c r="E534" i="7"/>
  <c r="AT533" i="7"/>
  <c r="AS533" i="7"/>
  <c r="AU533" i="7" s="1"/>
  <c r="AR533" i="7"/>
  <c r="AL533" i="7"/>
  <c r="AK533" i="7"/>
  <c r="AJ533" i="7"/>
  <c r="AB533" i="7"/>
  <c r="AA533" i="7"/>
  <c r="AV533" i="7" s="1"/>
  <c r="R533" i="7"/>
  <c r="Q533" i="7"/>
  <c r="E533" i="7"/>
  <c r="AV532" i="7"/>
  <c r="AT532" i="7"/>
  <c r="AS532" i="7"/>
  <c r="AU532" i="7" s="1"/>
  <c r="AR532" i="7"/>
  <c r="AL532" i="7"/>
  <c r="AK532" i="7"/>
  <c r="AJ532" i="7"/>
  <c r="AB532" i="7"/>
  <c r="AA532" i="7"/>
  <c r="R532" i="7"/>
  <c r="Q532" i="7"/>
  <c r="E532" i="7"/>
  <c r="D532" i="7"/>
  <c r="AT531" i="7"/>
  <c r="AS531" i="7"/>
  <c r="AR531" i="7"/>
  <c r="AL531" i="7"/>
  <c r="AK531" i="7"/>
  <c r="AJ531" i="7"/>
  <c r="AE531" i="7"/>
  <c r="AB531" i="7"/>
  <c r="AA531" i="7"/>
  <c r="AV531" i="7" s="1"/>
  <c r="R531" i="7"/>
  <c r="Q531" i="7"/>
  <c r="D531" i="7"/>
  <c r="E531" i="7" s="1"/>
  <c r="AU530" i="7"/>
  <c r="AT530" i="7"/>
  <c r="AS530" i="7"/>
  <c r="AR530" i="7"/>
  <c r="AL530" i="7"/>
  <c r="AK530" i="7"/>
  <c r="AJ530" i="7"/>
  <c r="AB530" i="7"/>
  <c r="AA530" i="7"/>
  <c r="AV530" i="7" s="1"/>
  <c r="R530" i="7"/>
  <c r="Q530" i="7"/>
  <c r="E530" i="7"/>
  <c r="D530" i="7"/>
  <c r="AT529" i="7"/>
  <c r="AS529" i="7"/>
  <c r="AR529" i="7"/>
  <c r="AL529" i="7"/>
  <c r="AK529" i="7"/>
  <c r="AJ529" i="7"/>
  <c r="AE529" i="7"/>
  <c r="AB529" i="7"/>
  <c r="AA529" i="7"/>
  <c r="AV529" i="7" s="1"/>
  <c r="R529" i="7"/>
  <c r="Q529" i="7"/>
  <c r="D529" i="7"/>
  <c r="E529" i="7" s="1"/>
  <c r="AV528" i="7"/>
  <c r="AU528" i="7"/>
  <c r="AT528" i="7"/>
  <c r="AS528" i="7"/>
  <c r="AR528" i="7"/>
  <c r="AL528" i="7"/>
  <c r="AK528" i="7"/>
  <c r="AJ528" i="7"/>
  <c r="AB528" i="7"/>
  <c r="AA528" i="7"/>
  <c r="R528" i="7"/>
  <c r="Q528" i="7"/>
  <c r="E528" i="7"/>
  <c r="D528" i="7"/>
  <c r="AV527" i="7"/>
  <c r="AT527" i="7"/>
  <c r="AS527" i="7"/>
  <c r="AR527" i="7"/>
  <c r="AL527" i="7"/>
  <c r="AK527" i="7"/>
  <c r="AJ527" i="7"/>
  <c r="AB527" i="7"/>
  <c r="AA527" i="7"/>
  <c r="R527" i="7"/>
  <c r="Q527" i="7"/>
  <c r="D527" i="7"/>
  <c r="E527" i="7" s="1"/>
  <c r="AE527" i="7" s="1"/>
  <c r="AT526" i="7"/>
  <c r="AS526" i="7"/>
  <c r="AU526" i="7" s="1"/>
  <c r="AR526" i="7"/>
  <c r="AL526" i="7"/>
  <c r="AK526" i="7"/>
  <c r="AJ526" i="7"/>
  <c r="AB526" i="7"/>
  <c r="AA526" i="7"/>
  <c r="AV526" i="7" s="1"/>
  <c r="R526" i="7"/>
  <c r="Q526" i="7"/>
  <c r="E526" i="7"/>
  <c r="AV525" i="7"/>
  <c r="AT525" i="7"/>
  <c r="AS525" i="7"/>
  <c r="AU525" i="7" s="1"/>
  <c r="AR525" i="7"/>
  <c r="AL525" i="7"/>
  <c r="AK525" i="7"/>
  <c r="AJ525" i="7"/>
  <c r="AB525" i="7"/>
  <c r="AA525" i="7"/>
  <c r="R525" i="7"/>
  <c r="Q525" i="7"/>
  <c r="E525" i="7"/>
  <c r="D525" i="7"/>
  <c r="AT524" i="7"/>
  <c r="AS524" i="7"/>
  <c r="AR524" i="7"/>
  <c r="AL524" i="7"/>
  <c r="AK524" i="7"/>
  <c r="AJ524" i="7"/>
  <c r="AE524" i="7"/>
  <c r="AB524" i="7"/>
  <c r="AA524" i="7"/>
  <c r="AV524" i="7" s="1"/>
  <c r="R524" i="7"/>
  <c r="Q524" i="7"/>
  <c r="D524" i="7"/>
  <c r="E524" i="7" s="1"/>
  <c r="AU523" i="7"/>
  <c r="AT523" i="7"/>
  <c r="AS523" i="7"/>
  <c r="AR523" i="7"/>
  <c r="AL523" i="7"/>
  <c r="AK523" i="7"/>
  <c r="AJ523" i="7"/>
  <c r="AB523" i="7"/>
  <c r="AA523" i="7"/>
  <c r="AV523" i="7" s="1"/>
  <c r="R523" i="7"/>
  <c r="Q523" i="7"/>
  <c r="E523" i="7"/>
  <c r="D523" i="7"/>
  <c r="AT522" i="7"/>
  <c r="AS522" i="7"/>
  <c r="AR522" i="7"/>
  <c r="AL522" i="7"/>
  <c r="AK522" i="7"/>
  <c r="AJ522" i="7"/>
  <c r="AE522" i="7"/>
  <c r="AB522" i="7"/>
  <c r="AA522" i="7"/>
  <c r="AV522" i="7" s="1"/>
  <c r="R522" i="7"/>
  <c r="Q522" i="7"/>
  <c r="D522" i="7"/>
  <c r="E522" i="7" s="1"/>
  <c r="AV521" i="7"/>
  <c r="AU521" i="7"/>
  <c r="AT521" i="7"/>
  <c r="AS521" i="7"/>
  <c r="AR521" i="7"/>
  <c r="AL521" i="7"/>
  <c r="AK521" i="7"/>
  <c r="AJ521" i="7"/>
  <c r="AB521" i="7"/>
  <c r="AA521" i="7"/>
  <c r="R521" i="7"/>
  <c r="Q521" i="7"/>
  <c r="E521" i="7"/>
  <c r="D521" i="7"/>
  <c r="AV520" i="7"/>
  <c r="AT520" i="7"/>
  <c r="AS520" i="7"/>
  <c r="AR520" i="7"/>
  <c r="AL520" i="7"/>
  <c r="AK520" i="7"/>
  <c r="AJ520" i="7"/>
  <c r="AB520" i="7"/>
  <c r="AA520" i="7"/>
  <c r="R520" i="7"/>
  <c r="Q520" i="7"/>
  <c r="D520" i="7"/>
  <c r="E520" i="7" s="1"/>
  <c r="AE520" i="7" s="1"/>
  <c r="AT519" i="7"/>
  <c r="AS519" i="7"/>
  <c r="AU519" i="7" s="1"/>
  <c r="AR519" i="7"/>
  <c r="AL519" i="7"/>
  <c r="AK519" i="7"/>
  <c r="AJ519" i="7"/>
  <c r="AB519" i="7"/>
  <c r="AA519" i="7"/>
  <c r="AV519" i="7" s="1"/>
  <c r="R519" i="7"/>
  <c r="Q519" i="7"/>
  <c r="E519" i="7"/>
  <c r="D519" i="7"/>
  <c r="AT518" i="7"/>
  <c r="AS518" i="7"/>
  <c r="AR518" i="7"/>
  <c r="AL518" i="7"/>
  <c r="AK518" i="7"/>
  <c r="AJ518" i="7"/>
  <c r="AB518" i="7"/>
  <c r="AA518" i="7"/>
  <c r="AV518" i="7" s="1"/>
  <c r="R518" i="7"/>
  <c r="Q518" i="7"/>
  <c r="D518" i="7"/>
  <c r="E518" i="7" s="1"/>
  <c r="AE518" i="7" s="1"/>
  <c r="AV517" i="7"/>
  <c r="AU517" i="7"/>
  <c r="AT517" i="7"/>
  <c r="AS517" i="7"/>
  <c r="AR517" i="7"/>
  <c r="AL517" i="7"/>
  <c r="AK517" i="7"/>
  <c r="AJ517" i="7"/>
  <c r="AB517" i="7"/>
  <c r="AA517" i="7"/>
  <c r="R517" i="7"/>
  <c r="Q517" i="7"/>
  <c r="E517" i="7"/>
  <c r="D517" i="7"/>
  <c r="AT516" i="7"/>
  <c r="AS516" i="7"/>
  <c r="AR516" i="7"/>
  <c r="AL516" i="7"/>
  <c r="AK516" i="7"/>
  <c r="AJ516" i="7"/>
  <c r="AB516" i="7"/>
  <c r="AA516" i="7"/>
  <c r="AV516" i="7" s="1"/>
  <c r="R516" i="7"/>
  <c r="Q516" i="7"/>
  <c r="D516" i="7"/>
  <c r="E516" i="7" s="1"/>
  <c r="AE516" i="7" s="1"/>
  <c r="AT515" i="7"/>
  <c r="AU515" i="7" s="1"/>
  <c r="AS515" i="7"/>
  <c r="AR515" i="7"/>
  <c r="AL515" i="7"/>
  <c r="AK515" i="7"/>
  <c r="AJ515" i="7"/>
  <c r="AB515" i="7"/>
  <c r="AA515" i="7"/>
  <c r="AV515" i="7" s="1"/>
  <c r="R515" i="7"/>
  <c r="Q515" i="7"/>
  <c r="E515" i="7"/>
  <c r="D515" i="7"/>
  <c r="AV514" i="7"/>
  <c r="AT514" i="7"/>
  <c r="AU514" i="7" s="1"/>
  <c r="AS514" i="7"/>
  <c r="AR514" i="7"/>
  <c r="AL514" i="7"/>
  <c r="AK514" i="7"/>
  <c r="AJ514" i="7"/>
  <c r="AB514" i="7"/>
  <c r="AA514" i="7"/>
  <c r="R514" i="7"/>
  <c r="Q514" i="7"/>
  <c r="D514" i="7"/>
  <c r="E514" i="7" s="1"/>
  <c r="AE514" i="7" s="1"/>
  <c r="AV513" i="7"/>
  <c r="AU513" i="7"/>
  <c r="AT513" i="7"/>
  <c r="AS513" i="7"/>
  <c r="AR513" i="7"/>
  <c r="AL513" i="7"/>
  <c r="AK513" i="7"/>
  <c r="AJ513" i="7"/>
  <c r="AB513" i="7"/>
  <c r="AE513" i="7" s="1"/>
  <c r="AA513" i="7"/>
  <c r="R513" i="7"/>
  <c r="Q513" i="7"/>
  <c r="E513" i="7"/>
  <c r="D513" i="7"/>
  <c r="AT512" i="7"/>
  <c r="AU512" i="7" s="1"/>
  <c r="AS512" i="7"/>
  <c r="AR512" i="7"/>
  <c r="AL512" i="7"/>
  <c r="AK512" i="7"/>
  <c r="AJ512" i="7"/>
  <c r="AB512" i="7"/>
  <c r="AA512" i="7"/>
  <c r="AV512" i="7" s="1"/>
  <c r="R512" i="7"/>
  <c r="Q512" i="7"/>
  <c r="D512" i="7"/>
  <c r="E512" i="7" s="1"/>
  <c r="AE512" i="7" s="1"/>
  <c r="AT511" i="7"/>
  <c r="AS511" i="7"/>
  <c r="AU511" i="7" s="1"/>
  <c r="AR511" i="7"/>
  <c r="AL511" i="7"/>
  <c r="AK511" i="7"/>
  <c r="AJ511" i="7"/>
  <c r="AB511" i="7"/>
  <c r="AE511" i="7" s="1"/>
  <c r="AA511" i="7"/>
  <c r="AV511" i="7" s="1"/>
  <c r="R511" i="7"/>
  <c r="Q511" i="7"/>
  <c r="E511" i="7"/>
  <c r="D511" i="7"/>
  <c r="AV510" i="7"/>
  <c r="AT510" i="7"/>
  <c r="AU510" i="7" s="1"/>
  <c r="AS510" i="7"/>
  <c r="AR510" i="7"/>
  <c r="AL510" i="7"/>
  <c r="AK510" i="7"/>
  <c r="AJ510" i="7"/>
  <c r="AB510" i="7"/>
  <c r="AA510" i="7"/>
  <c r="R510" i="7"/>
  <c r="Q510" i="7"/>
  <c r="D510" i="7"/>
  <c r="E510" i="7" s="1"/>
  <c r="AE510" i="7" s="1"/>
  <c r="AV509" i="7"/>
  <c r="AU509" i="7"/>
  <c r="AT509" i="7"/>
  <c r="AS509" i="7"/>
  <c r="AR509" i="7"/>
  <c r="AL509" i="7"/>
  <c r="AK509" i="7"/>
  <c r="AJ509" i="7"/>
  <c r="AB509" i="7"/>
  <c r="AE509" i="7" s="1"/>
  <c r="AA509" i="7"/>
  <c r="R509" i="7"/>
  <c r="Q509" i="7"/>
  <c r="E509" i="7"/>
  <c r="D509" i="7"/>
  <c r="AT508" i="7"/>
  <c r="AU508" i="7" s="1"/>
  <c r="AS508" i="7"/>
  <c r="AR508" i="7"/>
  <c r="AL508" i="7"/>
  <c r="AK508" i="7"/>
  <c r="AJ508" i="7"/>
  <c r="AB508" i="7"/>
  <c r="AA508" i="7"/>
  <c r="AV508" i="7" s="1"/>
  <c r="R508" i="7"/>
  <c r="Q508" i="7"/>
  <c r="D508" i="7"/>
  <c r="E508" i="7" s="1"/>
  <c r="AE508" i="7" s="1"/>
  <c r="AT507" i="7"/>
  <c r="AS507" i="7"/>
  <c r="AU507" i="7" s="1"/>
  <c r="AR507" i="7"/>
  <c r="AL507" i="7"/>
  <c r="AK507" i="7"/>
  <c r="AJ507" i="7"/>
  <c r="AB507" i="7"/>
  <c r="AE507" i="7" s="1"/>
  <c r="AA507" i="7"/>
  <c r="AV507" i="7" s="1"/>
  <c r="R507" i="7"/>
  <c r="Q507" i="7"/>
  <c r="E507" i="7"/>
  <c r="D507" i="7"/>
  <c r="AV506" i="7"/>
  <c r="AT506" i="7"/>
  <c r="AU506" i="7" s="1"/>
  <c r="AS506" i="7"/>
  <c r="AR506" i="7"/>
  <c r="AL506" i="7"/>
  <c r="AK506" i="7"/>
  <c r="AJ506" i="7"/>
  <c r="AB506" i="7"/>
  <c r="AA506" i="7"/>
  <c r="R506" i="7"/>
  <c r="Q506" i="7"/>
  <c r="D506" i="7"/>
  <c r="E506" i="7" s="1"/>
  <c r="AE506" i="7" s="1"/>
  <c r="AV505" i="7"/>
  <c r="AU505" i="7"/>
  <c r="AT505" i="7"/>
  <c r="AS505" i="7"/>
  <c r="AR505" i="7"/>
  <c r="AL505" i="7"/>
  <c r="AK505" i="7"/>
  <c r="AJ505" i="7"/>
  <c r="AB505" i="7"/>
  <c r="AE505" i="7" s="1"/>
  <c r="AA505" i="7"/>
  <c r="R505" i="7"/>
  <c r="Q505" i="7"/>
  <c r="E505" i="7"/>
  <c r="D505" i="7"/>
  <c r="AT504" i="7"/>
  <c r="AU504" i="7" s="1"/>
  <c r="AS504" i="7"/>
  <c r="AR504" i="7"/>
  <c r="AL504" i="7"/>
  <c r="AK504" i="7"/>
  <c r="AJ504" i="7"/>
  <c r="AB504" i="7"/>
  <c r="AA504" i="7"/>
  <c r="AV504" i="7" s="1"/>
  <c r="R504" i="7"/>
  <c r="Q504" i="7"/>
  <c r="D504" i="7"/>
  <c r="E504" i="7" s="1"/>
  <c r="AE504" i="7" s="1"/>
  <c r="AT503" i="7"/>
  <c r="AS503" i="7"/>
  <c r="AU503" i="7" s="1"/>
  <c r="AR503" i="7"/>
  <c r="AL503" i="7"/>
  <c r="AK503" i="7"/>
  <c r="AJ503" i="7"/>
  <c r="AB503" i="7"/>
  <c r="AE503" i="7" s="1"/>
  <c r="AA503" i="7"/>
  <c r="AV503" i="7" s="1"/>
  <c r="R503" i="7"/>
  <c r="Q503" i="7"/>
  <c r="E503" i="7"/>
  <c r="D503" i="7"/>
  <c r="AV502" i="7"/>
  <c r="AT502" i="7"/>
  <c r="AU502" i="7" s="1"/>
  <c r="AS502" i="7"/>
  <c r="AR502" i="7"/>
  <c r="AL502" i="7"/>
  <c r="AK502" i="7"/>
  <c r="AJ502" i="7"/>
  <c r="AB502" i="7"/>
  <c r="AA502" i="7"/>
  <c r="R502" i="7"/>
  <c r="Q502" i="7"/>
  <c r="D502" i="7"/>
  <c r="E502" i="7" s="1"/>
  <c r="AE502" i="7" s="1"/>
  <c r="AV501" i="7"/>
  <c r="AU501" i="7"/>
  <c r="AT501" i="7"/>
  <c r="AS501" i="7"/>
  <c r="AR501" i="7"/>
  <c r="AL501" i="7"/>
  <c r="AK501" i="7"/>
  <c r="AJ501" i="7"/>
  <c r="AB501" i="7"/>
  <c r="AE501" i="7" s="1"/>
  <c r="AA501" i="7"/>
  <c r="R501" i="7"/>
  <c r="Q501" i="7"/>
  <c r="E501" i="7"/>
  <c r="D501" i="7"/>
  <c r="AT500" i="7"/>
  <c r="AU500" i="7" s="1"/>
  <c r="AS500" i="7"/>
  <c r="AR500" i="7"/>
  <c r="AL500" i="7"/>
  <c r="AK500" i="7"/>
  <c r="AJ500" i="7"/>
  <c r="AB500" i="7"/>
  <c r="AA500" i="7"/>
  <c r="AV500" i="7" s="1"/>
  <c r="R500" i="7"/>
  <c r="Q500" i="7"/>
  <c r="D500" i="7"/>
  <c r="E500" i="7" s="1"/>
  <c r="AE500" i="7" s="1"/>
  <c r="AT499" i="7"/>
  <c r="AS499" i="7"/>
  <c r="AU499" i="7" s="1"/>
  <c r="AR499" i="7"/>
  <c r="AL499" i="7"/>
  <c r="AK499" i="7"/>
  <c r="AJ499" i="7"/>
  <c r="AB499" i="7"/>
  <c r="AE499" i="7" s="1"/>
  <c r="AA499" i="7"/>
  <c r="AV499" i="7" s="1"/>
  <c r="R499" i="7"/>
  <c r="Q499" i="7"/>
  <c r="E499" i="7"/>
  <c r="D499" i="7"/>
  <c r="AV498" i="7"/>
  <c r="AT498" i="7"/>
  <c r="AU498" i="7" s="1"/>
  <c r="AS498" i="7"/>
  <c r="AR498" i="7"/>
  <c r="AL498" i="7"/>
  <c r="AK498" i="7"/>
  <c r="AJ498" i="7"/>
  <c r="AB498" i="7"/>
  <c r="AA498" i="7"/>
  <c r="R498" i="7"/>
  <c r="Q498" i="7"/>
  <c r="D498" i="7"/>
  <c r="E498" i="7" s="1"/>
  <c r="AE498" i="7" s="1"/>
  <c r="AV497" i="7"/>
  <c r="AU497" i="7"/>
  <c r="AT497" i="7"/>
  <c r="AS497" i="7"/>
  <c r="AR497" i="7"/>
  <c r="AL497" i="7"/>
  <c r="AK497" i="7"/>
  <c r="AJ497" i="7"/>
  <c r="AB497" i="7"/>
  <c r="AE497" i="7" s="1"/>
  <c r="AA497" i="7"/>
  <c r="R497" i="7"/>
  <c r="Q497" i="7"/>
  <c r="E497" i="7"/>
  <c r="D497" i="7"/>
  <c r="AT496" i="7"/>
  <c r="AU496" i="7" s="1"/>
  <c r="AS496" i="7"/>
  <c r="AR496" i="7"/>
  <c r="AL496" i="7"/>
  <c r="AK496" i="7"/>
  <c r="AJ496" i="7"/>
  <c r="AB496" i="7"/>
  <c r="AA496" i="7"/>
  <c r="AV496" i="7" s="1"/>
  <c r="R496" i="7"/>
  <c r="Q496" i="7"/>
  <c r="D496" i="7"/>
  <c r="E496" i="7" s="1"/>
  <c r="AE496" i="7" s="1"/>
  <c r="AT495" i="7"/>
  <c r="AS495" i="7"/>
  <c r="AU495" i="7" s="1"/>
  <c r="AR495" i="7"/>
  <c r="AL495" i="7"/>
  <c r="AK495" i="7"/>
  <c r="AJ495" i="7"/>
  <c r="AB495" i="7"/>
  <c r="AE495" i="7" s="1"/>
  <c r="AA495" i="7"/>
  <c r="AV495" i="7" s="1"/>
  <c r="R495" i="7"/>
  <c r="Q495" i="7"/>
  <c r="E495" i="7"/>
  <c r="D495" i="7"/>
  <c r="AV494" i="7"/>
  <c r="AT494" i="7"/>
  <c r="AU494" i="7" s="1"/>
  <c r="AS494" i="7"/>
  <c r="AR494" i="7"/>
  <c r="AL494" i="7"/>
  <c r="AK494" i="7"/>
  <c r="AJ494" i="7"/>
  <c r="AB494" i="7"/>
  <c r="AA494" i="7"/>
  <c r="R494" i="7"/>
  <c r="Q494" i="7"/>
  <c r="D494" i="7"/>
  <c r="E494" i="7" s="1"/>
  <c r="AE494" i="7" s="1"/>
  <c r="AV493" i="7"/>
  <c r="AU493" i="7"/>
  <c r="AT493" i="7"/>
  <c r="AS493" i="7"/>
  <c r="AR493" i="7"/>
  <c r="AL493" i="7"/>
  <c r="AK493" i="7"/>
  <c r="AJ493" i="7"/>
  <c r="AB493" i="7"/>
  <c r="AE493" i="7" s="1"/>
  <c r="AA493" i="7"/>
  <c r="R493" i="7"/>
  <c r="Q493" i="7"/>
  <c r="E493" i="7"/>
  <c r="D493" i="7"/>
  <c r="AT492" i="7"/>
  <c r="AU492" i="7" s="1"/>
  <c r="AS492" i="7"/>
  <c r="AR492" i="7"/>
  <c r="AL492" i="7"/>
  <c r="AK492" i="7"/>
  <c r="AJ492" i="7"/>
  <c r="AB492" i="7"/>
  <c r="AA492" i="7"/>
  <c r="AV492" i="7" s="1"/>
  <c r="R492" i="7"/>
  <c r="Q492" i="7"/>
  <c r="D492" i="7"/>
  <c r="E492" i="7" s="1"/>
  <c r="AE492" i="7" s="1"/>
  <c r="AT491" i="7"/>
  <c r="AS491" i="7"/>
  <c r="AU491" i="7" s="1"/>
  <c r="AR491" i="7"/>
  <c r="AL491" i="7"/>
  <c r="AK491" i="7"/>
  <c r="AJ491" i="7"/>
  <c r="AB491" i="7"/>
  <c r="AE491" i="7" s="1"/>
  <c r="AA491" i="7"/>
  <c r="AV491" i="7" s="1"/>
  <c r="R491" i="7"/>
  <c r="Q491" i="7"/>
  <c r="E491" i="7"/>
  <c r="D491" i="7"/>
  <c r="AV490" i="7"/>
  <c r="AT490" i="7"/>
  <c r="AU490" i="7" s="1"/>
  <c r="AS490" i="7"/>
  <c r="AR490" i="7"/>
  <c r="AL490" i="7"/>
  <c r="AK490" i="7"/>
  <c r="AJ490" i="7"/>
  <c r="AB490" i="7"/>
  <c r="AA490" i="7"/>
  <c r="R490" i="7"/>
  <c r="Q490" i="7"/>
  <c r="D490" i="7"/>
  <c r="E490" i="7" s="1"/>
  <c r="AE490" i="7" s="1"/>
  <c r="AU489" i="7"/>
  <c r="AT489" i="7"/>
  <c r="AS489" i="7"/>
  <c r="AR489" i="7"/>
  <c r="AL489" i="7"/>
  <c r="AK489" i="7"/>
  <c r="AJ489" i="7"/>
  <c r="AB489" i="7"/>
  <c r="AE489" i="7" s="1"/>
  <c r="AA489" i="7"/>
  <c r="AV489" i="7" s="1"/>
  <c r="R489" i="7"/>
  <c r="Q489" i="7"/>
  <c r="E489" i="7"/>
  <c r="D489" i="7"/>
  <c r="AT488" i="7"/>
  <c r="AU488" i="7" s="1"/>
  <c r="AS488" i="7"/>
  <c r="AR488" i="7"/>
  <c r="AL488" i="7"/>
  <c r="AK488" i="7"/>
  <c r="AJ488" i="7"/>
  <c r="AB488" i="7"/>
  <c r="AA488" i="7"/>
  <c r="AV488" i="7" s="1"/>
  <c r="R488" i="7"/>
  <c r="Q488" i="7"/>
  <c r="D488" i="7"/>
  <c r="E488" i="7" s="1"/>
  <c r="AE488" i="7" s="1"/>
  <c r="AT487" i="7"/>
  <c r="AS487" i="7"/>
  <c r="AU487" i="7" s="1"/>
  <c r="AR487" i="7"/>
  <c r="AL487" i="7"/>
  <c r="AK487" i="7"/>
  <c r="AJ487" i="7"/>
  <c r="AB487" i="7"/>
  <c r="AE487" i="7" s="1"/>
  <c r="AA487" i="7"/>
  <c r="AV487" i="7" s="1"/>
  <c r="R487" i="7"/>
  <c r="Q487" i="7"/>
  <c r="E487" i="7"/>
  <c r="D487" i="7"/>
  <c r="AV486" i="7"/>
  <c r="AT486" i="7"/>
  <c r="AU486" i="7" s="1"/>
  <c r="AS486" i="7"/>
  <c r="AR486" i="7"/>
  <c r="AL486" i="7"/>
  <c r="AK486" i="7"/>
  <c r="AJ486" i="7"/>
  <c r="AB486" i="7"/>
  <c r="AA486" i="7"/>
  <c r="R486" i="7"/>
  <c r="Q486" i="7"/>
  <c r="D486" i="7"/>
  <c r="E486" i="7" s="1"/>
  <c r="AE486" i="7" s="1"/>
  <c r="AU485" i="7"/>
  <c r="AT485" i="7"/>
  <c r="AS485" i="7"/>
  <c r="AR485" i="7"/>
  <c r="AL485" i="7"/>
  <c r="AK485" i="7"/>
  <c r="AJ485" i="7"/>
  <c r="AB485" i="7"/>
  <c r="AE485" i="7" s="1"/>
  <c r="AA485" i="7"/>
  <c r="AV485" i="7" s="1"/>
  <c r="R485" i="7"/>
  <c r="Q485" i="7"/>
  <c r="E485" i="7"/>
  <c r="D485" i="7"/>
  <c r="AT484" i="7"/>
  <c r="AU484" i="7" s="1"/>
  <c r="AS484" i="7"/>
  <c r="AR484" i="7"/>
  <c r="AL484" i="7"/>
  <c r="AK484" i="7"/>
  <c r="AJ484" i="7"/>
  <c r="AB484" i="7"/>
  <c r="AA484" i="7"/>
  <c r="AV484" i="7" s="1"/>
  <c r="R484" i="7"/>
  <c r="Q484" i="7"/>
  <c r="D484" i="7"/>
  <c r="E484" i="7" s="1"/>
  <c r="AE484" i="7" s="1"/>
  <c r="AT483" i="7"/>
  <c r="AS483" i="7"/>
  <c r="AU483" i="7" s="1"/>
  <c r="AR483" i="7"/>
  <c r="AL483" i="7"/>
  <c r="AK483" i="7"/>
  <c r="AJ483" i="7"/>
  <c r="AB483" i="7"/>
  <c r="AE483" i="7" s="1"/>
  <c r="AA483" i="7"/>
  <c r="AV483" i="7" s="1"/>
  <c r="R483" i="7"/>
  <c r="Q483" i="7"/>
  <c r="E483" i="7"/>
  <c r="D483" i="7"/>
  <c r="AV482" i="7"/>
  <c r="AT482" i="7"/>
  <c r="AU482" i="7" s="1"/>
  <c r="AS482" i="7"/>
  <c r="AR482" i="7"/>
  <c r="AL482" i="7"/>
  <c r="AK482" i="7"/>
  <c r="AJ482" i="7"/>
  <c r="AB482" i="7"/>
  <c r="AA482" i="7"/>
  <c r="R482" i="7"/>
  <c r="Q482" i="7"/>
  <c r="D482" i="7"/>
  <c r="E482" i="7" s="1"/>
  <c r="AE482" i="7" s="1"/>
  <c r="AV481" i="7"/>
  <c r="AU481" i="7"/>
  <c r="AT481" i="7"/>
  <c r="AS481" i="7"/>
  <c r="AR481" i="7"/>
  <c r="AL481" i="7"/>
  <c r="AK481" i="7"/>
  <c r="AJ481" i="7"/>
  <c r="AB481" i="7"/>
  <c r="AE481" i="7" s="1"/>
  <c r="AA481" i="7"/>
  <c r="R481" i="7"/>
  <c r="Q481" i="7"/>
  <c r="E481" i="7"/>
  <c r="D481" i="7"/>
  <c r="AT480" i="7"/>
  <c r="AU480" i="7" s="1"/>
  <c r="AS480" i="7"/>
  <c r="AR480" i="7"/>
  <c r="AL480" i="7"/>
  <c r="AK480" i="7"/>
  <c r="AJ480" i="7"/>
  <c r="AB480" i="7"/>
  <c r="AA480" i="7"/>
  <c r="AV480" i="7" s="1"/>
  <c r="R480" i="7"/>
  <c r="Q480" i="7"/>
  <c r="D480" i="7"/>
  <c r="E480" i="7" s="1"/>
  <c r="AE480" i="7" s="1"/>
  <c r="AT479" i="7"/>
  <c r="AS479" i="7"/>
  <c r="AU479" i="7" s="1"/>
  <c r="AR479" i="7"/>
  <c r="AL479" i="7"/>
  <c r="AK479" i="7"/>
  <c r="AJ479" i="7"/>
  <c r="AB479" i="7"/>
  <c r="AE479" i="7" s="1"/>
  <c r="AA479" i="7"/>
  <c r="AV479" i="7" s="1"/>
  <c r="R479" i="7"/>
  <c r="Q479" i="7"/>
  <c r="E479" i="7"/>
  <c r="D479" i="7"/>
  <c r="AV478" i="7"/>
  <c r="AT478" i="7"/>
  <c r="AU478" i="7" s="1"/>
  <c r="AS478" i="7"/>
  <c r="AR478" i="7"/>
  <c r="AL478" i="7"/>
  <c r="AK478" i="7"/>
  <c r="AJ478" i="7"/>
  <c r="AB478" i="7"/>
  <c r="AA478" i="7"/>
  <c r="R478" i="7"/>
  <c r="Q478" i="7"/>
  <c r="D478" i="7"/>
  <c r="E478" i="7" s="1"/>
  <c r="AE478" i="7" s="1"/>
  <c r="AV477" i="7"/>
  <c r="AU477" i="7"/>
  <c r="AT477" i="7"/>
  <c r="AS477" i="7"/>
  <c r="AR477" i="7"/>
  <c r="AL477" i="7"/>
  <c r="AK477" i="7"/>
  <c r="AJ477" i="7"/>
  <c r="AB477" i="7"/>
  <c r="AE477" i="7" s="1"/>
  <c r="AA477" i="7"/>
  <c r="R477" i="7"/>
  <c r="Q477" i="7"/>
  <c r="E477" i="7"/>
  <c r="D477" i="7"/>
  <c r="AT476" i="7"/>
  <c r="AU476" i="7" s="1"/>
  <c r="AS476" i="7"/>
  <c r="AR476" i="7"/>
  <c r="AL476" i="7"/>
  <c r="AK476" i="7"/>
  <c r="AJ476" i="7"/>
  <c r="AB476" i="7"/>
  <c r="AA476" i="7"/>
  <c r="AV476" i="7" s="1"/>
  <c r="R476" i="7"/>
  <c r="Q476" i="7"/>
  <c r="D476" i="7"/>
  <c r="E476" i="7" s="1"/>
  <c r="AE476" i="7" s="1"/>
  <c r="AT475" i="7"/>
  <c r="AS475" i="7"/>
  <c r="AU475" i="7" s="1"/>
  <c r="AR475" i="7"/>
  <c r="AL475" i="7"/>
  <c r="AK475" i="7"/>
  <c r="AJ475" i="7"/>
  <c r="AB475" i="7"/>
  <c r="AE475" i="7" s="1"/>
  <c r="AA475" i="7"/>
  <c r="AV475" i="7" s="1"/>
  <c r="R475" i="7"/>
  <c r="Q475" i="7"/>
  <c r="E475" i="7"/>
  <c r="D475" i="7"/>
  <c r="AV474" i="7"/>
  <c r="AT474" i="7"/>
  <c r="AU474" i="7" s="1"/>
  <c r="AS474" i="7"/>
  <c r="AR474" i="7"/>
  <c r="AL474" i="7"/>
  <c r="AK474" i="7"/>
  <c r="AJ474" i="7"/>
  <c r="AB474" i="7"/>
  <c r="AA474" i="7"/>
  <c r="R474" i="7"/>
  <c r="Q474" i="7"/>
  <c r="D474" i="7"/>
  <c r="E474" i="7" s="1"/>
  <c r="AE474" i="7" s="1"/>
  <c r="AV473" i="7"/>
  <c r="AU473" i="7"/>
  <c r="AT473" i="7"/>
  <c r="AS473" i="7"/>
  <c r="AR473" i="7"/>
  <c r="AL473" i="7"/>
  <c r="AK473" i="7"/>
  <c r="AJ473" i="7"/>
  <c r="AB473" i="7"/>
  <c r="AE473" i="7" s="1"/>
  <c r="AA473" i="7"/>
  <c r="R473" i="7"/>
  <c r="Q473" i="7"/>
  <c r="E473" i="7"/>
  <c r="D473" i="7"/>
  <c r="AT472" i="7"/>
  <c r="AU472" i="7" s="1"/>
  <c r="AS472" i="7"/>
  <c r="AR472" i="7"/>
  <c r="AL472" i="7"/>
  <c r="AK472" i="7"/>
  <c r="AJ472" i="7"/>
  <c r="AB472" i="7"/>
  <c r="AA472" i="7"/>
  <c r="AV472" i="7" s="1"/>
  <c r="R472" i="7"/>
  <c r="Q472" i="7"/>
  <c r="D472" i="7"/>
  <c r="E472" i="7" s="1"/>
  <c r="AE472" i="7" s="1"/>
  <c r="AT471" i="7"/>
  <c r="AS471" i="7"/>
  <c r="AU471" i="7" s="1"/>
  <c r="AR471" i="7"/>
  <c r="AL471" i="7"/>
  <c r="AK471" i="7"/>
  <c r="AJ471" i="7"/>
  <c r="AB471" i="7"/>
  <c r="AA471" i="7"/>
  <c r="AV471" i="7" s="1"/>
  <c r="R471" i="7"/>
  <c r="Q471" i="7"/>
  <c r="D471" i="7"/>
  <c r="E471" i="7" s="1"/>
  <c r="AV470" i="7"/>
  <c r="AT470" i="7"/>
  <c r="AU470" i="7" s="1"/>
  <c r="AS470" i="7"/>
  <c r="AR470" i="7"/>
  <c r="AL470" i="7"/>
  <c r="AK470" i="7"/>
  <c r="AJ470" i="7"/>
  <c r="AB470" i="7"/>
  <c r="AA470" i="7"/>
  <c r="R470" i="7"/>
  <c r="Q470" i="7"/>
  <c r="D470" i="7"/>
  <c r="E470" i="7" s="1"/>
  <c r="AE470" i="7" s="1"/>
  <c r="AV469" i="7"/>
  <c r="AU469" i="7"/>
  <c r="AT469" i="7"/>
  <c r="AS469" i="7"/>
  <c r="AR469" i="7"/>
  <c r="AL469" i="7"/>
  <c r="AK469" i="7"/>
  <c r="AJ469" i="7"/>
  <c r="AB469" i="7"/>
  <c r="AA469" i="7"/>
  <c r="R469" i="7"/>
  <c r="Q469" i="7"/>
  <c r="D469" i="7"/>
  <c r="E469" i="7" s="1"/>
  <c r="AT468" i="7"/>
  <c r="AU468" i="7" s="1"/>
  <c r="AS468" i="7"/>
  <c r="AR468" i="7"/>
  <c r="AL468" i="7"/>
  <c r="AK468" i="7"/>
  <c r="AJ468" i="7"/>
  <c r="AB468" i="7"/>
  <c r="AA468" i="7"/>
  <c r="AV468" i="7" s="1"/>
  <c r="R468" i="7"/>
  <c r="Q468" i="7"/>
  <c r="D468" i="7"/>
  <c r="E468" i="7" s="1"/>
  <c r="AE468" i="7" s="1"/>
  <c r="AV467" i="7"/>
  <c r="AT467" i="7"/>
  <c r="AS467" i="7"/>
  <c r="AU467" i="7" s="1"/>
  <c r="AR467" i="7"/>
  <c r="AL467" i="7"/>
  <c r="AK467" i="7"/>
  <c r="AJ467" i="7"/>
  <c r="AB467" i="7"/>
  <c r="AA467" i="7"/>
  <c r="R467" i="7"/>
  <c r="Q467" i="7"/>
  <c r="D467" i="7"/>
  <c r="E467" i="7" s="1"/>
  <c r="AE467" i="7" s="1"/>
  <c r="AV466" i="7"/>
  <c r="AU466" i="7"/>
  <c r="AT466" i="7"/>
  <c r="AS466" i="7"/>
  <c r="AR466" i="7"/>
  <c r="AL466" i="7"/>
  <c r="AK466" i="7"/>
  <c r="AJ466" i="7"/>
  <c r="AB466" i="7"/>
  <c r="AE466" i="7" s="1"/>
  <c r="AA466" i="7"/>
  <c r="R466" i="7"/>
  <c r="Q466" i="7"/>
  <c r="E466" i="7"/>
  <c r="D466" i="7"/>
  <c r="AT465" i="7"/>
  <c r="AU465" i="7" s="1"/>
  <c r="AS465" i="7"/>
  <c r="AR465" i="7"/>
  <c r="AL465" i="7"/>
  <c r="AK465" i="7"/>
  <c r="AJ465" i="7"/>
  <c r="AB465" i="7"/>
  <c r="AA465" i="7"/>
  <c r="AV465" i="7" s="1"/>
  <c r="R465" i="7"/>
  <c r="Q465" i="7"/>
  <c r="D465" i="7"/>
  <c r="E465" i="7" s="1"/>
  <c r="AT464" i="7"/>
  <c r="AU464" i="7" s="1"/>
  <c r="AS464" i="7"/>
  <c r="AR464" i="7"/>
  <c r="AL464" i="7"/>
  <c r="AK464" i="7"/>
  <c r="AJ464" i="7"/>
  <c r="AB464" i="7"/>
  <c r="AA464" i="7"/>
  <c r="AV464" i="7" s="1"/>
  <c r="R464" i="7"/>
  <c r="Q464" i="7"/>
  <c r="D464" i="7"/>
  <c r="E464" i="7" s="1"/>
  <c r="AE464" i="7" s="1"/>
  <c r="AV463" i="7"/>
  <c r="AT463" i="7"/>
  <c r="AS463" i="7"/>
  <c r="AU463" i="7" s="1"/>
  <c r="AR463" i="7"/>
  <c r="AL463" i="7"/>
  <c r="AK463" i="7"/>
  <c r="AJ463" i="7"/>
  <c r="AB463" i="7"/>
  <c r="AA463" i="7"/>
  <c r="R463" i="7"/>
  <c r="Q463" i="7"/>
  <c r="D463" i="7"/>
  <c r="E463" i="7" s="1"/>
  <c r="AE463" i="7" s="1"/>
  <c r="AV462" i="7"/>
  <c r="AU462" i="7"/>
  <c r="AT462" i="7"/>
  <c r="AS462" i="7"/>
  <c r="AR462" i="7"/>
  <c r="AL462" i="7"/>
  <c r="AK462" i="7"/>
  <c r="AJ462" i="7"/>
  <c r="AB462" i="7"/>
  <c r="AE462" i="7" s="1"/>
  <c r="AA462" i="7"/>
  <c r="R462" i="7"/>
  <c r="Q462" i="7"/>
  <c r="E462" i="7"/>
  <c r="D462" i="7"/>
  <c r="AT461" i="7"/>
  <c r="AU461" i="7" s="1"/>
  <c r="AS461" i="7"/>
  <c r="AR461" i="7"/>
  <c r="AL461" i="7"/>
  <c r="AK461" i="7"/>
  <c r="AJ461" i="7"/>
  <c r="AB461" i="7"/>
  <c r="AA461" i="7"/>
  <c r="AV461" i="7" s="1"/>
  <c r="R461" i="7"/>
  <c r="Q461" i="7"/>
  <c r="D461" i="7"/>
  <c r="E461" i="7" s="1"/>
  <c r="AT460" i="7"/>
  <c r="AU460" i="7" s="1"/>
  <c r="AS460" i="7"/>
  <c r="AR460" i="7"/>
  <c r="AL460" i="7"/>
  <c r="AK460" i="7"/>
  <c r="AJ460" i="7"/>
  <c r="AB460" i="7"/>
  <c r="AA460" i="7"/>
  <c r="AV460" i="7" s="1"/>
  <c r="R460" i="7"/>
  <c r="Q460" i="7"/>
  <c r="D460" i="7"/>
  <c r="E460" i="7" s="1"/>
  <c r="AE460" i="7" s="1"/>
  <c r="AV459" i="7"/>
  <c r="AT459" i="7"/>
  <c r="AS459" i="7"/>
  <c r="AU459" i="7" s="1"/>
  <c r="AR459" i="7"/>
  <c r="AL459" i="7"/>
  <c r="AK459" i="7"/>
  <c r="AJ459" i="7"/>
  <c r="AB459" i="7"/>
  <c r="AA459" i="7"/>
  <c r="R459" i="7"/>
  <c r="Q459" i="7"/>
  <c r="D459" i="7"/>
  <c r="E459" i="7" s="1"/>
  <c r="AE459" i="7" s="1"/>
  <c r="AV458" i="7"/>
  <c r="AU458" i="7"/>
  <c r="AT458" i="7"/>
  <c r="AS458" i="7"/>
  <c r="AR458" i="7"/>
  <c r="AL458" i="7"/>
  <c r="AK458" i="7"/>
  <c r="AJ458" i="7"/>
  <c r="AB458" i="7"/>
  <c r="AE458" i="7" s="1"/>
  <c r="AA458" i="7"/>
  <c r="R458" i="7"/>
  <c r="Q458" i="7"/>
  <c r="E458" i="7"/>
  <c r="D458" i="7"/>
  <c r="AT457" i="7"/>
  <c r="AU457" i="7" s="1"/>
  <c r="AS457" i="7"/>
  <c r="AR457" i="7"/>
  <c r="AL457" i="7"/>
  <c r="AK457" i="7"/>
  <c r="AJ457" i="7"/>
  <c r="AB457" i="7"/>
  <c r="AA457" i="7"/>
  <c r="AV457" i="7" s="1"/>
  <c r="R457" i="7"/>
  <c r="Q457" i="7"/>
  <c r="D457" i="7"/>
  <c r="E457" i="7" s="1"/>
  <c r="AT456" i="7"/>
  <c r="AU456" i="7" s="1"/>
  <c r="AS456" i="7"/>
  <c r="AR456" i="7"/>
  <c r="AL456" i="7"/>
  <c r="AK456" i="7"/>
  <c r="AJ456" i="7"/>
  <c r="AB456" i="7"/>
  <c r="AA456" i="7"/>
  <c r="AV456" i="7" s="1"/>
  <c r="R456" i="7"/>
  <c r="Q456" i="7"/>
  <c r="D456" i="7"/>
  <c r="E456" i="7" s="1"/>
  <c r="AE456" i="7" s="1"/>
  <c r="AV455" i="7"/>
  <c r="AT455" i="7"/>
  <c r="AS455" i="7"/>
  <c r="AU455" i="7" s="1"/>
  <c r="AR455" i="7"/>
  <c r="AL455" i="7"/>
  <c r="AK455" i="7"/>
  <c r="AJ455" i="7"/>
  <c r="AB455" i="7"/>
  <c r="AA455" i="7"/>
  <c r="R455" i="7"/>
  <c r="Q455" i="7"/>
  <c r="D455" i="7"/>
  <c r="E455" i="7" s="1"/>
  <c r="AE455" i="7" s="1"/>
  <c r="AU454" i="7"/>
  <c r="AT454" i="7"/>
  <c r="AS454" i="7"/>
  <c r="AR454" i="7"/>
  <c r="AL454" i="7"/>
  <c r="AK454" i="7"/>
  <c r="AJ454" i="7"/>
  <c r="AB454" i="7"/>
  <c r="AE454" i="7" s="1"/>
  <c r="AA454" i="7"/>
  <c r="AV454" i="7" s="1"/>
  <c r="R454" i="7"/>
  <c r="Q454" i="7"/>
  <c r="E454" i="7"/>
  <c r="D454" i="7"/>
  <c r="AT453" i="7"/>
  <c r="AU453" i="7" s="1"/>
  <c r="AS453" i="7"/>
  <c r="AR453" i="7"/>
  <c r="AL453" i="7"/>
  <c r="AK453" i="7"/>
  <c r="AJ453" i="7"/>
  <c r="AB453" i="7"/>
  <c r="AA453" i="7"/>
  <c r="AV453" i="7" s="1"/>
  <c r="R453" i="7"/>
  <c r="Q453" i="7"/>
  <c r="D453" i="7"/>
  <c r="E453" i="7" s="1"/>
  <c r="AT452" i="7"/>
  <c r="AU452" i="7" s="1"/>
  <c r="AS452" i="7"/>
  <c r="AR452" i="7"/>
  <c r="AL452" i="7"/>
  <c r="AK452" i="7"/>
  <c r="AJ452" i="7"/>
  <c r="AB452" i="7"/>
  <c r="AA452" i="7"/>
  <c r="AV452" i="7" s="1"/>
  <c r="R452" i="7"/>
  <c r="Q452" i="7"/>
  <c r="D452" i="7"/>
  <c r="E452" i="7" s="1"/>
  <c r="AE452" i="7" s="1"/>
  <c r="AV451" i="7"/>
  <c r="AT451" i="7"/>
  <c r="AS451" i="7"/>
  <c r="AU451" i="7" s="1"/>
  <c r="AR451" i="7"/>
  <c r="AL451" i="7"/>
  <c r="AK451" i="7"/>
  <c r="AJ451" i="7"/>
  <c r="AE451" i="7"/>
  <c r="AB451" i="7"/>
  <c r="AA451" i="7"/>
  <c r="R451" i="7"/>
  <c r="Q451" i="7"/>
  <c r="E451" i="7"/>
  <c r="D451" i="7"/>
  <c r="AU450" i="7"/>
  <c r="AT450" i="7"/>
  <c r="AS450" i="7"/>
  <c r="AR450" i="7"/>
  <c r="AL450" i="7"/>
  <c r="AK450" i="7"/>
  <c r="AJ450" i="7"/>
  <c r="AB450" i="7"/>
  <c r="AE450" i="7" s="1"/>
  <c r="AA450" i="7"/>
  <c r="AV450" i="7" s="1"/>
  <c r="R450" i="7"/>
  <c r="Q450" i="7"/>
  <c r="E450" i="7"/>
  <c r="D450" i="7"/>
  <c r="AT449" i="7"/>
  <c r="AU449" i="7" s="1"/>
  <c r="AS449" i="7"/>
  <c r="AR449" i="7"/>
  <c r="AL449" i="7"/>
  <c r="AK449" i="7"/>
  <c r="AJ449" i="7"/>
  <c r="AB449" i="7"/>
  <c r="AA449" i="7"/>
  <c r="AV449" i="7" s="1"/>
  <c r="R449" i="7"/>
  <c r="Q449" i="7"/>
  <c r="D449" i="7"/>
  <c r="E449" i="7" s="1"/>
  <c r="AT448" i="7"/>
  <c r="AU448" i="7" s="1"/>
  <c r="AS448" i="7"/>
  <c r="AR448" i="7"/>
  <c r="AL448" i="7"/>
  <c r="AK448" i="7"/>
  <c r="AJ448" i="7"/>
  <c r="AB448" i="7"/>
  <c r="AA448" i="7"/>
  <c r="AV448" i="7" s="1"/>
  <c r="R448" i="7"/>
  <c r="Q448" i="7"/>
  <c r="D448" i="7"/>
  <c r="E448" i="7" s="1"/>
  <c r="AE448" i="7" s="1"/>
  <c r="AV447" i="7"/>
  <c r="AT447" i="7"/>
  <c r="AS447" i="7"/>
  <c r="AU447" i="7" s="1"/>
  <c r="AR447" i="7"/>
  <c r="AL447" i="7"/>
  <c r="AK447" i="7"/>
  <c r="AJ447" i="7"/>
  <c r="AE447" i="7"/>
  <c r="AB447" i="7"/>
  <c r="AA447" i="7"/>
  <c r="R447" i="7"/>
  <c r="Q447" i="7"/>
  <c r="E447" i="7"/>
  <c r="D447" i="7"/>
  <c r="AU446" i="7"/>
  <c r="AT446" i="7"/>
  <c r="AS446" i="7"/>
  <c r="AR446" i="7"/>
  <c r="AL446" i="7"/>
  <c r="AK446" i="7"/>
  <c r="AJ446" i="7"/>
  <c r="AB446" i="7"/>
  <c r="AA446" i="7"/>
  <c r="AV446" i="7" s="1"/>
  <c r="R446" i="7"/>
  <c r="Q446" i="7"/>
  <c r="E446" i="7"/>
  <c r="D446" i="7"/>
  <c r="AT445" i="7"/>
  <c r="AS445" i="7"/>
  <c r="AR445" i="7"/>
  <c r="AL445" i="7"/>
  <c r="AK445" i="7"/>
  <c r="AJ445" i="7"/>
  <c r="AB445" i="7"/>
  <c r="AA445" i="7"/>
  <c r="AV445" i="7" s="1"/>
  <c r="R445" i="7"/>
  <c r="Q445" i="7"/>
  <c r="D445" i="7"/>
  <c r="E445" i="7" s="1"/>
  <c r="AT444" i="7"/>
  <c r="AS444" i="7"/>
  <c r="AR444" i="7"/>
  <c r="AL444" i="7"/>
  <c r="AK444" i="7"/>
  <c r="AJ444" i="7"/>
  <c r="AB444" i="7"/>
  <c r="AA444" i="7"/>
  <c r="AV444" i="7" s="1"/>
  <c r="R444" i="7"/>
  <c r="Q444" i="7"/>
  <c r="D444" i="7"/>
  <c r="E444" i="7" s="1"/>
  <c r="AE444" i="7" s="1"/>
  <c r="AV443" i="7"/>
  <c r="AT443" i="7"/>
  <c r="AS443" i="7"/>
  <c r="AU443" i="7" s="1"/>
  <c r="AR443" i="7"/>
  <c r="AL443" i="7"/>
  <c r="AK443" i="7"/>
  <c r="AJ443" i="7"/>
  <c r="AE443" i="7"/>
  <c r="AB443" i="7"/>
  <c r="AA443" i="7"/>
  <c r="R443" i="7"/>
  <c r="Q443" i="7"/>
  <c r="E443" i="7"/>
  <c r="D443" i="7"/>
  <c r="AU442" i="7"/>
  <c r="AT442" i="7"/>
  <c r="AS442" i="7"/>
  <c r="AR442" i="7"/>
  <c r="AL442" i="7"/>
  <c r="AK442" i="7"/>
  <c r="AJ442" i="7"/>
  <c r="AB442" i="7"/>
  <c r="AA442" i="7"/>
  <c r="AV442" i="7" s="1"/>
  <c r="R442" i="7"/>
  <c r="Q442" i="7"/>
  <c r="E442" i="7"/>
  <c r="D442" i="7"/>
  <c r="AT441" i="7"/>
  <c r="AS441" i="7"/>
  <c r="AR441" i="7"/>
  <c r="AL441" i="7"/>
  <c r="AK441" i="7"/>
  <c r="AJ441" i="7"/>
  <c r="AB441" i="7"/>
  <c r="AA441" i="7"/>
  <c r="AV441" i="7" s="1"/>
  <c r="R441" i="7"/>
  <c r="Q441" i="7"/>
  <c r="D441" i="7"/>
  <c r="E441" i="7" s="1"/>
  <c r="AV440" i="7"/>
  <c r="AT440" i="7"/>
  <c r="AU440" i="7" s="1"/>
  <c r="AS440" i="7"/>
  <c r="AR440" i="7"/>
  <c r="AL440" i="7"/>
  <c r="AK440" i="7"/>
  <c r="AJ440" i="7"/>
  <c r="AB440" i="7"/>
  <c r="AA440" i="7"/>
  <c r="R440" i="7"/>
  <c r="Q440" i="7"/>
  <c r="D440" i="7"/>
  <c r="E440" i="7" s="1"/>
  <c r="AE440" i="7" s="1"/>
  <c r="AV439" i="7"/>
  <c r="AT439" i="7"/>
  <c r="AS439" i="7"/>
  <c r="AR439" i="7"/>
  <c r="AU439" i="7" s="1"/>
  <c r="AL439" i="7"/>
  <c r="AK439" i="7"/>
  <c r="AJ439" i="7"/>
  <c r="AE439" i="7"/>
  <c r="AB439" i="7"/>
  <c r="AA439" i="7"/>
  <c r="R439" i="7"/>
  <c r="Q439" i="7"/>
  <c r="E439" i="7"/>
  <c r="D439" i="7"/>
  <c r="AU438" i="7"/>
  <c r="AT438" i="7"/>
  <c r="AS438" i="7"/>
  <c r="AR438" i="7"/>
  <c r="AL438" i="7"/>
  <c r="AK438" i="7"/>
  <c r="AJ438" i="7"/>
  <c r="AB438" i="7"/>
  <c r="AA438" i="7"/>
  <c r="AV438" i="7" s="1"/>
  <c r="R438" i="7"/>
  <c r="Q438" i="7"/>
  <c r="E438" i="7"/>
  <c r="D438" i="7"/>
  <c r="AT437" i="7"/>
  <c r="AS437" i="7"/>
  <c r="AR437" i="7"/>
  <c r="AL437" i="7"/>
  <c r="AK437" i="7"/>
  <c r="AJ437" i="7"/>
  <c r="AB437" i="7"/>
  <c r="AE437" i="7" s="1"/>
  <c r="AA437" i="7"/>
  <c r="AV437" i="7" s="1"/>
  <c r="R437" i="7"/>
  <c r="Q437" i="7"/>
  <c r="E437" i="7"/>
  <c r="AV436" i="7"/>
  <c r="AT436" i="7"/>
  <c r="AS436" i="7"/>
  <c r="AR436" i="7"/>
  <c r="AU436" i="7" s="1"/>
  <c r="AL436" i="7"/>
  <c r="AK436" i="7"/>
  <c r="AJ436" i="7"/>
  <c r="AE436" i="7"/>
  <c r="AB436" i="7"/>
  <c r="AA436" i="7"/>
  <c r="R436" i="7"/>
  <c r="Q436" i="7"/>
  <c r="E436" i="7"/>
  <c r="D436" i="7"/>
  <c r="AU435" i="7"/>
  <c r="AT435" i="7"/>
  <c r="AS435" i="7"/>
  <c r="AR435" i="7"/>
  <c r="AL435" i="7"/>
  <c r="AK435" i="7"/>
  <c r="AJ435" i="7"/>
  <c r="AB435" i="7"/>
  <c r="AA435" i="7"/>
  <c r="AV435" i="7" s="1"/>
  <c r="R435" i="7"/>
  <c r="Q435" i="7"/>
  <c r="E435" i="7"/>
  <c r="D435" i="7"/>
  <c r="AT434" i="7"/>
  <c r="AS434" i="7"/>
  <c r="AR434" i="7"/>
  <c r="AL434" i="7"/>
  <c r="AK434" i="7"/>
  <c r="AJ434" i="7"/>
  <c r="AB434" i="7"/>
  <c r="AA434" i="7"/>
  <c r="AV434" i="7" s="1"/>
  <c r="R434" i="7"/>
  <c r="Q434" i="7"/>
  <c r="D434" i="7"/>
  <c r="E434" i="7" s="1"/>
  <c r="AE434" i="7" s="1"/>
  <c r="AV433" i="7"/>
  <c r="AT433" i="7"/>
  <c r="AS433" i="7"/>
  <c r="AU433" i="7" s="1"/>
  <c r="AR433" i="7"/>
  <c r="AL433" i="7"/>
  <c r="AK433" i="7"/>
  <c r="AJ433" i="7"/>
  <c r="AE433" i="7"/>
  <c r="AB433" i="7"/>
  <c r="AA433" i="7"/>
  <c r="R433" i="7"/>
  <c r="Q433" i="7"/>
  <c r="E433" i="7"/>
  <c r="D433" i="7"/>
  <c r="AV432" i="7"/>
  <c r="AT432" i="7"/>
  <c r="AS432" i="7"/>
  <c r="AR432" i="7"/>
  <c r="AU432" i="7" s="1"/>
  <c r="AL432" i="7"/>
  <c r="AK432" i="7"/>
  <c r="AJ432" i="7"/>
  <c r="AE432" i="7"/>
  <c r="AB432" i="7"/>
  <c r="AA432" i="7"/>
  <c r="R432" i="7"/>
  <c r="Q432" i="7"/>
  <c r="E432" i="7"/>
  <c r="D432" i="7"/>
  <c r="AU431" i="7"/>
  <c r="AT431" i="7"/>
  <c r="AS431" i="7"/>
  <c r="AR431" i="7"/>
  <c r="AL431" i="7"/>
  <c r="AK431" i="7"/>
  <c r="AJ431" i="7"/>
  <c r="AB431" i="7"/>
  <c r="AA431" i="7"/>
  <c r="AV431" i="7" s="1"/>
  <c r="R431" i="7"/>
  <c r="Q431" i="7"/>
  <c r="E431" i="7"/>
  <c r="D431" i="7"/>
  <c r="AT430" i="7"/>
  <c r="AS430" i="7"/>
  <c r="AR430" i="7"/>
  <c r="AL430" i="7"/>
  <c r="AK430" i="7"/>
  <c r="AJ430" i="7"/>
  <c r="AB430" i="7"/>
  <c r="AA430" i="7"/>
  <c r="AV430" i="7" s="1"/>
  <c r="R430" i="7"/>
  <c r="Q430" i="7"/>
  <c r="D430" i="7"/>
  <c r="E430" i="7" s="1"/>
  <c r="AE430" i="7" s="1"/>
  <c r="AV429" i="7"/>
  <c r="AT429" i="7"/>
  <c r="AS429" i="7"/>
  <c r="AU429" i="7" s="1"/>
  <c r="AR429" i="7"/>
  <c r="AL429" i="7"/>
  <c r="AK429" i="7"/>
  <c r="AJ429" i="7"/>
  <c r="AE429" i="7"/>
  <c r="AB429" i="7"/>
  <c r="AA429" i="7"/>
  <c r="R429" i="7"/>
  <c r="Q429" i="7"/>
  <c r="E429" i="7"/>
  <c r="D429" i="7"/>
  <c r="AV428" i="7"/>
  <c r="AT428" i="7"/>
  <c r="AS428" i="7"/>
  <c r="AR428" i="7"/>
  <c r="AU428" i="7" s="1"/>
  <c r="AL428" i="7"/>
  <c r="AK428" i="7"/>
  <c r="AJ428" i="7"/>
  <c r="AE428" i="7"/>
  <c r="AB428" i="7"/>
  <c r="AA428" i="7"/>
  <c r="R428" i="7"/>
  <c r="Q428" i="7"/>
  <c r="E428" i="7"/>
  <c r="D428" i="7"/>
  <c r="AU427" i="7"/>
  <c r="AT427" i="7"/>
  <c r="AS427" i="7"/>
  <c r="AR427" i="7"/>
  <c r="AL427" i="7"/>
  <c r="AK427" i="7"/>
  <c r="AJ427" i="7"/>
  <c r="AB427" i="7"/>
  <c r="AA427" i="7"/>
  <c r="AV427" i="7" s="1"/>
  <c r="R427" i="7"/>
  <c r="Q427" i="7"/>
  <c r="E427" i="7"/>
  <c r="D427" i="7"/>
  <c r="AT426" i="7"/>
  <c r="AS426" i="7"/>
  <c r="AR426" i="7"/>
  <c r="AL426" i="7"/>
  <c r="AK426" i="7"/>
  <c r="AJ426" i="7"/>
  <c r="AB426" i="7"/>
  <c r="AA426" i="7"/>
  <c r="AV426" i="7" s="1"/>
  <c r="R426" i="7"/>
  <c r="Q426" i="7"/>
  <c r="D426" i="7"/>
  <c r="E426" i="7" s="1"/>
  <c r="AE426" i="7" s="1"/>
  <c r="AV425" i="7"/>
  <c r="AT425" i="7"/>
  <c r="AS425" i="7"/>
  <c r="AU425" i="7" s="1"/>
  <c r="AR425" i="7"/>
  <c r="AL425" i="7"/>
  <c r="AK425" i="7"/>
  <c r="AJ425" i="7"/>
  <c r="AE425" i="7"/>
  <c r="AB425" i="7"/>
  <c r="AA425" i="7"/>
  <c r="R425" i="7"/>
  <c r="Q425" i="7"/>
  <c r="E425" i="7"/>
  <c r="D425" i="7"/>
  <c r="AV424" i="7"/>
  <c r="AT424" i="7"/>
  <c r="AS424" i="7"/>
  <c r="AR424" i="7"/>
  <c r="AU424" i="7" s="1"/>
  <c r="AL424" i="7"/>
  <c r="AK424" i="7"/>
  <c r="AJ424" i="7"/>
  <c r="AE424" i="7"/>
  <c r="AB424" i="7"/>
  <c r="AA424" i="7"/>
  <c r="R424" i="7"/>
  <c r="Q424" i="7"/>
  <c r="D424" i="7"/>
  <c r="E424" i="7" s="1"/>
  <c r="AU423" i="7"/>
  <c r="AT423" i="7"/>
  <c r="AS423" i="7"/>
  <c r="AR423" i="7"/>
  <c r="AL423" i="7"/>
  <c r="AK423" i="7"/>
  <c r="AJ423" i="7"/>
  <c r="AB423" i="7"/>
  <c r="AA423" i="7"/>
  <c r="AV423" i="7" s="1"/>
  <c r="R423" i="7"/>
  <c r="Q423" i="7"/>
  <c r="E423" i="7"/>
  <c r="D423" i="7"/>
  <c r="AT422" i="7"/>
  <c r="AS422" i="7"/>
  <c r="AR422" i="7"/>
  <c r="AL422" i="7"/>
  <c r="AK422" i="7"/>
  <c r="AJ422" i="7"/>
  <c r="AB422" i="7"/>
  <c r="AA422" i="7"/>
  <c r="AV422" i="7" s="1"/>
  <c r="R422" i="7"/>
  <c r="Q422" i="7"/>
  <c r="D422" i="7"/>
  <c r="E422" i="7" s="1"/>
  <c r="AE422" i="7" s="1"/>
  <c r="AV421" i="7"/>
  <c r="AT421" i="7"/>
  <c r="AS421" i="7"/>
  <c r="AU421" i="7" s="1"/>
  <c r="AR421" i="7"/>
  <c r="AL421" i="7"/>
  <c r="AK421" i="7"/>
  <c r="AJ421" i="7"/>
  <c r="AE421" i="7"/>
  <c r="AB421" i="7"/>
  <c r="AA421" i="7"/>
  <c r="R421" i="7"/>
  <c r="Q421" i="7"/>
  <c r="E421" i="7"/>
  <c r="D421" i="7"/>
  <c r="AV420" i="7"/>
  <c r="AT420" i="7"/>
  <c r="AS420" i="7"/>
  <c r="AR420" i="7"/>
  <c r="AU420" i="7" s="1"/>
  <c r="AL420" i="7"/>
  <c r="AK420" i="7"/>
  <c r="AJ420" i="7"/>
  <c r="AB420" i="7"/>
  <c r="AA420" i="7"/>
  <c r="R420" i="7"/>
  <c r="Q420" i="7"/>
  <c r="D420" i="7"/>
  <c r="E420" i="7" s="1"/>
  <c r="AE420" i="7" s="1"/>
  <c r="AU419" i="7"/>
  <c r="AT419" i="7"/>
  <c r="AS419" i="7"/>
  <c r="AR419" i="7"/>
  <c r="AL419" i="7"/>
  <c r="AK419" i="7"/>
  <c r="AJ419" i="7"/>
  <c r="AB419" i="7"/>
  <c r="AA419" i="7"/>
  <c r="AV419" i="7" s="1"/>
  <c r="R419" i="7"/>
  <c r="Q419" i="7"/>
  <c r="E419" i="7"/>
  <c r="D419" i="7"/>
  <c r="AT418" i="7"/>
  <c r="AS418" i="7"/>
  <c r="AR418" i="7"/>
  <c r="AL418" i="7"/>
  <c r="AK418" i="7"/>
  <c r="AJ418" i="7"/>
  <c r="AB418" i="7"/>
  <c r="AA418" i="7"/>
  <c r="AV418" i="7" s="1"/>
  <c r="R418" i="7"/>
  <c r="Q418" i="7"/>
  <c r="D418" i="7"/>
  <c r="E418" i="7" s="1"/>
  <c r="AE418" i="7" s="1"/>
  <c r="AV417" i="7"/>
  <c r="AT417" i="7"/>
  <c r="AS417" i="7"/>
  <c r="AU417" i="7" s="1"/>
  <c r="AR417" i="7"/>
  <c r="AL417" i="7"/>
  <c r="AK417" i="7"/>
  <c r="AJ417" i="7"/>
  <c r="AE417" i="7"/>
  <c r="AB417" i="7"/>
  <c r="AA417" i="7"/>
  <c r="R417" i="7"/>
  <c r="Q417" i="7"/>
  <c r="E417" i="7"/>
  <c r="D417" i="7"/>
  <c r="AV416" i="7"/>
  <c r="AT416" i="7"/>
  <c r="AS416" i="7"/>
  <c r="AR416" i="7"/>
  <c r="AU416" i="7" s="1"/>
  <c r="AL416" i="7"/>
  <c r="AK416" i="7"/>
  <c r="AJ416" i="7"/>
  <c r="AE416" i="7"/>
  <c r="AB416" i="7"/>
  <c r="AA416" i="7"/>
  <c r="R416" i="7"/>
  <c r="Q416" i="7"/>
  <c r="E416" i="7"/>
  <c r="D416" i="7"/>
  <c r="AU415" i="7"/>
  <c r="AT415" i="7"/>
  <c r="AS415" i="7"/>
  <c r="AR415" i="7"/>
  <c r="AL415" i="7"/>
  <c r="AK415" i="7"/>
  <c r="AJ415" i="7"/>
  <c r="AB415" i="7"/>
  <c r="AA415" i="7"/>
  <c r="AV415" i="7" s="1"/>
  <c r="R415" i="7"/>
  <c r="Q415" i="7"/>
  <c r="E415" i="7"/>
  <c r="D415" i="7"/>
  <c r="AT414" i="7"/>
  <c r="AS414" i="7"/>
  <c r="AR414" i="7"/>
  <c r="AL414" i="7"/>
  <c r="AK414" i="7"/>
  <c r="AJ414" i="7"/>
  <c r="AB414" i="7"/>
  <c r="AA414" i="7"/>
  <c r="AV414" i="7" s="1"/>
  <c r="R414" i="7"/>
  <c r="Q414" i="7"/>
  <c r="D414" i="7"/>
  <c r="E414" i="7" s="1"/>
  <c r="AE414" i="7" s="1"/>
  <c r="AV413" i="7"/>
  <c r="AT413" i="7"/>
  <c r="AS413" i="7"/>
  <c r="AU413" i="7" s="1"/>
  <c r="AR413" i="7"/>
  <c r="AL413" i="7"/>
  <c r="AK413" i="7"/>
  <c r="AJ413" i="7"/>
  <c r="AE413" i="7"/>
  <c r="AB413" i="7"/>
  <c r="AA413" i="7"/>
  <c r="R413" i="7"/>
  <c r="Q413" i="7"/>
  <c r="E413" i="7"/>
  <c r="D413" i="7"/>
  <c r="AV412" i="7"/>
  <c r="AT412" i="7"/>
  <c r="AS412" i="7"/>
  <c r="AR412" i="7"/>
  <c r="AU412" i="7" s="1"/>
  <c r="AL412" i="7"/>
  <c r="AK412" i="7"/>
  <c r="AJ412" i="7"/>
  <c r="AE412" i="7"/>
  <c r="AB412" i="7"/>
  <c r="AA412" i="7"/>
  <c r="R412" i="7"/>
  <c r="Q412" i="7"/>
  <c r="E412" i="7"/>
  <c r="D412" i="7"/>
  <c r="AT411" i="7"/>
  <c r="AU411" i="7" s="1"/>
  <c r="AS411" i="7"/>
  <c r="AR411" i="7"/>
  <c r="AL411" i="7"/>
  <c r="AK411" i="7"/>
  <c r="AJ411" i="7"/>
  <c r="AB411" i="7"/>
  <c r="AA411" i="7"/>
  <c r="AV411" i="7" s="1"/>
  <c r="R411" i="7"/>
  <c r="Q411" i="7"/>
  <c r="E411" i="7"/>
  <c r="D411" i="7"/>
  <c r="AV410" i="7"/>
  <c r="AT410" i="7"/>
  <c r="AS410" i="7"/>
  <c r="AR410" i="7"/>
  <c r="AL410" i="7"/>
  <c r="AK410" i="7"/>
  <c r="AJ410" i="7"/>
  <c r="AB410" i="7"/>
  <c r="AA410" i="7"/>
  <c r="R410" i="7"/>
  <c r="Q410" i="7"/>
  <c r="D410" i="7"/>
  <c r="E410" i="7" s="1"/>
  <c r="AE410" i="7" s="1"/>
  <c r="AV409" i="7"/>
  <c r="AT409" i="7"/>
  <c r="AS409" i="7"/>
  <c r="AU409" i="7" s="1"/>
  <c r="AR409" i="7"/>
  <c r="AL409" i="7"/>
  <c r="AK409" i="7"/>
  <c r="AJ409" i="7"/>
  <c r="AE409" i="7"/>
  <c r="AB409" i="7"/>
  <c r="AA409" i="7"/>
  <c r="R409" i="7"/>
  <c r="Q409" i="7"/>
  <c r="E409" i="7"/>
  <c r="D409" i="7"/>
  <c r="AV408" i="7"/>
  <c r="AT408" i="7"/>
  <c r="AS408" i="7"/>
  <c r="AR408" i="7"/>
  <c r="AU408" i="7" s="1"/>
  <c r="AL408" i="7"/>
  <c r="AK408" i="7"/>
  <c r="AJ408" i="7"/>
  <c r="AB408" i="7"/>
  <c r="AA408" i="7"/>
  <c r="R408" i="7"/>
  <c r="Q408" i="7"/>
  <c r="D408" i="7"/>
  <c r="E408" i="7" s="1"/>
  <c r="AE408" i="7" s="1"/>
  <c r="AT407" i="7"/>
  <c r="AS407" i="7"/>
  <c r="AR407" i="7"/>
  <c r="AL407" i="7"/>
  <c r="AK407" i="7"/>
  <c r="AU407" i="7" s="1"/>
  <c r="AJ407" i="7"/>
  <c r="AB407" i="7"/>
  <c r="AA407" i="7"/>
  <c r="AV407" i="7" s="1"/>
  <c r="R407" i="7"/>
  <c r="Q407" i="7"/>
  <c r="D407" i="7"/>
  <c r="E407" i="7" s="1"/>
  <c r="AT406" i="7"/>
  <c r="AU406" i="7" s="1"/>
  <c r="AS406" i="7"/>
  <c r="AR406" i="7"/>
  <c r="AL406" i="7"/>
  <c r="AK406" i="7"/>
  <c r="AJ406" i="7"/>
  <c r="AB406" i="7"/>
  <c r="AA406" i="7"/>
  <c r="AV406" i="7" s="1"/>
  <c r="R406" i="7"/>
  <c r="Q406" i="7"/>
  <c r="D406" i="7"/>
  <c r="E406" i="7" s="1"/>
  <c r="AE406" i="7" s="1"/>
  <c r="AV405" i="7"/>
  <c r="AT405" i="7"/>
  <c r="AS405" i="7"/>
  <c r="AU405" i="7" s="1"/>
  <c r="AR405" i="7"/>
  <c r="AL405" i="7"/>
  <c r="AK405" i="7"/>
  <c r="AJ405" i="7"/>
  <c r="AE405" i="7"/>
  <c r="AB405" i="7"/>
  <c r="AA405" i="7"/>
  <c r="R405" i="7"/>
  <c r="Q405" i="7"/>
  <c r="E405" i="7"/>
  <c r="D405" i="7"/>
  <c r="AV404" i="7"/>
  <c r="AT404" i="7"/>
  <c r="AS404" i="7"/>
  <c r="AR404" i="7"/>
  <c r="AU404" i="7" s="1"/>
  <c r="AL404" i="7"/>
  <c r="AK404" i="7"/>
  <c r="AJ404" i="7"/>
  <c r="AB404" i="7"/>
  <c r="AE404" i="7" s="1"/>
  <c r="AA404" i="7"/>
  <c r="R404" i="7"/>
  <c r="Q404" i="7"/>
  <c r="E404" i="7"/>
  <c r="D404" i="7"/>
  <c r="AT403" i="7"/>
  <c r="AU403" i="7" s="1"/>
  <c r="AS403" i="7"/>
  <c r="AR403" i="7"/>
  <c r="AL403" i="7"/>
  <c r="AK403" i="7"/>
  <c r="AJ403" i="7"/>
  <c r="AB403" i="7"/>
  <c r="AA403" i="7"/>
  <c r="AV403" i="7" s="1"/>
  <c r="R403" i="7"/>
  <c r="Q403" i="7"/>
  <c r="D403" i="7"/>
  <c r="E403" i="7" s="1"/>
  <c r="AT402" i="7"/>
  <c r="AU402" i="7" s="1"/>
  <c r="AS402" i="7"/>
  <c r="AR402" i="7"/>
  <c r="AL402" i="7"/>
  <c r="AK402" i="7"/>
  <c r="AJ402" i="7"/>
  <c r="AB402" i="7"/>
  <c r="AA402" i="7"/>
  <c r="AV402" i="7" s="1"/>
  <c r="R402" i="7"/>
  <c r="Q402" i="7"/>
  <c r="D402" i="7"/>
  <c r="E402" i="7" s="1"/>
  <c r="AE402" i="7" s="1"/>
  <c r="AV401" i="7"/>
  <c r="AT401" i="7"/>
  <c r="AS401" i="7"/>
  <c r="AU401" i="7" s="1"/>
  <c r="AR401" i="7"/>
  <c r="AL401" i="7"/>
  <c r="AK401" i="7"/>
  <c r="AJ401" i="7"/>
  <c r="AE401" i="7"/>
  <c r="AB401" i="7"/>
  <c r="AA401" i="7"/>
  <c r="R401" i="7"/>
  <c r="Q401" i="7"/>
  <c r="E401" i="7"/>
  <c r="D401" i="7"/>
  <c r="AV400" i="7"/>
  <c r="AT400" i="7"/>
  <c r="AS400" i="7"/>
  <c r="AR400" i="7"/>
  <c r="AU400" i="7" s="1"/>
  <c r="AL400" i="7"/>
  <c r="AK400" i="7"/>
  <c r="AJ400" i="7"/>
  <c r="AB400" i="7"/>
  <c r="AE400" i="7" s="1"/>
  <c r="AA400" i="7"/>
  <c r="R400" i="7"/>
  <c r="Q400" i="7"/>
  <c r="E400" i="7"/>
  <c r="D400" i="7"/>
  <c r="AT399" i="7"/>
  <c r="AU399" i="7" s="1"/>
  <c r="AS399" i="7"/>
  <c r="AR399" i="7"/>
  <c r="AL399" i="7"/>
  <c r="AK399" i="7"/>
  <c r="AJ399" i="7"/>
  <c r="AB399" i="7"/>
  <c r="AA399" i="7"/>
  <c r="AV399" i="7" s="1"/>
  <c r="R399" i="7"/>
  <c r="Q399" i="7"/>
  <c r="D399" i="7"/>
  <c r="E399" i="7" s="1"/>
  <c r="AT398" i="7"/>
  <c r="AU398" i="7" s="1"/>
  <c r="AS398" i="7"/>
  <c r="AR398" i="7"/>
  <c r="AL398" i="7"/>
  <c r="AK398" i="7"/>
  <c r="AJ398" i="7"/>
  <c r="AB398" i="7"/>
  <c r="AA398" i="7"/>
  <c r="AV398" i="7" s="1"/>
  <c r="R398" i="7"/>
  <c r="Q398" i="7"/>
  <c r="D398" i="7"/>
  <c r="E398" i="7" s="1"/>
  <c r="AE398" i="7" s="1"/>
  <c r="AV397" i="7"/>
  <c r="AT397" i="7"/>
  <c r="AS397" i="7"/>
  <c r="AU397" i="7" s="1"/>
  <c r="AR397" i="7"/>
  <c r="AL397" i="7"/>
  <c r="AK397" i="7"/>
  <c r="AJ397" i="7"/>
  <c r="AE397" i="7"/>
  <c r="AB397" i="7"/>
  <c r="AA397" i="7"/>
  <c r="R397" i="7"/>
  <c r="Q397" i="7"/>
  <c r="E397" i="7"/>
  <c r="D397" i="7"/>
  <c r="AV396" i="7"/>
  <c r="AT396" i="7"/>
  <c r="AS396" i="7"/>
  <c r="AR396" i="7"/>
  <c r="AU396" i="7" s="1"/>
  <c r="AL396" i="7"/>
  <c r="AK396" i="7"/>
  <c r="AJ396" i="7"/>
  <c r="AB396" i="7"/>
  <c r="AE396" i="7" s="1"/>
  <c r="AA396" i="7"/>
  <c r="R396" i="7"/>
  <c r="Q396" i="7"/>
  <c r="E396" i="7"/>
  <c r="D396" i="7"/>
  <c r="AT395" i="7"/>
  <c r="AU395" i="7" s="1"/>
  <c r="AS395" i="7"/>
  <c r="AR395" i="7"/>
  <c r="AL395" i="7"/>
  <c r="AK395" i="7"/>
  <c r="AJ395" i="7"/>
  <c r="AB395" i="7"/>
  <c r="AA395" i="7"/>
  <c r="AV395" i="7" s="1"/>
  <c r="R395" i="7"/>
  <c r="Q395" i="7"/>
  <c r="D395" i="7"/>
  <c r="E395" i="7" s="1"/>
  <c r="AT394" i="7"/>
  <c r="AU394" i="7" s="1"/>
  <c r="AS394" i="7"/>
  <c r="AR394" i="7"/>
  <c r="AL394" i="7"/>
  <c r="AK394" i="7"/>
  <c r="AJ394" i="7"/>
  <c r="AB394" i="7"/>
  <c r="AA394" i="7"/>
  <c r="AV394" i="7" s="1"/>
  <c r="R394" i="7"/>
  <c r="Q394" i="7"/>
  <c r="D394" i="7"/>
  <c r="E394" i="7" s="1"/>
  <c r="AE394" i="7" s="1"/>
  <c r="AV393" i="7"/>
  <c r="AT393" i="7"/>
  <c r="AS393" i="7"/>
  <c r="AU393" i="7" s="1"/>
  <c r="AR393" i="7"/>
  <c r="AL393" i="7"/>
  <c r="AK393" i="7"/>
  <c r="AJ393" i="7"/>
  <c r="AE393" i="7"/>
  <c r="AB393" i="7"/>
  <c r="AA393" i="7"/>
  <c r="R393" i="7"/>
  <c r="Q393" i="7"/>
  <c r="E393" i="7"/>
  <c r="D393" i="7"/>
  <c r="AV392" i="7"/>
  <c r="AT392" i="7"/>
  <c r="AS392" i="7"/>
  <c r="AR392" i="7"/>
  <c r="AU392" i="7" s="1"/>
  <c r="AL392" i="7"/>
  <c r="AK392" i="7"/>
  <c r="AJ392" i="7"/>
  <c r="AB392" i="7"/>
  <c r="AE392" i="7" s="1"/>
  <c r="AA392" i="7"/>
  <c r="R392" i="7"/>
  <c r="Q392" i="7"/>
  <c r="E392" i="7"/>
  <c r="D392" i="7"/>
  <c r="AT391" i="7"/>
  <c r="AU391" i="7" s="1"/>
  <c r="AS391" i="7"/>
  <c r="AR391" i="7"/>
  <c r="AL391" i="7"/>
  <c r="AK391" i="7"/>
  <c r="AJ391" i="7"/>
  <c r="AB391" i="7"/>
  <c r="AA391" i="7"/>
  <c r="AV391" i="7" s="1"/>
  <c r="R391" i="7"/>
  <c r="Q391" i="7"/>
  <c r="D391" i="7"/>
  <c r="E391" i="7" s="1"/>
  <c r="AT390" i="7"/>
  <c r="AU390" i="7" s="1"/>
  <c r="AS390" i="7"/>
  <c r="AR390" i="7"/>
  <c r="AL390" i="7"/>
  <c r="AK390" i="7"/>
  <c r="AJ390" i="7"/>
  <c r="AB390" i="7"/>
  <c r="AA390" i="7"/>
  <c r="AV390" i="7" s="1"/>
  <c r="R390" i="7"/>
  <c r="Q390" i="7"/>
  <c r="D390" i="7"/>
  <c r="E390" i="7" s="1"/>
  <c r="AE390" i="7" s="1"/>
  <c r="AV389" i="7"/>
  <c r="AT389" i="7"/>
  <c r="AS389" i="7"/>
  <c r="AU389" i="7" s="1"/>
  <c r="AR389" i="7"/>
  <c r="AL389" i="7"/>
  <c r="AK389" i="7"/>
  <c r="AJ389" i="7"/>
  <c r="AE389" i="7"/>
  <c r="AB389" i="7"/>
  <c r="AA389" i="7"/>
  <c r="R389" i="7"/>
  <c r="Q389" i="7"/>
  <c r="E389" i="7"/>
  <c r="D389" i="7"/>
  <c r="AV388" i="7"/>
  <c r="AT388" i="7"/>
  <c r="AS388" i="7"/>
  <c r="AR388" i="7"/>
  <c r="AU388" i="7" s="1"/>
  <c r="AL388" i="7"/>
  <c r="AK388" i="7"/>
  <c r="AJ388" i="7"/>
  <c r="AB388" i="7"/>
  <c r="AE388" i="7" s="1"/>
  <c r="AA388" i="7"/>
  <c r="R388" i="7"/>
  <c r="Q388" i="7"/>
  <c r="E388" i="7"/>
  <c r="D388" i="7"/>
  <c r="AT387" i="7"/>
  <c r="AU387" i="7" s="1"/>
  <c r="AS387" i="7"/>
  <c r="AR387" i="7"/>
  <c r="AL387" i="7"/>
  <c r="AK387" i="7"/>
  <c r="AJ387" i="7"/>
  <c r="AB387" i="7"/>
  <c r="AA387" i="7"/>
  <c r="AV387" i="7" s="1"/>
  <c r="R387" i="7"/>
  <c r="Q387" i="7"/>
  <c r="D387" i="7"/>
  <c r="E387" i="7" s="1"/>
  <c r="AT386" i="7"/>
  <c r="AU386" i="7" s="1"/>
  <c r="AS386" i="7"/>
  <c r="AR386" i="7"/>
  <c r="AL386" i="7"/>
  <c r="AK386" i="7"/>
  <c r="AJ386" i="7"/>
  <c r="AB386" i="7"/>
  <c r="AA386" i="7"/>
  <c r="AV386" i="7" s="1"/>
  <c r="R386" i="7"/>
  <c r="Q386" i="7"/>
  <c r="D386" i="7"/>
  <c r="E386" i="7" s="1"/>
  <c r="AE386" i="7" s="1"/>
  <c r="AV385" i="7"/>
  <c r="AT385" i="7"/>
  <c r="AS385" i="7"/>
  <c r="AU385" i="7" s="1"/>
  <c r="AR385" i="7"/>
  <c r="AL385" i="7"/>
  <c r="AK385" i="7"/>
  <c r="AJ385" i="7"/>
  <c r="AE385" i="7"/>
  <c r="AB385" i="7"/>
  <c r="AA385" i="7"/>
  <c r="R385" i="7"/>
  <c r="Q385" i="7"/>
  <c r="E385" i="7"/>
  <c r="D385" i="7"/>
  <c r="AV384" i="7"/>
  <c r="AT384" i="7"/>
  <c r="AS384" i="7"/>
  <c r="AR384" i="7"/>
  <c r="AU384" i="7" s="1"/>
  <c r="AL384" i="7"/>
  <c r="AK384" i="7"/>
  <c r="AJ384" i="7"/>
  <c r="AB384" i="7"/>
  <c r="AE384" i="7" s="1"/>
  <c r="AA384" i="7"/>
  <c r="R384" i="7"/>
  <c r="Q384" i="7"/>
  <c r="E384" i="7"/>
  <c r="D384" i="7"/>
  <c r="AT383" i="7"/>
  <c r="AU383" i="7" s="1"/>
  <c r="AS383" i="7"/>
  <c r="AR383" i="7"/>
  <c r="AL383" i="7"/>
  <c r="AK383" i="7"/>
  <c r="AJ383" i="7"/>
  <c r="AB383" i="7"/>
  <c r="AA383" i="7"/>
  <c r="AV383" i="7" s="1"/>
  <c r="R383" i="7"/>
  <c r="Q383" i="7"/>
  <c r="D383" i="7"/>
  <c r="E383" i="7" s="1"/>
  <c r="AT382" i="7"/>
  <c r="AU382" i="7" s="1"/>
  <c r="AS382" i="7"/>
  <c r="AR382" i="7"/>
  <c r="AL382" i="7"/>
  <c r="AK382" i="7"/>
  <c r="AJ382" i="7"/>
  <c r="AB382" i="7"/>
  <c r="AA382" i="7"/>
  <c r="AV382" i="7" s="1"/>
  <c r="R382" i="7"/>
  <c r="Q382" i="7"/>
  <c r="D382" i="7"/>
  <c r="E382" i="7" s="1"/>
  <c r="AE382" i="7" s="1"/>
  <c r="AV381" i="7"/>
  <c r="AT381" i="7"/>
  <c r="AS381" i="7"/>
  <c r="AU381" i="7" s="1"/>
  <c r="AR381" i="7"/>
  <c r="AL381" i="7"/>
  <c r="AK381" i="7"/>
  <c r="AJ381" i="7"/>
  <c r="AB381" i="7"/>
  <c r="AA381" i="7"/>
  <c r="R381" i="7"/>
  <c r="Q381" i="7"/>
  <c r="D381" i="7"/>
  <c r="E381" i="7" s="1"/>
  <c r="AE381" i="7" s="1"/>
  <c r="AV380" i="7"/>
  <c r="AT380" i="7"/>
  <c r="AS380" i="7"/>
  <c r="AR380" i="7"/>
  <c r="AU380" i="7" s="1"/>
  <c r="AL380" i="7"/>
  <c r="AK380" i="7"/>
  <c r="AJ380" i="7"/>
  <c r="AB380" i="7"/>
  <c r="AE380" i="7" s="1"/>
  <c r="AA380" i="7"/>
  <c r="R380" i="7"/>
  <c r="Q380" i="7"/>
  <c r="E380" i="7"/>
  <c r="D380" i="7"/>
  <c r="AT379" i="7"/>
  <c r="AU379" i="7" s="1"/>
  <c r="AS379" i="7"/>
  <c r="AR379" i="7"/>
  <c r="AL379" i="7"/>
  <c r="AK379" i="7"/>
  <c r="AJ379" i="7"/>
  <c r="AB379" i="7"/>
  <c r="AE379" i="7" s="1"/>
  <c r="AA379" i="7"/>
  <c r="AV379" i="7" s="1"/>
  <c r="R379" i="7"/>
  <c r="Q379" i="7"/>
  <c r="E379" i="7"/>
  <c r="AV378" i="7"/>
  <c r="AT378" i="7"/>
  <c r="AS378" i="7"/>
  <c r="AU378" i="7" s="1"/>
  <c r="AR378" i="7"/>
  <c r="AL378" i="7"/>
  <c r="AK378" i="7"/>
  <c r="AJ378" i="7"/>
  <c r="AB378" i="7"/>
  <c r="AA378" i="7"/>
  <c r="R378" i="7"/>
  <c r="Q378" i="7"/>
  <c r="D378" i="7"/>
  <c r="E378" i="7" s="1"/>
  <c r="AE378" i="7" s="1"/>
  <c r="AU377" i="7"/>
  <c r="AT377" i="7"/>
  <c r="AS377" i="7"/>
  <c r="AR377" i="7"/>
  <c r="AL377" i="7"/>
  <c r="AK377" i="7"/>
  <c r="AJ377" i="7"/>
  <c r="AB377" i="7"/>
  <c r="AE377" i="7" s="1"/>
  <c r="AA377" i="7"/>
  <c r="AV377" i="7" s="1"/>
  <c r="R377" i="7"/>
  <c r="Q377" i="7"/>
  <c r="E377" i="7"/>
  <c r="D377" i="7"/>
  <c r="AT376" i="7"/>
  <c r="AU376" i="7" s="1"/>
  <c r="AS376" i="7"/>
  <c r="AR376" i="7"/>
  <c r="AL376" i="7"/>
  <c r="AK376" i="7"/>
  <c r="AJ376" i="7"/>
  <c r="AB376" i="7"/>
  <c r="AA376" i="7"/>
  <c r="AV376" i="7" s="1"/>
  <c r="R376" i="7"/>
  <c r="Q376" i="7"/>
  <c r="D376" i="7"/>
  <c r="E376" i="7" s="1"/>
  <c r="AT375" i="7"/>
  <c r="AU375" i="7" s="1"/>
  <c r="AS375" i="7"/>
  <c r="AR375" i="7"/>
  <c r="AL375" i="7"/>
  <c r="AK375" i="7"/>
  <c r="AJ375" i="7"/>
  <c r="AB375" i="7"/>
  <c r="AA375" i="7"/>
  <c r="AV375" i="7" s="1"/>
  <c r="R375" i="7"/>
  <c r="Q375" i="7"/>
  <c r="D375" i="7"/>
  <c r="E375" i="7" s="1"/>
  <c r="AE375" i="7" s="1"/>
  <c r="AV374" i="7"/>
  <c r="AT374" i="7"/>
  <c r="AS374" i="7"/>
  <c r="AU374" i="7" s="1"/>
  <c r="AR374" i="7"/>
  <c r="AL374" i="7"/>
  <c r="AK374" i="7"/>
  <c r="AJ374" i="7"/>
  <c r="AB374" i="7"/>
  <c r="AA374" i="7"/>
  <c r="R374" i="7"/>
  <c r="Q374" i="7"/>
  <c r="D374" i="7"/>
  <c r="E374" i="7" s="1"/>
  <c r="AE374" i="7" s="1"/>
  <c r="AU373" i="7"/>
  <c r="AT373" i="7"/>
  <c r="AS373" i="7"/>
  <c r="AR373" i="7"/>
  <c r="AL373" i="7"/>
  <c r="AK373" i="7"/>
  <c r="AJ373" i="7"/>
  <c r="AB373" i="7"/>
  <c r="AE373" i="7" s="1"/>
  <c r="AA373" i="7"/>
  <c r="AV373" i="7" s="1"/>
  <c r="R373" i="7"/>
  <c r="Q373" i="7"/>
  <c r="E373" i="7"/>
  <c r="D373" i="7"/>
  <c r="AT372" i="7"/>
  <c r="AU372" i="7" s="1"/>
  <c r="AS372" i="7"/>
  <c r="AR372" i="7"/>
  <c r="AL372" i="7"/>
  <c r="AK372" i="7"/>
  <c r="AJ372" i="7"/>
  <c r="AB372" i="7"/>
  <c r="AA372" i="7"/>
  <c r="AV372" i="7" s="1"/>
  <c r="R372" i="7"/>
  <c r="Q372" i="7"/>
  <c r="D372" i="7"/>
  <c r="E372" i="7" s="1"/>
  <c r="AT371" i="7"/>
  <c r="AU371" i="7" s="1"/>
  <c r="AS371" i="7"/>
  <c r="AR371" i="7"/>
  <c r="AL371" i="7"/>
  <c r="AK371" i="7"/>
  <c r="AJ371" i="7"/>
  <c r="AB371" i="7"/>
  <c r="AA371" i="7"/>
  <c r="AV371" i="7" s="1"/>
  <c r="R371" i="7"/>
  <c r="Q371" i="7"/>
  <c r="D371" i="7"/>
  <c r="E371" i="7" s="1"/>
  <c r="AE371" i="7" s="1"/>
  <c r="AV370" i="7"/>
  <c r="AT370" i="7"/>
  <c r="AU370" i="7" s="1"/>
  <c r="AS370" i="7"/>
  <c r="AR370" i="7"/>
  <c r="AL370" i="7"/>
  <c r="AK370" i="7"/>
  <c r="AJ370" i="7"/>
  <c r="AB370" i="7"/>
  <c r="AA370" i="7"/>
  <c r="R370" i="7"/>
  <c r="Q370" i="7"/>
  <c r="D370" i="7"/>
  <c r="E370" i="7" s="1"/>
  <c r="AE370" i="7" s="1"/>
  <c r="AU369" i="7"/>
  <c r="AT369" i="7"/>
  <c r="AS369" i="7"/>
  <c r="AR369" i="7"/>
  <c r="AL369" i="7"/>
  <c r="AK369" i="7"/>
  <c r="AJ369" i="7"/>
  <c r="AB369" i="7"/>
  <c r="AE369" i="7" s="1"/>
  <c r="AA369" i="7"/>
  <c r="AV369" i="7" s="1"/>
  <c r="R369" i="7"/>
  <c r="Q369" i="7"/>
  <c r="E369" i="7"/>
  <c r="D369" i="7"/>
  <c r="AT368" i="7"/>
  <c r="AU368" i="7" s="1"/>
  <c r="AS368" i="7"/>
  <c r="AR368" i="7"/>
  <c r="AL368" i="7"/>
  <c r="AK368" i="7"/>
  <c r="AJ368" i="7"/>
  <c r="AB368" i="7"/>
  <c r="AA368" i="7"/>
  <c r="AV368" i="7" s="1"/>
  <c r="R368" i="7"/>
  <c r="Q368" i="7"/>
  <c r="D368" i="7"/>
  <c r="E368" i="7" s="1"/>
  <c r="AT367" i="7"/>
  <c r="AU367" i="7" s="1"/>
  <c r="AS367" i="7"/>
  <c r="AR367" i="7"/>
  <c r="AL367" i="7"/>
  <c r="AK367" i="7"/>
  <c r="AJ367" i="7"/>
  <c r="AB367" i="7"/>
  <c r="AA367" i="7"/>
  <c r="AV367" i="7" s="1"/>
  <c r="R367" i="7"/>
  <c r="Q367" i="7"/>
  <c r="D367" i="7"/>
  <c r="E367" i="7" s="1"/>
  <c r="AV366" i="7"/>
  <c r="AT366" i="7"/>
  <c r="AU366" i="7" s="1"/>
  <c r="AS366" i="7"/>
  <c r="AR366" i="7"/>
  <c r="AL366" i="7"/>
  <c r="AK366" i="7"/>
  <c r="AJ366" i="7"/>
  <c r="AB366" i="7"/>
  <c r="AA366" i="7"/>
  <c r="R366" i="7"/>
  <c r="Q366" i="7"/>
  <c r="D366" i="7"/>
  <c r="E366" i="7" s="1"/>
  <c r="AE366" i="7" s="1"/>
  <c r="AU365" i="7"/>
  <c r="AT365" i="7"/>
  <c r="AS365" i="7"/>
  <c r="AR365" i="7"/>
  <c r="AL365" i="7"/>
  <c r="AK365" i="7"/>
  <c r="AJ365" i="7"/>
  <c r="AB365" i="7"/>
  <c r="AE365" i="7" s="1"/>
  <c r="AA365" i="7"/>
  <c r="AV365" i="7" s="1"/>
  <c r="R365" i="7"/>
  <c r="Q365" i="7"/>
  <c r="E365" i="7"/>
  <c r="D365" i="7"/>
  <c r="AT364" i="7"/>
  <c r="AU364" i="7" s="1"/>
  <c r="AS364" i="7"/>
  <c r="AR364" i="7"/>
  <c r="AL364" i="7"/>
  <c r="AK364" i="7"/>
  <c r="AJ364" i="7"/>
  <c r="AB364" i="7"/>
  <c r="AA364" i="7"/>
  <c r="AV364" i="7" s="1"/>
  <c r="R364" i="7"/>
  <c r="Q364" i="7"/>
  <c r="D364" i="7"/>
  <c r="E364" i="7" s="1"/>
  <c r="AT363" i="7"/>
  <c r="AU363" i="7" s="1"/>
  <c r="AS363" i="7"/>
  <c r="AR363" i="7"/>
  <c r="AL363" i="7"/>
  <c r="AK363" i="7"/>
  <c r="AJ363" i="7"/>
  <c r="AB363" i="7"/>
  <c r="AA363" i="7"/>
  <c r="AV363" i="7" s="1"/>
  <c r="R363" i="7"/>
  <c r="Q363" i="7"/>
  <c r="D363" i="7"/>
  <c r="E363" i="7" s="1"/>
  <c r="AV362" i="7"/>
  <c r="AT362" i="7"/>
  <c r="AU362" i="7" s="1"/>
  <c r="AS362" i="7"/>
  <c r="AR362" i="7"/>
  <c r="AL362" i="7"/>
  <c r="AK362" i="7"/>
  <c r="AJ362" i="7"/>
  <c r="AB362" i="7"/>
  <c r="AA362" i="7"/>
  <c r="R362" i="7"/>
  <c r="Q362" i="7"/>
  <c r="D362" i="7"/>
  <c r="E362" i="7" s="1"/>
  <c r="AE362" i="7" s="1"/>
  <c r="AU361" i="7"/>
  <c r="AT361" i="7"/>
  <c r="AS361" i="7"/>
  <c r="AR361" i="7"/>
  <c r="AL361" i="7"/>
  <c r="AK361" i="7"/>
  <c r="AJ361" i="7"/>
  <c r="AB361" i="7"/>
  <c r="AE361" i="7" s="1"/>
  <c r="AA361" i="7"/>
  <c r="AV361" i="7" s="1"/>
  <c r="R361" i="7"/>
  <c r="Q361" i="7"/>
  <c r="E361" i="7"/>
  <c r="D361" i="7"/>
  <c r="AT360" i="7"/>
  <c r="AU360" i="7" s="1"/>
  <c r="AS360" i="7"/>
  <c r="AR360" i="7"/>
  <c r="AL360" i="7"/>
  <c r="AK360" i="7"/>
  <c r="AJ360" i="7"/>
  <c r="AB360" i="7"/>
  <c r="AA360" i="7"/>
  <c r="AV360" i="7" s="1"/>
  <c r="R360" i="7"/>
  <c r="Q360" i="7"/>
  <c r="D360" i="7"/>
  <c r="E360" i="7" s="1"/>
  <c r="AT359" i="7"/>
  <c r="AU359" i="7" s="1"/>
  <c r="AS359" i="7"/>
  <c r="AR359" i="7"/>
  <c r="AL359" i="7"/>
  <c r="AK359" i="7"/>
  <c r="AJ359" i="7"/>
  <c r="AB359" i="7"/>
  <c r="AA359" i="7"/>
  <c r="AV359" i="7" s="1"/>
  <c r="R359" i="7"/>
  <c r="Q359" i="7"/>
  <c r="D359" i="7"/>
  <c r="E359" i="7" s="1"/>
  <c r="AV358" i="7"/>
  <c r="AT358" i="7"/>
  <c r="AU358" i="7" s="1"/>
  <c r="AS358" i="7"/>
  <c r="AR358" i="7"/>
  <c r="AL358" i="7"/>
  <c r="AK358" i="7"/>
  <c r="AJ358" i="7"/>
  <c r="AB358" i="7"/>
  <c r="AA358" i="7"/>
  <c r="R358" i="7"/>
  <c r="Q358" i="7"/>
  <c r="D358" i="7"/>
  <c r="E358" i="7" s="1"/>
  <c r="AE358" i="7" s="1"/>
  <c r="AU357" i="7"/>
  <c r="AT357" i="7"/>
  <c r="AS357" i="7"/>
  <c r="AR357" i="7"/>
  <c r="AL357" i="7"/>
  <c r="AK357" i="7"/>
  <c r="AJ357" i="7"/>
  <c r="AB357" i="7"/>
  <c r="AE357" i="7" s="1"/>
  <c r="AA357" i="7"/>
  <c r="AV357" i="7" s="1"/>
  <c r="R357" i="7"/>
  <c r="Q357" i="7"/>
  <c r="E357" i="7"/>
  <c r="D357" i="7"/>
  <c r="AT356" i="7"/>
  <c r="AU356" i="7" s="1"/>
  <c r="AS356" i="7"/>
  <c r="AR356" i="7"/>
  <c r="AL356" i="7"/>
  <c r="AK356" i="7"/>
  <c r="AJ356" i="7"/>
  <c r="AB356" i="7"/>
  <c r="AA356" i="7"/>
  <c r="AV356" i="7" s="1"/>
  <c r="R356" i="7"/>
  <c r="Q356" i="7"/>
  <c r="D356" i="7"/>
  <c r="E356" i="7" s="1"/>
  <c r="AT355" i="7"/>
  <c r="AU355" i="7" s="1"/>
  <c r="AS355" i="7"/>
  <c r="AR355" i="7"/>
  <c r="AL355" i="7"/>
  <c r="AK355" i="7"/>
  <c r="AJ355" i="7"/>
  <c r="AB355" i="7"/>
  <c r="AA355" i="7"/>
  <c r="AV355" i="7" s="1"/>
  <c r="R355" i="7"/>
  <c r="Q355" i="7"/>
  <c r="D355" i="7"/>
  <c r="E355" i="7" s="1"/>
  <c r="AV354" i="7"/>
  <c r="AT354" i="7"/>
  <c r="AU354" i="7" s="1"/>
  <c r="AS354" i="7"/>
  <c r="AR354" i="7"/>
  <c r="AL354" i="7"/>
  <c r="AK354" i="7"/>
  <c r="AJ354" i="7"/>
  <c r="AB354" i="7"/>
  <c r="AA354" i="7"/>
  <c r="R354" i="7"/>
  <c r="Q354" i="7"/>
  <c r="D354" i="7"/>
  <c r="E354" i="7" s="1"/>
  <c r="AE354" i="7" s="1"/>
  <c r="AU353" i="7"/>
  <c r="AT353" i="7"/>
  <c r="AS353" i="7"/>
  <c r="AR353" i="7"/>
  <c r="AL353" i="7"/>
  <c r="AK353" i="7"/>
  <c r="AJ353" i="7"/>
  <c r="AB353" i="7"/>
  <c r="AE353" i="7" s="1"/>
  <c r="AA353" i="7"/>
  <c r="AV353" i="7" s="1"/>
  <c r="R353" i="7"/>
  <c r="Q353" i="7"/>
  <c r="E353" i="7"/>
  <c r="D353" i="7"/>
  <c r="AT352" i="7"/>
  <c r="AU352" i="7" s="1"/>
  <c r="AS352" i="7"/>
  <c r="AR352" i="7"/>
  <c r="AL352" i="7"/>
  <c r="AK352" i="7"/>
  <c r="AJ352" i="7"/>
  <c r="AB352" i="7"/>
  <c r="AA352" i="7"/>
  <c r="AV352" i="7" s="1"/>
  <c r="R352" i="7"/>
  <c r="Q352" i="7"/>
  <c r="D352" i="7"/>
  <c r="E352" i="7" s="1"/>
  <c r="AT351" i="7"/>
  <c r="AU351" i="7" s="1"/>
  <c r="AS351" i="7"/>
  <c r="AR351" i="7"/>
  <c r="AL351" i="7"/>
  <c r="AK351" i="7"/>
  <c r="AJ351" i="7"/>
  <c r="AB351" i="7"/>
  <c r="AA351" i="7"/>
  <c r="AV351" i="7" s="1"/>
  <c r="R351" i="7"/>
  <c r="Q351" i="7"/>
  <c r="D351" i="7"/>
  <c r="E351" i="7" s="1"/>
  <c r="AV350" i="7"/>
  <c r="AT350" i="7"/>
  <c r="AU350" i="7" s="1"/>
  <c r="AS350" i="7"/>
  <c r="AR350" i="7"/>
  <c r="AL350" i="7"/>
  <c r="AK350" i="7"/>
  <c r="AJ350" i="7"/>
  <c r="AB350" i="7"/>
  <c r="AA350" i="7"/>
  <c r="R350" i="7"/>
  <c r="Q350" i="7"/>
  <c r="D350" i="7"/>
  <c r="E350" i="7" s="1"/>
  <c r="AE350" i="7" s="1"/>
  <c r="AU349" i="7"/>
  <c r="AT349" i="7"/>
  <c r="AS349" i="7"/>
  <c r="AR349" i="7"/>
  <c r="AL349" i="7"/>
  <c r="AK349" i="7"/>
  <c r="AJ349" i="7"/>
  <c r="AB349" i="7"/>
  <c r="AE349" i="7" s="1"/>
  <c r="AA349" i="7"/>
  <c r="AV349" i="7" s="1"/>
  <c r="R349" i="7"/>
  <c r="Q349" i="7"/>
  <c r="E349" i="7"/>
  <c r="D349" i="7"/>
  <c r="AT348" i="7"/>
  <c r="AU348" i="7" s="1"/>
  <c r="AS348" i="7"/>
  <c r="AR348" i="7"/>
  <c r="AL348" i="7"/>
  <c r="AK348" i="7"/>
  <c r="AJ348" i="7"/>
  <c r="AB348" i="7"/>
  <c r="AA348" i="7"/>
  <c r="AV348" i="7" s="1"/>
  <c r="R348" i="7"/>
  <c r="Q348" i="7"/>
  <c r="D348" i="7"/>
  <c r="E348" i="7" s="1"/>
  <c r="AT347" i="7"/>
  <c r="AU347" i="7" s="1"/>
  <c r="AS347" i="7"/>
  <c r="AR347" i="7"/>
  <c r="AL347" i="7"/>
  <c r="AK347" i="7"/>
  <c r="AJ347" i="7"/>
  <c r="AB347" i="7"/>
  <c r="AA347" i="7"/>
  <c r="AV347" i="7" s="1"/>
  <c r="R347" i="7"/>
  <c r="Q347" i="7"/>
  <c r="D347" i="7"/>
  <c r="E347" i="7" s="1"/>
  <c r="AV346" i="7"/>
  <c r="AT346" i="7"/>
  <c r="AU346" i="7" s="1"/>
  <c r="AS346" i="7"/>
  <c r="AR346" i="7"/>
  <c r="AL346" i="7"/>
  <c r="AK346" i="7"/>
  <c r="AJ346" i="7"/>
  <c r="AB346" i="7"/>
  <c r="AA346" i="7"/>
  <c r="R346" i="7"/>
  <c r="Q346" i="7"/>
  <c r="D346" i="7"/>
  <c r="E346" i="7" s="1"/>
  <c r="AE346" i="7" s="1"/>
  <c r="AU345" i="7"/>
  <c r="AT345" i="7"/>
  <c r="AS345" i="7"/>
  <c r="AR345" i="7"/>
  <c r="AL345" i="7"/>
  <c r="AK345" i="7"/>
  <c r="AJ345" i="7"/>
  <c r="AB345" i="7"/>
  <c r="AE345" i="7" s="1"/>
  <c r="AA345" i="7"/>
  <c r="AV345" i="7" s="1"/>
  <c r="R345" i="7"/>
  <c r="Q345" i="7"/>
  <c r="E345" i="7"/>
  <c r="D345" i="7"/>
  <c r="AT344" i="7"/>
  <c r="AU344" i="7" s="1"/>
  <c r="AS344" i="7"/>
  <c r="AR344" i="7"/>
  <c r="AL344" i="7"/>
  <c r="AK344" i="7"/>
  <c r="AJ344" i="7"/>
  <c r="AB344" i="7"/>
  <c r="AA344" i="7"/>
  <c r="AV344" i="7" s="1"/>
  <c r="R344" i="7"/>
  <c r="Q344" i="7"/>
  <c r="D344" i="7"/>
  <c r="E344" i="7" s="1"/>
  <c r="AT343" i="7"/>
  <c r="AU343" i="7" s="1"/>
  <c r="AS343" i="7"/>
  <c r="AR343" i="7"/>
  <c r="AL343" i="7"/>
  <c r="AK343" i="7"/>
  <c r="AJ343" i="7"/>
  <c r="AB343" i="7"/>
  <c r="AA343" i="7"/>
  <c r="AV343" i="7" s="1"/>
  <c r="R343" i="7"/>
  <c r="Q343" i="7"/>
  <c r="D343" i="7"/>
  <c r="E343" i="7" s="1"/>
  <c r="AV342" i="7"/>
  <c r="AT342" i="7"/>
  <c r="AU342" i="7" s="1"/>
  <c r="AS342" i="7"/>
  <c r="AR342" i="7"/>
  <c r="AL342" i="7"/>
  <c r="AK342" i="7"/>
  <c r="AJ342" i="7"/>
  <c r="AB342" i="7"/>
  <c r="AA342" i="7"/>
  <c r="R342" i="7"/>
  <c r="Q342" i="7"/>
  <c r="D342" i="7"/>
  <c r="E342" i="7" s="1"/>
  <c r="AE342" i="7" s="1"/>
  <c r="AV341" i="7"/>
  <c r="AU341" i="7"/>
  <c r="AT341" i="7"/>
  <c r="AS341" i="7"/>
  <c r="AR341" i="7"/>
  <c r="AL341" i="7"/>
  <c r="AK341" i="7"/>
  <c r="AJ341" i="7"/>
  <c r="AB341" i="7"/>
  <c r="AE341" i="7" s="1"/>
  <c r="AA341" i="7"/>
  <c r="R341" i="7"/>
  <c r="Q341" i="7"/>
  <c r="E341" i="7"/>
  <c r="D341" i="7"/>
  <c r="AT340" i="7"/>
  <c r="AU340" i="7" s="1"/>
  <c r="AS340" i="7"/>
  <c r="AR340" i="7"/>
  <c r="AL340" i="7"/>
  <c r="AK340" i="7"/>
  <c r="AJ340" i="7"/>
  <c r="AB340" i="7"/>
  <c r="AA340" i="7"/>
  <c r="AV340" i="7" s="1"/>
  <c r="R340" i="7"/>
  <c r="Q340" i="7"/>
  <c r="D340" i="7"/>
  <c r="E340" i="7" s="1"/>
  <c r="AT339" i="7"/>
  <c r="AU339" i="7" s="1"/>
  <c r="AS339" i="7"/>
  <c r="AR339" i="7"/>
  <c r="AL339" i="7"/>
  <c r="AK339" i="7"/>
  <c r="AJ339" i="7"/>
  <c r="AB339" i="7"/>
  <c r="AA339" i="7"/>
  <c r="AV339" i="7" s="1"/>
  <c r="R339" i="7"/>
  <c r="Q339" i="7"/>
  <c r="D339" i="7"/>
  <c r="E339" i="7" s="1"/>
  <c r="AV338" i="7"/>
  <c r="AT338" i="7"/>
  <c r="AU338" i="7" s="1"/>
  <c r="AS338" i="7"/>
  <c r="AR338" i="7"/>
  <c r="AL338" i="7"/>
  <c r="AK338" i="7"/>
  <c r="AJ338" i="7"/>
  <c r="AB338" i="7"/>
  <c r="AA338" i="7"/>
  <c r="R338" i="7"/>
  <c r="Q338" i="7"/>
  <c r="D338" i="7"/>
  <c r="E338" i="7" s="1"/>
  <c r="AE338" i="7" s="1"/>
  <c r="AV337" i="7"/>
  <c r="AU337" i="7"/>
  <c r="AT337" i="7"/>
  <c r="AS337" i="7"/>
  <c r="AR337" i="7"/>
  <c r="AL337" i="7"/>
  <c r="AK337" i="7"/>
  <c r="AJ337" i="7"/>
  <c r="AB337" i="7"/>
  <c r="AE337" i="7" s="1"/>
  <c r="AA337" i="7"/>
  <c r="R337" i="7"/>
  <c r="Q337" i="7"/>
  <c r="E337" i="7"/>
  <c r="D337" i="7"/>
  <c r="AT336" i="7"/>
  <c r="AU336" i="7" s="1"/>
  <c r="AS336" i="7"/>
  <c r="AR336" i="7"/>
  <c r="AL336" i="7"/>
  <c r="AK336" i="7"/>
  <c r="AJ336" i="7"/>
  <c r="AB336" i="7"/>
  <c r="AA336" i="7"/>
  <c r="AV336" i="7" s="1"/>
  <c r="R336" i="7"/>
  <c r="Q336" i="7"/>
  <c r="D336" i="7"/>
  <c r="E336" i="7" s="1"/>
  <c r="AT335" i="7"/>
  <c r="AU335" i="7" s="1"/>
  <c r="AS335" i="7"/>
  <c r="AR335" i="7"/>
  <c r="AL335" i="7"/>
  <c r="AK335" i="7"/>
  <c r="AJ335" i="7"/>
  <c r="AB335" i="7"/>
  <c r="AA335" i="7"/>
  <c r="AV335" i="7" s="1"/>
  <c r="R335" i="7"/>
  <c r="Q335" i="7"/>
  <c r="D335" i="7"/>
  <c r="E335" i="7" s="1"/>
  <c r="AV334" i="7"/>
  <c r="AT334" i="7"/>
  <c r="AU334" i="7" s="1"/>
  <c r="AS334" i="7"/>
  <c r="AR334" i="7"/>
  <c r="AL334" i="7"/>
  <c r="AK334" i="7"/>
  <c r="AJ334" i="7"/>
  <c r="AB334" i="7"/>
  <c r="AA334" i="7"/>
  <c r="R334" i="7"/>
  <c r="Q334" i="7"/>
  <c r="D334" i="7"/>
  <c r="E334" i="7" s="1"/>
  <c r="AE334" i="7" s="1"/>
  <c r="AV333" i="7"/>
  <c r="AU333" i="7"/>
  <c r="AT333" i="7"/>
  <c r="AS333" i="7"/>
  <c r="AR333" i="7"/>
  <c r="AL333" i="7"/>
  <c r="AK333" i="7"/>
  <c r="AJ333" i="7"/>
  <c r="AB333" i="7"/>
  <c r="AE333" i="7" s="1"/>
  <c r="AA333" i="7"/>
  <c r="R333" i="7"/>
  <c r="Q333" i="7"/>
  <c r="E333" i="7"/>
  <c r="D333" i="7"/>
  <c r="AT332" i="7"/>
  <c r="AU332" i="7" s="1"/>
  <c r="AS332" i="7"/>
  <c r="AR332" i="7"/>
  <c r="AL332" i="7"/>
  <c r="AK332" i="7"/>
  <c r="AJ332" i="7"/>
  <c r="AB332" i="7"/>
  <c r="AA332" i="7"/>
  <c r="AV332" i="7" s="1"/>
  <c r="R332" i="7"/>
  <c r="Q332" i="7"/>
  <c r="D332" i="7"/>
  <c r="E332" i="7" s="1"/>
  <c r="AT331" i="7"/>
  <c r="AU331" i="7" s="1"/>
  <c r="AS331" i="7"/>
  <c r="AR331" i="7"/>
  <c r="AL331" i="7"/>
  <c r="AK331" i="7"/>
  <c r="AJ331" i="7"/>
  <c r="AB331" i="7"/>
  <c r="AA331" i="7"/>
  <c r="AV331" i="7" s="1"/>
  <c r="R331" i="7"/>
  <c r="Q331" i="7"/>
  <c r="D331" i="7"/>
  <c r="E331" i="7" s="1"/>
  <c r="AV330" i="7"/>
  <c r="AT330" i="7"/>
  <c r="AU330" i="7" s="1"/>
  <c r="AS330" i="7"/>
  <c r="AR330" i="7"/>
  <c r="AL330" i="7"/>
  <c r="AK330" i="7"/>
  <c r="AJ330" i="7"/>
  <c r="AB330" i="7"/>
  <c r="AA330" i="7"/>
  <c r="R330" i="7"/>
  <c r="Q330" i="7"/>
  <c r="D330" i="7"/>
  <c r="E330" i="7" s="1"/>
  <c r="AE330" i="7" s="1"/>
  <c r="AV329" i="7"/>
  <c r="AU329" i="7"/>
  <c r="AT329" i="7"/>
  <c r="AS329" i="7"/>
  <c r="AR329" i="7"/>
  <c r="AL329" i="7"/>
  <c r="AK329" i="7"/>
  <c r="AJ329" i="7"/>
  <c r="AB329" i="7"/>
  <c r="AE329" i="7" s="1"/>
  <c r="AA329" i="7"/>
  <c r="R329" i="7"/>
  <c r="Q329" i="7"/>
  <c r="E329" i="7"/>
  <c r="D329" i="7"/>
  <c r="AT328" i="7"/>
  <c r="AU328" i="7" s="1"/>
  <c r="AS328" i="7"/>
  <c r="AR328" i="7"/>
  <c r="AL328" i="7"/>
  <c r="AK328" i="7"/>
  <c r="AJ328" i="7"/>
  <c r="AB328" i="7"/>
  <c r="AA328" i="7"/>
  <c r="AV328" i="7" s="1"/>
  <c r="R328" i="7"/>
  <c r="Q328" i="7"/>
  <c r="D328" i="7"/>
  <c r="E328" i="7" s="1"/>
  <c r="AE328" i="7" s="1"/>
  <c r="AT327" i="7"/>
  <c r="AU327" i="7" s="1"/>
  <c r="AS327" i="7"/>
  <c r="AR327" i="7"/>
  <c r="AL327" i="7"/>
  <c r="AK327" i="7"/>
  <c r="AJ327" i="7"/>
  <c r="AB327" i="7"/>
  <c r="AA327" i="7"/>
  <c r="AV327" i="7" s="1"/>
  <c r="R327" i="7"/>
  <c r="Q327" i="7"/>
  <c r="D327" i="7"/>
  <c r="E327" i="7" s="1"/>
  <c r="AV326" i="7"/>
  <c r="AT326" i="7"/>
  <c r="AU326" i="7" s="1"/>
  <c r="AS326" i="7"/>
  <c r="AR326" i="7"/>
  <c r="AL326" i="7"/>
  <c r="AK326" i="7"/>
  <c r="AJ326" i="7"/>
  <c r="AB326" i="7"/>
  <c r="AA326" i="7"/>
  <c r="R326" i="7"/>
  <c r="Q326" i="7"/>
  <c r="D326" i="7"/>
  <c r="E326" i="7" s="1"/>
  <c r="AE326" i="7" s="1"/>
  <c r="AV325" i="7"/>
  <c r="AU325" i="7"/>
  <c r="AT325" i="7"/>
  <c r="AS325" i="7"/>
  <c r="AR325" i="7"/>
  <c r="AL325" i="7"/>
  <c r="AK325" i="7"/>
  <c r="AJ325" i="7"/>
  <c r="AB325" i="7"/>
  <c r="AE325" i="7" s="1"/>
  <c r="AA325" i="7"/>
  <c r="R325" i="7"/>
  <c r="Q325" i="7"/>
  <c r="E325" i="7"/>
  <c r="D325" i="7"/>
  <c r="AT324" i="7"/>
  <c r="AU324" i="7" s="1"/>
  <c r="AS324" i="7"/>
  <c r="AR324" i="7"/>
  <c r="AL324" i="7"/>
  <c r="AK324" i="7"/>
  <c r="AJ324" i="7"/>
  <c r="AB324" i="7"/>
  <c r="AA324" i="7"/>
  <c r="AV324" i="7" s="1"/>
  <c r="R324" i="7"/>
  <c r="Q324" i="7"/>
  <c r="D324" i="7"/>
  <c r="E324" i="7" s="1"/>
  <c r="AE324" i="7" s="1"/>
  <c r="AT323" i="7"/>
  <c r="AS323" i="7"/>
  <c r="AU323" i="7" s="1"/>
  <c r="AR323" i="7"/>
  <c r="AL323" i="7"/>
  <c r="AK323" i="7"/>
  <c r="AJ323" i="7"/>
  <c r="AB323" i="7"/>
  <c r="AA323" i="7"/>
  <c r="AV323" i="7" s="1"/>
  <c r="R323" i="7"/>
  <c r="Q323" i="7"/>
  <c r="D323" i="7"/>
  <c r="E323" i="7" s="1"/>
  <c r="AV322" i="7"/>
  <c r="AT322" i="7"/>
  <c r="AU322" i="7" s="1"/>
  <c r="AS322" i="7"/>
  <c r="AR322" i="7"/>
  <c r="AL322" i="7"/>
  <c r="AK322" i="7"/>
  <c r="AJ322" i="7"/>
  <c r="AB322" i="7"/>
  <c r="AA322" i="7"/>
  <c r="R322" i="7"/>
  <c r="Q322" i="7"/>
  <c r="D322" i="7"/>
  <c r="E322" i="7" s="1"/>
  <c r="AE322" i="7" s="1"/>
  <c r="AV321" i="7"/>
  <c r="AU321" i="7"/>
  <c r="AT321" i="7"/>
  <c r="AS321" i="7"/>
  <c r="AR321" i="7"/>
  <c r="AL321" i="7"/>
  <c r="AK321" i="7"/>
  <c r="AJ321" i="7"/>
  <c r="AB321" i="7"/>
  <c r="AE321" i="7" s="1"/>
  <c r="AA321" i="7"/>
  <c r="R321" i="7"/>
  <c r="Q321" i="7"/>
  <c r="E321" i="7"/>
  <c r="D321" i="7"/>
  <c r="AT320" i="7"/>
  <c r="AU320" i="7" s="1"/>
  <c r="AS320" i="7"/>
  <c r="AR320" i="7"/>
  <c r="AL320" i="7"/>
  <c r="AK320" i="7"/>
  <c r="AJ320" i="7"/>
  <c r="AB320" i="7"/>
  <c r="AA320" i="7"/>
  <c r="AV320" i="7" s="1"/>
  <c r="R320" i="7"/>
  <c r="Q320" i="7"/>
  <c r="D320" i="7"/>
  <c r="E320" i="7" s="1"/>
  <c r="AE320" i="7" s="1"/>
  <c r="AT319" i="7"/>
  <c r="AS319" i="7"/>
  <c r="AU319" i="7" s="1"/>
  <c r="AR319" i="7"/>
  <c r="AL319" i="7"/>
  <c r="AK319" i="7"/>
  <c r="AJ319" i="7"/>
  <c r="AB319" i="7"/>
  <c r="AA319" i="7"/>
  <c r="AV319" i="7" s="1"/>
  <c r="R319" i="7"/>
  <c r="Q319" i="7"/>
  <c r="D319" i="7"/>
  <c r="E319" i="7" s="1"/>
  <c r="AV318" i="7"/>
  <c r="AT318" i="7"/>
  <c r="AU318" i="7" s="1"/>
  <c r="AS318" i="7"/>
  <c r="AR318" i="7"/>
  <c r="AL318" i="7"/>
  <c r="AK318" i="7"/>
  <c r="AJ318" i="7"/>
  <c r="AB318" i="7"/>
  <c r="AA318" i="7"/>
  <c r="R318" i="7"/>
  <c r="Q318" i="7"/>
  <c r="D318" i="7"/>
  <c r="E318" i="7" s="1"/>
  <c r="AE318" i="7" s="1"/>
  <c r="AV317" i="7"/>
  <c r="AU317" i="7"/>
  <c r="AT317" i="7"/>
  <c r="AS317" i="7"/>
  <c r="AR317" i="7"/>
  <c r="AL317" i="7"/>
  <c r="AK317" i="7"/>
  <c r="AJ317" i="7"/>
  <c r="AB317" i="7"/>
  <c r="AE317" i="7" s="1"/>
  <c r="AA317" i="7"/>
  <c r="R317" i="7"/>
  <c r="Q317" i="7"/>
  <c r="E317" i="7"/>
  <c r="D317" i="7"/>
  <c r="AT316" i="7"/>
  <c r="AU316" i="7" s="1"/>
  <c r="AS316" i="7"/>
  <c r="AR316" i="7"/>
  <c r="AL316" i="7"/>
  <c r="AK316" i="7"/>
  <c r="AJ316" i="7"/>
  <c r="AB316" i="7"/>
  <c r="AA316" i="7"/>
  <c r="AV316" i="7" s="1"/>
  <c r="R316" i="7"/>
  <c r="Q316" i="7"/>
  <c r="D316" i="7"/>
  <c r="E316" i="7" s="1"/>
  <c r="AE316" i="7" s="1"/>
  <c r="AT315" i="7"/>
  <c r="AU315" i="7" s="1"/>
  <c r="AS315" i="7"/>
  <c r="AR315" i="7"/>
  <c r="AL315" i="7"/>
  <c r="AK315" i="7"/>
  <c r="AJ315" i="7"/>
  <c r="AB315" i="7"/>
  <c r="AA315" i="7"/>
  <c r="AV315" i="7" s="1"/>
  <c r="R315" i="7"/>
  <c r="Q315" i="7"/>
  <c r="D315" i="7"/>
  <c r="E315" i="7" s="1"/>
  <c r="AV314" i="7"/>
  <c r="AT314" i="7"/>
  <c r="AU314" i="7" s="1"/>
  <c r="AS314" i="7"/>
  <c r="AR314" i="7"/>
  <c r="AL314" i="7"/>
  <c r="AK314" i="7"/>
  <c r="AJ314" i="7"/>
  <c r="AB314" i="7"/>
  <c r="AA314" i="7"/>
  <c r="R314" i="7"/>
  <c r="Q314" i="7"/>
  <c r="D314" i="7"/>
  <c r="E314" i="7" s="1"/>
  <c r="AE314" i="7" s="1"/>
  <c r="AU313" i="7"/>
  <c r="AT313" i="7"/>
  <c r="AS313" i="7"/>
  <c r="AR313" i="7"/>
  <c r="AL313" i="7"/>
  <c r="AK313" i="7"/>
  <c r="AJ313" i="7"/>
  <c r="AB313" i="7"/>
  <c r="AE313" i="7" s="1"/>
  <c r="AA313" i="7"/>
  <c r="AV313" i="7" s="1"/>
  <c r="R313" i="7"/>
  <c r="Q313" i="7"/>
  <c r="E313" i="7"/>
  <c r="D313" i="7"/>
  <c r="AT312" i="7"/>
  <c r="AU312" i="7" s="1"/>
  <c r="AS312" i="7"/>
  <c r="AR312" i="7"/>
  <c r="AL312" i="7"/>
  <c r="AK312" i="7"/>
  <c r="AJ312" i="7"/>
  <c r="AB312" i="7"/>
  <c r="AA312" i="7"/>
  <c r="AV312" i="7" s="1"/>
  <c r="R312" i="7"/>
  <c r="Q312" i="7"/>
  <c r="D312" i="7"/>
  <c r="E312" i="7" s="1"/>
  <c r="AE312" i="7" s="1"/>
  <c r="AT311" i="7"/>
  <c r="AU311" i="7" s="1"/>
  <c r="AS311" i="7"/>
  <c r="AR311" i="7"/>
  <c r="AL311" i="7"/>
  <c r="AK311" i="7"/>
  <c r="AJ311" i="7"/>
  <c r="AB311" i="7"/>
  <c r="AA311" i="7"/>
  <c r="AV311" i="7" s="1"/>
  <c r="R311" i="7"/>
  <c r="Q311" i="7"/>
  <c r="D311" i="7"/>
  <c r="E311" i="7" s="1"/>
  <c r="AV310" i="7"/>
  <c r="AT310" i="7"/>
  <c r="AU310" i="7" s="1"/>
  <c r="AS310" i="7"/>
  <c r="AR310" i="7"/>
  <c r="AL310" i="7"/>
  <c r="AK310" i="7"/>
  <c r="AJ310" i="7"/>
  <c r="AB310" i="7"/>
  <c r="AA310" i="7"/>
  <c r="R310" i="7"/>
  <c r="Q310" i="7"/>
  <c r="D310" i="7"/>
  <c r="E310" i="7" s="1"/>
  <c r="AE310" i="7" s="1"/>
  <c r="AU309" i="7"/>
  <c r="AT309" i="7"/>
  <c r="AS309" i="7"/>
  <c r="AR309" i="7"/>
  <c r="AL309" i="7"/>
  <c r="AK309" i="7"/>
  <c r="AJ309" i="7"/>
  <c r="AB309" i="7"/>
  <c r="AE309" i="7" s="1"/>
  <c r="AA309" i="7"/>
  <c r="AV309" i="7" s="1"/>
  <c r="R309" i="7"/>
  <c r="Q309" i="7"/>
  <c r="E309" i="7"/>
  <c r="D309" i="7"/>
  <c r="AT308" i="7"/>
  <c r="AU308" i="7" s="1"/>
  <c r="AS308" i="7"/>
  <c r="AR308" i="7"/>
  <c r="AL308" i="7"/>
  <c r="AK308" i="7"/>
  <c r="AJ308" i="7"/>
  <c r="AB308" i="7"/>
  <c r="AA308" i="7"/>
  <c r="AV308" i="7" s="1"/>
  <c r="R308" i="7"/>
  <c r="Q308" i="7"/>
  <c r="D308" i="7"/>
  <c r="E308" i="7" s="1"/>
  <c r="AE308" i="7" s="1"/>
  <c r="AT307" i="7"/>
  <c r="AS307" i="7"/>
  <c r="AU307" i="7" s="1"/>
  <c r="AR307" i="7"/>
  <c r="AL307" i="7"/>
  <c r="AK307" i="7"/>
  <c r="AJ307" i="7"/>
  <c r="AB307" i="7"/>
  <c r="AE307" i="7" s="1"/>
  <c r="AA307" i="7"/>
  <c r="AV307" i="7" s="1"/>
  <c r="R307" i="7"/>
  <c r="Q307" i="7"/>
  <c r="E307" i="7"/>
  <c r="D307" i="7"/>
  <c r="AV306" i="7"/>
  <c r="AT306" i="7"/>
  <c r="AU306" i="7" s="1"/>
  <c r="AS306" i="7"/>
  <c r="AR306" i="7"/>
  <c r="AL306" i="7"/>
  <c r="AK306" i="7"/>
  <c r="AJ306" i="7"/>
  <c r="AB306" i="7"/>
  <c r="AA306" i="7"/>
  <c r="R306" i="7"/>
  <c r="Q306" i="7"/>
  <c r="D306" i="7"/>
  <c r="E306" i="7" s="1"/>
  <c r="AE306" i="7" s="1"/>
  <c r="AU305" i="7"/>
  <c r="AT305" i="7"/>
  <c r="AS305" i="7"/>
  <c r="AR305" i="7"/>
  <c r="AL305" i="7"/>
  <c r="AK305" i="7"/>
  <c r="AJ305" i="7"/>
  <c r="AB305" i="7"/>
  <c r="AE305" i="7" s="1"/>
  <c r="AA305" i="7"/>
  <c r="AV305" i="7" s="1"/>
  <c r="R305" i="7"/>
  <c r="Q305" i="7"/>
  <c r="E305" i="7"/>
  <c r="D305" i="7"/>
  <c r="AT304" i="7"/>
  <c r="AU304" i="7" s="1"/>
  <c r="AS304" i="7"/>
  <c r="AR304" i="7"/>
  <c r="AL304" i="7"/>
  <c r="AK304" i="7"/>
  <c r="AJ304" i="7"/>
  <c r="AB304" i="7"/>
  <c r="AA304" i="7"/>
  <c r="AV304" i="7" s="1"/>
  <c r="R304" i="7"/>
  <c r="Q304" i="7"/>
  <c r="D304" i="7"/>
  <c r="E304" i="7" s="1"/>
  <c r="AE304" i="7" s="1"/>
  <c r="AT303" i="7"/>
  <c r="AS303" i="7"/>
  <c r="AU303" i="7" s="1"/>
  <c r="AR303" i="7"/>
  <c r="AL303" i="7"/>
  <c r="AK303" i="7"/>
  <c r="AJ303" i="7"/>
  <c r="AB303" i="7"/>
  <c r="AE303" i="7" s="1"/>
  <c r="AA303" i="7"/>
  <c r="AV303" i="7" s="1"/>
  <c r="R303" i="7"/>
  <c r="Q303" i="7"/>
  <c r="E303" i="7"/>
  <c r="D303" i="7"/>
  <c r="AV302" i="7"/>
  <c r="AT302" i="7"/>
  <c r="AU302" i="7" s="1"/>
  <c r="AS302" i="7"/>
  <c r="AR302" i="7"/>
  <c r="AL302" i="7"/>
  <c r="AK302" i="7"/>
  <c r="AJ302" i="7"/>
  <c r="AB302" i="7"/>
  <c r="AA302" i="7"/>
  <c r="R302" i="7"/>
  <c r="Q302" i="7"/>
  <c r="D302" i="7"/>
  <c r="E302" i="7" s="1"/>
  <c r="AE302" i="7" s="1"/>
  <c r="AU301" i="7"/>
  <c r="AT301" i="7"/>
  <c r="AS301" i="7"/>
  <c r="AR301" i="7"/>
  <c r="AL301" i="7"/>
  <c r="AK301" i="7"/>
  <c r="AJ301" i="7"/>
  <c r="AB301" i="7"/>
  <c r="AE301" i="7" s="1"/>
  <c r="AA301" i="7"/>
  <c r="AV301" i="7" s="1"/>
  <c r="R301" i="7"/>
  <c r="Q301" i="7"/>
  <c r="E301" i="7"/>
  <c r="D301" i="7"/>
  <c r="AT300" i="7"/>
  <c r="AU300" i="7" s="1"/>
  <c r="AS300" i="7"/>
  <c r="AR300" i="7"/>
  <c r="AL300" i="7"/>
  <c r="AK300" i="7"/>
  <c r="AJ300" i="7"/>
  <c r="AB300" i="7"/>
  <c r="AA300" i="7"/>
  <c r="AV300" i="7" s="1"/>
  <c r="R300" i="7"/>
  <c r="Q300" i="7"/>
  <c r="D300" i="7"/>
  <c r="E300" i="7" s="1"/>
  <c r="AE300" i="7" s="1"/>
  <c r="AT299" i="7"/>
  <c r="AS299" i="7"/>
  <c r="AU299" i="7" s="1"/>
  <c r="AR299" i="7"/>
  <c r="AL299" i="7"/>
  <c r="AK299" i="7"/>
  <c r="AJ299" i="7"/>
  <c r="AB299" i="7"/>
  <c r="AE299" i="7" s="1"/>
  <c r="AA299" i="7"/>
  <c r="AV299" i="7" s="1"/>
  <c r="R299" i="7"/>
  <c r="Q299" i="7"/>
  <c r="E299" i="7"/>
  <c r="D299" i="7"/>
  <c r="AV298" i="7"/>
  <c r="AT298" i="7"/>
  <c r="AU298" i="7" s="1"/>
  <c r="AS298" i="7"/>
  <c r="AR298" i="7"/>
  <c r="AL298" i="7"/>
  <c r="AK298" i="7"/>
  <c r="AJ298" i="7"/>
  <c r="AB298" i="7"/>
  <c r="AA298" i="7"/>
  <c r="R298" i="7"/>
  <c r="Q298" i="7"/>
  <c r="D298" i="7"/>
  <c r="E298" i="7" s="1"/>
  <c r="AE298" i="7" s="1"/>
  <c r="AU297" i="7"/>
  <c r="AT297" i="7"/>
  <c r="AS297" i="7"/>
  <c r="AR297" i="7"/>
  <c r="AL297" i="7"/>
  <c r="AK297" i="7"/>
  <c r="AJ297" i="7"/>
  <c r="AB297" i="7"/>
  <c r="AE297" i="7" s="1"/>
  <c r="AA297" i="7"/>
  <c r="AV297" i="7" s="1"/>
  <c r="R297" i="7"/>
  <c r="Q297" i="7"/>
  <c r="E297" i="7"/>
  <c r="D297" i="7"/>
  <c r="AT296" i="7"/>
  <c r="AU296" i="7" s="1"/>
  <c r="AS296" i="7"/>
  <c r="AR296" i="7"/>
  <c r="AL296" i="7"/>
  <c r="AK296" i="7"/>
  <c r="AJ296" i="7"/>
  <c r="AB296" i="7"/>
  <c r="AA296" i="7"/>
  <c r="AV296" i="7" s="1"/>
  <c r="R296" i="7"/>
  <c r="Q296" i="7"/>
  <c r="D296" i="7"/>
  <c r="E296" i="7" s="1"/>
  <c r="AE296" i="7" s="1"/>
  <c r="AT295" i="7"/>
  <c r="AS295" i="7"/>
  <c r="AU295" i="7" s="1"/>
  <c r="AR295" i="7"/>
  <c r="AL295" i="7"/>
  <c r="AK295" i="7"/>
  <c r="AJ295" i="7"/>
  <c r="AB295" i="7"/>
  <c r="AE295" i="7" s="1"/>
  <c r="AA295" i="7"/>
  <c r="AV295" i="7" s="1"/>
  <c r="R295" i="7"/>
  <c r="Q295" i="7"/>
  <c r="E295" i="7"/>
  <c r="D295" i="7"/>
  <c r="AV294" i="7"/>
  <c r="AT294" i="7"/>
  <c r="AU294" i="7" s="1"/>
  <c r="AS294" i="7"/>
  <c r="AR294" i="7"/>
  <c r="AL294" i="7"/>
  <c r="AK294" i="7"/>
  <c r="AJ294" i="7"/>
  <c r="AB294" i="7"/>
  <c r="AA294" i="7"/>
  <c r="R294" i="7"/>
  <c r="Q294" i="7"/>
  <c r="D294" i="7"/>
  <c r="E294" i="7" s="1"/>
  <c r="AE294" i="7" s="1"/>
  <c r="AU293" i="7"/>
  <c r="AT293" i="7"/>
  <c r="AS293" i="7"/>
  <c r="AR293" i="7"/>
  <c r="AL293" i="7"/>
  <c r="AK293" i="7"/>
  <c r="AJ293" i="7"/>
  <c r="AB293" i="7"/>
  <c r="AE293" i="7" s="1"/>
  <c r="AA293" i="7"/>
  <c r="AV293" i="7" s="1"/>
  <c r="R293" i="7"/>
  <c r="Q293" i="7"/>
  <c r="E293" i="7"/>
  <c r="D293" i="7"/>
  <c r="AT292" i="7"/>
  <c r="AU292" i="7" s="1"/>
  <c r="AS292" i="7"/>
  <c r="AR292" i="7"/>
  <c r="AL292" i="7"/>
  <c r="AK292" i="7"/>
  <c r="AJ292" i="7"/>
  <c r="AB292" i="7"/>
  <c r="AA292" i="7"/>
  <c r="AV292" i="7" s="1"/>
  <c r="R292" i="7"/>
  <c r="Q292" i="7"/>
  <c r="D292" i="7"/>
  <c r="E292" i="7" s="1"/>
  <c r="AE292" i="7" s="1"/>
  <c r="AT291" i="7"/>
  <c r="AS291" i="7"/>
  <c r="AU291" i="7" s="1"/>
  <c r="AR291" i="7"/>
  <c r="AL291" i="7"/>
  <c r="AK291" i="7"/>
  <c r="AJ291" i="7"/>
  <c r="AB291" i="7"/>
  <c r="AE291" i="7" s="1"/>
  <c r="AA291" i="7"/>
  <c r="AV291" i="7" s="1"/>
  <c r="R291" i="7"/>
  <c r="Q291" i="7"/>
  <c r="E291" i="7"/>
  <c r="D291" i="7"/>
  <c r="AV290" i="7"/>
  <c r="AT290" i="7"/>
  <c r="AU290" i="7" s="1"/>
  <c r="AS290" i="7"/>
  <c r="AR290" i="7"/>
  <c r="AL290" i="7"/>
  <c r="AK290" i="7"/>
  <c r="AJ290" i="7"/>
  <c r="AB290" i="7"/>
  <c r="AA290" i="7"/>
  <c r="R290" i="7"/>
  <c r="Q290" i="7"/>
  <c r="D290" i="7"/>
  <c r="E290" i="7" s="1"/>
  <c r="AE290" i="7" s="1"/>
  <c r="AU289" i="7"/>
  <c r="AT289" i="7"/>
  <c r="AS289" i="7"/>
  <c r="AR289" i="7"/>
  <c r="AL289" i="7"/>
  <c r="AK289" i="7"/>
  <c r="AJ289" i="7"/>
  <c r="AB289" i="7"/>
  <c r="AE289" i="7" s="1"/>
  <c r="AA289" i="7"/>
  <c r="AV289" i="7" s="1"/>
  <c r="R289" i="7"/>
  <c r="Q289" i="7"/>
  <c r="E289" i="7"/>
  <c r="D289" i="7"/>
  <c r="AT288" i="7"/>
  <c r="AU288" i="7" s="1"/>
  <c r="AS288" i="7"/>
  <c r="AR288" i="7"/>
  <c r="AL288" i="7"/>
  <c r="AK288" i="7"/>
  <c r="AJ288" i="7"/>
  <c r="AB288" i="7"/>
  <c r="AA288" i="7"/>
  <c r="AV288" i="7" s="1"/>
  <c r="R288" i="7"/>
  <c r="Q288" i="7"/>
  <c r="D288" i="7"/>
  <c r="E288" i="7" s="1"/>
  <c r="AE288" i="7" s="1"/>
  <c r="AV287" i="7"/>
  <c r="AT287" i="7"/>
  <c r="AS287" i="7"/>
  <c r="AU287" i="7" s="1"/>
  <c r="AR287" i="7"/>
  <c r="AL287" i="7"/>
  <c r="AK287" i="7"/>
  <c r="AJ287" i="7"/>
  <c r="AB287" i="7"/>
  <c r="AE287" i="7" s="1"/>
  <c r="AA287" i="7"/>
  <c r="R287" i="7"/>
  <c r="Q287" i="7"/>
  <c r="E287" i="7"/>
  <c r="D287" i="7"/>
  <c r="AV286" i="7"/>
  <c r="AT286" i="7"/>
  <c r="AU286" i="7" s="1"/>
  <c r="AS286" i="7"/>
  <c r="AR286" i="7"/>
  <c r="AL286" i="7"/>
  <c r="AK286" i="7"/>
  <c r="AJ286" i="7"/>
  <c r="AB286" i="7"/>
  <c r="AA286" i="7"/>
  <c r="R286" i="7"/>
  <c r="Q286" i="7"/>
  <c r="D286" i="7"/>
  <c r="E286" i="7" s="1"/>
  <c r="AE286" i="7" s="1"/>
  <c r="AU285" i="7"/>
  <c r="AT285" i="7"/>
  <c r="AS285" i="7"/>
  <c r="AR285" i="7"/>
  <c r="AL285" i="7"/>
  <c r="AK285" i="7"/>
  <c r="AJ285" i="7"/>
  <c r="AB285" i="7"/>
  <c r="AE285" i="7" s="1"/>
  <c r="AA285" i="7"/>
  <c r="AV285" i="7" s="1"/>
  <c r="R285" i="7"/>
  <c r="Q285" i="7"/>
  <c r="E285" i="7"/>
  <c r="D285" i="7"/>
  <c r="AT284" i="7"/>
  <c r="AU284" i="7" s="1"/>
  <c r="AS284" i="7"/>
  <c r="AR284" i="7"/>
  <c r="AL284" i="7"/>
  <c r="AK284" i="7"/>
  <c r="AJ284" i="7"/>
  <c r="AB284" i="7"/>
  <c r="AA284" i="7"/>
  <c r="AV284" i="7" s="1"/>
  <c r="R284" i="7"/>
  <c r="Q284" i="7"/>
  <c r="D284" i="7"/>
  <c r="E284" i="7" s="1"/>
  <c r="AE284" i="7" s="1"/>
  <c r="AV283" i="7"/>
  <c r="AT283" i="7"/>
  <c r="AS283" i="7"/>
  <c r="AU283" i="7" s="1"/>
  <c r="AR283" i="7"/>
  <c r="AL283" i="7"/>
  <c r="AK283" i="7"/>
  <c r="AJ283" i="7"/>
  <c r="AB283" i="7"/>
  <c r="AE283" i="7" s="1"/>
  <c r="AA283" i="7"/>
  <c r="R283" i="7"/>
  <c r="Q283" i="7"/>
  <c r="E283" i="7"/>
  <c r="D283" i="7"/>
  <c r="AV282" i="7"/>
  <c r="AT282" i="7"/>
  <c r="AU282" i="7" s="1"/>
  <c r="AS282" i="7"/>
  <c r="AR282" i="7"/>
  <c r="AL282" i="7"/>
  <c r="AK282" i="7"/>
  <c r="AJ282" i="7"/>
  <c r="AB282" i="7"/>
  <c r="AA282" i="7"/>
  <c r="R282" i="7"/>
  <c r="Q282" i="7"/>
  <c r="D282" i="7"/>
  <c r="E282" i="7" s="1"/>
  <c r="AE282" i="7" s="1"/>
  <c r="AU281" i="7"/>
  <c r="AT281" i="7"/>
  <c r="AS281" i="7"/>
  <c r="AR281" i="7"/>
  <c r="AL281" i="7"/>
  <c r="AK281" i="7"/>
  <c r="AJ281" i="7"/>
  <c r="AB281" i="7"/>
  <c r="AE281" i="7" s="1"/>
  <c r="AA281" i="7"/>
  <c r="AV281" i="7" s="1"/>
  <c r="R281" i="7"/>
  <c r="Q281" i="7"/>
  <c r="E281" i="7"/>
  <c r="D281" i="7"/>
  <c r="AT280" i="7"/>
  <c r="AU280" i="7" s="1"/>
  <c r="AS280" i="7"/>
  <c r="AR280" i="7"/>
  <c r="AL280" i="7"/>
  <c r="AK280" i="7"/>
  <c r="AJ280" i="7"/>
  <c r="AB280" i="7"/>
  <c r="AA280" i="7"/>
  <c r="AV280" i="7" s="1"/>
  <c r="R280" i="7"/>
  <c r="Q280" i="7"/>
  <c r="D280" i="7"/>
  <c r="E280" i="7" s="1"/>
  <c r="AE280" i="7" s="1"/>
  <c r="AV279" i="7"/>
  <c r="AT279" i="7"/>
  <c r="AS279" i="7"/>
  <c r="AU279" i="7" s="1"/>
  <c r="AR279" i="7"/>
  <c r="AL279" i="7"/>
  <c r="AK279" i="7"/>
  <c r="AJ279" i="7"/>
  <c r="AB279" i="7"/>
  <c r="AE279" i="7" s="1"/>
  <c r="AA279" i="7"/>
  <c r="R279" i="7"/>
  <c r="Q279" i="7"/>
  <c r="E279" i="7"/>
  <c r="D279" i="7"/>
  <c r="AV278" i="7"/>
  <c r="AT278" i="7"/>
  <c r="AU278" i="7" s="1"/>
  <c r="AS278" i="7"/>
  <c r="AR278" i="7"/>
  <c r="AL278" i="7"/>
  <c r="AK278" i="7"/>
  <c r="AJ278" i="7"/>
  <c r="AB278" i="7"/>
  <c r="AA278" i="7"/>
  <c r="R278" i="7"/>
  <c r="Q278" i="7"/>
  <c r="D278" i="7"/>
  <c r="E278" i="7" s="1"/>
  <c r="AE278" i="7" s="1"/>
  <c r="AU277" i="7"/>
  <c r="AT277" i="7"/>
  <c r="AS277" i="7"/>
  <c r="AR277" i="7"/>
  <c r="AL277" i="7"/>
  <c r="AK277" i="7"/>
  <c r="AJ277" i="7"/>
  <c r="AB277" i="7"/>
  <c r="AE277" i="7" s="1"/>
  <c r="AA277" i="7"/>
  <c r="AV277" i="7" s="1"/>
  <c r="R277" i="7"/>
  <c r="Q277" i="7"/>
  <c r="E277" i="7"/>
  <c r="D277" i="7"/>
  <c r="AT276" i="7"/>
  <c r="AU276" i="7" s="1"/>
  <c r="AS276" i="7"/>
  <c r="AR276" i="7"/>
  <c r="AL276" i="7"/>
  <c r="AK276" i="7"/>
  <c r="AJ276" i="7"/>
  <c r="AB276" i="7"/>
  <c r="AA276" i="7"/>
  <c r="AV276" i="7" s="1"/>
  <c r="R276" i="7"/>
  <c r="Q276" i="7"/>
  <c r="D276" i="7"/>
  <c r="E276" i="7" s="1"/>
  <c r="AE276" i="7" s="1"/>
  <c r="AV275" i="7"/>
  <c r="AT275" i="7"/>
  <c r="AS275" i="7"/>
  <c r="AU275" i="7" s="1"/>
  <c r="AR275" i="7"/>
  <c r="AL275" i="7"/>
  <c r="AK275" i="7"/>
  <c r="AJ275" i="7"/>
  <c r="AB275" i="7"/>
  <c r="AE275" i="7" s="1"/>
  <c r="AA275" i="7"/>
  <c r="R275" i="7"/>
  <c r="Q275" i="7"/>
  <c r="E275" i="7"/>
  <c r="D275" i="7"/>
  <c r="AV274" i="7"/>
  <c r="AT274" i="7"/>
  <c r="AU274" i="7" s="1"/>
  <c r="AS274" i="7"/>
  <c r="AR274" i="7"/>
  <c r="AL274" i="7"/>
  <c r="AK274" i="7"/>
  <c r="AJ274" i="7"/>
  <c r="AB274" i="7"/>
  <c r="AA274" i="7"/>
  <c r="R274" i="7"/>
  <c r="Q274" i="7"/>
  <c r="D274" i="7"/>
  <c r="E274" i="7" s="1"/>
  <c r="AE274" i="7" s="1"/>
  <c r="AU273" i="7"/>
  <c r="AT273" i="7"/>
  <c r="AS273" i="7"/>
  <c r="AR273" i="7"/>
  <c r="AL273" i="7"/>
  <c r="AK273" i="7"/>
  <c r="AJ273" i="7"/>
  <c r="AB273" i="7"/>
  <c r="AE273" i="7" s="1"/>
  <c r="AA273" i="7"/>
  <c r="AV273" i="7" s="1"/>
  <c r="R273" i="7"/>
  <c r="Q273" i="7"/>
  <c r="E273" i="7"/>
  <c r="D273" i="7"/>
  <c r="AT272" i="7"/>
  <c r="AU272" i="7" s="1"/>
  <c r="AS272" i="7"/>
  <c r="AR272" i="7"/>
  <c r="AL272" i="7"/>
  <c r="AK272" i="7"/>
  <c r="AJ272" i="7"/>
  <c r="AB272" i="7"/>
  <c r="AA272" i="7"/>
  <c r="AV272" i="7" s="1"/>
  <c r="R272" i="7"/>
  <c r="Q272" i="7"/>
  <c r="D272" i="7"/>
  <c r="E272" i="7" s="1"/>
  <c r="AE272" i="7" s="1"/>
  <c r="AV271" i="7"/>
  <c r="AT271" i="7"/>
  <c r="AS271" i="7"/>
  <c r="AU271" i="7" s="1"/>
  <c r="AR271" i="7"/>
  <c r="AL271" i="7"/>
  <c r="AK271" i="7"/>
  <c r="AJ271" i="7"/>
  <c r="AB271" i="7"/>
  <c r="AE271" i="7" s="1"/>
  <c r="AA271" i="7"/>
  <c r="R271" i="7"/>
  <c r="Q271" i="7"/>
  <c r="E271" i="7"/>
  <c r="D271" i="7"/>
  <c r="AV270" i="7"/>
  <c r="AT270" i="7"/>
  <c r="AS270" i="7"/>
  <c r="AR270" i="7"/>
  <c r="AL270" i="7"/>
  <c r="AK270" i="7"/>
  <c r="AJ270" i="7"/>
  <c r="AB270" i="7"/>
  <c r="AA270" i="7"/>
  <c r="R270" i="7"/>
  <c r="Q270" i="7"/>
  <c r="D270" i="7"/>
  <c r="E270" i="7" s="1"/>
  <c r="AE270" i="7" s="1"/>
  <c r="AU269" i="7"/>
  <c r="AT269" i="7"/>
  <c r="AS269" i="7"/>
  <c r="AR269" i="7"/>
  <c r="AL269" i="7"/>
  <c r="AK269" i="7"/>
  <c r="AJ269" i="7"/>
  <c r="AB269" i="7"/>
  <c r="AA269" i="7"/>
  <c r="AV269" i="7" s="1"/>
  <c r="R269" i="7"/>
  <c r="Q269" i="7"/>
  <c r="E269" i="7"/>
  <c r="D269" i="7"/>
  <c r="AT268" i="7"/>
  <c r="AS268" i="7"/>
  <c r="AR268" i="7"/>
  <c r="AL268" i="7"/>
  <c r="AK268" i="7"/>
  <c r="AJ268" i="7"/>
  <c r="AB268" i="7"/>
  <c r="AA268" i="7"/>
  <c r="AV268" i="7" s="1"/>
  <c r="R268" i="7"/>
  <c r="Q268" i="7"/>
  <c r="D268" i="7"/>
  <c r="E268" i="7" s="1"/>
  <c r="AE268" i="7" s="1"/>
  <c r="AV267" i="7"/>
  <c r="AT267" i="7"/>
  <c r="AS267" i="7"/>
  <c r="AU267" i="7" s="1"/>
  <c r="AR267" i="7"/>
  <c r="AL267" i="7"/>
  <c r="AK267" i="7"/>
  <c r="AJ267" i="7"/>
  <c r="AB267" i="7"/>
  <c r="AE267" i="7" s="1"/>
  <c r="AA267" i="7"/>
  <c r="R267" i="7"/>
  <c r="Q267" i="7"/>
  <c r="E267" i="7"/>
  <c r="D267" i="7"/>
  <c r="AV266" i="7"/>
  <c r="AT266" i="7"/>
  <c r="AU266" i="7" s="1"/>
  <c r="AS266" i="7"/>
  <c r="AR266" i="7"/>
  <c r="AL266" i="7"/>
  <c r="AK266" i="7"/>
  <c r="AJ266" i="7"/>
  <c r="AB266" i="7"/>
  <c r="AA266" i="7"/>
  <c r="R266" i="7"/>
  <c r="Q266" i="7"/>
  <c r="D266" i="7"/>
  <c r="E266" i="7" s="1"/>
  <c r="AE266" i="7" s="1"/>
  <c r="AU265" i="7"/>
  <c r="AT265" i="7"/>
  <c r="AS265" i="7"/>
  <c r="AR265" i="7"/>
  <c r="AL265" i="7"/>
  <c r="AK265" i="7"/>
  <c r="AJ265" i="7"/>
  <c r="AB265" i="7"/>
  <c r="AA265" i="7"/>
  <c r="AV265" i="7" s="1"/>
  <c r="R265" i="7"/>
  <c r="Q265" i="7"/>
  <c r="E265" i="7"/>
  <c r="D265" i="7"/>
  <c r="AT264" i="7"/>
  <c r="AS264" i="7"/>
  <c r="AR264" i="7"/>
  <c r="AL264" i="7"/>
  <c r="AK264" i="7"/>
  <c r="AJ264" i="7"/>
  <c r="AB264" i="7"/>
  <c r="AA264" i="7"/>
  <c r="AV264" i="7" s="1"/>
  <c r="R264" i="7"/>
  <c r="Q264" i="7"/>
  <c r="D264" i="7"/>
  <c r="E264" i="7" s="1"/>
  <c r="AE264" i="7" s="1"/>
  <c r="AV263" i="7"/>
  <c r="AT263" i="7"/>
  <c r="AS263" i="7"/>
  <c r="AU263" i="7" s="1"/>
  <c r="AR263" i="7"/>
  <c r="AL263" i="7"/>
  <c r="AK263" i="7"/>
  <c r="AJ263" i="7"/>
  <c r="AB263" i="7"/>
  <c r="AE263" i="7" s="1"/>
  <c r="AA263" i="7"/>
  <c r="R263" i="7"/>
  <c r="Q263" i="7"/>
  <c r="E263" i="7"/>
  <c r="D263" i="7"/>
  <c r="AV262" i="7"/>
  <c r="AT262" i="7"/>
  <c r="AS262" i="7"/>
  <c r="AR262" i="7"/>
  <c r="AL262" i="7"/>
  <c r="AK262" i="7"/>
  <c r="AJ262" i="7"/>
  <c r="AB262" i="7"/>
  <c r="AA262" i="7"/>
  <c r="R262" i="7"/>
  <c r="Q262" i="7"/>
  <c r="D262" i="7"/>
  <c r="E262" i="7" s="1"/>
  <c r="AE262" i="7" s="1"/>
  <c r="AU261" i="7"/>
  <c r="AT261" i="7"/>
  <c r="AS261" i="7"/>
  <c r="AR261" i="7"/>
  <c r="AL261" i="7"/>
  <c r="AK261" i="7"/>
  <c r="AJ261" i="7"/>
  <c r="AB261" i="7"/>
  <c r="AA261" i="7"/>
  <c r="AV261" i="7" s="1"/>
  <c r="R261" i="7"/>
  <c r="Q261" i="7"/>
  <c r="E261" i="7"/>
  <c r="D261" i="7"/>
  <c r="AT260" i="7"/>
  <c r="AS260" i="7"/>
  <c r="AR260" i="7"/>
  <c r="AL260" i="7"/>
  <c r="AK260" i="7"/>
  <c r="AJ260" i="7"/>
  <c r="AB260" i="7"/>
  <c r="AA260" i="7"/>
  <c r="AV260" i="7" s="1"/>
  <c r="R260" i="7"/>
  <c r="Q260" i="7"/>
  <c r="D260" i="7"/>
  <c r="E260" i="7" s="1"/>
  <c r="AE260" i="7" s="1"/>
  <c r="AV259" i="7"/>
  <c r="AT259" i="7"/>
  <c r="AS259" i="7"/>
  <c r="AU259" i="7" s="1"/>
  <c r="AR259" i="7"/>
  <c r="AL259" i="7"/>
  <c r="AK259" i="7"/>
  <c r="AJ259" i="7"/>
  <c r="AB259" i="7"/>
  <c r="AE259" i="7" s="1"/>
  <c r="AA259" i="7"/>
  <c r="R259" i="7"/>
  <c r="Q259" i="7"/>
  <c r="E259" i="7"/>
  <c r="D259" i="7"/>
  <c r="AV258" i="7"/>
  <c r="AT258" i="7"/>
  <c r="AU258" i="7" s="1"/>
  <c r="AS258" i="7"/>
  <c r="AR258" i="7"/>
  <c r="AL258" i="7"/>
  <c r="AK258" i="7"/>
  <c r="AJ258" i="7"/>
  <c r="AB258" i="7"/>
  <c r="AA258" i="7"/>
  <c r="R258" i="7"/>
  <c r="Q258" i="7"/>
  <c r="D258" i="7"/>
  <c r="E258" i="7" s="1"/>
  <c r="AE258" i="7" s="1"/>
  <c r="AU257" i="7"/>
  <c r="AT257" i="7"/>
  <c r="AS257" i="7"/>
  <c r="AR257" i="7"/>
  <c r="AL257" i="7"/>
  <c r="AK257" i="7"/>
  <c r="AJ257" i="7"/>
  <c r="AB257" i="7"/>
  <c r="AA257" i="7"/>
  <c r="AV257" i="7" s="1"/>
  <c r="R257" i="7"/>
  <c r="Q257" i="7"/>
  <c r="E257" i="7"/>
  <c r="D257" i="7"/>
  <c r="AT256" i="7"/>
  <c r="AS256" i="7"/>
  <c r="AR256" i="7"/>
  <c r="AL256" i="7"/>
  <c r="AK256" i="7"/>
  <c r="AJ256" i="7"/>
  <c r="AB256" i="7"/>
  <c r="AA256" i="7"/>
  <c r="AV256" i="7" s="1"/>
  <c r="R256" i="7"/>
  <c r="Q256" i="7"/>
  <c r="D256" i="7"/>
  <c r="E256" i="7" s="1"/>
  <c r="AE256" i="7" s="1"/>
  <c r="AV255" i="7"/>
  <c r="AT255" i="7"/>
  <c r="AS255" i="7"/>
  <c r="AU255" i="7" s="1"/>
  <c r="AR255" i="7"/>
  <c r="AL255" i="7"/>
  <c r="AK255" i="7"/>
  <c r="AJ255" i="7"/>
  <c r="AB255" i="7"/>
  <c r="AE255" i="7" s="1"/>
  <c r="AA255" i="7"/>
  <c r="R255" i="7"/>
  <c r="Q255" i="7"/>
  <c r="E255" i="7"/>
  <c r="D255" i="7"/>
  <c r="AV254" i="7"/>
  <c r="AT254" i="7"/>
  <c r="AS254" i="7"/>
  <c r="AR254" i="7"/>
  <c r="AL254" i="7"/>
  <c r="AK254" i="7"/>
  <c r="AJ254" i="7"/>
  <c r="AB254" i="7"/>
  <c r="AA254" i="7"/>
  <c r="R254" i="7"/>
  <c r="Q254" i="7"/>
  <c r="D254" i="7"/>
  <c r="E254" i="7" s="1"/>
  <c r="AE254" i="7" s="1"/>
  <c r="AU253" i="7"/>
  <c r="AT253" i="7"/>
  <c r="AS253" i="7"/>
  <c r="AR253" i="7"/>
  <c r="AL253" i="7"/>
  <c r="AK253" i="7"/>
  <c r="AJ253" i="7"/>
  <c r="AB253" i="7"/>
  <c r="AA253" i="7"/>
  <c r="AV253" i="7" s="1"/>
  <c r="R253" i="7"/>
  <c r="Q253" i="7"/>
  <c r="E253" i="7"/>
  <c r="D253" i="7"/>
  <c r="AT252" i="7"/>
  <c r="AS252" i="7"/>
  <c r="AR252" i="7"/>
  <c r="AL252" i="7"/>
  <c r="AK252" i="7"/>
  <c r="AJ252" i="7"/>
  <c r="AB252" i="7"/>
  <c r="AA252" i="7"/>
  <c r="AV252" i="7" s="1"/>
  <c r="R252" i="7"/>
  <c r="Q252" i="7"/>
  <c r="D252" i="7"/>
  <c r="E252" i="7" s="1"/>
  <c r="AE252" i="7" s="1"/>
  <c r="AV251" i="7"/>
  <c r="AT251" i="7"/>
  <c r="AS251" i="7"/>
  <c r="AU251" i="7" s="1"/>
  <c r="AR251" i="7"/>
  <c r="AL251" i="7"/>
  <c r="AK251" i="7"/>
  <c r="AJ251" i="7"/>
  <c r="AB251" i="7"/>
  <c r="AE251" i="7" s="1"/>
  <c r="AA251" i="7"/>
  <c r="R251" i="7"/>
  <c r="Q251" i="7"/>
  <c r="E251" i="7"/>
  <c r="D251" i="7"/>
  <c r="AV250" i="7"/>
  <c r="AT250" i="7"/>
  <c r="AU250" i="7" s="1"/>
  <c r="AS250" i="7"/>
  <c r="AR250" i="7"/>
  <c r="AL250" i="7"/>
  <c r="AK250" i="7"/>
  <c r="AJ250" i="7"/>
  <c r="AB250" i="7"/>
  <c r="AA250" i="7"/>
  <c r="R250" i="7"/>
  <c r="Q250" i="7"/>
  <c r="D250" i="7"/>
  <c r="E250" i="7" s="1"/>
  <c r="AE250" i="7" s="1"/>
  <c r="AU249" i="7"/>
  <c r="AT249" i="7"/>
  <c r="AS249" i="7"/>
  <c r="AR249" i="7"/>
  <c r="AL249" i="7"/>
  <c r="AK249" i="7"/>
  <c r="AJ249" i="7"/>
  <c r="AB249" i="7"/>
  <c r="AA249" i="7"/>
  <c r="AV249" i="7" s="1"/>
  <c r="R249" i="7"/>
  <c r="Q249" i="7"/>
  <c r="E249" i="7"/>
  <c r="D249" i="7"/>
  <c r="AT248" i="7"/>
  <c r="AS248" i="7"/>
  <c r="AR248" i="7"/>
  <c r="AL248" i="7"/>
  <c r="AK248" i="7"/>
  <c r="AJ248" i="7"/>
  <c r="AB248" i="7"/>
  <c r="AA248" i="7"/>
  <c r="AV248" i="7" s="1"/>
  <c r="R248" i="7"/>
  <c r="Q248" i="7"/>
  <c r="D248" i="7"/>
  <c r="E248" i="7" s="1"/>
  <c r="AE248" i="7" s="1"/>
  <c r="AV247" i="7"/>
  <c r="AT247" i="7"/>
  <c r="AS247" i="7"/>
  <c r="AU247" i="7" s="1"/>
  <c r="AR247" i="7"/>
  <c r="AL247" i="7"/>
  <c r="AK247" i="7"/>
  <c r="AJ247" i="7"/>
  <c r="AB247" i="7"/>
  <c r="AE247" i="7" s="1"/>
  <c r="AA247" i="7"/>
  <c r="R247" i="7"/>
  <c r="Q247" i="7"/>
  <c r="E247" i="7"/>
  <c r="D247" i="7"/>
  <c r="AV246" i="7"/>
  <c r="AT246" i="7"/>
  <c r="AS246" i="7"/>
  <c r="AR246" i="7"/>
  <c r="AL246" i="7"/>
  <c r="AK246" i="7"/>
  <c r="AJ246" i="7"/>
  <c r="AB246" i="7"/>
  <c r="AA246" i="7"/>
  <c r="R246" i="7"/>
  <c r="Q246" i="7"/>
  <c r="D246" i="7"/>
  <c r="E246" i="7" s="1"/>
  <c r="AE246" i="7" s="1"/>
  <c r="AU245" i="7"/>
  <c r="AT245" i="7"/>
  <c r="AS245" i="7"/>
  <c r="AR245" i="7"/>
  <c r="AL245" i="7"/>
  <c r="AK245" i="7"/>
  <c r="AJ245" i="7"/>
  <c r="AB245" i="7"/>
  <c r="AA245" i="7"/>
  <c r="AV245" i="7" s="1"/>
  <c r="R245" i="7"/>
  <c r="Q245" i="7"/>
  <c r="E245" i="7"/>
  <c r="D245" i="7"/>
  <c r="AT244" i="7"/>
  <c r="AS244" i="7"/>
  <c r="AR244" i="7"/>
  <c r="AL244" i="7"/>
  <c r="AK244" i="7"/>
  <c r="AJ244" i="7"/>
  <c r="AB244" i="7"/>
  <c r="AA244" i="7"/>
  <c r="AV244" i="7" s="1"/>
  <c r="R244" i="7"/>
  <c r="Q244" i="7"/>
  <c r="D244" i="7"/>
  <c r="E244" i="7" s="1"/>
  <c r="AE244" i="7" s="1"/>
  <c r="AV243" i="7"/>
  <c r="AT243" i="7"/>
  <c r="AS243" i="7"/>
  <c r="AU243" i="7" s="1"/>
  <c r="AR243" i="7"/>
  <c r="AL243" i="7"/>
  <c r="AK243" i="7"/>
  <c r="AJ243" i="7"/>
  <c r="AB243" i="7"/>
  <c r="AE243" i="7" s="1"/>
  <c r="AA243" i="7"/>
  <c r="R243" i="7"/>
  <c r="Q243" i="7"/>
  <c r="E243" i="7"/>
  <c r="D243" i="7"/>
  <c r="AV242" i="7"/>
  <c r="AT242" i="7"/>
  <c r="AU242" i="7" s="1"/>
  <c r="AS242" i="7"/>
  <c r="AR242" i="7"/>
  <c r="AL242" i="7"/>
  <c r="AK242" i="7"/>
  <c r="AJ242" i="7"/>
  <c r="AB242" i="7"/>
  <c r="AA242" i="7"/>
  <c r="R242" i="7"/>
  <c r="Q242" i="7"/>
  <c r="D242" i="7"/>
  <c r="E242" i="7" s="1"/>
  <c r="AE242" i="7" s="1"/>
  <c r="AU241" i="7"/>
  <c r="AT241" i="7"/>
  <c r="AS241" i="7"/>
  <c r="AR241" i="7"/>
  <c r="AL241" i="7"/>
  <c r="AK241" i="7"/>
  <c r="AJ241" i="7"/>
  <c r="AB241" i="7"/>
  <c r="AA241" i="7"/>
  <c r="AV241" i="7" s="1"/>
  <c r="R241" i="7"/>
  <c r="Q241" i="7"/>
  <c r="E241" i="7"/>
  <c r="D241" i="7"/>
  <c r="AT240" i="7"/>
  <c r="AS240" i="7"/>
  <c r="AR240" i="7"/>
  <c r="AL240" i="7"/>
  <c r="AK240" i="7"/>
  <c r="AJ240" i="7"/>
  <c r="AB240" i="7"/>
  <c r="AA240" i="7"/>
  <c r="AV240" i="7" s="1"/>
  <c r="R240" i="7"/>
  <c r="Q240" i="7"/>
  <c r="D240" i="7"/>
  <c r="E240" i="7" s="1"/>
  <c r="AE240" i="7" s="1"/>
  <c r="AV239" i="7"/>
  <c r="AT239" i="7"/>
  <c r="AS239" i="7"/>
  <c r="AU239" i="7" s="1"/>
  <c r="AR239" i="7"/>
  <c r="AL239" i="7"/>
  <c r="AK239" i="7"/>
  <c r="AJ239" i="7"/>
  <c r="AB239" i="7"/>
  <c r="AE239" i="7" s="1"/>
  <c r="AA239" i="7"/>
  <c r="R239" i="7"/>
  <c r="Q239" i="7"/>
  <c r="E239" i="7"/>
  <c r="D239" i="7"/>
  <c r="AV238" i="7"/>
  <c r="AT238" i="7"/>
  <c r="AS238" i="7"/>
  <c r="AR238" i="7"/>
  <c r="AL238" i="7"/>
  <c r="AK238" i="7"/>
  <c r="AJ238" i="7"/>
  <c r="AE238" i="7"/>
  <c r="AB238" i="7"/>
  <c r="AA238" i="7"/>
  <c r="R238" i="7"/>
  <c r="Q238" i="7"/>
  <c r="D238" i="7"/>
  <c r="E238" i="7" s="1"/>
  <c r="AU237" i="7"/>
  <c r="AT237" i="7"/>
  <c r="AS237" i="7"/>
  <c r="AR237" i="7"/>
  <c r="AL237" i="7"/>
  <c r="AK237" i="7"/>
  <c r="AJ237" i="7"/>
  <c r="AB237" i="7"/>
  <c r="AA237" i="7"/>
  <c r="AV237" i="7" s="1"/>
  <c r="R237" i="7"/>
  <c r="Q237" i="7"/>
  <c r="E237" i="7"/>
  <c r="D237" i="7"/>
  <c r="AT236" i="7"/>
  <c r="AS236" i="7"/>
  <c r="AR236" i="7"/>
  <c r="AL236" i="7"/>
  <c r="AK236" i="7"/>
  <c r="AJ236" i="7"/>
  <c r="AB236" i="7"/>
  <c r="AA236" i="7"/>
  <c r="AV236" i="7" s="1"/>
  <c r="R236" i="7"/>
  <c r="Q236" i="7"/>
  <c r="D236" i="7"/>
  <c r="E236" i="7" s="1"/>
  <c r="AE236" i="7" s="1"/>
  <c r="AV235" i="7"/>
  <c r="AT235" i="7"/>
  <c r="AS235" i="7"/>
  <c r="AU235" i="7" s="1"/>
  <c r="AR235" i="7"/>
  <c r="AL235" i="7"/>
  <c r="AK235" i="7"/>
  <c r="AJ235" i="7"/>
  <c r="AB235" i="7"/>
  <c r="AA235" i="7"/>
  <c r="R235" i="7"/>
  <c r="Q235" i="7"/>
  <c r="E235" i="7"/>
  <c r="D235" i="7"/>
  <c r="AT234" i="7"/>
  <c r="AU234" i="7" s="1"/>
  <c r="AS234" i="7"/>
  <c r="AR234" i="7"/>
  <c r="AL234" i="7"/>
  <c r="AK234" i="7"/>
  <c r="AJ234" i="7"/>
  <c r="AB234" i="7"/>
  <c r="AA234" i="7"/>
  <c r="AV234" i="7" s="1"/>
  <c r="R234" i="7"/>
  <c r="Q234" i="7"/>
  <c r="D234" i="7"/>
  <c r="E234" i="7" s="1"/>
  <c r="AT233" i="7"/>
  <c r="AU233" i="7" s="1"/>
  <c r="AS233" i="7"/>
  <c r="AR233" i="7"/>
  <c r="AL233" i="7"/>
  <c r="AK233" i="7"/>
  <c r="AJ233" i="7"/>
  <c r="AB233" i="7"/>
  <c r="AA233" i="7"/>
  <c r="AV233" i="7" s="1"/>
  <c r="R233" i="7"/>
  <c r="Q233" i="7"/>
  <c r="D233" i="7"/>
  <c r="E233" i="7" s="1"/>
  <c r="AE233" i="7" s="1"/>
  <c r="AV232" i="7"/>
  <c r="AT232" i="7"/>
  <c r="AS232" i="7"/>
  <c r="AU232" i="7" s="1"/>
  <c r="AR232" i="7"/>
  <c r="AL232" i="7"/>
  <c r="AK232" i="7"/>
  <c r="AJ232" i="7"/>
  <c r="AB232" i="7"/>
  <c r="AE232" i="7" s="1"/>
  <c r="AA232" i="7"/>
  <c r="R232" i="7"/>
  <c r="Q232" i="7"/>
  <c r="E232" i="7"/>
  <c r="D232" i="7"/>
  <c r="AT231" i="7"/>
  <c r="AU231" i="7" s="1"/>
  <c r="AS231" i="7"/>
  <c r="AR231" i="7"/>
  <c r="AL231" i="7"/>
  <c r="AK231" i="7"/>
  <c r="AJ231" i="7"/>
  <c r="AB231" i="7"/>
  <c r="AA231" i="7"/>
  <c r="AV231" i="7" s="1"/>
  <c r="R231" i="7"/>
  <c r="Q231" i="7"/>
  <c r="D231" i="7"/>
  <c r="E231" i="7" s="1"/>
  <c r="AE231" i="7" s="1"/>
  <c r="AT230" i="7"/>
  <c r="AS230" i="7"/>
  <c r="AU230" i="7" s="1"/>
  <c r="AR230" i="7"/>
  <c r="AL230" i="7"/>
  <c r="AK230" i="7"/>
  <c r="AJ230" i="7"/>
  <c r="AB230" i="7"/>
  <c r="AE230" i="7" s="1"/>
  <c r="AA230" i="7"/>
  <c r="AV230" i="7" s="1"/>
  <c r="R230" i="7"/>
  <c r="Q230" i="7"/>
  <c r="E230" i="7"/>
  <c r="D230" i="7"/>
  <c r="AT229" i="7"/>
  <c r="AU229" i="7" s="1"/>
  <c r="AS229" i="7"/>
  <c r="AR229" i="7"/>
  <c r="AL229" i="7"/>
  <c r="AK229" i="7"/>
  <c r="AJ229" i="7"/>
  <c r="AB229" i="7"/>
  <c r="AA229" i="7"/>
  <c r="AV229" i="7" s="1"/>
  <c r="R229" i="7"/>
  <c r="Q229" i="7"/>
  <c r="D229" i="7"/>
  <c r="E229" i="7" s="1"/>
  <c r="AE229" i="7" s="1"/>
  <c r="AV228" i="7"/>
  <c r="AT228" i="7"/>
  <c r="AS228" i="7"/>
  <c r="AU228" i="7" s="1"/>
  <c r="AR228" i="7"/>
  <c r="AL228" i="7"/>
  <c r="AK228" i="7"/>
  <c r="AJ228" i="7"/>
  <c r="AB228" i="7"/>
  <c r="AE228" i="7" s="1"/>
  <c r="AA228" i="7"/>
  <c r="R228" i="7"/>
  <c r="Q228" i="7"/>
  <c r="E228" i="7"/>
  <c r="D228" i="7"/>
  <c r="AT227" i="7"/>
  <c r="AU227" i="7" s="1"/>
  <c r="AS227" i="7"/>
  <c r="AR227" i="7"/>
  <c r="AL227" i="7"/>
  <c r="AK227" i="7"/>
  <c r="AJ227" i="7"/>
  <c r="AA227" i="7"/>
  <c r="AV227" i="7" s="1"/>
  <c r="U227" i="7"/>
  <c r="R227" i="7"/>
  <c r="Q227" i="7"/>
  <c r="AB227" i="7" s="1"/>
  <c r="E227" i="7"/>
  <c r="AT226" i="7"/>
  <c r="AS226" i="7"/>
  <c r="AU226" i="7" s="1"/>
  <c r="AR226" i="7"/>
  <c r="AL226" i="7"/>
  <c r="AK226" i="7"/>
  <c r="AJ226" i="7"/>
  <c r="AA226" i="7"/>
  <c r="AV226" i="7" s="1"/>
  <c r="U226" i="7"/>
  <c r="R226" i="7"/>
  <c r="Q226" i="7"/>
  <c r="AB226" i="7" s="1"/>
  <c r="E226" i="7"/>
  <c r="AT225" i="7"/>
  <c r="AU225" i="7" s="1"/>
  <c r="AS225" i="7"/>
  <c r="AR225" i="7"/>
  <c r="AL225" i="7"/>
  <c r="AK225" i="7"/>
  <c r="AJ225" i="7"/>
  <c r="AA225" i="7"/>
  <c r="AV225" i="7" s="1"/>
  <c r="U225" i="7"/>
  <c r="R225" i="7"/>
  <c r="Q225" i="7"/>
  <c r="AB225" i="7" s="1"/>
  <c r="E225" i="7"/>
  <c r="AT224" i="7"/>
  <c r="AU224" i="7" s="1"/>
  <c r="AS224" i="7"/>
  <c r="AR224" i="7"/>
  <c r="AL224" i="7"/>
  <c r="AK224" i="7"/>
  <c r="AJ224" i="7"/>
  <c r="AB224" i="7"/>
  <c r="AA224" i="7"/>
  <c r="AV224" i="7" s="1"/>
  <c r="U224" i="7"/>
  <c r="R224" i="7"/>
  <c r="Q224" i="7"/>
  <c r="D224" i="7"/>
  <c r="E224" i="7" s="1"/>
  <c r="AT223" i="7"/>
  <c r="AU223" i="7" s="1"/>
  <c r="AS223" i="7"/>
  <c r="AR223" i="7"/>
  <c r="AM223" i="7"/>
  <c r="AL223" i="7"/>
  <c r="AK223" i="7"/>
  <c r="AJ223" i="7"/>
  <c r="AA223" i="7"/>
  <c r="AV223" i="7" s="1"/>
  <c r="U223" i="7"/>
  <c r="R223" i="7"/>
  <c r="Q223" i="7"/>
  <c r="AB223" i="7" s="1"/>
  <c r="E223" i="7"/>
  <c r="AT222" i="7"/>
  <c r="AS222" i="7"/>
  <c r="AU222" i="7" s="1"/>
  <c r="AR222" i="7"/>
  <c r="AM222" i="7"/>
  <c r="AL222" i="7"/>
  <c r="AK222" i="7"/>
  <c r="AJ222" i="7"/>
  <c r="AA222" i="7"/>
  <c r="AV222" i="7" s="1"/>
  <c r="U222" i="7"/>
  <c r="R222" i="7"/>
  <c r="Q222" i="7"/>
  <c r="AB222" i="7" s="1"/>
  <c r="E222" i="7"/>
  <c r="AT221" i="7"/>
  <c r="AS221" i="7"/>
  <c r="AU221" i="7" s="1"/>
  <c r="AR221" i="7"/>
  <c r="AM221" i="7"/>
  <c r="AL221" i="7"/>
  <c r="AK221" i="7"/>
  <c r="AJ221" i="7"/>
  <c r="AA221" i="7"/>
  <c r="AV221" i="7" s="1"/>
  <c r="U221" i="7"/>
  <c r="R221" i="7"/>
  <c r="Q221" i="7"/>
  <c r="AB221" i="7" s="1"/>
  <c r="E221" i="7"/>
  <c r="AT220" i="7"/>
  <c r="AS220" i="7"/>
  <c r="AU220" i="7" s="1"/>
  <c r="AR220" i="7"/>
  <c r="AM220" i="7"/>
  <c r="AL220" i="7"/>
  <c r="AK220" i="7"/>
  <c r="AJ220" i="7"/>
  <c r="AA220" i="7"/>
  <c r="AV220" i="7" s="1"/>
  <c r="U220" i="7"/>
  <c r="R220" i="7"/>
  <c r="Q220" i="7"/>
  <c r="AB220" i="7" s="1"/>
  <c r="E220" i="7"/>
  <c r="AU219" i="7"/>
  <c r="AT219" i="7"/>
  <c r="AS219" i="7"/>
  <c r="AR219" i="7"/>
  <c r="AM219" i="7"/>
  <c r="AL219" i="7"/>
  <c r="AK219" i="7"/>
  <c r="AJ219" i="7"/>
  <c r="AA219" i="7"/>
  <c r="AV219" i="7" s="1"/>
  <c r="U219" i="7"/>
  <c r="R219" i="7"/>
  <c r="Q219" i="7"/>
  <c r="AB219" i="7" s="1"/>
  <c r="E219" i="7"/>
  <c r="AT218" i="7"/>
  <c r="AS218" i="7"/>
  <c r="AU218" i="7" s="1"/>
  <c r="AR218" i="7"/>
  <c r="AM218" i="7"/>
  <c r="AL218" i="7"/>
  <c r="AK218" i="7"/>
  <c r="AJ218" i="7"/>
  <c r="AA218" i="7"/>
  <c r="AV218" i="7" s="1"/>
  <c r="U218" i="7"/>
  <c r="R218" i="7"/>
  <c r="Q218" i="7"/>
  <c r="AB218" i="7" s="1"/>
  <c r="E218" i="7"/>
  <c r="AU217" i="7"/>
  <c r="AT217" i="7"/>
  <c r="AS217" i="7"/>
  <c r="AR217" i="7"/>
  <c r="AM217" i="7"/>
  <c r="AL217" i="7"/>
  <c r="AK217" i="7"/>
  <c r="AJ217" i="7"/>
  <c r="AA217" i="7"/>
  <c r="AV217" i="7" s="1"/>
  <c r="U217" i="7"/>
  <c r="R217" i="7"/>
  <c r="Q217" i="7"/>
  <c r="AB217" i="7" s="1"/>
  <c r="E217" i="7"/>
  <c r="AT216" i="7"/>
  <c r="AS216" i="7"/>
  <c r="AU216" i="7" s="1"/>
  <c r="AR216" i="7"/>
  <c r="AM216" i="7"/>
  <c r="AL216" i="7"/>
  <c r="AK216" i="7"/>
  <c r="AJ216" i="7"/>
  <c r="AA216" i="7"/>
  <c r="AV216" i="7" s="1"/>
  <c r="U216" i="7"/>
  <c r="R216" i="7"/>
  <c r="Q216" i="7"/>
  <c r="AB216" i="7" s="1"/>
  <c r="E216" i="7"/>
  <c r="D216" i="7"/>
  <c r="AV215" i="7"/>
  <c r="AT215" i="7"/>
  <c r="AU215" i="7" s="1"/>
  <c r="AS215" i="7"/>
  <c r="AR215" i="7"/>
  <c r="AM215" i="7"/>
  <c r="AL215" i="7"/>
  <c r="AK215" i="7"/>
  <c r="AJ215" i="7"/>
  <c r="AA215" i="7"/>
  <c r="U215" i="7"/>
  <c r="R215" i="7"/>
  <c r="Q215" i="7"/>
  <c r="AB215" i="7" s="1"/>
  <c r="D215" i="7"/>
  <c r="E215" i="7" s="1"/>
  <c r="AT214" i="7"/>
  <c r="AS214" i="7"/>
  <c r="AU214" i="7" s="1"/>
  <c r="AR214" i="7"/>
  <c r="AM214" i="7"/>
  <c r="AL214" i="7"/>
  <c r="AK214" i="7"/>
  <c r="AJ214" i="7"/>
  <c r="AA214" i="7"/>
  <c r="AV214" i="7" s="1"/>
  <c r="U214" i="7"/>
  <c r="R214" i="7"/>
  <c r="Q214" i="7"/>
  <c r="AB214" i="7" s="1"/>
  <c r="E214" i="7"/>
  <c r="AT213" i="7"/>
  <c r="AS213" i="7"/>
  <c r="AU213" i="7" s="1"/>
  <c r="AR213" i="7"/>
  <c r="AM213" i="7"/>
  <c r="AL213" i="7"/>
  <c r="AK213" i="7"/>
  <c r="AJ213" i="7"/>
  <c r="AA213" i="7"/>
  <c r="AV213" i="7" s="1"/>
  <c r="U213" i="7"/>
  <c r="R213" i="7"/>
  <c r="Q213" i="7"/>
  <c r="AB213" i="7" s="1"/>
  <c r="E213" i="7"/>
  <c r="AT212" i="7"/>
  <c r="AS212" i="7"/>
  <c r="AU212" i="7" s="1"/>
  <c r="AR212" i="7"/>
  <c r="AM212" i="7"/>
  <c r="AL212" i="7"/>
  <c r="AK212" i="7"/>
  <c r="AJ212" i="7"/>
  <c r="AA212" i="7"/>
  <c r="AV212" i="7" s="1"/>
  <c r="U212" i="7"/>
  <c r="R212" i="7"/>
  <c r="Q212" i="7"/>
  <c r="AB212" i="7" s="1"/>
  <c r="E212" i="7"/>
  <c r="AT211" i="7"/>
  <c r="AS211" i="7"/>
  <c r="AU211" i="7" s="1"/>
  <c r="AR211" i="7"/>
  <c r="AM211" i="7"/>
  <c r="AL211" i="7"/>
  <c r="AK211" i="7"/>
  <c r="AJ211" i="7"/>
  <c r="AA211" i="7"/>
  <c r="AV211" i="7" s="1"/>
  <c r="U211" i="7"/>
  <c r="R211" i="7"/>
  <c r="Q211" i="7"/>
  <c r="AB211" i="7" s="1"/>
  <c r="E211" i="7"/>
  <c r="AT210" i="7"/>
  <c r="AS210" i="7"/>
  <c r="AU210" i="7" s="1"/>
  <c r="AR210" i="7"/>
  <c r="AM210" i="7"/>
  <c r="AL210" i="7"/>
  <c r="AK210" i="7"/>
  <c r="AJ210" i="7"/>
  <c r="AA210" i="7"/>
  <c r="AV210" i="7" s="1"/>
  <c r="U210" i="7"/>
  <c r="R210" i="7"/>
  <c r="Q210" i="7"/>
  <c r="AB210" i="7" s="1"/>
  <c r="E210" i="7"/>
  <c r="AT209" i="7"/>
  <c r="AS209" i="7"/>
  <c r="AU209" i="7" s="1"/>
  <c r="AR209" i="7"/>
  <c r="AM209" i="7"/>
  <c r="AL209" i="7"/>
  <c r="AK209" i="7"/>
  <c r="AJ209" i="7"/>
  <c r="AA209" i="7"/>
  <c r="AV209" i="7" s="1"/>
  <c r="U209" i="7"/>
  <c r="R209" i="7"/>
  <c r="Q209" i="7"/>
  <c r="AB209" i="7" s="1"/>
  <c r="E209" i="7"/>
  <c r="AU208" i="7"/>
  <c r="AT208" i="7"/>
  <c r="AS208" i="7"/>
  <c r="AR208" i="7"/>
  <c r="AM208" i="7"/>
  <c r="AL208" i="7"/>
  <c r="AK208" i="7"/>
  <c r="AJ208" i="7"/>
  <c r="AA208" i="7"/>
  <c r="AV208" i="7" s="1"/>
  <c r="U208" i="7"/>
  <c r="R208" i="7"/>
  <c r="Q208" i="7"/>
  <c r="AB208" i="7" s="1"/>
  <c r="E208" i="7"/>
  <c r="D208" i="7"/>
  <c r="AV207" i="7"/>
  <c r="AT207" i="7"/>
  <c r="AU207" i="7" s="1"/>
  <c r="AS207" i="7"/>
  <c r="AR207" i="7"/>
  <c r="AM207" i="7"/>
  <c r="AL207" i="7"/>
  <c r="AK207" i="7"/>
  <c r="AJ207" i="7"/>
  <c r="AA207" i="7"/>
  <c r="U207" i="7"/>
  <c r="R207" i="7"/>
  <c r="Q207" i="7"/>
  <c r="AB207" i="7" s="1"/>
  <c r="E207" i="7"/>
  <c r="AV206" i="7"/>
  <c r="AT206" i="7"/>
  <c r="AU206" i="7" s="1"/>
  <c r="AS206" i="7"/>
  <c r="AR206" i="7"/>
  <c r="AM206" i="7"/>
  <c r="AL206" i="7"/>
  <c r="AK206" i="7"/>
  <c r="AJ206" i="7"/>
  <c r="AA206" i="7"/>
  <c r="U206" i="7"/>
  <c r="R206" i="7"/>
  <c r="Q206" i="7"/>
  <c r="AB206" i="7" s="1"/>
  <c r="E206" i="7"/>
  <c r="AV205" i="7"/>
  <c r="AT205" i="7"/>
  <c r="AU205" i="7" s="1"/>
  <c r="AS205" i="7"/>
  <c r="AR205" i="7"/>
  <c r="AM205" i="7"/>
  <c r="AL205" i="7"/>
  <c r="AK205" i="7"/>
  <c r="AJ205" i="7"/>
  <c r="AA205" i="7"/>
  <c r="U205" i="7"/>
  <c r="R205" i="7"/>
  <c r="Q205" i="7"/>
  <c r="AB205" i="7" s="1"/>
  <c r="E205" i="7"/>
  <c r="AV204" i="7"/>
  <c r="AT204" i="7"/>
  <c r="AU204" i="7" s="1"/>
  <c r="AS204" i="7"/>
  <c r="AR204" i="7"/>
  <c r="AM204" i="7"/>
  <c r="AL204" i="7"/>
  <c r="AK204" i="7"/>
  <c r="AJ204" i="7"/>
  <c r="AA204" i="7"/>
  <c r="U204" i="7"/>
  <c r="R204" i="7"/>
  <c r="Q204" i="7"/>
  <c r="AB204" i="7" s="1"/>
  <c r="E204" i="7"/>
  <c r="AV203" i="7"/>
  <c r="AT203" i="7"/>
  <c r="AU203" i="7" s="1"/>
  <c r="AS203" i="7"/>
  <c r="AR203" i="7"/>
  <c r="AM203" i="7"/>
  <c r="AL203" i="7"/>
  <c r="AK203" i="7"/>
  <c r="AJ203" i="7"/>
  <c r="AA203" i="7"/>
  <c r="U203" i="7"/>
  <c r="R203" i="7"/>
  <c r="Q203" i="7"/>
  <c r="AB203" i="7" s="1"/>
  <c r="E203" i="7"/>
  <c r="AV202" i="7"/>
  <c r="AT202" i="7"/>
  <c r="AU202" i="7" s="1"/>
  <c r="AS202" i="7"/>
  <c r="AR202" i="7"/>
  <c r="AM202" i="7"/>
  <c r="AL202" i="7"/>
  <c r="AK202" i="7"/>
  <c r="AJ202" i="7"/>
  <c r="AA202" i="7"/>
  <c r="U202" i="7"/>
  <c r="R202" i="7"/>
  <c r="Q202" i="7"/>
  <c r="AB202" i="7" s="1"/>
  <c r="E202" i="7"/>
  <c r="AV201" i="7"/>
  <c r="AT201" i="7"/>
  <c r="AU201" i="7" s="1"/>
  <c r="AS201" i="7"/>
  <c r="AR201" i="7"/>
  <c r="AM201" i="7"/>
  <c r="AL201" i="7"/>
  <c r="AK201" i="7"/>
  <c r="AJ201" i="7"/>
  <c r="AA201" i="7"/>
  <c r="U201" i="7"/>
  <c r="R201" i="7"/>
  <c r="Q201" i="7"/>
  <c r="AB201" i="7" s="1"/>
  <c r="E201" i="7"/>
  <c r="AV200" i="7"/>
  <c r="AT200" i="7"/>
  <c r="AU200" i="7" s="1"/>
  <c r="AS200" i="7"/>
  <c r="AR200" i="7"/>
  <c r="AM200" i="7"/>
  <c r="AL200" i="7"/>
  <c r="AK200" i="7"/>
  <c r="AJ200" i="7"/>
  <c r="AA200" i="7"/>
  <c r="U200" i="7"/>
  <c r="R200" i="7"/>
  <c r="Q200" i="7"/>
  <c r="AB200" i="7" s="1"/>
  <c r="E200" i="7"/>
  <c r="AV199" i="7"/>
  <c r="AT199" i="7"/>
  <c r="AU199" i="7" s="1"/>
  <c r="AS199" i="7"/>
  <c r="AR199" i="7"/>
  <c r="AM199" i="7"/>
  <c r="AL199" i="7"/>
  <c r="AK199" i="7"/>
  <c r="AJ199" i="7"/>
  <c r="AA199" i="7"/>
  <c r="U199" i="7"/>
  <c r="R199" i="7"/>
  <c r="Q199" i="7"/>
  <c r="AB199" i="7" s="1"/>
  <c r="D199" i="7"/>
  <c r="E199" i="7" s="1"/>
  <c r="AT198" i="7"/>
  <c r="AS198" i="7"/>
  <c r="AU198" i="7" s="1"/>
  <c r="AR198" i="7"/>
  <c r="AM198" i="7"/>
  <c r="AL198" i="7"/>
  <c r="AK198" i="7"/>
  <c r="AJ198" i="7"/>
  <c r="AA198" i="7"/>
  <c r="AV198" i="7" s="1"/>
  <c r="U198" i="7"/>
  <c r="R198" i="7"/>
  <c r="Q198" i="7"/>
  <c r="AB198" i="7" s="1"/>
  <c r="E198" i="7"/>
  <c r="D198" i="7"/>
  <c r="AV197" i="7"/>
  <c r="AT197" i="7"/>
  <c r="AU197" i="7" s="1"/>
  <c r="AS197" i="7"/>
  <c r="AR197" i="7"/>
  <c r="AM197" i="7"/>
  <c r="AL197" i="7"/>
  <c r="AK197" i="7"/>
  <c r="AJ197" i="7"/>
  <c r="AB197" i="7"/>
  <c r="AF197" i="7" s="1"/>
  <c r="AI197" i="7" s="1"/>
  <c r="AA197" i="7"/>
  <c r="U197" i="7"/>
  <c r="R197" i="7"/>
  <c r="Q197" i="7"/>
  <c r="D197" i="7"/>
  <c r="E197" i="7" s="1"/>
  <c r="AU196" i="7"/>
  <c r="AT196" i="7"/>
  <c r="AS196" i="7"/>
  <c r="AR196" i="7"/>
  <c r="AM196" i="7"/>
  <c r="AL196" i="7"/>
  <c r="AK196" i="7"/>
  <c r="AJ196" i="7"/>
  <c r="AA196" i="7"/>
  <c r="AV196" i="7" s="1"/>
  <c r="U196" i="7"/>
  <c r="R196" i="7"/>
  <c r="Q196" i="7"/>
  <c r="AB196" i="7" s="1"/>
  <c r="E196" i="7"/>
  <c r="AT195" i="7"/>
  <c r="AS195" i="7"/>
  <c r="AU195" i="7" s="1"/>
  <c r="AR195" i="7"/>
  <c r="AM195" i="7"/>
  <c r="AL195" i="7"/>
  <c r="AK195" i="7"/>
  <c r="AJ195" i="7"/>
  <c r="AA195" i="7"/>
  <c r="AV195" i="7" s="1"/>
  <c r="U195" i="7"/>
  <c r="R195" i="7"/>
  <c r="Q195" i="7"/>
  <c r="AB195" i="7" s="1"/>
  <c r="E195" i="7"/>
  <c r="D195" i="7"/>
  <c r="AV194" i="7"/>
  <c r="AT194" i="7"/>
  <c r="AU194" i="7" s="1"/>
  <c r="AS194" i="7"/>
  <c r="AR194" i="7"/>
  <c r="AM194" i="7"/>
  <c r="AL194" i="7"/>
  <c r="AK194" i="7"/>
  <c r="AJ194" i="7"/>
  <c r="AA194" i="7"/>
  <c r="U194" i="7"/>
  <c r="R194" i="7"/>
  <c r="Q194" i="7"/>
  <c r="AB194" i="7" s="1"/>
  <c r="E194" i="7"/>
  <c r="AT193" i="7"/>
  <c r="AU193" i="7" s="1"/>
  <c r="AS193" i="7"/>
  <c r="AR193" i="7"/>
  <c r="AM193" i="7"/>
  <c r="AL193" i="7"/>
  <c r="AK193" i="7"/>
  <c r="AJ193" i="7"/>
  <c r="AA193" i="7"/>
  <c r="AV193" i="7" s="1"/>
  <c r="U193" i="7"/>
  <c r="R193" i="7"/>
  <c r="Q193" i="7"/>
  <c r="AB193" i="7" s="1"/>
  <c r="D193" i="7"/>
  <c r="E193" i="7" s="1"/>
  <c r="AT192" i="7"/>
  <c r="AU192" i="7" s="1"/>
  <c r="AS192" i="7"/>
  <c r="AR192" i="7"/>
  <c r="AM192" i="7"/>
  <c r="AL192" i="7"/>
  <c r="AK192" i="7"/>
  <c r="AJ192" i="7"/>
  <c r="AA192" i="7"/>
  <c r="AV192" i="7" s="1"/>
  <c r="U192" i="7"/>
  <c r="R192" i="7"/>
  <c r="Q192" i="7"/>
  <c r="AB192" i="7" s="1"/>
  <c r="D192" i="7"/>
  <c r="E192" i="7" s="1"/>
  <c r="AV191" i="7"/>
  <c r="AT191" i="7"/>
  <c r="AU191" i="7" s="1"/>
  <c r="AS191" i="7"/>
  <c r="AR191" i="7"/>
  <c r="AM191" i="7"/>
  <c r="AL191" i="7"/>
  <c r="AK191" i="7"/>
  <c r="AJ191" i="7"/>
  <c r="AA191" i="7"/>
  <c r="U191" i="7"/>
  <c r="R191" i="7"/>
  <c r="Q191" i="7"/>
  <c r="AB191" i="7" s="1"/>
  <c r="E191" i="7"/>
  <c r="D191" i="7"/>
  <c r="AU190" i="7"/>
  <c r="AT190" i="7"/>
  <c r="AS190" i="7"/>
  <c r="AR190" i="7"/>
  <c r="AM190" i="7"/>
  <c r="AL190" i="7"/>
  <c r="AK190" i="7"/>
  <c r="AJ190" i="7"/>
  <c r="AA190" i="7"/>
  <c r="AV190" i="7" s="1"/>
  <c r="U190" i="7"/>
  <c r="R190" i="7"/>
  <c r="Q190" i="7"/>
  <c r="AB190" i="7" s="1"/>
  <c r="E190" i="7"/>
  <c r="D190" i="7"/>
  <c r="AT189" i="7"/>
  <c r="AU189" i="7" s="1"/>
  <c r="AS189" i="7"/>
  <c r="AR189" i="7"/>
  <c r="AM189" i="7"/>
  <c r="AL189" i="7"/>
  <c r="AK189" i="7"/>
  <c r="AJ189" i="7"/>
  <c r="AA189" i="7"/>
  <c r="AV189" i="7" s="1"/>
  <c r="U189" i="7"/>
  <c r="R189" i="7"/>
  <c r="Q189" i="7"/>
  <c r="AB189" i="7" s="1"/>
  <c r="E189" i="7"/>
  <c r="AV188" i="7"/>
  <c r="AT188" i="7"/>
  <c r="AS188" i="7"/>
  <c r="AR188" i="7"/>
  <c r="AU188" i="7" s="1"/>
  <c r="AM188" i="7"/>
  <c r="AL188" i="7"/>
  <c r="AK188" i="7"/>
  <c r="AJ188" i="7"/>
  <c r="AA188" i="7"/>
  <c r="U188" i="7"/>
  <c r="R188" i="7"/>
  <c r="Q188" i="7"/>
  <c r="AB188" i="7" s="1"/>
  <c r="E188" i="7"/>
  <c r="D188" i="7"/>
  <c r="AU187" i="7"/>
  <c r="AT187" i="7"/>
  <c r="AS187" i="7"/>
  <c r="AR187" i="7"/>
  <c r="AM187" i="7"/>
  <c r="AL187" i="7"/>
  <c r="AK187" i="7"/>
  <c r="AJ187" i="7"/>
  <c r="AA187" i="7"/>
  <c r="AV187" i="7" s="1"/>
  <c r="U187" i="7"/>
  <c r="R187" i="7"/>
  <c r="Q187" i="7"/>
  <c r="AB187" i="7" s="1"/>
  <c r="E187" i="7"/>
  <c r="D187" i="7"/>
  <c r="AT186" i="7"/>
  <c r="AU186" i="7" s="1"/>
  <c r="AS186" i="7"/>
  <c r="AR186" i="7"/>
  <c r="AM186" i="7"/>
  <c r="AL186" i="7"/>
  <c r="AK186" i="7"/>
  <c r="AJ186" i="7"/>
  <c r="AA186" i="7"/>
  <c r="AV186" i="7" s="1"/>
  <c r="U186" i="7"/>
  <c r="R186" i="7"/>
  <c r="Q186" i="7"/>
  <c r="AB186" i="7" s="1"/>
  <c r="D186" i="7"/>
  <c r="E186" i="7" s="1"/>
  <c r="AV185" i="7"/>
  <c r="AT185" i="7"/>
  <c r="AU185" i="7" s="1"/>
  <c r="AS185" i="7"/>
  <c r="AR185" i="7"/>
  <c r="AM185" i="7"/>
  <c r="AL185" i="7"/>
  <c r="AK185" i="7"/>
  <c r="AJ185" i="7"/>
  <c r="AA185" i="7"/>
  <c r="U185" i="7"/>
  <c r="R185" i="7"/>
  <c r="Q185" i="7"/>
  <c r="AB185" i="7" s="1"/>
  <c r="D185" i="7"/>
  <c r="E185" i="7" s="1"/>
  <c r="AV184" i="7"/>
  <c r="AT184" i="7"/>
  <c r="AS184" i="7"/>
  <c r="AU184" i="7" s="1"/>
  <c r="AR184" i="7"/>
  <c r="AM184" i="7"/>
  <c r="AL184" i="7"/>
  <c r="AK184" i="7"/>
  <c r="AJ184" i="7"/>
  <c r="AA184" i="7"/>
  <c r="U184" i="7"/>
  <c r="R184" i="7"/>
  <c r="Q184" i="7"/>
  <c r="AB184" i="7" s="1"/>
  <c r="E184" i="7"/>
  <c r="D184" i="7"/>
  <c r="AU183" i="7"/>
  <c r="AT183" i="7"/>
  <c r="AS183" i="7"/>
  <c r="AR183" i="7"/>
  <c r="AM183" i="7"/>
  <c r="AL183" i="7"/>
  <c r="AK183" i="7"/>
  <c r="AJ183" i="7"/>
  <c r="AA183" i="7"/>
  <c r="AV183" i="7" s="1"/>
  <c r="U183" i="7"/>
  <c r="R183" i="7"/>
  <c r="Q183" i="7"/>
  <c r="AB183" i="7" s="1"/>
  <c r="E183" i="7"/>
  <c r="D183" i="7"/>
  <c r="AT182" i="7"/>
  <c r="AU182" i="7" s="1"/>
  <c r="AS182" i="7"/>
  <c r="AR182" i="7"/>
  <c r="AM182" i="7"/>
  <c r="AL182" i="7"/>
  <c r="AK182" i="7"/>
  <c r="AJ182" i="7"/>
  <c r="AA182" i="7"/>
  <c r="AV182" i="7" s="1"/>
  <c r="U182" i="7"/>
  <c r="R182" i="7"/>
  <c r="Q182" i="7"/>
  <c r="AB182" i="7" s="1"/>
  <c r="E182" i="7"/>
  <c r="AV181" i="7"/>
  <c r="AT181" i="7"/>
  <c r="AS181" i="7"/>
  <c r="AU181" i="7" s="1"/>
  <c r="AR181" i="7"/>
  <c r="AM181" i="7"/>
  <c r="AL181" i="7"/>
  <c r="AK181" i="7"/>
  <c r="AJ181" i="7"/>
  <c r="AA181" i="7"/>
  <c r="U181" i="7"/>
  <c r="R181" i="7"/>
  <c r="Q181" i="7"/>
  <c r="AB181" i="7" s="1"/>
  <c r="E181" i="7"/>
  <c r="AT180" i="7"/>
  <c r="AU180" i="7" s="1"/>
  <c r="AS180" i="7"/>
  <c r="AR180" i="7"/>
  <c r="AM180" i="7"/>
  <c r="AL180" i="7"/>
  <c r="AK180" i="7"/>
  <c r="AJ180" i="7"/>
  <c r="AA180" i="7"/>
  <c r="AV180" i="7" s="1"/>
  <c r="U180" i="7"/>
  <c r="R180" i="7"/>
  <c r="Q180" i="7"/>
  <c r="AB180" i="7" s="1"/>
  <c r="E180" i="7"/>
  <c r="AT179" i="7"/>
  <c r="AS179" i="7"/>
  <c r="AU179" i="7" s="1"/>
  <c r="AR179" i="7"/>
  <c r="AM179" i="7"/>
  <c r="AL179" i="7"/>
  <c r="AK179" i="7"/>
  <c r="AJ179" i="7"/>
  <c r="AB179" i="7"/>
  <c r="AF179" i="7" s="1"/>
  <c r="AI179" i="7" s="1"/>
  <c r="AA179" i="7"/>
  <c r="AV179" i="7" s="1"/>
  <c r="R179" i="7"/>
  <c r="Q179" i="7"/>
  <c r="E179" i="7"/>
  <c r="AV178" i="7"/>
  <c r="AT178" i="7"/>
  <c r="AU178" i="7" s="1"/>
  <c r="AS178" i="7"/>
  <c r="AR178" i="7"/>
  <c r="AM178" i="7"/>
  <c r="AL178" i="7"/>
  <c r="AK178" i="7"/>
  <c r="AJ178" i="7"/>
  <c r="AA178" i="7"/>
  <c r="U178" i="7"/>
  <c r="R178" i="7"/>
  <c r="Q178" i="7"/>
  <c r="AB178" i="7" s="1"/>
  <c r="E178" i="7"/>
  <c r="AU177" i="7"/>
  <c r="AT177" i="7"/>
  <c r="AS177" i="7"/>
  <c r="AR177" i="7"/>
  <c r="AM177" i="7"/>
  <c r="AL177" i="7"/>
  <c r="AK177" i="7"/>
  <c r="AJ177" i="7"/>
  <c r="AA177" i="7"/>
  <c r="AV177" i="7" s="1"/>
  <c r="U177" i="7"/>
  <c r="R177" i="7"/>
  <c r="Q177" i="7"/>
  <c r="AB177" i="7" s="1"/>
  <c r="E177" i="7"/>
  <c r="AV176" i="7"/>
  <c r="AT176" i="7"/>
  <c r="AU176" i="7" s="1"/>
  <c r="AS176" i="7"/>
  <c r="AR176" i="7"/>
  <c r="AM176" i="7"/>
  <c r="AL176" i="7"/>
  <c r="AK176" i="7"/>
  <c r="AJ176" i="7"/>
  <c r="AA176" i="7"/>
  <c r="U176" i="7"/>
  <c r="R176" i="7"/>
  <c r="Q176" i="7"/>
  <c r="AB176" i="7" s="1"/>
  <c r="D176" i="7"/>
  <c r="E176" i="7" s="1"/>
  <c r="AT175" i="7"/>
  <c r="AS175" i="7"/>
  <c r="AR175" i="7"/>
  <c r="AU175" i="7" s="1"/>
  <c r="AM175" i="7"/>
  <c r="AL175" i="7"/>
  <c r="AK175" i="7"/>
  <c r="AJ175" i="7"/>
  <c r="AA175" i="7"/>
  <c r="AV175" i="7" s="1"/>
  <c r="U175" i="7"/>
  <c r="R175" i="7"/>
  <c r="Q175" i="7"/>
  <c r="AB175" i="7" s="1"/>
  <c r="E175" i="7"/>
  <c r="D175" i="7"/>
  <c r="AT174" i="7"/>
  <c r="AS174" i="7"/>
  <c r="AR174" i="7"/>
  <c r="AM174" i="7"/>
  <c r="AL174" i="7"/>
  <c r="AU174" i="7" s="1"/>
  <c r="AK174" i="7"/>
  <c r="AJ174" i="7"/>
  <c r="AA174" i="7"/>
  <c r="AV174" i="7" s="1"/>
  <c r="U174" i="7"/>
  <c r="R174" i="7"/>
  <c r="Q174" i="7"/>
  <c r="AB174" i="7" s="1"/>
  <c r="E174" i="7"/>
  <c r="AV173" i="7"/>
  <c r="AT173" i="7"/>
  <c r="AU173" i="7" s="1"/>
  <c r="AS173" i="7"/>
  <c r="AR173" i="7"/>
  <c r="AM173" i="7"/>
  <c r="AL173" i="7"/>
  <c r="AK173" i="7"/>
  <c r="AJ173" i="7"/>
  <c r="AA173" i="7"/>
  <c r="U173" i="7"/>
  <c r="R173" i="7"/>
  <c r="Q173" i="7"/>
  <c r="AB173" i="7" s="1"/>
  <c r="E173" i="7"/>
  <c r="AU172" i="7"/>
  <c r="AT172" i="7"/>
  <c r="AS172" i="7"/>
  <c r="AR172" i="7"/>
  <c r="AM172" i="7"/>
  <c r="AL172" i="7"/>
  <c r="AK172" i="7"/>
  <c r="AJ172" i="7"/>
  <c r="AA172" i="7"/>
  <c r="AV172" i="7" s="1"/>
  <c r="U172" i="7"/>
  <c r="R172" i="7"/>
  <c r="Q172" i="7"/>
  <c r="AB172" i="7" s="1"/>
  <c r="E172" i="7"/>
  <c r="D172" i="7"/>
  <c r="AT171" i="7"/>
  <c r="AU171" i="7" s="1"/>
  <c r="AS171" i="7"/>
  <c r="AR171" i="7"/>
  <c r="AM171" i="7"/>
  <c r="AL171" i="7"/>
  <c r="AK171" i="7"/>
  <c r="AJ171" i="7"/>
  <c r="AA171" i="7"/>
  <c r="AV171" i="7" s="1"/>
  <c r="U171" i="7"/>
  <c r="R171" i="7"/>
  <c r="Q171" i="7"/>
  <c r="AB171" i="7" s="1"/>
  <c r="D171" i="7"/>
  <c r="E171" i="7" s="1"/>
  <c r="AV170" i="7"/>
  <c r="AT170" i="7"/>
  <c r="AU170" i="7" s="1"/>
  <c r="AS170" i="7"/>
  <c r="AR170" i="7"/>
  <c r="AM170" i="7"/>
  <c r="AL170" i="7"/>
  <c r="AK170" i="7"/>
  <c r="AJ170" i="7"/>
  <c r="AA170" i="7"/>
  <c r="U170" i="7"/>
  <c r="R170" i="7"/>
  <c r="Q170" i="7"/>
  <c r="AB170" i="7" s="1"/>
  <c r="D170" i="7"/>
  <c r="E170" i="7" s="1"/>
  <c r="AT169" i="7"/>
  <c r="AS169" i="7"/>
  <c r="AR169" i="7"/>
  <c r="AU169" i="7" s="1"/>
  <c r="AM169" i="7"/>
  <c r="AL169" i="7"/>
  <c r="AK169" i="7"/>
  <c r="AJ169" i="7"/>
  <c r="AA169" i="7"/>
  <c r="AV169" i="7" s="1"/>
  <c r="U169" i="7"/>
  <c r="R169" i="7"/>
  <c r="Q169" i="7"/>
  <c r="AB169" i="7" s="1"/>
  <c r="E169" i="7"/>
  <c r="AT168" i="7"/>
  <c r="AU168" i="7" s="1"/>
  <c r="AS168" i="7"/>
  <c r="AR168" i="7"/>
  <c r="AM168" i="7"/>
  <c r="AL168" i="7"/>
  <c r="AK168" i="7"/>
  <c r="AJ168" i="7"/>
  <c r="AA168" i="7"/>
  <c r="AV168" i="7" s="1"/>
  <c r="U168" i="7"/>
  <c r="R168" i="7"/>
  <c r="Q168" i="7"/>
  <c r="AB168" i="7" s="1"/>
  <c r="E168" i="7"/>
  <c r="AT167" i="7"/>
  <c r="AS167" i="7"/>
  <c r="AR167" i="7"/>
  <c r="AU167" i="7" s="1"/>
  <c r="AM167" i="7"/>
  <c r="AL167" i="7"/>
  <c r="AK167" i="7"/>
  <c r="AJ167" i="7"/>
  <c r="AA167" i="7"/>
  <c r="AV167" i="7" s="1"/>
  <c r="U167" i="7"/>
  <c r="R167" i="7"/>
  <c r="Q167" i="7"/>
  <c r="AB167" i="7" s="1"/>
  <c r="E167" i="7"/>
  <c r="AT166" i="7"/>
  <c r="AU166" i="7" s="1"/>
  <c r="AS166" i="7"/>
  <c r="AR166" i="7"/>
  <c r="AM166" i="7"/>
  <c r="AL166" i="7"/>
  <c r="AK166" i="7"/>
  <c r="AJ166" i="7"/>
  <c r="AA166" i="7"/>
  <c r="AV166" i="7" s="1"/>
  <c r="U166" i="7"/>
  <c r="R166" i="7"/>
  <c r="Q166" i="7"/>
  <c r="AB166" i="7" s="1"/>
  <c r="E166" i="7"/>
  <c r="AT165" i="7"/>
  <c r="AS165" i="7"/>
  <c r="AU165" i="7" s="1"/>
  <c r="AR165" i="7"/>
  <c r="AM165" i="7"/>
  <c r="AL165" i="7"/>
  <c r="AK165" i="7"/>
  <c r="AJ165" i="7"/>
  <c r="AA165" i="7"/>
  <c r="AV165" i="7" s="1"/>
  <c r="U165" i="7"/>
  <c r="R165" i="7"/>
  <c r="Q165" i="7"/>
  <c r="AB165" i="7" s="1"/>
  <c r="E165" i="7"/>
  <c r="AT164" i="7"/>
  <c r="AS164" i="7"/>
  <c r="AU164" i="7" s="1"/>
  <c r="AR164" i="7"/>
  <c r="AM164" i="7"/>
  <c r="AL164" i="7"/>
  <c r="AK164" i="7"/>
  <c r="AJ164" i="7"/>
  <c r="AA164" i="7"/>
  <c r="AV164" i="7" s="1"/>
  <c r="U164" i="7"/>
  <c r="R164" i="7"/>
  <c r="Q164" i="7"/>
  <c r="AB164" i="7" s="1"/>
  <c r="E164" i="7"/>
  <c r="AU163" i="7"/>
  <c r="AT163" i="7"/>
  <c r="AS163" i="7"/>
  <c r="AR163" i="7"/>
  <c r="AM163" i="7"/>
  <c r="AL163" i="7"/>
  <c r="AK163" i="7"/>
  <c r="AJ163" i="7"/>
  <c r="AA163" i="7"/>
  <c r="AV163" i="7" s="1"/>
  <c r="U163" i="7"/>
  <c r="R163" i="7"/>
  <c r="Q163" i="7"/>
  <c r="AB163" i="7" s="1"/>
  <c r="E163" i="7"/>
  <c r="AT162" i="7"/>
  <c r="AS162" i="7"/>
  <c r="AU162" i="7" s="1"/>
  <c r="AR162" i="7"/>
  <c r="AM162" i="7"/>
  <c r="AL162" i="7"/>
  <c r="AK162" i="7"/>
  <c r="AJ162" i="7"/>
  <c r="AE162" i="7"/>
  <c r="AB162" i="7"/>
  <c r="AA162" i="7"/>
  <c r="AV162" i="7" s="1"/>
  <c r="U162" i="7"/>
  <c r="R162" i="7"/>
  <c r="Q162" i="7"/>
  <c r="E162" i="7"/>
  <c r="D162" i="7"/>
  <c r="AF162" i="7" s="1"/>
  <c r="AI162" i="7" s="1"/>
  <c r="AT161" i="7"/>
  <c r="AU161" i="7" s="1"/>
  <c r="AS161" i="7"/>
  <c r="AR161" i="7"/>
  <c r="AM161" i="7"/>
  <c r="AL161" i="7"/>
  <c r="AK161" i="7"/>
  <c r="AJ161" i="7"/>
  <c r="AA161" i="7"/>
  <c r="AV161" i="7" s="1"/>
  <c r="U161" i="7"/>
  <c r="R161" i="7"/>
  <c r="Q161" i="7"/>
  <c r="AB161" i="7" s="1"/>
  <c r="E161" i="7"/>
  <c r="D161" i="7"/>
  <c r="AT160" i="7"/>
  <c r="AS160" i="7"/>
  <c r="AR160" i="7"/>
  <c r="AM160" i="7"/>
  <c r="AL160" i="7"/>
  <c r="AK160" i="7"/>
  <c r="AJ160" i="7"/>
  <c r="AA160" i="7"/>
  <c r="AV160" i="7" s="1"/>
  <c r="U160" i="7"/>
  <c r="R160" i="7"/>
  <c r="Q160" i="7"/>
  <c r="AB160" i="7" s="1"/>
  <c r="AE160" i="7" s="1"/>
  <c r="E160" i="7"/>
  <c r="AT159" i="7"/>
  <c r="AS159" i="7"/>
  <c r="AU159" i="7" s="1"/>
  <c r="AR159" i="7"/>
  <c r="AM159" i="7"/>
  <c r="AL159" i="7"/>
  <c r="AK159" i="7"/>
  <c r="AJ159" i="7"/>
  <c r="AA159" i="7"/>
  <c r="AV159" i="7" s="1"/>
  <c r="U159" i="7"/>
  <c r="R159" i="7"/>
  <c r="Q159" i="7"/>
  <c r="AB159" i="7" s="1"/>
  <c r="E159" i="7"/>
  <c r="D159" i="7"/>
  <c r="AT158" i="7"/>
  <c r="AS158" i="7"/>
  <c r="AR158" i="7"/>
  <c r="AM158" i="7"/>
  <c r="AL158" i="7"/>
  <c r="AU158" i="7" s="1"/>
  <c r="AK158" i="7"/>
  <c r="AJ158" i="7"/>
  <c r="AA158" i="7"/>
  <c r="AV158" i="7" s="1"/>
  <c r="U158" i="7"/>
  <c r="R158" i="7"/>
  <c r="Q158" i="7"/>
  <c r="AB158" i="7" s="1"/>
  <c r="AE158" i="7" s="1"/>
  <c r="E158" i="7"/>
  <c r="D158" i="7"/>
  <c r="AT157" i="7"/>
  <c r="AS157" i="7"/>
  <c r="AR157" i="7"/>
  <c r="AM157" i="7"/>
  <c r="AL157" i="7"/>
  <c r="AK157" i="7"/>
  <c r="AJ157" i="7"/>
  <c r="AF157" i="7"/>
  <c r="AI157" i="7" s="1"/>
  <c r="AA157" i="7"/>
  <c r="AV157" i="7" s="1"/>
  <c r="U157" i="7"/>
  <c r="R157" i="7"/>
  <c r="Q157" i="7"/>
  <c r="AB157" i="7" s="1"/>
  <c r="AE157" i="7" s="1"/>
  <c r="D157" i="7"/>
  <c r="E157" i="7" s="1"/>
  <c r="AV156" i="7"/>
  <c r="AT156" i="7"/>
  <c r="AU156" i="7" s="1"/>
  <c r="AS156" i="7"/>
  <c r="AR156" i="7"/>
  <c r="AM156" i="7"/>
  <c r="AL156" i="7"/>
  <c r="AK156" i="7"/>
  <c r="AJ156" i="7"/>
  <c r="AA156" i="7"/>
  <c r="U156" i="7"/>
  <c r="R156" i="7"/>
  <c r="Q156" i="7"/>
  <c r="AB156" i="7" s="1"/>
  <c r="E156" i="7"/>
  <c r="AU155" i="7"/>
  <c r="AT155" i="7"/>
  <c r="AS155" i="7"/>
  <c r="AR155" i="7"/>
  <c r="AM155" i="7"/>
  <c r="AL155" i="7"/>
  <c r="AK155" i="7"/>
  <c r="AJ155" i="7"/>
  <c r="AI155" i="7"/>
  <c r="AF155" i="7"/>
  <c r="AA155" i="7"/>
  <c r="AV155" i="7" s="1"/>
  <c r="U155" i="7"/>
  <c r="R155" i="7"/>
  <c r="Q155" i="7"/>
  <c r="AB155" i="7" s="1"/>
  <c r="AE155" i="7" s="1"/>
  <c r="E155" i="7"/>
  <c r="AT154" i="7"/>
  <c r="AS154" i="7"/>
  <c r="AR154" i="7"/>
  <c r="AU154" i="7" s="1"/>
  <c r="AM154" i="7"/>
  <c r="AL154" i="7"/>
  <c r="AK154" i="7"/>
  <c r="AJ154" i="7"/>
  <c r="AA154" i="7"/>
  <c r="AV154" i="7" s="1"/>
  <c r="U154" i="7"/>
  <c r="R154" i="7"/>
  <c r="Q154" i="7"/>
  <c r="AB154" i="7" s="1"/>
  <c r="E154" i="7"/>
  <c r="D154" i="7"/>
  <c r="AT153" i="7"/>
  <c r="AU153" i="7" s="1"/>
  <c r="AS153" i="7"/>
  <c r="AR153" i="7"/>
  <c r="AM153" i="7"/>
  <c r="AL153" i="7"/>
  <c r="AK153" i="7"/>
  <c r="AJ153" i="7"/>
  <c r="AA153" i="7"/>
  <c r="AV153" i="7" s="1"/>
  <c r="U153" i="7"/>
  <c r="R153" i="7"/>
  <c r="Q153" i="7"/>
  <c r="AB153" i="7" s="1"/>
  <c r="D153" i="7"/>
  <c r="E153" i="7" s="1"/>
  <c r="AU152" i="7"/>
  <c r="AT152" i="7"/>
  <c r="AS152" i="7"/>
  <c r="AR152" i="7"/>
  <c r="AM152" i="7"/>
  <c r="AL152" i="7"/>
  <c r="AK152" i="7"/>
  <c r="AJ152" i="7"/>
  <c r="AA152" i="7"/>
  <c r="AV152" i="7" s="1"/>
  <c r="U152" i="7"/>
  <c r="R152" i="7"/>
  <c r="Q152" i="7"/>
  <c r="AB152" i="7" s="1"/>
  <c r="AE152" i="7" s="1"/>
  <c r="D152" i="7"/>
  <c r="E152" i="7" s="1"/>
  <c r="AV151" i="7"/>
  <c r="AT151" i="7"/>
  <c r="AS151" i="7"/>
  <c r="AR151" i="7"/>
  <c r="AM151" i="7"/>
  <c r="AL151" i="7"/>
  <c r="AK151" i="7"/>
  <c r="AJ151" i="7"/>
  <c r="AA151" i="7"/>
  <c r="U151" i="7"/>
  <c r="R151" i="7"/>
  <c r="Q151" i="7"/>
  <c r="AB151" i="7" s="1"/>
  <c r="D151" i="7"/>
  <c r="E151" i="7" s="1"/>
  <c r="AT150" i="7"/>
  <c r="AS150" i="7"/>
  <c r="AU150" i="7" s="1"/>
  <c r="AR150" i="7"/>
  <c r="AM150" i="7"/>
  <c r="AL150" i="7"/>
  <c r="AK150" i="7"/>
  <c r="AJ150" i="7"/>
  <c r="AA150" i="7"/>
  <c r="AV150" i="7" s="1"/>
  <c r="U150" i="7"/>
  <c r="R150" i="7"/>
  <c r="Q150" i="7"/>
  <c r="AB150" i="7" s="1"/>
  <c r="E150" i="7"/>
  <c r="D150" i="7"/>
  <c r="AU149" i="7"/>
  <c r="AT149" i="7"/>
  <c r="AS149" i="7"/>
  <c r="AR149" i="7"/>
  <c r="AM149" i="7"/>
  <c r="AL149" i="7"/>
  <c r="AK149" i="7"/>
  <c r="AJ149" i="7"/>
  <c r="AI149" i="7"/>
  <c r="AF149" i="7"/>
  <c r="AB149" i="7"/>
  <c r="AE149" i="7" s="1"/>
  <c r="AA149" i="7"/>
  <c r="AV149" i="7" s="1"/>
  <c r="U149" i="7"/>
  <c r="R149" i="7"/>
  <c r="Q149" i="7"/>
  <c r="E149" i="7"/>
  <c r="AV148" i="7"/>
  <c r="AT148" i="7"/>
  <c r="AS148" i="7"/>
  <c r="AR148" i="7"/>
  <c r="AM148" i="7"/>
  <c r="AL148" i="7"/>
  <c r="AK148" i="7"/>
  <c r="AJ148" i="7"/>
  <c r="AA148" i="7"/>
  <c r="U148" i="7"/>
  <c r="R148" i="7"/>
  <c r="Q148" i="7"/>
  <c r="AB148" i="7" s="1"/>
  <c r="E148" i="7"/>
  <c r="AT147" i="7"/>
  <c r="AS147" i="7"/>
  <c r="AR147" i="7"/>
  <c r="AU147" i="7" s="1"/>
  <c r="AM147" i="7"/>
  <c r="AL147" i="7"/>
  <c r="AK147" i="7"/>
  <c r="AJ147" i="7"/>
  <c r="AA147" i="7"/>
  <c r="AV147" i="7" s="1"/>
  <c r="U147" i="7"/>
  <c r="R147" i="7"/>
  <c r="Q147" i="7"/>
  <c r="AB147" i="7" s="1"/>
  <c r="E147" i="7"/>
  <c r="AV146" i="7"/>
  <c r="AT146" i="7"/>
  <c r="AS146" i="7"/>
  <c r="AR146" i="7"/>
  <c r="AM146" i="7"/>
  <c r="AL146" i="7"/>
  <c r="AK146" i="7"/>
  <c r="AJ146" i="7"/>
  <c r="AA146" i="7"/>
  <c r="U146" i="7"/>
  <c r="R146" i="7"/>
  <c r="Q146" i="7"/>
  <c r="AB146" i="7" s="1"/>
  <c r="E146" i="7"/>
  <c r="AT145" i="7"/>
  <c r="AU145" i="7" s="1"/>
  <c r="AS145" i="7"/>
  <c r="AR145" i="7"/>
  <c r="AM145" i="7"/>
  <c r="AL145" i="7"/>
  <c r="AK145" i="7"/>
  <c r="AJ145" i="7"/>
  <c r="AA145" i="7"/>
  <c r="AV145" i="7" s="1"/>
  <c r="U145" i="7"/>
  <c r="R145" i="7"/>
  <c r="Q145" i="7"/>
  <c r="AB145" i="7" s="1"/>
  <c r="E145" i="7"/>
  <c r="D145" i="7"/>
  <c r="AT144" i="7"/>
  <c r="AU144" i="7" s="1"/>
  <c r="AS144" i="7"/>
  <c r="AR144" i="7"/>
  <c r="AM144" i="7"/>
  <c r="AL144" i="7"/>
  <c r="AK144" i="7"/>
  <c r="AJ144" i="7"/>
  <c r="AE144" i="7"/>
  <c r="AB144" i="7"/>
  <c r="AA144" i="7"/>
  <c r="AV144" i="7" s="1"/>
  <c r="U144" i="7"/>
  <c r="R144" i="7"/>
  <c r="Q144" i="7"/>
  <c r="D144" i="7"/>
  <c r="E144" i="7" s="1"/>
  <c r="AV143" i="7"/>
  <c r="AT143" i="7"/>
  <c r="AS143" i="7"/>
  <c r="AR143" i="7"/>
  <c r="AM143" i="7"/>
  <c r="AL143" i="7"/>
  <c r="AK143" i="7"/>
  <c r="AJ143" i="7"/>
  <c r="AA143" i="7"/>
  <c r="U143" i="7"/>
  <c r="R143" i="7"/>
  <c r="Q143" i="7"/>
  <c r="AB143" i="7" s="1"/>
  <c r="E143" i="7"/>
  <c r="AT142" i="7"/>
  <c r="AU142" i="7" s="1"/>
  <c r="AS142" i="7"/>
  <c r="AR142" i="7"/>
  <c r="AM142" i="7"/>
  <c r="AL142" i="7"/>
  <c r="AK142" i="7"/>
  <c r="AJ142" i="7"/>
  <c r="AA142" i="7"/>
  <c r="AV142" i="7" s="1"/>
  <c r="U142" i="7"/>
  <c r="R142" i="7"/>
  <c r="Q142" i="7"/>
  <c r="AB142" i="7" s="1"/>
  <c r="E142" i="7"/>
  <c r="AV141" i="7"/>
  <c r="AT141" i="7"/>
  <c r="AS141" i="7"/>
  <c r="AR141" i="7"/>
  <c r="AM141" i="7"/>
  <c r="AL141" i="7"/>
  <c r="AK141" i="7"/>
  <c r="AJ141" i="7"/>
  <c r="AA141" i="7"/>
  <c r="U141" i="7"/>
  <c r="R141" i="7"/>
  <c r="Q141" i="7"/>
  <c r="AB141" i="7" s="1"/>
  <c r="D141" i="7"/>
  <c r="E141" i="7" s="1"/>
  <c r="AT140" i="7"/>
  <c r="AS140" i="7"/>
  <c r="AU140" i="7" s="1"/>
  <c r="AR140" i="7"/>
  <c r="AM140" i="7"/>
  <c r="AL140" i="7"/>
  <c r="AK140" i="7"/>
  <c r="AJ140" i="7"/>
  <c r="AA140" i="7"/>
  <c r="AV140" i="7" s="1"/>
  <c r="U140" i="7"/>
  <c r="R140" i="7"/>
  <c r="Q140" i="7"/>
  <c r="AB140" i="7" s="1"/>
  <c r="E140" i="7"/>
  <c r="D140" i="7"/>
  <c r="AT139" i="7"/>
  <c r="AS139" i="7"/>
  <c r="AR139" i="7"/>
  <c r="AU139" i="7" s="1"/>
  <c r="AM139" i="7"/>
  <c r="AL139" i="7"/>
  <c r="AK139" i="7"/>
  <c r="AJ139" i="7"/>
  <c r="AA139" i="7"/>
  <c r="AV139" i="7" s="1"/>
  <c r="U139" i="7"/>
  <c r="R139" i="7"/>
  <c r="Q139" i="7"/>
  <c r="AB139" i="7" s="1"/>
  <c r="E139" i="7"/>
  <c r="D139" i="7"/>
  <c r="AT138" i="7"/>
  <c r="AS138" i="7"/>
  <c r="AU138" i="7" s="1"/>
  <c r="AR138" i="7"/>
  <c r="AM138" i="7"/>
  <c r="AL138" i="7"/>
  <c r="AK138" i="7"/>
  <c r="AJ138" i="7"/>
  <c r="AA138" i="7"/>
  <c r="AV138" i="7" s="1"/>
  <c r="U138" i="7"/>
  <c r="R138" i="7"/>
  <c r="Q138" i="7"/>
  <c r="AB138" i="7" s="1"/>
  <c r="AF138" i="7" s="1"/>
  <c r="AI138" i="7" s="1"/>
  <c r="E138" i="7"/>
  <c r="AT137" i="7"/>
  <c r="AS137" i="7"/>
  <c r="AU137" i="7" s="1"/>
  <c r="AR137" i="7"/>
  <c r="AM137" i="7"/>
  <c r="AL137" i="7"/>
  <c r="AK137" i="7"/>
  <c r="AJ137" i="7"/>
  <c r="AA137" i="7"/>
  <c r="AV137" i="7" s="1"/>
  <c r="U137" i="7"/>
  <c r="R137" i="7"/>
  <c r="Q137" i="7"/>
  <c r="AB137" i="7" s="1"/>
  <c r="E137" i="7"/>
  <c r="AT136" i="7"/>
  <c r="AU136" i="7" s="1"/>
  <c r="AS136" i="7"/>
  <c r="AR136" i="7"/>
  <c r="AM136" i="7"/>
  <c r="AL136" i="7"/>
  <c r="AK136" i="7"/>
  <c r="AJ136" i="7"/>
  <c r="AF136" i="7"/>
  <c r="AI136" i="7" s="1"/>
  <c r="AA136" i="7"/>
  <c r="AV136" i="7" s="1"/>
  <c r="U136" i="7"/>
  <c r="R136" i="7"/>
  <c r="Q136" i="7"/>
  <c r="AB136" i="7" s="1"/>
  <c r="AE136" i="7" s="1"/>
  <c r="E136" i="7"/>
  <c r="AU135" i="7"/>
  <c r="AT135" i="7"/>
  <c r="AS135" i="7"/>
  <c r="AR135" i="7"/>
  <c r="AM135" i="7"/>
  <c r="AL135" i="7"/>
  <c r="AK135" i="7"/>
  <c r="AJ135" i="7"/>
  <c r="AA135" i="7"/>
  <c r="AV135" i="7" s="1"/>
  <c r="U135" i="7"/>
  <c r="R135" i="7"/>
  <c r="Q135" i="7"/>
  <c r="AB135" i="7" s="1"/>
  <c r="E135" i="7"/>
  <c r="AU134" i="7"/>
  <c r="AT134" i="7"/>
  <c r="AS134" i="7"/>
  <c r="AR134" i="7"/>
  <c r="AM134" i="7"/>
  <c r="AL134" i="7"/>
  <c r="AK134" i="7"/>
  <c r="AJ134" i="7"/>
  <c r="AI134" i="7"/>
  <c r="AF134" i="7"/>
  <c r="AA134" i="7"/>
  <c r="AV134" i="7" s="1"/>
  <c r="U134" i="7"/>
  <c r="R134" i="7"/>
  <c r="Q134" i="7"/>
  <c r="AB134" i="7" s="1"/>
  <c r="AE134" i="7" s="1"/>
  <c r="E134" i="7"/>
  <c r="AT133" i="7"/>
  <c r="AS133" i="7"/>
  <c r="AR133" i="7"/>
  <c r="AU133" i="7" s="1"/>
  <c r="AM133" i="7"/>
  <c r="AL133" i="7"/>
  <c r="AK133" i="7"/>
  <c r="AJ133" i="7"/>
  <c r="AA133" i="7"/>
  <c r="AV133" i="7" s="1"/>
  <c r="U133" i="7"/>
  <c r="R133" i="7"/>
  <c r="Q133" i="7"/>
  <c r="AB133" i="7" s="1"/>
  <c r="E133" i="7"/>
  <c r="D133" i="7"/>
  <c r="AT132" i="7"/>
  <c r="AU132" i="7" s="1"/>
  <c r="AS132" i="7"/>
  <c r="AR132" i="7"/>
  <c r="AM132" i="7"/>
  <c r="AL132" i="7"/>
  <c r="AK132" i="7"/>
  <c r="AJ132" i="7"/>
  <c r="AF132" i="7"/>
  <c r="AI132" i="7" s="1"/>
  <c r="AB132" i="7"/>
  <c r="AA132" i="7"/>
  <c r="AV132" i="7" s="1"/>
  <c r="U132" i="7"/>
  <c r="R132" i="7"/>
  <c r="Q132" i="7"/>
  <c r="D132" i="7"/>
  <c r="E132" i="7" s="1"/>
  <c r="AU131" i="7"/>
  <c r="AT131" i="7"/>
  <c r="AS131" i="7"/>
  <c r="AR131" i="7"/>
  <c r="AM131" i="7"/>
  <c r="AL131" i="7"/>
  <c r="AK131" i="7"/>
  <c r="AJ131" i="7"/>
  <c r="AI131" i="7"/>
  <c r="AF131" i="7"/>
  <c r="AA131" i="7"/>
  <c r="AV131" i="7" s="1"/>
  <c r="U131" i="7"/>
  <c r="R131" i="7"/>
  <c r="Q131" i="7"/>
  <c r="AB131" i="7" s="1"/>
  <c r="AE131" i="7" s="1"/>
  <c r="E131" i="7"/>
  <c r="AT130" i="7"/>
  <c r="AS130" i="7"/>
  <c r="AR130" i="7"/>
  <c r="AU130" i="7" s="1"/>
  <c r="AM130" i="7"/>
  <c r="AL130" i="7"/>
  <c r="AK130" i="7"/>
  <c r="AJ130" i="7"/>
  <c r="AA130" i="7"/>
  <c r="AV130" i="7" s="1"/>
  <c r="U130" i="7"/>
  <c r="R130" i="7"/>
  <c r="Q130" i="7"/>
  <c r="AB130" i="7" s="1"/>
  <c r="E130" i="7"/>
  <c r="AU129" i="7"/>
  <c r="AT129" i="7"/>
  <c r="AS129" i="7"/>
  <c r="AR129" i="7"/>
  <c r="AM129" i="7"/>
  <c r="AL129" i="7"/>
  <c r="AK129" i="7"/>
  <c r="AJ129" i="7"/>
  <c r="AA129" i="7"/>
  <c r="AV129" i="7" s="1"/>
  <c r="U129" i="7"/>
  <c r="R129" i="7"/>
  <c r="Q129" i="7"/>
  <c r="AB129" i="7" s="1"/>
  <c r="AE129" i="7" s="1"/>
  <c r="E129" i="7"/>
  <c r="D129" i="7"/>
  <c r="AT128" i="7"/>
  <c r="AU128" i="7" s="1"/>
  <c r="AS128" i="7"/>
  <c r="AR128" i="7"/>
  <c r="AM128" i="7"/>
  <c r="AL128" i="7"/>
  <c r="AK128" i="7"/>
  <c r="AJ128" i="7"/>
  <c r="AA128" i="7"/>
  <c r="AV128" i="7" s="1"/>
  <c r="U128" i="7"/>
  <c r="R128" i="7"/>
  <c r="Q128" i="7"/>
  <c r="AB128" i="7" s="1"/>
  <c r="D128" i="7"/>
  <c r="E128" i="7" s="1"/>
  <c r="AV127" i="7"/>
  <c r="AT127" i="7"/>
  <c r="AU127" i="7" s="1"/>
  <c r="AS127" i="7"/>
  <c r="AR127" i="7"/>
  <c r="AM127" i="7"/>
  <c r="AL127" i="7"/>
  <c r="AK127" i="7"/>
  <c r="AJ127" i="7"/>
  <c r="AA127" i="7"/>
  <c r="U127" i="7"/>
  <c r="R127" i="7"/>
  <c r="Q127" i="7"/>
  <c r="AB127" i="7" s="1"/>
  <c r="E127" i="7"/>
  <c r="AU126" i="7"/>
  <c r="AT126" i="7"/>
  <c r="AS126" i="7"/>
  <c r="AR126" i="7"/>
  <c r="AM126" i="7"/>
  <c r="AL126" i="7"/>
  <c r="AK126" i="7"/>
  <c r="AJ126" i="7"/>
  <c r="AA126" i="7"/>
  <c r="AV126" i="7" s="1"/>
  <c r="U126" i="7"/>
  <c r="R126" i="7"/>
  <c r="Q126" i="7"/>
  <c r="AB126" i="7" s="1"/>
  <c r="E126" i="7"/>
  <c r="D126" i="7"/>
  <c r="AT125" i="7"/>
  <c r="AU125" i="7" s="1"/>
  <c r="AS125" i="7"/>
  <c r="AR125" i="7"/>
  <c r="AM125" i="7"/>
  <c r="AL125" i="7"/>
  <c r="AK125" i="7"/>
  <c r="AJ125" i="7"/>
  <c r="AA125" i="7"/>
  <c r="AV125" i="7" s="1"/>
  <c r="U125" i="7"/>
  <c r="R125" i="7"/>
  <c r="Q125" i="7"/>
  <c r="AB125" i="7" s="1"/>
  <c r="D125" i="7"/>
  <c r="E125" i="7" s="1"/>
  <c r="AV124" i="7"/>
  <c r="AT124" i="7"/>
  <c r="AU124" i="7" s="1"/>
  <c r="AS124" i="7"/>
  <c r="AR124" i="7"/>
  <c r="AM124" i="7"/>
  <c r="AL124" i="7"/>
  <c r="AK124" i="7"/>
  <c r="AJ124" i="7"/>
  <c r="AA124" i="7"/>
  <c r="U124" i="7"/>
  <c r="R124" i="7"/>
  <c r="Q124" i="7"/>
  <c r="AB124" i="7" s="1"/>
  <c r="E124" i="7"/>
  <c r="AU123" i="7"/>
  <c r="AT123" i="7"/>
  <c r="AS123" i="7"/>
  <c r="AR123" i="7"/>
  <c r="AM123" i="7"/>
  <c r="AL123" i="7"/>
  <c r="AK123" i="7"/>
  <c r="AJ123" i="7"/>
  <c r="AA123" i="7"/>
  <c r="AV123" i="7" s="1"/>
  <c r="U123" i="7"/>
  <c r="R123" i="7"/>
  <c r="Q123" i="7"/>
  <c r="AB123" i="7" s="1"/>
  <c r="E123" i="7"/>
  <c r="D123" i="7"/>
  <c r="AT122" i="7"/>
  <c r="AU122" i="7" s="1"/>
  <c r="AS122" i="7"/>
  <c r="AR122" i="7"/>
  <c r="AM122" i="7"/>
  <c r="AL122" i="7"/>
  <c r="AK122" i="7"/>
  <c r="AJ122" i="7"/>
  <c r="AA122" i="7"/>
  <c r="AV122" i="7" s="1"/>
  <c r="U122" i="7"/>
  <c r="R122" i="7"/>
  <c r="Q122" i="7"/>
  <c r="AB122" i="7" s="1"/>
  <c r="D122" i="7"/>
  <c r="E122" i="7" s="1"/>
  <c r="AV121" i="7"/>
  <c r="AT121" i="7"/>
  <c r="AU121" i="7" s="1"/>
  <c r="AS121" i="7"/>
  <c r="AR121" i="7"/>
  <c r="AM121" i="7"/>
  <c r="AL121" i="7"/>
  <c r="AK121" i="7"/>
  <c r="AJ121" i="7"/>
  <c r="AA121" i="7"/>
  <c r="U121" i="7"/>
  <c r="R121" i="7"/>
  <c r="Q121" i="7"/>
  <c r="AB121" i="7" s="1"/>
  <c r="D121" i="7"/>
  <c r="E121" i="7" s="1"/>
  <c r="AV120" i="7"/>
  <c r="AT120" i="7"/>
  <c r="AS120" i="7"/>
  <c r="AR120" i="7"/>
  <c r="AU120" i="7" s="1"/>
  <c r="AM120" i="7"/>
  <c r="AL120" i="7"/>
  <c r="AK120" i="7"/>
  <c r="AJ120" i="7"/>
  <c r="AA120" i="7"/>
  <c r="U120" i="7"/>
  <c r="R120" i="7"/>
  <c r="Q120" i="7"/>
  <c r="AB120" i="7" s="1"/>
  <c r="E120" i="7"/>
  <c r="AT119" i="7"/>
  <c r="AU119" i="7" s="1"/>
  <c r="AS119" i="7"/>
  <c r="AR119" i="7"/>
  <c r="AM119" i="7"/>
  <c r="AL119" i="7"/>
  <c r="AK119" i="7"/>
  <c r="AJ119" i="7"/>
  <c r="AA119" i="7"/>
  <c r="AV119" i="7" s="1"/>
  <c r="U119" i="7"/>
  <c r="R119" i="7"/>
  <c r="Q119" i="7"/>
  <c r="AB119" i="7" s="1"/>
  <c r="D119" i="7"/>
  <c r="E119" i="7" s="1"/>
  <c r="AV118" i="7"/>
  <c r="AT118" i="7"/>
  <c r="AU118" i="7" s="1"/>
  <c r="AS118" i="7"/>
  <c r="AR118" i="7"/>
  <c r="AM118" i="7"/>
  <c r="AL118" i="7"/>
  <c r="AK118" i="7"/>
  <c r="AJ118" i="7"/>
  <c r="AE118" i="7"/>
  <c r="AB118" i="7"/>
  <c r="AF118" i="7" s="1"/>
  <c r="AI118" i="7" s="1"/>
  <c r="AA118" i="7"/>
  <c r="U118" i="7"/>
  <c r="R118" i="7"/>
  <c r="Q118" i="7"/>
  <c r="E118" i="7"/>
  <c r="AU117" i="7"/>
  <c r="AT117" i="7"/>
  <c r="AS117" i="7"/>
  <c r="AR117" i="7"/>
  <c r="AM117" i="7"/>
  <c r="AL117" i="7"/>
  <c r="AK117" i="7"/>
  <c r="AJ117" i="7"/>
  <c r="AA117" i="7"/>
  <c r="AV117" i="7" s="1"/>
  <c r="U117" i="7"/>
  <c r="R117" i="7"/>
  <c r="Q117" i="7"/>
  <c r="AB117" i="7" s="1"/>
  <c r="E117" i="7"/>
  <c r="D117" i="7"/>
  <c r="AT116" i="7"/>
  <c r="AU116" i="7" s="1"/>
  <c r="AS116" i="7"/>
  <c r="AR116" i="7"/>
  <c r="AM116" i="7"/>
  <c r="AL116" i="7"/>
  <c r="AK116" i="7"/>
  <c r="AJ116" i="7"/>
  <c r="AA116" i="7"/>
  <c r="AV116" i="7" s="1"/>
  <c r="U116" i="7"/>
  <c r="R116" i="7"/>
  <c r="Q116" i="7"/>
  <c r="AB116" i="7" s="1"/>
  <c r="E116" i="7"/>
  <c r="AV115" i="7"/>
  <c r="AT115" i="7"/>
  <c r="AS115" i="7"/>
  <c r="AR115" i="7"/>
  <c r="AU115" i="7" s="1"/>
  <c r="AM115" i="7"/>
  <c r="AL115" i="7"/>
  <c r="AK115" i="7"/>
  <c r="AJ115" i="7"/>
  <c r="AA115" i="7"/>
  <c r="U115" i="7"/>
  <c r="R115" i="7"/>
  <c r="Q115" i="7"/>
  <c r="AB115" i="7" s="1"/>
  <c r="E115" i="7"/>
  <c r="D115" i="7"/>
  <c r="AU114" i="7"/>
  <c r="AT114" i="7"/>
  <c r="AS114" i="7"/>
  <c r="AR114" i="7"/>
  <c r="AM114" i="7"/>
  <c r="AL114" i="7"/>
  <c r="AK114" i="7"/>
  <c r="AJ114" i="7"/>
  <c r="AI114" i="7"/>
  <c r="AF114" i="7"/>
  <c r="AB114" i="7"/>
  <c r="AE114" i="7" s="1"/>
  <c r="AA114" i="7"/>
  <c r="AV114" i="7" s="1"/>
  <c r="U114" i="7"/>
  <c r="R114" i="7"/>
  <c r="Q114" i="7"/>
  <c r="E114" i="7"/>
  <c r="AV113" i="7"/>
  <c r="AT113" i="7"/>
  <c r="AU113" i="7" s="1"/>
  <c r="AS113" i="7"/>
  <c r="AR113" i="7"/>
  <c r="AM113" i="7"/>
  <c r="AL113" i="7"/>
  <c r="AK113" i="7"/>
  <c r="AJ113" i="7"/>
  <c r="AE113" i="7"/>
  <c r="AB113" i="7"/>
  <c r="AF113" i="7" s="1"/>
  <c r="AI113" i="7" s="1"/>
  <c r="AA113" i="7"/>
  <c r="U113" i="7"/>
  <c r="R113" i="7"/>
  <c r="Q113" i="7"/>
  <c r="E113" i="7"/>
  <c r="AU112" i="7"/>
  <c r="AT112" i="7"/>
  <c r="AS112" i="7"/>
  <c r="AR112" i="7"/>
  <c r="AM112" i="7"/>
  <c r="AL112" i="7"/>
  <c r="AK112" i="7"/>
  <c r="AJ112" i="7"/>
  <c r="AA112" i="7"/>
  <c r="AV112" i="7" s="1"/>
  <c r="U112" i="7"/>
  <c r="R112" i="7"/>
  <c r="Q112" i="7"/>
  <c r="AB112" i="7" s="1"/>
  <c r="E112" i="7"/>
  <c r="D112" i="7"/>
  <c r="AT111" i="7"/>
  <c r="AU111" i="7" s="1"/>
  <c r="AS111" i="7"/>
  <c r="AR111" i="7"/>
  <c r="AM111" i="7"/>
  <c r="AL111" i="7"/>
  <c r="AK111" i="7"/>
  <c r="AJ111" i="7"/>
  <c r="AF111" i="7"/>
  <c r="AI111" i="7" s="1"/>
  <c r="AE111" i="7"/>
  <c r="AB111" i="7"/>
  <c r="AA111" i="7"/>
  <c r="AV111" i="7" s="1"/>
  <c r="U111" i="7"/>
  <c r="R111" i="7"/>
  <c r="Q111" i="7"/>
  <c r="E111" i="7"/>
  <c r="AV110" i="7"/>
  <c r="AT110" i="7"/>
  <c r="AS110" i="7"/>
  <c r="AR110" i="7"/>
  <c r="AU110" i="7" s="1"/>
  <c r="AM110" i="7"/>
  <c r="AL110" i="7"/>
  <c r="AK110" i="7"/>
  <c r="AJ110" i="7"/>
  <c r="AA110" i="7"/>
  <c r="U110" i="7"/>
  <c r="R110" i="7"/>
  <c r="Q110" i="7"/>
  <c r="AB110" i="7" s="1"/>
  <c r="E110" i="7"/>
  <c r="AT109" i="7"/>
  <c r="AU109" i="7" s="1"/>
  <c r="AS109" i="7"/>
  <c r="AR109" i="7"/>
  <c r="AM109" i="7"/>
  <c r="AL109" i="7"/>
  <c r="AK109" i="7"/>
  <c r="AJ109" i="7"/>
  <c r="AA109" i="7"/>
  <c r="AV109" i="7" s="1"/>
  <c r="U109" i="7"/>
  <c r="R109" i="7"/>
  <c r="Q109" i="7"/>
  <c r="AB109" i="7" s="1"/>
  <c r="E109" i="7"/>
  <c r="AV108" i="7"/>
  <c r="AT108" i="7"/>
  <c r="AS108" i="7"/>
  <c r="AR108" i="7"/>
  <c r="AU108" i="7" s="1"/>
  <c r="AM108" i="7"/>
  <c r="AL108" i="7"/>
  <c r="AK108" i="7"/>
  <c r="AJ108" i="7"/>
  <c r="AB108" i="7"/>
  <c r="AE108" i="7" s="1"/>
  <c r="AA108" i="7"/>
  <c r="U108" i="7"/>
  <c r="R108" i="7"/>
  <c r="Q108" i="7"/>
  <c r="E108" i="7"/>
  <c r="D108" i="7"/>
  <c r="AU107" i="7"/>
  <c r="AT107" i="7"/>
  <c r="AS107" i="7"/>
  <c r="AR107" i="7"/>
  <c r="AM107" i="7"/>
  <c r="AL107" i="7"/>
  <c r="AK107" i="7"/>
  <c r="AJ107" i="7"/>
  <c r="AA107" i="7"/>
  <c r="AV107" i="7" s="1"/>
  <c r="U107" i="7"/>
  <c r="R107" i="7"/>
  <c r="Q107" i="7"/>
  <c r="AB107" i="7" s="1"/>
  <c r="E107" i="7"/>
  <c r="AV106" i="7"/>
  <c r="AT106" i="7"/>
  <c r="AU106" i="7" s="1"/>
  <c r="AS106" i="7"/>
  <c r="AR106" i="7"/>
  <c r="AM106" i="7"/>
  <c r="AL106" i="7"/>
  <c r="AK106" i="7"/>
  <c r="AJ106" i="7"/>
  <c r="AA106" i="7"/>
  <c r="U106" i="7"/>
  <c r="R106" i="7"/>
  <c r="Q106" i="7"/>
  <c r="AB106" i="7" s="1"/>
  <c r="D106" i="7"/>
  <c r="E106" i="7" s="1"/>
  <c r="AV105" i="7"/>
  <c r="AT105" i="7"/>
  <c r="AS105" i="7"/>
  <c r="AR105" i="7"/>
  <c r="AU105" i="7" s="1"/>
  <c r="AM105" i="7"/>
  <c r="AL105" i="7"/>
  <c r="AK105" i="7"/>
  <c r="AJ105" i="7"/>
  <c r="AA105" i="7"/>
  <c r="U105" i="7"/>
  <c r="R105" i="7"/>
  <c r="Q105" i="7"/>
  <c r="AB105" i="7" s="1"/>
  <c r="E105" i="7"/>
  <c r="D105" i="7"/>
  <c r="AU104" i="7"/>
  <c r="AT104" i="7"/>
  <c r="AS104" i="7"/>
  <c r="AR104" i="7"/>
  <c r="AM104" i="7"/>
  <c r="AL104" i="7"/>
  <c r="AK104" i="7"/>
  <c r="AJ104" i="7"/>
  <c r="AE104" i="7"/>
  <c r="AB104" i="7"/>
  <c r="AA104" i="7"/>
  <c r="AV104" i="7" s="1"/>
  <c r="U104" i="7"/>
  <c r="R104" i="7"/>
  <c r="Q104" i="7"/>
  <c r="E104" i="7"/>
  <c r="D104" i="7"/>
  <c r="AF104" i="7" s="1"/>
  <c r="AI104" i="7" s="1"/>
  <c r="AT103" i="7"/>
  <c r="AU103" i="7" s="1"/>
  <c r="AS103" i="7"/>
  <c r="AR103" i="7"/>
  <c r="AM103" i="7"/>
  <c r="AL103" i="7"/>
  <c r="AK103" i="7"/>
  <c r="AJ103" i="7"/>
  <c r="AF103" i="7"/>
  <c r="AI103" i="7" s="1"/>
  <c r="AE103" i="7"/>
  <c r="AB103" i="7"/>
  <c r="AA103" i="7"/>
  <c r="AV103" i="7" s="1"/>
  <c r="U103" i="7"/>
  <c r="R103" i="7"/>
  <c r="Q103" i="7"/>
  <c r="E103" i="7"/>
  <c r="AV102" i="7"/>
  <c r="AT102" i="7"/>
  <c r="AS102" i="7"/>
  <c r="AR102" i="7"/>
  <c r="AU102" i="7" s="1"/>
  <c r="AM102" i="7"/>
  <c r="AL102" i="7"/>
  <c r="AK102" i="7"/>
  <c r="AJ102" i="7"/>
  <c r="AB102" i="7"/>
  <c r="AE102" i="7" s="1"/>
  <c r="AA102" i="7"/>
  <c r="U102" i="7"/>
  <c r="R102" i="7"/>
  <c r="Q102" i="7"/>
  <c r="E102" i="7"/>
  <c r="D102" i="7"/>
  <c r="AU101" i="7"/>
  <c r="AT101" i="7"/>
  <c r="AS101" i="7"/>
  <c r="AR101" i="7"/>
  <c r="AM101" i="7"/>
  <c r="AL101" i="7"/>
  <c r="AK101" i="7"/>
  <c r="AJ101" i="7"/>
  <c r="AI101" i="7"/>
  <c r="AF101" i="7"/>
  <c r="AE101" i="7"/>
  <c r="AB101" i="7"/>
  <c r="AA101" i="7"/>
  <c r="AV101" i="7" s="1"/>
  <c r="U101" i="7"/>
  <c r="R101" i="7"/>
  <c r="Q101" i="7"/>
  <c r="E101" i="7"/>
  <c r="AV100" i="7"/>
  <c r="AT100" i="7"/>
  <c r="AS100" i="7"/>
  <c r="AU100" i="7" s="1"/>
  <c r="AR100" i="7"/>
  <c r="AM100" i="7"/>
  <c r="AL100" i="7"/>
  <c r="AK100" i="7"/>
  <c r="AJ100" i="7"/>
  <c r="AE100" i="7"/>
  <c r="AB100" i="7"/>
  <c r="AF100" i="7" s="1"/>
  <c r="AI100" i="7" s="1"/>
  <c r="AA100" i="7"/>
  <c r="U100" i="7"/>
  <c r="R100" i="7"/>
  <c r="Q100" i="7"/>
  <c r="E100" i="7"/>
  <c r="D100" i="7"/>
  <c r="AV99" i="7"/>
  <c r="AT99" i="7"/>
  <c r="AS99" i="7"/>
  <c r="AR99" i="7"/>
  <c r="AU99" i="7" s="1"/>
  <c r="AM99" i="7"/>
  <c r="AL99" i="7"/>
  <c r="AK99" i="7"/>
  <c r="AJ99" i="7"/>
  <c r="AA99" i="7"/>
  <c r="U99" i="7"/>
  <c r="R99" i="7"/>
  <c r="Q99" i="7"/>
  <c r="AB99" i="7" s="1"/>
  <c r="E99" i="7"/>
  <c r="AV98" i="7"/>
  <c r="AT98" i="7"/>
  <c r="AU98" i="7" s="1"/>
  <c r="AS98" i="7"/>
  <c r="AR98" i="7"/>
  <c r="AM98" i="7"/>
  <c r="AL98" i="7"/>
  <c r="AK98" i="7"/>
  <c r="AJ98" i="7"/>
  <c r="AF98" i="7"/>
  <c r="AI98" i="7" s="1"/>
  <c r="AE98" i="7"/>
  <c r="AB98" i="7"/>
  <c r="AA98" i="7"/>
  <c r="U98" i="7"/>
  <c r="R98" i="7"/>
  <c r="Q98" i="7"/>
  <c r="E98" i="7"/>
  <c r="AV97" i="7"/>
  <c r="AT97" i="7"/>
  <c r="AS97" i="7"/>
  <c r="AR97" i="7"/>
  <c r="AU97" i="7" s="1"/>
  <c r="AM97" i="7"/>
  <c r="AL97" i="7"/>
  <c r="AK97" i="7"/>
  <c r="AJ97" i="7"/>
  <c r="AB97" i="7"/>
  <c r="AE97" i="7" s="1"/>
  <c r="AA97" i="7"/>
  <c r="U97" i="7"/>
  <c r="R97" i="7"/>
  <c r="Q97" i="7"/>
  <c r="E97" i="7"/>
  <c r="D97" i="7"/>
  <c r="AU96" i="7"/>
  <c r="AT96" i="7"/>
  <c r="AS96" i="7"/>
  <c r="AR96" i="7"/>
  <c r="AM96" i="7"/>
  <c r="AL96" i="7"/>
  <c r="AK96" i="7"/>
  <c r="AJ96" i="7"/>
  <c r="AE96" i="7"/>
  <c r="AB96" i="7"/>
  <c r="AA96" i="7"/>
  <c r="AV96" i="7" s="1"/>
  <c r="U96" i="7"/>
  <c r="R96" i="7"/>
  <c r="Q96" i="7"/>
  <c r="E96" i="7"/>
  <c r="D96" i="7"/>
  <c r="AF96" i="7" s="1"/>
  <c r="AI96" i="7" s="1"/>
  <c r="AV95" i="7"/>
  <c r="AT95" i="7"/>
  <c r="AU95" i="7" s="1"/>
  <c r="AS95" i="7"/>
  <c r="AR95" i="7"/>
  <c r="AM95" i="7"/>
  <c r="AL95" i="7"/>
  <c r="AK95" i="7"/>
  <c r="AJ95" i="7"/>
  <c r="AE95" i="7"/>
  <c r="AB95" i="7"/>
  <c r="AA95" i="7"/>
  <c r="U95" i="7"/>
  <c r="R95" i="7"/>
  <c r="Q95" i="7"/>
  <c r="D95" i="7"/>
  <c r="E95" i="7" s="1"/>
  <c r="AV94" i="7"/>
  <c r="AT94" i="7"/>
  <c r="AS94" i="7"/>
  <c r="AU94" i="7" s="1"/>
  <c r="AR94" i="7"/>
  <c r="AM94" i="7"/>
  <c r="AL94" i="7"/>
  <c r="AK94" i="7"/>
  <c r="AJ94" i="7"/>
  <c r="AA94" i="7"/>
  <c r="U94" i="7"/>
  <c r="R94" i="7"/>
  <c r="Q94" i="7"/>
  <c r="AB94" i="7" s="1"/>
  <c r="E94" i="7"/>
  <c r="D94" i="7"/>
  <c r="AV93" i="7"/>
  <c r="AT93" i="7"/>
  <c r="AS93" i="7"/>
  <c r="AR93" i="7"/>
  <c r="AU93" i="7" s="1"/>
  <c r="AM93" i="7"/>
  <c r="AL93" i="7"/>
  <c r="AK93" i="7"/>
  <c r="AJ93" i="7"/>
  <c r="AB93" i="7"/>
  <c r="AE93" i="7" s="1"/>
  <c r="AA93" i="7"/>
  <c r="U93" i="7"/>
  <c r="R93" i="7"/>
  <c r="Q93" i="7"/>
  <c r="E93" i="7"/>
  <c r="AV92" i="7"/>
  <c r="AT92" i="7"/>
  <c r="AU92" i="7" s="1"/>
  <c r="AS92" i="7"/>
  <c r="AR92" i="7"/>
  <c r="AM92" i="7"/>
  <c r="AL92" i="7"/>
  <c r="AK92" i="7"/>
  <c r="AJ92" i="7"/>
  <c r="AE92" i="7"/>
  <c r="AB92" i="7"/>
  <c r="AA92" i="7"/>
  <c r="U92" i="7"/>
  <c r="R92" i="7"/>
  <c r="Q92" i="7"/>
  <c r="D92" i="7"/>
  <c r="E92" i="7" s="1"/>
  <c r="AV91" i="7"/>
  <c r="AT91" i="7"/>
  <c r="AS91" i="7"/>
  <c r="AU91" i="7" s="1"/>
  <c r="AR91" i="7"/>
  <c r="AM91" i="7"/>
  <c r="AL91" i="7"/>
  <c r="AK91" i="7"/>
  <c r="AJ91" i="7"/>
  <c r="AA91" i="7"/>
  <c r="U91" i="7"/>
  <c r="R91" i="7"/>
  <c r="Q91" i="7"/>
  <c r="AB91" i="7" s="1"/>
  <c r="E91" i="7"/>
  <c r="AU90" i="7"/>
  <c r="AT90" i="7"/>
  <c r="AS90" i="7"/>
  <c r="AR90" i="7"/>
  <c r="AM90" i="7"/>
  <c r="AL90" i="7"/>
  <c r="AK90" i="7"/>
  <c r="AJ90" i="7"/>
  <c r="AI90" i="7"/>
  <c r="AF90" i="7"/>
  <c r="AE90" i="7"/>
  <c r="AB90" i="7"/>
  <c r="AA90" i="7"/>
  <c r="AV90" i="7" s="1"/>
  <c r="U90" i="7"/>
  <c r="R90" i="7"/>
  <c r="Q90" i="7"/>
  <c r="E90" i="7"/>
  <c r="AV89" i="7"/>
  <c r="AT89" i="7"/>
  <c r="AS89" i="7"/>
  <c r="AU89" i="7" s="1"/>
  <c r="AR89" i="7"/>
  <c r="AM89" i="7"/>
  <c r="AL89" i="7"/>
  <c r="AK89" i="7"/>
  <c r="AJ89" i="7"/>
  <c r="AE89" i="7"/>
  <c r="AB89" i="7"/>
  <c r="AF89" i="7" s="1"/>
  <c r="AI89" i="7" s="1"/>
  <c r="AA89" i="7"/>
  <c r="U89" i="7"/>
  <c r="R89" i="7"/>
  <c r="Q89" i="7"/>
  <c r="E89" i="7"/>
  <c r="D89" i="7"/>
  <c r="AV88" i="7"/>
  <c r="AT88" i="7"/>
  <c r="AS88" i="7"/>
  <c r="AR88" i="7"/>
  <c r="AU88" i="7" s="1"/>
  <c r="AM88" i="7"/>
  <c r="AL88" i="7"/>
  <c r="AK88" i="7"/>
  <c r="AJ88" i="7"/>
  <c r="AA88" i="7"/>
  <c r="U88" i="7"/>
  <c r="R88" i="7"/>
  <c r="Q88" i="7"/>
  <c r="AB88" i="7" s="1"/>
  <c r="E88" i="7"/>
  <c r="D88" i="7"/>
  <c r="AU87" i="7"/>
  <c r="AT87" i="7"/>
  <c r="AS87" i="7"/>
  <c r="AR87" i="7"/>
  <c r="AM87" i="7"/>
  <c r="AL87" i="7"/>
  <c r="AK87" i="7"/>
  <c r="AJ87" i="7"/>
  <c r="AI87" i="7"/>
  <c r="AF87" i="7"/>
  <c r="AE87" i="7"/>
  <c r="AB87" i="7"/>
  <c r="AA87" i="7"/>
  <c r="AV87" i="7" s="1"/>
  <c r="U87" i="7"/>
  <c r="R87" i="7"/>
  <c r="Q87" i="7"/>
  <c r="E87" i="7"/>
  <c r="AV86" i="7"/>
  <c r="AT86" i="7"/>
  <c r="AS86" i="7"/>
  <c r="AU86" i="7" s="1"/>
  <c r="AR86" i="7"/>
  <c r="AM86" i="7"/>
  <c r="AL86" i="7"/>
  <c r="AK86" i="7"/>
  <c r="AJ86" i="7"/>
  <c r="AE86" i="7"/>
  <c r="AB86" i="7"/>
  <c r="AF86" i="7" s="1"/>
  <c r="AI86" i="7" s="1"/>
  <c r="AA86" i="7"/>
  <c r="U86" i="7"/>
  <c r="R86" i="7"/>
  <c r="Q86" i="7"/>
  <c r="E86" i="7"/>
  <c r="D86" i="7"/>
  <c r="AV85" i="7"/>
  <c r="AT85" i="7"/>
  <c r="AS85" i="7"/>
  <c r="AR85" i="7"/>
  <c r="AU85" i="7" s="1"/>
  <c r="AM85" i="7"/>
  <c r="AL85" i="7"/>
  <c r="AK85" i="7"/>
  <c r="AJ85" i="7"/>
  <c r="AB85" i="7"/>
  <c r="AE85" i="7" s="1"/>
  <c r="AA85" i="7"/>
  <c r="U85" i="7"/>
  <c r="R85" i="7"/>
  <c r="Q85" i="7"/>
  <c r="E85" i="7"/>
  <c r="D85" i="7"/>
  <c r="AU84" i="7"/>
  <c r="AT84" i="7"/>
  <c r="AS84" i="7"/>
  <c r="AR84" i="7"/>
  <c r="AM84" i="7"/>
  <c r="AL84" i="7"/>
  <c r="AK84" i="7"/>
  <c r="AJ84" i="7"/>
  <c r="AA84" i="7"/>
  <c r="AV84" i="7" s="1"/>
  <c r="U84" i="7"/>
  <c r="R84" i="7"/>
  <c r="Q84" i="7"/>
  <c r="AB84" i="7" s="1"/>
  <c r="E84" i="7"/>
  <c r="D84" i="7"/>
  <c r="AV83" i="7"/>
  <c r="AT83" i="7"/>
  <c r="AU83" i="7" s="1"/>
  <c r="AS83" i="7"/>
  <c r="AR83" i="7"/>
  <c r="AM83" i="7"/>
  <c r="AL83" i="7"/>
  <c r="AK83" i="7"/>
  <c r="AJ83" i="7"/>
  <c r="AE83" i="7"/>
  <c r="AB83" i="7"/>
  <c r="AA83" i="7"/>
  <c r="U83" i="7"/>
  <c r="R83" i="7"/>
  <c r="Q83" i="7"/>
  <c r="D83" i="7"/>
  <c r="E83" i="7" s="1"/>
  <c r="AT82" i="7"/>
  <c r="AS82" i="7"/>
  <c r="AU82" i="7" s="1"/>
  <c r="AR82" i="7"/>
  <c r="AM82" i="7"/>
  <c r="AL82" i="7"/>
  <c r="AK82" i="7"/>
  <c r="AJ82" i="7"/>
  <c r="AE82" i="7"/>
  <c r="AB82" i="7"/>
  <c r="AF82" i="7" s="1"/>
  <c r="AI82" i="7" s="1"/>
  <c r="AA82" i="7"/>
  <c r="AV82" i="7" s="1"/>
  <c r="U82" i="7"/>
  <c r="R82" i="7"/>
  <c r="Q82" i="7"/>
  <c r="E82" i="7"/>
  <c r="D82" i="7"/>
  <c r="AV81" i="7"/>
  <c r="AT81" i="7"/>
  <c r="AS81" i="7"/>
  <c r="AR81" i="7"/>
  <c r="AU81" i="7" s="1"/>
  <c r="AM81" i="7"/>
  <c r="AL81" i="7"/>
  <c r="AK81" i="7"/>
  <c r="AJ81" i="7"/>
  <c r="AB81" i="7"/>
  <c r="AE81" i="7" s="1"/>
  <c r="AA81" i="7"/>
  <c r="U81" i="7"/>
  <c r="R81" i="7"/>
  <c r="Q81" i="7"/>
  <c r="D81" i="7"/>
  <c r="E81" i="7" s="1"/>
  <c r="AU80" i="7"/>
  <c r="AT80" i="7"/>
  <c r="AS80" i="7"/>
  <c r="AR80" i="7"/>
  <c r="AM80" i="7"/>
  <c r="AL80" i="7"/>
  <c r="AK80" i="7"/>
  <c r="AF80" i="7" s="1"/>
  <c r="AI80" i="7" s="1"/>
  <c r="AJ80" i="7"/>
  <c r="AE80" i="7"/>
  <c r="AB80" i="7"/>
  <c r="AA80" i="7"/>
  <c r="AV80" i="7" s="1"/>
  <c r="U80" i="7"/>
  <c r="R80" i="7"/>
  <c r="Q80" i="7"/>
  <c r="E80" i="7"/>
  <c r="AT79" i="7"/>
  <c r="AS79" i="7"/>
  <c r="AU79" i="7" s="1"/>
  <c r="AR79" i="7"/>
  <c r="AM79" i="7"/>
  <c r="AL79" i="7"/>
  <c r="AK79" i="7"/>
  <c r="AJ79" i="7"/>
  <c r="AE79" i="7"/>
  <c r="AB79" i="7"/>
  <c r="AF79" i="7" s="1"/>
  <c r="AI79" i="7" s="1"/>
  <c r="AA79" i="7"/>
  <c r="AV79" i="7" s="1"/>
  <c r="U79" i="7"/>
  <c r="R79" i="7"/>
  <c r="Q79" i="7"/>
  <c r="E79" i="7"/>
  <c r="D79" i="7"/>
  <c r="AV78" i="7"/>
  <c r="AT78" i="7"/>
  <c r="AU78" i="7" s="1"/>
  <c r="AS78" i="7"/>
  <c r="AR78" i="7"/>
  <c r="AM78" i="7"/>
  <c r="AL78" i="7"/>
  <c r="AK78" i="7"/>
  <c r="AJ78" i="7"/>
  <c r="AB78" i="7"/>
  <c r="AE78" i="7" s="1"/>
  <c r="AA78" i="7"/>
  <c r="U78" i="7"/>
  <c r="R78" i="7"/>
  <c r="Q78" i="7"/>
  <c r="E78" i="7"/>
  <c r="AV77" i="7"/>
  <c r="AT77" i="7"/>
  <c r="AU77" i="7" s="1"/>
  <c r="AS77" i="7"/>
  <c r="AR77" i="7"/>
  <c r="AM77" i="7"/>
  <c r="AL77" i="7"/>
  <c r="AK77" i="7"/>
  <c r="AJ77" i="7"/>
  <c r="AF77" i="7"/>
  <c r="AI77" i="7" s="1"/>
  <c r="AB77" i="7"/>
  <c r="AE77" i="7" s="1"/>
  <c r="AA77" i="7"/>
  <c r="U77" i="7"/>
  <c r="R77" i="7"/>
  <c r="Q77" i="7"/>
  <c r="E77" i="7"/>
  <c r="AV76" i="7"/>
  <c r="AT76" i="7"/>
  <c r="AU76" i="7" s="1"/>
  <c r="AS76" i="7"/>
  <c r="AR76" i="7"/>
  <c r="AM76" i="7"/>
  <c r="AL76" i="7"/>
  <c r="AK76" i="7"/>
  <c r="AJ76" i="7"/>
  <c r="AB76" i="7"/>
  <c r="AE76" i="7" s="1"/>
  <c r="AA76" i="7"/>
  <c r="U76" i="7"/>
  <c r="R76" i="7"/>
  <c r="Q76" i="7"/>
  <c r="E76" i="7"/>
  <c r="AV75" i="7"/>
  <c r="AT75" i="7"/>
  <c r="AU75" i="7" s="1"/>
  <c r="AS75" i="7"/>
  <c r="AR75" i="7"/>
  <c r="AM75" i="7"/>
  <c r="AL75" i="7"/>
  <c r="AK75" i="7"/>
  <c r="AJ75" i="7"/>
  <c r="AA75" i="7"/>
  <c r="U75" i="7"/>
  <c r="R75" i="7"/>
  <c r="Q75" i="7"/>
  <c r="AB75" i="7" s="1"/>
  <c r="D75" i="7"/>
  <c r="E75" i="7" s="1"/>
  <c r="AT74" i="7"/>
  <c r="AS74" i="7"/>
  <c r="AU74" i="7" s="1"/>
  <c r="AR74" i="7"/>
  <c r="AM74" i="7"/>
  <c r="AL74" i="7"/>
  <c r="AK74" i="7"/>
  <c r="AJ74" i="7"/>
  <c r="AE74" i="7"/>
  <c r="AB74" i="7"/>
  <c r="AF74" i="7" s="1"/>
  <c r="AI74" i="7" s="1"/>
  <c r="AA74" i="7"/>
  <c r="AV74" i="7" s="1"/>
  <c r="U74" i="7"/>
  <c r="R74" i="7"/>
  <c r="Q74" i="7"/>
  <c r="E74" i="7"/>
  <c r="D74" i="7"/>
  <c r="AV73" i="7"/>
  <c r="AT73" i="7"/>
  <c r="AU73" i="7" s="1"/>
  <c r="AS73" i="7"/>
  <c r="AR73" i="7"/>
  <c r="AM73" i="7"/>
  <c r="AL73" i="7"/>
  <c r="AK73" i="7"/>
  <c r="AJ73" i="7"/>
  <c r="AB73" i="7"/>
  <c r="AE73" i="7" s="1"/>
  <c r="AA73" i="7"/>
  <c r="U73" i="7"/>
  <c r="R73" i="7"/>
  <c r="Q73" i="7"/>
  <c r="E73" i="7"/>
  <c r="AV72" i="7"/>
  <c r="AT72" i="7"/>
  <c r="AU72" i="7" s="1"/>
  <c r="AS72" i="7"/>
  <c r="AR72" i="7"/>
  <c r="AM72" i="7"/>
  <c r="AL72" i="7"/>
  <c r="AK72" i="7"/>
  <c r="AJ72" i="7"/>
  <c r="AB72" i="7"/>
  <c r="AE72" i="7" s="1"/>
  <c r="AA72" i="7"/>
  <c r="U72" i="7"/>
  <c r="R72" i="7"/>
  <c r="Q72" i="7"/>
  <c r="D72" i="7"/>
  <c r="E72" i="7" s="1"/>
  <c r="AT71" i="7"/>
  <c r="AS71" i="7"/>
  <c r="AU71" i="7" s="1"/>
  <c r="AR71" i="7"/>
  <c r="AM71" i="7"/>
  <c r="AL71" i="7"/>
  <c r="AK71" i="7"/>
  <c r="AJ71" i="7"/>
  <c r="AE71" i="7"/>
  <c r="AB71" i="7"/>
  <c r="AF71" i="7" s="1"/>
  <c r="AI71" i="7" s="1"/>
  <c r="AA71" i="7"/>
  <c r="AV71" i="7" s="1"/>
  <c r="U71" i="7"/>
  <c r="R71" i="7"/>
  <c r="Q71" i="7"/>
  <c r="E71" i="7"/>
  <c r="D71" i="7"/>
  <c r="AV70" i="7"/>
  <c r="AT70" i="7"/>
  <c r="AU70" i="7" s="1"/>
  <c r="AS70" i="7"/>
  <c r="AR70" i="7"/>
  <c r="AM70" i="7"/>
  <c r="AL70" i="7"/>
  <c r="AK70" i="7"/>
  <c r="AJ70" i="7"/>
  <c r="AB70" i="7"/>
  <c r="AE70" i="7" s="1"/>
  <c r="AA70" i="7"/>
  <c r="U70" i="7"/>
  <c r="R70" i="7"/>
  <c r="Q70" i="7"/>
  <c r="E70" i="7"/>
  <c r="AV69" i="7"/>
  <c r="AT69" i="7"/>
  <c r="AU69" i="7" s="1"/>
  <c r="AS69" i="7"/>
  <c r="AR69" i="7"/>
  <c r="AM69" i="7"/>
  <c r="AL69" i="7"/>
  <c r="AK69" i="7"/>
  <c r="AJ69" i="7"/>
  <c r="AB69" i="7"/>
  <c r="AE69" i="7" s="1"/>
  <c r="AA69" i="7"/>
  <c r="U69" i="7"/>
  <c r="R69" i="7"/>
  <c r="Q69" i="7"/>
  <c r="D69" i="7"/>
  <c r="E69" i="7" s="1"/>
  <c r="AT68" i="7"/>
  <c r="AS68" i="7"/>
  <c r="AU68" i="7" s="1"/>
  <c r="AR68" i="7"/>
  <c r="AM68" i="7"/>
  <c r="AL68" i="7"/>
  <c r="AK68" i="7"/>
  <c r="AJ68" i="7"/>
  <c r="AE68" i="7"/>
  <c r="AB68" i="7"/>
  <c r="AF68" i="7" s="1"/>
  <c r="AI68" i="7" s="1"/>
  <c r="AA68" i="7"/>
  <c r="AV68" i="7" s="1"/>
  <c r="U68" i="7"/>
  <c r="R68" i="7"/>
  <c r="Q68" i="7"/>
  <c r="E68" i="7"/>
  <c r="AU67" i="7"/>
  <c r="AT67" i="7"/>
  <c r="AS67" i="7"/>
  <c r="AR67" i="7"/>
  <c r="AM67" i="7"/>
  <c r="AL67" i="7"/>
  <c r="AK67" i="7"/>
  <c r="AJ67" i="7"/>
  <c r="AE67" i="7"/>
  <c r="AB67" i="7"/>
  <c r="AF67" i="7" s="1"/>
  <c r="AI67" i="7" s="1"/>
  <c r="AA67" i="7"/>
  <c r="AV67" i="7" s="1"/>
  <c r="U67" i="7"/>
  <c r="R67" i="7"/>
  <c r="Q67" i="7"/>
  <c r="E67" i="7"/>
  <c r="D67" i="7"/>
  <c r="AV66" i="7"/>
  <c r="AT66" i="7"/>
  <c r="AU66" i="7" s="1"/>
  <c r="AS66" i="7"/>
  <c r="AR66" i="7"/>
  <c r="AM66" i="7"/>
  <c r="AL66" i="7"/>
  <c r="AK66" i="7"/>
  <c r="AJ66" i="7"/>
  <c r="AF66" i="7"/>
  <c r="AI66" i="7" s="1"/>
  <c r="AB66" i="7"/>
  <c r="AE66" i="7" s="1"/>
  <c r="AA66" i="7"/>
  <c r="U66" i="7"/>
  <c r="R66" i="7"/>
  <c r="Q66" i="7"/>
  <c r="E66" i="7"/>
  <c r="AV65" i="7"/>
  <c r="AT65" i="7"/>
  <c r="AU65" i="7" s="1"/>
  <c r="AS65" i="7"/>
  <c r="AR65" i="7"/>
  <c r="AM65" i="7"/>
  <c r="AL65" i="7"/>
  <c r="AK65" i="7"/>
  <c r="AJ65" i="7"/>
  <c r="AB65" i="7"/>
  <c r="AE65" i="7" s="1"/>
  <c r="AA65" i="7"/>
  <c r="U65" i="7"/>
  <c r="R65" i="7"/>
  <c r="Q65" i="7"/>
  <c r="E65" i="7"/>
  <c r="AV64" i="7"/>
  <c r="AT64" i="7"/>
  <c r="AU64" i="7" s="1"/>
  <c r="AS64" i="7"/>
  <c r="AR64" i="7"/>
  <c r="AM64" i="7"/>
  <c r="AL64" i="7"/>
  <c r="AK64" i="7"/>
  <c r="AJ64" i="7"/>
  <c r="AB64" i="7"/>
  <c r="AE64" i="7" s="1"/>
  <c r="AA64" i="7"/>
  <c r="U64" i="7"/>
  <c r="R64" i="7"/>
  <c r="Q64" i="7"/>
  <c r="D64" i="7"/>
  <c r="E64" i="7" s="1"/>
  <c r="AT63" i="7"/>
  <c r="AS63" i="7"/>
  <c r="AU63" i="7" s="1"/>
  <c r="AR63" i="7"/>
  <c r="AM63" i="7"/>
  <c r="AL63" i="7"/>
  <c r="AK63" i="7"/>
  <c r="AJ63" i="7"/>
  <c r="AE63" i="7"/>
  <c r="AB63" i="7"/>
  <c r="AF63" i="7" s="1"/>
  <c r="AI63" i="7" s="1"/>
  <c r="AA63" i="7"/>
  <c r="AV63" i="7" s="1"/>
  <c r="U63" i="7"/>
  <c r="R63" i="7"/>
  <c r="Q63" i="7"/>
  <c r="D63" i="7"/>
  <c r="E63" i="7" s="1"/>
  <c r="AV62" i="7"/>
  <c r="AT62" i="7"/>
  <c r="AS62" i="7"/>
  <c r="AR62" i="7"/>
  <c r="AM62" i="7"/>
  <c r="AL62" i="7"/>
  <c r="AK62" i="7"/>
  <c r="AJ62" i="7"/>
  <c r="AE62" i="7"/>
  <c r="AB62" i="7"/>
  <c r="AA62" i="7"/>
  <c r="U62" i="7"/>
  <c r="R62" i="7"/>
  <c r="Q62" i="7"/>
  <c r="D62" i="7"/>
  <c r="E62" i="7" s="1"/>
  <c r="AV61" i="7"/>
  <c r="AT61" i="7"/>
  <c r="AS61" i="7"/>
  <c r="AR61" i="7"/>
  <c r="AU61" i="7" s="1"/>
  <c r="AM61" i="7"/>
  <c r="AL61" i="7"/>
  <c r="AK61" i="7"/>
  <c r="AJ61" i="7"/>
  <c r="AB61" i="7"/>
  <c r="AA61" i="7"/>
  <c r="U61" i="7"/>
  <c r="R61" i="7"/>
  <c r="Q61" i="7"/>
  <c r="E61" i="7"/>
  <c r="D61" i="7"/>
  <c r="AU60" i="7"/>
  <c r="AT60" i="7"/>
  <c r="AS60" i="7"/>
  <c r="AR60" i="7"/>
  <c r="AM60" i="7"/>
  <c r="AL60" i="7"/>
  <c r="AK60" i="7"/>
  <c r="AJ60" i="7"/>
  <c r="AI60" i="7"/>
  <c r="AB60" i="7"/>
  <c r="AE60" i="7" s="1"/>
  <c r="AA60" i="7"/>
  <c r="AV60" i="7" s="1"/>
  <c r="U60" i="7"/>
  <c r="R60" i="7"/>
  <c r="Q60" i="7"/>
  <c r="E60" i="7"/>
  <c r="D60" i="7"/>
  <c r="AF60" i="7" s="1"/>
  <c r="AT59" i="7"/>
  <c r="AS59" i="7"/>
  <c r="AR59" i="7"/>
  <c r="AM59" i="7"/>
  <c r="AL59" i="7"/>
  <c r="AK59" i="7"/>
  <c r="AJ59" i="7"/>
  <c r="AE59" i="7"/>
  <c r="AB59" i="7"/>
  <c r="AA59" i="7"/>
  <c r="AV59" i="7" s="1"/>
  <c r="U59" i="7"/>
  <c r="R59" i="7"/>
  <c r="Q59" i="7"/>
  <c r="D59" i="7"/>
  <c r="E59" i="7" s="1"/>
  <c r="AV58" i="7"/>
  <c r="AT58" i="7"/>
  <c r="AU58" i="7" s="1"/>
  <c r="AS58" i="7"/>
  <c r="AR58" i="7"/>
  <c r="AM58" i="7"/>
  <c r="AL58" i="7"/>
  <c r="AK58" i="7"/>
  <c r="AJ58" i="7"/>
  <c r="AA58" i="7"/>
  <c r="U58" i="7"/>
  <c r="R58" i="7"/>
  <c r="Q58" i="7"/>
  <c r="AB58" i="7" s="1"/>
  <c r="AF58" i="7" s="1"/>
  <c r="AI58" i="7" s="1"/>
  <c r="D58" i="7"/>
  <c r="E58" i="7" s="1"/>
  <c r="AV57" i="7"/>
  <c r="AT57" i="7"/>
  <c r="AS57" i="7"/>
  <c r="AR57" i="7"/>
  <c r="AU57" i="7" s="1"/>
  <c r="AM57" i="7"/>
  <c r="AL57" i="7"/>
  <c r="AK57" i="7"/>
  <c r="AJ57" i="7"/>
  <c r="AB57" i="7"/>
  <c r="AA57" i="7"/>
  <c r="U57" i="7"/>
  <c r="R57" i="7"/>
  <c r="Q57" i="7"/>
  <c r="E57" i="7"/>
  <c r="AT56" i="7"/>
  <c r="AS56" i="7"/>
  <c r="AR56" i="7"/>
  <c r="AM56" i="7"/>
  <c r="AL56" i="7"/>
  <c r="AK56" i="7"/>
  <c r="AJ56" i="7"/>
  <c r="AF56" i="7"/>
  <c r="AI56" i="7" s="1"/>
  <c r="AE56" i="7"/>
  <c r="AB56" i="7"/>
  <c r="AA56" i="7"/>
  <c r="AV56" i="7" s="1"/>
  <c r="U56" i="7"/>
  <c r="R56" i="7"/>
  <c r="Q56" i="7"/>
  <c r="E56" i="7"/>
  <c r="AV55" i="7"/>
  <c r="AT55" i="7"/>
  <c r="AS55" i="7"/>
  <c r="AR55" i="7"/>
  <c r="AU55" i="7" s="1"/>
  <c r="AM55" i="7"/>
  <c r="AL55" i="7"/>
  <c r="AK55" i="7"/>
  <c r="AJ55" i="7"/>
  <c r="AB55" i="7"/>
  <c r="AA55" i="7"/>
  <c r="U55" i="7"/>
  <c r="R55" i="7"/>
  <c r="Q55" i="7"/>
  <c r="E55" i="7"/>
  <c r="AT54" i="7"/>
  <c r="AS54" i="7"/>
  <c r="AR54" i="7"/>
  <c r="AM54" i="7"/>
  <c r="AL54" i="7"/>
  <c r="AF54" i="7" s="1"/>
  <c r="AI54" i="7" s="1"/>
  <c r="AK54" i="7"/>
  <c r="AJ54" i="7"/>
  <c r="AE54" i="7"/>
  <c r="AB54" i="7"/>
  <c r="AA54" i="7"/>
  <c r="AV54" i="7" s="1"/>
  <c r="U54" i="7"/>
  <c r="R54" i="7"/>
  <c r="Q54" i="7"/>
  <c r="E54" i="7"/>
  <c r="AV53" i="7"/>
  <c r="AT53" i="7"/>
  <c r="AS53" i="7"/>
  <c r="AR53" i="7"/>
  <c r="AU53" i="7" s="1"/>
  <c r="AM53" i="7"/>
  <c r="AL53" i="7"/>
  <c r="AK53" i="7"/>
  <c r="AJ53" i="7"/>
  <c r="AA53" i="7"/>
  <c r="U53" i="7"/>
  <c r="R53" i="7"/>
  <c r="Q53" i="7"/>
  <c r="AB53" i="7" s="1"/>
  <c r="E53" i="7"/>
  <c r="AT52" i="7"/>
  <c r="AS52" i="7"/>
  <c r="AR52" i="7"/>
  <c r="AM52" i="7"/>
  <c r="AL52" i="7"/>
  <c r="AK52" i="7"/>
  <c r="AJ52" i="7"/>
  <c r="AE52" i="7"/>
  <c r="AB52" i="7"/>
  <c r="AA52" i="7"/>
  <c r="AV52" i="7" s="1"/>
  <c r="U52" i="7"/>
  <c r="R52" i="7"/>
  <c r="Q52" i="7"/>
  <c r="D52" i="7"/>
  <c r="E52" i="7" s="1"/>
  <c r="AV51" i="7"/>
  <c r="AT51" i="7"/>
  <c r="AS51" i="7"/>
  <c r="AR51" i="7"/>
  <c r="AM51" i="7"/>
  <c r="AL51" i="7"/>
  <c r="AK51" i="7"/>
  <c r="AJ51" i="7"/>
  <c r="AE51" i="7"/>
  <c r="AB51" i="7"/>
  <c r="AA51" i="7"/>
  <c r="U51" i="7"/>
  <c r="R51" i="7"/>
  <c r="Q51" i="7"/>
  <c r="D51" i="7"/>
  <c r="E51" i="7" s="1"/>
  <c r="AV50" i="7"/>
  <c r="AT50" i="7"/>
  <c r="AS50" i="7"/>
  <c r="AR50" i="7"/>
  <c r="AU50" i="7" s="1"/>
  <c r="AM50" i="7"/>
  <c r="AL50" i="7"/>
  <c r="AK50" i="7"/>
  <c r="AJ50" i="7"/>
  <c r="AB50" i="7"/>
  <c r="AA50" i="7"/>
  <c r="U50" i="7"/>
  <c r="R50" i="7"/>
  <c r="Q50" i="7"/>
  <c r="E50" i="7"/>
  <c r="AT49" i="7"/>
  <c r="AS49" i="7"/>
  <c r="AR49" i="7"/>
  <c r="AM49" i="7"/>
  <c r="AL49" i="7"/>
  <c r="AK49" i="7"/>
  <c r="AJ49" i="7"/>
  <c r="AF49" i="7"/>
  <c r="AI49" i="7" s="1"/>
  <c r="AE49" i="7"/>
  <c r="AB49" i="7"/>
  <c r="AA49" i="7"/>
  <c r="AV49" i="7" s="1"/>
  <c r="U49" i="7"/>
  <c r="R49" i="7"/>
  <c r="Q49" i="7"/>
  <c r="E49" i="7"/>
  <c r="AV48" i="7"/>
  <c r="AT48" i="7"/>
  <c r="AS48" i="7"/>
  <c r="AR48" i="7"/>
  <c r="AU48" i="7" s="1"/>
  <c r="AM48" i="7"/>
  <c r="AL48" i="7"/>
  <c r="AK48" i="7"/>
  <c r="AJ48" i="7"/>
  <c r="AB48" i="7"/>
  <c r="AA48" i="7"/>
  <c r="U48" i="7"/>
  <c r="R48" i="7"/>
  <c r="Q48" i="7"/>
  <c r="E48" i="7"/>
  <c r="AT47" i="7"/>
  <c r="AS47" i="7"/>
  <c r="AR47" i="7"/>
  <c r="AM47" i="7"/>
  <c r="AL47" i="7"/>
  <c r="AF47" i="7" s="1"/>
  <c r="AI47" i="7" s="1"/>
  <c r="AK47" i="7"/>
  <c r="AJ47" i="7"/>
  <c r="AE47" i="7"/>
  <c r="AB47" i="7"/>
  <c r="AA47" i="7"/>
  <c r="AV47" i="7" s="1"/>
  <c r="U47" i="7"/>
  <c r="R47" i="7"/>
  <c r="Q47" i="7"/>
  <c r="E47" i="7"/>
  <c r="AV46" i="7"/>
  <c r="AT46" i="7"/>
  <c r="AS46" i="7"/>
  <c r="AR46" i="7"/>
  <c r="AU46" i="7" s="1"/>
  <c r="AM46" i="7"/>
  <c r="AL46" i="7"/>
  <c r="AK46" i="7"/>
  <c r="AJ46" i="7"/>
  <c r="AB46" i="7"/>
  <c r="AA46" i="7"/>
  <c r="U46" i="7"/>
  <c r="R46" i="7"/>
  <c r="Q46" i="7"/>
  <c r="E46" i="7"/>
  <c r="D46" i="7"/>
  <c r="AU45" i="7"/>
  <c r="AT45" i="7"/>
  <c r="AS45" i="7"/>
  <c r="AR45" i="7"/>
  <c r="AM45" i="7"/>
  <c r="AL45" i="7"/>
  <c r="AK45" i="7"/>
  <c r="AJ45" i="7"/>
  <c r="AE45" i="7"/>
  <c r="AB45" i="7"/>
  <c r="AA45" i="7"/>
  <c r="AV45" i="7" s="1"/>
  <c r="U45" i="7"/>
  <c r="R45" i="7"/>
  <c r="Q45" i="7"/>
  <c r="E45" i="7"/>
  <c r="D45" i="7"/>
  <c r="AF45" i="7" s="1"/>
  <c r="AI45" i="7" s="1"/>
  <c r="AV44" i="7"/>
  <c r="AT44" i="7"/>
  <c r="AS44" i="7"/>
  <c r="AR44" i="7"/>
  <c r="AM44" i="7"/>
  <c r="AL44" i="7"/>
  <c r="AK44" i="7"/>
  <c r="AJ44" i="7"/>
  <c r="AE44" i="7"/>
  <c r="AB44" i="7"/>
  <c r="AA44" i="7"/>
  <c r="U44" i="7"/>
  <c r="R44" i="7"/>
  <c r="Q44" i="7"/>
  <c r="D44" i="7"/>
  <c r="E44" i="7" s="1"/>
  <c r="AV43" i="7"/>
  <c r="AT43" i="7"/>
  <c r="AS43" i="7"/>
  <c r="AR43" i="7"/>
  <c r="AM43" i="7"/>
  <c r="AL43" i="7"/>
  <c r="AK43" i="7"/>
  <c r="AJ43" i="7"/>
  <c r="AE43" i="7"/>
  <c r="AB43" i="7"/>
  <c r="AF43" i="7" s="1"/>
  <c r="AI43" i="7" s="1"/>
  <c r="AA43" i="7"/>
  <c r="U43" i="7"/>
  <c r="R43" i="7"/>
  <c r="Q43" i="7"/>
  <c r="D43" i="7"/>
  <c r="E43" i="7" s="1"/>
  <c r="AV42" i="7"/>
  <c r="AT42" i="7"/>
  <c r="AS42" i="7"/>
  <c r="AR42" i="7"/>
  <c r="AU42" i="7" s="1"/>
  <c r="AM42" i="7"/>
  <c r="AL42" i="7"/>
  <c r="AK42" i="7"/>
  <c r="AJ42" i="7"/>
  <c r="AB42" i="7"/>
  <c r="AA42" i="7"/>
  <c r="U42" i="7"/>
  <c r="R42" i="7"/>
  <c r="Q42" i="7"/>
  <c r="E42" i="7"/>
  <c r="D42" i="7"/>
  <c r="AU41" i="7"/>
  <c r="AT41" i="7"/>
  <c r="AS41" i="7"/>
  <c r="AR41" i="7"/>
  <c r="AM41" i="7"/>
  <c r="AL41" i="7"/>
  <c r="AK41" i="7"/>
  <c r="AJ41" i="7"/>
  <c r="AE41" i="7"/>
  <c r="AB41" i="7"/>
  <c r="AA41" i="7"/>
  <c r="AV41" i="7" s="1"/>
  <c r="U41" i="7"/>
  <c r="R41" i="7"/>
  <c r="Q41" i="7"/>
  <c r="E41" i="7"/>
  <c r="D41" i="7"/>
  <c r="AF41" i="7" s="1"/>
  <c r="AI41" i="7" s="1"/>
  <c r="AT40" i="7"/>
  <c r="AS40" i="7"/>
  <c r="AR40" i="7"/>
  <c r="AM40" i="7"/>
  <c r="AL40" i="7"/>
  <c r="AK40" i="7"/>
  <c r="AJ40" i="7"/>
  <c r="AE40" i="7"/>
  <c r="AB40" i="7"/>
  <c r="AA40" i="7"/>
  <c r="AV40" i="7" s="1"/>
  <c r="U40" i="7"/>
  <c r="R40" i="7"/>
  <c r="Q40" i="7"/>
  <c r="D40" i="7"/>
  <c r="E40" i="7" s="1"/>
  <c r="AV39" i="7"/>
  <c r="AT39" i="7"/>
  <c r="AU39" i="7" s="1"/>
  <c r="AS39" i="7"/>
  <c r="AR39" i="7"/>
  <c r="AM39" i="7"/>
  <c r="AL39" i="7"/>
  <c r="AK39" i="7"/>
  <c r="AJ39" i="7"/>
  <c r="AE39" i="7"/>
  <c r="AB39" i="7"/>
  <c r="AF39" i="7" s="1"/>
  <c r="AI39" i="7" s="1"/>
  <c r="AA39" i="7"/>
  <c r="U39" i="7"/>
  <c r="R39" i="7"/>
  <c r="Q39" i="7"/>
  <c r="D39" i="7"/>
  <c r="E39" i="7" s="1"/>
  <c r="AV38" i="7"/>
  <c r="AT38" i="7"/>
  <c r="AS38" i="7"/>
  <c r="AR38" i="7"/>
  <c r="AU38" i="7" s="1"/>
  <c r="AM38" i="7"/>
  <c r="AL38" i="7"/>
  <c r="AK38" i="7"/>
  <c r="AJ38" i="7"/>
  <c r="AB38" i="7"/>
  <c r="AA38" i="7"/>
  <c r="U38" i="7"/>
  <c r="R38" i="7"/>
  <c r="Q38" i="7"/>
  <c r="E38" i="7"/>
  <c r="AT37" i="7"/>
  <c r="AS37" i="7"/>
  <c r="AR37" i="7"/>
  <c r="AM37" i="7"/>
  <c r="AL37" i="7"/>
  <c r="AF37" i="7" s="1"/>
  <c r="AI37" i="7" s="1"/>
  <c r="AK37" i="7"/>
  <c r="AJ37" i="7"/>
  <c r="AE37" i="7"/>
  <c r="AB37" i="7"/>
  <c r="AA37" i="7"/>
  <c r="AV37" i="7" s="1"/>
  <c r="U37" i="7"/>
  <c r="R37" i="7"/>
  <c r="Q37" i="7"/>
  <c r="E37" i="7"/>
  <c r="AV36" i="7"/>
  <c r="AT36" i="7"/>
  <c r="AS36" i="7"/>
  <c r="AR36" i="7"/>
  <c r="AU36" i="7" s="1"/>
  <c r="AM36" i="7"/>
  <c r="AL36" i="7"/>
  <c r="AK36" i="7"/>
  <c r="AJ36" i="7"/>
  <c r="AB36" i="7"/>
  <c r="AA36" i="7"/>
  <c r="U36" i="7"/>
  <c r="R36" i="7"/>
  <c r="Q36" i="7"/>
  <c r="E36" i="7"/>
  <c r="AV35" i="7"/>
  <c r="AT35" i="7"/>
  <c r="AS35" i="7"/>
  <c r="AR35" i="7"/>
  <c r="AM35" i="7"/>
  <c r="AL35" i="7"/>
  <c r="AK35" i="7"/>
  <c r="AJ35" i="7"/>
  <c r="AE35" i="7"/>
  <c r="AB35" i="7"/>
  <c r="AA35" i="7"/>
  <c r="U35" i="7"/>
  <c r="R35" i="7"/>
  <c r="Q35" i="7"/>
  <c r="D35" i="7"/>
  <c r="E35" i="7" s="1"/>
  <c r="AV34" i="7"/>
  <c r="AT34" i="7"/>
  <c r="AS34" i="7"/>
  <c r="AR34" i="7"/>
  <c r="AM34" i="7"/>
  <c r="AL34" i="7"/>
  <c r="AK34" i="7"/>
  <c r="AJ34" i="7"/>
  <c r="AE34" i="7"/>
  <c r="AB34" i="7"/>
  <c r="AF34" i="7" s="1"/>
  <c r="AI34" i="7" s="1"/>
  <c r="AA34" i="7"/>
  <c r="U34" i="7"/>
  <c r="R34" i="7"/>
  <c r="Q34" i="7"/>
  <c r="E34" i="7"/>
  <c r="D34" i="7"/>
  <c r="AV33" i="7"/>
  <c r="AT33" i="7"/>
  <c r="AS33" i="7"/>
  <c r="AR33" i="7"/>
  <c r="AU33" i="7" s="1"/>
  <c r="AM33" i="7"/>
  <c r="AL33" i="7"/>
  <c r="AK33" i="7"/>
  <c r="AJ33" i="7"/>
  <c r="AB33" i="7"/>
  <c r="AA33" i="7"/>
  <c r="U33" i="7"/>
  <c r="R33" i="7"/>
  <c r="Q33" i="7"/>
  <c r="E33" i="7"/>
  <c r="AV32" i="7"/>
  <c r="AT32" i="7"/>
  <c r="AS32" i="7"/>
  <c r="AR32" i="7"/>
  <c r="AM32" i="7"/>
  <c r="AL32" i="7"/>
  <c r="AK32" i="7"/>
  <c r="AJ32" i="7"/>
  <c r="AE32" i="7"/>
  <c r="AB32" i="7"/>
  <c r="AA32" i="7"/>
  <c r="U32" i="7"/>
  <c r="R32" i="7"/>
  <c r="Q32" i="7"/>
  <c r="D32" i="7"/>
  <c r="E32" i="7" s="1"/>
  <c r="AV31" i="7"/>
  <c r="AT31" i="7"/>
  <c r="AS31" i="7"/>
  <c r="AR31" i="7"/>
  <c r="AM31" i="7"/>
  <c r="AL31" i="7"/>
  <c r="AK31" i="7"/>
  <c r="AJ31" i="7"/>
  <c r="AE31" i="7"/>
  <c r="AB31" i="7"/>
  <c r="AF31" i="7" s="1"/>
  <c r="AI31" i="7" s="1"/>
  <c r="AA31" i="7"/>
  <c r="U31" i="7"/>
  <c r="R31" i="7"/>
  <c r="Q31" i="7"/>
  <c r="E31" i="7"/>
  <c r="AU30" i="7"/>
  <c r="AT30" i="7"/>
  <c r="AS30" i="7"/>
  <c r="AR30" i="7"/>
  <c r="AM30" i="7"/>
  <c r="AL30" i="7"/>
  <c r="AK30" i="7"/>
  <c r="AJ30" i="7"/>
  <c r="AE30" i="7"/>
  <c r="AB30" i="7"/>
  <c r="AA30" i="7"/>
  <c r="AV30" i="7" s="1"/>
  <c r="U30" i="7"/>
  <c r="R30" i="7"/>
  <c r="Q30" i="7"/>
  <c r="E30" i="7"/>
  <c r="D30" i="7"/>
  <c r="AF30" i="7" s="1"/>
  <c r="AI30" i="7" s="1"/>
  <c r="AV29" i="7"/>
  <c r="AT29" i="7"/>
  <c r="AS29" i="7"/>
  <c r="AR29" i="7"/>
  <c r="AM29" i="7"/>
  <c r="AL29" i="7"/>
  <c r="AF29" i="7" s="1"/>
  <c r="AI29" i="7" s="1"/>
  <c r="AK29" i="7"/>
  <c r="AJ29" i="7"/>
  <c r="AE29" i="7"/>
  <c r="AB29" i="7"/>
  <c r="AA29" i="7"/>
  <c r="U29" i="7"/>
  <c r="R29" i="7"/>
  <c r="Q29" i="7"/>
  <c r="E29" i="7"/>
  <c r="AV28" i="7"/>
  <c r="AT28" i="7"/>
  <c r="AS28" i="7"/>
  <c r="AR28" i="7"/>
  <c r="AU28" i="7" s="1"/>
  <c r="AM28" i="7"/>
  <c r="AL28" i="7"/>
  <c r="AK28" i="7"/>
  <c r="AJ28" i="7"/>
  <c r="AB28" i="7"/>
  <c r="AA28" i="7"/>
  <c r="U28" i="7"/>
  <c r="R28" i="7"/>
  <c r="Q28" i="7"/>
  <c r="E28" i="7"/>
  <c r="AV27" i="7"/>
  <c r="AT27" i="7"/>
  <c r="AS27" i="7"/>
  <c r="AR27" i="7"/>
  <c r="AM27" i="7"/>
  <c r="AL27" i="7"/>
  <c r="AF27" i="7" s="1"/>
  <c r="AI27" i="7" s="1"/>
  <c r="AK27" i="7"/>
  <c r="AJ27" i="7"/>
  <c r="AE27" i="7"/>
  <c r="AB27" i="7"/>
  <c r="AA27" i="7"/>
  <c r="U27" i="7"/>
  <c r="R27" i="7"/>
  <c r="Q27" i="7"/>
  <c r="E27" i="7"/>
  <c r="AV26" i="7"/>
  <c r="AT26" i="7"/>
  <c r="AS26" i="7"/>
  <c r="AR26" i="7"/>
  <c r="AU26" i="7" s="1"/>
  <c r="AM26" i="7"/>
  <c r="AL26" i="7"/>
  <c r="AK26" i="7"/>
  <c r="AJ26" i="7"/>
  <c r="AB26" i="7"/>
  <c r="AA26" i="7"/>
  <c r="U26" i="7"/>
  <c r="R26" i="7"/>
  <c r="Q26" i="7"/>
  <c r="E26" i="7"/>
  <c r="D26" i="7"/>
  <c r="AU25" i="7"/>
  <c r="AT25" i="7"/>
  <c r="AS25" i="7"/>
  <c r="AR25" i="7"/>
  <c r="AM25" i="7"/>
  <c r="AL25" i="7"/>
  <c r="AK25" i="7"/>
  <c r="AJ25" i="7"/>
  <c r="AE25" i="7"/>
  <c r="AB25" i="7"/>
  <c r="AA25" i="7"/>
  <c r="AV25" i="7" s="1"/>
  <c r="U25" i="7"/>
  <c r="R25" i="7"/>
  <c r="Q25" i="7"/>
  <c r="E25" i="7"/>
  <c r="D25" i="7"/>
  <c r="AF25" i="7" s="1"/>
  <c r="AI25" i="7" s="1"/>
  <c r="AV24" i="7"/>
  <c r="AT24" i="7"/>
  <c r="AS24" i="7"/>
  <c r="AR24" i="7"/>
  <c r="AM24" i="7"/>
  <c r="AL24" i="7"/>
  <c r="AK24" i="7"/>
  <c r="AJ24" i="7"/>
  <c r="AE24" i="7"/>
  <c r="AB24" i="7"/>
  <c r="AA24" i="7"/>
  <c r="U24" i="7"/>
  <c r="R24" i="7"/>
  <c r="Q24" i="7"/>
  <c r="D24" i="7"/>
  <c r="E24" i="7" s="1"/>
  <c r="AV23" i="7"/>
  <c r="AT23" i="7"/>
  <c r="AS23" i="7"/>
  <c r="AR23" i="7"/>
  <c r="AM23" i="7"/>
  <c r="AL23" i="7"/>
  <c r="AK23" i="7"/>
  <c r="AJ23" i="7"/>
  <c r="AE23" i="7"/>
  <c r="AB23" i="7"/>
  <c r="AF23" i="7" s="1"/>
  <c r="AI23" i="7" s="1"/>
  <c r="AA23" i="7"/>
  <c r="U23" i="7"/>
  <c r="R23" i="7"/>
  <c r="Q23" i="7"/>
  <c r="E23" i="7"/>
  <c r="AU22" i="7"/>
  <c r="AT22" i="7"/>
  <c r="AS22" i="7"/>
  <c r="AR22" i="7"/>
  <c r="AM22" i="7"/>
  <c r="AL22" i="7"/>
  <c r="AK22" i="7"/>
  <c r="AJ22" i="7"/>
  <c r="AE22" i="7"/>
  <c r="AB22" i="7"/>
  <c r="AA22" i="7"/>
  <c r="AV22" i="7" s="1"/>
  <c r="U22" i="7"/>
  <c r="R22" i="7"/>
  <c r="Q22" i="7"/>
  <c r="E22" i="7"/>
  <c r="D22" i="7"/>
  <c r="AF22" i="7" s="1"/>
  <c r="AI22" i="7" s="1"/>
  <c r="AV21" i="7"/>
  <c r="AT21" i="7"/>
  <c r="AS21" i="7"/>
  <c r="AR21" i="7"/>
  <c r="AM21" i="7"/>
  <c r="AL21" i="7"/>
  <c r="AK21" i="7"/>
  <c r="AJ21" i="7"/>
  <c r="AE21" i="7"/>
  <c r="AB21" i="7"/>
  <c r="AA21" i="7"/>
  <c r="U21" i="7"/>
  <c r="R21" i="7"/>
  <c r="Q21" i="7"/>
  <c r="D21" i="7"/>
  <c r="E21" i="7" s="1"/>
  <c r="AV20" i="7"/>
  <c r="AT20" i="7"/>
  <c r="AS20" i="7"/>
  <c r="AR20" i="7"/>
  <c r="AM20" i="7"/>
  <c r="AL20" i="7"/>
  <c r="AK20" i="7"/>
  <c r="AJ20" i="7"/>
  <c r="AE20" i="7"/>
  <c r="AB20" i="7"/>
  <c r="AF20" i="7" s="1"/>
  <c r="AI20" i="7" s="1"/>
  <c r="AA20" i="7"/>
  <c r="U20" i="7"/>
  <c r="R20" i="7"/>
  <c r="Q20" i="7"/>
  <c r="E20" i="7"/>
  <c r="D20" i="7"/>
  <c r="AV19" i="7"/>
  <c r="AT19" i="7"/>
  <c r="AS19" i="7"/>
  <c r="AR19" i="7"/>
  <c r="AU19" i="7" s="1"/>
  <c r="AM19" i="7"/>
  <c r="AL19" i="7"/>
  <c r="AK19" i="7"/>
  <c r="AJ19" i="7"/>
  <c r="AB19" i="7"/>
  <c r="AA19" i="7"/>
  <c r="U19" i="7"/>
  <c r="R19" i="7"/>
  <c r="Q19" i="7"/>
  <c r="E19" i="7"/>
  <c r="D19" i="7"/>
  <c r="AU18" i="7"/>
  <c r="AT18" i="7"/>
  <c r="AS18" i="7"/>
  <c r="AR18" i="7"/>
  <c r="AM18" i="7"/>
  <c r="AL18" i="7"/>
  <c r="AK18" i="7"/>
  <c r="AJ18" i="7"/>
  <c r="AE18" i="7"/>
  <c r="AB18" i="7"/>
  <c r="AA18" i="7"/>
  <c r="AV18" i="7" s="1"/>
  <c r="U18" i="7"/>
  <c r="R18" i="7"/>
  <c r="Q18" i="7"/>
  <c r="E18" i="7"/>
  <c r="D18" i="7"/>
  <c r="AF18" i="7" s="1"/>
  <c r="AI18" i="7" s="1"/>
  <c r="AV17" i="7"/>
  <c r="AT17" i="7"/>
  <c r="AS17" i="7"/>
  <c r="AR17" i="7"/>
  <c r="AM17" i="7"/>
  <c r="AL17" i="7"/>
  <c r="AK17" i="7"/>
  <c r="AJ17" i="7"/>
  <c r="AE17" i="7"/>
  <c r="AB17" i="7"/>
  <c r="AA17" i="7"/>
  <c r="U17" i="7"/>
  <c r="R17" i="7"/>
  <c r="Q17" i="7"/>
  <c r="D17" i="7"/>
  <c r="E17" i="7" s="1"/>
  <c r="AV16" i="7"/>
  <c r="AT16" i="7"/>
  <c r="AS16" i="7"/>
  <c r="AR16" i="7"/>
  <c r="AM16" i="7"/>
  <c r="AL16" i="7"/>
  <c r="AK16" i="7"/>
  <c r="AJ16" i="7"/>
  <c r="AE16" i="7"/>
  <c r="AB16" i="7"/>
  <c r="AF16" i="7" s="1"/>
  <c r="AI16" i="7" s="1"/>
  <c r="AA16" i="7"/>
  <c r="U16" i="7"/>
  <c r="R16" i="7"/>
  <c r="Q16" i="7"/>
  <c r="E16" i="7"/>
  <c r="AU15" i="7"/>
  <c r="AT15" i="7"/>
  <c r="AS15" i="7"/>
  <c r="AR15" i="7"/>
  <c r="AM15" i="7"/>
  <c r="AL15" i="7"/>
  <c r="AK15" i="7"/>
  <c r="AJ15" i="7"/>
  <c r="AE15" i="7"/>
  <c r="AB15" i="7"/>
  <c r="AA15" i="7"/>
  <c r="AV15" i="7" s="1"/>
  <c r="U15" i="7"/>
  <c r="R15" i="7"/>
  <c r="Q15" i="7"/>
  <c r="E15" i="7"/>
  <c r="D15" i="7"/>
  <c r="AF15" i="7" s="1"/>
  <c r="AI15" i="7" s="1"/>
  <c r="AV14" i="7"/>
  <c r="AT14" i="7"/>
  <c r="AS14" i="7"/>
  <c r="AR14" i="7"/>
  <c r="AM14" i="7"/>
  <c r="AL14" i="7"/>
  <c r="AK14" i="7"/>
  <c r="AJ14" i="7"/>
  <c r="AE14" i="7"/>
  <c r="AB14" i="7"/>
  <c r="AA14" i="7"/>
  <c r="U14" i="7"/>
  <c r="R14" i="7"/>
  <c r="Q14" i="7"/>
  <c r="D14" i="7"/>
  <c r="E14" i="7" s="1"/>
  <c r="AV13" i="7"/>
  <c r="AT13" i="7"/>
  <c r="AS13" i="7"/>
  <c r="AR13" i="7"/>
  <c r="AM13" i="7"/>
  <c r="AL13" i="7"/>
  <c r="AK13" i="7"/>
  <c r="AJ13" i="7"/>
  <c r="AE13" i="7"/>
  <c r="AB13" i="7"/>
  <c r="AF13" i="7" s="1"/>
  <c r="AI13" i="7" s="1"/>
  <c r="AA13" i="7"/>
  <c r="U13" i="7"/>
  <c r="R13" i="7"/>
  <c r="Q13" i="7"/>
  <c r="E13" i="7"/>
  <c r="D13" i="7"/>
  <c r="AV12" i="7"/>
  <c r="AT12" i="7"/>
  <c r="AS12" i="7"/>
  <c r="AR12" i="7"/>
  <c r="AU12" i="7" s="1"/>
  <c r="AM12" i="7"/>
  <c r="AL12" i="7"/>
  <c r="AK12" i="7"/>
  <c r="AJ12" i="7"/>
  <c r="AB12" i="7"/>
  <c r="AA12" i="7"/>
  <c r="U12" i="7"/>
  <c r="R12" i="7"/>
  <c r="Q12" i="7"/>
  <c r="E12" i="7"/>
  <c r="D12" i="7"/>
  <c r="AU11" i="7"/>
  <c r="AT11" i="7"/>
  <c r="AS11" i="7"/>
  <c r="AR11" i="7"/>
  <c r="AM11" i="7"/>
  <c r="AL11" i="7"/>
  <c r="AK11" i="7"/>
  <c r="AJ11" i="7"/>
  <c r="AI11" i="7"/>
  <c r="AF11" i="7"/>
  <c r="AE11" i="7"/>
  <c r="AB11" i="7"/>
  <c r="AA11" i="7"/>
  <c r="AV11" i="7" s="1"/>
  <c r="U11" i="7"/>
  <c r="R11" i="7"/>
  <c r="Q11" i="7"/>
  <c r="E11" i="7"/>
  <c r="AV10" i="7"/>
  <c r="AT10" i="7"/>
  <c r="AS10" i="7"/>
  <c r="AR10" i="7"/>
  <c r="AM10" i="7"/>
  <c r="AL10" i="7"/>
  <c r="AK10" i="7"/>
  <c r="AJ10" i="7"/>
  <c r="AE10" i="7"/>
  <c r="AB10" i="7"/>
  <c r="AF10" i="7" s="1"/>
  <c r="AI10" i="7" s="1"/>
  <c r="AA10" i="7"/>
  <c r="U10" i="7"/>
  <c r="R10" i="7"/>
  <c r="Q10" i="7"/>
  <c r="E10" i="7"/>
  <c r="D10" i="7"/>
  <c r="AV9" i="7"/>
  <c r="AT9" i="7"/>
  <c r="AS9" i="7"/>
  <c r="AR9" i="7"/>
  <c r="AU9" i="7" s="1"/>
  <c r="AM9" i="7"/>
  <c r="AL9" i="7"/>
  <c r="AK9" i="7"/>
  <c r="AJ9" i="7"/>
  <c r="AB9" i="7"/>
  <c r="AA9" i="7"/>
  <c r="U9" i="7"/>
  <c r="R9" i="7"/>
  <c r="Q9" i="7"/>
  <c r="E9" i="7"/>
  <c r="AV8" i="7"/>
  <c r="AT8" i="7"/>
  <c r="AS8" i="7"/>
  <c r="AR8" i="7"/>
  <c r="AM8" i="7"/>
  <c r="AL8" i="7"/>
  <c r="AF8" i="7" s="1"/>
  <c r="AI8" i="7" s="1"/>
  <c r="AK8" i="7"/>
  <c r="AJ8" i="7"/>
  <c r="AE8" i="7"/>
  <c r="AB8" i="7"/>
  <c r="AA8" i="7"/>
  <c r="U8" i="7"/>
  <c r="R8" i="7"/>
  <c r="Q8" i="7"/>
  <c r="E8" i="7"/>
  <c r="AV7" i="7"/>
  <c r="AT7" i="7"/>
  <c r="AS7" i="7"/>
  <c r="AR7" i="7"/>
  <c r="AU7" i="7" s="1"/>
  <c r="AM7" i="7"/>
  <c r="AL7" i="7"/>
  <c r="AK7" i="7"/>
  <c r="AJ7" i="7"/>
  <c r="AB7" i="7"/>
  <c r="AA7" i="7"/>
  <c r="U7" i="7"/>
  <c r="R7" i="7"/>
  <c r="Q7" i="7"/>
  <c r="E7" i="7"/>
  <c r="D7" i="7"/>
  <c r="AU6" i="7"/>
  <c r="AT6" i="7"/>
  <c r="AS6" i="7"/>
  <c r="AR6" i="7"/>
  <c r="AM6" i="7"/>
  <c r="AL6" i="7"/>
  <c r="AK6" i="7"/>
  <c r="AJ6" i="7"/>
  <c r="AE6" i="7"/>
  <c r="AB6" i="7"/>
  <c r="AA6" i="7"/>
  <c r="AV6" i="7" s="1"/>
  <c r="U6" i="7"/>
  <c r="R6" i="7"/>
  <c r="Q6" i="7"/>
  <c r="E6" i="7"/>
  <c r="D6" i="7"/>
  <c r="AF6" i="7" s="1"/>
  <c r="AI6" i="7" s="1"/>
  <c r="AV5" i="7"/>
  <c r="AT5" i="7"/>
  <c r="AS5" i="7"/>
  <c r="AR5" i="7"/>
  <c r="AM5" i="7"/>
  <c r="AL5" i="7"/>
  <c r="AF5" i="7" s="1"/>
  <c r="AI5" i="7" s="1"/>
  <c r="AK5" i="7"/>
  <c r="AJ5" i="7"/>
  <c r="AE5" i="7"/>
  <c r="AB5" i="7"/>
  <c r="AA5" i="7"/>
  <c r="U5" i="7"/>
  <c r="R5" i="7"/>
  <c r="Q5" i="7"/>
  <c r="E5" i="7"/>
  <c r="AV4" i="7"/>
  <c r="AT4" i="7"/>
  <c r="AS4" i="7"/>
  <c r="AR4" i="7"/>
  <c r="AU4" i="7" s="1"/>
  <c r="AM4" i="7"/>
  <c r="AL4" i="7"/>
  <c r="AK4" i="7"/>
  <c r="AJ4" i="7"/>
  <c r="AB4" i="7"/>
  <c r="AA4" i="7"/>
  <c r="U4" i="7"/>
  <c r="R4" i="7"/>
  <c r="Q4" i="7"/>
  <c r="E4" i="7"/>
  <c r="D4" i="7"/>
  <c r="AU3" i="7"/>
  <c r="AT3" i="7"/>
  <c r="AS3" i="7"/>
  <c r="AR3" i="7"/>
  <c r="AM3" i="7"/>
  <c r="AL3" i="7"/>
  <c r="AK3" i="7"/>
  <c r="AJ3" i="7"/>
  <c r="AE3" i="7"/>
  <c r="AB3" i="7"/>
  <c r="AA3" i="7"/>
  <c r="AV3" i="7" s="1"/>
  <c r="U3" i="7"/>
  <c r="R3" i="7"/>
  <c r="Q3" i="7"/>
  <c r="E3" i="7"/>
  <c r="D3" i="7"/>
  <c r="AF3" i="7" s="1"/>
  <c r="AI3" i="7" s="1"/>
  <c r="AV2" i="7"/>
  <c r="AT2" i="7"/>
  <c r="AS2" i="7"/>
  <c r="AR2" i="7"/>
  <c r="AM2" i="7"/>
  <c r="AL2" i="7"/>
  <c r="AK2" i="7"/>
  <c r="AJ2" i="7"/>
  <c r="AE2" i="7"/>
  <c r="AB2" i="7"/>
  <c r="AA2" i="7"/>
  <c r="U2" i="7"/>
  <c r="R2" i="7"/>
  <c r="Q2" i="7"/>
  <c r="D2" i="7"/>
  <c r="E2" i="7" s="1"/>
  <c r="E757" i="7" s="1"/>
  <c r="C540" i="6"/>
  <c r="C539" i="6"/>
  <c r="C538" i="6"/>
  <c r="C537" i="6"/>
  <c r="C536" i="6"/>
  <c r="C535" i="6"/>
  <c r="C534" i="6"/>
  <c r="C533" i="6"/>
  <c r="C532" i="6"/>
  <c r="C531" i="6"/>
  <c r="C530" i="6"/>
  <c r="C529" i="6"/>
  <c r="C528" i="6"/>
  <c r="C527" i="6"/>
  <c r="C526" i="6"/>
  <c r="C525" i="6"/>
  <c r="C524" i="6"/>
  <c r="C523" i="6"/>
  <c r="C522" i="6"/>
  <c r="C521" i="6"/>
  <c r="C520" i="6"/>
  <c r="C519" i="6"/>
  <c r="C518" i="6"/>
  <c r="C517" i="6"/>
  <c r="C516" i="6"/>
  <c r="C515" i="6"/>
  <c r="C514" i="6"/>
  <c r="C513" i="6"/>
  <c r="C512" i="6"/>
  <c r="C511" i="6"/>
  <c r="C510" i="6"/>
  <c r="C509" i="6"/>
  <c r="C508" i="6"/>
  <c r="C507" i="6"/>
  <c r="C506" i="6"/>
  <c r="C505" i="6"/>
  <c r="C504" i="6"/>
  <c r="C503" i="6"/>
  <c r="C502" i="6"/>
  <c r="C501" i="6"/>
  <c r="C500" i="6"/>
  <c r="C499" i="6"/>
  <c r="C498" i="6"/>
  <c r="C497" i="6"/>
  <c r="C496" i="6"/>
  <c r="C495" i="6"/>
  <c r="C494" i="6"/>
  <c r="C493" i="6"/>
  <c r="C492" i="6"/>
  <c r="C491" i="6"/>
  <c r="C490" i="6"/>
  <c r="C489" i="6"/>
  <c r="C488" i="6"/>
  <c r="C487" i="6"/>
  <c r="C486" i="6"/>
  <c r="C485" i="6"/>
  <c r="C484" i="6"/>
  <c r="C483" i="6"/>
  <c r="C482" i="6"/>
  <c r="C481" i="6"/>
  <c r="C480" i="6"/>
  <c r="C479" i="6"/>
  <c r="C478" i="6"/>
  <c r="C477" i="6"/>
  <c r="C476" i="6"/>
  <c r="C475" i="6"/>
  <c r="C474" i="6"/>
  <c r="C473" i="6"/>
  <c r="C472" i="6"/>
  <c r="C471" i="6"/>
  <c r="C470" i="6"/>
  <c r="C469" i="6"/>
  <c r="C468" i="6"/>
  <c r="C467" i="6"/>
  <c r="C466" i="6"/>
  <c r="C465" i="6"/>
  <c r="C464" i="6"/>
  <c r="C463" i="6"/>
  <c r="C462" i="6"/>
  <c r="C461" i="6"/>
  <c r="C460" i="6"/>
  <c r="C459" i="6"/>
  <c r="C458" i="6"/>
  <c r="C457" i="6"/>
  <c r="C456" i="6"/>
  <c r="C455" i="6"/>
  <c r="C454" i="6"/>
  <c r="C453" i="6"/>
  <c r="C452" i="6"/>
  <c r="C451" i="6"/>
  <c r="C450" i="6"/>
  <c r="C449" i="6"/>
  <c r="C448" i="6"/>
  <c r="C447" i="6"/>
  <c r="C446" i="6"/>
  <c r="C445" i="6"/>
  <c r="C444" i="6"/>
  <c r="C443" i="6"/>
  <c r="C442" i="6"/>
  <c r="C441" i="6"/>
  <c r="C440" i="6"/>
  <c r="C439" i="6"/>
  <c r="C438" i="6"/>
  <c r="C437" i="6"/>
  <c r="C436" i="6"/>
  <c r="C435" i="6"/>
  <c r="C434" i="6"/>
  <c r="C433" i="6"/>
  <c r="C432" i="6"/>
  <c r="C431" i="6"/>
  <c r="C430" i="6"/>
  <c r="C429" i="6"/>
  <c r="C428" i="6"/>
  <c r="C427" i="6"/>
  <c r="C426" i="6"/>
  <c r="C425" i="6"/>
  <c r="C424" i="6"/>
  <c r="C423" i="6"/>
  <c r="C422" i="6"/>
  <c r="C421" i="6"/>
  <c r="C420" i="6"/>
  <c r="C419" i="6"/>
  <c r="C418" i="6"/>
  <c r="C417" i="6"/>
  <c r="C416" i="6"/>
  <c r="C415" i="6"/>
  <c r="C414" i="6"/>
  <c r="C413" i="6"/>
  <c r="C412" i="6"/>
  <c r="C411" i="6"/>
  <c r="C410" i="6"/>
  <c r="C409" i="6"/>
  <c r="C408" i="6"/>
  <c r="C407" i="6"/>
  <c r="C406" i="6"/>
  <c r="C405" i="6"/>
  <c r="C404" i="6"/>
  <c r="C403" i="6"/>
  <c r="C402" i="6"/>
  <c r="C401" i="6"/>
  <c r="C400" i="6"/>
  <c r="C399" i="6"/>
  <c r="C398" i="6"/>
  <c r="C397" i="6"/>
  <c r="C396" i="6"/>
  <c r="C395" i="6"/>
  <c r="C394" i="6"/>
  <c r="C393" i="6"/>
  <c r="C392" i="6"/>
  <c r="C391" i="6"/>
  <c r="C390" i="6"/>
  <c r="C389" i="6"/>
  <c r="C388" i="6"/>
  <c r="C387" i="6"/>
  <c r="C386" i="6"/>
  <c r="C385" i="6"/>
  <c r="C384" i="6"/>
  <c r="C383" i="6"/>
  <c r="C382" i="6"/>
  <c r="C381" i="6"/>
  <c r="C380" i="6"/>
  <c r="C379" i="6"/>
  <c r="C378" i="6"/>
  <c r="C377" i="6"/>
  <c r="C376" i="6"/>
  <c r="C375" i="6"/>
  <c r="C374" i="6"/>
  <c r="C373" i="6"/>
  <c r="C372" i="6"/>
  <c r="C371" i="6"/>
  <c r="C370" i="6"/>
  <c r="C369" i="6"/>
  <c r="C368" i="6"/>
  <c r="C367" i="6"/>
  <c r="C366" i="6"/>
  <c r="C365" i="6"/>
  <c r="C364" i="6"/>
  <c r="C363" i="6"/>
  <c r="C362" i="6"/>
  <c r="C361" i="6"/>
  <c r="C360" i="6"/>
  <c r="C359" i="6"/>
  <c r="C358" i="6"/>
  <c r="C357" i="6"/>
  <c r="C356" i="6"/>
  <c r="C355" i="6"/>
  <c r="C354" i="6"/>
  <c r="C353" i="6"/>
  <c r="C352" i="6"/>
  <c r="C351" i="6"/>
  <c r="C350" i="6"/>
  <c r="C349" i="6"/>
  <c r="C348" i="6"/>
  <c r="C347" i="6"/>
  <c r="C346" i="6"/>
  <c r="C345" i="6"/>
  <c r="C344" i="6"/>
  <c r="C343" i="6"/>
  <c r="C342" i="6"/>
  <c r="C341" i="6"/>
  <c r="C340" i="6"/>
  <c r="C339" i="6"/>
  <c r="C338" i="6"/>
  <c r="C337" i="6"/>
  <c r="C336" i="6"/>
  <c r="C335" i="6"/>
  <c r="C334" i="6"/>
  <c r="C333" i="6"/>
  <c r="C332" i="6"/>
  <c r="C331" i="6"/>
  <c r="C330" i="6"/>
  <c r="C329" i="6"/>
  <c r="C328" i="6"/>
  <c r="C327" i="6"/>
  <c r="C326" i="6"/>
  <c r="C325" i="6"/>
  <c r="C324" i="6"/>
  <c r="C323" i="6"/>
  <c r="C322" i="6"/>
  <c r="C321" i="6"/>
  <c r="C320" i="6"/>
  <c r="C319" i="6"/>
  <c r="C318" i="6"/>
  <c r="C317" i="6"/>
  <c r="C316" i="6"/>
  <c r="C315" i="6"/>
  <c r="C314" i="6"/>
  <c r="C313" i="6"/>
  <c r="C312" i="6"/>
  <c r="C311" i="6"/>
  <c r="C310" i="6"/>
  <c r="C309" i="6"/>
  <c r="C308" i="6"/>
  <c r="C307" i="6"/>
  <c r="C306" i="6"/>
  <c r="C305" i="6"/>
  <c r="C304" i="6"/>
  <c r="C303" i="6"/>
  <c r="C302" i="6"/>
  <c r="C301" i="6"/>
  <c r="C300" i="6"/>
  <c r="C299" i="6"/>
  <c r="C298" i="6"/>
  <c r="C297" i="6"/>
  <c r="C296" i="6"/>
  <c r="C295" i="6"/>
  <c r="C294" i="6"/>
  <c r="C293" i="6"/>
  <c r="C292" i="6"/>
  <c r="C291" i="6"/>
  <c r="C290" i="6"/>
  <c r="C289" i="6"/>
  <c r="C288" i="6"/>
  <c r="C287" i="6"/>
  <c r="C286" i="6"/>
  <c r="C285" i="6"/>
  <c r="C284" i="6"/>
  <c r="C283" i="6"/>
  <c r="C282" i="6"/>
  <c r="C281" i="6"/>
  <c r="C280" i="6"/>
  <c r="C279" i="6"/>
  <c r="C278" i="6"/>
  <c r="C277" i="6"/>
  <c r="C276" i="6"/>
  <c r="C275" i="6"/>
  <c r="C274" i="6"/>
  <c r="C273" i="6"/>
  <c r="C272" i="6"/>
  <c r="C271" i="6"/>
  <c r="C270" i="6"/>
  <c r="C269" i="6"/>
  <c r="C268" i="6"/>
  <c r="C267" i="6"/>
  <c r="C266" i="6"/>
  <c r="C265" i="6"/>
  <c r="C264" i="6"/>
  <c r="C263" i="6"/>
  <c r="C262" i="6"/>
  <c r="C261" i="6"/>
  <c r="C260" i="6"/>
  <c r="C259" i="6"/>
  <c r="C258" i="6"/>
  <c r="C257" i="6"/>
  <c r="C256" i="6"/>
  <c r="C255" i="6"/>
  <c r="C254" i="6"/>
  <c r="C253" i="6"/>
  <c r="C252" i="6"/>
  <c r="C251" i="6"/>
  <c r="C250" i="6"/>
  <c r="C249" i="6"/>
  <c r="C248" i="6"/>
  <c r="C247" i="6"/>
  <c r="C246" i="6"/>
  <c r="C245" i="6"/>
  <c r="C244" i="6"/>
  <c r="C243" i="6"/>
  <c r="C242" i="6"/>
  <c r="C241" i="6"/>
  <c r="C240" i="6"/>
  <c r="C239" i="6"/>
  <c r="C238" i="6"/>
  <c r="C237" i="6"/>
  <c r="C236" i="6"/>
  <c r="C235" i="6"/>
  <c r="C234" i="6"/>
  <c r="C233" i="6"/>
  <c r="C232" i="6"/>
  <c r="C231" i="6"/>
  <c r="C230" i="6"/>
  <c r="C229" i="6"/>
  <c r="C228" i="6"/>
  <c r="C227" i="6"/>
  <c r="C226" i="6"/>
  <c r="C225" i="6"/>
  <c r="C224" i="6"/>
  <c r="C223" i="6"/>
  <c r="C222" i="6"/>
  <c r="C221" i="6"/>
  <c r="C220" i="6"/>
  <c r="C219" i="6"/>
  <c r="C218" i="6"/>
  <c r="C217" i="6"/>
  <c r="C216" i="6"/>
  <c r="C215" i="6"/>
  <c r="C214" i="6"/>
  <c r="C213" i="6"/>
  <c r="C212" i="6"/>
  <c r="C211" i="6"/>
  <c r="C210" i="6"/>
  <c r="C209" i="6"/>
  <c r="C208" i="6"/>
  <c r="C207" i="6"/>
  <c r="C206" i="6"/>
  <c r="C205" i="6"/>
  <c r="C204" i="6"/>
  <c r="C203" i="6"/>
  <c r="C202" i="6"/>
  <c r="C201" i="6"/>
  <c r="C200" i="6"/>
  <c r="C199" i="6"/>
  <c r="C198" i="6"/>
  <c r="C197" i="6"/>
  <c r="C196" i="6"/>
  <c r="C195" i="6"/>
  <c r="C194" i="6"/>
  <c r="C193" i="6"/>
  <c r="C192" i="6"/>
  <c r="C191" i="6"/>
  <c r="C190" i="6"/>
  <c r="C189" i="6"/>
  <c r="C188" i="6"/>
  <c r="C187" i="6"/>
  <c r="C186" i="6"/>
  <c r="C185" i="6"/>
  <c r="C184" i="6"/>
  <c r="C183" i="6"/>
  <c r="C182" i="6"/>
  <c r="C181" i="6"/>
  <c r="C180" i="6"/>
  <c r="C179" i="6"/>
  <c r="C178" i="6"/>
  <c r="C177" i="6"/>
  <c r="C176" i="6"/>
  <c r="C175" i="6"/>
  <c r="C174" i="6"/>
  <c r="C173" i="6"/>
  <c r="C172" i="6"/>
  <c r="C171" i="6"/>
  <c r="C170" i="6"/>
  <c r="C169" i="6"/>
  <c r="C168" i="6"/>
  <c r="C167" i="6"/>
  <c r="C166" i="6"/>
  <c r="C165" i="6"/>
  <c r="C164" i="6"/>
  <c r="C163" i="6"/>
  <c r="C162" i="6"/>
  <c r="C161" i="6"/>
  <c r="C160" i="6"/>
  <c r="C159" i="6"/>
  <c r="C158" i="6"/>
  <c r="C157" i="6"/>
  <c r="C156" i="6"/>
  <c r="C155" i="6"/>
  <c r="C154" i="6"/>
  <c r="C153" i="6"/>
  <c r="C152" i="6"/>
  <c r="C151" i="6"/>
  <c r="C150" i="6"/>
  <c r="C149" i="6"/>
  <c r="C148" i="6"/>
  <c r="C147" i="6"/>
  <c r="C146" i="6"/>
  <c r="C145" i="6"/>
  <c r="C144" i="6"/>
  <c r="C143" i="6"/>
  <c r="C142" i="6"/>
  <c r="C141" i="6"/>
  <c r="C140" i="6"/>
  <c r="C139" i="6"/>
  <c r="C138" i="6"/>
  <c r="C137" i="6"/>
  <c r="C136" i="6"/>
  <c r="C135" i="6"/>
  <c r="C134" i="6"/>
  <c r="C133" i="6"/>
  <c r="C132" i="6"/>
  <c r="C131" i="6"/>
  <c r="C130" i="6"/>
  <c r="C129" i="6"/>
  <c r="C128" i="6"/>
  <c r="C127" i="6"/>
  <c r="C126" i="6"/>
  <c r="C125" i="6"/>
  <c r="C124" i="6"/>
  <c r="C123" i="6"/>
  <c r="C122" i="6"/>
  <c r="C121" i="6"/>
  <c r="C120" i="6"/>
  <c r="C119" i="6"/>
  <c r="C118" i="6"/>
  <c r="C117" i="6"/>
  <c r="C116" i="6"/>
  <c r="C115" i="6"/>
  <c r="C114" i="6"/>
  <c r="C113" i="6"/>
  <c r="C112" i="6"/>
  <c r="C111" i="6"/>
  <c r="C110" i="6"/>
  <c r="C109" i="6"/>
  <c r="C108" i="6"/>
  <c r="C107" i="6"/>
  <c r="C106" i="6"/>
  <c r="C105" i="6"/>
  <c r="C104" i="6"/>
  <c r="C103" i="6"/>
  <c r="C102" i="6"/>
  <c r="C101" i="6"/>
  <c r="C100" i="6"/>
  <c r="C99" i="6"/>
  <c r="C98" i="6"/>
  <c r="C97" i="6"/>
  <c r="C96" i="6"/>
  <c r="C95" i="6"/>
  <c r="C94" i="6"/>
  <c r="C93" i="6"/>
  <c r="C92" i="6"/>
  <c r="C91" i="6"/>
  <c r="C90" i="6"/>
  <c r="C89" i="6"/>
  <c r="C88" i="6"/>
  <c r="C87" i="6"/>
  <c r="C86" i="6"/>
  <c r="C85" i="6"/>
  <c r="C84" i="6"/>
  <c r="C83" i="6"/>
  <c r="C82" i="6"/>
  <c r="C81" i="6"/>
  <c r="C80" i="6"/>
  <c r="C79" i="6"/>
  <c r="C78" i="6"/>
  <c r="C77" i="6"/>
  <c r="C76" i="6"/>
  <c r="C75" i="6"/>
  <c r="C74" i="6"/>
  <c r="C73" i="6"/>
  <c r="C72" i="6"/>
  <c r="C71" i="6"/>
  <c r="C70" i="6"/>
  <c r="C69" i="6"/>
  <c r="C68" i="6"/>
  <c r="C67" i="6"/>
  <c r="C66" i="6"/>
  <c r="C65" i="6"/>
  <c r="C64" i="6"/>
  <c r="C63" i="6"/>
  <c r="C62" i="6"/>
  <c r="C61" i="6"/>
  <c r="C60" i="6"/>
  <c r="C59" i="6"/>
  <c r="C58" i="6"/>
  <c r="C57" i="6"/>
  <c r="C56" i="6"/>
  <c r="C55" i="6"/>
  <c r="C54" i="6"/>
  <c r="C53" i="6"/>
  <c r="C52" i="6"/>
  <c r="C51" i="6"/>
  <c r="C50" i="6"/>
  <c r="C49" i="6"/>
  <c r="C48" i="6"/>
  <c r="C47" i="6"/>
  <c r="C46" i="6"/>
  <c r="C45" i="6"/>
  <c r="C44" i="6"/>
  <c r="C43" i="6"/>
  <c r="C42" i="6"/>
  <c r="C41" i="6"/>
  <c r="C40" i="6"/>
  <c r="C39" i="6"/>
  <c r="C38" i="6"/>
  <c r="C37" i="6"/>
  <c r="C36" i="6"/>
  <c r="C35" i="6"/>
  <c r="C34" i="6"/>
  <c r="C33" i="6"/>
  <c r="C32" i="6"/>
  <c r="C31" i="6"/>
  <c r="C30" i="6"/>
  <c r="C29" i="6"/>
  <c r="C28" i="6"/>
  <c r="C27" i="6"/>
  <c r="C26" i="6"/>
  <c r="C25" i="6"/>
  <c r="C24" i="6"/>
  <c r="C23" i="6"/>
  <c r="C22" i="6"/>
  <c r="C21" i="6"/>
  <c r="C20" i="6"/>
  <c r="C19" i="6"/>
  <c r="C18" i="6"/>
  <c r="C17" i="6"/>
  <c r="C16" i="6"/>
  <c r="C15" i="6"/>
  <c r="C14" i="6"/>
  <c r="C13" i="6"/>
  <c r="C12" i="6"/>
  <c r="C11" i="6"/>
  <c r="C10" i="6"/>
  <c r="C9" i="6"/>
  <c r="C7" i="6"/>
  <c r="C6" i="6"/>
  <c r="C5" i="6"/>
  <c r="C4" i="6"/>
  <c r="C3" i="6"/>
  <c r="C2" i="6"/>
  <c r="C80" i="4"/>
  <c r="E77" i="4"/>
  <c r="F76" i="4"/>
  <c r="F75" i="4"/>
  <c r="E74" i="4"/>
  <c r="F73" i="4"/>
  <c r="F72" i="4"/>
  <c r="E71" i="4"/>
  <c r="F69" i="4"/>
  <c r="F70" i="4" s="1"/>
  <c r="E68" i="4"/>
  <c r="F67" i="4"/>
  <c r="F66" i="4"/>
  <c r="E65" i="4"/>
  <c r="F64" i="4"/>
  <c r="F63" i="4"/>
  <c r="E62" i="4"/>
  <c r="F61" i="4"/>
  <c r="F60" i="4"/>
  <c r="E59" i="4"/>
  <c r="C59" i="4"/>
  <c r="F58" i="4"/>
  <c r="F57" i="4"/>
  <c r="F55" i="4"/>
  <c r="F54" i="4"/>
  <c r="F52" i="4"/>
  <c r="F51" i="4"/>
  <c r="F49" i="4"/>
  <c r="F48" i="4"/>
  <c r="E41" i="4"/>
  <c r="F40" i="4"/>
  <c r="F39" i="4"/>
  <c r="E38" i="4"/>
  <c r="F37" i="4"/>
  <c r="F38" i="4" s="1"/>
  <c r="E36" i="4"/>
  <c r="F34" i="4"/>
  <c r="E33" i="4"/>
  <c r="F32" i="4"/>
  <c r="F31" i="4"/>
  <c r="E30" i="4"/>
  <c r="F29" i="4"/>
  <c r="F28" i="4"/>
  <c r="E27" i="4"/>
  <c r="E24" i="4"/>
  <c r="F22" i="4"/>
  <c r="F23" i="4" s="1"/>
  <c r="E21" i="4"/>
  <c r="E19" i="4"/>
  <c r="F17" i="4"/>
  <c r="E16" i="4"/>
  <c r="F15" i="4"/>
  <c r="F14" i="4"/>
  <c r="E13" i="4"/>
  <c r="E11" i="4"/>
  <c r="F10" i="4"/>
  <c r="F9" i="4"/>
  <c r="E8" i="4"/>
  <c r="F7" i="4"/>
  <c r="F6" i="4"/>
  <c r="E5" i="4"/>
  <c r="E2" i="4"/>
  <c r="F5" i="3"/>
  <c r="E22" i="2"/>
  <c r="E21" i="2"/>
  <c r="F21" i="2" s="1"/>
  <c r="E20" i="2"/>
  <c r="F20" i="2" s="1"/>
  <c r="E19" i="2"/>
  <c r="F19" i="2" s="1"/>
  <c r="E18" i="2"/>
  <c r="F18" i="2" s="1"/>
  <c r="F17" i="2"/>
  <c r="E17" i="2"/>
  <c r="E16" i="2"/>
  <c r="F16" i="2" s="1"/>
  <c r="F15" i="2"/>
  <c r="E15" i="2"/>
  <c r="E14" i="2"/>
  <c r="F14" i="2" s="1"/>
  <c r="E13" i="2"/>
  <c r="F13" i="2" s="1"/>
  <c r="E12" i="2"/>
  <c r="F12" i="2" s="1"/>
  <c r="E11" i="2"/>
  <c r="F11" i="2" s="1"/>
  <c r="E10" i="2"/>
  <c r="F10" i="2" s="1"/>
  <c r="E9" i="2"/>
  <c r="F9" i="2" s="1"/>
  <c r="E8" i="2"/>
  <c r="F8" i="2" s="1"/>
  <c r="E7" i="2"/>
  <c r="F7" i="2" s="1"/>
  <c r="E6" i="2"/>
  <c r="F6" i="2" s="1"/>
  <c r="E5" i="2"/>
  <c r="F5" i="2" s="1"/>
  <c r="E4" i="2"/>
  <c r="F4" i="2" s="1"/>
  <c r="E3" i="2"/>
  <c r="F2" i="2"/>
  <c r="E2" i="2"/>
  <c r="W1163" i="1"/>
  <c r="V1163" i="1"/>
  <c r="U1163" i="1"/>
  <c r="T1163" i="1"/>
  <c r="S1163" i="1"/>
  <c r="O1163" i="1"/>
  <c r="I1163" i="1"/>
  <c r="A1163" i="1" s="1"/>
  <c r="W1162" i="1"/>
  <c r="V1162" i="1"/>
  <c r="U1162" i="1"/>
  <c r="T1162" i="1"/>
  <c r="S1162" i="1"/>
  <c r="O1162" i="1"/>
  <c r="I1162" i="1"/>
  <c r="A1162" i="1" s="1"/>
  <c r="X1161" i="1"/>
  <c r="S1161" i="1" s="1"/>
  <c r="W1161" i="1"/>
  <c r="V1161" i="1"/>
  <c r="U1161" i="1"/>
  <c r="T1161" i="1"/>
  <c r="O1161" i="1"/>
  <c r="I1161" i="1"/>
  <c r="A1161" i="1" s="1"/>
  <c r="X1160" i="1"/>
  <c r="W1160" i="1"/>
  <c r="V1160" i="1"/>
  <c r="U1160" i="1"/>
  <c r="T1160" i="1"/>
  <c r="S1160" i="1"/>
  <c r="O1160" i="1"/>
  <c r="I1160" i="1"/>
  <c r="A1160" i="1" s="1"/>
  <c r="X1159" i="1"/>
  <c r="S1159" i="1" s="1"/>
  <c r="W1159" i="1"/>
  <c r="V1159" i="1"/>
  <c r="U1159" i="1"/>
  <c r="T1159" i="1"/>
  <c r="O1159" i="1"/>
  <c r="I1159" i="1"/>
  <c r="A1159" i="1" s="1"/>
  <c r="W1158" i="1"/>
  <c r="V1158" i="1"/>
  <c r="U1158" i="1"/>
  <c r="T1158" i="1"/>
  <c r="S1158" i="1"/>
  <c r="O1158" i="1"/>
  <c r="I1158" i="1"/>
  <c r="A1158" i="1" s="1"/>
  <c r="T1157" i="1"/>
  <c r="S1157" i="1"/>
  <c r="R1157" i="1"/>
  <c r="I1157" i="1" s="1"/>
  <c r="A1157" i="1" s="1"/>
  <c r="P1157" i="1" s="1"/>
  <c r="Q1157" i="1" s="1"/>
  <c r="O1157" i="1"/>
  <c r="W1156" i="1"/>
  <c r="V1156" i="1"/>
  <c r="U1156" i="1"/>
  <c r="T1156" i="1"/>
  <c r="S1156" i="1"/>
  <c r="O1156" i="1"/>
  <c r="I1156" i="1"/>
  <c r="A1156" i="1"/>
  <c r="X1155" i="1"/>
  <c r="S1155" i="1" s="1"/>
  <c r="W1155" i="1"/>
  <c r="V1155" i="1"/>
  <c r="U1155" i="1"/>
  <c r="T1155" i="1"/>
  <c r="O1155" i="1"/>
  <c r="I1155" i="1"/>
  <c r="A1155" i="1" s="1"/>
  <c r="X1154" i="1"/>
  <c r="S1154" i="1" s="1"/>
  <c r="W1154" i="1"/>
  <c r="V1154" i="1"/>
  <c r="U1154" i="1"/>
  <c r="T1154" i="1"/>
  <c r="O1154" i="1"/>
  <c r="I1154" i="1"/>
  <c r="A1154" i="1" s="1"/>
  <c r="X1153" i="1"/>
  <c r="S1153" i="1" s="1"/>
  <c r="W1153" i="1"/>
  <c r="V1153" i="1"/>
  <c r="U1153" i="1"/>
  <c r="T1153" i="1"/>
  <c r="O1153" i="1"/>
  <c r="I1153" i="1"/>
  <c r="A1153" i="1" s="1"/>
  <c r="W1152" i="1"/>
  <c r="V1152" i="1"/>
  <c r="U1152" i="1"/>
  <c r="T1152" i="1"/>
  <c r="S1152" i="1"/>
  <c r="O1152" i="1"/>
  <c r="I1152" i="1"/>
  <c r="A1152" i="1" s="1"/>
  <c r="W1151" i="1"/>
  <c r="V1151" i="1"/>
  <c r="U1151" i="1"/>
  <c r="T1151" i="1"/>
  <c r="S1151" i="1"/>
  <c r="O1151" i="1"/>
  <c r="I1151" i="1"/>
  <c r="A1151" i="1"/>
  <c r="W1150" i="1"/>
  <c r="V1150" i="1"/>
  <c r="U1150" i="1"/>
  <c r="T1150" i="1"/>
  <c r="S1150" i="1"/>
  <c r="O1150" i="1"/>
  <c r="I1150" i="1"/>
  <c r="A1150" i="1" s="1"/>
  <c r="X1149" i="1"/>
  <c r="S1149" i="1" s="1"/>
  <c r="R1149" i="1"/>
  <c r="T1149" i="1" s="1"/>
  <c r="O1149" i="1"/>
  <c r="I1149" i="1"/>
  <c r="A1149" i="1" s="1"/>
  <c r="P1149" i="1" s="1"/>
  <c r="Q1149" i="1" s="1"/>
  <c r="X1148" i="1"/>
  <c r="T1148" i="1"/>
  <c r="S1148" i="1"/>
  <c r="O1148" i="1"/>
  <c r="I1148" i="1"/>
  <c r="A1148" i="1"/>
  <c r="T1147" i="1"/>
  <c r="S1147" i="1"/>
  <c r="R1147" i="1"/>
  <c r="I1147" i="1" s="1"/>
  <c r="A1147" i="1" s="1"/>
  <c r="P1147" i="1" s="1"/>
  <c r="Q1147" i="1" s="1"/>
  <c r="O1147" i="1"/>
  <c r="X1146" i="1"/>
  <c r="R1146" i="1"/>
  <c r="T1146" i="1" s="1"/>
  <c r="O1146" i="1"/>
  <c r="W1145" i="1"/>
  <c r="V1145" i="1"/>
  <c r="U1145" i="1"/>
  <c r="T1145" i="1"/>
  <c r="S1145" i="1"/>
  <c r="O1145" i="1"/>
  <c r="P1145" i="1" s="1"/>
  <c r="Q1145" i="1" s="1"/>
  <c r="I1145" i="1"/>
  <c r="A1145" i="1"/>
  <c r="X1144" i="1"/>
  <c r="S1144" i="1" s="1"/>
  <c r="W1144" i="1"/>
  <c r="V1144" i="1"/>
  <c r="U1144" i="1"/>
  <c r="T1144" i="1"/>
  <c r="O1144" i="1"/>
  <c r="I1144" i="1"/>
  <c r="A1144" i="1" s="1"/>
  <c r="W1143" i="1"/>
  <c r="V1143" i="1"/>
  <c r="U1143" i="1"/>
  <c r="T1143" i="1"/>
  <c r="S1143" i="1"/>
  <c r="O1143" i="1"/>
  <c r="I1143" i="1"/>
  <c r="A1143" i="1" s="1"/>
  <c r="P1143" i="1" s="1"/>
  <c r="Q1143" i="1" s="1"/>
  <c r="X1142" i="1"/>
  <c r="S1142" i="1" s="1"/>
  <c r="W1142" i="1"/>
  <c r="V1142" i="1"/>
  <c r="U1142" i="1"/>
  <c r="T1142" i="1"/>
  <c r="O1142" i="1"/>
  <c r="I1142" i="1"/>
  <c r="A1142" i="1"/>
  <c r="P1142" i="1" s="1"/>
  <c r="Q1142" i="1" s="1"/>
  <c r="X1141" i="1"/>
  <c r="S1141" i="1" s="1"/>
  <c r="W1141" i="1"/>
  <c r="V1141" i="1"/>
  <c r="U1141" i="1"/>
  <c r="T1141" i="1"/>
  <c r="O1141" i="1"/>
  <c r="I1141" i="1"/>
  <c r="A1141" i="1" s="1"/>
  <c r="X1140" i="1"/>
  <c r="S1140" i="1" s="1"/>
  <c r="W1140" i="1"/>
  <c r="V1140" i="1"/>
  <c r="U1140" i="1"/>
  <c r="T1140" i="1"/>
  <c r="O1140" i="1"/>
  <c r="I1140" i="1"/>
  <c r="A1140" i="1" s="1"/>
  <c r="X1139" i="1"/>
  <c r="S1139" i="1" s="1"/>
  <c r="W1139" i="1"/>
  <c r="V1139" i="1"/>
  <c r="U1139" i="1"/>
  <c r="T1139" i="1"/>
  <c r="O1139" i="1"/>
  <c r="I1139" i="1"/>
  <c r="A1139" i="1" s="1"/>
  <c r="X1138" i="1"/>
  <c r="S1138" i="1" s="1"/>
  <c r="W1138" i="1"/>
  <c r="V1138" i="1"/>
  <c r="U1138" i="1"/>
  <c r="T1138" i="1"/>
  <c r="O1138" i="1"/>
  <c r="I1138" i="1"/>
  <c r="A1138" i="1" s="1"/>
  <c r="W1137" i="1"/>
  <c r="V1137" i="1"/>
  <c r="U1137" i="1"/>
  <c r="T1137" i="1"/>
  <c r="S1137" i="1"/>
  <c r="O1137" i="1"/>
  <c r="I1137" i="1"/>
  <c r="A1137" i="1" s="1"/>
  <c r="X1136" i="1"/>
  <c r="S1136" i="1" s="1"/>
  <c r="W1136" i="1"/>
  <c r="V1136" i="1"/>
  <c r="U1136" i="1"/>
  <c r="T1136" i="1"/>
  <c r="O1136" i="1"/>
  <c r="I1136" i="1"/>
  <c r="A1136" i="1"/>
  <c r="X1135" i="1"/>
  <c r="R1135" i="1"/>
  <c r="T1135" i="1" s="1"/>
  <c r="O1135" i="1"/>
  <c r="X1134" i="1"/>
  <c r="S1134" i="1" s="1"/>
  <c r="W1134" i="1"/>
  <c r="V1134" i="1"/>
  <c r="U1134" i="1"/>
  <c r="T1134" i="1"/>
  <c r="O1134" i="1"/>
  <c r="I1134" i="1"/>
  <c r="A1134" i="1" s="1"/>
  <c r="W1133" i="1"/>
  <c r="V1133" i="1"/>
  <c r="U1133" i="1"/>
  <c r="T1133" i="1"/>
  <c r="S1133" i="1"/>
  <c r="O1133" i="1"/>
  <c r="I1133" i="1"/>
  <c r="A1133" i="1" s="1"/>
  <c r="X1132" i="1"/>
  <c r="S1132" i="1" s="1"/>
  <c r="W1132" i="1"/>
  <c r="V1132" i="1"/>
  <c r="U1132" i="1"/>
  <c r="T1132" i="1"/>
  <c r="O1132" i="1"/>
  <c r="I1132" i="1"/>
  <c r="A1132" i="1" s="1"/>
  <c r="X1131" i="1"/>
  <c r="S1131" i="1" s="1"/>
  <c r="W1131" i="1"/>
  <c r="V1131" i="1"/>
  <c r="U1131" i="1"/>
  <c r="T1131" i="1"/>
  <c r="O1131" i="1"/>
  <c r="I1131" i="1"/>
  <c r="A1131" i="1" s="1"/>
  <c r="P1131" i="1" s="1"/>
  <c r="Q1131" i="1" s="1"/>
  <c r="X1130" i="1"/>
  <c r="S1130" i="1" s="1"/>
  <c r="W1130" i="1"/>
  <c r="V1130" i="1"/>
  <c r="U1130" i="1"/>
  <c r="T1130" i="1"/>
  <c r="O1130" i="1"/>
  <c r="I1130" i="1"/>
  <c r="A1130" i="1" s="1"/>
  <c r="X1129" i="1"/>
  <c r="S1129" i="1" s="1"/>
  <c r="W1129" i="1"/>
  <c r="V1129" i="1"/>
  <c r="U1129" i="1"/>
  <c r="T1129" i="1"/>
  <c r="O1129" i="1"/>
  <c r="I1129" i="1"/>
  <c r="A1129" i="1" s="1"/>
  <c r="X1128" i="1"/>
  <c r="S1128" i="1" s="1"/>
  <c r="W1128" i="1"/>
  <c r="V1128" i="1"/>
  <c r="U1128" i="1"/>
  <c r="T1128" i="1"/>
  <c r="O1128" i="1"/>
  <c r="I1128" i="1"/>
  <c r="A1128" i="1" s="1"/>
  <c r="X1127" i="1"/>
  <c r="S1127" i="1" s="1"/>
  <c r="W1127" i="1"/>
  <c r="V1127" i="1"/>
  <c r="U1127" i="1"/>
  <c r="T1127" i="1"/>
  <c r="O1127" i="1"/>
  <c r="I1127" i="1"/>
  <c r="A1127" i="1" s="1"/>
  <c r="X1126" i="1"/>
  <c r="S1126" i="1" s="1"/>
  <c r="W1126" i="1"/>
  <c r="V1126" i="1"/>
  <c r="U1126" i="1"/>
  <c r="T1126" i="1"/>
  <c r="O1126" i="1"/>
  <c r="I1126" i="1"/>
  <c r="A1126" i="1" s="1"/>
  <c r="X1125" i="1"/>
  <c r="S1125" i="1" s="1"/>
  <c r="W1125" i="1"/>
  <c r="V1125" i="1"/>
  <c r="U1125" i="1"/>
  <c r="T1125" i="1"/>
  <c r="O1125" i="1"/>
  <c r="I1125" i="1"/>
  <c r="A1125" i="1" s="1"/>
  <c r="X1124" i="1"/>
  <c r="T1124" i="1"/>
  <c r="S1124" i="1"/>
  <c r="O1124" i="1"/>
  <c r="I1124" i="1"/>
  <c r="A1124" i="1" s="1"/>
  <c r="X1122" i="1"/>
  <c r="S1122" i="1" s="1"/>
  <c r="W1122" i="1"/>
  <c r="V1122" i="1"/>
  <c r="U1122" i="1"/>
  <c r="T1122" i="1"/>
  <c r="O1122" i="1"/>
  <c r="I1122" i="1"/>
  <c r="A1122" i="1" s="1"/>
  <c r="T1121" i="1"/>
  <c r="S1121" i="1"/>
  <c r="O1121" i="1"/>
  <c r="I1121" i="1"/>
  <c r="A1121" i="1" s="1"/>
  <c r="X1120" i="1"/>
  <c r="T1120" i="1"/>
  <c r="S1120" i="1"/>
  <c r="O1120" i="1"/>
  <c r="I1120" i="1"/>
  <c r="A1120" i="1" s="1"/>
  <c r="P1120" i="1" s="1"/>
  <c r="Q1120" i="1" s="1"/>
  <c r="X1119" i="1"/>
  <c r="T1119" i="1"/>
  <c r="S1119" i="1"/>
  <c r="O1119" i="1"/>
  <c r="I1119" i="1"/>
  <c r="A1119" i="1" s="1"/>
  <c r="X1118" i="1"/>
  <c r="T1118" i="1"/>
  <c r="S1118" i="1"/>
  <c r="O1118" i="1"/>
  <c r="I1118" i="1"/>
  <c r="A1118" i="1" s="1"/>
  <c r="P1118" i="1" s="1"/>
  <c r="Q1118" i="1" s="1"/>
  <c r="X1117" i="1"/>
  <c r="T1117" i="1"/>
  <c r="S1117" i="1"/>
  <c r="O1117" i="1"/>
  <c r="I1117" i="1"/>
  <c r="A1117" i="1" s="1"/>
  <c r="X1116" i="1"/>
  <c r="T1116" i="1"/>
  <c r="S1116" i="1"/>
  <c r="O1116" i="1"/>
  <c r="I1116" i="1"/>
  <c r="A1116" i="1" s="1"/>
  <c r="P1116" i="1" s="1"/>
  <c r="Q1116" i="1" s="1"/>
  <c r="X1115" i="1"/>
  <c r="T1115" i="1"/>
  <c r="S1115" i="1"/>
  <c r="O1115" i="1"/>
  <c r="I1115" i="1"/>
  <c r="A1115" i="1" s="1"/>
  <c r="X1114" i="1"/>
  <c r="T1114" i="1"/>
  <c r="S1114" i="1"/>
  <c r="O1114" i="1"/>
  <c r="I1114" i="1"/>
  <c r="A1114" i="1" s="1"/>
  <c r="P1114" i="1" s="1"/>
  <c r="Q1114" i="1" s="1"/>
  <c r="X1112" i="1"/>
  <c r="T1112" i="1"/>
  <c r="S1112" i="1"/>
  <c r="O1112" i="1"/>
  <c r="I1112" i="1"/>
  <c r="A1112" i="1" s="1"/>
  <c r="X1111" i="1"/>
  <c r="T1111" i="1"/>
  <c r="S1111" i="1"/>
  <c r="O1111" i="1"/>
  <c r="I1111" i="1"/>
  <c r="A1111" i="1" s="1"/>
  <c r="P1111" i="1" s="1"/>
  <c r="Q1111" i="1" s="1"/>
  <c r="X1110" i="1"/>
  <c r="T1110" i="1"/>
  <c r="S1110" i="1"/>
  <c r="O1110" i="1"/>
  <c r="I1110" i="1"/>
  <c r="A1110" i="1" s="1"/>
  <c r="X1109" i="1"/>
  <c r="T1109" i="1"/>
  <c r="S1109" i="1"/>
  <c r="O1109" i="1"/>
  <c r="I1109" i="1"/>
  <c r="A1109" i="1"/>
  <c r="X1108" i="1"/>
  <c r="T1108" i="1"/>
  <c r="S1108" i="1"/>
  <c r="O1108" i="1"/>
  <c r="I1108" i="1"/>
  <c r="A1108" i="1" s="1"/>
  <c r="X1106" i="1"/>
  <c r="T1106" i="1"/>
  <c r="S1106" i="1"/>
  <c r="O1106" i="1"/>
  <c r="I1106" i="1"/>
  <c r="A1106" i="1" s="1"/>
  <c r="P1106" i="1" s="1"/>
  <c r="Q1106" i="1" s="1"/>
  <c r="X1105" i="1"/>
  <c r="S1105" i="1" s="1"/>
  <c r="T1105" i="1"/>
  <c r="O1105" i="1"/>
  <c r="I1105" i="1"/>
  <c r="A1105" i="1" s="1"/>
  <c r="X1104" i="1"/>
  <c r="T1104" i="1"/>
  <c r="S1104" i="1"/>
  <c r="O1104" i="1"/>
  <c r="I1104" i="1"/>
  <c r="A1104" i="1" s="1"/>
  <c r="P1104" i="1" s="1"/>
  <c r="Q1104" i="1" s="1"/>
  <c r="X1103" i="1"/>
  <c r="S1103" i="1" s="1"/>
  <c r="T1103" i="1"/>
  <c r="O1103" i="1"/>
  <c r="I1103" i="1"/>
  <c r="A1103" i="1" s="1"/>
  <c r="P1103" i="1" s="1"/>
  <c r="Q1103" i="1" s="1"/>
  <c r="X1102" i="1"/>
  <c r="T1102" i="1"/>
  <c r="S1102" i="1"/>
  <c r="O1102" i="1"/>
  <c r="I1102" i="1"/>
  <c r="A1102" i="1" s="1"/>
  <c r="X1101" i="1"/>
  <c r="S1101" i="1" s="1"/>
  <c r="T1101" i="1"/>
  <c r="O1101" i="1"/>
  <c r="I1101" i="1"/>
  <c r="A1101" i="1" s="1"/>
  <c r="X1100" i="1"/>
  <c r="T1100" i="1"/>
  <c r="S1100" i="1"/>
  <c r="O1100" i="1"/>
  <c r="I1100" i="1"/>
  <c r="A1100" i="1" s="1"/>
  <c r="T1099" i="1"/>
  <c r="S1099" i="1"/>
  <c r="O1099" i="1"/>
  <c r="I1099" i="1"/>
  <c r="A1099" i="1" s="1"/>
  <c r="X1098" i="1"/>
  <c r="T1098" i="1"/>
  <c r="S1098" i="1"/>
  <c r="O1098" i="1"/>
  <c r="I1098" i="1"/>
  <c r="A1098" i="1" s="1"/>
  <c r="X1097" i="1"/>
  <c r="T1097" i="1"/>
  <c r="S1097" i="1"/>
  <c r="O1097" i="1"/>
  <c r="I1097" i="1"/>
  <c r="A1097" i="1" s="1"/>
  <c r="X1096" i="1"/>
  <c r="T1096" i="1"/>
  <c r="S1096" i="1"/>
  <c r="O1096" i="1"/>
  <c r="I1096" i="1"/>
  <c r="A1096" i="1" s="1"/>
  <c r="W1094" i="1"/>
  <c r="V1094" i="1"/>
  <c r="U1094" i="1"/>
  <c r="T1094" i="1"/>
  <c r="S1094" i="1"/>
  <c r="O1094" i="1"/>
  <c r="I1094" i="1"/>
  <c r="A1094" i="1" s="1"/>
  <c r="X1093" i="1"/>
  <c r="T1093" i="1"/>
  <c r="S1093" i="1"/>
  <c r="O1093" i="1"/>
  <c r="I1093" i="1"/>
  <c r="A1093" i="1" s="1"/>
  <c r="W1092" i="1"/>
  <c r="V1092" i="1"/>
  <c r="U1092" i="1"/>
  <c r="T1092" i="1"/>
  <c r="S1092" i="1"/>
  <c r="O1092" i="1"/>
  <c r="I1092" i="1"/>
  <c r="A1092" i="1" s="1"/>
  <c r="X1091" i="1"/>
  <c r="T1091" i="1"/>
  <c r="S1091" i="1"/>
  <c r="O1091" i="1"/>
  <c r="I1091" i="1"/>
  <c r="A1091" i="1" s="1"/>
  <c r="X1090" i="1"/>
  <c r="W1090" i="1"/>
  <c r="V1090" i="1"/>
  <c r="U1090" i="1"/>
  <c r="T1090" i="1"/>
  <c r="S1090" i="1"/>
  <c r="O1090" i="1"/>
  <c r="I1090" i="1"/>
  <c r="A1090" i="1" s="1"/>
  <c r="X1089" i="1"/>
  <c r="T1089" i="1"/>
  <c r="S1089" i="1"/>
  <c r="O1089" i="1"/>
  <c r="I1089" i="1"/>
  <c r="A1089" i="1" s="1"/>
  <c r="X1088" i="1"/>
  <c r="S1088" i="1" s="1"/>
  <c r="T1088" i="1"/>
  <c r="O1088" i="1"/>
  <c r="I1088" i="1"/>
  <c r="A1088" i="1" s="1"/>
  <c r="X1087" i="1"/>
  <c r="T1087" i="1"/>
  <c r="S1087" i="1"/>
  <c r="O1087" i="1"/>
  <c r="I1087" i="1"/>
  <c r="A1087" i="1" s="1"/>
  <c r="P1087" i="1" s="1"/>
  <c r="Q1087" i="1" s="1"/>
  <c r="X1086" i="1"/>
  <c r="R1086" i="1"/>
  <c r="O1086" i="1"/>
  <c r="X1085" i="1"/>
  <c r="T1085" i="1"/>
  <c r="S1085" i="1"/>
  <c r="O1085" i="1"/>
  <c r="I1085" i="1"/>
  <c r="A1085" i="1" s="1"/>
  <c r="X1084" i="1"/>
  <c r="T1084" i="1"/>
  <c r="S1084" i="1"/>
  <c r="O1084" i="1"/>
  <c r="I1084" i="1"/>
  <c r="A1084" i="1" s="1"/>
  <c r="P1084" i="1" s="1"/>
  <c r="Q1084" i="1" s="1"/>
  <c r="X1083" i="1"/>
  <c r="T1083" i="1"/>
  <c r="S1083" i="1"/>
  <c r="O1083" i="1"/>
  <c r="I1083" i="1"/>
  <c r="A1083" i="1" s="1"/>
  <c r="X1081" i="1"/>
  <c r="S1081" i="1" s="1"/>
  <c r="W1081" i="1"/>
  <c r="V1081" i="1"/>
  <c r="U1081" i="1"/>
  <c r="T1081" i="1"/>
  <c r="O1081" i="1"/>
  <c r="I1081" i="1"/>
  <c r="A1081" i="1" s="1"/>
  <c r="T1080" i="1"/>
  <c r="S1080" i="1"/>
  <c r="O1080" i="1"/>
  <c r="I1080" i="1"/>
  <c r="A1080" i="1" s="1"/>
  <c r="P1080" i="1" s="1"/>
  <c r="Q1080" i="1" s="1"/>
  <c r="X1079" i="1"/>
  <c r="S1079" i="1" s="1"/>
  <c r="W1079" i="1"/>
  <c r="V1079" i="1"/>
  <c r="U1079" i="1"/>
  <c r="T1079" i="1"/>
  <c r="O1079" i="1"/>
  <c r="I1079" i="1"/>
  <c r="A1079" i="1" s="1"/>
  <c r="X1078" i="1"/>
  <c r="S1078" i="1" s="1"/>
  <c r="W1078" i="1"/>
  <c r="V1078" i="1"/>
  <c r="U1078" i="1"/>
  <c r="T1078" i="1"/>
  <c r="O1078" i="1"/>
  <c r="I1078" i="1"/>
  <c r="A1078" i="1" s="1"/>
  <c r="P1078" i="1" s="1"/>
  <c r="Q1078" i="1" s="1"/>
  <c r="T1077" i="1"/>
  <c r="S1077" i="1"/>
  <c r="O1077" i="1"/>
  <c r="I1077" i="1"/>
  <c r="A1077" i="1" s="1"/>
  <c r="T1076" i="1"/>
  <c r="S1076" i="1"/>
  <c r="O1076" i="1"/>
  <c r="I1076" i="1"/>
  <c r="A1076" i="1" s="1"/>
  <c r="X1075" i="1"/>
  <c r="T1075" i="1"/>
  <c r="S1075" i="1"/>
  <c r="O1075" i="1"/>
  <c r="I1075" i="1"/>
  <c r="A1075" i="1" s="1"/>
  <c r="X1074" i="1"/>
  <c r="T1074" i="1"/>
  <c r="S1074" i="1"/>
  <c r="O1074" i="1"/>
  <c r="I1074" i="1"/>
  <c r="A1074" i="1" s="1"/>
  <c r="X1073" i="1"/>
  <c r="T1073" i="1"/>
  <c r="S1073" i="1"/>
  <c r="O1073" i="1"/>
  <c r="I1073" i="1"/>
  <c r="A1073" i="1" s="1"/>
  <c r="X1072" i="1"/>
  <c r="T1072" i="1"/>
  <c r="S1072" i="1"/>
  <c r="O1072" i="1"/>
  <c r="I1072" i="1"/>
  <c r="A1072" i="1" s="1"/>
  <c r="T1071" i="1"/>
  <c r="S1071" i="1"/>
  <c r="O1071" i="1"/>
  <c r="I1071" i="1"/>
  <c r="A1071" i="1" s="1"/>
  <c r="X1070" i="1"/>
  <c r="T1070" i="1"/>
  <c r="S1070" i="1"/>
  <c r="O1070" i="1"/>
  <c r="I1070" i="1"/>
  <c r="A1070" i="1" s="1"/>
  <c r="X1068" i="1"/>
  <c r="T1068" i="1"/>
  <c r="S1068" i="1"/>
  <c r="O1068" i="1"/>
  <c r="I1068" i="1"/>
  <c r="A1068" i="1" s="1"/>
  <c r="X1067" i="1"/>
  <c r="T1067" i="1"/>
  <c r="S1067" i="1"/>
  <c r="O1067" i="1"/>
  <c r="I1067" i="1"/>
  <c r="A1067" i="1" s="1"/>
  <c r="X1066" i="1"/>
  <c r="T1066" i="1"/>
  <c r="S1066" i="1"/>
  <c r="O1066" i="1"/>
  <c r="I1066" i="1"/>
  <c r="A1066" i="1" s="1"/>
  <c r="X1065" i="1"/>
  <c r="T1065" i="1"/>
  <c r="S1065" i="1"/>
  <c r="O1065" i="1"/>
  <c r="I1065" i="1"/>
  <c r="A1065" i="1" s="1"/>
  <c r="X1064" i="1"/>
  <c r="T1064" i="1"/>
  <c r="S1064" i="1"/>
  <c r="O1064" i="1"/>
  <c r="I1064" i="1"/>
  <c r="A1064" i="1" s="1"/>
  <c r="X1063" i="1"/>
  <c r="T1063" i="1"/>
  <c r="S1063" i="1"/>
  <c r="O1063" i="1"/>
  <c r="I1063" i="1"/>
  <c r="A1063" i="1" s="1"/>
  <c r="X1062" i="1"/>
  <c r="S1062" i="1" s="1"/>
  <c r="W1062" i="1"/>
  <c r="V1062" i="1"/>
  <c r="U1062" i="1"/>
  <c r="T1062" i="1"/>
  <c r="O1062" i="1"/>
  <c r="I1062" i="1"/>
  <c r="A1062" i="1" s="1"/>
  <c r="X1061" i="1"/>
  <c r="T1061" i="1"/>
  <c r="S1061" i="1"/>
  <c r="O1061" i="1"/>
  <c r="I1061" i="1"/>
  <c r="A1061" i="1" s="1"/>
  <c r="X1060" i="1"/>
  <c r="T1060" i="1"/>
  <c r="S1060" i="1"/>
  <c r="O1060" i="1"/>
  <c r="I1060" i="1"/>
  <c r="A1060" i="1" s="1"/>
  <c r="X1059" i="1"/>
  <c r="T1059" i="1"/>
  <c r="S1059" i="1"/>
  <c r="O1059" i="1"/>
  <c r="I1059" i="1"/>
  <c r="A1059" i="1" s="1"/>
  <c r="X1058" i="1"/>
  <c r="T1058" i="1"/>
  <c r="S1058" i="1"/>
  <c r="O1058" i="1"/>
  <c r="I1058" i="1"/>
  <c r="A1058" i="1" s="1"/>
  <c r="X1057" i="1"/>
  <c r="T1057" i="1"/>
  <c r="S1057" i="1"/>
  <c r="O1057" i="1"/>
  <c r="I1057" i="1"/>
  <c r="A1057" i="1" s="1"/>
  <c r="P1057" i="1" s="1"/>
  <c r="Q1057" i="1" s="1"/>
  <c r="W1056" i="1"/>
  <c r="V1056" i="1"/>
  <c r="U1056" i="1"/>
  <c r="T1056" i="1"/>
  <c r="S1056" i="1"/>
  <c r="O1056" i="1"/>
  <c r="P1056" i="1" s="1"/>
  <c r="I1056" i="1"/>
  <c r="A1056" i="1"/>
  <c r="W1055" i="1"/>
  <c r="V1055" i="1"/>
  <c r="U1055" i="1"/>
  <c r="T1055" i="1"/>
  <c r="S1055" i="1"/>
  <c r="O1055" i="1"/>
  <c r="I1055" i="1"/>
  <c r="A1055" i="1"/>
  <c r="X1054" i="1"/>
  <c r="T1054" i="1"/>
  <c r="S1054" i="1"/>
  <c r="O1054" i="1"/>
  <c r="I1054" i="1"/>
  <c r="A1054" i="1"/>
  <c r="X1053" i="1"/>
  <c r="T1053" i="1"/>
  <c r="S1053" i="1"/>
  <c r="O1053" i="1"/>
  <c r="I1053" i="1"/>
  <c r="A1053" i="1"/>
  <c r="X1052" i="1"/>
  <c r="S1052" i="1" s="1"/>
  <c r="W1052" i="1"/>
  <c r="V1052" i="1"/>
  <c r="U1052" i="1"/>
  <c r="T1052" i="1"/>
  <c r="O1052" i="1"/>
  <c r="P1052" i="1" s="1"/>
  <c r="I1052" i="1"/>
  <c r="A1052" i="1"/>
  <c r="X1051" i="1"/>
  <c r="T1051" i="1"/>
  <c r="S1051" i="1"/>
  <c r="O1051" i="1"/>
  <c r="I1051" i="1"/>
  <c r="A1051" i="1"/>
  <c r="X1050" i="1"/>
  <c r="T1050" i="1"/>
  <c r="S1050" i="1"/>
  <c r="O1050" i="1"/>
  <c r="P1050" i="1" s="1"/>
  <c r="Q1050" i="1" s="1"/>
  <c r="I1050" i="1"/>
  <c r="A1050" i="1"/>
  <c r="X1049" i="1"/>
  <c r="T1049" i="1"/>
  <c r="S1049" i="1"/>
  <c r="O1049" i="1"/>
  <c r="I1049" i="1"/>
  <c r="A1049" i="1" s="1"/>
  <c r="X1048" i="1"/>
  <c r="T1048" i="1"/>
  <c r="S1048" i="1"/>
  <c r="O1048" i="1"/>
  <c r="I1048" i="1"/>
  <c r="A1048" i="1" s="1"/>
  <c r="X1047" i="1"/>
  <c r="T1047" i="1"/>
  <c r="S1047" i="1"/>
  <c r="O1047" i="1"/>
  <c r="I1047" i="1"/>
  <c r="A1047" i="1"/>
  <c r="X1046" i="1"/>
  <c r="T1046" i="1"/>
  <c r="S1046" i="1"/>
  <c r="O1046" i="1"/>
  <c r="I1046" i="1"/>
  <c r="A1046" i="1"/>
  <c r="X1045" i="1"/>
  <c r="T1045" i="1"/>
  <c r="S1045" i="1"/>
  <c r="O1045" i="1"/>
  <c r="I1045" i="1"/>
  <c r="A1045" i="1" s="1"/>
  <c r="X1044" i="1"/>
  <c r="T1044" i="1"/>
  <c r="S1044" i="1"/>
  <c r="O1044" i="1"/>
  <c r="I1044" i="1"/>
  <c r="A1044" i="1" s="1"/>
  <c r="X1043" i="1"/>
  <c r="T1043" i="1"/>
  <c r="S1043" i="1"/>
  <c r="O1043" i="1"/>
  <c r="I1043" i="1"/>
  <c r="A1043" i="1" s="1"/>
  <c r="W1042" i="1"/>
  <c r="V1042" i="1"/>
  <c r="U1042" i="1"/>
  <c r="T1042" i="1"/>
  <c r="S1042" i="1"/>
  <c r="O1042" i="1"/>
  <c r="I1042" i="1"/>
  <c r="A1042" i="1" s="1"/>
  <c r="X1041" i="1"/>
  <c r="T1041" i="1"/>
  <c r="S1041" i="1"/>
  <c r="O1041" i="1"/>
  <c r="I1041" i="1"/>
  <c r="A1041" i="1" s="1"/>
  <c r="T1040" i="1"/>
  <c r="S1040" i="1"/>
  <c r="O1040" i="1"/>
  <c r="I1040" i="1"/>
  <c r="A1040" i="1" s="1"/>
  <c r="X1039" i="1"/>
  <c r="T1039" i="1"/>
  <c r="S1039" i="1"/>
  <c r="O1039" i="1"/>
  <c r="I1039" i="1"/>
  <c r="A1039" i="1" s="1"/>
  <c r="X1038" i="1"/>
  <c r="T1038" i="1"/>
  <c r="S1038" i="1"/>
  <c r="O1038" i="1"/>
  <c r="I1038" i="1"/>
  <c r="A1038" i="1" s="1"/>
  <c r="X1037" i="1"/>
  <c r="T1037" i="1"/>
  <c r="S1037" i="1"/>
  <c r="O1037" i="1"/>
  <c r="I1037" i="1"/>
  <c r="A1037" i="1" s="1"/>
  <c r="X1034" i="1"/>
  <c r="T1034" i="1"/>
  <c r="S1034" i="1"/>
  <c r="O1034" i="1"/>
  <c r="I1034" i="1"/>
  <c r="A1034" i="1" s="1"/>
  <c r="X1033" i="1"/>
  <c r="T1033" i="1"/>
  <c r="S1033" i="1"/>
  <c r="O1033" i="1"/>
  <c r="I1033" i="1"/>
  <c r="A1033" i="1" s="1"/>
  <c r="X1032" i="1"/>
  <c r="T1032" i="1"/>
  <c r="S1032" i="1"/>
  <c r="O1032" i="1"/>
  <c r="I1032" i="1"/>
  <c r="A1032" i="1" s="1"/>
  <c r="X1031" i="1"/>
  <c r="T1031" i="1"/>
  <c r="S1031" i="1"/>
  <c r="O1031" i="1"/>
  <c r="I1031" i="1"/>
  <c r="A1031" i="1" s="1"/>
  <c r="P1031" i="1" s="1"/>
  <c r="Q1031" i="1" s="1"/>
  <c r="X1030" i="1"/>
  <c r="T1030" i="1"/>
  <c r="S1030" i="1"/>
  <c r="O1030" i="1"/>
  <c r="I1030" i="1"/>
  <c r="A1030" i="1" s="1"/>
  <c r="X1029" i="1"/>
  <c r="T1029" i="1"/>
  <c r="S1029" i="1"/>
  <c r="O1029" i="1"/>
  <c r="I1029" i="1"/>
  <c r="A1029" i="1"/>
  <c r="X1028" i="1"/>
  <c r="T1028" i="1"/>
  <c r="S1028" i="1"/>
  <c r="O1028" i="1"/>
  <c r="I1028" i="1"/>
  <c r="A1028" i="1"/>
  <c r="X1027" i="1"/>
  <c r="T1027" i="1"/>
  <c r="R1027" i="1"/>
  <c r="I1027" i="1" s="1"/>
  <c r="A1027" i="1" s="1"/>
  <c r="O1027" i="1"/>
  <c r="X1026" i="1"/>
  <c r="T1026" i="1"/>
  <c r="S1026" i="1"/>
  <c r="O1026" i="1"/>
  <c r="I1026" i="1"/>
  <c r="A1026" i="1"/>
  <c r="X1025" i="1"/>
  <c r="T1025" i="1"/>
  <c r="R1025" i="1"/>
  <c r="I1025" i="1" s="1"/>
  <c r="A1025" i="1" s="1"/>
  <c r="O1025" i="1"/>
  <c r="X1024" i="1"/>
  <c r="T1024" i="1"/>
  <c r="S1024" i="1"/>
  <c r="O1024" i="1"/>
  <c r="I1024" i="1"/>
  <c r="A1024" i="1" s="1"/>
  <c r="X1023" i="1"/>
  <c r="S1023" i="1" s="1"/>
  <c r="W1023" i="1"/>
  <c r="V1023" i="1"/>
  <c r="U1023" i="1"/>
  <c r="T1023" i="1"/>
  <c r="O1023" i="1"/>
  <c r="I1023" i="1"/>
  <c r="A1023" i="1"/>
  <c r="X1022" i="1"/>
  <c r="T1022" i="1"/>
  <c r="S1022" i="1"/>
  <c r="O1022" i="1"/>
  <c r="I1022" i="1"/>
  <c r="A1022" i="1"/>
  <c r="X1021" i="1"/>
  <c r="T1021" i="1"/>
  <c r="S1021" i="1"/>
  <c r="O1021" i="1"/>
  <c r="I1021" i="1"/>
  <c r="A1021" i="1"/>
  <c r="X1020" i="1"/>
  <c r="T1020" i="1"/>
  <c r="S1020" i="1"/>
  <c r="O1020" i="1"/>
  <c r="I1020" i="1"/>
  <c r="A1020" i="1" s="1"/>
  <c r="X1018" i="1"/>
  <c r="T1018" i="1"/>
  <c r="S1018" i="1"/>
  <c r="O1018" i="1"/>
  <c r="I1018" i="1"/>
  <c r="A1018" i="1" s="1"/>
  <c r="X1017" i="1"/>
  <c r="T1017" i="1"/>
  <c r="S1017" i="1"/>
  <c r="O1017" i="1"/>
  <c r="I1017" i="1"/>
  <c r="A1017" i="1" s="1"/>
  <c r="X1016" i="1"/>
  <c r="T1016" i="1"/>
  <c r="S1016" i="1"/>
  <c r="O1016" i="1"/>
  <c r="I1016" i="1"/>
  <c r="A1016" i="1" s="1"/>
  <c r="X1015" i="1"/>
  <c r="T1015" i="1"/>
  <c r="S1015" i="1"/>
  <c r="O1015" i="1"/>
  <c r="I1015" i="1"/>
  <c r="A1015" i="1"/>
  <c r="X1014" i="1"/>
  <c r="T1014" i="1"/>
  <c r="S1014" i="1"/>
  <c r="O1014" i="1"/>
  <c r="I1014" i="1"/>
  <c r="A1014" i="1"/>
  <c r="X1013" i="1"/>
  <c r="T1013" i="1"/>
  <c r="S1013" i="1"/>
  <c r="O1013" i="1"/>
  <c r="P1013" i="1" s="1"/>
  <c r="Q1013" i="1" s="1"/>
  <c r="I1013" i="1"/>
  <c r="A1013" i="1"/>
  <c r="X1012" i="1"/>
  <c r="T1012" i="1"/>
  <c r="S1012" i="1"/>
  <c r="O1012" i="1"/>
  <c r="I1012" i="1"/>
  <c r="A1012" i="1"/>
  <c r="X1011" i="1"/>
  <c r="T1011" i="1"/>
  <c r="S1011" i="1"/>
  <c r="P1011" i="1"/>
  <c r="Q1011" i="1" s="1"/>
  <c r="O1011" i="1"/>
  <c r="I1011" i="1"/>
  <c r="A1011" i="1" s="1"/>
  <c r="X1010" i="1"/>
  <c r="T1010" i="1"/>
  <c r="S1010" i="1"/>
  <c r="O1010" i="1"/>
  <c r="I1010" i="1"/>
  <c r="A1010" i="1" s="1"/>
  <c r="X1009" i="1"/>
  <c r="T1009" i="1"/>
  <c r="S1009" i="1"/>
  <c r="O1009" i="1"/>
  <c r="I1009" i="1"/>
  <c r="A1009" i="1" s="1"/>
  <c r="P1009" i="1" s="1"/>
  <c r="Q1009" i="1" s="1"/>
  <c r="X1008" i="1"/>
  <c r="T1008" i="1"/>
  <c r="S1008" i="1"/>
  <c r="O1008" i="1"/>
  <c r="I1008" i="1"/>
  <c r="A1008" i="1" s="1"/>
  <c r="X1007" i="1"/>
  <c r="T1007" i="1"/>
  <c r="S1007" i="1"/>
  <c r="O1007" i="1"/>
  <c r="I1007" i="1"/>
  <c r="A1007" i="1" s="1"/>
  <c r="P1007" i="1" s="1"/>
  <c r="Q1007" i="1" s="1"/>
  <c r="X1006" i="1"/>
  <c r="T1006" i="1"/>
  <c r="S1006" i="1"/>
  <c r="O1006" i="1"/>
  <c r="I1006" i="1"/>
  <c r="A1006" i="1"/>
  <c r="X1004" i="1"/>
  <c r="T1004" i="1"/>
  <c r="S1004" i="1"/>
  <c r="O1004" i="1"/>
  <c r="I1004" i="1"/>
  <c r="A1004" i="1"/>
  <c r="T1003" i="1"/>
  <c r="S1003" i="1"/>
  <c r="O1003" i="1"/>
  <c r="I1003" i="1"/>
  <c r="A1003" i="1" s="1"/>
  <c r="X1002" i="1"/>
  <c r="T1002" i="1"/>
  <c r="S1002" i="1"/>
  <c r="O1002" i="1"/>
  <c r="I1002" i="1"/>
  <c r="A1002" i="1" s="1"/>
  <c r="W1001" i="1"/>
  <c r="V1001" i="1"/>
  <c r="U1001" i="1"/>
  <c r="T1001" i="1"/>
  <c r="S1001" i="1"/>
  <c r="O1001" i="1"/>
  <c r="I1001" i="1"/>
  <c r="A1001" i="1" s="1"/>
  <c r="X1000" i="1"/>
  <c r="T1000" i="1"/>
  <c r="S1000" i="1"/>
  <c r="O1000" i="1"/>
  <c r="I1000" i="1"/>
  <c r="A1000" i="1" s="1"/>
  <c r="X999" i="1"/>
  <c r="T999" i="1"/>
  <c r="S999" i="1"/>
  <c r="O999" i="1"/>
  <c r="I999" i="1"/>
  <c r="A999" i="1" s="1"/>
  <c r="X997" i="1"/>
  <c r="T997" i="1"/>
  <c r="S997" i="1"/>
  <c r="O997" i="1"/>
  <c r="I997" i="1"/>
  <c r="A997" i="1" s="1"/>
  <c r="P997" i="1" s="1"/>
  <c r="Q997" i="1" s="1"/>
  <c r="W996" i="1"/>
  <c r="V996" i="1"/>
  <c r="U996" i="1"/>
  <c r="T996" i="1"/>
  <c r="S996" i="1"/>
  <c r="O996" i="1"/>
  <c r="I996" i="1"/>
  <c r="A996" i="1" s="1"/>
  <c r="P996" i="1" s="1"/>
  <c r="T995" i="1"/>
  <c r="S995" i="1"/>
  <c r="O995" i="1"/>
  <c r="I995" i="1"/>
  <c r="A995" i="1" s="1"/>
  <c r="P995" i="1" s="1"/>
  <c r="Q995" i="1" s="1"/>
  <c r="X994" i="1"/>
  <c r="S994" i="1" s="1"/>
  <c r="W994" i="1"/>
  <c r="V994" i="1"/>
  <c r="U994" i="1"/>
  <c r="T994" i="1"/>
  <c r="O994" i="1"/>
  <c r="I994" i="1"/>
  <c r="A994" i="1" s="1"/>
  <c r="X993" i="1"/>
  <c r="W993" i="1"/>
  <c r="V993" i="1"/>
  <c r="U993" i="1"/>
  <c r="S993" i="1"/>
  <c r="O993" i="1"/>
  <c r="I993" i="1"/>
  <c r="A993" i="1" s="1"/>
  <c r="X992" i="1"/>
  <c r="T992" i="1"/>
  <c r="S992" i="1"/>
  <c r="O992" i="1"/>
  <c r="I992" i="1"/>
  <c r="A992" i="1" s="1"/>
  <c r="X991" i="1"/>
  <c r="T991" i="1"/>
  <c r="S991" i="1"/>
  <c r="O991" i="1"/>
  <c r="I991" i="1"/>
  <c r="A991" i="1" s="1"/>
  <c r="X990" i="1"/>
  <c r="T990" i="1"/>
  <c r="S990" i="1"/>
  <c r="O990" i="1"/>
  <c r="I990" i="1"/>
  <c r="A990" i="1" s="1"/>
  <c r="X989" i="1"/>
  <c r="T989" i="1"/>
  <c r="S989" i="1"/>
  <c r="O989" i="1"/>
  <c r="I989" i="1"/>
  <c r="A989" i="1" s="1"/>
  <c r="X988" i="1"/>
  <c r="W988" i="1"/>
  <c r="V988" i="1"/>
  <c r="U988" i="1"/>
  <c r="T988" i="1"/>
  <c r="S988" i="1"/>
  <c r="O988" i="1"/>
  <c r="I988" i="1"/>
  <c r="A988" i="1" s="1"/>
  <c r="X987" i="1"/>
  <c r="W987" i="1"/>
  <c r="V987" i="1"/>
  <c r="U987" i="1"/>
  <c r="T987" i="1"/>
  <c r="S987" i="1"/>
  <c r="O987" i="1"/>
  <c r="I987" i="1"/>
  <c r="A987" i="1"/>
  <c r="W986" i="1"/>
  <c r="V986" i="1"/>
  <c r="U986" i="1"/>
  <c r="T986" i="1"/>
  <c r="S986" i="1"/>
  <c r="O986" i="1"/>
  <c r="I986" i="1"/>
  <c r="A986" i="1" s="1"/>
  <c r="X985" i="1"/>
  <c r="T985" i="1"/>
  <c r="S985" i="1"/>
  <c r="O985" i="1"/>
  <c r="I985" i="1"/>
  <c r="A985" i="1" s="1"/>
  <c r="P985" i="1" s="1"/>
  <c r="Q985" i="1" s="1"/>
  <c r="X984" i="1"/>
  <c r="T984" i="1"/>
  <c r="S984" i="1"/>
  <c r="O984" i="1"/>
  <c r="I984" i="1"/>
  <c r="A984" i="1"/>
  <c r="X983" i="1"/>
  <c r="T983" i="1"/>
  <c r="S983" i="1"/>
  <c r="O983" i="1"/>
  <c r="I983" i="1"/>
  <c r="A983" i="1"/>
  <c r="X980" i="1"/>
  <c r="T980" i="1"/>
  <c r="S980" i="1"/>
  <c r="O980" i="1"/>
  <c r="I980" i="1"/>
  <c r="A980" i="1" s="1"/>
  <c r="X979" i="1"/>
  <c r="T979" i="1"/>
  <c r="S979" i="1"/>
  <c r="O979" i="1"/>
  <c r="I979" i="1"/>
  <c r="A979" i="1" s="1"/>
  <c r="X978" i="1"/>
  <c r="T978" i="1"/>
  <c r="S978" i="1"/>
  <c r="O978" i="1"/>
  <c r="I978" i="1"/>
  <c r="A978" i="1"/>
  <c r="X977" i="1"/>
  <c r="T977" i="1"/>
  <c r="Q977" i="1" s="1"/>
  <c r="S977" i="1"/>
  <c r="O977" i="1"/>
  <c r="I977" i="1"/>
  <c r="A977" i="1" s="1"/>
  <c r="P977" i="1" s="1"/>
  <c r="T975" i="1"/>
  <c r="S975" i="1"/>
  <c r="O975" i="1"/>
  <c r="I975" i="1"/>
  <c r="A975" i="1"/>
  <c r="X974" i="1"/>
  <c r="T974" i="1"/>
  <c r="S974" i="1"/>
  <c r="O974" i="1"/>
  <c r="I974" i="1"/>
  <c r="A974" i="1" s="1"/>
  <c r="T973" i="1"/>
  <c r="S973" i="1"/>
  <c r="O973" i="1"/>
  <c r="I973" i="1"/>
  <c r="A973" i="1" s="1"/>
  <c r="X972" i="1"/>
  <c r="T972" i="1"/>
  <c r="S972" i="1"/>
  <c r="O972" i="1"/>
  <c r="I972" i="1"/>
  <c r="A972" i="1" s="1"/>
  <c r="X970" i="1"/>
  <c r="T970" i="1"/>
  <c r="S970" i="1"/>
  <c r="O970" i="1"/>
  <c r="I970" i="1"/>
  <c r="A970" i="1" s="1"/>
  <c r="X969" i="1"/>
  <c r="T969" i="1"/>
  <c r="S969" i="1"/>
  <c r="O969" i="1"/>
  <c r="I969" i="1"/>
  <c r="A969" i="1" s="1"/>
  <c r="X968" i="1"/>
  <c r="T968" i="1"/>
  <c r="S968" i="1"/>
  <c r="O968" i="1"/>
  <c r="I968" i="1"/>
  <c r="A968" i="1" s="1"/>
  <c r="W967" i="1"/>
  <c r="V967" i="1"/>
  <c r="U967" i="1"/>
  <c r="T967" i="1"/>
  <c r="S967" i="1"/>
  <c r="O967" i="1"/>
  <c r="I967" i="1"/>
  <c r="A967" i="1" s="1"/>
  <c r="P967" i="1" s="1"/>
  <c r="Q967" i="1" s="1"/>
  <c r="X964" i="1"/>
  <c r="T964" i="1"/>
  <c r="S964" i="1"/>
  <c r="O964" i="1"/>
  <c r="I964" i="1"/>
  <c r="A964" i="1"/>
  <c r="X961" i="1"/>
  <c r="T961" i="1"/>
  <c r="S961" i="1"/>
  <c r="O961" i="1"/>
  <c r="I961" i="1"/>
  <c r="A961" i="1" s="1"/>
  <c r="X960" i="1"/>
  <c r="T960" i="1"/>
  <c r="S960" i="1"/>
  <c r="O960" i="1"/>
  <c r="I960" i="1"/>
  <c r="A960" i="1" s="1"/>
  <c r="P960" i="1" s="1"/>
  <c r="Q960" i="1" s="1"/>
  <c r="X958" i="1"/>
  <c r="T958" i="1"/>
  <c r="S958" i="1"/>
  <c r="O958" i="1"/>
  <c r="I958" i="1"/>
  <c r="A958" i="1"/>
  <c r="X956" i="1"/>
  <c r="T956" i="1"/>
  <c r="S956" i="1"/>
  <c r="O956" i="1"/>
  <c r="I956" i="1"/>
  <c r="A956" i="1" s="1"/>
  <c r="P956" i="1" s="1"/>
  <c r="Q956" i="1" s="1"/>
  <c r="X954" i="1"/>
  <c r="T954" i="1"/>
  <c r="S954" i="1"/>
  <c r="O954" i="1"/>
  <c r="I954" i="1"/>
  <c r="A954" i="1" s="1"/>
  <c r="X953" i="1"/>
  <c r="T953" i="1"/>
  <c r="S953" i="1"/>
  <c r="O953" i="1"/>
  <c r="I953" i="1"/>
  <c r="A953" i="1" s="1"/>
  <c r="X951" i="1"/>
  <c r="T951" i="1"/>
  <c r="S951" i="1"/>
  <c r="O951" i="1"/>
  <c r="I951" i="1"/>
  <c r="A951" i="1" s="1"/>
  <c r="X950" i="1"/>
  <c r="T950" i="1"/>
  <c r="S950" i="1"/>
  <c r="O950" i="1"/>
  <c r="I950" i="1"/>
  <c r="A950" i="1"/>
  <c r="P950" i="1" s="1"/>
  <c r="X949" i="1"/>
  <c r="T949" i="1"/>
  <c r="S949" i="1"/>
  <c r="O949" i="1"/>
  <c r="I949" i="1"/>
  <c r="A949" i="1"/>
  <c r="T948" i="1"/>
  <c r="S948" i="1"/>
  <c r="O948" i="1"/>
  <c r="I948" i="1"/>
  <c r="A948" i="1" s="1"/>
  <c r="Q948" i="1" s="1"/>
  <c r="W945" i="1"/>
  <c r="V945" i="1"/>
  <c r="U945" i="1"/>
  <c r="T945" i="1"/>
  <c r="S945" i="1"/>
  <c r="O945" i="1"/>
  <c r="I945" i="1"/>
  <c r="A945" i="1" s="1"/>
  <c r="P945" i="1" s="1"/>
  <c r="X944" i="1"/>
  <c r="T944" i="1"/>
  <c r="S944" i="1"/>
  <c r="O944" i="1"/>
  <c r="I944" i="1"/>
  <c r="A944" i="1"/>
  <c r="X943" i="1"/>
  <c r="T943" i="1"/>
  <c r="S943" i="1"/>
  <c r="O943" i="1"/>
  <c r="I943" i="1"/>
  <c r="A943" i="1" s="1"/>
  <c r="Q943" i="1" s="1"/>
  <c r="X942" i="1"/>
  <c r="T942" i="1"/>
  <c r="S942" i="1"/>
  <c r="O942" i="1"/>
  <c r="I942" i="1"/>
  <c r="A942" i="1"/>
  <c r="Q942" i="1" s="1"/>
  <c r="X941" i="1"/>
  <c r="T941" i="1"/>
  <c r="S941" i="1"/>
  <c r="O941" i="1"/>
  <c r="I941" i="1"/>
  <c r="A941" i="1" s="1"/>
  <c r="X940" i="1"/>
  <c r="W940" i="1"/>
  <c r="V940" i="1"/>
  <c r="U940" i="1"/>
  <c r="R940" i="1"/>
  <c r="I940" i="1" s="1"/>
  <c r="A940" i="1" s="1"/>
  <c r="O940" i="1"/>
  <c r="X938" i="1"/>
  <c r="T938" i="1"/>
  <c r="S938" i="1"/>
  <c r="O938" i="1"/>
  <c r="I938" i="1"/>
  <c r="A938" i="1" s="1"/>
  <c r="P938" i="1" s="1"/>
  <c r="Q938" i="1" s="1"/>
  <c r="X937" i="1"/>
  <c r="T937" i="1"/>
  <c r="S937" i="1"/>
  <c r="O937" i="1"/>
  <c r="I937" i="1"/>
  <c r="A937" i="1"/>
  <c r="X936" i="1"/>
  <c r="T936" i="1"/>
  <c r="S936" i="1"/>
  <c r="O936" i="1"/>
  <c r="I936" i="1"/>
  <c r="A936" i="1"/>
  <c r="X935" i="1"/>
  <c r="T935" i="1"/>
  <c r="S935" i="1"/>
  <c r="O935" i="1"/>
  <c r="I935" i="1"/>
  <c r="A935" i="1"/>
  <c r="P935" i="1" s="1"/>
  <c r="Q935" i="1" s="1"/>
  <c r="W934" i="1"/>
  <c r="V934" i="1"/>
  <c r="U934" i="1"/>
  <c r="T934" i="1"/>
  <c r="S934" i="1"/>
  <c r="O934" i="1"/>
  <c r="I934" i="1"/>
  <c r="A934" i="1" s="1"/>
  <c r="W933" i="1"/>
  <c r="V933" i="1"/>
  <c r="U933" i="1"/>
  <c r="T933" i="1"/>
  <c r="S933" i="1"/>
  <c r="O933" i="1"/>
  <c r="I933" i="1"/>
  <c r="A933" i="1" s="1"/>
  <c r="X932" i="1"/>
  <c r="T932" i="1"/>
  <c r="S932" i="1"/>
  <c r="O932" i="1"/>
  <c r="I932" i="1"/>
  <c r="A932" i="1" s="1"/>
  <c r="X931" i="1"/>
  <c r="T931" i="1"/>
  <c r="S931" i="1"/>
  <c r="O931" i="1"/>
  <c r="I931" i="1"/>
  <c r="A931" i="1" s="1"/>
  <c r="X930" i="1"/>
  <c r="T930" i="1"/>
  <c r="S930" i="1"/>
  <c r="O930" i="1"/>
  <c r="I930" i="1"/>
  <c r="A930" i="1" s="1"/>
  <c r="X929" i="1"/>
  <c r="T929" i="1"/>
  <c r="S929" i="1"/>
  <c r="O929" i="1"/>
  <c r="I929" i="1"/>
  <c r="A929" i="1" s="1"/>
  <c r="X928" i="1"/>
  <c r="T928" i="1"/>
  <c r="S928" i="1"/>
  <c r="O928" i="1"/>
  <c r="I928" i="1"/>
  <c r="A928" i="1" s="1"/>
  <c r="X927" i="1"/>
  <c r="T927" i="1"/>
  <c r="S927" i="1"/>
  <c r="O927" i="1"/>
  <c r="I927" i="1"/>
  <c r="A927" i="1" s="1"/>
  <c r="X926" i="1"/>
  <c r="T926" i="1"/>
  <c r="S926" i="1"/>
  <c r="O926" i="1"/>
  <c r="I926" i="1"/>
  <c r="A926" i="1" s="1"/>
  <c r="X925" i="1"/>
  <c r="T925" i="1"/>
  <c r="S925" i="1"/>
  <c r="O925" i="1"/>
  <c r="I925" i="1"/>
  <c r="A925" i="1" s="1"/>
  <c r="X924" i="1"/>
  <c r="T924" i="1"/>
  <c r="S924" i="1"/>
  <c r="O924" i="1"/>
  <c r="I924" i="1"/>
  <c r="A924" i="1" s="1"/>
  <c r="X923" i="1"/>
  <c r="T923" i="1"/>
  <c r="S923" i="1"/>
  <c r="O923" i="1"/>
  <c r="I923" i="1"/>
  <c r="A923" i="1" s="1"/>
  <c r="X922" i="1"/>
  <c r="T922" i="1"/>
  <c r="S922" i="1"/>
  <c r="O922" i="1"/>
  <c r="I922" i="1"/>
  <c r="A922" i="1" s="1"/>
  <c r="X921" i="1"/>
  <c r="T921" i="1"/>
  <c r="S921" i="1"/>
  <c r="O921" i="1"/>
  <c r="I921" i="1"/>
  <c r="A921" i="1" s="1"/>
  <c r="X920" i="1"/>
  <c r="T920" i="1"/>
  <c r="S920" i="1"/>
  <c r="O920" i="1"/>
  <c r="I920" i="1"/>
  <c r="A920" i="1" s="1"/>
  <c r="X919" i="1"/>
  <c r="T919" i="1"/>
  <c r="S919" i="1"/>
  <c r="O919" i="1"/>
  <c r="I919" i="1"/>
  <c r="A919" i="1" s="1"/>
  <c r="X918" i="1"/>
  <c r="T918" i="1"/>
  <c r="S918" i="1"/>
  <c r="O918" i="1"/>
  <c r="I918" i="1"/>
  <c r="A918" i="1" s="1"/>
  <c r="X917" i="1"/>
  <c r="T917" i="1"/>
  <c r="S917" i="1"/>
  <c r="O917" i="1"/>
  <c r="I917" i="1"/>
  <c r="A917" i="1" s="1"/>
  <c r="X916" i="1"/>
  <c r="T916" i="1"/>
  <c r="S916" i="1"/>
  <c r="O916" i="1"/>
  <c r="I916" i="1"/>
  <c r="A916" i="1" s="1"/>
  <c r="X915" i="1"/>
  <c r="T915" i="1"/>
  <c r="S915" i="1"/>
  <c r="O915" i="1"/>
  <c r="I915" i="1"/>
  <c r="A915" i="1" s="1"/>
  <c r="X914" i="1"/>
  <c r="T914" i="1"/>
  <c r="S914" i="1"/>
  <c r="O914" i="1"/>
  <c r="I914" i="1"/>
  <c r="A914" i="1" s="1"/>
  <c r="X913" i="1"/>
  <c r="T913" i="1"/>
  <c r="S913" i="1"/>
  <c r="O913" i="1"/>
  <c r="I913" i="1"/>
  <c r="A913" i="1" s="1"/>
  <c r="X912" i="1"/>
  <c r="T912" i="1"/>
  <c r="S912" i="1"/>
  <c r="O912" i="1"/>
  <c r="I912" i="1"/>
  <c r="A912" i="1" s="1"/>
  <c r="X910" i="1"/>
  <c r="T910" i="1"/>
  <c r="S910" i="1"/>
  <c r="O910" i="1"/>
  <c r="I910" i="1"/>
  <c r="A910" i="1" s="1"/>
  <c r="T909" i="1"/>
  <c r="S909" i="1"/>
  <c r="O909" i="1"/>
  <c r="I909" i="1"/>
  <c r="A909" i="1" s="1"/>
  <c r="X908" i="1"/>
  <c r="T908" i="1"/>
  <c r="S908" i="1"/>
  <c r="O908" i="1"/>
  <c r="I908" i="1"/>
  <c r="A908" i="1" s="1"/>
  <c r="X907" i="1"/>
  <c r="T907" i="1"/>
  <c r="S907" i="1"/>
  <c r="O907" i="1"/>
  <c r="I907" i="1"/>
  <c r="A907" i="1" s="1"/>
  <c r="W906" i="1"/>
  <c r="V906" i="1"/>
  <c r="U906" i="1"/>
  <c r="T906" i="1"/>
  <c r="S906" i="1"/>
  <c r="O906" i="1"/>
  <c r="I906" i="1"/>
  <c r="A906" i="1" s="1"/>
  <c r="X905" i="1"/>
  <c r="T905" i="1"/>
  <c r="S905" i="1"/>
  <c r="O905" i="1"/>
  <c r="I905" i="1"/>
  <c r="A905" i="1" s="1"/>
  <c r="X904" i="1"/>
  <c r="T904" i="1"/>
  <c r="S904" i="1"/>
  <c r="O904" i="1"/>
  <c r="I904" i="1"/>
  <c r="A904" i="1" s="1"/>
  <c r="X903" i="1"/>
  <c r="T903" i="1"/>
  <c r="S903" i="1"/>
  <c r="O903" i="1"/>
  <c r="I903" i="1"/>
  <c r="A903" i="1" s="1"/>
  <c r="X902" i="1"/>
  <c r="T902" i="1"/>
  <c r="S902" i="1"/>
  <c r="O902" i="1"/>
  <c r="I902" i="1"/>
  <c r="A902" i="1" s="1"/>
  <c r="X901" i="1"/>
  <c r="T901" i="1"/>
  <c r="S901" i="1"/>
  <c r="O901" i="1"/>
  <c r="I901" i="1"/>
  <c r="A901" i="1" s="1"/>
  <c r="X900" i="1"/>
  <c r="T900" i="1"/>
  <c r="S900" i="1"/>
  <c r="O900" i="1"/>
  <c r="I900" i="1"/>
  <c r="A900" i="1" s="1"/>
  <c r="X899" i="1"/>
  <c r="T899" i="1"/>
  <c r="S899" i="1"/>
  <c r="O899" i="1"/>
  <c r="I899" i="1"/>
  <c r="A899" i="1" s="1"/>
  <c r="X898" i="1"/>
  <c r="S898" i="1" s="1"/>
  <c r="W898" i="1"/>
  <c r="V898" i="1"/>
  <c r="U898" i="1"/>
  <c r="T898" i="1"/>
  <c r="O898" i="1"/>
  <c r="I898" i="1"/>
  <c r="A898" i="1" s="1"/>
  <c r="P898" i="1" s="1"/>
  <c r="X897" i="1"/>
  <c r="T897" i="1"/>
  <c r="S897" i="1"/>
  <c r="O897" i="1"/>
  <c r="I897" i="1"/>
  <c r="A897" i="1"/>
  <c r="X896" i="1"/>
  <c r="T896" i="1"/>
  <c r="S896" i="1"/>
  <c r="O896" i="1"/>
  <c r="I896" i="1"/>
  <c r="A896" i="1" s="1"/>
  <c r="X895" i="1"/>
  <c r="T895" i="1"/>
  <c r="S895" i="1"/>
  <c r="O895" i="1"/>
  <c r="I895" i="1"/>
  <c r="A895" i="1" s="1"/>
  <c r="X894" i="1"/>
  <c r="T894" i="1"/>
  <c r="S894" i="1"/>
  <c r="O894" i="1"/>
  <c r="I894" i="1"/>
  <c r="A894" i="1"/>
  <c r="X893" i="1"/>
  <c r="R893" i="1"/>
  <c r="O893" i="1"/>
  <c r="X892" i="1"/>
  <c r="T892" i="1"/>
  <c r="S892" i="1"/>
  <c r="O892" i="1"/>
  <c r="I892" i="1"/>
  <c r="A892" i="1" s="1"/>
  <c r="P892" i="1" s="1"/>
  <c r="Q892" i="1" s="1"/>
  <c r="X891" i="1"/>
  <c r="T891" i="1"/>
  <c r="S891" i="1"/>
  <c r="O891" i="1"/>
  <c r="I891" i="1"/>
  <c r="A891" i="1" s="1"/>
  <c r="X890" i="1"/>
  <c r="T890" i="1"/>
  <c r="S890" i="1"/>
  <c r="O890" i="1"/>
  <c r="I890" i="1"/>
  <c r="A890" i="1" s="1"/>
  <c r="X889" i="1"/>
  <c r="S889" i="1" s="1"/>
  <c r="T889" i="1"/>
  <c r="Q889" i="1" s="1"/>
  <c r="O889" i="1"/>
  <c r="I889" i="1"/>
  <c r="A889" i="1" s="1"/>
  <c r="X888" i="1"/>
  <c r="S888" i="1" s="1"/>
  <c r="O888" i="1"/>
  <c r="I888" i="1"/>
  <c r="A888" i="1" s="1"/>
  <c r="X887" i="1"/>
  <c r="T887" i="1"/>
  <c r="S887" i="1"/>
  <c r="O887" i="1"/>
  <c r="I887" i="1"/>
  <c r="A887" i="1" s="1"/>
  <c r="X886" i="1"/>
  <c r="T886" i="1"/>
  <c r="S886" i="1"/>
  <c r="O886" i="1"/>
  <c r="I886" i="1"/>
  <c r="A886" i="1" s="1"/>
  <c r="X885" i="1"/>
  <c r="T885" i="1"/>
  <c r="S885" i="1"/>
  <c r="O885" i="1"/>
  <c r="I885" i="1"/>
  <c r="A885" i="1" s="1"/>
  <c r="X884" i="1"/>
  <c r="T884" i="1"/>
  <c r="S884" i="1"/>
  <c r="O884" i="1"/>
  <c r="I884" i="1"/>
  <c r="A884" i="1" s="1"/>
  <c r="X883" i="1"/>
  <c r="T883" i="1"/>
  <c r="S883" i="1"/>
  <c r="O883" i="1"/>
  <c r="I883" i="1"/>
  <c r="A883" i="1" s="1"/>
  <c r="X882" i="1"/>
  <c r="T882" i="1"/>
  <c r="S882" i="1"/>
  <c r="O882" i="1"/>
  <c r="I882" i="1"/>
  <c r="A882" i="1" s="1"/>
  <c r="X881" i="1"/>
  <c r="T881" i="1"/>
  <c r="S881" i="1"/>
  <c r="O881" i="1"/>
  <c r="I881" i="1"/>
  <c r="A881" i="1" s="1"/>
  <c r="X880" i="1"/>
  <c r="S880" i="1" s="1"/>
  <c r="W880" i="1"/>
  <c r="V880" i="1"/>
  <c r="U880" i="1"/>
  <c r="T880" i="1"/>
  <c r="O880" i="1"/>
  <c r="I880" i="1"/>
  <c r="A880" i="1" s="1"/>
  <c r="X879" i="1"/>
  <c r="T879" i="1"/>
  <c r="S879" i="1"/>
  <c r="O879" i="1"/>
  <c r="I879" i="1"/>
  <c r="A879" i="1" s="1"/>
  <c r="P879" i="1" s="1"/>
  <c r="X877" i="1"/>
  <c r="T877" i="1"/>
  <c r="S877" i="1"/>
  <c r="O877" i="1"/>
  <c r="I877" i="1"/>
  <c r="A877" i="1" s="1"/>
  <c r="X876" i="1"/>
  <c r="T876" i="1"/>
  <c r="S876" i="1"/>
  <c r="O876" i="1"/>
  <c r="I876" i="1"/>
  <c r="A876" i="1" s="1"/>
  <c r="P876" i="1" s="1"/>
  <c r="Q876" i="1" s="1"/>
  <c r="X875" i="1"/>
  <c r="T875" i="1"/>
  <c r="S875" i="1"/>
  <c r="O875" i="1"/>
  <c r="I875" i="1"/>
  <c r="A875" i="1"/>
  <c r="X874" i="1"/>
  <c r="T874" i="1"/>
  <c r="S874" i="1"/>
  <c r="O874" i="1"/>
  <c r="I874" i="1"/>
  <c r="A874" i="1" s="1"/>
  <c r="X873" i="1"/>
  <c r="T873" i="1"/>
  <c r="S873" i="1"/>
  <c r="O873" i="1"/>
  <c r="I873" i="1"/>
  <c r="A873" i="1" s="1"/>
  <c r="P873" i="1" s="1"/>
  <c r="Q873" i="1" s="1"/>
  <c r="W872" i="1"/>
  <c r="V872" i="1"/>
  <c r="U872" i="1"/>
  <c r="T872" i="1"/>
  <c r="S872" i="1"/>
  <c r="O872" i="1"/>
  <c r="I872" i="1"/>
  <c r="A872" i="1" s="1"/>
  <c r="X871" i="1"/>
  <c r="S871" i="1" s="1"/>
  <c r="W871" i="1"/>
  <c r="V871" i="1"/>
  <c r="U871" i="1"/>
  <c r="T871" i="1"/>
  <c r="O871" i="1"/>
  <c r="I871" i="1"/>
  <c r="A871" i="1"/>
  <c r="X870" i="1"/>
  <c r="S870" i="1" s="1"/>
  <c r="W870" i="1"/>
  <c r="V870" i="1"/>
  <c r="U870" i="1"/>
  <c r="T870" i="1"/>
  <c r="O870" i="1"/>
  <c r="I870" i="1"/>
  <c r="A870" i="1" s="1"/>
  <c r="T869" i="1"/>
  <c r="S869" i="1"/>
  <c r="Q869" i="1"/>
  <c r="O869" i="1"/>
  <c r="I869" i="1"/>
  <c r="A869" i="1" s="1"/>
  <c r="X868" i="1"/>
  <c r="T868" i="1"/>
  <c r="S868" i="1"/>
  <c r="O868" i="1"/>
  <c r="I868" i="1"/>
  <c r="A868" i="1" s="1"/>
  <c r="X867" i="1"/>
  <c r="T867" i="1"/>
  <c r="S867" i="1"/>
  <c r="O867" i="1"/>
  <c r="I867" i="1"/>
  <c r="A867" i="1"/>
  <c r="X866" i="1"/>
  <c r="T866" i="1"/>
  <c r="S866" i="1"/>
  <c r="O866" i="1"/>
  <c r="I866" i="1"/>
  <c r="A866" i="1" s="1"/>
  <c r="X865" i="1"/>
  <c r="T865" i="1"/>
  <c r="R865" i="1"/>
  <c r="O865" i="1"/>
  <c r="W864" i="1"/>
  <c r="V864" i="1"/>
  <c r="U864" i="1"/>
  <c r="T864" i="1"/>
  <c r="S864" i="1"/>
  <c r="O864" i="1"/>
  <c r="I864" i="1"/>
  <c r="A864" i="1" s="1"/>
  <c r="P864" i="1" s="1"/>
  <c r="X862" i="1"/>
  <c r="T862" i="1"/>
  <c r="S862" i="1"/>
  <c r="O862" i="1"/>
  <c r="I862" i="1"/>
  <c r="A862" i="1" s="1"/>
  <c r="X861" i="1"/>
  <c r="S861" i="1" s="1"/>
  <c r="W861" i="1"/>
  <c r="V861" i="1"/>
  <c r="U861" i="1"/>
  <c r="T861" i="1"/>
  <c r="O861" i="1"/>
  <c r="I861" i="1"/>
  <c r="A861" i="1" s="1"/>
  <c r="X860" i="1"/>
  <c r="T860" i="1"/>
  <c r="S860" i="1"/>
  <c r="O860" i="1"/>
  <c r="P860" i="1" s="1"/>
  <c r="Q860" i="1" s="1"/>
  <c r="I860" i="1"/>
  <c r="A860" i="1" s="1"/>
  <c r="X859" i="1"/>
  <c r="T859" i="1"/>
  <c r="S859" i="1"/>
  <c r="O859" i="1"/>
  <c r="I859" i="1"/>
  <c r="A859" i="1" s="1"/>
  <c r="P859" i="1" s="1"/>
  <c r="Q859" i="1" s="1"/>
  <c r="X857" i="1"/>
  <c r="S857" i="1" s="1"/>
  <c r="W857" i="1"/>
  <c r="V857" i="1"/>
  <c r="U857" i="1"/>
  <c r="T857" i="1"/>
  <c r="O857" i="1"/>
  <c r="I857" i="1"/>
  <c r="A857" i="1" s="1"/>
  <c r="X856" i="1"/>
  <c r="S856" i="1" s="1"/>
  <c r="W856" i="1"/>
  <c r="V856" i="1"/>
  <c r="U856" i="1"/>
  <c r="T856" i="1"/>
  <c r="O856" i="1"/>
  <c r="I856" i="1"/>
  <c r="A856" i="1" s="1"/>
  <c r="X855" i="1"/>
  <c r="W855" i="1"/>
  <c r="V855" i="1"/>
  <c r="U855" i="1"/>
  <c r="R855" i="1"/>
  <c r="I855" i="1" s="1"/>
  <c r="A855" i="1" s="1"/>
  <c r="O855" i="1"/>
  <c r="X854" i="1"/>
  <c r="S854" i="1" s="1"/>
  <c r="W854" i="1"/>
  <c r="V854" i="1"/>
  <c r="U854" i="1"/>
  <c r="T854" i="1"/>
  <c r="O854" i="1"/>
  <c r="P854" i="1" s="1"/>
  <c r="I854" i="1"/>
  <c r="A854" i="1" s="1"/>
  <c r="X851" i="1"/>
  <c r="T851" i="1"/>
  <c r="S851" i="1"/>
  <c r="O851" i="1"/>
  <c r="I851" i="1"/>
  <c r="A851" i="1" s="1"/>
  <c r="X850" i="1"/>
  <c r="T850" i="1"/>
  <c r="S850" i="1"/>
  <c r="O850" i="1"/>
  <c r="I850" i="1"/>
  <c r="A850" i="1" s="1"/>
  <c r="X849" i="1"/>
  <c r="T849" i="1"/>
  <c r="S849" i="1"/>
  <c r="O849" i="1"/>
  <c r="I849" i="1"/>
  <c r="A849" i="1"/>
  <c r="X848" i="1"/>
  <c r="T848" i="1"/>
  <c r="S848" i="1"/>
  <c r="O848" i="1"/>
  <c r="I848" i="1"/>
  <c r="A848" i="1" s="1"/>
  <c r="X847" i="1"/>
  <c r="T847" i="1"/>
  <c r="S847" i="1"/>
  <c r="O847" i="1"/>
  <c r="I847" i="1"/>
  <c r="A847" i="1" s="1"/>
  <c r="T846" i="1"/>
  <c r="S846" i="1"/>
  <c r="O846" i="1"/>
  <c r="I846" i="1"/>
  <c r="A846" i="1" s="1"/>
  <c r="X845" i="1"/>
  <c r="T845" i="1"/>
  <c r="S845" i="1"/>
  <c r="O845" i="1"/>
  <c r="I845" i="1"/>
  <c r="A845" i="1" s="1"/>
  <c r="X843" i="1"/>
  <c r="T843" i="1"/>
  <c r="S843" i="1"/>
  <c r="O843" i="1"/>
  <c r="I843" i="1"/>
  <c r="A843" i="1" s="1"/>
  <c r="X842" i="1"/>
  <c r="T842" i="1"/>
  <c r="S842" i="1"/>
  <c r="O842" i="1"/>
  <c r="I842" i="1"/>
  <c r="A842" i="1" s="1"/>
  <c r="X841" i="1"/>
  <c r="T841" i="1"/>
  <c r="S841" i="1"/>
  <c r="O841" i="1"/>
  <c r="I841" i="1"/>
  <c r="A841" i="1" s="1"/>
  <c r="X840" i="1"/>
  <c r="T840" i="1"/>
  <c r="S840" i="1"/>
  <c r="O840" i="1"/>
  <c r="I840" i="1"/>
  <c r="A840" i="1" s="1"/>
  <c r="T838" i="1"/>
  <c r="S838" i="1"/>
  <c r="O838" i="1"/>
  <c r="I838" i="1"/>
  <c r="A838" i="1"/>
  <c r="T837" i="1"/>
  <c r="S837" i="1"/>
  <c r="O837" i="1"/>
  <c r="I837" i="1"/>
  <c r="A837" i="1" s="1"/>
  <c r="P837" i="1" s="1"/>
  <c r="Q837" i="1" s="1"/>
  <c r="X836" i="1"/>
  <c r="T836" i="1"/>
  <c r="S836" i="1"/>
  <c r="O836" i="1"/>
  <c r="I836" i="1"/>
  <c r="A836" i="1" s="1"/>
  <c r="T835" i="1"/>
  <c r="S835" i="1"/>
  <c r="O835" i="1"/>
  <c r="I835" i="1"/>
  <c r="A835" i="1"/>
  <c r="X834" i="1"/>
  <c r="T834" i="1"/>
  <c r="S834" i="1"/>
  <c r="O834" i="1"/>
  <c r="I834" i="1"/>
  <c r="A834" i="1"/>
  <c r="X833" i="1"/>
  <c r="T833" i="1"/>
  <c r="S833" i="1"/>
  <c r="O833" i="1"/>
  <c r="I833" i="1"/>
  <c r="A833" i="1"/>
  <c r="X832" i="1"/>
  <c r="T832" i="1"/>
  <c r="S832" i="1"/>
  <c r="O832" i="1"/>
  <c r="I832" i="1"/>
  <c r="A832" i="1"/>
  <c r="X831" i="1"/>
  <c r="T831" i="1"/>
  <c r="S831" i="1"/>
  <c r="O831" i="1"/>
  <c r="I831" i="1"/>
  <c r="A831" i="1"/>
  <c r="X830" i="1"/>
  <c r="T830" i="1"/>
  <c r="S830" i="1"/>
  <c r="O830" i="1"/>
  <c r="I830" i="1"/>
  <c r="A830" i="1"/>
  <c r="X829" i="1"/>
  <c r="T829" i="1"/>
  <c r="S829" i="1"/>
  <c r="O829" i="1"/>
  <c r="I829" i="1"/>
  <c r="A829" i="1"/>
  <c r="X828" i="1"/>
  <c r="T828" i="1"/>
  <c r="S828" i="1"/>
  <c r="O828" i="1"/>
  <c r="I828" i="1"/>
  <c r="A828" i="1"/>
  <c r="X827" i="1"/>
  <c r="T827" i="1"/>
  <c r="S827" i="1"/>
  <c r="O827" i="1"/>
  <c r="I827" i="1"/>
  <c r="A827" i="1" s="1"/>
  <c r="X826" i="1"/>
  <c r="T826" i="1"/>
  <c r="S826" i="1"/>
  <c r="O826" i="1"/>
  <c r="I826" i="1"/>
  <c r="A826" i="1"/>
  <c r="X825" i="1"/>
  <c r="T825" i="1"/>
  <c r="S825" i="1"/>
  <c r="O825" i="1"/>
  <c r="I825" i="1"/>
  <c r="A825" i="1" s="1"/>
  <c r="X823" i="1"/>
  <c r="T823" i="1"/>
  <c r="S823" i="1"/>
  <c r="O823" i="1"/>
  <c r="I823" i="1"/>
  <c r="A823" i="1"/>
  <c r="X822" i="1"/>
  <c r="T822" i="1"/>
  <c r="S822" i="1"/>
  <c r="O822" i="1"/>
  <c r="I822" i="1"/>
  <c r="A822" i="1" s="1"/>
  <c r="X821" i="1"/>
  <c r="T821" i="1"/>
  <c r="S821" i="1"/>
  <c r="O821" i="1"/>
  <c r="I821" i="1"/>
  <c r="A821" i="1"/>
  <c r="X820" i="1"/>
  <c r="T820" i="1"/>
  <c r="S820" i="1"/>
  <c r="O820" i="1"/>
  <c r="I820" i="1"/>
  <c r="A820" i="1" s="1"/>
  <c r="X819" i="1"/>
  <c r="T819" i="1"/>
  <c r="S819" i="1"/>
  <c r="O819" i="1"/>
  <c r="I819" i="1"/>
  <c r="A819" i="1"/>
  <c r="X818" i="1"/>
  <c r="T818" i="1"/>
  <c r="S818" i="1"/>
  <c r="O818" i="1"/>
  <c r="I818" i="1"/>
  <c r="A818" i="1" s="1"/>
  <c r="X817" i="1"/>
  <c r="S817" i="1" s="1"/>
  <c r="T817" i="1"/>
  <c r="O817" i="1"/>
  <c r="I817" i="1"/>
  <c r="A817" i="1" s="1"/>
  <c r="T816" i="1"/>
  <c r="S816" i="1"/>
  <c r="O816" i="1"/>
  <c r="I816" i="1"/>
  <c r="A816" i="1" s="1"/>
  <c r="X815" i="1"/>
  <c r="T815" i="1"/>
  <c r="S815" i="1"/>
  <c r="O815" i="1"/>
  <c r="I815" i="1"/>
  <c r="A815" i="1" s="1"/>
  <c r="X814" i="1"/>
  <c r="T814" i="1"/>
  <c r="S814" i="1"/>
  <c r="O814" i="1"/>
  <c r="I814" i="1"/>
  <c r="A814" i="1" s="1"/>
  <c r="X812" i="1"/>
  <c r="T812" i="1"/>
  <c r="S812" i="1"/>
  <c r="O812" i="1"/>
  <c r="I812" i="1"/>
  <c r="A812" i="1" s="1"/>
  <c r="X811" i="1"/>
  <c r="T811" i="1"/>
  <c r="S811" i="1"/>
  <c r="O811" i="1"/>
  <c r="I811" i="1"/>
  <c r="A811" i="1" s="1"/>
  <c r="X810" i="1"/>
  <c r="T810" i="1"/>
  <c r="S810" i="1"/>
  <c r="O810" i="1"/>
  <c r="I810" i="1"/>
  <c r="A810" i="1" s="1"/>
  <c r="X809" i="1"/>
  <c r="T809" i="1"/>
  <c r="S809" i="1"/>
  <c r="O809" i="1"/>
  <c r="I809" i="1"/>
  <c r="A809" i="1" s="1"/>
  <c r="X808" i="1"/>
  <c r="T808" i="1"/>
  <c r="S808" i="1"/>
  <c r="O808" i="1"/>
  <c r="I808" i="1"/>
  <c r="A808" i="1" s="1"/>
  <c r="X807" i="1"/>
  <c r="T807" i="1"/>
  <c r="S807" i="1"/>
  <c r="O807" i="1"/>
  <c r="I807" i="1"/>
  <c r="A807" i="1" s="1"/>
  <c r="T806" i="1"/>
  <c r="S806" i="1"/>
  <c r="O806" i="1"/>
  <c r="I806" i="1"/>
  <c r="A806" i="1" s="1"/>
  <c r="X805" i="1"/>
  <c r="T805" i="1"/>
  <c r="S805" i="1"/>
  <c r="O805" i="1"/>
  <c r="I805" i="1"/>
  <c r="A805" i="1"/>
  <c r="X804" i="1"/>
  <c r="T804" i="1"/>
  <c r="S804" i="1"/>
  <c r="O804" i="1"/>
  <c r="I804" i="1"/>
  <c r="A804" i="1" s="1"/>
  <c r="X803" i="1"/>
  <c r="T803" i="1"/>
  <c r="S803" i="1"/>
  <c r="O803" i="1"/>
  <c r="I803" i="1"/>
  <c r="A803" i="1"/>
  <c r="X802" i="1"/>
  <c r="T802" i="1"/>
  <c r="S802" i="1"/>
  <c r="O802" i="1"/>
  <c r="I802" i="1"/>
  <c r="A802" i="1" s="1"/>
  <c r="P802" i="1" s="1"/>
  <c r="Q802" i="1" s="1"/>
  <c r="X801" i="1"/>
  <c r="T801" i="1"/>
  <c r="S801" i="1"/>
  <c r="O801" i="1"/>
  <c r="I801" i="1"/>
  <c r="A801" i="1" s="1"/>
  <c r="X800" i="1"/>
  <c r="T800" i="1"/>
  <c r="S800" i="1"/>
  <c r="O800" i="1"/>
  <c r="I800" i="1"/>
  <c r="A800" i="1" s="1"/>
  <c r="X799" i="1"/>
  <c r="T799" i="1"/>
  <c r="S799" i="1"/>
  <c r="O799" i="1"/>
  <c r="I799" i="1"/>
  <c r="A799" i="1" s="1"/>
  <c r="X798" i="1"/>
  <c r="T798" i="1"/>
  <c r="S798" i="1"/>
  <c r="O798" i="1"/>
  <c r="I798" i="1"/>
  <c r="A798" i="1" s="1"/>
  <c r="X797" i="1"/>
  <c r="T797" i="1"/>
  <c r="S797" i="1"/>
  <c r="O797" i="1"/>
  <c r="I797" i="1"/>
  <c r="A797" i="1" s="1"/>
  <c r="X796" i="1"/>
  <c r="T796" i="1"/>
  <c r="S796" i="1"/>
  <c r="O796" i="1"/>
  <c r="I796" i="1"/>
  <c r="A796" i="1" s="1"/>
  <c r="X795" i="1"/>
  <c r="T795" i="1"/>
  <c r="S795" i="1"/>
  <c r="O795" i="1"/>
  <c r="I795" i="1"/>
  <c r="A795" i="1" s="1"/>
  <c r="X794" i="1"/>
  <c r="T794" i="1"/>
  <c r="S794" i="1"/>
  <c r="O794" i="1"/>
  <c r="I794" i="1"/>
  <c r="A794" i="1"/>
  <c r="X793" i="1"/>
  <c r="T793" i="1"/>
  <c r="S793" i="1"/>
  <c r="O793" i="1"/>
  <c r="I793" i="1"/>
  <c r="A793" i="1" s="1"/>
  <c r="X792" i="1"/>
  <c r="T792" i="1"/>
  <c r="S792" i="1"/>
  <c r="O792" i="1"/>
  <c r="I792" i="1"/>
  <c r="A792" i="1" s="1"/>
  <c r="T791" i="1"/>
  <c r="S791" i="1"/>
  <c r="O791" i="1"/>
  <c r="I791" i="1"/>
  <c r="A791" i="1" s="1"/>
  <c r="X790" i="1"/>
  <c r="T790" i="1"/>
  <c r="S790" i="1"/>
  <c r="O790" i="1"/>
  <c r="I790" i="1"/>
  <c r="A790" i="1" s="1"/>
  <c r="P790" i="1" s="1"/>
  <c r="Q790" i="1" s="1"/>
  <c r="X789" i="1"/>
  <c r="T789" i="1"/>
  <c r="S789" i="1"/>
  <c r="O789" i="1"/>
  <c r="I789" i="1"/>
  <c r="A789" i="1" s="1"/>
  <c r="T788" i="1"/>
  <c r="S788" i="1"/>
  <c r="O788" i="1"/>
  <c r="I788" i="1"/>
  <c r="A788" i="1" s="1"/>
  <c r="X786" i="1"/>
  <c r="T786" i="1"/>
  <c r="S786" i="1"/>
  <c r="O786" i="1"/>
  <c r="I786" i="1"/>
  <c r="A786" i="1"/>
  <c r="X785" i="1"/>
  <c r="W785" i="1"/>
  <c r="V785" i="1"/>
  <c r="U785" i="1"/>
  <c r="R785" i="1"/>
  <c r="I785" i="1" s="1"/>
  <c r="A785" i="1" s="1"/>
  <c r="O785" i="1"/>
  <c r="T782" i="1"/>
  <c r="S782" i="1"/>
  <c r="O782" i="1"/>
  <c r="I782" i="1"/>
  <c r="A782" i="1" s="1"/>
  <c r="T781" i="1"/>
  <c r="S781" i="1"/>
  <c r="O781" i="1"/>
  <c r="I781" i="1"/>
  <c r="A781" i="1" s="1"/>
  <c r="X780" i="1"/>
  <c r="T780" i="1"/>
  <c r="S780" i="1"/>
  <c r="O780" i="1"/>
  <c r="I780" i="1"/>
  <c r="A780" i="1" s="1"/>
  <c r="P780" i="1" s="1"/>
  <c r="Q780" i="1" s="1"/>
  <c r="X779" i="1"/>
  <c r="T779" i="1"/>
  <c r="S779" i="1"/>
  <c r="O779" i="1"/>
  <c r="I779" i="1"/>
  <c r="A779" i="1" s="1"/>
  <c r="P779" i="1" s="1"/>
  <c r="Q779" i="1" s="1"/>
  <c r="T778" i="1"/>
  <c r="S778" i="1"/>
  <c r="O778" i="1"/>
  <c r="I778" i="1"/>
  <c r="A778" i="1" s="1"/>
  <c r="T777" i="1"/>
  <c r="S777" i="1"/>
  <c r="O777" i="1"/>
  <c r="I777" i="1"/>
  <c r="A777" i="1"/>
  <c r="X776" i="1"/>
  <c r="T776" i="1"/>
  <c r="S776" i="1"/>
  <c r="O776" i="1"/>
  <c r="I776" i="1"/>
  <c r="A776" i="1"/>
  <c r="T775" i="1"/>
  <c r="S775" i="1"/>
  <c r="O775" i="1"/>
  <c r="I775" i="1"/>
  <c r="A775" i="1" s="1"/>
  <c r="W774" i="1"/>
  <c r="V774" i="1"/>
  <c r="U774" i="1"/>
  <c r="T774" i="1"/>
  <c r="S774" i="1"/>
  <c r="O774" i="1"/>
  <c r="I774" i="1"/>
  <c r="A774" i="1" s="1"/>
  <c r="T773" i="1"/>
  <c r="S773" i="1"/>
  <c r="O773" i="1"/>
  <c r="I773" i="1"/>
  <c r="A773" i="1"/>
  <c r="X772" i="1"/>
  <c r="T772" i="1"/>
  <c r="S772" i="1"/>
  <c r="O772" i="1"/>
  <c r="I772" i="1"/>
  <c r="A772" i="1"/>
  <c r="X771" i="1"/>
  <c r="T771" i="1"/>
  <c r="S771" i="1"/>
  <c r="O771" i="1"/>
  <c r="I771" i="1"/>
  <c r="A771" i="1" s="1"/>
  <c r="T770" i="1"/>
  <c r="S770" i="1"/>
  <c r="O770" i="1"/>
  <c r="P770" i="1" s="1"/>
  <c r="Q770" i="1" s="1"/>
  <c r="I770" i="1"/>
  <c r="A770" i="1" s="1"/>
  <c r="T769" i="1"/>
  <c r="S769" i="1"/>
  <c r="O769" i="1"/>
  <c r="I769" i="1"/>
  <c r="A769" i="1"/>
  <c r="T768" i="1"/>
  <c r="S768" i="1"/>
  <c r="O768" i="1"/>
  <c r="I768" i="1"/>
  <c r="A768" i="1" s="1"/>
  <c r="P768" i="1" s="1"/>
  <c r="Q768" i="1" s="1"/>
  <c r="X767" i="1"/>
  <c r="T767" i="1"/>
  <c r="S767" i="1"/>
  <c r="O767" i="1"/>
  <c r="I767" i="1"/>
  <c r="A767" i="1"/>
  <c r="X766" i="1"/>
  <c r="T766" i="1"/>
  <c r="S766" i="1"/>
  <c r="O766" i="1"/>
  <c r="I766" i="1"/>
  <c r="A766" i="1" s="1"/>
  <c r="X765" i="1"/>
  <c r="T765" i="1"/>
  <c r="S765" i="1"/>
  <c r="O765" i="1"/>
  <c r="I765" i="1"/>
  <c r="A765" i="1"/>
  <c r="X764" i="1"/>
  <c r="T764" i="1"/>
  <c r="S764" i="1"/>
  <c r="O764" i="1"/>
  <c r="I764" i="1"/>
  <c r="A764" i="1" s="1"/>
  <c r="P764" i="1" s="1"/>
  <c r="Q764" i="1" s="1"/>
  <c r="X763" i="1"/>
  <c r="T763" i="1"/>
  <c r="S763" i="1"/>
  <c r="O763" i="1"/>
  <c r="I763" i="1"/>
  <c r="A763" i="1"/>
  <c r="W762" i="1"/>
  <c r="V762" i="1"/>
  <c r="U762" i="1"/>
  <c r="T762" i="1"/>
  <c r="S762" i="1"/>
  <c r="O762" i="1"/>
  <c r="I762" i="1"/>
  <c r="A762" i="1" s="1"/>
  <c r="W761" i="1"/>
  <c r="V761" i="1"/>
  <c r="U761" i="1"/>
  <c r="T761" i="1"/>
  <c r="S761" i="1"/>
  <c r="O761" i="1"/>
  <c r="I761" i="1"/>
  <c r="A761" i="1" s="1"/>
  <c r="X760" i="1"/>
  <c r="T760" i="1"/>
  <c r="S760" i="1"/>
  <c r="O760" i="1"/>
  <c r="I760" i="1"/>
  <c r="A760" i="1" s="1"/>
  <c r="X759" i="1"/>
  <c r="S759" i="1" s="1"/>
  <c r="W759" i="1"/>
  <c r="V759" i="1"/>
  <c r="U759" i="1"/>
  <c r="T759" i="1"/>
  <c r="O759" i="1"/>
  <c r="P759" i="1" s="1"/>
  <c r="I759" i="1"/>
  <c r="A759" i="1" s="1"/>
  <c r="X758" i="1"/>
  <c r="T758" i="1"/>
  <c r="S758" i="1"/>
  <c r="O758" i="1"/>
  <c r="I758" i="1"/>
  <c r="A758" i="1" s="1"/>
  <c r="P758" i="1" s="1"/>
  <c r="Q758" i="1" s="1"/>
  <c r="T757" i="1"/>
  <c r="S757" i="1"/>
  <c r="O757" i="1"/>
  <c r="I757" i="1"/>
  <c r="A757" i="1" s="1"/>
  <c r="X756" i="1"/>
  <c r="T756" i="1"/>
  <c r="S756" i="1"/>
  <c r="O756" i="1"/>
  <c r="P756" i="1" s="1"/>
  <c r="Q756" i="1" s="1"/>
  <c r="I756" i="1"/>
  <c r="A756" i="1" s="1"/>
  <c r="T755" i="1"/>
  <c r="S755" i="1"/>
  <c r="O755" i="1"/>
  <c r="I755" i="1"/>
  <c r="A755" i="1"/>
  <c r="T754" i="1"/>
  <c r="S754" i="1"/>
  <c r="O754" i="1"/>
  <c r="I754" i="1"/>
  <c r="A754" i="1" s="1"/>
  <c r="X753" i="1"/>
  <c r="T753" i="1"/>
  <c r="S753" i="1"/>
  <c r="O753" i="1"/>
  <c r="I753" i="1"/>
  <c r="A753" i="1" s="1"/>
  <c r="P753" i="1" s="1"/>
  <c r="Q753" i="1" s="1"/>
  <c r="T752" i="1"/>
  <c r="S752" i="1"/>
  <c r="O752" i="1"/>
  <c r="I752" i="1"/>
  <c r="A752" i="1" s="1"/>
  <c r="W751" i="1"/>
  <c r="V751" i="1"/>
  <c r="U751" i="1"/>
  <c r="T751" i="1"/>
  <c r="S751" i="1"/>
  <c r="O751" i="1"/>
  <c r="I751" i="1"/>
  <c r="A751" i="1" s="1"/>
  <c r="W750" i="1"/>
  <c r="V750" i="1"/>
  <c r="U750" i="1"/>
  <c r="T750" i="1"/>
  <c r="S750" i="1"/>
  <c r="O750" i="1"/>
  <c r="I750" i="1"/>
  <c r="A750" i="1" s="1"/>
  <c r="W749" i="1"/>
  <c r="V749" i="1"/>
  <c r="U749" i="1"/>
  <c r="T749" i="1"/>
  <c r="S749" i="1"/>
  <c r="O749" i="1"/>
  <c r="I749" i="1"/>
  <c r="A749" i="1" s="1"/>
  <c r="W748" i="1"/>
  <c r="V748" i="1"/>
  <c r="U748" i="1"/>
  <c r="T748" i="1"/>
  <c r="S748" i="1"/>
  <c r="O748" i="1"/>
  <c r="I748" i="1"/>
  <c r="A748" i="1" s="1"/>
  <c r="W747" i="1"/>
  <c r="V747" i="1"/>
  <c r="U747" i="1"/>
  <c r="T747" i="1"/>
  <c r="S747" i="1"/>
  <c r="O747" i="1"/>
  <c r="I747" i="1"/>
  <c r="A747" i="1" s="1"/>
  <c r="W746" i="1"/>
  <c r="V746" i="1"/>
  <c r="U746" i="1"/>
  <c r="T746" i="1"/>
  <c r="S746" i="1"/>
  <c r="O746" i="1"/>
  <c r="I746" i="1"/>
  <c r="A746" i="1" s="1"/>
  <c r="W745" i="1"/>
  <c r="V745" i="1"/>
  <c r="U745" i="1"/>
  <c r="T745" i="1"/>
  <c r="S745" i="1"/>
  <c r="O745" i="1"/>
  <c r="I745" i="1"/>
  <c r="A745" i="1" s="1"/>
  <c r="W744" i="1"/>
  <c r="V744" i="1"/>
  <c r="U744" i="1"/>
  <c r="T744" i="1"/>
  <c r="S744" i="1"/>
  <c r="O744" i="1"/>
  <c r="P744" i="1" s="1"/>
  <c r="Q744" i="1" s="1"/>
  <c r="I744" i="1"/>
  <c r="A744" i="1" s="1"/>
  <c r="W743" i="1"/>
  <c r="V743" i="1"/>
  <c r="U743" i="1"/>
  <c r="T743" i="1"/>
  <c r="S743" i="1"/>
  <c r="O743" i="1"/>
  <c r="I743" i="1"/>
  <c r="A743" i="1" s="1"/>
  <c r="W742" i="1"/>
  <c r="V742" i="1"/>
  <c r="U742" i="1"/>
  <c r="T742" i="1"/>
  <c r="S742" i="1"/>
  <c r="O742" i="1"/>
  <c r="I742" i="1"/>
  <c r="A742" i="1" s="1"/>
  <c r="W741" i="1"/>
  <c r="V741" i="1"/>
  <c r="U741" i="1"/>
  <c r="T741" i="1"/>
  <c r="S741" i="1"/>
  <c r="O741" i="1"/>
  <c r="I741" i="1"/>
  <c r="A741" i="1" s="1"/>
  <c r="X740" i="1"/>
  <c r="T740" i="1"/>
  <c r="S740" i="1"/>
  <c r="O740" i="1"/>
  <c r="I740" i="1"/>
  <c r="A740" i="1" s="1"/>
  <c r="T739" i="1"/>
  <c r="S739" i="1"/>
  <c r="O739" i="1"/>
  <c r="I739" i="1"/>
  <c r="A739" i="1" s="1"/>
  <c r="X738" i="1"/>
  <c r="T738" i="1"/>
  <c r="S738" i="1"/>
  <c r="O738" i="1"/>
  <c r="I738" i="1"/>
  <c r="A738" i="1" s="1"/>
  <c r="T737" i="1"/>
  <c r="S737" i="1"/>
  <c r="O737" i="1"/>
  <c r="I737" i="1"/>
  <c r="A737" i="1"/>
  <c r="X736" i="1"/>
  <c r="T736" i="1"/>
  <c r="S736" i="1"/>
  <c r="P736" i="1"/>
  <c r="Q736" i="1" s="1"/>
  <c r="O736" i="1"/>
  <c r="I736" i="1"/>
  <c r="A736" i="1" s="1"/>
  <c r="T735" i="1"/>
  <c r="S735" i="1"/>
  <c r="O735" i="1"/>
  <c r="I735" i="1"/>
  <c r="A735" i="1" s="1"/>
  <c r="X734" i="1"/>
  <c r="T734" i="1"/>
  <c r="S734" i="1"/>
  <c r="O734" i="1"/>
  <c r="I734" i="1"/>
  <c r="A734" i="1" s="1"/>
  <c r="T733" i="1"/>
  <c r="S733" i="1"/>
  <c r="O733" i="1"/>
  <c r="I733" i="1"/>
  <c r="A733" i="1"/>
  <c r="W732" i="1"/>
  <c r="V732" i="1"/>
  <c r="U732" i="1"/>
  <c r="T732" i="1"/>
  <c r="S732" i="1"/>
  <c r="O732" i="1"/>
  <c r="I732" i="1"/>
  <c r="A732" i="1"/>
  <c r="W731" i="1"/>
  <c r="V731" i="1"/>
  <c r="U731" i="1"/>
  <c r="T731" i="1"/>
  <c r="S731" i="1"/>
  <c r="O731" i="1"/>
  <c r="I731" i="1"/>
  <c r="A731" i="1"/>
  <c r="X730" i="1"/>
  <c r="T730" i="1"/>
  <c r="S730" i="1"/>
  <c r="O730" i="1"/>
  <c r="I730" i="1"/>
  <c r="A730" i="1" s="1"/>
  <c r="X729" i="1"/>
  <c r="R729" i="1"/>
  <c r="T729" i="1" s="1"/>
  <c r="O729" i="1"/>
  <c r="T728" i="1"/>
  <c r="S728" i="1"/>
  <c r="O728" i="1"/>
  <c r="I728" i="1"/>
  <c r="A728" i="1" s="1"/>
  <c r="T727" i="1"/>
  <c r="S727" i="1"/>
  <c r="O727" i="1"/>
  <c r="I727" i="1"/>
  <c r="A727" i="1" s="1"/>
  <c r="T726" i="1"/>
  <c r="S726" i="1"/>
  <c r="O726" i="1"/>
  <c r="I726" i="1"/>
  <c r="A726" i="1" s="1"/>
  <c r="P726" i="1" s="1"/>
  <c r="Q726" i="1" s="1"/>
  <c r="X725" i="1"/>
  <c r="T725" i="1"/>
  <c r="S725" i="1"/>
  <c r="O725" i="1"/>
  <c r="I725" i="1"/>
  <c r="A725" i="1"/>
  <c r="W724" i="1"/>
  <c r="V724" i="1"/>
  <c r="U724" i="1"/>
  <c r="T724" i="1"/>
  <c r="S724" i="1"/>
  <c r="O724" i="1"/>
  <c r="I724" i="1"/>
  <c r="A724" i="1" s="1"/>
  <c r="W723" i="1"/>
  <c r="V723" i="1"/>
  <c r="U723" i="1"/>
  <c r="T723" i="1"/>
  <c r="S723" i="1"/>
  <c r="O723" i="1"/>
  <c r="I723" i="1"/>
  <c r="A723" i="1" s="1"/>
  <c r="X722" i="1"/>
  <c r="T722" i="1"/>
  <c r="S722" i="1"/>
  <c r="O722" i="1"/>
  <c r="I722" i="1"/>
  <c r="A722" i="1" s="1"/>
  <c r="X721" i="1"/>
  <c r="T721" i="1"/>
  <c r="S721" i="1"/>
  <c r="O721" i="1"/>
  <c r="I721" i="1"/>
  <c r="A721" i="1" s="1"/>
  <c r="X720" i="1"/>
  <c r="T720" i="1"/>
  <c r="S720" i="1"/>
  <c r="O720" i="1"/>
  <c r="I720" i="1"/>
  <c r="A720" i="1" s="1"/>
  <c r="P720" i="1" s="1"/>
  <c r="Q720" i="1" s="1"/>
  <c r="X719" i="1"/>
  <c r="T719" i="1"/>
  <c r="S719" i="1"/>
  <c r="O719" i="1"/>
  <c r="I719" i="1"/>
  <c r="A719" i="1" s="1"/>
  <c r="X718" i="1"/>
  <c r="T718" i="1"/>
  <c r="S718" i="1"/>
  <c r="O718" i="1"/>
  <c r="I718" i="1"/>
  <c r="A718" i="1"/>
  <c r="T717" i="1"/>
  <c r="S717" i="1"/>
  <c r="O717" i="1"/>
  <c r="I717" i="1"/>
  <c r="A717" i="1" s="1"/>
  <c r="P717" i="1" s="1"/>
  <c r="Q717" i="1" s="1"/>
  <c r="X716" i="1"/>
  <c r="T716" i="1"/>
  <c r="S716" i="1"/>
  <c r="O716" i="1"/>
  <c r="I716" i="1"/>
  <c r="A716" i="1" s="1"/>
  <c r="X715" i="1"/>
  <c r="T715" i="1"/>
  <c r="S715" i="1"/>
  <c r="O715" i="1"/>
  <c r="I715" i="1"/>
  <c r="A715" i="1" s="1"/>
  <c r="T714" i="1"/>
  <c r="S714" i="1"/>
  <c r="O714" i="1"/>
  <c r="I714" i="1"/>
  <c r="A714" i="1" s="1"/>
  <c r="W713" i="1"/>
  <c r="V713" i="1"/>
  <c r="U713" i="1"/>
  <c r="T713" i="1"/>
  <c r="S713" i="1"/>
  <c r="O713" i="1"/>
  <c r="I713" i="1"/>
  <c r="A713" i="1" s="1"/>
  <c r="X712" i="1"/>
  <c r="T712" i="1"/>
  <c r="S712" i="1"/>
  <c r="O712" i="1"/>
  <c r="I712" i="1"/>
  <c r="A712" i="1" s="1"/>
  <c r="P712" i="1" s="1"/>
  <c r="Q712" i="1" s="1"/>
  <c r="W711" i="1"/>
  <c r="V711" i="1"/>
  <c r="U711" i="1"/>
  <c r="T711" i="1"/>
  <c r="S711" i="1"/>
  <c r="O711" i="1"/>
  <c r="I711" i="1"/>
  <c r="A711" i="1" s="1"/>
  <c r="T710" i="1"/>
  <c r="S710" i="1"/>
  <c r="O710" i="1"/>
  <c r="I710" i="1"/>
  <c r="A710" i="1" s="1"/>
  <c r="X709" i="1"/>
  <c r="T709" i="1"/>
  <c r="S709" i="1"/>
  <c r="O709" i="1"/>
  <c r="I709" i="1"/>
  <c r="A709" i="1" s="1"/>
  <c r="X708" i="1"/>
  <c r="T708" i="1"/>
  <c r="S708" i="1"/>
  <c r="O708" i="1"/>
  <c r="I708" i="1"/>
  <c r="A708" i="1" s="1"/>
  <c r="P708" i="1" s="1"/>
  <c r="Q708" i="1" s="1"/>
  <c r="X707" i="1"/>
  <c r="T707" i="1"/>
  <c r="S707" i="1"/>
  <c r="O707" i="1"/>
  <c r="I707" i="1"/>
  <c r="A707" i="1" s="1"/>
  <c r="P707" i="1" s="1"/>
  <c r="Q707" i="1" s="1"/>
  <c r="T706" i="1"/>
  <c r="S706" i="1"/>
  <c r="O706" i="1"/>
  <c r="I706" i="1"/>
  <c r="A706" i="1"/>
  <c r="P706" i="1" s="1"/>
  <c r="Q706" i="1" s="1"/>
  <c r="X704" i="1"/>
  <c r="T704" i="1"/>
  <c r="S704" i="1"/>
  <c r="O704" i="1"/>
  <c r="I704" i="1"/>
  <c r="A704" i="1"/>
  <c r="X703" i="1"/>
  <c r="T703" i="1"/>
  <c r="S703" i="1"/>
  <c r="O703" i="1"/>
  <c r="I703" i="1"/>
  <c r="A703" i="1"/>
  <c r="W702" i="1"/>
  <c r="V702" i="1"/>
  <c r="U702" i="1"/>
  <c r="T702" i="1"/>
  <c r="S702" i="1"/>
  <c r="O702" i="1"/>
  <c r="I702" i="1"/>
  <c r="A702" i="1" s="1"/>
  <c r="W701" i="1"/>
  <c r="V701" i="1"/>
  <c r="U701" i="1"/>
  <c r="T701" i="1"/>
  <c r="S701" i="1"/>
  <c r="O701" i="1"/>
  <c r="I701" i="1"/>
  <c r="A701" i="1" s="1"/>
  <c r="W700" i="1"/>
  <c r="V700" i="1"/>
  <c r="U700" i="1"/>
  <c r="T700" i="1"/>
  <c r="S700" i="1"/>
  <c r="O700" i="1"/>
  <c r="I700" i="1"/>
  <c r="A700" i="1" s="1"/>
  <c r="T699" i="1"/>
  <c r="S699" i="1"/>
  <c r="O699" i="1"/>
  <c r="I699" i="1"/>
  <c r="A699" i="1" s="1"/>
  <c r="T698" i="1"/>
  <c r="S698" i="1"/>
  <c r="O698" i="1"/>
  <c r="I698" i="1"/>
  <c r="A698" i="1"/>
  <c r="X697" i="1"/>
  <c r="T697" i="1"/>
  <c r="S697" i="1"/>
  <c r="O697" i="1"/>
  <c r="I697" i="1"/>
  <c r="A697" i="1" s="1"/>
  <c r="X696" i="1"/>
  <c r="T696" i="1"/>
  <c r="S696" i="1"/>
  <c r="O696" i="1"/>
  <c r="I696" i="1"/>
  <c r="A696" i="1" s="1"/>
  <c r="P696" i="1" s="1"/>
  <c r="Q696" i="1" s="1"/>
  <c r="T695" i="1"/>
  <c r="S695" i="1"/>
  <c r="O695" i="1"/>
  <c r="I695" i="1"/>
  <c r="A695" i="1" s="1"/>
  <c r="X694" i="1"/>
  <c r="T694" i="1"/>
  <c r="S694" i="1"/>
  <c r="O694" i="1"/>
  <c r="I694" i="1"/>
  <c r="A694" i="1" s="1"/>
  <c r="W693" i="1"/>
  <c r="V693" i="1"/>
  <c r="U693" i="1"/>
  <c r="T693" i="1"/>
  <c r="S693" i="1"/>
  <c r="O693" i="1"/>
  <c r="I693" i="1"/>
  <c r="A693" i="1" s="1"/>
  <c r="W692" i="1"/>
  <c r="V692" i="1"/>
  <c r="U692" i="1"/>
  <c r="T692" i="1"/>
  <c r="S692" i="1"/>
  <c r="O692" i="1"/>
  <c r="I692" i="1"/>
  <c r="A692" i="1" s="1"/>
  <c r="W691" i="1"/>
  <c r="V691" i="1"/>
  <c r="U691" i="1"/>
  <c r="T691" i="1"/>
  <c r="S691" i="1"/>
  <c r="O691" i="1"/>
  <c r="I691" i="1"/>
  <c r="A691" i="1" s="1"/>
  <c r="X690" i="1"/>
  <c r="T690" i="1"/>
  <c r="S690" i="1"/>
  <c r="O690" i="1"/>
  <c r="I690" i="1"/>
  <c r="A690" i="1" s="1"/>
  <c r="P690" i="1" s="1"/>
  <c r="Q690" i="1" s="1"/>
  <c r="W689" i="1"/>
  <c r="V689" i="1"/>
  <c r="U689" i="1"/>
  <c r="T689" i="1"/>
  <c r="S689" i="1"/>
  <c r="O689" i="1"/>
  <c r="I689" i="1"/>
  <c r="A689" i="1" s="1"/>
  <c r="T688" i="1"/>
  <c r="S688" i="1"/>
  <c r="O688" i="1"/>
  <c r="I688" i="1"/>
  <c r="A688" i="1" s="1"/>
  <c r="X687" i="1"/>
  <c r="T687" i="1"/>
  <c r="S687" i="1"/>
  <c r="O687" i="1"/>
  <c r="I687" i="1"/>
  <c r="A687" i="1" s="1"/>
  <c r="P687" i="1" s="1"/>
  <c r="Q687" i="1" s="1"/>
  <c r="X686" i="1"/>
  <c r="T686" i="1"/>
  <c r="S686" i="1"/>
  <c r="O686" i="1"/>
  <c r="I686" i="1"/>
  <c r="A686" i="1"/>
  <c r="X685" i="1"/>
  <c r="T685" i="1"/>
  <c r="S685" i="1"/>
  <c r="O685" i="1"/>
  <c r="I685" i="1"/>
  <c r="A685" i="1"/>
  <c r="P685" i="1" s="1"/>
  <c r="Q685" i="1" s="1"/>
  <c r="T684" i="1"/>
  <c r="S684" i="1"/>
  <c r="O684" i="1"/>
  <c r="I684" i="1"/>
  <c r="A684" i="1" s="1"/>
  <c r="W683" i="1"/>
  <c r="V683" i="1"/>
  <c r="U683" i="1"/>
  <c r="T683" i="1"/>
  <c r="S683" i="1"/>
  <c r="O683" i="1"/>
  <c r="P683" i="1" s="1"/>
  <c r="Q683" i="1" s="1"/>
  <c r="I683" i="1"/>
  <c r="A683" i="1" s="1"/>
  <c r="W682" i="1"/>
  <c r="V682" i="1"/>
  <c r="U682" i="1"/>
  <c r="T682" i="1"/>
  <c r="S682" i="1"/>
  <c r="O682" i="1"/>
  <c r="I682" i="1"/>
  <c r="A682" i="1" s="1"/>
  <c r="P682" i="1" s="1"/>
  <c r="Q682" i="1" s="1"/>
  <c r="W681" i="1"/>
  <c r="V681" i="1"/>
  <c r="U681" i="1"/>
  <c r="T681" i="1"/>
  <c r="S681" i="1"/>
  <c r="O681" i="1"/>
  <c r="I681" i="1"/>
  <c r="A681" i="1" s="1"/>
  <c r="W680" i="1"/>
  <c r="V680" i="1"/>
  <c r="U680" i="1"/>
  <c r="T680" i="1"/>
  <c r="S680" i="1"/>
  <c r="O680" i="1"/>
  <c r="I680" i="1"/>
  <c r="A680" i="1" s="1"/>
  <c r="T679" i="1"/>
  <c r="S679" i="1"/>
  <c r="O679" i="1"/>
  <c r="I679" i="1"/>
  <c r="A679" i="1" s="1"/>
  <c r="X678" i="1"/>
  <c r="T678" i="1"/>
  <c r="S678" i="1"/>
  <c r="O678" i="1"/>
  <c r="I678" i="1"/>
  <c r="A678" i="1" s="1"/>
  <c r="X677" i="1"/>
  <c r="T677" i="1"/>
  <c r="S677" i="1"/>
  <c r="O677" i="1"/>
  <c r="I677" i="1"/>
  <c r="A677" i="1" s="1"/>
  <c r="W676" i="1"/>
  <c r="V676" i="1"/>
  <c r="U676" i="1"/>
  <c r="T676" i="1"/>
  <c r="S676" i="1"/>
  <c r="O676" i="1"/>
  <c r="I676" i="1"/>
  <c r="A676" i="1" s="1"/>
  <c r="X675" i="1"/>
  <c r="T675" i="1"/>
  <c r="S675" i="1"/>
  <c r="O675" i="1"/>
  <c r="I675" i="1"/>
  <c r="A675" i="1" s="1"/>
  <c r="X674" i="1"/>
  <c r="T674" i="1"/>
  <c r="S674" i="1"/>
  <c r="O674" i="1"/>
  <c r="I674" i="1"/>
  <c r="A674" i="1" s="1"/>
  <c r="X673" i="1"/>
  <c r="T673" i="1"/>
  <c r="S673" i="1"/>
  <c r="O673" i="1"/>
  <c r="I673" i="1"/>
  <c r="A673" i="1" s="1"/>
  <c r="W672" i="1"/>
  <c r="V672" i="1"/>
  <c r="U672" i="1"/>
  <c r="T672" i="1"/>
  <c r="S672" i="1"/>
  <c r="O672" i="1"/>
  <c r="I672" i="1"/>
  <c r="A672" i="1" s="1"/>
  <c r="X671" i="1"/>
  <c r="T671" i="1"/>
  <c r="S671" i="1"/>
  <c r="O671" i="1"/>
  <c r="I671" i="1"/>
  <c r="A671" i="1" s="1"/>
  <c r="T670" i="1"/>
  <c r="S670" i="1"/>
  <c r="O670" i="1"/>
  <c r="I670" i="1"/>
  <c r="A670" i="1" s="1"/>
  <c r="P670" i="1" s="1"/>
  <c r="Q670" i="1" s="1"/>
  <c r="T669" i="1"/>
  <c r="S669" i="1"/>
  <c r="O669" i="1"/>
  <c r="I669" i="1"/>
  <c r="A669" i="1" s="1"/>
  <c r="X668" i="1"/>
  <c r="T668" i="1"/>
  <c r="S668" i="1"/>
  <c r="O668" i="1"/>
  <c r="I668" i="1"/>
  <c r="A668" i="1"/>
  <c r="X667" i="1"/>
  <c r="T667" i="1"/>
  <c r="S667" i="1"/>
  <c r="O667" i="1"/>
  <c r="I667" i="1"/>
  <c r="A667" i="1" s="1"/>
  <c r="X666" i="1"/>
  <c r="T666" i="1"/>
  <c r="S666" i="1"/>
  <c r="O666" i="1"/>
  <c r="I666" i="1"/>
  <c r="A666" i="1" s="1"/>
  <c r="X665" i="1"/>
  <c r="T665" i="1"/>
  <c r="S665" i="1"/>
  <c r="O665" i="1"/>
  <c r="I665" i="1"/>
  <c r="A665" i="1" s="1"/>
  <c r="X664" i="1"/>
  <c r="T664" i="1"/>
  <c r="S664" i="1"/>
  <c r="O664" i="1"/>
  <c r="I664" i="1"/>
  <c r="A664" i="1" s="1"/>
  <c r="T663" i="1"/>
  <c r="S663" i="1"/>
  <c r="O663" i="1"/>
  <c r="I663" i="1"/>
  <c r="A663" i="1" s="1"/>
  <c r="T661" i="1"/>
  <c r="S661" i="1"/>
  <c r="O661" i="1"/>
  <c r="I661" i="1"/>
  <c r="A661" i="1" s="1"/>
  <c r="X660" i="1"/>
  <c r="T660" i="1"/>
  <c r="S660" i="1"/>
  <c r="O660" i="1"/>
  <c r="I660" i="1"/>
  <c r="A660" i="1" s="1"/>
  <c r="T659" i="1"/>
  <c r="S659" i="1"/>
  <c r="O659" i="1"/>
  <c r="I659" i="1"/>
  <c r="A659" i="1" s="1"/>
  <c r="X658" i="1"/>
  <c r="T658" i="1"/>
  <c r="S658" i="1"/>
  <c r="O658" i="1"/>
  <c r="I658" i="1"/>
  <c r="A658" i="1" s="1"/>
  <c r="X656" i="1"/>
  <c r="S656" i="1" s="1"/>
  <c r="W656" i="1"/>
  <c r="V656" i="1"/>
  <c r="U656" i="1"/>
  <c r="T656" i="1"/>
  <c r="P656" i="1"/>
  <c r="Q656" i="1" s="1"/>
  <c r="O656" i="1"/>
  <c r="I656" i="1"/>
  <c r="A656" i="1" s="1"/>
  <c r="W655" i="1"/>
  <c r="V655" i="1"/>
  <c r="U655" i="1"/>
  <c r="T655" i="1"/>
  <c r="S655" i="1"/>
  <c r="O655" i="1"/>
  <c r="I655" i="1"/>
  <c r="A655" i="1" s="1"/>
  <c r="X654" i="1"/>
  <c r="T654" i="1"/>
  <c r="S654" i="1"/>
  <c r="O654" i="1"/>
  <c r="I654" i="1"/>
  <c r="A654" i="1" s="1"/>
  <c r="X653" i="1"/>
  <c r="S653" i="1" s="1"/>
  <c r="W653" i="1"/>
  <c r="V653" i="1"/>
  <c r="U653" i="1"/>
  <c r="T653" i="1"/>
  <c r="O653" i="1"/>
  <c r="I653" i="1"/>
  <c r="A653" i="1" s="1"/>
  <c r="X652" i="1"/>
  <c r="S652" i="1" s="1"/>
  <c r="W652" i="1"/>
  <c r="V652" i="1"/>
  <c r="U652" i="1"/>
  <c r="T652" i="1"/>
  <c r="O652" i="1"/>
  <c r="I652" i="1"/>
  <c r="A652" i="1" s="1"/>
  <c r="X651" i="1"/>
  <c r="T651" i="1"/>
  <c r="S651" i="1"/>
  <c r="O651" i="1"/>
  <c r="I651" i="1"/>
  <c r="A651" i="1" s="1"/>
  <c r="X650" i="1"/>
  <c r="S650" i="1" s="1"/>
  <c r="W650" i="1"/>
  <c r="V650" i="1"/>
  <c r="U650" i="1"/>
  <c r="T650" i="1"/>
  <c r="O650" i="1"/>
  <c r="I650" i="1"/>
  <c r="A650" i="1" s="1"/>
  <c r="X649" i="1"/>
  <c r="T649" i="1"/>
  <c r="S649" i="1"/>
  <c r="O649" i="1"/>
  <c r="I649" i="1"/>
  <c r="A649" i="1" s="1"/>
  <c r="W648" i="1"/>
  <c r="V648" i="1"/>
  <c r="U648" i="1"/>
  <c r="T648" i="1"/>
  <c r="S648" i="1"/>
  <c r="O648" i="1"/>
  <c r="I648" i="1"/>
  <c r="A648" i="1" s="1"/>
  <c r="P648" i="1" s="1"/>
  <c r="Q648" i="1" s="1"/>
  <c r="X647" i="1"/>
  <c r="S647" i="1" s="1"/>
  <c r="W647" i="1"/>
  <c r="V647" i="1"/>
  <c r="U647" i="1"/>
  <c r="T647" i="1"/>
  <c r="O647" i="1"/>
  <c r="I647" i="1"/>
  <c r="A647" i="1" s="1"/>
  <c r="X646" i="1"/>
  <c r="T646" i="1"/>
  <c r="S646" i="1"/>
  <c r="O646" i="1"/>
  <c r="I646" i="1"/>
  <c r="A646" i="1" s="1"/>
  <c r="T645" i="1"/>
  <c r="S645" i="1"/>
  <c r="O645" i="1"/>
  <c r="I645" i="1"/>
  <c r="A645" i="1" s="1"/>
  <c r="X644" i="1"/>
  <c r="T644" i="1"/>
  <c r="S644" i="1"/>
  <c r="O644" i="1"/>
  <c r="I644" i="1"/>
  <c r="A644" i="1" s="1"/>
  <c r="W643" i="1"/>
  <c r="V643" i="1"/>
  <c r="U643" i="1"/>
  <c r="T643" i="1"/>
  <c r="S643" i="1"/>
  <c r="O643" i="1"/>
  <c r="I643" i="1"/>
  <c r="A643" i="1" s="1"/>
  <c r="X642" i="1"/>
  <c r="T642" i="1"/>
  <c r="S642" i="1"/>
  <c r="O642" i="1"/>
  <c r="I642" i="1"/>
  <c r="A642" i="1" s="1"/>
  <c r="T641" i="1"/>
  <c r="S641" i="1"/>
  <c r="O641" i="1"/>
  <c r="P641" i="1" s="1"/>
  <c r="Q641" i="1" s="1"/>
  <c r="I641" i="1"/>
  <c r="A641" i="1" s="1"/>
  <c r="X640" i="1"/>
  <c r="S640" i="1" s="1"/>
  <c r="W640" i="1"/>
  <c r="V640" i="1"/>
  <c r="U640" i="1"/>
  <c r="T640" i="1"/>
  <c r="O640" i="1"/>
  <c r="I640" i="1"/>
  <c r="A640" i="1" s="1"/>
  <c r="P640" i="1" s="1"/>
  <c r="Q640" i="1" s="1"/>
  <c r="X639" i="1"/>
  <c r="W639" i="1"/>
  <c r="V639" i="1"/>
  <c r="U639" i="1"/>
  <c r="T639" i="1"/>
  <c r="S639" i="1"/>
  <c r="O639" i="1"/>
  <c r="I639" i="1"/>
  <c r="A639" i="1" s="1"/>
  <c r="P639" i="1" s="1"/>
  <c r="Q639" i="1" s="1"/>
  <c r="X638" i="1"/>
  <c r="S638" i="1" s="1"/>
  <c r="W638" i="1"/>
  <c r="V638" i="1"/>
  <c r="U638" i="1"/>
  <c r="T638" i="1"/>
  <c r="O638" i="1"/>
  <c r="I638" i="1"/>
  <c r="A638" i="1" s="1"/>
  <c r="X637" i="1"/>
  <c r="S637" i="1" s="1"/>
  <c r="W637" i="1"/>
  <c r="V637" i="1"/>
  <c r="U637" i="1"/>
  <c r="T637" i="1"/>
  <c r="O637" i="1"/>
  <c r="I637" i="1"/>
  <c r="A637" i="1" s="1"/>
  <c r="P637" i="1" s="1"/>
  <c r="X636" i="1"/>
  <c r="S636" i="1" s="1"/>
  <c r="W636" i="1"/>
  <c r="V636" i="1"/>
  <c r="U636" i="1"/>
  <c r="T636" i="1"/>
  <c r="O636" i="1"/>
  <c r="I636" i="1"/>
  <c r="A636" i="1" s="1"/>
  <c r="X635" i="1"/>
  <c r="S635" i="1" s="1"/>
  <c r="W635" i="1"/>
  <c r="V635" i="1"/>
  <c r="U635" i="1"/>
  <c r="T635" i="1"/>
  <c r="O635" i="1"/>
  <c r="I635" i="1"/>
  <c r="A635" i="1" s="1"/>
  <c r="P635" i="1" s="1"/>
  <c r="Q635" i="1" s="1"/>
  <c r="W634" i="1"/>
  <c r="V634" i="1"/>
  <c r="U634" i="1"/>
  <c r="T634" i="1"/>
  <c r="S634" i="1"/>
  <c r="O634" i="1"/>
  <c r="I634" i="1"/>
  <c r="A634" i="1" s="1"/>
  <c r="P634" i="1" s="1"/>
  <c r="Q634" i="1" s="1"/>
  <c r="W633" i="1"/>
  <c r="V633" i="1"/>
  <c r="U633" i="1"/>
  <c r="T633" i="1"/>
  <c r="S633" i="1"/>
  <c r="O633" i="1"/>
  <c r="I633" i="1"/>
  <c r="A633" i="1" s="1"/>
  <c r="P633" i="1" s="1"/>
  <c r="Q633" i="1" s="1"/>
  <c r="T632" i="1"/>
  <c r="S632" i="1"/>
  <c r="O632" i="1"/>
  <c r="I632" i="1"/>
  <c r="A632" i="1" s="1"/>
  <c r="W631" i="1"/>
  <c r="V631" i="1"/>
  <c r="U631" i="1"/>
  <c r="T631" i="1"/>
  <c r="S631" i="1"/>
  <c r="O631" i="1"/>
  <c r="I631" i="1"/>
  <c r="A631" i="1" s="1"/>
  <c r="W630" i="1"/>
  <c r="V630" i="1"/>
  <c r="U630" i="1"/>
  <c r="T630" i="1"/>
  <c r="S630" i="1"/>
  <c r="O630" i="1"/>
  <c r="I630" i="1"/>
  <c r="A630" i="1" s="1"/>
  <c r="W629" i="1"/>
  <c r="V629" i="1"/>
  <c r="U629" i="1"/>
  <c r="T629" i="1"/>
  <c r="S629" i="1"/>
  <c r="O629" i="1"/>
  <c r="I629" i="1"/>
  <c r="A629" i="1" s="1"/>
  <c r="W628" i="1"/>
  <c r="V628" i="1"/>
  <c r="U628" i="1"/>
  <c r="T628" i="1"/>
  <c r="S628" i="1"/>
  <c r="O628" i="1"/>
  <c r="I628" i="1"/>
  <c r="A628" i="1" s="1"/>
  <c r="X627" i="1"/>
  <c r="T627" i="1"/>
  <c r="S627" i="1"/>
  <c r="O627" i="1"/>
  <c r="I627" i="1"/>
  <c r="A627" i="1" s="1"/>
  <c r="X626" i="1"/>
  <c r="S626" i="1" s="1"/>
  <c r="W626" i="1"/>
  <c r="V626" i="1"/>
  <c r="U626" i="1"/>
  <c r="T626" i="1"/>
  <c r="O626" i="1"/>
  <c r="I626" i="1"/>
  <c r="A626" i="1"/>
  <c r="X625" i="1"/>
  <c r="T625" i="1"/>
  <c r="S625" i="1"/>
  <c r="O625" i="1"/>
  <c r="I625" i="1"/>
  <c r="A625" i="1" s="1"/>
  <c r="P625" i="1" s="1"/>
  <c r="Q625" i="1" s="1"/>
  <c r="W624" i="1"/>
  <c r="V624" i="1"/>
  <c r="U624" i="1"/>
  <c r="T624" i="1"/>
  <c r="S624" i="1"/>
  <c r="O624" i="1"/>
  <c r="I624" i="1"/>
  <c r="A624" i="1" s="1"/>
  <c r="P624" i="1" s="1"/>
  <c r="Q624" i="1" s="1"/>
  <c r="X623" i="1"/>
  <c r="S623" i="1" s="1"/>
  <c r="W623" i="1"/>
  <c r="V623" i="1"/>
  <c r="U623" i="1"/>
  <c r="T623" i="1"/>
  <c r="O623" i="1"/>
  <c r="I623" i="1"/>
  <c r="A623" i="1" s="1"/>
  <c r="W622" i="1"/>
  <c r="V622" i="1"/>
  <c r="U622" i="1"/>
  <c r="T622" i="1"/>
  <c r="S622" i="1"/>
  <c r="O622" i="1"/>
  <c r="I622" i="1"/>
  <c r="A622" i="1" s="1"/>
  <c r="W621" i="1"/>
  <c r="V621" i="1"/>
  <c r="U621" i="1"/>
  <c r="T621" i="1"/>
  <c r="S621" i="1"/>
  <c r="O621" i="1"/>
  <c r="I621" i="1"/>
  <c r="A621" i="1" s="1"/>
  <c r="X620" i="1"/>
  <c r="S620" i="1" s="1"/>
  <c r="W620" i="1"/>
  <c r="V620" i="1"/>
  <c r="U620" i="1"/>
  <c r="T620" i="1"/>
  <c r="O620" i="1"/>
  <c r="I620" i="1"/>
  <c r="A620" i="1" s="1"/>
  <c r="X619" i="1"/>
  <c r="T619" i="1"/>
  <c r="S619" i="1"/>
  <c r="O619" i="1"/>
  <c r="I619" i="1"/>
  <c r="A619" i="1" s="1"/>
  <c r="W618" i="1"/>
  <c r="V618" i="1"/>
  <c r="U618" i="1"/>
  <c r="T618" i="1"/>
  <c r="S618" i="1"/>
  <c r="O618" i="1"/>
  <c r="I618" i="1"/>
  <c r="A618" i="1" s="1"/>
  <c r="W617" i="1"/>
  <c r="V617" i="1"/>
  <c r="U617" i="1"/>
  <c r="T617" i="1"/>
  <c r="S617" i="1"/>
  <c r="O617" i="1"/>
  <c r="I617" i="1"/>
  <c r="A617" i="1" s="1"/>
  <c r="P617" i="1" s="1"/>
  <c r="Q617" i="1" s="1"/>
  <c r="X616" i="1"/>
  <c r="T616" i="1"/>
  <c r="S616" i="1"/>
  <c r="O616" i="1"/>
  <c r="I616" i="1"/>
  <c r="A616" i="1" s="1"/>
  <c r="X615" i="1"/>
  <c r="T615" i="1"/>
  <c r="S615" i="1"/>
  <c r="O615" i="1"/>
  <c r="I615" i="1"/>
  <c r="A615" i="1" s="1"/>
  <c r="P615" i="1" s="1"/>
  <c r="Q615" i="1" s="1"/>
  <c r="X614" i="1"/>
  <c r="T614" i="1"/>
  <c r="S614" i="1"/>
  <c r="O614" i="1"/>
  <c r="I614" i="1"/>
  <c r="A614" i="1" s="1"/>
  <c r="W613" i="1"/>
  <c r="V613" i="1"/>
  <c r="U613" i="1"/>
  <c r="T613" i="1"/>
  <c r="S613" i="1"/>
  <c r="O613" i="1"/>
  <c r="I613" i="1"/>
  <c r="A613" i="1" s="1"/>
  <c r="W612" i="1"/>
  <c r="V612" i="1"/>
  <c r="U612" i="1"/>
  <c r="T612" i="1"/>
  <c r="S612" i="1"/>
  <c r="O612" i="1"/>
  <c r="I612" i="1"/>
  <c r="A612" i="1" s="1"/>
  <c r="W611" i="1"/>
  <c r="V611" i="1"/>
  <c r="U611" i="1"/>
  <c r="T611" i="1"/>
  <c r="S611" i="1"/>
  <c r="O611" i="1"/>
  <c r="I611" i="1"/>
  <c r="A611" i="1" s="1"/>
  <c r="X610" i="1"/>
  <c r="T610" i="1"/>
  <c r="S610" i="1"/>
  <c r="O610" i="1"/>
  <c r="I610" i="1"/>
  <c r="A610" i="1" s="1"/>
  <c r="P610" i="1" s="1"/>
  <c r="Q610" i="1" s="1"/>
  <c r="W608" i="1"/>
  <c r="V608" i="1"/>
  <c r="U608" i="1"/>
  <c r="T608" i="1"/>
  <c r="S608" i="1"/>
  <c r="O608" i="1"/>
  <c r="I608" i="1"/>
  <c r="A608" i="1" s="1"/>
  <c r="P608" i="1" s="1"/>
  <c r="Q608" i="1" s="1"/>
  <c r="W607" i="1"/>
  <c r="V607" i="1"/>
  <c r="U607" i="1"/>
  <c r="T607" i="1"/>
  <c r="S607" i="1"/>
  <c r="O607" i="1"/>
  <c r="I607" i="1"/>
  <c r="A607" i="1" s="1"/>
  <c r="P607" i="1" s="1"/>
  <c r="Q607" i="1" s="1"/>
  <c r="T606" i="1"/>
  <c r="S606" i="1"/>
  <c r="O606" i="1"/>
  <c r="I606" i="1"/>
  <c r="A606" i="1" s="1"/>
  <c r="W604" i="1"/>
  <c r="V604" i="1"/>
  <c r="U604" i="1"/>
  <c r="T604" i="1"/>
  <c r="S604" i="1"/>
  <c r="O604" i="1"/>
  <c r="I604" i="1"/>
  <c r="A604" i="1" s="1"/>
  <c r="W603" i="1"/>
  <c r="V603" i="1"/>
  <c r="U603" i="1"/>
  <c r="T603" i="1"/>
  <c r="S603" i="1"/>
  <c r="O603" i="1"/>
  <c r="I603" i="1"/>
  <c r="A603" i="1" s="1"/>
  <c r="W602" i="1"/>
  <c r="V602" i="1"/>
  <c r="U602" i="1"/>
  <c r="T602" i="1"/>
  <c r="S602" i="1"/>
  <c r="O602" i="1"/>
  <c r="I602" i="1"/>
  <c r="A602" i="1" s="1"/>
  <c r="W601" i="1"/>
  <c r="V601" i="1"/>
  <c r="U601" i="1"/>
  <c r="T601" i="1"/>
  <c r="S601" i="1"/>
  <c r="O601" i="1"/>
  <c r="I601" i="1"/>
  <c r="A601" i="1" s="1"/>
  <c r="X600" i="1"/>
  <c r="S600" i="1" s="1"/>
  <c r="W600" i="1"/>
  <c r="V600" i="1"/>
  <c r="U600" i="1"/>
  <c r="T600" i="1"/>
  <c r="O600" i="1"/>
  <c r="I600" i="1"/>
  <c r="A600" i="1" s="1"/>
  <c r="P600" i="1" s="1"/>
  <c r="Q600" i="1" s="1"/>
  <c r="X599" i="1"/>
  <c r="T599" i="1"/>
  <c r="S599" i="1"/>
  <c r="O599" i="1"/>
  <c r="I599" i="1"/>
  <c r="A599" i="1" s="1"/>
  <c r="X598" i="1"/>
  <c r="T598" i="1"/>
  <c r="S598" i="1"/>
  <c r="O598" i="1"/>
  <c r="I598" i="1"/>
  <c r="A598" i="1"/>
  <c r="P598" i="1" s="1"/>
  <c r="Q598" i="1" s="1"/>
  <c r="X597" i="1"/>
  <c r="S597" i="1" s="1"/>
  <c r="W597" i="1"/>
  <c r="V597" i="1"/>
  <c r="U597" i="1"/>
  <c r="T597" i="1"/>
  <c r="O597" i="1"/>
  <c r="I597" i="1"/>
  <c r="A597" i="1" s="1"/>
  <c r="X596" i="1"/>
  <c r="T596" i="1"/>
  <c r="S596" i="1"/>
  <c r="O596" i="1"/>
  <c r="I596" i="1"/>
  <c r="A596" i="1" s="1"/>
  <c r="W595" i="1"/>
  <c r="V595" i="1"/>
  <c r="U595" i="1"/>
  <c r="T595" i="1"/>
  <c r="S595" i="1"/>
  <c r="O595" i="1"/>
  <c r="I595" i="1"/>
  <c r="A595" i="1" s="1"/>
  <c r="X594" i="1"/>
  <c r="S594" i="1" s="1"/>
  <c r="W594" i="1"/>
  <c r="V594" i="1"/>
  <c r="U594" i="1"/>
  <c r="T594" i="1"/>
  <c r="O594" i="1"/>
  <c r="I594" i="1"/>
  <c r="A594" i="1" s="1"/>
  <c r="T593" i="1"/>
  <c r="S593" i="1"/>
  <c r="O593" i="1"/>
  <c r="I593" i="1"/>
  <c r="A593" i="1" s="1"/>
  <c r="W592" i="1"/>
  <c r="V592" i="1"/>
  <c r="U592" i="1"/>
  <c r="T592" i="1"/>
  <c r="S592" i="1"/>
  <c r="O592" i="1"/>
  <c r="I592" i="1"/>
  <c r="A592" i="1" s="1"/>
  <c r="X591" i="1"/>
  <c r="S591" i="1" s="1"/>
  <c r="W591" i="1"/>
  <c r="V591" i="1"/>
  <c r="U591" i="1"/>
  <c r="T591" i="1"/>
  <c r="O591" i="1"/>
  <c r="I591" i="1"/>
  <c r="A591" i="1" s="1"/>
  <c r="X589" i="1"/>
  <c r="T589" i="1"/>
  <c r="S589" i="1"/>
  <c r="O589" i="1"/>
  <c r="I589" i="1"/>
  <c r="A589" i="1" s="1"/>
  <c r="X588" i="1"/>
  <c r="S588" i="1" s="1"/>
  <c r="W588" i="1"/>
  <c r="V588" i="1"/>
  <c r="U588" i="1"/>
  <c r="T588" i="1"/>
  <c r="O588" i="1"/>
  <c r="I588" i="1"/>
  <c r="A588" i="1" s="1"/>
  <c r="X587" i="1"/>
  <c r="T587" i="1"/>
  <c r="S587" i="1"/>
  <c r="O587" i="1"/>
  <c r="I587" i="1"/>
  <c r="A587" i="1" s="1"/>
  <c r="X586" i="1"/>
  <c r="T586" i="1"/>
  <c r="S586" i="1"/>
  <c r="O586" i="1"/>
  <c r="I586" i="1"/>
  <c r="A586" i="1" s="1"/>
  <c r="T585" i="1"/>
  <c r="S585" i="1"/>
  <c r="O585" i="1"/>
  <c r="I585" i="1"/>
  <c r="A585" i="1"/>
  <c r="X584" i="1"/>
  <c r="T584" i="1"/>
  <c r="S584" i="1"/>
  <c r="O584" i="1"/>
  <c r="I584" i="1"/>
  <c r="A584" i="1" s="1"/>
  <c r="X582" i="1"/>
  <c r="T582" i="1"/>
  <c r="S582" i="1"/>
  <c r="O582" i="1"/>
  <c r="I582" i="1"/>
  <c r="A582" i="1" s="1"/>
  <c r="T581" i="1"/>
  <c r="S581" i="1"/>
  <c r="O581" i="1"/>
  <c r="I581" i="1"/>
  <c r="A581" i="1" s="1"/>
  <c r="T579" i="1"/>
  <c r="S579" i="1"/>
  <c r="O579" i="1"/>
  <c r="I579" i="1"/>
  <c r="A579" i="1" s="1"/>
  <c r="X578" i="1"/>
  <c r="T578" i="1"/>
  <c r="S578" i="1"/>
  <c r="O578" i="1"/>
  <c r="I578" i="1"/>
  <c r="A578" i="1" s="1"/>
  <c r="X577" i="1"/>
  <c r="T577" i="1"/>
  <c r="S577" i="1"/>
  <c r="O577" i="1"/>
  <c r="I577" i="1"/>
  <c r="A577" i="1" s="1"/>
  <c r="P577" i="1" s="1"/>
  <c r="Q577" i="1" s="1"/>
  <c r="X576" i="1"/>
  <c r="T576" i="1"/>
  <c r="S576" i="1"/>
  <c r="O576" i="1"/>
  <c r="I576" i="1"/>
  <c r="A576" i="1" s="1"/>
  <c r="X575" i="1"/>
  <c r="T575" i="1"/>
  <c r="S575" i="1"/>
  <c r="O575" i="1"/>
  <c r="I575" i="1"/>
  <c r="A575" i="1" s="1"/>
  <c r="X574" i="1"/>
  <c r="T574" i="1"/>
  <c r="S574" i="1"/>
  <c r="O574" i="1"/>
  <c r="I574" i="1"/>
  <c r="A574" i="1" s="1"/>
  <c r="T573" i="1"/>
  <c r="S573" i="1"/>
  <c r="O573" i="1"/>
  <c r="I573" i="1"/>
  <c r="A573" i="1" s="1"/>
  <c r="X572" i="1"/>
  <c r="T572" i="1"/>
  <c r="S572" i="1"/>
  <c r="O572" i="1"/>
  <c r="I572" i="1"/>
  <c r="A572" i="1" s="1"/>
  <c r="P572" i="1" s="1"/>
  <c r="Q572" i="1" s="1"/>
  <c r="X571" i="1"/>
  <c r="S571" i="1" s="1"/>
  <c r="W571" i="1"/>
  <c r="V571" i="1"/>
  <c r="U571" i="1"/>
  <c r="T571" i="1"/>
  <c r="O571" i="1"/>
  <c r="I571" i="1"/>
  <c r="A571" i="1"/>
  <c r="P571" i="1" s="1"/>
  <c r="Q571" i="1" s="1"/>
  <c r="W570" i="1"/>
  <c r="V570" i="1"/>
  <c r="U570" i="1"/>
  <c r="T570" i="1"/>
  <c r="S570" i="1"/>
  <c r="O570" i="1"/>
  <c r="I570" i="1"/>
  <c r="A570" i="1"/>
  <c r="P570" i="1" s="1"/>
  <c r="Q570" i="1" s="1"/>
  <c r="T569" i="1"/>
  <c r="S569" i="1"/>
  <c r="O569" i="1"/>
  <c r="I569" i="1"/>
  <c r="A569" i="1" s="1"/>
  <c r="P569" i="1" s="1"/>
  <c r="Q569" i="1" s="1"/>
  <c r="X568" i="1"/>
  <c r="T568" i="1"/>
  <c r="S568" i="1"/>
  <c r="O568" i="1"/>
  <c r="I568" i="1"/>
  <c r="A568" i="1" s="1"/>
  <c r="X567" i="1"/>
  <c r="T567" i="1"/>
  <c r="S567" i="1"/>
  <c r="O567" i="1"/>
  <c r="I567" i="1"/>
  <c r="A567" i="1" s="1"/>
  <c r="W566" i="1"/>
  <c r="V566" i="1"/>
  <c r="U566" i="1"/>
  <c r="T566" i="1"/>
  <c r="S566" i="1"/>
  <c r="O566" i="1"/>
  <c r="I566" i="1"/>
  <c r="A566" i="1" s="1"/>
  <c r="X565" i="1"/>
  <c r="T565" i="1"/>
  <c r="S565" i="1"/>
  <c r="O565" i="1"/>
  <c r="I565" i="1"/>
  <c r="A565" i="1" s="1"/>
  <c r="X564" i="1"/>
  <c r="S564" i="1" s="1"/>
  <c r="W564" i="1"/>
  <c r="V564" i="1"/>
  <c r="U564" i="1"/>
  <c r="T564" i="1"/>
  <c r="O564" i="1"/>
  <c r="I564" i="1"/>
  <c r="A564" i="1" s="1"/>
  <c r="X563" i="1"/>
  <c r="T563" i="1"/>
  <c r="S563" i="1"/>
  <c r="O563" i="1"/>
  <c r="I563" i="1"/>
  <c r="A563" i="1"/>
  <c r="X562" i="1"/>
  <c r="T562" i="1"/>
  <c r="S562" i="1"/>
  <c r="O562" i="1"/>
  <c r="I562" i="1"/>
  <c r="A562" i="1" s="1"/>
  <c r="X561" i="1"/>
  <c r="T561" i="1"/>
  <c r="S561" i="1"/>
  <c r="O561" i="1"/>
  <c r="I561" i="1"/>
  <c r="A561" i="1" s="1"/>
  <c r="P561" i="1" s="1"/>
  <c r="Q561" i="1" s="1"/>
  <c r="X560" i="1"/>
  <c r="T560" i="1"/>
  <c r="S560" i="1"/>
  <c r="O560" i="1"/>
  <c r="I560" i="1"/>
  <c r="A560" i="1" s="1"/>
  <c r="T559" i="1"/>
  <c r="S559" i="1"/>
  <c r="O559" i="1"/>
  <c r="I559" i="1"/>
  <c r="A559" i="1" s="1"/>
  <c r="X558" i="1"/>
  <c r="T558" i="1"/>
  <c r="S558" i="1"/>
  <c r="O558" i="1"/>
  <c r="I558" i="1"/>
  <c r="A558" i="1" s="1"/>
  <c r="W557" i="1"/>
  <c r="V557" i="1"/>
  <c r="U557" i="1"/>
  <c r="T557" i="1"/>
  <c r="S557" i="1"/>
  <c r="O557" i="1"/>
  <c r="I557" i="1"/>
  <c r="A557" i="1" s="1"/>
  <c r="P557" i="1" s="1"/>
  <c r="Q557" i="1" s="1"/>
  <c r="W556" i="1"/>
  <c r="V556" i="1"/>
  <c r="U556" i="1"/>
  <c r="T556" i="1"/>
  <c r="S556" i="1"/>
  <c r="O556" i="1"/>
  <c r="I556" i="1"/>
  <c r="A556" i="1" s="1"/>
  <c r="T555" i="1"/>
  <c r="S555" i="1"/>
  <c r="O555" i="1"/>
  <c r="I555" i="1"/>
  <c r="A555" i="1" s="1"/>
  <c r="P555" i="1" s="1"/>
  <c r="Q555" i="1" s="1"/>
  <c r="W554" i="1"/>
  <c r="V554" i="1"/>
  <c r="U554" i="1"/>
  <c r="T554" i="1"/>
  <c r="S554" i="1"/>
  <c r="O554" i="1"/>
  <c r="I554" i="1"/>
  <c r="A554" i="1" s="1"/>
  <c r="T553" i="1"/>
  <c r="S553" i="1"/>
  <c r="O553" i="1"/>
  <c r="I553" i="1"/>
  <c r="A553" i="1" s="1"/>
  <c r="X552" i="1"/>
  <c r="S552" i="1" s="1"/>
  <c r="W552" i="1"/>
  <c r="V552" i="1"/>
  <c r="U552" i="1"/>
  <c r="T552" i="1"/>
  <c r="O552" i="1"/>
  <c r="I552" i="1"/>
  <c r="A552" i="1" s="1"/>
  <c r="P552" i="1" s="1"/>
  <c r="Q552" i="1" s="1"/>
  <c r="X551" i="1"/>
  <c r="T551" i="1"/>
  <c r="S551" i="1"/>
  <c r="O551" i="1"/>
  <c r="I551" i="1"/>
  <c r="A551" i="1" s="1"/>
  <c r="X550" i="1"/>
  <c r="S550" i="1" s="1"/>
  <c r="W550" i="1"/>
  <c r="V550" i="1"/>
  <c r="U550" i="1"/>
  <c r="T550" i="1"/>
  <c r="O550" i="1"/>
  <c r="I550" i="1"/>
  <c r="A550" i="1" s="1"/>
  <c r="P550" i="1" s="1"/>
  <c r="Q550" i="1" s="1"/>
  <c r="X549" i="1"/>
  <c r="T549" i="1"/>
  <c r="S549" i="1"/>
  <c r="O549" i="1"/>
  <c r="I549" i="1"/>
  <c r="A549" i="1"/>
  <c r="X548" i="1"/>
  <c r="T548" i="1"/>
  <c r="S548" i="1"/>
  <c r="O548" i="1"/>
  <c r="I548" i="1"/>
  <c r="A548" i="1" s="1"/>
  <c r="T547" i="1"/>
  <c r="S547" i="1"/>
  <c r="O547" i="1"/>
  <c r="I547" i="1"/>
  <c r="A547" i="1" s="1"/>
  <c r="T546" i="1"/>
  <c r="S546" i="1"/>
  <c r="O546" i="1"/>
  <c r="I546" i="1"/>
  <c r="A546" i="1" s="1"/>
  <c r="X545" i="1"/>
  <c r="T545" i="1"/>
  <c r="S545" i="1"/>
  <c r="O545" i="1"/>
  <c r="I545" i="1"/>
  <c r="A545" i="1" s="1"/>
  <c r="X544" i="1"/>
  <c r="T544" i="1"/>
  <c r="S544" i="1"/>
  <c r="O544" i="1"/>
  <c r="I544" i="1"/>
  <c r="A544" i="1" s="1"/>
  <c r="X543" i="1"/>
  <c r="T543" i="1"/>
  <c r="S543" i="1"/>
  <c r="O543" i="1"/>
  <c r="I543" i="1"/>
  <c r="A543" i="1" s="1"/>
  <c r="T542" i="1"/>
  <c r="S542" i="1"/>
  <c r="O542" i="1"/>
  <c r="I542" i="1"/>
  <c r="A542" i="1" s="1"/>
  <c r="T541" i="1"/>
  <c r="S541" i="1"/>
  <c r="O541" i="1"/>
  <c r="P541" i="1" s="1"/>
  <c r="Q541" i="1" s="1"/>
  <c r="I541" i="1"/>
  <c r="A541" i="1" s="1"/>
  <c r="W540" i="1"/>
  <c r="V540" i="1"/>
  <c r="U540" i="1"/>
  <c r="T540" i="1"/>
  <c r="S540" i="1"/>
  <c r="O540" i="1"/>
  <c r="I540" i="1"/>
  <c r="A540" i="1" s="1"/>
  <c r="T539" i="1"/>
  <c r="S539" i="1"/>
  <c r="O539" i="1"/>
  <c r="I539" i="1"/>
  <c r="A539" i="1" s="1"/>
  <c r="X538" i="1"/>
  <c r="T538" i="1"/>
  <c r="S538" i="1"/>
  <c r="O538" i="1"/>
  <c r="I538" i="1"/>
  <c r="A538" i="1" s="1"/>
  <c r="X537" i="1"/>
  <c r="T537" i="1"/>
  <c r="S537" i="1"/>
  <c r="O537" i="1"/>
  <c r="I537" i="1"/>
  <c r="A537" i="1" s="1"/>
  <c r="P537" i="1" s="1"/>
  <c r="Q537" i="1" s="1"/>
  <c r="X536" i="1"/>
  <c r="T536" i="1"/>
  <c r="S536" i="1"/>
  <c r="O536" i="1"/>
  <c r="I536" i="1"/>
  <c r="A536" i="1" s="1"/>
  <c r="T535" i="1"/>
  <c r="S535" i="1"/>
  <c r="P535" i="1"/>
  <c r="Q535" i="1" s="1"/>
  <c r="O535" i="1"/>
  <c r="I535" i="1"/>
  <c r="A535" i="1" s="1"/>
  <c r="X534" i="1"/>
  <c r="T534" i="1"/>
  <c r="S534" i="1"/>
  <c r="O534" i="1"/>
  <c r="I534" i="1"/>
  <c r="A534" i="1" s="1"/>
  <c r="W533" i="1"/>
  <c r="V533" i="1"/>
  <c r="U533" i="1"/>
  <c r="T533" i="1"/>
  <c r="S533" i="1"/>
  <c r="O533" i="1"/>
  <c r="I533" i="1"/>
  <c r="A533" i="1" s="1"/>
  <c r="X532" i="1"/>
  <c r="T532" i="1"/>
  <c r="S532" i="1"/>
  <c r="O532" i="1"/>
  <c r="I532" i="1"/>
  <c r="A532" i="1" s="1"/>
  <c r="W531" i="1"/>
  <c r="V531" i="1"/>
  <c r="U531" i="1"/>
  <c r="T531" i="1"/>
  <c r="S531" i="1"/>
  <c r="O531" i="1"/>
  <c r="I531" i="1"/>
  <c r="A531" i="1" s="1"/>
  <c r="X530" i="1"/>
  <c r="T530" i="1"/>
  <c r="S530" i="1"/>
  <c r="O530" i="1"/>
  <c r="I530" i="1"/>
  <c r="A530" i="1" s="1"/>
  <c r="W529" i="1"/>
  <c r="V529" i="1"/>
  <c r="U529" i="1"/>
  <c r="T529" i="1"/>
  <c r="S529" i="1"/>
  <c r="O529" i="1"/>
  <c r="I529" i="1"/>
  <c r="A529" i="1" s="1"/>
  <c r="W528" i="1"/>
  <c r="V528" i="1"/>
  <c r="U528" i="1"/>
  <c r="T528" i="1"/>
  <c r="S528" i="1"/>
  <c r="O528" i="1"/>
  <c r="I528" i="1"/>
  <c r="A528" i="1" s="1"/>
  <c r="W527" i="1"/>
  <c r="V527" i="1"/>
  <c r="U527" i="1"/>
  <c r="T527" i="1"/>
  <c r="S527" i="1"/>
  <c r="O527" i="1"/>
  <c r="I527" i="1"/>
  <c r="A527" i="1" s="1"/>
  <c r="W526" i="1"/>
  <c r="V526" i="1"/>
  <c r="U526" i="1"/>
  <c r="T526" i="1"/>
  <c r="S526" i="1"/>
  <c r="O526" i="1"/>
  <c r="I526" i="1"/>
  <c r="A526" i="1" s="1"/>
  <c r="W525" i="1"/>
  <c r="V525" i="1"/>
  <c r="U525" i="1"/>
  <c r="T525" i="1"/>
  <c r="S525" i="1"/>
  <c r="O525" i="1"/>
  <c r="I525" i="1"/>
  <c r="A525" i="1" s="1"/>
  <c r="W524" i="1"/>
  <c r="V524" i="1"/>
  <c r="U524" i="1"/>
  <c r="T524" i="1"/>
  <c r="S524" i="1"/>
  <c r="O524" i="1"/>
  <c r="I524" i="1"/>
  <c r="A524" i="1" s="1"/>
  <c r="W523" i="1"/>
  <c r="V523" i="1"/>
  <c r="U523" i="1"/>
  <c r="T523" i="1"/>
  <c r="S523" i="1"/>
  <c r="O523" i="1"/>
  <c r="I523" i="1"/>
  <c r="A523" i="1" s="1"/>
  <c r="W522" i="1"/>
  <c r="V522" i="1"/>
  <c r="U522" i="1"/>
  <c r="T522" i="1"/>
  <c r="S522" i="1"/>
  <c r="O522" i="1"/>
  <c r="I522" i="1"/>
  <c r="A522" i="1" s="1"/>
  <c r="W521" i="1"/>
  <c r="V521" i="1"/>
  <c r="U521" i="1"/>
  <c r="T521" i="1"/>
  <c r="S521" i="1"/>
  <c r="O521" i="1"/>
  <c r="I521" i="1"/>
  <c r="A521" i="1" s="1"/>
  <c r="T520" i="1"/>
  <c r="S520" i="1"/>
  <c r="O520" i="1"/>
  <c r="I520" i="1"/>
  <c r="A520" i="1" s="1"/>
  <c r="X519" i="1"/>
  <c r="T519" i="1"/>
  <c r="S519" i="1"/>
  <c r="O519" i="1"/>
  <c r="I519" i="1"/>
  <c r="A519" i="1"/>
  <c r="P519" i="1" s="1"/>
  <c r="Q519" i="1" s="1"/>
  <c r="X518" i="1"/>
  <c r="S518" i="1" s="1"/>
  <c r="W518" i="1"/>
  <c r="V518" i="1"/>
  <c r="U518" i="1"/>
  <c r="T518" i="1"/>
  <c r="O518" i="1"/>
  <c r="I518" i="1"/>
  <c r="A518" i="1" s="1"/>
  <c r="W517" i="1"/>
  <c r="V517" i="1"/>
  <c r="U517" i="1"/>
  <c r="T517" i="1"/>
  <c r="S517" i="1"/>
  <c r="O517" i="1"/>
  <c r="I517" i="1"/>
  <c r="A517" i="1" s="1"/>
  <c r="W516" i="1"/>
  <c r="V516" i="1"/>
  <c r="U516" i="1"/>
  <c r="T516" i="1"/>
  <c r="S516" i="1"/>
  <c r="O516" i="1"/>
  <c r="I516" i="1"/>
  <c r="A516" i="1" s="1"/>
  <c r="W515" i="1"/>
  <c r="V515" i="1"/>
  <c r="U515" i="1"/>
  <c r="T515" i="1"/>
  <c r="S515" i="1"/>
  <c r="O515" i="1"/>
  <c r="I515" i="1"/>
  <c r="A515" i="1" s="1"/>
  <c r="T514" i="1"/>
  <c r="S514" i="1"/>
  <c r="O514" i="1"/>
  <c r="I514" i="1"/>
  <c r="A514" i="1" s="1"/>
  <c r="T513" i="1"/>
  <c r="S513" i="1"/>
  <c r="O513" i="1"/>
  <c r="I513" i="1"/>
  <c r="A513" i="1" s="1"/>
  <c r="X512" i="1"/>
  <c r="T512" i="1"/>
  <c r="S512" i="1"/>
  <c r="O512" i="1"/>
  <c r="I512" i="1"/>
  <c r="A512" i="1" s="1"/>
  <c r="X511" i="1"/>
  <c r="T511" i="1"/>
  <c r="S511" i="1"/>
  <c r="O511" i="1"/>
  <c r="I511" i="1"/>
  <c r="A511" i="1" s="1"/>
  <c r="P511" i="1" s="1"/>
  <c r="Q511" i="1" s="1"/>
  <c r="W510" i="1"/>
  <c r="V510" i="1"/>
  <c r="U510" i="1"/>
  <c r="T510" i="1"/>
  <c r="S510" i="1"/>
  <c r="O510" i="1"/>
  <c r="I510" i="1"/>
  <c r="A510" i="1" s="1"/>
  <c r="X509" i="1"/>
  <c r="T509" i="1"/>
  <c r="S509" i="1"/>
  <c r="O509" i="1"/>
  <c r="I509" i="1"/>
  <c r="A509" i="1" s="1"/>
  <c r="W508" i="1"/>
  <c r="V508" i="1"/>
  <c r="U508" i="1"/>
  <c r="T508" i="1"/>
  <c r="S508" i="1"/>
  <c r="O508" i="1"/>
  <c r="I508" i="1"/>
  <c r="A508" i="1" s="1"/>
  <c r="X507" i="1"/>
  <c r="S507" i="1" s="1"/>
  <c r="W507" i="1"/>
  <c r="V507" i="1"/>
  <c r="U507" i="1"/>
  <c r="T507" i="1"/>
  <c r="O507" i="1"/>
  <c r="P507" i="1" s="1"/>
  <c r="Q507" i="1" s="1"/>
  <c r="I507" i="1"/>
  <c r="A507" i="1" s="1"/>
  <c r="T506" i="1"/>
  <c r="S506" i="1"/>
  <c r="O506" i="1"/>
  <c r="I506" i="1"/>
  <c r="A506" i="1" s="1"/>
  <c r="W505" i="1"/>
  <c r="V505" i="1"/>
  <c r="U505" i="1"/>
  <c r="T505" i="1"/>
  <c r="S505" i="1"/>
  <c r="P505" i="1"/>
  <c r="O505" i="1"/>
  <c r="I505" i="1"/>
  <c r="A505" i="1" s="1"/>
  <c r="W504" i="1"/>
  <c r="V504" i="1"/>
  <c r="U504" i="1"/>
  <c r="T504" i="1"/>
  <c r="S504" i="1"/>
  <c r="O504" i="1"/>
  <c r="I504" i="1"/>
  <c r="A504" i="1" s="1"/>
  <c r="T503" i="1"/>
  <c r="S503" i="1"/>
  <c r="O503" i="1"/>
  <c r="I503" i="1"/>
  <c r="A503" i="1" s="1"/>
  <c r="X502" i="1"/>
  <c r="T502" i="1"/>
  <c r="S502" i="1"/>
  <c r="O502" i="1"/>
  <c r="I502" i="1"/>
  <c r="A502" i="1" s="1"/>
  <c r="P502" i="1" s="1"/>
  <c r="Q502" i="1" s="1"/>
  <c r="X501" i="1"/>
  <c r="T501" i="1"/>
  <c r="S501" i="1"/>
  <c r="O501" i="1"/>
  <c r="I501" i="1"/>
  <c r="A501" i="1"/>
  <c r="X500" i="1"/>
  <c r="S500" i="1" s="1"/>
  <c r="W500" i="1"/>
  <c r="V500" i="1"/>
  <c r="U500" i="1"/>
  <c r="T500" i="1"/>
  <c r="O500" i="1"/>
  <c r="I500" i="1"/>
  <c r="A500" i="1" s="1"/>
  <c r="P500" i="1" s="1"/>
  <c r="X499" i="1"/>
  <c r="T499" i="1"/>
  <c r="S499" i="1"/>
  <c r="O499" i="1"/>
  <c r="I499" i="1"/>
  <c r="A499" i="1" s="1"/>
  <c r="P499" i="1" s="1"/>
  <c r="Q499" i="1" s="1"/>
  <c r="X498" i="1"/>
  <c r="T498" i="1"/>
  <c r="S498" i="1"/>
  <c r="O498" i="1"/>
  <c r="I498" i="1"/>
  <c r="A498" i="1" s="1"/>
  <c r="W497" i="1"/>
  <c r="V497" i="1"/>
  <c r="U497" i="1"/>
  <c r="T497" i="1"/>
  <c r="S497" i="1"/>
  <c r="O497" i="1"/>
  <c r="I497" i="1"/>
  <c r="A497" i="1" s="1"/>
  <c r="X496" i="1"/>
  <c r="S496" i="1" s="1"/>
  <c r="W496" i="1"/>
  <c r="V496" i="1"/>
  <c r="U496" i="1"/>
  <c r="T496" i="1"/>
  <c r="O496" i="1"/>
  <c r="I496" i="1"/>
  <c r="A496" i="1" s="1"/>
  <c r="X495" i="1"/>
  <c r="T495" i="1"/>
  <c r="S495" i="1"/>
  <c r="O495" i="1"/>
  <c r="I495" i="1"/>
  <c r="A495" i="1"/>
  <c r="X494" i="1"/>
  <c r="T494" i="1"/>
  <c r="S494" i="1"/>
  <c r="O494" i="1"/>
  <c r="I494" i="1"/>
  <c r="A494" i="1" s="1"/>
  <c r="X493" i="1"/>
  <c r="T493" i="1"/>
  <c r="S493" i="1"/>
  <c r="O493" i="1"/>
  <c r="I493" i="1"/>
  <c r="A493" i="1" s="1"/>
  <c r="P493" i="1" s="1"/>
  <c r="Q493" i="1" s="1"/>
  <c r="T492" i="1"/>
  <c r="S492" i="1"/>
  <c r="R492" i="1"/>
  <c r="O492" i="1"/>
  <c r="I492" i="1"/>
  <c r="A492" i="1" s="1"/>
  <c r="W491" i="1"/>
  <c r="V491" i="1"/>
  <c r="U491" i="1"/>
  <c r="T491" i="1"/>
  <c r="S491" i="1"/>
  <c r="O491" i="1"/>
  <c r="I491" i="1"/>
  <c r="A491" i="1" s="1"/>
  <c r="X490" i="1"/>
  <c r="T490" i="1"/>
  <c r="S490" i="1"/>
  <c r="O490" i="1"/>
  <c r="I490" i="1"/>
  <c r="A490" i="1" s="1"/>
  <c r="W489" i="1"/>
  <c r="V489" i="1"/>
  <c r="U489" i="1"/>
  <c r="T489" i="1"/>
  <c r="S489" i="1"/>
  <c r="O489" i="1"/>
  <c r="I489" i="1"/>
  <c r="A489" i="1" s="1"/>
  <c r="P489" i="1" s="1"/>
  <c r="Q489" i="1" s="1"/>
  <c r="W488" i="1"/>
  <c r="V488" i="1"/>
  <c r="U488" i="1"/>
  <c r="T488" i="1"/>
  <c r="S488" i="1"/>
  <c r="O488" i="1"/>
  <c r="I488" i="1"/>
  <c r="A488" i="1" s="1"/>
  <c r="W487" i="1"/>
  <c r="V487" i="1"/>
  <c r="U487" i="1"/>
  <c r="T487" i="1"/>
  <c r="S487" i="1"/>
  <c r="O487" i="1"/>
  <c r="I487" i="1"/>
  <c r="A487" i="1" s="1"/>
  <c r="W486" i="1"/>
  <c r="V486" i="1"/>
  <c r="U486" i="1"/>
  <c r="T486" i="1"/>
  <c r="S486" i="1"/>
  <c r="O486" i="1"/>
  <c r="I486" i="1"/>
  <c r="A486" i="1" s="1"/>
  <c r="T485" i="1"/>
  <c r="S485" i="1"/>
  <c r="O485" i="1"/>
  <c r="I485" i="1"/>
  <c r="A485" i="1" s="1"/>
  <c r="W484" i="1"/>
  <c r="V484" i="1"/>
  <c r="U484" i="1"/>
  <c r="T484" i="1"/>
  <c r="S484" i="1"/>
  <c r="O484" i="1"/>
  <c r="I484" i="1"/>
  <c r="A484" i="1" s="1"/>
  <c r="W483" i="1"/>
  <c r="V483" i="1"/>
  <c r="U483" i="1"/>
  <c r="T483" i="1"/>
  <c r="S483" i="1"/>
  <c r="O483" i="1"/>
  <c r="I483" i="1"/>
  <c r="A483" i="1" s="1"/>
  <c r="W482" i="1"/>
  <c r="V482" i="1"/>
  <c r="U482" i="1"/>
  <c r="T482" i="1"/>
  <c r="S482" i="1"/>
  <c r="O482" i="1"/>
  <c r="I482" i="1"/>
  <c r="A482" i="1" s="1"/>
  <c r="X481" i="1"/>
  <c r="T481" i="1"/>
  <c r="S481" i="1"/>
  <c r="O481" i="1"/>
  <c r="I481" i="1"/>
  <c r="A481" i="1" s="1"/>
  <c r="P481" i="1" s="1"/>
  <c r="Q481" i="1" s="1"/>
  <c r="X480" i="1"/>
  <c r="T480" i="1"/>
  <c r="S480" i="1"/>
  <c r="O480" i="1"/>
  <c r="I480" i="1"/>
  <c r="A480" i="1" s="1"/>
  <c r="X479" i="1"/>
  <c r="T479" i="1"/>
  <c r="S479" i="1"/>
  <c r="O479" i="1"/>
  <c r="I479" i="1"/>
  <c r="A479" i="1" s="1"/>
  <c r="P479" i="1" s="1"/>
  <c r="Q479" i="1" s="1"/>
  <c r="T478" i="1"/>
  <c r="S478" i="1"/>
  <c r="O478" i="1"/>
  <c r="I478" i="1"/>
  <c r="A478" i="1" s="1"/>
  <c r="X477" i="1"/>
  <c r="S477" i="1" s="1"/>
  <c r="W477" i="1"/>
  <c r="V477" i="1"/>
  <c r="U477" i="1"/>
  <c r="T477" i="1"/>
  <c r="O477" i="1"/>
  <c r="I477" i="1"/>
  <c r="A477" i="1" s="1"/>
  <c r="X476" i="1"/>
  <c r="S476" i="1" s="1"/>
  <c r="W476" i="1"/>
  <c r="V476" i="1"/>
  <c r="U476" i="1"/>
  <c r="T476" i="1"/>
  <c r="O476" i="1"/>
  <c r="I476" i="1"/>
  <c r="A476" i="1"/>
  <c r="X475" i="1"/>
  <c r="T475" i="1"/>
  <c r="S475" i="1"/>
  <c r="O475" i="1"/>
  <c r="I475" i="1"/>
  <c r="A475" i="1" s="1"/>
  <c r="X474" i="1"/>
  <c r="T474" i="1"/>
  <c r="S474" i="1"/>
  <c r="O474" i="1"/>
  <c r="I474" i="1"/>
  <c r="A474" i="1" s="1"/>
  <c r="X473" i="1"/>
  <c r="T473" i="1"/>
  <c r="S473" i="1"/>
  <c r="O473" i="1"/>
  <c r="I473" i="1"/>
  <c r="A473" i="1" s="1"/>
  <c r="X470" i="1"/>
  <c r="T470" i="1"/>
  <c r="S470" i="1"/>
  <c r="O470" i="1"/>
  <c r="I470" i="1"/>
  <c r="A470" i="1" s="1"/>
  <c r="X469" i="1"/>
  <c r="T469" i="1"/>
  <c r="S469" i="1"/>
  <c r="O469" i="1"/>
  <c r="I469" i="1"/>
  <c r="A469" i="1" s="1"/>
  <c r="P469" i="1" s="1"/>
  <c r="X468" i="1"/>
  <c r="T468" i="1"/>
  <c r="S468" i="1"/>
  <c r="O468" i="1"/>
  <c r="I468" i="1"/>
  <c r="A468" i="1" s="1"/>
  <c r="X467" i="1"/>
  <c r="T467" i="1"/>
  <c r="S467" i="1"/>
  <c r="O467" i="1"/>
  <c r="I467" i="1"/>
  <c r="A467" i="1" s="1"/>
  <c r="X465" i="1"/>
  <c r="T465" i="1"/>
  <c r="Q465" i="1" s="1"/>
  <c r="S465" i="1"/>
  <c r="O465" i="1"/>
  <c r="I465" i="1"/>
  <c r="A465" i="1" s="1"/>
  <c r="X464" i="1"/>
  <c r="T464" i="1"/>
  <c r="S464" i="1"/>
  <c r="O464" i="1"/>
  <c r="I464" i="1"/>
  <c r="A464" i="1"/>
  <c r="X463" i="1"/>
  <c r="T463" i="1"/>
  <c r="S463" i="1"/>
  <c r="Q463" i="1"/>
  <c r="O463" i="1"/>
  <c r="I463" i="1"/>
  <c r="A463" i="1" s="1"/>
  <c r="X462" i="1"/>
  <c r="T462" i="1"/>
  <c r="S462" i="1"/>
  <c r="O462" i="1"/>
  <c r="I462" i="1"/>
  <c r="A462" i="1" s="1"/>
  <c r="X461" i="1"/>
  <c r="T461" i="1"/>
  <c r="S461" i="1"/>
  <c r="O461" i="1"/>
  <c r="I461" i="1"/>
  <c r="A461" i="1" s="1"/>
  <c r="Q461" i="1" s="1"/>
  <c r="X460" i="1"/>
  <c r="T460" i="1"/>
  <c r="S460" i="1"/>
  <c r="O460" i="1"/>
  <c r="I460" i="1"/>
  <c r="A460" i="1" s="1"/>
  <c r="X459" i="1"/>
  <c r="T459" i="1"/>
  <c r="S459" i="1"/>
  <c r="O459" i="1"/>
  <c r="I459" i="1"/>
  <c r="A459" i="1" s="1"/>
  <c r="X458" i="1"/>
  <c r="T458" i="1"/>
  <c r="S458" i="1"/>
  <c r="O458" i="1"/>
  <c r="I458" i="1"/>
  <c r="A458" i="1" s="1"/>
  <c r="P458" i="1" s="1"/>
  <c r="X457" i="1"/>
  <c r="T457" i="1"/>
  <c r="S457" i="1"/>
  <c r="O457" i="1"/>
  <c r="I457" i="1"/>
  <c r="A457" i="1" s="1"/>
  <c r="X456" i="1"/>
  <c r="T456" i="1"/>
  <c r="S456" i="1"/>
  <c r="O456" i="1"/>
  <c r="I456" i="1"/>
  <c r="A456" i="1"/>
  <c r="X455" i="1"/>
  <c r="T455" i="1"/>
  <c r="Q455" i="1" s="1"/>
  <c r="S455" i="1"/>
  <c r="O455" i="1"/>
  <c r="I455" i="1"/>
  <c r="A455" i="1" s="1"/>
  <c r="X454" i="1"/>
  <c r="T454" i="1"/>
  <c r="S454" i="1"/>
  <c r="O454" i="1"/>
  <c r="I454" i="1"/>
  <c r="A454" i="1" s="1"/>
  <c r="X453" i="1"/>
  <c r="T453" i="1"/>
  <c r="S453" i="1"/>
  <c r="O453" i="1"/>
  <c r="I453" i="1"/>
  <c r="A453" i="1" s="1"/>
  <c r="X452" i="1"/>
  <c r="T452" i="1"/>
  <c r="S452" i="1"/>
  <c r="O452" i="1"/>
  <c r="I452" i="1"/>
  <c r="A452" i="1" s="1"/>
  <c r="P452" i="1" s="1"/>
  <c r="Q452" i="1" s="1"/>
  <c r="X451" i="1"/>
  <c r="T451" i="1"/>
  <c r="S451" i="1"/>
  <c r="O451" i="1"/>
  <c r="I451" i="1"/>
  <c r="A451" i="1" s="1"/>
  <c r="X450" i="1"/>
  <c r="T450" i="1"/>
  <c r="S450" i="1"/>
  <c r="O450" i="1"/>
  <c r="I450" i="1"/>
  <c r="A450" i="1" s="1"/>
  <c r="X449" i="1"/>
  <c r="T449" i="1"/>
  <c r="S449" i="1"/>
  <c r="O449" i="1"/>
  <c r="I449" i="1"/>
  <c r="A449" i="1"/>
  <c r="X448" i="1"/>
  <c r="T448" i="1"/>
  <c r="S448" i="1"/>
  <c r="O448" i="1"/>
  <c r="I448" i="1"/>
  <c r="A448" i="1" s="1"/>
  <c r="X447" i="1"/>
  <c r="T447" i="1"/>
  <c r="S447" i="1"/>
  <c r="O447" i="1"/>
  <c r="I447" i="1"/>
  <c r="A447" i="1"/>
  <c r="X445" i="1"/>
  <c r="T445" i="1"/>
  <c r="S445" i="1"/>
  <c r="O445" i="1"/>
  <c r="I445" i="1"/>
  <c r="A445" i="1" s="1"/>
  <c r="X444" i="1"/>
  <c r="T444" i="1"/>
  <c r="S444" i="1"/>
  <c r="O444" i="1"/>
  <c r="I444" i="1"/>
  <c r="A444" i="1" s="1"/>
  <c r="X443" i="1"/>
  <c r="T443" i="1"/>
  <c r="S443" i="1"/>
  <c r="O443" i="1"/>
  <c r="I443" i="1"/>
  <c r="A443" i="1" s="1"/>
  <c r="X442" i="1"/>
  <c r="T442" i="1"/>
  <c r="S442" i="1"/>
  <c r="O442" i="1"/>
  <c r="I442" i="1"/>
  <c r="A442" i="1" s="1"/>
  <c r="X441" i="1"/>
  <c r="T441" i="1"/>
  <c r="S441" i="1"/>
  <c r="O441" i="1"/>
  <c r="I441" i="1"/>
  <c r="A441" i="1" s="1"/>
  <c r="P441" i="1" s="1"/>
  <c r="X440" i="1"/>
  <c r="W440" i="1"/>
  <c r="V440" i="1"/>
  <c r="U440" i="1"/>
  <c r="S440" i="1"/>
  <c r="R440" i="1"/>
  <c r="I440" i="1" s="1"/>
  <c r="O440" i="1"/>
  <c r="A440" i="1"/>
  <c r="X439" i="1"/>
  <c r="T439" i="1"/>
  <c r="S439" i="1"/>
  <c r="Q439" i="1"/>
  <c r="O439" i="1"/>
  <c r="I439" i="1"/>
  <c r="A439" i="1" s="1"/>
  <c r="W438" i="1"/>
  <c r="V438" i="1"/>
  <c r="U438" i="1"/>
  <c r="T438" i="1"/>
  <c r="S438" i="1"/>
  <c r="O438" i="1"/>
  <c r="I438" i="1"/>
  <c r="A438" i="1" s="1"/>
  <c r="X437" i="1"/>
  <c r="W437" i="1"/>
  <c r="V437" i="1"/>
  <c r="U437" i="1"/>
  <c r="R437" i="1"/>
  <c r="I437" i="1" s="1"/>
  <c r="A437" i="1" s="1"/>
  <c r="O437" i="1"/>
  <c r="X436" i="1"/>
  <c r="T436" i="1"/>
  <c r="S436" i="1"/>
  <c r="O436" i="1"/>
  <c r="I436" i="1"/>
  <c r="A436" i="1" s="1"/>
  <c r="X435" i="1"/>
  <c r="T435" i="1"/>
  <c r="S435" i="1"/>
  <c r="O435" i="1"/>
  <c r="I435" i="1"/>
  <c r="A435" i="1" s="1"/>
  <c r="X434" i="1"/>
  <c r="T434" i="1"/>
  <c r="S434" i="1"/>
  <c r="O434" i="1"/>
  <c r="I434" i="1"/>
  <c r="A434" i="1" s="1"/>
  <c r="X433" i="1"/>
  <c r="T433" i="1"/>
  <c r="S433" i="1"/>
  <c r="O433" i="1"/>
  <c r="I433" i="1"/>
  <c r="A433" i="1" s="1"/>
  <c r="X432" i="1"/>
  <c r="T432" i="1"/>
  <c r="S432" i="1"/>
  <c r="O432" i="1"/>
  <c r="I432" i="1"/>
  <c r="A432" i="1" s="1"/>
  <c r="X431" i="1"/>
  <c r="T431" i="1"/>
  <c r="S431" i="1"/>
  <c r="O431" i="1"/>
  <c r="I431" i="1"/>
  <c r="A431" i="1" s="1"/>
  <c r="X430" i="1"/>
  <c r="T430" i="1"/>
  <c r="S430" i="1"/>
  <c r="O430" i="1"/>
  <c r="I430" i="1"/>
  <c r="A430" i="1" s="1"/>
  <c r="X429" i="1"/>
  <c r="T429" i="1"/>
  <c r="S429" i="1"/>
  <c r="O429" i="1"/>
  <c r="I429" i="1"/>
  <c r="A429" i="1" s="1"/>
  <c r="X428" i="1"/>
  <c r="T428" i="1"/>
  <c r="S428" i="1"/>
  <c r="O428" i="1"/>
  <c r="I428" i="1"/>
  <c r="A428" i="1" s="1"/>
  <c r="X426" i="1"/>
  <c r="T426" i="1"/>
  <c r="S426" i="1"/>
  <c r="O426" i="1"/>
  <c r="I426" i="1"/>
  <c r="A426" i="1" s="1"/>
  <c r="X425" i="1"/>
  <c r="T425" i="1"/>
  <c r="S425" i="1"/>
  <c r="O425" i="1"/>
  <c r="I425" i="1"/>
  <c r="A425" i="1" s="1"/>
  <c r="X424" i="1"/>
  <c r="T424" i="1"/>
  <c r="S424" i="1"/>
  <c r="O424" i="1"/>
  <c r="I424" i="1"/>
  <c r="A424" i="1" s="1"/>
  <c r="X423" i="1"/>
  <c r="T423" i="1"/>
  <c r="S423" i="1"/>
  <c r="O423" i="1"/>
  <c r="I423" i="1"/>
  <c r="A423" i="1" s="1"/>
  <c r="X422" i="1"/>
  <c r="T422" i="1"/>
  <c r="S422" i="1"/>
  <c r="O422" i="1"/>
  <c r="I422" i="1"/>
  <c r="A422" i="1" s="1"/>
  <c r="X421" i="1"/>
  <c r="T421" i="1"/>
  <c r="S421" i="1"/>
  <c r="O421" i="1"/>
  <c r="I421" i="1"/>
  <c r="A421" i="1" s="1"/>
  <c r="X420" i="1"/>
  <c r="T420" i="1"/>
  <c r="S420" i="1"/>
  <c r="O420" i="1"/>
  <c r="I420" i="1"/>
  <c r="A420" i="1" s="1"/>
  <c r="X419" i="1"/>
  <c r="T419" i="1"/>
  <c r="S419" i="1"/>
  <c r="O419" i="1"/>
  <c r="I419" i="1"/>
  <c r="A419" i="1" s="1"/>
  <c r="X418" i="1"/>
  <c r="T418" i="1"/>
  <c r="S418" i="1"/>
  <c r="O418" i="1"/>
  <c r="I418" i="1"/>
  <c r="A418" i="1" s="1"/>
  <c r="T417" i="1"/>
  <c r="S417" i="1"/>
  <c r="O417" i="1"/>
  <c r="I417" i="1"/>
  <c r="A417" i="1" s="1"/>
  <c r="Q417" i="1" s="1"/>
  <c r="X416" i="1"/>
  <c r="T416" i="1"/>
  <c r="S416" i="1"/>
  <c r="O416" i="1"/>
  <c r="I416" i="1"/>
  <c r="A416" i="1" s="1"/>
  <c r="P416" i="1" s="1"/>
  <c r="X415" i="1"/>
  <c r="T415" i="1"/>
  <c r="S415" i="1"/>
  <c r="O415" i="1"/>
  <c r="I415" i="1"/>
  <c r="A415" i="1" s="1"/>
  <c r="X413" i="1"/>
  <c r="T413" i="1"/>
  <c r="S413" i="1"/>
  <c r="O413" i="1"/>
  <c r="I413" i="1"/>
  <c r="A413" i="1" s="1"/>
  <c r="X412" i="1"/>
  <c r="T412" i="1"/>
  <c r="S412" i="1"/>
  <c r="O412" i="1"/>
  <c r="I412" i="1"/>
  <c r="A412" i="1" s="1"/>
  <c r="P412" i="1" s="1"/>
  <c r="Q412" i="1" s="1"/>
  <c r="T411" i="1"/>
  <c r="S411" i="1"/>
  <c r="O411" i="1"/>
  <c r="I411" i="1"/>
  <c r="A411" i="1" s="1"/>
  <c r="X410" i="1"/>
  <c r="T410" i="1"/>
  <c r="S410" i="1"/>
  <c r="O410" i="1"/>
  <c r="I410" i="1"/>
  <c r="A410" i="1" s="1"/>
  <c r="X409" i="1"/>
  <c r="T409" i="1"/>
  <c r="S409" i="1"/>
  <c r="O409" i="1"/>
  <c r="I409" i="1"/>
  <c r="A409" i="1" s="1"/>
  <c r="X408" i="1"/>
  <c r="T408" i="1"/>
  <c r="S408" i="1"/>
  <c r="O408" i="1"/>
  <c r="I408" i="1"/>
  <c r="A408" i="1" s="1"/>
  <c r="X407" i="1"/>
  <c r="T407" i="1"/>
  <c r="S407" i="1"/>
  <c r="O407" i="1"/>
  <c r="I407" i="1"/>
  <c r="A407" i="1" s="1"/>
  <c r="X406" i="1"/>
  <c r="T406" i="1"/>
  <c r="S406" i="1"/>
  <c r="O406" i="1"/>
  <c r="I406" i="1"/>
  <c r="A406" i="1" s="1"/>
  <c r="X405" i="1"/>
  <c r="T405" i="1"/>
  <c r="S405" i="1"/>
  <c r="O405" i="1"/>
  <c r="I405" i="1"/>
  <c r="A405" i="1" s="1"/>
  <c r="T404" i="1"/>
  <c r="S404" i="1"/>
  <c r="O404" i="1"/>
  <c r="I404" i="1"/>
  <c r="A404" i="1" s="1"/>
  <c r="X403" i="1"/>
  <c r="T403" i="1"/>
  <c r="S403" i="1"/>
  <c r="O403" i="1"/>
  <c r="I403" i="1"/>
  <c r="A403" i="1" s="1"/>
  <c r="X402" i="1"/>
  <c r="T402" i="1"/>
  <c r="S402" i="1"/>
  <c r="O402" i="1"/>
  <c r="I402" i="1"/>
  <c r="A402" i="1" s="1"/>
  <c r="X401" i="1"/>
  <c r="T401" i="1"/>
  <c r="S401" i="1"/>
  <c r="O401" i="1"/>
  <c r="I401" i="1"/>
  <c r="A401" i="1" s="1"/>
  <c r="T400" i="1"/>
  <c r="S400" i="1"/>
  <c r="O400" i="1"/>
  <c r="I400" i="1"/>
  <c r="A400" i="1" s="1"/>
  <c r="X399" i="1"/>
  <c r="T399" i="1"/>
  <c r="S399" i="1"/>
  <c r="O399" i="1"/>
  <c r="I399" i="1"/>
  <c r="A399" i="1" s="1"/>
  <c r="X396" i="1"/>
  <c r="T396" i="1"/>
  <c r="Q396" i="1" s="1"/>
  <c r="S396" i="1"/>
  <c r="O396" i="1"/>
  <c r="I396" i="1"/>
  <c r="A396" i="1" s="1"/>
  <c r="X395" i="1"/>
  <c r="T395" i="1"/>
  <c r="S395" i="1"/>
  <c r="O395" i="1"/>
  <c r="I395" i="1"/>
  <c r="A395" i="1" s="1"/>
  <c r="X394" i="1"/>
  <c r="T394" i="1"/>
  <c r="S394" i="1"/>
  <c r="O394" i="1"/>
  <c r="I394" i="1"/>
  <c r="A394" i="1" s="1"/>
  <c r="T393" i="1"/>
  <c r="S393" i="1"/>
  <c r="O393" i="1"/>
  <c r="I393" i="1"/>
  <c r="A393" i="1" s="1"/>
  <c r="Q393" i="1" s="1"/>
  <c r="X392" i="1"/>
  <c r="T392" i="1"/>
  <c r="S392" i="1"/>
  <c r="O392" i="1"/>
  <c r="I392" i="1"/>
  <c r="A392" i="1" s="1"/>
  <c r="X391" i="1"/>
  <c r="T391" i="1"/>
  <c r="S391" i="1"/>
  <c r="O391" i="1"/>
  <c r="I391" i="1"/>
  <c r="A391" i="1"/>
  <c r="T390" i="1"/>
  <c r="S390" i="1"/>
  <c r="R390" i="1"/>
  <c r="I390" i="1" s="1"/>
  <c r="A390" i="1" s="1"/>
  <c r="O390" i="1"/>
  <c r="P390" i="1" s="1"/>
  <c r="T389" i="1"/>
  <c r="S389" i="1"/>
  <c r="O389" i="1"/>
  <c r="I389" i="1"/>
  <c r="A389" i="1" s="1"/>
  <c r="X388" i="1"/>
  <c r="T388" i="1"/>
  <c r="S388" i="1"/>
  <c r="O388" i="1"/>
  <c r="I388" i="1"/>
  <c r="A388" i="1" s="1"/>
  <c r="X387" i="1"/>
  <c r="T387" i="1"/>
  <c r="S387" i="1"/>
  <c r="O387" i="1"/>
  <c r="I387" i="1"/>
  <c r="A387" i="1" s="1"/>
  <c r="X386" i="1"/>
  <c r="T386" i="1"/>
  <c r="S386" i="1"/>
  <c r="O386" i="1"/>
  <c r="I386" i="1"/>
  <c r="A386" i="1" s="1"/>
  <c r="X385" i="1"/>
  <c r="T385" i="1"/>
  <c r="S385" i="1"/>
  <c r="O385" i="1"/>
  <c r="I385" i="1"/>
  <c r="A385" i="1" s="1"/>
  <c r="X384" i="1"/>
  <c r="T384" i="1"/>
  <c r="R384" i="1"/>
  <c r="I384" i="1" s="1"/>
  <c r="A384" i="1" s="1"/>
  <c r="O384" i="1"/>
  <c r="X383" i="1"/>
  <c r="T383" i="1"/>
  <c r="S383" i="1"/>
  <c r="O383" i="1"/>
  <c r="I383" i="1"/>
  <c r="A383" i="1" s="1"/>
  <c r="X382" i="1"/>
  <c r="T382" i="1"/>
  <c r="S382" i="1"/>
  <c r="O382" i="1"/>
  <c r="I382" i="1"/>
  <c r="A382" i="1"/>
  <c r="Q382" i="1" s="1"/>
  <c r="X380" i="1"/>
  <c r="S380" i="1" s="1"/>
  <c r="W380" i="1"/>
  <c r="V380" i="1"/>
  <c r="U380" i="1"/>
  <c r="T380" i="1"/>
  <c r="O380" i="1"/>
  <c r="I380" i="1"/>
  <c r="A380" i="1"/>
  <c r="X379" i="1"/>
  <c r="S379" i="1" s="1"/>
  <c r="W379" i="1"/>
  <c r="V379" i="1"/>
  <c r="U379" i="1"/>
  <c r="T379" i="1"/>
  <c r="O379" i="1"/>
  <c r="I379" i="1"/>
  <c r="A379" i="1" s="1"/>
  <c r="X378" i="1"/>
  <c r="T378" i="1"/>
  <c r="S378" i="1"/>
  <c r="O378" i="1"/>
  <c r="I378" i="1"/>
  <c r="A378" i="1" s="1"/>
  <c r="X377" i="1"/>
  <c r="S377" i="1" s="1"/>
  <c r="T377" i="1"/>
  <c r="O377" i="1"/>
  <c r="I377" i="1"/>
  <c r="A377" i="1" s="1"/>
  <c r="X376" i="1"/>
  <c r="T376" i="1"/>
  <c r="S376" i="1"/>
  <c r="O376" i="1"/>
  <c r="I376" i="1"/>
  <c r="A376" i="1" s="1"/>
  <c r="X375" i="1"/>
  <c r="T375" i="1"/>
  <c r="S375" i="1"/>
  <c r="O375" i="1"/>
  <c r="I375" i="1"/>
  <c r="A375" i="1" s="1"/>
  <c r="X374" i="1"/>
  <c r="T374" i="1"/>
  <c r="S374" i="1"/>
  <c r="O374" i="1"/>
  <c r="I374" i="1"/>
  <c r="A374" i="1" s="1"/>
  <c r="X373" i="1"/>
  <c r="T373" i="1"/>
  <c r="S373" i="1"/>
  <c r="O373" i="1"/>
  <c r="I373" i="1"/>
  <c r="A373" i="1" s="1"/>
  <c r="X372" i="1"/>
  <c r="T372" i="1"/>
  <c r="S372" i="1"/>
  <c r="O372" i="1"/>
  <c r="I372" i="1"/>
  <c r="A372" i="1" s="1"/>
  <c r="X371" i="1"/>
  <c r="T371" i="1"/>
  <c r="S371" i="1"/>
  <c r="O371" i="1"/>
  <c r="I371" i="1"/>
  <c r="A371" i="1" s="1"/>
  <c r="X370" i="1"/>
  <c r="W370" i="1"/>
  <c r="V370" i="1"/>
  <c r="U370" i="1"/>
  <c r="R370" i="1"/>
  <c r="S370" i="1" s="1"/>
  <c r="O370" i="1"/>
  <c r="X369" i="1"/>
  <c r="W369" i="1"/>
  <c r="V369" i="1"/>
  <c r="U369" i="1"/>
  <c r="R369" i="1"/>
  <c r="S369" i="1" s="1"/>
  <c r="O369" i="1"/>
  <c r="X367" i="1"/>
  <c r="T367" i="1"/>
  <c r="S367" i="1"/>
  <c r="O367" i="1"/>
  <c r="I367" i="1"/>
  <c r="A367" i="1" s="1"/>
  <c r="X366" i="1"/>
  <c r="T366" i="1"/>
  <c r="S366" i="1"/>
  <c r="O366" i="1"/>
  <c r="I366" i="1"/>
  <c r="A366" i="1" s="1"/>
  <c r="X365" i="1"/>
  <c r="T365" i="1"/>
  <c r="S365" i="1"/>
  <c r="O365" i="1"/>
  <c r="I365" i="1"/>
  <c r="A365" i="1" s="1"/>
  <c r="X364" i="1"/>
  <c r="T364" i="1"/>
  <c r="S364" i="1"/>
  <c r="O364" i="1"/>
  <c r="I364" i="1"/>
  <c r="A364" i="1" s="1"/>
  <c r="X363" i="1"/>
  <c r="T363" i="1"/>
  <c r="S363" i="1"/>
  <c r="O363" i="1"/>
  <c r="I363" i="1"/>
  <c r="A363" i="1" s="1"/>
  <c r="X362" i="1"/>
  <c r="T362" i="1"/>
  <c r="S362" i="1"/>
  <c r="O362" i="1"/>
  <c r="I362" i="1"/>
  <c r="A362" i="1" s="1"/>
  <c r="X361" i="1"/>
  <c r="T361" i="1"/>
  <c r="S361" i="1"/>
  <c r="O361" i="1"/>
  <c r="I361" i="1"/>
  <c r="A361" i="1" s="1"/>
  <c r="X360" i="1"/>
  <c r="T360" i="1"/>
  <c r="R360" i="1"/>
  <c r="I360" i="1" s="1"/>
  <c r="A360" i="1" s="1"/>
  <c r="O360" i="1"/>
  <c r="X359" i="1"/>
  <c r="T359" i="1"/>
  <c r="S359" i="1"/>
  <c r="O359" i="1"/>
  <c r="I359" i="1"/>
  <c r="A359" i="1" s="1"/>
  <c r="X358" i="1"/>
  <c r="T358" i="1"/>
  <c r="R358" i="1"/>
  <c r="I358" i="1" s="1"/>
  <c r="A358" i="1" s="1"/>
  <c r="P358" i="1" s="1"/>
  <c r="O358" i="1"/>
  <c r="X357" i="1"/>
  <c r="T357" i="1"/>
  <c r="S357" i="1"/>
  <c r="O357" i="1"/>
  <c r="I357" i="1"/>
  <c r="A357" i="1" s="1"/>
  <c r="Q357" i="1" s="1"/>
  <c r="X356" i="1"/>
  <c r="T356" i="1"/>
  <c r="S356" i="1"/>
  <c r="O356" i="1"/>
  <c r="I356" i="1"/>
  <c r="A356" i="1"/>
  <c r="Q356" i="1" s="1"/>
  <c r="X355" i="1"/>
  <c r="T355" i="1"/>
  <c r="S355" i="1"/>
  <c r="O355" i="1"/>
  <c r="I355" i="1"/>
  <c r="A355" i="1" s="1"/>
  <c r="Q355" i="1" s="1"/>
  <c r="X353" i="1"/>
  <c r="W353" i="1"/>
  <c r="V353" i="1"/>
  <c r="U353" i="1"/>
  <c r="R353" i="1"/>
  <c r="O353" i="1"/>
  <c r="I353" i="1"/>
  <c r="A353" i="1" s="1"/>
  <c r="X352" i="1"/>
  <c r="T352" i="1"/>
  <c r="S352" i="1"/>
  <c r="O352" i="1"/>
  <c r="I352" i="1"/>
  <c r="A352" i="1" s="1"/>
  <c r="X351" i="1"/>
  <c r="T351" i="1"/>
  <c r="S351" i="1"/>
  <c r="O351" i="1"/>
  <c r="I351" i="1"/>
  <c r="A351" i="1" s="1"/>
  <c r="Q351" i="1" s="1"/>
  <c r="X350" i="1"/>
  <c r="T350" i="1"/>
  <c r="S350" i="1"/>
  <c r="O350" i="1"/>
  <c r="I350" i="1"/>
  <c r="A350" i="1" s="1"/>
  <c r="X349" i="1"/>
  <c r="T349" i="1"/>
  <c r="S349" i="1"/>
  <c r="O349" i="1"/>
  <c r="I349" i="1"/>
  <c r="A349" i="1" s="1"/>
  <c r="Q349" i="1" s="1"/>
  <c r="W348" i="1"/>
  <c r="V348" i="1"/>
  <c r="U348" i="1"/>
  <c r="T348" i="1"/>
  <c r="S348" i="1"/>
  <c r="O348" i="1"/>
  <c r="I348" i="1"/>
  <c r="A348" i="1" s="1"/>
  <c r="P348" i="1" s="1"/>
  <c r="X347" i="1"/>
  <c r="T347" i="1"/>
  <c r="S347" i="1"/>
  <c r="O347" i="1"/>
  <c r="I347" i="1"/>
  <c r="A347" i="1" s="1"/>
  <c r="X346" i="1"/>
  <c r="T346" i="1"/>
  <c r="Q346" i="1" s="1"/>
  <c r="S346" i="1"/>
  <c r="O346" i="1"/>
  <c r="I346" i="1"/>
  <c r="A346" i="1" s="1"/>
  <c r="X345" i="1"/>
  <c r="T345" i="1"/>
  <c r="S345" i="1"/>
  <c r="O345" i="1"/>
  <c r="I345" i="1"/>
  <c r="A345" i="1"/>
  <c r="P345" i="1" s="1"/>
  <c r="X344" i="1"/>
  <c r="T344" i="1"/>
  <c r="S344" i="1"/>
  <c r="O344" i="1"/>
  <c r="I344" i="1"/>
  <c r="A344" i="1" s="1"/>
  <c r="X343" i="1"/>
  <c r="W343" i="1"/>
  <c r="V343" i="1"/>
  <c r="U343" i="1"/>
  <c r="T343" i="1"/>
  <c r="S343" i="1"/>
  <c r="O343" i="1"/>
  <c r="I343" i="1"/>
  <c r="A343" i="1" s="1"/>
  <c r="P343" i="1" s="1"/>
  <c r="X342" i="1"/>
  <c r="T342" i="1"/>
  <c r="S342" i="1"/>
  <c r="O342" i="1"/>
  <c r="I342" i="1"/>
  <c r="A342" i="1" s="1"/>
  <c r="Q342" i="1" s="1"/>
  <c r="X341" i="1"/>
  <c r="W341" i="1"/>
  <c r="V341" i="1"/>
  <c r="U341" i="1"/>
  <c r="R341" i="1"/>
  <c r="I341" i="1" s="1"/>
  <c r="A341" i="1" s="1"/>
  <c r="O341" i="1"/>
  <c r="X340" i="1"/>
  <c r="T340" i="1"/>
  <c r="S340" i="1"/>
  <c r="O340" i="1"/>
  <c r="I340" i="1"/>
  <c r="A340" i="1" s="1"/>
  <c r="X339" i="1"/>
  <c r="W339" i="1"/>
  <c r="V339" i="1"/>
  <c r="U339" i="1"/>
  <c r="R339" i="1"/>
  <c r="I339" i="1" s="1"/>
  <c r="A339" i="1" s="1"/>
  <c r="P339" i="1" s="1"/>
  <c r="O339" i="1"/>
  <c r="X338" i="1"/>
  <c r="T338" i="1"/>
  <c r="S338" i="1"/>
  <c r="O338" i="1"/>
  <c r="I338" i="1"/>
  <c r="A338" i="1" s="1"/>
  <c r="Q338" i="1" s="1"/>
  <c r="W337" i="1"/>
  <c r="V337" i="1"/>
  <c r="U337" i="1"/>
  <c r="T337" i="1"/>
  <c r="S337" i="1"/>
  <c r="O337" i="1"/>
  <c r="I337" i="1"/>
  <c r="A337" i="1" s="1"/>
  <c r="X336" i="1"/>
  <c r="S336" i="1" s="1"/>
  <c r="W336" i="1"/>
  <c r="V336" i="1"/>
  <c r="U336" i="1"/>
  <c r="T336" i="1"/>
  <c r="O336" i="1"/>
  <c r="I336" i="1"/>
  <c r="A336" i="1" s="1"/>
  <c r="X334" i="1"/>
  <c r="T334" i="1"/>
  <c r="S334" i="1"/>
  <c r="O334" i="1"/>
  <c r="I334" i="1"/>
  <c r="A334" i="1" s="1"/>
  <c r="X333" i="1"/>
  <c r="T333" i="1"/>
  <c r="R333" i="1"/>
  <c r="I333" i="1" s="1"/>
  <c r="A333" i="1" s="1"/>
  <c r="O333" i="1"/>
  <c r="X332" i="1"/>
  <c r="T332" i="1"/>
  <c r="S332" i="1"/>
  <c r="O332" i="1"/>
  <c r="I332" i="1"/>
  <c r="A332" i="1" s="1"/>
  <c r="X331" i="1"/>
  <c r="W331" i="1"/>
  <c r="V331" i="1"/>
  <c r="U331" i="1"/>
  <c r="R331" i="1"/>
  <c r="S331" i="1" s="1"/>
  <c r="O331" i="1"/>
  <c r="X330" i="1"/>
  <c r="T330" i="1"/>
  <c r="S330" i="1"/>
  <c r="O330" i="1"/>
  <c r="I330" i="1"/>
  <c r="A330" i="1"/>
  <c r="Q330" i="1" s="1"/>
  <c r="X328" i="1"/>
  <c r="T328" i="1"/>
  <c r="S328" i="1"/>
  <c r="O328" i="1"/>
  <c r="I328" i="1"/>
  <c r="A328" i="1" s="1"/>
  <c r="X327" i="1"/>
  <c r="T327" i="1"/>
  <c r="S327" i="1"/>
  <c r="O327" i="1"/>
  <c r="I327" i="1"/>
  <c r="A327" i="1" s="1"/>
  <c r="X326" i="1"/>
  <c r="T326" i="1"/>
  <c r="S326" i="1"/>
  <c r="O326" i="1"/>
  <c r="I326" i="1"/>
  <c r="A326" i="1"/>
  <c r="P326" i="1" s="1"/>
  <c r="X325" i="1"/>
  <c r="T325" i="1"/>
  <c r="S325" i="1"/>
  <c r="O325" i="1"/>
  <c r="I325" i="1"/>
  <c r="A325" i="1" s="1"/>
  <c r="Q325" i="1" s="1"/>
  <c r="X324" i="1"/>
  <c r="T324" i="1"/>
  <c r="S324" i="1"/>
  <c r="O324" i="1"/>
  <c r="I324" i="1"/>
  <c r="A324" i="1" s="1"/>
  <c r="X323" i="1"/>
  <c r="T323" i="1"/>
  <c r="S323" i="1"/>
  <c r="O323" i="1"/>
  <c r="I323" i="1"/>
  <c r="A323" i="1" s="1"/>
  <c r="X322" i="1"/>
  <c r="T322" i="1"/>
  <c r="S322" i="1"/>
  <c r="O322" i="1"/>
  <c r="I322" i="1"/>
  <c r="A322" i="1" s="1"/>
  <c r="T321" i="1"/>
  <c r="S321" i="1"/>
  <c r="R321" i="1"/>
  <c r="I321" i="1" s="1"/>
  <c r="A321" i="1" s="1"/>
  <c r="O321" i="1"/>
  <c r="T320" i="1"/>
  <c r="S320" i="1"/>
  <c r="R320" i="1"/>
  <c r="I320" i="1" s="1"/>
  <c r="O320" i="1"/>
  <c r="A320" i="1"/>
  <c r="T319" i="1"/>
  <c r="S319" i="1"/>
  <c r="R319" i="1"/>
  <c r="O319" i="1"/>
  <c r="I319" i="1"/>
  <c r="A319" i="1" s="1"/>
  <c r="X318" i="1"/>
  <c r="T318" i="1"/>
  <c r="S318" i="1"/>
  <c r="O318" i="1"/>
  <c r="I318" i="1"/>
  <c r="A318" i="1" s="1"/>
  <c r="X317" i="1"/>
  <c r="T317" i="1"/>
  <c r="R317" i="1"/>
  <c r="S317" i="1" s="1"/>
  <c r="O317" i="1"/>
  <c r="I317" i="1"/>
  <c r="A317" i="1" s="1"/>
  <c r="X316" i="1"/>
  <c r="T316" i="1"/>
  <c r="S316" i="1"/>
  <c r="O316" i="1"/>
  <c r="I316" i="1"/>
  <c r="A316" i="1" s="1"/>
  <c r="X315" i="1"/>
  <c r="T315" i="1"/>
  <c r="S315" i="1"/>
  <c r="O315" i="1"/>
  <c r="I315" i="1"/>
  <c r="A315" i="1" s="1"/>
  <c r="X314" i="1"/>
  <c r="W314" i="1"/>
  <c r="V314" i="1"/>
  <c r="U314" i="1"/>
  <c r="R314" i="1"/>
  <c r="S314" i="1" s="1"/>
  <c r="O314" i="1"/>
  <c r="X313" i="1"/>
  <c r="W313" i="1"/>
  <c r="V313" i="1"/>
  <c r="U313" i="1"/>
  <c r="R313" i="1"/>
  <c r="I313" i="1" s="1"/>
  <c r="A313" i="1" s="1"/>
  <c r="O313" i="1"/>
  <c r="T312" i="1"/>
  <c r="S312" i="1"/>
  <c r="O312" i="1"/>
  <c r="I312" i="1"/>
  <c r="A312" i="1" s="1"/>
  <c r="X311" i="1"/>
  <c r="T311" i="1"/>
  <c r="S311" i="1"/>
  <c r="O311" i="1"/>
  <c r="I311" i="1"/>
  <c r="A311" i="1" s="1"/>
  <c r="X310" i="1"/>
  <c r="T310" i="1"/>
  <c r="S310" i="1"/>
  <c r="O310" i="1"/>
  <c r="I310" i="1"/>
  <c r="A310" i="1" s="1"/>
  <c r="X309" i="1"/>
  <c r="T309" i="1"/>
  <c r="S309" i="1"/>
  <c r="O309" i="1"/>
  <c r="I309" i="1"/>
  <c r="A309" i="1" s="1"/>
  <c r="X308" i="1"/>
  <c r="T308" i="1"/>
  <c r="S308" i="1"/>
  <c r="O308" i="1"/>
  <c r="I308" i="1"/>
  <c r="A308" i="1" s="1"/>
  <c r="X307" i="1"/>
  <c r="T307" i="1"/>
  <c r="S307" i="1"/>
  <c r="O307" i="1"/>
  <c r="I307" i="1"/>
  <c r="A307" i="1" s="1"/>
  <c r="X305" i="1"/>
  <c r="T305" i="1"/>
  <c r="S305" i="1"/>
  <c r="O305" i="1"/>
  <c r="I305" i="1"/>
  <c r="A305" i="1" s="1"/>
  <c r="X304" i="1"/>
  <c r="T304" i="1"/>
  <c r="S304" i="1"/>
  <c r="O304" i="1"/>
  <c r="I304" i="1"/>
  <c r="A304" i="1" s="1"/>
  <c r="T303" i="1"/>
  <c r="S303" i="1"/>
  <c r="O303" i="1"/>
  <c r="I303" i="1"/>
  <c r="A303" i="1" s="1"/>
  <c r="X302" i="1"/>
  <c r="T302" i="1"/>
  <c r="S302" i="1"/>
  <c r="O302" i="1"/>
  <c r="I302" i="1"/>
  <c r="A302" i="1" s="1"/>
  <c r="X301" i="1"/>
  <c r="T301" i="1"/>
  <c r="S301" i="1"/>
  <c r="O301" i="1"/>
  <c r="I301" i="1"/>
  <c r="A301" i="1" s="1"/>
  <c r="T300" i="1"/>
  <c r="S300" i="1"/>
  <c r="O300" i="1"/>
  <c r="I300" i="1"/>
  <c r="A300" i="1" s="1"/>
  <c r="Q300" i="1" s="1"/>
  <c r="X299" i="1"/>
  <c r="T299" i="1"/>
  <c r="S299" i="1"/>
  <c r="O299" i="1"/>
  <c r="I299" i="1"/>
  <c r="A299" i="1" s="1"/>
  <c r="Q299" i="1" s="1"/>
  <c r="X298" i="1"/>
  <c r="S298" i="1" s="1"/>
  <c r="W298" i="1"/>
  <c r="V298" i="1"/>
  <c r="U298" i="1"/>
  <c r="T298" i="1"/>
  <c r="O298" i="1"/>
  <c r="I298" i="1"/>
  <c r="A298" i="1" s="1"/>
  <c r="P298" i="1" s="1"/>
  <c r="X297" i="1"/>
  <c r="T297" i="1"/>
  <c r="S297" i="1"/>
  <c r="O297" i="1"/>
  <c r="I297" i="1"/>
  <c r="A297" i="1" s="1"/>
  <c r="X296" i="1"/>
  <c r="T296" i="1"/>
  <c r="S296" i="1"/>
  <c r="O296" i="1"/>
  <c r="I296" i="1"/>
  <c r="A296" i="1" s="1"/>
  <c r="X295" i="1"/>
  <c r="T295" i="1"/>
  <c r="S295" i="1"/>
  <c r="O295" i="1"/>
  <c r="I295" i="1"/>
  <c r="A295" i="1" s="1"/>
  <c r="Q295" i="1" s="1"/>
  <c r="X294" i="1"/>
  <c r="T294" i="1"/>
  <c r="S294" i="1"/>
  <c r="O294" i="1"/>
  <c r="I294" i="1"/>
  <c r="A294" i="1" s="1"/>
  <c r="X293" i="1"/>
  <c r="T293" i="1"/>
  <c r="S293" i="1"/>
  <c r="O293" i="1"/>
  <c r="I293" i="1"/>
  <c r="A293" i="1"/>
  <c r="Q293" i="1" s="1"/>
  <c r="X292" i="1"/>
  <c r="T292" i="1"/>
  <c r="S292" i="1"/>
  <c r="O292" i="1"/>
  <c r="I292" i="1"/>
  <c r="A292" i="1" s="1"/>
  <c r="X291" i="1"/>
  <c r="T291" i="1"/>
  <c r="S291" i="1"/>
  <c r="O291" i="1"/>
  <c r="I291" i="1"/>
  <c r="A291" i="1" s="1"/>
  <c r="Q291" i="1" s="1"/>
  <c r="X290" i="1"/>
  <c r="T290" i="1"/>
  <c r="S290" i="1"/>
  <c r="O290" i="1"/>
  <c r="I290" i="1"/>
  <c r="A290" i="1"/>
  <c r="Q290" i="1" s="1"/>
  <c r="X289" i="1"/>
  <c r="S289" i="1" s="1"/>
  <c r="T289" i="1"/>
  <c r="R289" i="1"/>
  <c r="O289" i="1"/>
  <c r="I289" i="1"/>
  <c r="A289" i="1" s="1"/>
  <c r="Q289" i="1" s="1"/>
  <c r="X288" i="1"/>
  <c r="T288" i="1"/>
  <c r="R288" i="1"/>
  <c r="S288" i="1" s="1"/>
  <c r="O288" i="1"/>
  <c r="X287" i="1"/>
  <c r="T287" i="1"/>
  <c r="S287" i="1"/>
  <c r="O287" i="1"/>
  <c r="I287" i="1"/>
  <c r="A287" i="1" s="1"/>
  <c r="X286" i="1"/>
  <c r="T286" i="1"/>
  <c r="S286" i="1"/>
  <c r="O286" i="1"/>
  <c r="I286" i="1"/>
  <c r="A286" i="1" s="1"/>
  <c r="X285" i="1"/>
  <c r="T285" i="1"/>
  <c r="Q285" i="1" s="1"/>
  <c r="S285" i="1"/>
  <c r="O285" i="1"/>
  <c r="I285" i="1"/>
  <c r="A285" i="1" s="1"/>
  <c r="X284" i="1"/>
  <c r="T284" i="1"/>
  <c r="S284" i="1"/>
  <c r="O284" i="1"/>
  <c r="I284" i="1"/>
  <c r="A284" i="1" s="1"/>
  <c r="P284" i="1" s="1"/>
  <c r="T283" i="1"/>
  <c r="S283" i="1"/>
  <c r="O283" i="1"/>
  <c r="I283" i="1"/>
  <c r="A283" i="1" s="1"/>
  <c r="Q283" i="1" s="1"/>
  <c r="X282" i="1"/>
  <c r="T282" i="1"/>
  <c r="S282" i="1"/>
  <c r="O282" i="1"/>
  <c r="I282" i="1"/>
  <c r="A282" i="1" s="1"/>
  <c r="T281" i="1"/>
  <c r="S281" i="1"/>
  <c r="O281" i="1"/>
  <c r="I281" i="1"/>
  <c r="A281" i="1"/>
  <c r="Q281" i="1" s="1"/>
  <c r="X280" i="1"/>
  <c r="S280" i="1" s="1"/>
  <c r="W280" i="1"/>
  <c r="V280" i="1"/>
  <c r="U280" i="1"/>
  <c r="T280" i="1"/>
  <c r="O280" i="1"/>
  <c r="I280" i="1"/>
  <c r="A280" i="1" s="1"/>
  <c r="X279" i="1"/>
  <c r="S279" i="1" s="1"/>
  <c r="W279" i="1"/>
  <c r="V279" i="1"/>
  <c r="U279" i="1"/>
  <c r="T279" i="1"/>
  <c r="O279" i="1"/>
  <c r="I279" i="1"/>
  <c r="A279" i="1" s="1"/>
  <c r="X278" i="1"/>
  <c r="S278" i="1" s="1"/>
  <c r="W278" i="1"/>
  <c r="V278" i="1"/>
  <c r="U278" i="1"/>
  <c r="T278" i="1"/>
  <c r="O278" i="1"/>
  <c r="I278" i="1"/>
  <c r="A278" i="1" s="1"/>
  <c r="Q278" i="1" s="1"/>
  <c r="X276" i="1"/>
  <c r="T276" i="1"/>
  <c r="S276" i="1"/>
  <c r="O276" i="1"/>
  <c r="I276" i="1"/>
  <c r="A276" i="1" s="1"/>
  <c r="X275" i="1"/>
  <c r="T275" i="1"/>
  <c r="R275" i="1"/>
  <c r="O275" i="1"/>
  <c r="X274" i="1"/>
  <c r="S274" i="1" s="1"/>
  <c r="T274" i="1"/>
  <c r="R274" i="1"/>
  <c r="O274" i="1"/>
  <c r="I274" i="1"/>
  <c r="A274" i="1" s="1"/>
  <c r="X273" i="1"/>
  <c r="T273" i="1"/>
  <c r="S273" i="1"/>
  <c r="O273" i="1"/>
  <c r="I273" i="1"/>
  <c r="A273" i="1" s="1"/>
  <c r="X272" i="1"/>
  <c r="T272" i="1"/>
  <c r="S272" i="1"/>
  <c r="O272" i="1"/>
  <c r="I272" i="1"/>
  <c r="A272" i="1" s="1"/>
  <c r="X271" i="1"/>
  <c r="T271" i="1"/>
  <c r="S271" i="1"/>
  <c r="O271" i="1"/>
  <c r="I271" i="1"/>
  <c r="A271" i="1" s="1"/>
  <c r="X270" i="1"/>
  <c r="T270" i="1"/>
  <c r="S270" i="1"/>
  <c r="O270" i="1"/>
  <c r="I270" i="1"/>
  <c r="A270" i="1" s="1"/>
  <c r="X269" i="1"/>
  <c r="T269" i="1"/>
  <c r="S269" i="1"/>
  <c r="O269" i="1"/>
  <c r="I269" i="1"/>
  <c r="A269" i="1" s="1"/>
  <c r="X268" i="1"/>
  <c r="T268" i="1"/>
  <c r="S268" i="1"/>
  <c r="O268" i="1"/>
  <c r="I268" i="1"/>
  <c r="A268" i="1" s="1"/>
  <c r="X267" i="1"/>
  <c r="T267" i="1"/>
  <c r="S267" i="1"/>
  <c r="O267" i="1"/>
  <c r="I267" i="1"/>
  <c r="A267" i="1" s="1"/>
  <c r="X266" i="1"/>
  <c r="T266" i="1"/>
  <c r="S266" i="1"/>
  <c r="O266" i="1"/>
  <c r="I266" i="1"/>
  <c r="A266" i="1" s="1"/>
  <c r="X265" i="1"/>
  <c r="T265" i="1"/>
  <c r="S265" i="1"/>
  <c r="O265" i="1"/>
  <c r="I265" i="1"/>
  <c r="A265" i="1" s="1"/>
  <c r="X264" i="1"/>
  <c r="T264" i="1"/>
  <c r="S264" i="1"/>
  <c r="O264" i="1"/>
  <c r="I264" i="1"/>
  <c r="A264" i="1" s="1"/>
  <c r="X263" i="1"/>
  <c r="T263" i="1"/>
  <c r="S263" i="1"/>
  <c r="O263" i="1"/>
  <c r="I263" i="1"/>
  <c r="A263" i="1" s="1"/>
  <c r="X262" i="1"/>
  <c r="T262" i="1"/>
  <c r="S262" i="1"/>
  <c r="O262" i="1"/>
  <c r="I262" i="1"/>
  <c r="A262" i="1" s="1"/>
  <c r="X261" i="1"/>
  <c r="T261" i="1"/>
  <c r="S261" i="1"/>
  <c r="O261" i="1"/>
  <c r="I261" i="1"/>
  <c r="A261" i="1" s="1"/>
  <c r="X260" i="1"/>
  <c r="T260" i="1"/>
  <c r="S260" i="1"/>
  <c r="O260" i="1"/>
  <c r="I260" i="1"/>
  <c r="A260" i="1" s="1"/>
  <c r="X259" i="1"/>
  <c r="T259" i="1"/>
  <c r="S259" i="1"/>
  <c r="O259" i="1"/>
  <c r="I259" i="1"/>
  <c r="A259" i="1" s="1"/>
  <c r="X258" i="1"/>
  <c r="S258" i="1" s="1"/>
  <c r="T258" i="1"/>
  <c r="R258" i="1"/>
  <c r="O258" i="1"/>
  <c r="I258" i="1"/>
  <c r="A258" i="1" s="1"/>
  <c r="X257" i="1"/>
  <c r="T257" i="1"/>
  <c r="S257" i="1"/>
  <c r="O257" i="1"/>
  <c r="I257" i="1"/>
  <c r="A257" i="1" s="1"/>
  <c r="X256" i="1"/>
  <c r="T256" i="1"/>
  <c r="S256" i="1"/>
  <c r="O256" i="1"/>
  <c r="I256" i="1"/>
  <c r="A256" i="1" s="1"/>
  <c r="Q256" i="1" s="1"/>
  <c r="X255" i="1"/>
  <c r="T255" i="1"/>
  <c r="R255" i="1"/>
  <c r="I255" i="1" s="1"/>
  <c r="A255" i="1" s="1"/>
  <c r="Q255" i="1" s="1"/>
  <c r="O255" i="1"/>
  <c r="X254" i="1"/>
  <c r="T254" i="1"/>
  <c r="S254" i="1"/>
  <c r="O254" i="1"/>
  <c r="I254" i="1"/>
  <c r="A254" i="1" s="1"/>
  <c r="X253" i="1"/>
  <c r="T253" i="1"/>
  <c r="S253" i="1"/>
  <c r="O253" i="1"/>
  <c r="I253" i="1"/>
  <c r="A253" i="1" s="1"/>
  <c r="X252" i="1"/>
  <c r="T252" i="1"/>
  <c r="R252" i="1"/>
  <c r="O252" i="1"/>
  <c r="X251" i="1"/>
  <c r="T251" i="1"/>
  <c r="S251" i="1"/>
  <c r="O251" i="1"/>
  <c r="I251" i="1"/>
  <c r="A251" i="1" s="1"/>
  <c r="X250" i="1"/>
  <c r="T250" i="1"/>
  <c r="S250" i="1"/>
  <c r="O250" i="1"/>
  <c r="I250" i="1"/>
  <c r="A250" i="1" s="1"/>
  <c r="X249" i="1"/>
  <c r="S249" i="1" s="1"/>
  <c r="W249" i="1"/>
  <c r="V249" i="1"/>
  <c r="U249" i="1"/>
  <c r="T249" i="1"/>
  <c r="O249" i="1"/>
  <c r="I249" i="1"/>
  <c r="A249" i="1" s="1"/>
  <c r="Q249" i="1" s="1"/>
  <c r="X248" i="1"/>
  <c r="T248" i="1"/>
  <c r="S248" i="1"/>
  <c r="O248" i="1"/>
  <c r="I248" i="1"/>
  <c r="A248" i="1" s="1"/>
  <c r="X247" i="1"/>
  <c r="T247" i="1"/>
  <c r="S247" i="1"/>
  <c r="O247" i="1"/>
  <c r="I247" i="1"/>
  <c r="A247" i="1" s="1"/>
  <c r="X246" i="1"/>
  <c r="T246" i="1"/>
  <c r="R246" i="1"/>
  <c r="O246" i="1"/>
  <c r="X245" i="1"/>
  <c r="T245" i="1"/>
  <c r="S245" i="1"/>
  <c r="O245" i="1"/>
  <c r="I245" i="1"/>
  <c r="A245" i="1" s="1"/>
  <c r="X244" i="1"/>
  <c r="S244" i="1" s="1"/>
  <c r="T244" i="1"/>
  <c r="R244" i="1"/>
  <c r="O244" i="1"/>
  <c r="I244" i="1"/>
  <c r="A244" i="1" s="1"/>
  <c r="X243" i="1"/>
  <c r="T243" i="1"/>
  <c r="Q243" i="1" s="1"/>
  <c r="S243" i="1"/>
  <c r="O243" i="1"/>
  <c r="I243" i="1"/>
  <c r="A243" i="1" s="1"/>
  <c r="X242" i="1"/>
  <c r="T242" i="1"/>
  <c r="S242" i="1"/>
  <c r="O242" i="1"/>
  <c r="I242" i="1"/>
  <c r="A242" i="1" s="1"/>
  <c r="P242" i="1" s="1"/>
  <c r="X241" i="1"/>
  <c r="T241" i="1"/>
  <c r="S241" i="1"/>
  <c r="O241" i="1"/>
  <c r="I241" i="1"/>
  <c r="A241" i="1" s="1"/>
  <c r="X240" i="1"/>
  <c r="T240" i="1"/>
  <c r="S240" i="1"/>
  <c r="O240" i="1"/>
  <c r="I240" i="1"/>
  <c r="A240" i="1" s="1"/>
  <c r="X239" i="1"/>
  <c r="T239" i="1"/>
  <c r="Q239" i="1" s="1"/>
  <c r="S239" i="1"/>
  <c r="O239" i="1"/>
  <c r="I239" i="1"/>
  <c r="A239" i="1" s="1"/>
  <c r="X238" i="1"/>
  <c r="T238" i="1"/>
  <c r="R238" i="1"/>
  <c r="I238" i="1" s="1"/>
  <c r="A238" i="1" s="1"/>
  <c r="O238" i="1"/>
  <c r="X237" i="1"/>
  <c r="T237" i="1"/>
  <c r="S237" i="1"/>
  <c r="O237" i="1"/>
  <c r="I237" i="1"/>
  <c r="A237" i="1" s="1"/>
  <c r="Q237" i="1" s="1"/>
  <c r="X236" i="1"/>
  <c r="S236" i="1" s="1"/>
  <c r="T236" i="1"/>
  <c r="R236" i="1"/>
  <c r="O236" i="1"/>
  <c r="I236" i="1"/>
  <c r="A236" i="1" s="1"/>
  <c r="X235" i="1"/>
  <c r="T235" i="1"/>
  <c r="R235" i="1"/>
  <c r="O235" i="1"/>
  <c r="X234" i="1"/>
  <c r="S234" i="1" s="1"/>
  <c r="T234" i="1"/>
  <c r="R234" i="1"/>
  <c r="I234" i="1" s="1"/>
  <c r="A234" i="1" s="1"/>
  <c r="O234" i="1"/>
  <c r="X233" i="1"/>
  <c r="T233" i="1"/>
  <c r="S233" i="1"/>
  <c r="O233" i="1"/>
  <c r="I233" i="1"/>
  <c r="A233" i="1" s="1"/>
  <c r="X232" i="1"/>
  <c r="T232" i="1"/>
  <c r="S232" i="1"/>
  <c r="O232" i="1"/>
  <c r="I232" i="1"/>
  <c r="A232" i="1" s="1"/>
  <c r="X230" i="1"/>
  <c r="T230" i="1"/>
  <c r="S230" i="1"/>
  <c r="O230" i="1"/>
  <c r="I230" i="1"/>
  <c r="A230" i="1" s="1"/>
  <c r="X229" i="1"/>
  <c r="T229" i="1"/>
  <c r="S229" i="1"/>
  <c r="O229" i="1"/>
  <c r="I229" i="1"/>
  <c r="A229" i="1" s="1"/>
  <c r="X228" i="1"/>
  <c r="T228" i="1"/>
  <c r="S228" i="1"/>
  <c r="O228" i="1"/>
  <c r="I228" i="1"/>
  <c r="A228" i="1" s="1"/>
  <c r="X227" i="1"/>
  <c r="T227" i="1"/>
  <c r="S227" i="1"/>
  <c r="O227" i="1"/>
  <c r="I227" i="1"/>
  <c r="A227" i="1" s="1"/>
  <c r="X226" i="1"/>
  <c r="T226" i="1"/>
  <c r="S226" i="1"/>
  <c r="O226" i="1"/>
  <c r="I226" i="1"/>
  <c r="A226" i="1" s="1"/>
  <c r="X225" i="1"/>
  <c r="T225" i="1"/>
  <c r="S225" i="1"/>
  <c r="O225" i="1"/>
  <c r="I225" i="1"/>
  <c r="A225" i="1" s="1"/>
  <c r="X224" i="1"/>
  <c r="T224" i="1"/>
  <c r="S224" i="1"/>
  <c r="O224" i="1"/>
  <c r="I224" i="1"/>
  <c r="A224" i="1" s="1"/>
  <c r="X223" i="1"/>
  <c r="T223" i="1"/>
  <c r="S223" i="1"/>
  <c r="O223" i="1"/>
  <c r="I223" i="1"/>
  <c r="A223" i="1" s="1"/>
  <c r="X222" i="1"/>
  <c r="T222" i="1"/>
  <c r="S222" i="1"/>
  <c r="O222" i="1"/>
  <c r="I222" i="1"/>
  <c r="A222" i="1" s="1"/>
  <c r="X220" i="1"/>
  <c r="T220" i="1"/>
  <c r="S220" i="1"/>
  <c r="O220" i="1"/>
  <c r="I220" i="1"/>
  <c r="A220" i="1" s="1"/>
  <c r="X219" i="1"/>
  <c r="T219" i="1"/>
  <c r="S219" i="1"/>
  <c r="O219" i="1"/>
  <c r="I219" i="1"/>
  <c r="A219" i="1" s="1"/>
  <c r="X218" i="1"/>
  <c r="T218" i="1"/>
  <c r="S218" i="1"/>
  <c r="O218" i="1"/>
  <c r="I218" i="1"/>
  <c r="A218" i="1" s="1"/>
  <c r="X217" i="1"/>
  <c r="T217" i="1"/>
  <c r="S217" i="1"/>
  <c r="O217" i="1"/>
  <c r="I217" i="1"/>
  <c r="A217" i="1" s="1"/>
  <c r="X216" i="1"/>
  <c r="T216" i="1"/>
  <c r="S216" i="1"/>
  <c r="O216" i="1"/>
  <c r="I216" i="1"/>
  <c r="A216" i="1" s="1"/>
  <c r="X215" i="1"/>
  <c r="T215" i="1"/>
  <c r="S215" i="1"/>
  <c r="O215" i="1"/>
  <c r="I215" i="1"/>
  <c r="A215" i="1" s="1"/>
  <c r="X214" i="1"/>
  <c r="T214" i="1"/>
  <c r="S214" i="1"/>
  <c r="O214" i="1"/>
  <c r="I214" i="1"/>
  <c r="A214" i="1" s="1"/>
  <c r="X213" i="1"/>
  <c r="T213" i="1"/>
  <c r="S213" i="1"/>
  <c r="O213" i="1"/>
  <c r="I213" i="1"/>
  <c r="A213" i="1" s="1"/>
  <c r="X212" i="1"/>
  <c r="T212" i="1"/>
  <c r="S212" i="1"/>
  <c r="O212" i="1"/>
  <c r="I212" i="1"/>
  <c r="A212" i="1" s="1"/>
  <c r="P212" i="1" s="1"/>
  <c r="X211" i="1"/>
  <c r="T211" i="1"/>
  <c r="S211" i="1"/>
  <c r="O211" i="1"/>
  <c r="I211" i="1"/>
  <c r="A211" i="1" s="1"/>
  <c r="X210" i="1"/>
  <c r="T210" i="1"/>
  <c r="S210" i="1"/>
  <c r="O210" i="1"/>
  <c r="I210" i="1"/>
  <c r="A210" i="1" s="1"/>
  <c r="X209" i="1"/>
  <c r="T209" i="1"/>
  <c r="Q209" i="1" s="1"/>
  <c r="S209" i="1"/>
  <c r="O209" i="1"/>
  <c r="I209" i="1"/>
  <c r="A209" i="1" s="1"/>
  <c r="X208" i="1"/>
  <c r="T208" i="1"/>
  <c r="S208" i="1"/>
  <c r="O208" i="1"/>
  <c r="I208" i="1"/>
  <c r="A208" i="1" s="1"/>
  <c r="P208" i="1" s="1"/>
  <c r="X207" i="1"/>
  <c r="T207" i="1"/>
  <c r="S207" i="1"/>
  <c r="O207" i="1"/>
  <c r="I207" i="1"/>
  <c r="A207" i="1" s="1"/>
  <c r="X206" i="1"/>
  <c r="T206" i="1"/>
  <c r="S206" i="1"/>
  <c r="O206" i="1"/>
  <c r="I206" i="1"/>
  <c r="A206" i="1" s="1"/>
  <c r="X205" i="1"/>
  <c r="T205" i="1"/>
  <c r="Q205" i="1" s="1"/>
  <c r="S205" i="1"/>
  <c r="O205" i="1"/>
  <c r="I205" i="1"/>
  <c r="A205" i="1" s="1"/>
  <c r="X204" i="1"/>
  <c r="T204" i="1"/>
  <c r="S204" i="1"/>
  <c r="O204" i="1"/>
  <c r="I204" i="1"/>
  <c r="A204" i="1" s="1"/>
  <c r="P204" i="1" s="1"/>
  <c r="X203" i="1"/>
  <c r="T203" i="1"/>
  <c r="S203" i="1"/>
  <c r="O203" i="1"/>
  <c r="I203" i="1"/>
  <c r="A203" i="1" s="1"/>
  <c r="X202" i="1"/>
  <c r="T202" i="1"/>
  <c r="S202" i="1"/>
  <c r="O202" i="1"/>
  <c r="I202" i="1"/>
  <c r="A202" i="1" s="1"/>
  <c r="X201" i="1"/>
  <c r="T201" i="1"/>
  <c r="Q201" i="1" s="1"/>
  <c r="S201" i="1"/>
  <c r="O201" i="1"/>
  <c r="I201" i="1"/>
  <c r="A201" i="1" s="1"/>
  <c r="X200" i="1"/>
  <c r="T200" i="1"/>
  <c r="S200" i="1"/>
  <c r="O200" i="1"/>
  <c r="I200" i="1"/>
  <c r="A200" i="1" s="1"/>
  <c r="P200" i="1" s="1"/>
  <c r="X199" i="1"/>
  <c r="T199" i="1"/>
  <c r="S199" i="1"/>
  <c r="O199" i="1"/>
  <c r="I199" i="1"/>
  <c r="A199" i="1" s="1"/>
  <c r="X198" i="1"/>
  <c r="W198" i="1"/>
  <c r="V198" i="1"/>
  <c r="U198" i="1"/>
  <c r="S198" i="1"/>
  <c r="R198" i="1"/>
  <c r="I198" i="1" s="1"/>
  <c r="A198" i="1" s="1"/>
  <c r="O198" i="1"/>
  <c r="X197" i="1"/>
  <c r="S197" i="1" s="1"/>
  <c r="W197" i="1"/>
  <c r="V197" i="1"/>
  <c r="U197" i="1"/>
  <c r="T197" i="1"/>
  <c r="O197" i="1"/>
  <c r="I197" i="1"/>
  <c r="A197" i="1" s="1"/>
  <c r="X196" i="1"/>
  <c r="T196" i="1"/>
  <c r="S196" i="1"/>
  <c r="O196" i="1"/>
  <c r="I196" i="1"/>
  <c r="A196" i="1" s="1"/>
  <c r="X195" i="1"/>
  <c r="T195" i="1"/>
  <c r="S195" i="1"/>
  <c r="O195" i="1"/>
  <c r="I195" i="1"/>
  <c r="A195" i="1" s="1"/>
  <c r="X194" i="1"/>
  <c r="T194" i="1"/>
  <c r="S194" i="1"/>
  <c r="O194" i="1"/>
  <c r="I194" i="1"/>
  <c r="A194" i="1" s="1"/>
  <c r="X193" i="1"/>
  <c r="T193" i="1"/>
  <c r="S193" i="1"/>
  <c r="O193" i="1"/>
  <c r="I193" i="1"/>
  <c r="A193" i="1" s="1"/>
  <c r="X192" i="1"/>
  <c r="T192" i="1"/>
  <c r="S192" i="1"/>
  <c r="O192" i="1"/>
  <c r="I192" i="1"/>
  <c r="A192" i="1" s="1"/>
  <c r="T191" i="1"/>
  <c r="S191" i="1"/>
  <c r="O191" i="1"/>
  <c r="I191" i="1"/>
  <c r="A191" i="1" s="1"/>
  <c r="X190" i="1"/>
  <c r="T190" i="1"/>
  <c r="S190" i="1"/>
  <c r="O190" i="1"/>
  <c r="I190" i="1"/>
  <c r="A190" i="1" s="1"/>
  <c r="P190" i="1" s="1"/>
  <c r="Q190" i="1" s="1"/>
  <c r="X189" i="1"/>
  <c r="T189" i="1"/>
  <c r="S189" i="1"/>
  <c r="O189" i="1"/>
  <c r="I189" i="1"/>
  <c r="A189" i="1" s="1"/>
  <c r="X188" i="1"/>
  <c r="T188" i="1"/>
  <c r="S188" i="1"/>
  <c r="O188" i="1"/>
  <c r="I188" i="1"/>
  <c r="A188" i="1" s="1"/>
  <c r="Q188" i="1" s="1"/>
  <c r="X187" i="1"/>
  <c r="T187" i="1"/>
  <c r="S187" i="1"/>
  <c r="O187" i="1"/>
  <c r="I187" i="1"/>
  <c r="A187" i="1" s="1"/>
  <c r="X186" i="1"/>
  <c r="T186" i="1"/>
  <c r="S186" i="1"/>
  <c r="O186" i="1"/>
  <c r="I186" i="1"/>
  <c r="A186" i="1" s="1"/>
  <c r="Q186" i="1" s="1"/>
  <c r="X185" i="1"/>
  <c r="T185" i="1"/>
  <c r="S185" i="1"/>
  <c r="O185" i="1"/>
  <c r="I185" i="1"/>
  <c r="A185" i="1" s="1"/>
  <c r="X184" i="1"/>
  <c r="T184" i="1"/>
  <c r="S184" i="1"/>
  <c r="O184" i="1"/>
  <c r="I184" i="1"/>
  <c r="A184" i="1" s="1"/>
  <c r="Q184" i="1" s="1"/>
  <c r="X183" i="1"/>
  <c r="T183" i="1"/>
  <c r="S183" i="1"/>
  <c r="O183" i="1"/>
  <c r="I183" i="1"/>
  <c r="A183" i="1" s="1"/>
  <c r="X182" i="1"/>
  <c r="T182" i="1"/>
  <c r="S182" i="1"/>
  <c r="O182" i="1"/>
  <c r="I182" i="1"/>
  <c r="A182" i="1" s="1"/>
  <c r="Q182" i="1" s="1"/>
  <c r="T181" i="1"/>
  <c r="S181" i="1"/>
  <c r="O181" i="1"/>
  <c r="I181" i="1"/>
  <c r="A181" i="1" s="1"/>
  <c r="Q181" i="1" s="1"/>
  <c r="X180" i="1"/>
  <c r="T180" i="1"/>
  <c r="S180" i="1"/>
  <c r="O180" i="1"/>
  <c r="I180" i="1"/>
  <c r="A180" i="1" s="1"/>
  <c r="X179" i="1"/>
  <c r="T179" i="1"/>
  <c r="S179" i="1"/>
  <c r="O179" i="1"/>
  <c r="I179" i="1"/>
  <c r="A179" i="1" s="1"/>
  <c r="X178" i="1"/>
  <c r="T178" i="1"/>
  <c r="S178" i="1"/>
  <c r="O178" i="1"/>
  <c r="I178" i="1"/>
  <c r="A178" i="1" s="1"/>
  <c r="Q178" i="1" s="1"/>
  <c r="X177" i="1"/>
  <c r="T177" i="1"/>
  <c r="S177" i="1"/>
  <c r="O177" i="1"/>
  <c r="I177" i="1"/>
  <c r="A177" i="1" s="1"/>
  <c r="X176" i="1"/>
  <c r="T176" i="1"/>
  <c r="S176" i="1"/>
  <c r="O176" i="1"/>
  <c r="I176" i="1"/>
  <c r="A176" i="1" s="1"/>
  <c r="Q176" i="1" s="1"/>
  <c r="X175" i="1"/>
  <c r="T175" i="1"/>
  <c r="S175" i="1"/>
  <c r="O175" i="1"/>
  <c r="I175" i="1"/>
  <c r="A175" i="1" s="1"/>
  <c r="X174" i="1"/>
  <c r="T174" i="1"/>
  <c r="S174" i="1"/>
  <c r="O174" i="1"/>
  <c r="I174" i="1"/>
  <c r="A174" i="1" s="1"/>
  <c r="Q174" i="1" s="1"/>
  <c r="X173" i="1"/>
  <c r="T173" i="1"/>
  <c r="S173" i="1"/>
  <c r="O173" i="1"/>
  <c r="P173" i="1" s="1"/>
  <c r="I173" i="1"/>
  <c r="A173" i="1" s="1"/>
  <c r="Q173" i="1" s="1"/>
  <c r="X172" i="1"/>
  <c r="T172" i="1"/>
  <c r="S172" i="1"/>
  <c r="O172" i="1"/>
  <c r="I172" i="1"/>
  <c r="A172" i="1" s="1"/>
  <c r="Q172" i="1" s="1"/>
  <c r="X171" i="1"/>
  <c r="T171" i="1"/>
  <c r="S171" i="1"/>
  <c r="O171" i="1"/>
  <c r="I171" i="1"/>
  <c r="A171" i="1"/>
  <c r="W168" i="1"/>
  <c r="V168" i="1"/>
  <c r="U168" i="1"/>
  <c r="T168" i="1"/>
  <c r="S168" i="1"/>
  <c r="O168" i="1"/>
  <c r="I168" i="1"/>
  <c r="A168" i="1"/>
  <c r="P168" i="1" s="1"/>
  <c r="X167" i="1"/>
  <c r="S167" i="1" s="1"/>
  <c r="W167" i="1"/>
  <c r="V167" i="1"/>
  <c r="U167" i="1"/>
  <c r="T167" i="1"/>
  <c r="O167" i="1"/>
  <c r="I167" i="1"/>
  <c r="A167" i="1"/>
  <c r="X166" i="1"/>
  <c r="T166" i="1"/>
  <c r="S166" i="1"/>
  <c r="O166" i="1"/>
  <c r="I166" i="1"/>
  <c r="A166" i="1" s="1"/>
  <c r="X165" i="1"/>
  <c r="T165" i="1"/>
  <c r="S165" i="1"/>
  <c r="O165" i="1"/>
  <c r="I165" i="1"/>
  <c r="A165" i="1" s="1"/>
  <c r="Q165" i="1" s="1"/>
  <c r="X164" i="1"/>
  <c r="T164" i="1"/>
  <c r="S164" i="1"/>
  <c r="O164" i="1"/>
  <c r="I164" i="1"/>
  <c r="A164" i="1"/>
  <c r="P164" i="1" s="1"/>
  <c r="Q164" i="1" s="1"/>
  <c r="X163" i="1"/>
  <c r="T163" i="1"/>
  <c r="S163" i="1"/>
  <c r="O163" i="1"/>
  <c r="I163" i="1"/>
  <c r="A163" i="1" s="1"/>
  <c r="X162" i="1"/>
  <c r="T162" i="1"/>
  <c r="S162" i="1"/>
  <c r="O162" i="1"/>
  <c r="I162" i="1"/>
  <c r="A162" i="1" s="1"/>
  <c r="P162" i="1" s="1"/>
  <c r="Q162" i="1" s="1"/>
  <c r="X161" i="1"/>
  <c r="T161" i="1"/>
  <c r="S161" i="1"/>
  <c r="O161" i="1"/>
  <c r="I161" i="1"/>
  <c r="A161" i="1" s="1"/>
  <c r="X160" i="1"/>
  <c r="T160" i="1"/>
  <c r="S160" i="1"/>
  <c r="O160" i="1"/>
  <c r="I160" i="1"/>
  <c r="A160" i="1" s="1"/>
  <c r="X159" i="1"/>
  <c r="T159" i="1"/>
  <c r="S159" i="1"/>
  <c r="O159" i="1"/>
  <c r="I159" i="1"/>
  <c r="A159" i="1"/>
  <c r="X158" i="1"/>
  <c r="T158" i="1"/>
  <c r="S158" i="1"/>
  <c r="O158" i="1"/>
  <c r="I158" i="1"/>
  <c r="A158" i="1" s="1"/>
  <c r="P158" i="1" s="1"/>
  <c r="X157" i="1"/>
  <c r="S157" i="1" s="1"/>
  <c r="W157" i="1"/>
  <c r="V157" i="1"/>
  <c r="U157" i="1"/>
  <c r="T157" i="1"/>
  <c r="O157" i="1"/>
  <c r="I157" i="1"/>
  <c r="A157" i="1" s="1"/>
  <c r="X156" i="1"/>
  <c r="T156" i="1"/>
  <c r="S156" i="1"/>
  <c r="O156" i="1"/>
  <c r="I156" i="1"/>
  <c r="A156" i="1" s="1"/>
  <c r="X155" i="1"/>
  <c r="T155" i="1"/>
  <c r="S155" i="1"/>
  <c r="O155" i="1"/>
  <c r="I155" i="1"/>
  <c r="A155" i="1" s="1"/>
  <c r="X154" i="1"/>
  <c r="T154" i="1"/>
  <c r="S154" i="1"/>
  <c r="O154" i="1"/>
  <c r="I154" i="1"/>
  <c r="A154" i="1" s="1"/>
  <c r="T153" i="1"/>
  <c r="S153" i="1"/>
  <c r="O153" i="1"/>
  <c r="I153" i="1"/>
  <c r="A153" i="1" s="1"/>
  <c r="X152" i="1"/>
  <c r="T152" i="1"/>
  <c r="S152" i="1"/>
  <c r="O152" i="1"/>
  <c r="I152" i="1"/>
  <c r="A152" i="1" s="1"/>
  <c r="W151" i="1"/>
  <c r="V151" i="1"/>
  <c r="U151" i="1"/>
  <c r="T151" i="1"/>
  <c r="S151" i="1"/>
  <c r="O151" i="1"/>
  <c r="I151" i="1"/>
  <c r="A151" i="1" s="1"/>
  <c r="P151" i="1" s="1"/>
  <c r="Q151" i="1" s="1"/>
  <c r="X150" i="1"/>
  <c r="T150" i="1"/>
  <c r="S150" i="1"/>
  <c r="O150" i="1"/>
  <c r="I150" i="1"/>
  <c r="A150" i="1" s="1"/>
  <c r="X149" i="1"/>
  <c r="T149" i="1"/>
  <c r="S149" i="1"/>
  <c r="O149" i="1"/>
  <c r="I149" i="1"/>
  <c r="A149" i="1"/>
  <c r="P149" i="1" s="1"/>
  <c r="Q149" i="1" s="1"/>
  <c r="X148" i="1"/>
  <c r="T148" i="1"/>
  <c r="S148" i="1"/>
  <c r="O148" i="1"/>
  <c r="I148" i="1"/>
  <c r="A148" i="1" s="1"/>
  <c r="X147" i="1"/>
  <c r="T147" i="1"/>
  <c r="S147" i="1"/>
  <c r="O147" i="1"/>
  <c r="I147" i="1"/>
  <c r="A147" i="1" s="1"/>
  <c r="P147" i="1" s="1"/>
  <c r="Q147" i="1" s="1"/>
  <c r="X146" i="1"/>
  <c r="S146" i="1" s="1"/>
  <c r="W146" i="1"/>
  <c r="V146" i="1"/>
  <c r="U146" i="1"/>
  <c r="T146" i="1"/>
  <c r="O146" i="1"/>
  <c r="I146" i="1"/>
  <c r="A146" i="1" s="1"/>
  <c r="X145" i="1"/>
  <c r="S145" i="1" s="1"/>
  <c r="W145" i="1"/>
  <c r="V145" i="1"/>
  <c r="U145" i="1"/>
  <c r="T145" i="1"/>
  <c r="O145" i="1"/>
  <c r="I145" i="1"/>
  <c r="A145" i="1" s="1"/>
  <c r="T144" i="1"/>
  <c r="S144" i="1"/>
  <c r="R144" i="1"/>
  <c r="I144" i="1" s="1"/>
  <c r="A144" i="1" s="1"/>
  <c r="O144" i="1"/>
  <c r="X143" i="1"/>
  <c r="S143" i="1" s="1"/>
  <c r="W143" i="1"/>
  <c r="V143" i="1"/>
  <c r="U143" i="1"/>
  <c r="T143" i="1"/>
  <c r="O143" i="1"/>
  <c r="I143" i="1"/>
  <c r="A143" i="1" s="1"/>
  <c r="P143" i="1" s="1"/>
  <c r="W142" i="1"/>
  <c r="V142" i="1"/>
  <c r="U142" i="1"/>
  <c r="T142" i="1"/>
  <c r="S142" i="1"/>
  <c r="O142" i="1"/>
  <c r="I142" i="1"/>
  <c r="A142" i="1" s="1"/>
  <c r="X141" i="1"/>
  <c r="T141" i="1"/>
  <c r="S141" i="1"/>
  <c r="O141" i="1"/>
  <c r="I141" i="1"/>
  <c r="A141" i="1" s="1"/>
  <c r="Q141" i="1" s="1"/>
  <c r="W140" i="1"/>
  <c r="V140" i="1"/>
  <c r="U140" i="1"/>
  <c r="T140" i="1"/>
  <c r="S140" i="1"/>
  <c r="O140" i="1"/>
  <c r="I140" i="1"/>
  <c r="A140" i="1" s="1"/>
  <c r="P140" i="1" s="1"/>
  <c r="X139" i="1"/>
  <c r="T139" i="1"/>
  <c r="S139" i="1"/>
  <c r="O139" i="1"/>
  <c r="I139" i="1"/>
  <c r="A139" i="1" s="1"/>
  <c r="W138" i="1"/>
  <c r="V138" i="1"/>
  <c r="U138" i="1"/>
  <c r="T138" i="1"/>
  <c r="S138" i="1"/>
  <c r="O138" i="1"/>
  <c r="I138" i="1"/>
  <c r="A138" i="1" s="1"/>
  <c r="P138" i="1" s="1"/>
  <c r="X137" i="1"/>
  <c r="T137" i="1"/>
  <c r="S137" i="1"/>
  <c r="O137" i="1"/>
  <c r="I137" i="1"/>
  <c r="A137" i="1" s="1"/>
  <c r="X136" i="1"/>
  <c r="T136" i="1"/>
  <c r="S136" i="1"/>
  <c r="O136" i="1"/>
  <c r="I136" i="1"/>
  <c r="A136" i="1" s="1"/>
  <c r="P136" i="1" s="1"/>
  <c r="X135" i="1"/>
  <c r="T135" i="1"/>
  <c r="S135" i="1"/>
  <c r="O135" i="1"/>
  <c r="I135" i="1"/>
  <c r="A135" i="1" s="1"/>
  <c r="X134" i="1"/>
  <c r="T134" i="1"/>
  <c r="S134" i="1"/>
  <c r="O134" i="1"/>
  <c r="I134" i="1"/>
  <c r="A134" i="1" s="1"/>
  <c r="P134" i="1" s="1"/>
  <c r="X133" i="1"/>
  <c r="W133" i="1"/>
  <c r="V133" i="1"/>
  <c r="U133" i="1"/>
  <c r="T133" i="1"/>
  <c r="S133" i="1"/>
  <c r="O133" i="1"/>
  <c r="I133" i="1"/>
  <c r="A133" i="1" s="1"/>
  <c r="X132" i="1"/>
  <c r="W132" i="1"/>
  <c r="V132" i="1"/>
  <c r="U132" i="1"/>
  <c r="T132" i="1"/>
  <c r="S132" i="1"/>
  <c r="O132" i="1"/>
  <c r="I132" i="1"/>
  <c r="A132" i="1" s="1"/>
  <c r="P132" i="1" s="1"/>
  <c r="X131" i="1"/>
  <c r="S131" i="1" s="1"/>
  <c r="W131" i="1"/>
  <c r="V131" i="1"/>
  <c r="U131" i="1"/>
  <c r="T131" i="1"/>
  <c r="O131" i="1"/>
  <c r="I131" i="1"/>
  <c r="A131" i="1" s="1"/>
  <c r="P131" i="1" s="1"/>
  <c r="X130" i="1"/>
  <c r="T130" i="1"/>
  <c r="S130" i="1"/>
  <c r="O130" i="1"/>
  <c r="I130" i="1"/>
  <c r="A130" i="1"/>
  <c r="W129" i="1"/>
  <c r="V129" i="1"/>
  <c r="U129" i="1"/>
  <c r="T129" i="1"/>
  <c r="S129" i="1"/>
  <c r="O129" i="1"/>
  <c r="I129" i="1"/>
  <c r="A129" i="1"/>
  <c r="X127" i="1"/>
  <c r="T127" i="1"/>
  <c r="S127" i="1"/>
  <c r="O127" i="1"/>
  <c r="I127" i="1"/>
  <c r="A127" i="1" s="1"/>
  <c r="W126" i="1"/>
  <c r="V126" i="1"/>
  <c r="U126" i="1"/>
  <c r="T126" i="1"/>
  <c r="S126" i="1"/>
  <c r="O126" i="1"/>
  <c r="I126" i="1"/>
  <c r="A126" i="1" s="1"/>
  <c r="X125" i="1"/>
  <c r="W125" i="1"/>
  <c r="V125" i="1"/>
  <c r="U125" i="1"/>
  <c r="Q125" i="1" s="1"/>
  <c r="T125" i="1"/>
  <c r="S125" i="1"/>
  <c r="O125" i="1"/>
  <c r="I125" i="1"/>
  <c r="A125" i="1"/>
  <c r="X124" i="1"/>
  <c r="S124" i="1" s="1"/>
  <c r="W124" i="1"/>
  <c r="V124" i="1"/>
  <c r="U124" i="1"/>
  <c r="T124" i="1"/>
  <c r="O124" i="1"/>
  <c r="I124" i="1"/>
  <c r="A124" i="1"/>
  <c r="P124" i="1" s="1"/>
  <c r="W123" i="1"/>
  <c r="V123" i="1"/>
  <c r="U123" i="1"/>
  <c r="T123" i="1"/>
  <c r="S123" i="1"/>
  <c r="O123" i="1"/>
  <c r="I123" i="1"/>
  <c r="A123" i="1"/>
  <c r="P123" i="1" s="1"/>
  <c r="W122" i="1"/>
  <c r="V122" i="1"/>
  <c r="U122" i="1"/>
  <c r="T122" i="1"/>
  <c r="S122" i="1"/>
  <c r="O122" i="1"/>
  <c r="I122" i="1"/>
  <c r="A122" i="1" s="1"/>
  <c r="W121" i="1"/>
  <c r="V121" i="1"/>
  <c r="U121" i="1"/>
  <c r="T121" i="1"/>
  <c r="S121" i="1"/>
  <c r="O121" i="1"/>
  <c r="I121" i="1"/>
  <c r="A121" i="1" s="1"/>
  <c r="W120" i="1"/>
  <c r="V120" i="1"/>
  <c r="U120" i="1"/>
  <c r="T120" i="1"/>
  <c r="S120" i="1"/>
  <c r="O120" i="1"/>
  <c r="I120" i="1"/>
  <c r="A120" i="1" s="1"/>
  <c r="W119" i="1"/>
  <c r="V119" i="1"/>
  <c r="U119" i="1"/>
  <c r="T119" i="1"/>
  <c r="S119" i="1"/>
  <c r="O119" i="1"/>
  <c r="I119" i="1"/>
  <c r="A119" i="1" s="1"/>
  <c r="P119" i="1" s="1"/>
  <c r="W118" i="1"/>
  <c r="V118" i="1"/>
  <c r="U118" i="1"/>
  <c r="T118" i="1"/>
  <c r="S118" i="1"/>
  <c r="O118" i="1"/>
  <c r="I118" i="1"/>
  <c r="A118" i="1" s="1"/>
  <c r="X117" i="1"/>
  <c r="S117" i="1" s="1"/>
  <c r="W117" i="1"/>
  <c r="V117" i="1"/>
  <c r="U117" i="1"/>
  <c r="T117" i="1"/>
  <c r="O117" i="1"/>
  <c r="I117" i="1"/>
  <c r="A117" i="1" s="1"/>
  <c r="Q117" i="1" s="1"/>
  <c r="W116" i="1"/>
  <c r="V116" i="1"/>
  <c r="U116" i="1"/>
  <c r="T116" i="1"/>
  <c r="S116" i="1"/>
  <c r="O116" i="1"/>
  <c r="I116" i="1"/>
  <c r="A116" i="1" s="1"/>
  <c r="X115" i="1"/>
  <c r="W115" i="1"/>
  <c r="V115" i="1"/>
  <c r="U115" i="1"/>
  <c r="T115" i="1"/>
  <c r="S115" i="1"/>
  <c r="O115" i="1"/>
  <c r="I115" i="1"/>
  <c r="A115" i="1" s="1"/>
  <c r="W114" i="1"/>
  <c r="V114" i="1"/>
  <c r="U114" i="1"/>
  <c r="T114" i="1"/>
  <c r="S114" i="1"/>
  <c r="O114" i="1"/>
  <c r="I114" i="1"/>
  <c r="A114" i="1" s="1"/>
  <c r="W113" i="1"/>
  <c r="V113" i="1"/>
  <c r="U113" i="1"/>
  <c r="T113" i="1"/>
  <c r="S113" i="1"/>
  <c r="O113" i="1"/>
  <c r="I113" i="1"/>
  <c r="A113" i="1" s="1"/>
  <c r="W112" i="1"/>
  <c r="V112" i="1"/>
  <c r="U112" i="1"/>
  <c r="T112" i="1"/>
  <c r="S112" i="1"/>
  <c r="O112" i="1"/>
  <c r="I112" i="1"/>
  <c r="A112" i="1" s="1"/>
  <c r="P112" i="1" s="1"/>
  <c r="T111" i="1"/>
  <c r="S111" i="1"/>
  <c r="R111" i="1"/>
  <c r="I111" i="1" s="1"/>
  <c r="A111" i="1" s="1"/>
  <c r="O111" i="1"/>
  <c r="X110" i="1"/>
  <c r="W110" i="1"/>
  <c r="Q110" i="1" s="1"/>
  <c r="V110" i="1"/>
  <c r="U110" i="1"/>
  <c r="T110" i="1"/>
  <c r="S110" i="1"/>
  <c r="O110" i="1"/>
  <c r="I110" i="1"/>
  <c r="A110" i="1" s="1"/>
  <c r="P110" i="1" s="1"/>
  <c r="X109" i="1"/>
  <c r="W109" i="1"/>
  <c r="V109" i="1"/>
  <c r="U109" i="1"/>
  <c r="T109" i="1"/>
  <c r="S109" i="1"/>
  <c r="O109" i="1"/>
  <c r="I109" i="1"/>
  <c r="A109" i="1" s="1"/>
  <c r="P109" i="1" s="1"/>
  <c r="W108" i="1"/>
  <c r="V108" i="1"/>
  <c r="U108" i="1"/>
  <c r="T108" i="1"/>
  <c r="S108" i="1"/>
  <c r="O108" i="1"/>
  <c r="I108" i="1"/>
  <c r="A108" i="1" s="1"/>
  <c r="W107" i="1"/>
  <c r="V107" i="1"/>
  <c r="U107" i="1"/>
  <c r="T107" i="1"/>
  <c r="S107" i="1"/>
  <c r="O107" i="1"/>
  <c r="I107" i="1"/>
  <c r="A107" i="1" s="1"/>
  <c r="X105" i="1"/>
  <c r="S105" i="1" s="1"/>
  <c r="W105" i="1"/>
  <c r="V105" i="1"/>
  <c r="U105" i="1"/>
  <c r="T105" i="1"/>
  <c r="O105" i="1"/>
  <c r="I105" i="1"/>
  <c r="A105" i="1" s="1"/>
  <c r="X104" i="1"/>
  <c r="S104" i="1" s="1"/>
  <c r="W104" i="1"/>
  <c r="V104" i="1"/>
  <c r="U104" i="1"/>
  <c r="T104" i="1"/>
  <c r="O104" i="1"/>
  <c r="I104" i="1"/>
  <c r="A104" i="1"/>
  <c r="W103" i="1"/>
  <c r="V103" i="1"/>
  <c r="U103" i="1"/>
  <c r="T103" i="1"/>
  <c r="S103" i="1"/>
  <c r="O103" i="1"/>
  <c r="I103" i="1"/>
  <c r="A103" i="1" s="1"/>
  <c r="X102" i="1"/>
  <c r="S102" i="1" s="1"/>
  <c r="W102" i="1"/>
  <c r="V102" i="1"/>
  <c r="U102" i="1"/>
  <c r="T102" i="1"/>
  <c r="O102" i="1"/>
  <c r="I102" i="1"/>
  <c r="A102" i="1" s="1"/>
  <c r="P102" i="1" s="1"/>
  <c r="Q102" i="1" s="1"/>
  <c r="X101" i="1"/>
  <c r="S101" i="1" s="1"/>
  <c r="W101" i="1"/>
  <c r="V101" i="1"/>
  <c r="U101" i="1"/>
  <c r="T101" i="1"/>
  <c r="O101" i="1"/>
  <c r="I101" i="1"/>
  <c r="A101" i="1" s="1"/>
  <c r="P101" i="1" s="1"/>
  <c r="Q101" i="1" s="1"/>
  <c r="W100" i="1"/>
  <c r="V100" i="1"/>
  <c r="U100" i="1"/>
  <c r="T100" i="1"/>
  <c r="S100" i="1"/>
  <c r="O100" i="1"/>
  <c r="I100" i="1"/>
  <c r="A100" i="1" s="1"/>
  <c r="W99" i="1"/>
  <c r="V99" i="1"/>
  <c r="U99" i="1"/>
  <c r="T99" i="1"/>
  <c r="S99" i="1"/>
  <c r="O99" i="1"/>
  <c r="I99" i="1"/>
  <c r="A99" i="1" s="1"/>
  <c r="P99" i="1" s="1"/>
  <c r="Q99" i="1" s="1"/>
  <c r="X98" i="1"/>
  <c r="S98" i="1" s="1"/>
  <c r="W98" i="1"/>
  <c r="V98" i="1"/>
  <c r="U98" i="1"/>
  <c r="T98" i="1"/>
  <c r="O98" i="1"/>
  <c r="I98" i="1"/>
  <c r="A98" i="1" s="1"/>
  <c r="X97" i="1"/>
  <c r="S97" i="1" s="1"/>
  <c r="W97" i="1"/>
  <c r="V97" i="1"/>
  <c r="U97" i="1"/>
  <c r="T97" i="1"/>
  <c r="O97" i="1"/>
  <c r="I97" i="1"/>
  <c r="A97" i="1" s="1"/>
  <c r="X96" i="1"/>
  <c r="S96" i="1" s="1"/>
  <c r="W96" i="1"/>
  <c r="V96" i="1"/>
  <c r="U96" i="1"/>
  <c r="T96" i="1"/>
  <c r="O96" i="1"/>
  <c r="I96" i="1"/>
  <c r="A96" i="1" s="1"/>
  <c r="T95" i="1"/>
  <c r="S95" i="1"/>
  <c r="O95" i="1"/>
  <c r="I95" i="1"/>
  <c r="A95" i="1" s="1"/>
  <c r="T94" i="1"/>
  <c r="Q94" i="1" s="1"/>
  <c r="S94" i="1"/>
  <c r="O94" i="1"/>
  <c r="I94" i="1"/>
  <c r="A94" i="1" s="1"/>
  <c r="X93" i="1"/>
  <c r="T93" i="1"/>
  <c r="S93" i="1"/>
  <c r="O93" i="1"/>
  <c r="I93" i="1"/>
  <c r="A93" i="1" s="1"/>
  <c r="P93" i="1" s="1"/>
  <c r="W92" i="1"/>
  <c r="V92" i="1"/>
  <c r="U92" i="1"/>
  <c r="T92" i="1"/>
  <c r="S92" i="1"/>
  <c r="O92" i="1"/>
  <c r="I92" i="1"/>
  <c r="A92" i="1"/>
  <c r="W91" i="1"/>
  <c r="V91" i="1"/>
  <c r="U91" i="1"/>
  <c r="T91" i="1"/>
  <c r="S91" i="1"/>
  <c r="O91" i="1"/>
  <c r="I91" i="1"/>
  <c r="A91" i="1" s="1"/>
  <c r="W90" i="1"/>
  <c r="V90" i="1"/>
  <c r="U90" i="1"/>
  <c r="T90" i="1"/>
  <c r="S90" i="1"/>
  <c r="O90" i="1"/>
  <c r="I90" i="1"/>
  <c r="A90" i="1" s="1"/>
  <c r="X89" i="1"/>
  <c r="S89" i="1" s="1"/>
  <c r="W89" i="1"/>
  <c r="V89" i="1"/>
  <c r="U89" i="1"/>
  <c r="T89" i="1"/>
  <c r="O89" i="1"/>
  <c r="I89" i="1"/>
  <c r="A89" i="1" s="1"/>
  <c r="X88" i="1"/>
  <c r="T88" i="1"/>
  <c r="S88" i="1"/>
  <c r="O88" i="1"/>
  <c r="I88" i="1"/>
  <c r="A88" i="1" s="1"/>
  <c r="P88" i="1" s="1"/>
  <c r="X87" i="1"/>
  <c r="S87" i="1" s="1"/>
  <c r="W87" i="1"/>
  <c r="V87" i="1"/>
  <c r="U87" i="1"/>
  <c r="T87" i="1"/>
  <c r="O87" i="1"/>
  <c r="I87" i="1"/>
  <c r="A87" i="1" s="1"/>
  <c r="W86" i="1"/>
  <c r="V86" i="1"/>
  <c r="U86" i="1"/>
  <c r="T86" i="1"/>
  <c r="S86" i="1"/>
  <c r="O86" i="1"/>
  <c r="I86" i="1"/>
  <c r="A86" i="1" s="1"/>
  <c r="X85" i="1"/>
  <c r="T85" i="1"/>
  <c r="S85" i="1"/>
  <c r="O85" i="1"/>
  <c r="I85" i="1"/>
  <c r="A85" i="1" s="1"/>
  <c r="P85" i="1" s="1"/>
  <c r="Q85" i="1" s="1"/>
  <c r="X84" i="1"/>
  <c r="S84" i="1" s="1"/>
  <c r="W84" i="1"/>
  <c r="V84" i="1"/>
  <c r="U84" i="1"/>
  <c r="T84" i="1"/>
  <c r="O84" i="1"/>
  <c r="I84" i="1"/>
  <c r="A84" i="1"/>
  <c r="P84" i="1" s="1"/>
  <c r="Q84" i="1" s="1"/>
  <c r="X83" i="1"/>
  <c r="T83" i="1"/>
  <c r="S83" i="1"/>
  <c r="O83" i="1"/>
  <c r="P83" i="1" s="1"/>
  <c r="Q83" i="1" s="1"/>
  <c r="I83" i="1"/>
  <c r="A83" i="1"/>
  <c r="X82" i="1"/>
  <c r="T82" i="1"/>
  <c r="S82" i="1"/>
  <c r="O82" i="1"/>
  <c r="I82" i="1"/>
  <c r="A82" i="1" s="1"/>
  <c r="W81" i="1"/>
  <c r="V81" i="1"/>
  <c r="U81" i="1"/>
  <c r="T81" i="1"/>
  <c r="S81" i="1"/>
  <c r="O81" i="1"/>
  <c r="I81" i="1"/>
  <c r="A81" i="1" s="1"/>
  <c r="P81" i="1" s="1"/>
  <c r="Q81" i="1" s="1"/>
  <c r="X80" i="1"/>
  <c r="T80" i="1"/>
  <c r="S80" i="1"/>
  <c r="O80" i="1"/>
  <c r="I80" i="1"/>
  <c r="A80" i="1" s="1"/>
  <c r="X79" i="1"/>
  <c r="S79" i="1" s="1"/>
  <c r="W79" i="1"/>
  <c r="V79" i="1"/>
  <c r="U79" i="1"/>
  <c r="T79" i="1"/>
  <c r="O79" i="1"/>
  <c r="I79" i="1"/>
  <c r="A79" i="1" s="1"/>
  <c r="W78" i="1"/>
  <c r="V78" i="1"/>
  <c r="U78" i="1"/>
  <c r="T78" i="1"/>
  <c r="S78" i="1"/>
  <c r="O78" i="1"/>
  <c r="I78" i="1"/>
  <c r="A78" i="1" s="1"/>
  <c r="W77" i="1"/>
  <c r="V77" i="1"/>
  <c r="U77" i="1"/>
  <c r="T77" i="1"/>
  <c r="S77" i="1"/>
  <c r="O77" i="1"/>
  <c r="I77" i="1"/>
  <c r="A77" i="1" s="1"/>
  <c r="X75" i="1"/>
  <c r="T75" i="1"/>
  <c r="S75" i="1"/>
  <c r="O75" i="1"/>
  <c r="I75" i="1"/>
  <c r="A75" i="1" s="1"/>
  <c r="X74" i="1"/>
  <c r="T74" i="1"/>
  <c r="S74" i="1"/>
  <c r="O74" i="1"/>
  <c r="I74" i="1"/>
  <c r="A74" i="1" s="1"/>
  <c r="X73" i="1"/>
  <c r="T73" i="1"/>
  <c r="S73" i="1"/>
  <c r="O73" i="1"/>
  <c r="I73" i="1"/>
  <c r="A73" i="1"/>
  <c r="X72" i="1"/>
  <c r="T72" i="1"/>
  <c r="S72" i="1"/>
  <c r="O72" i="1"/>
  <c r="I72" i="1"/>
  <c r="A72" i="1"/>
  <c r="Q72" i="1" s="1"/>
  <c r="X71" i="1"/>
  <c r="T71" i="1"/>
  <c r="S71" i="1"/>
  <c r="O71" i="1"/>
  <c r="I71" i="1"/>
  <c r="A71" i="1" s="1"/>
  <c r="X70" i="1"/>
  <c r="T70" i="1"/>
  <c r="S70" i="1"/>
  <c r="O70" i="1"/>
  <c r="I70" i="1"/>
  <c r="A70" i="1" s="1"/>
  <c r="X69" i="1"/>
  <c r="T69" i="1"/>
  <c r="S69" i="1"/>
  <c r="O69" i="1"/>
  <c r="I69" i="1"/>
  <c r="A69" i="1" s="1"/>
  <c r="X68" i="1"/>
  <c r="T68" i="1"/>
  <c r="S68" i="1"/>
  <c r="O68" i="1"/>
  <c r="I68" i="1"/>
  <c r="A68" i="1" s="1"/>
  <c r="X67" i="1"/>
  <c r="T67" i="1"/>
  <c r="S67" i="1"/>
  <c r="O67" i="1"/>
  <c r="I67" i="1"/>
  <c r="A67" i="1" s="1"/>
  <c r="X66" i="1"/>
  <c r="T66" i="1"/>
  <c r="S66" i="1"/>
  <c r="O66" i="1"/>
  <c r="I66" i="1"/>
  <c r="A66" i="1" s="1"/>
  <c r="X65" i="1"/>
  <c r="T65" i="1"/>
  <c r="Q65" i="1" s="1"/>
  <c r="S65" i="1"/>
  <c r="O65" i="1"/>
  <c r="I65" i="1"/>
  <c r="A65" i="1"/>
  <c r="X64" i="1"/>
  <c r="T64" i="1"/>
  <c r="S64" i="1"/>
  <c r="O64" i="1"/>
  <c r="I64" i="1"/>
  <c r="A64" i="1"/>
  <c r="Q64" i="1" s="1"/>
  <c r="T63" i="1"/>
  <c r="S63" i="1"/>
  <c r="O63" i="1"/>
  <c r="I63" i="1"/>
  <c r="A63" i="1" s="1"/>
  <c r="P63" i="1" s="1"/>
  <c r="X62" i="1"/>
  <c r="T62" i="1"/>
  <c r="Q62" i="1" s="1"/>
  <c r="S62" i="1"/>
  <c r="O62" i="1"/>
  <c r="I62" i="1"/>
  <c r="A62" i="1" s="1"/>
  <c r="T61" i="1"/>
  <c r="Q61" i="1" s="1"/>
  <c r="S61" i="1"/>
  <c r="O61" i="1"/>
  <c r="I61" i="1"/>
  <c r="A61" i="1" s="1"/>
  <c r="X60" i="1"/>
  <c r="T60" i="1"/>
  <c r="S60" i="1"/>
  <c r="O60" i="1"/>
  <c r="I60" i="1"/>
  <c r="A60" i="1" s="1"/>
  <c r="P60" i="1" s="1"/>
  <c r="T59" i="1"/>
  <c r="S59" i="1"/>
  <c r="O59" i="1"/>
  <c r="I59" i="1"/>
  <c r="A59" i="1" s="1"/>
  <c r="X58" i="1"/>
  <c r="T58" i="1"/>
  <c r="S58" i="1"/>
  <c r="O58" i="1"/>
  <c r="I58" i="1"/>
  <c r="A58" i="1" s="1"/>
  <c r="X57" i="1"/>
  <c r="T57" i="1"/>
  <c r="S57" i="1"/>
  <c r="O57" i="1"/>
  <c r="I57" i="1"/>
  <c r="A57" i="1" s="1"/>
  <c r="T56" i="1"/>
  <c r="S56" i="1"/>
  <c r="O56" i="1"/>
  <c r="I56" i="1"/>
  <c r="A56" i="1" s="1"/>
  <c r="X55" i="1"/>
  <c r="T55" i="1"/>
  <c r="S55" i="1"/>
  <c r="O55" i="1"/>
  <c r="I55" i="1"/>
  <c r="A55" i="1" s="1"/>
  <c r="X54" i="1"/>
  <c r="T54" i="1"/>
  <c r="Q54" i="1" s="1"/>
  <c r="S54" i="1"/>
  <c r="O54" i="1"/>
  <c r="I54" i="1"/>
  <c r="A54" i="1"/>
  <c r="X53" i="1"/>
  <c r="T53" i="1"/>
  <c r="S53" i="1"/>
  <c r="O53" i="1"/>
  <c r="I53" i="1"/>
  <c r="A53" i="1" s="1"/>
  <c r="X52" i="1"/>
  <c r="T52" i="1"/>
  <c r="S52" i="1"/>
  <c r="O52" i="1"/>
  <c r="I52" i="1"/>
  <c r="A52" i="1" s="1"/>
  <c r="Q52" i="1" s="1"/>
  <c r="X51" i="1"/>
  <c r="T51" i="1"/>
  <c r="S51" i="1"/>
  <c r="O51" i="1"/>
  <c r="I51" i="1"/>
  <c r="A51" i="1" s="1"/>
  <c r="T49" i="1"/>
  <c r="S49" i="1"/>
  <c r="O49" i="1"/>
  <c r="I49" i="1"/>
  <c r="A49" i="1" s="1"/>
  <c r="X48" i="1"/>
  <c r="T48" i="1"/>
  <c r="S48" i="1"/>
  <c r="O48" i="1"/>
  <c r="I48" i="1"/>
  <c r="A48" i="1" s="1"/>
  <c r="X47" i="1"/>
  <c r="T47" i="1"/>
  <c r="S47" i="1"/>
  <c r="O47" i="1"/>
  <c r="I47" i="1"/>
  <c r="A47" i="1" s="1"/>
  <c r="X46" i="1"/>
  <c r="T46" i="1"/>
  <c r="S46" i="1"/>
  <c r="O46" i="1"/>
  <c r="I46" i="1"/>
  <c r="A46" i="1" s="1"/>
  <c r="X45" i="1"/>
  <c r="T45" i="1"/>
  <c r="S45" i="1"/>
  <c r="O45" i="1"/>
  <c r="I45" i="1"/>
  <c r="A45" i="1" s="1"/>
  <c r="X44" i="1"/>
  <c r="T44" i="1"/>
  <c r="S44" i="1"/>
  <c r="O44" i="1"/>
  <c r="I44" i="1"/>
  <c r="A44" i="1" s="1"/>
  <c r="X43" i="1"/>
  <c r="T43" i="1"/>
  <c r="S43" i="1"/>
  <c r="O43" i="1"/>
  <c r="I43" i="1"/>
  <c r="A43" i="1" s="1"/>
  <c r="W42" i="1"/>
  <c r="V42" i="1"/>
  <c r="U42" i="1"/>
  <c r="T42" i="1"/>
  <c r="S42" i="1"/>
  <c r="O42" i="1"/>
  <c r="I42" i="1"/>
  <c r="A42" i="1" s="1"/>
  <c r="X41" i="1"/>
  <c r="T41" i="1"/>
  <c r="S41" i="1"/>
  <c r="O41" i="1"/>
  <c r="I41" i="1"/>
  <c r="A41" i="1" s="1"/>
  <c r="W40" i="1"/>
  <c r="V40" i="1"/>
  <c r="U40" i="1"/>
  <c r="T40" i="1"/>
  <c r="S40" i="1"/>
  <c r="O40" i="1"/>
  <c r="I40" i="1"/>
  <c r="A40" i="1" s="1"/>
  <c r="X39" i="1"/>
  <c r="S39" i="1" s="1"/>
  <c r="W39" i="1"/>
  <c r="V39" i="1"/>
  <c r="U39" i="1"/>
  <c r="T39" i="1"/>
  <c r="O39" i="1"/>
  <c r="I39" i="1"/>
  <c r="A39" i="1"/>
  <c r="X38" i="1"/>
  <c r="T38" i="1"/>
  <c r="S38" i="1"/>
  <c r="O38" i="1"/>
  <c r="I38" i="1"/>
  <c r="A38" i="1" s="1"/>
  <c r="X37" i="1"/>
  <c r="T37" i="1"/>
  <c r="S37" i="1"/>
  <c r="O37" i="1"/>
  <c r="I37" i="1"/>
  <c r="A37" i="1" s="1"/>
  <c r="X36" i="1"/>
  <c r="T36" i="1"/>
  <c r="S36" i="1"/>
  <c r="O36" i="1"/>
  <c r="I36" i="1"/>
  <c r="A36" i="1" s="1"/>
  <c r="Q36" i="1" s="1"/>
  <c r="X35" i="1"/>
  <c r="T35" i="1"/>
  <c r="S35" i="1"/>
  <c r="O35" i="1"/>
  <c r="I35" i="1"/>
  <c r="A35" i="1" s="1"/>
  <c r="X34" i="1"/>
  <c r="T34" i="1"/>
  <c r="Q34" i="1" s="1"/>
  <c r="S34" i="1"/>
  <c r="O34" i="1"/>
  <c r="I34" i="1"/>
  <c r="A34" i="1"/>
  <c r="X33" i="1"/>
  <c r="T33" i="1"/>
  <c r="S33" i="1"/>
  <c r="O33" i="1"/>
  <c r="I33" i="1"/>
  <c r="A33" i="1" s="1"/>
  <c r="W32" i="1"/>
  <c r="V32" i="1"/>
  <c r="U32" i="1"/>
  <c r="T32" i="1"/>
  <c r="S32" i="1"/>
  <c r="O32" i="1"/>
  <c r="I32" i="1"/>
  <c r="A32" i="1" s="1"/>
  <c r="P32" i="1" s="1"/>
  <c r="T31" i="1"/>
  <c r="S31" i="1"/>
  <c r="O31" i="1"/>
  <c r="I31" i="1"/>
  <c r="A31" i="1" s="1"/>
  <c r="X30" i="1"/>
  <c r="T30" i="1"/>
  <c r="Q30" i="1" s="1"/>
  <c r="S30" i="1"/>
  <c r="O30" i="1"/>
  <c r="I30" i="1"/>
  <c r="A30" i="1"/>
  <c r="X29" i="1"/>
  <c r="T29" i="1"/>
  <c r="S29" i="1"/>
  <c r="O29" i="1"/>
  <c r="I29" i="1"/>
  <c r="A29" i="1" s="1"/>
  <c r="X27" i="1"/>
  <c r="T27" i="1"/>
  <c r="S27" i="1"/>
  <c r="O27" i="1"/>
  <c r="I27" i="1"/>
  <c r="A27" i="1" s="1"/>
  <c r="X26" i="1"/>
  <c r="T26" i="1"/>
  <c r="S26" i="1"/>
  <c r="O26" i="1"/>
  <c r="I26" i="1"/>
  <c r="A26" i="1"/>
  <c r="Q26" i="1" s="1"/>
  <c r="X25" i="1"/>
  <c r="T25" i="1"/>
  <c r="S25" i="1"/>
  <c r="O25" i="1"/>
  <c r="I25" i="1"/>
  <c r="A25" i="1"/>
  <c r="X24" i="1"/>
  <c r="T24" i="1"/>
  <c r="Q24" i="1" s="1"/>
  <c r="S24" i="1"/>
  <c r="O24" i="1"/>
  <c r="I24" i="1"/>
  <c r="A24" i="1" s="1"/>
  <c r="X23" i="1"/>
  <c r="T23" i="1"/>
  <c r="S23" i="1"/>
  <c r="O23" i="1"/>
  <c r="I23" i="1"/>
  <c r="A23" i="1" s="1"/>
  <c r="P23" i="1" s="1"/>
  <c r="Q23" i="1" s="1"/>
  <c r="X22" i="1"/>
  <c r="T22" i="1"/>
  <c r="S22" i="1"/>
  <c r="O22" i="1"/>
  <c r="I22" i="1"/>
  <c r="A22" i="1" s="1"/>
  <c r="X21" i="1"/>
  <c r="T21" i="1"/>
  <c r="S21" i="1"/>
  <c r="O21" i="1"/>
  <c r="I21" i="1"/>
  <c r="A21" i="1" s="1"/>
  <c r="P21" i="1" s="1"/>
  <c r="Q21" i="1" s="1"/>
  <c r="X20" i="1"/>
  <c r="T20" i="1"/>
  <c r="Q20" i="1" s="1"/>
  <c r="S20" i="1"/>
  <c r="O20" i="1"/>
  <c r="I20" i="1"/>
  <c r="A20" i="1"/>
  <c r="X19" i="1"/>
  <c r="T19" i="1"/>
  <c r="Q19" i="1" s="1"/>
  <c r="S19" i="1"/>
  <c r="O19" i="1"/>
  <c r="I19" i="1"/>
  <c r="A19" i="1" s="1"/>
  <c r="X18" i="1"/>
  <c r="T18" i="1"/>
  <c r="S18" i="1"/>
  <c r="O18" i="1"/>
  <c r="I18" i="1"/>
  <c r="A18" i="1" s="1"/>
  <c r="P18" i="1" s="1"/>
  <c r="Q18" i="1" s="1"/>
  <c r="X16" i="1"/>
  <c r="T16" i="1"/>
  <c r="S16" i="1"/>
  <c r="O16" i="1"/>
  <c r="I16" i="1"/>
  <c r="A16" i="1" s="1"/>
  <c r="X15" i="1"/>
  <c r="T15" i="1"/>
  <c r="S15" i="1"/>
  <c r="O15" i="1"/>
  <c r="I15" i="1"/>
  <c r="A15" i="1" s="1"/>
  <c r="P15" i="1" s="1"/>
  <c r="Q15" i="1" s="1"/>
  <c r="X14" i="1"/>
  <c r="T14" i="1"/>
  <c r="S14" i="1"/>
  <c r="O14" i="1"/>
  <c r="I14" i="1"/>
  <c r="A14" i="1"/>
  <c r="X13" i="1"/>
  <c r="T13" i="1"/>
  <c r="Q13" i="1" s="1"/>
  <c r="S13" i="1"/>
  <c r="O13" i="1"/>
  <c r="I13" i="1"/>
  <c r="A13" i="1" s="1"/>
  <c r="X12" i="1"/>
  <c r="T12" i="1"/>
  <c r="S12" i="1"/>
  <c r="O12" i="1"/>
  <c r="I12" i="1"/>
  <c r="A12" i="1" s="1"/>
  <c r="X11" i="1"/>
  <c r="T11" i="1"/>
  <c r="S11" i="1"/>
  <c r="O11" i="1"/>
  <c r="I11" i="1"/>
  <c r="A11" i="1" s="1"/>
  <c r="X10" i="1"/>
  <c r="T10" i="1"/>
  <c r="S10" i="1"/>
  <c r="O10" i="1"/>
  <c r="I10" i="1"/>
  <c r="A10" i="1" s="1"/>
  <c r="X9" i="1"/>
  <c r="T9" i="1"/>
  <c r="Q9" i="1" s="1"/>
  <c r="S9" i="1"/>
  <c r="O9" i="1"/>
  <c r="I9" i="1"/>
  <c r="A9" i="1"/>
  <c r="X8" i="1"/>
  <c r="T8" i="1"/>
  <c r="S8" i="1"/>
  <c r="O8" i="1"/>
  <c r="I8" i="1"/>
  <c r="A8" i="1" s="1"/>
  <c r="X7" i="1"/>
  <c r="T7" i="1"/>
  <c r="S7" i="1"/>
  <c r="O7" i="1"/>
  <c r="I7" i="1"/>
  <c r="A7" i="1" s="1"/>
  <c r="X6" i="1"/>
  <c r="T6" i="1"/>
  <c r="Q6" i="1" s="1"/>
  <c r="S6" i="1"/>
  <c r="O6" i="1"/>
  <c r="I6" i="1"/>
  <c r="A6" i="1"/>
  <c r="T5" i="1"/>
  <c r="S5" i="1"/>
  <c r="O5" i="1"/>
  <c r="I5" i="1"/>
  <c r="A5" i="1" s="1"/>
  <c r="P5" i="1" s="1"/>
  <c r="X4" i="1"/>
  <c r="T4" i="1"/>
  <c r="Q4" i="1" s="1"/>
  <c r="S4" i="1"/>
  <c r="O4" i="1"/>
  <c r="I4" i="1"/>
  <c r="A4" i="1" s="1"/>
  <c r="Q347" i="1" l="1"/>
  <c r="P356" i="1"/>
  <c r="P618" i="1"/>
  <c r="Q618" i="1" s="1"/>
  <c r="P716" i="1"/>
  <c r="Q716" i="1" s="1"/>
  <c r="Q950" i="1"/>
  <c r="Q41" i="1"/>
  <c r="Q43" i="1"/>
  <c r="P46" i="1"/>
  <c r="Q47" i="1"/>
  <c r="Q67" i="1"/>
  <c r="Q70" i="1"/>
  <c r="Q75" i="1"/>
  <c r="P82" i="1"/>
  <c r="Q82" i="1" s="1"/>
  <c r="P100" i="1"/>
  <c r="Q100" i="1" s="1"/>
  <c r="Q105" i="1"/>
  <c r="P122" i="1"/>
  <c r="Q127" i="1"/>
  <c r="P142" i="1"/>
  <c r="Q161" i="1"/>
  <c r="Q180" i="1"/>
  <c r="Q185" i="1"/>
  <c r="Q189" i="1"/>
  <c r="P194" i="1"/>
  <c r="Q195" i="1"/>
  <c r="P234" i="1"/>
  <c r="Q236" i="1"/>
  <c r="Q253" i="1"/>
  <c r="T313" i="1"/>
  <c r="P336" i="1"/>
  <c r="P104" i="1"/>
  <c r="Q109" i="1"/>
  <c r="P129" i="1"/>
  <c r="Q132" i="1"/>
  <c r="Q247" i="1"/>
  <c r="S252" i="1"/>
  <c r="Q254" i="1"/>
  <c r="Q350" i="1"/>
  <c r="P350" i="1"/>
  <c r="P480" i="1"/>
  <c r="Q480" i="1" s="1"/>
  <c r="P746" i="1"/>
  <c r="Q746" i="1" s="1"/>
  <c r="Q39" i="1"/>
  <c r="Q73" i="1"/>
  <c r="P92" i="1"/>
  <c r="Q92" i="1" s="1"/>
  <c r="Q115" i="1"/>
  <c r="Q12" i="1"/>
  <c r="Q37" i="1"/>
  <c r="P44" i="1"/>
  <c r="Q45" i="1"/>
  <c r="P48" i="1"/>
  <c r="Q48" i="1" s="1"/>
  <c r="Q56" i="1"/>
  <c r="Q66" i="1"/>
  <c r="Q68" i="1"/>
  <c r="Q69" i="1"/>
  <c r="P95" i="1"/>
  <c r="P96" i="1"/>
  <c r="Q96" i="1" s="1"/>
  <c r="P97" i="1"/>
  <c r="Q97" i="1" s="1"/>
  <c r="P98" i="1"/>
  <c r="Q98" i="1" s="1"/>
  <c r="Q104" i="1"/>
  <c r="P105" i="1"/>
  <c r="P107" i="1"/>
  <c r="P111" i="1"/>
  <c r="P145" i="1"/>
  <c r="P146" i="1"/>
  <c r="P155" i="1"/>
  <c r="Q155" i="1" s="1"/>
  <c r="Q156" i="1"/>
  <c r="P166" i="1"/>
  <c r="Q166" i="1" s="1"/>
  <c r="Q183" i="1"/>
  <c r="Q187" i="1"/>
  <c r="Q191" i="1"/>
  <c r="P260" i="1"/>
  <c r="Q261" i="1"/>
  <c r="P264" i="1"/>
  <c r="Q265" i="1"/>
  <c r="S275" i="1"/>
  <c r="I314" i="1"/>
  <c r="A314" i="1" s="1"/>
  <c r="P314" i="1" s="1"/>
  <c r="P318" i="1"/>
  <c r="P513" i="1"/>
  <c r="Q513" i="1" s="1"/>
  <c r="P619" i="1"/>
  <c r="Q619" i="1" s="1"/>
  <c r="S785" i="1"/>
  <c r="Q411" i="1"/>
  <c r="P447" i="1"/>
  <c r="Q447" i="1" s="1"/>
  <c r="Q500" i="1"/>
  <c r="P549" i="1"/>
  <c r="Q549" i="1" s="1"/>
  <c r="P585" i="1"/>
  <c r="Q585" i="1" s="1"/>
  <c r="P646" i="1"/>
  <c r="Q646" i="1" s="1"/>
  <c r="P698" i="1"/>
  <c r="Q698" i="1" s="1"/>
  <c r="P703" i="1"/>
  <c r="Q703" i="1" s="1"/>
  <c r="P718" i="1"/>
  <c r="Q718" i="1" s="1"/>
  <c r="T785" i="1"/>
  <c r="Q785" i="1" s="1"/>
  <c r="P786" i="1"/>
  <c r="Q786" i="1" s="1"/>
  <c r="P818" i="1"/>
  <c r="Q818" i="1" s="1"/>
  <c r="P820" i="1"/>
  <c r="Q820" i="1" s="1"/>
  <c r="P822" i="1"/>
  <c r="Q822" i="1" s="1"/>
  <c r="P825" i="1"/>
  <c r="Q825" i="1" s="1"/>
  <c r="P827" i="1"/>
  <c r="Q827" i="1" s="1"/>
  <c r="P829" i="1"/>
  <c r="Q829" i="1" s="1"/>
  <c r="P831" i="1"/>
  <c r="Q831" i="1" s="1"/>
  <c r="P834" i="1"/>
  <c r="Q834" i="1" s="1"/>
  <c r="P838" i="1"/>
  <c r="Q838" i="1" s="1"/>
  <c r="P1027" i="1"/>
  <c r="Q1027" i="1" s="1"/>
  <c r="Q213" i="1"/>
  <c r="P216" i="1"/>
  <c r="Q217" i="1"/>
  <c r="P220" i="1"/>
  <c r="Q222" i="1"/>
  <c r="P225" i="1"/>
  <c r="Q226" i="1"/>
  <c r="P229" i="1"/>
  <c r="Q230" i="1"/>
  <c r="S246" i="1"/>
  <c r="Q248" i="1"/>
  <c r="S255" i="1"/>
  <c r="Q276" i="1"/>
  <c r="Q282" i="1"/>
  <c r="Q297" i="1"/>
  <c r="Q327" i="1"/>
  <c r="T341" i="1"/>
  <c r="Q341" i="1" s="1"/>
  <c r="S360" i="1"/>
  <c r="P364" i="1"/>
  <c r="P371" i="1"/>
  <c r="P375" i="1"/>
  <c r="P379" i="1"/>
  <c r="P408" i="1"/>
  <c r="Q408" i="1" s="1"/>
  <c r="P439" i="1"/>
  <c r="P443" i="1"/>
  <c r="Q443" i="1" s="1"/>
  <c r="Q444" i="1"/>
  <c r="P450" i="1"/>
  <c r="Q457" i="1"/>
  <c r="P460" i="1"/>
  <c r="Q460" i="1" s="1"/>
  <c r="P463" i="1"/>
  <c r="P465" i="1"/>
  <c r="P474" i="1"/>
  <c r="Q474" i="1" s="1"/>
  <c r="P516" i="1"/>
  <c r="Q516" i="1" s="1"/>
  <c r="P524" i="1"/>
  <c r="Q524" i="1" s="1"/>
  <c r="P544" i="1"/>
  <c r="Q544" i="1" s="1"/>
  <c r="P553" i="1"/>
  <c r="Q553" i="1" s="1"/>
  <c r="P563" i="1"/>
  <c r="Q563" i="1" s="1"/>
  <c r="P594" i="1"/>
  <c r="Q594" i="1" s="1"/>
  <c r="Q637" i="1"/>
  <c r="P654" i="1"/>
  <c r="Q654" i="1" s="1"/>
  <c r="P658" i="1"/>
  <c r="Q658" i="1" s="1"/>
  <c r="P678" i="1"/>
  <c r="Q678" i="1" s="1"/>
  <c r="P693" i="1"/>
  <c r="Q693" i="1" s="1"/>
  <c r="S729" i="1"/>
  <c r="P767" i="1"/>
  <c r="Q767" i="1" s="1"/>
  <c r="P777" i="1"/>
  <c r="Q777" i="1" s="1"/>
  <c r="P778" i="1"/>
  <c r="Q778" i="1" s="1"/>
  <c r="P894" i="1"/>
  <c r="P897" i="1"/>
  <c r="T339" i="1"/>
  <c r="Q339" i="1" s="1"/>
  <c r="S358" i="1"/>
  <c r="P455" i="1"/>
  <c r="P582" i="1"/>
  <c r="Q582" i="1" s="1"/>
  <c r="P589" i="1"/>
  <c r="Q589" i="1" s="1"/>
  <c r="P601" i="1"/>
  <c r="Q601" i="1" s="1"/>
  <c r="P606" i="1"/>
  <c r="Q606" i="1" s="1"/>
  <c r="P653" i="1"/>
  <c r="Q653" i="1" s="1"/>
  <c r="P788" i="1"/>
  <c r="Q788" i="1" s="1"/>
  <c r="P817" i="1"/>
  <c r="Q817" i="1" s="1"/>
  <c r="Q988" i="1"/>
  <c r="P1109" i="1"/>
  <c r="Q1109" i="1" s="1"/>
  <c r="P850" i="1"/>
  <c r="Q850" i="1" s="1"/>
  <c r="P862" i="1"/>
  <c r="Q862" i="1" s="1"/>
  <c r="P912" i="1"/>
  <c r="Q912" i="1" s="1"/>
  <c r="P916" i="1"/>
  <c r="Q916" i="1" s="1"/>
  <c r="P920" i="1"/>
  <c r="P924" i="1"/>
  <c r="P928" i="1"/>
  <c r="P932" i="1"/>
  <c r="Q932" i="1" s="1"/>
  <c r="P953" i="1"/>
  <c r="Q953" i="1" s="1"/>
  <c r="P1049" i="1"/>
  <c r="Q1049" i="1" s="1"/>
  <c r="P1072" i="1"/>
  <c r="Q1072" i="1" s="1"/>
  <c r="P1076" i="1"/>
  <c r="Q1076" i="1" s="1"/>
  <c r="P1077" i="1"/>
  <c r="Q1077" i="1" s="1"/>
  <c r="P1079" i="1"/>
  <c r="Q1079" i="1" s="1"/>
  <c r="P1101" i="1"/>
  <c r="Q1101" i="1" s="1"/>
  <c r="P1130" i="1"/>
  <c r="Q1130" i="1" s="1"/>
  <c r="P1150" i="1"/>
  <c r="Q1150" i="1" s="1"/>
  <c r="P1155" i="1"/>
  <c r="Q1155" i="1" s="1"/>
  <c r="P958" i="1"/>
  <c r="Q958" i="1" s="1"/>
  <c r="P975" i="1"/>
  <c r="Q975" i="1" s="1"/>
  <c r="P1021" i="1"/>
  <c r="Q1021" i="1" s="1"/>
  <c r="P1028" i="1"/>
  <c r="Q1028" i="1" s="1"/>
  <c r="P1029" i="1"/>
  <c r="Q1029" i="1" s="1"/>
  <c r="P1046" i="1"/>
  <c r="Q1046" i="1" s="1"/>
  <c r="P1047" i="1"/>
  <c r="Q1047" i="1" s="1"/>
  <c r="P1063" i="1"/>
  <c r="Q1063" i="1" s="1"/>
  <c r="P1067" i="1"/>
  <c r="Q1067" i="1" s="1"/>
  <c r="P497" i="1"/>
  <c r="Q497" i="1" s="1"/>
  <c r="P508" i="1"/>
  <c r="Q508" i="1" s="1"/>
  <c r="P512" i="1"/>
  <c r="Q512" i="1" s="1"/>
  <c r="P518" i="1"/>
  <c r="Q518" i="1" s="1"/>
  <c r="P522" i="1"/>
  <c r="Q522" i="1" s="1"/>
  <c r="P526" i="1"/>
  <c r="Q526" i="1" s="1"/>
  <c r="P532" i="1"/>
  <c r="Q532" i="1" s="1"/>
  <c r="P534" i="1"/>
  <c r="Q534" i="1" s="1"/>
  <c r="P575" i="1"/>
  <c r="Q575" i="1" s="1"/>
  <c r="P579" i="1"/>
  <c r="Q579" i="1" s="1"/>
  <c r="P581" i="1"/>
  <c r="Q581" i="1" s="1"/>
  <c r="P593" i="1"/>
  <c r="Q593" i="1" s="1"/>
  <c r="P595" i="1"/>
  <c r="Q595" i="1" s="1"/>
  <c r="P597" i="1"/>
  <c r="Q597" i="1" s="1"/>
  <c r="P623" i="1"/>
  <c r="Q623" i="1" s="1"/>
  <c r="P631" i="1"/>
  <c r="Q631" i="1" s="1"/>
  <c r="P642" i="1"/>
  <c r="Q642" i="1" s="1"/>
  <c r="P674" i="1"/>
  <c r="Q674" i="1" s="1"/>
  <c r="P710" i="1"/>
  <c r="Q710" i="1" s="1"/>
  <c r="P714" i="1"/>
  <c r="Q714" i="1" s="1"/>
  <c r="P722" i="1"/>
  <c r="Q722" i="1" s="1"/>
  <c r="P762" i="1"/>
  <c r="Q762" i="1" s="1"/>
  <c r="P765" i="1"/>
  <c r="Q765" i="1" s="1"/>
  <c r="P774" i="1"/>
  <c r="Q774" i="1" s="1"/>
  <c r="Q895" i="1"/>
  <c r="Q904" i="1"/>
  <c r="P908" i="1"/>
  <c r="Q908" i="1" s="1"/>
  <c r="P974" i="1"/>
  <c r="Q974" i="1" s="1"/>
  <c r="P1000" i="1"/>
  <c r="Q1000" i="1" s="1"/>
  <c r="P1008" i="1"/>
  <c r="Q1008" i="1" s="1"/>
  <c r="P1020" i="1"/>
  <c r="Q1020" i="1" s="1"/>
  <c r="P1033" i="1"/>
  <c r="Q1033" i="1" s="1"/>
  <c r="P1045" i="1"/>
  <c r="Q1045" i="1" s="1"/>
  <c r="P1074" i="1"/>
  <c r="Q1074" i="1" s="1"/>
  <c r="P1098" i="1"/>
  <c r="Q1098" i="1" s="1"/>
  <c r="P1138" i="1"/>
  <c r="Q1138" i="1" s="1"/>
  <c r="P1153" i="1"/>
  <c r="Q1153" i="1" s="1"/>
  <c r="Q10" i="1"/>
  <c r="P29" i="1"/>
  <c r="Q29" i="1"/>
  <c r="P71" i="1"/>
  <c r="Q71" i="1"/>
  <c r="Q33" i="1"/>
  <c r="P35" i="1"/>
  <c r="Q35" i="1"/>
  <c r="P51" i="1"/>
  <c r="Q51" i="1"/>
  <c r="P74" i="1"/>
  <c r="Q74" i="1"/>
  <c r="P8" i="1"/>
  <c r="Q8" i="1"/>
  <c r="P38" i="1"/>
  <c r="Q38" i="1"/>
  <c r="Q53" i="1"/>
  <c r="P55" i="1"/>
  <c r="Q55" i="1"/>
  <c r="P11" i="1"/>
  <c r="P14" i="1"/>
  <c r="P37" i="1"/>
  <c r="P87" i="1"/>
  <c r="Q87" i="1" s="1"/>
  <c r="Q88" i="1"/>
  <c r="P89" i="1"/>
  <c r="Q89" i="1" s="1"/>
  <c r="P117" i="1"/>
  <c r="Q124" i="1"/>
  <c r="P125" i="1"/>
  <c r="Q130" i="1"/>
  <c r="P237" i="1"/>
  <c r="Q296" i="1"/>
  <c r="P296" i="1"/>
  <c r="P113" i="1"/>
  <c r="P116" i="1"/>
  <c r="P133" i="1"/>
  <c r="Q145" i="1"/>
  <c r="P148" i="1"/>
  <c r="Q148" i="1" s="1"/>
  <c r="P160" i="1"/>
  <c r="P163" i="1"/>
  <c r="Q163" i="1" s="1"/>
  <c r="Q175" i="1"/>
  <c r="P175" i="1"/>
  <c r="P178" i="1"/>
  <c r="Q179" i="1"/>
  <c r="P179" i="1"/>
  <c r="Q334" i="1"/>
  <c r="P334" i="1"/>
  <c r="Q340" i="1"/>
  <c r="P340" i="1"/>
  <c r="Q344" i="1"/>
  <c r="Q14" i="1"/>
  <c r="P126" i="1"/>
  <c r="P130" i="1"/>
  <c r="Q167" i="1"/>
  <c r="Q171" i="1"/>
  <c r="P171" i="1"/>
  <c r="P181" i="1"/>
  <c r="S235" i="1"/>
  <c r="I235" i="1"/>
  <c r="A235" i="1" s="1"/>
  <c r="P235" i="1" s="1"/>
  <c r="Q294" i="1"/>
  <c r="P294" i="1"/>
  <c r="P20" i="1"/>
  <c r="P25" i="1"/>
  <c r="Q25" i="1" s="1"/>
  <c r="P34" i="1"/>
  <c r="P54" i="1"/>
  <c r="P67" i="1"/>
  <c r="P70" i="1"/>
  <c r="P73" i="1"/>
  <c r="P79" i="1"/>
  <c r="Q79" i="1" s="1"/>
  <c r="Q95" i="1"/>
  <c r="P120" i="1"/>
  <c r="Q131" i="1"/>
  <c r="Q143" i="1"/>
  <c r="Q177" i="1"/>
  <c r="P177" i="1"/>
  <c r="Q238" i="1"/>
  <c r="Q257" i="1"/>
  <c r="P257" i="1"/>
  <c r="Q292" i="1"/>
  <c r="P292" i="1"/>
  <c r="Q352" i="1"/>
  <c r="P352" i="1"/>
  <c r="P258" i="1"/>
  <c r="P297" i="1"/>
  <c r="Q313" i="1"/>
  <c r="Q317" i="1"/>
  <c r="P338" i="1"/>
  <c r="P342" i="1"/>
  <c r="Q359" i="1"/>
  <c r="P360" i="1"/>
  <c r="Q380" i="1"/>
  <c r="Q405" i="1"/>
  <c r="P405" i="1"/>
  <c r="Q409" i="1"/>
  <c r="P409" i="1"/>
  <c r="P150" i="1"/>
  <c r="Q150" i="1" s="1"/>
  <c r="P165" i="1"/>
  <c r="P172" i="1"/>
  <c r="P180" i="1"/>
  <c r="Q197" i="1"/>
  <c r="T198" i="1"/>
  <c r="Q198" i="1" s="1"/>
  <c r="S238" i="1"/>
  <c r="P245" i="1"/>
  <c r="P251" i="1"/>
  <c r="P268" i="1"/>
  <c r="Q269" i="1"/>
  <c r="P272" i="1"/>
  <c r="Q273" i="1"/>
  <c r="I275" i="1"/>
  <c r="A275" i="1" s="1"/>
  <c r="P279" i="1"/>
  <c r="P280" i="1"/>
  <c r="I288" i="1"/>
  <c r="A288" i="1" s="1"/>
  <c r="P291" i="1"/>
  <c r="Q298" i="1"/>
  <c r="P302" i="1"/>
  <c r="Q303" i="1"/>
  <c r="Q304" i="1"/>
  <c r="P308" i="1"/>
  <c r="P311" i="1"/>
  <c r="Q311" i="1" s="1"/>
  <c r="P312" i="1"/>
  <c r="S313" i="1"/>
  <c r="T314" i="1"/>
  <c r="Q314" i="1" s="1"/>
  <c r="P315" i="1"/>
  <c r="Q316" i="1"/>
  <c r="P317" i="1"/>
  <c r="P320" i="1"/>
  <c r="P322" i="1"/>
  <c r="S333" i="1"/>
  <c r="S339" i="1"/>
  <c r="S341" i="1"/>
  <c r="P353" i="1"/>
  <c r="P355" i="1"/>
  <c r="P411" i="1"/>
  <c r="Q154" i="1"/>
  <c r="P157" i="1"/>
  <c r="Q158" i="1"/>
  <c r="P159" i="1"/>
  <c r="Q159" i="1" s="1"/>
  <c r="P167" i="1"/>
  <c r="P174" i="1"/>
  <c r="P192" i="1"/>
  <c r="Q193" i="1"/>
  <c r="P196" i="1"/>
  <c r="Q199" i="1"/>
  <c r="P202" i="1"/>
  <c r="Q203" i="1"/>
  <c r="P206" i="1"/>
  <c r="Q207" i="1"/>
  <c r="P210" i="1"/>
  <c r="Q211" i="1"/>
  <c r="P214" i="1"/>
  <c r="Q215" i="1"/>
  <c r="P218" i="1"/>
  <c r="Q219" i="1"/>
  <c r="P223" i="1"/>
  <c r="Q224" i="1"/>
  <c r="P227" i="1"/>
  <c r="Q228" i="1"/>
  <c r="P232" i="1"/>
  <c r="Q233" i="1"/>
  <c r="P238" i="1"/>
  <c r="I246" i="1"/>
  <c r="A246" i="1" s="1"/>
  <c r="I252" i="1"/>
  <c r="A252" i="1" s="1"/>
  <c r="P252" i="1" s="1"/>
  <c r="Q258" i="1"/>
  <c r="P293" i="1"/>
  <c r="Q336" i="1"/>
  <c r="Q343" i="1"/>
  <c r="P351" i="1"/>
  <c r="Q358" i="1"/>
  <c r="P359" i="1"/>
  <c r="P362" i="1"/>
  <c r="Q363" i="1"/>
  <c r="P366" i="1"/>
  <c r="Q367" i="1"/>
  <c r="P373" i="1"/>
  <c r="P377" i="1"/>
  <c r="P380" i="1"/>
  <c r="P382" i="1"/>
  <c r="Q383" i="1"/>
  <c r="P383" i="1"/>
  <c r="P386" i="1"/>
  <c r="Q392" i="1"/>
  <c r="Q407" i="1"/>
  <c r="P407" i="1"/>
  <c r="P457" i="1"/>
  <c r="Q470" i="1"/>
  <c r="P482" i="1"/>
  <c r="Q160" i="1"/>
  <c r="P161" i="1"/>
  <c r="P176" i="1"/>
  <c r="P240" i="1"/>
  <c r="Q241" i="1"/>
  <c r="P244" i="1"/>
  <c r="Q250" i="1"/>
  <c r="P256" i="1"/>
  <c r="Q259" i="1"/>
  <c r="P262" i="1"/>
  <c r="Q263" i="1"/>
  <c r="P266" i="1"/>
  <c r="Q267" i="1"/>
  <c r="P270" i="1"/>
  <c r="Q271" i="1"/>
  <c r="P274" i="1"/>
  <c r="P281" i="1"/>
  <c r="P286" i="1"/>
  <c r="Q287" i="1"/>
  <c r="P290" i="1"/>
  <c r="P295" i="1"/>
  <c r="Q301" i="1"/>
  <c r="P305" i="1"/>
  <c r="Q307" i="1"/>
  <c r="P310" i="1"/>
  <c r="P313" i="1"/>
  <c r="Q315" i="1"/>
  <c r="P316" i="1"/>
  <c r="P319" i="1"/>
  <c r="P323" i="1"/>
  <c r="Q324" i="1"/>
  <c r="P328" i="1"/>
  <c r="P341" i="1"/>
  <c r="T353" i="1"/>
  <c r="Q353" i="1" s="1"/>
  <c r="Q360" i="1"/>
  <c r="Q364" i="1"/>
  <c r="T369" i="1"/>
  <c r="Q371" i="1"/>
  <c r="Q375" i="1"/>
  <c r="P384" i="1"/>
  <c r="Q385" i="1"/>
  <c r="P392" i="1"/>
  <c r="P449" i="1"/>
  <c r="Q449" i="1"/>
  <c r="Q459" i="1"/>
  <c r="P349" i="1"/>
  <c r="S353" i="1"/>
  <c r="P357" i="1"/>
  <c r="Q362" i="1"/>
  <c r="Q366" i="1"/>
  <c r="T370" i="1"/>
  <c r="Q373" i="1"/>
  <c r="Q377" i="1"/>
  <c r="Q384" i="1"/>
  <c r="P385" i="1"/>
  <c r="Q386" i="1"/>
  <c r="P387" i="1"/>
  <c r="Q388" i="1"/>
  <c r="P389" i="1"/>
  <c r="P396" i="1"/>
  <c r="P401" i="1"/>
  <c r="Q401" i="1" s="1"/>
  <c r="Q402" i="1"/>
  <c r="P403" i="1"/>
  <c r="Q404" i="1"/>
  <c r="P410" i="1"/>
  <c r="Q410" i="1" s="1"/>
  <c r="P421" i="1"/>
  <c r="P425" i="1"/>
  <c r="P430" i="1"/>
  <c r="P434" i="1"/>
  <c r="Q434" i="1" s="1"/>
  <c r="P437" i="1"/>
  <c r="T440" i="1"/>
  <c r="Q440" i="1" s="1"/>
  <c r="P467" i="1"/>
  <c r="P491" i="1"/>
  <c r="Q491" i="1" s="1"/>
  <c r="P680" i="1"/>
  <c r="Q680" i="1" s="1"/>
  <c r="P684" i="1"/>
  <c r="Q684" i="1" s="1"/>
  <c r="P689" i="1"/>
  <c r="Q689" i="1" s="1"/>
  <c r="P692" i="1"/>
  <c r="Q692" i="1" s="1"/>
  <c r="P701" i="1"/>
  <c r="Q701" i="1" s="1"/>
  <c r="P727" i="1"/>
  <c r="Q727" i="1" s="1"/>
  <c r="P728" i="1"/>
  <c r="Q728" i="1" s="1"/>
  <c r="I729" i="1"/>
  <c r="A729" i="1" s="1"/>
  <c r="P738" i="1"/>
  <c r="Q738" i="1" s="1"/>
  <c r="P771" i="1"/>
  <c r="Q771" i="1" s="1"/>
  <c r="Q874" i="1"/>
  <c r="Q897" i="1"/>
  <c r="P899" i="1"/>
  <c r="Q899" i="1" s="1"/>
  <c r="S384" i="1"/>
  <c r="Q419" i="1"/>
  <c r="P422" i="1"/>
  <c r="Q423" i="1"/>
  <c r="P426" i="1"/>
  <c r="P431" i="1"/>
  <c r="Q432" i="1"/>
  <c r="P435" i="1"/>
  <c r="Q436" i="1"/>
  <c r="P438" i="1"/>
  <c r="P504" i="1"/>
  <c r="Q504" i="1" s="1"/>
  <c r="P506" i="1"/>
  <c r="Q506" i="1" s="1"/>
  <c r="P529" i="1"/>
  <c r="Q529" i="1" s="1"/>
  <c r="P530" i="1"/>
  <c r="Q530" i="1" s="1"/>
  <c r="P554" i="1"/>
  <c r="Q554" i="1" s="1"/>
  <c r="P660" i="1"/>
  <c r="Q660" i="1" s="1"/>
  <c r="P668" i="1"/>
  <c r="Q668" i="1" s="1"/>
  <c r="P704" i="1"/>
  <c r="Q704" i="1" s="1"/>
  <c r="P737" i="1"/>
  <c r="Q737" i="1" s="1"/>
  <c r="P782" i="1"/>
  <c r="Q782" i="1" s="1"/>
  <c r="P806" i="1"/>
  <c r="Q806" i="1" s="1"/>
  <c r="Q387" i="1"/>
  <c r="P388" i="1"/>
  <c r="Q389" i="1"/>
  <c r="P394" i="1"/>
  <c r="Q395" i="1"/>
  <c r="P400" i="1"/>
  <c r="P402" i="1"/>
  <c r="Q403" i="1"/>
  <c r="P404" i="1"/>
  <c r="P406" i="1"/>
  <c r="Q406" i="1" s="1"/>
  <c r="P419" i="1"/>
  <c r="Q420" i="1"/>
  <c r="T437" i="1"/>
  <c r="Q437" i="1" s="1"/>
  <c r="P484" i="1"/>
  <c r="P486" i="1"/>
  <c r="Q486" i="1" s="1"/>
  <c r="P488" i="1"/>
  <c r="Q488" i="1" s="1"/>
  <c r="P490" i="1"/>
  <c r="Q490" i="1" s="1"/>
  <c r="P651" i="1"/>
  <c r="Q651" i="1" s="1"/>
  <c r="P804" i="1"/>
  <c r="Q804" i="1" s="1"/>
  <c r="Q866" i="1"/>
  <c r="Q879" i="1"/>
  <c r="P742" i="1"/>
  <c r="Q742" i="1" s="1"/>
  <c r="P745" i="1"/>
  <c r="Q745" i="1" s="1"/>
  <c r="P747" i="1"/>
  <c r="Q747" i="1" s="1"/>
  <c r="P748" i="1"/>
  <c r="Q748" i="1" s="1"/>
  <c r="P755" i="1"/>
  <c r="Q755" i="1" s="1"/>
  <c r="P766" i="1"/>
  <c r="Q766" i="1" s="1"/>
  <c r="P772" i="1"/>
  <c r="Q772" i="1" s="1"/>
  <c r="P776" i="1"/>
  <c r="Q776" i="1" s="1"/>
  <c r="P785" i="1"/>
  <c r="P791" i="1"/>
  <c r="Q791" i="1" s="1"/>
  <c r="P794" i="1"/>
  <c r="Q794" i="1" s="1"/>
  <c r="P819" i="1"/>
  <c r="Q819" i="1" s="1"/>
  <c r="P821" i="1"/>
  <c r="Q821" i="1" s="1"/>
  <c r="P823" i="1"/>
  <c r="Q823" i="1" s="1"/>
  <c r="P826" i="1"/>
  <c r="Q826" i="1" s="1"/>
  <c r="P828" i="1"/>
  <c r="Q828" i="1" s="1"/>
  <c r="P830" i="1"/>
  <c r="Q830" i="1" s="1"/>
  <c r="P832" i="1"/>
  <c r="Q832" i="1" s="1"/>
  <c r="P848" i="1"/>
  <c r="Q848" i="1" s="1"/>
  <c r="S865" i="1"/>
  <c r="P880" i="1"/>
  <c r="P907" i="1"/>
  <c r="Q907" i="1" s="1"/>
  <c r="P910" i="1"/>
  <c r="Q910" i="1" s="1"/>
  <c r="P915" i="1"/>
  <c r="Q915" i="1" s="1"/>
  <c r="P919" i="1"/>
  <c r="Q919" i="1" s="1"/>
  <c r="P923" i="1"/>
  <c r="Q923" i="1" s="1"/>
  <c r="P927" i="1"/>
  <c r="P931" i="1"/>
  <c r="P983" i="1"/>
  <c r="Q983" i="1" s="1"/>
  <c r="P987" i="1"/>
  <c r="P1004" i="1"/>
  <c r="Q1004" i="1" s="1"/>
  <c r="P1006" i="1"/>
  <c r="Q1006" i="1" s="1"/>
  <c r="P1051" i="1"/>
  <c r="Q1051" i="1" s="1"/>
  <c r="Q1052" i="1"/>
  <c r="P1055" i="1"/>
  <c r="P647" i="1"/>
  <c r="Q647" i="1" s="1"/>
  <c r="P652" i="1"/>
  <c r="Q652" i="1" s="1"/>
  <c r="P665" i="1"/>
  <c r="Q665" i="1" s="1"/>
  <c r="P695" i="1"/>
  <c r="Q695" i="1" s="1"/>
  <c r="P699" i="1"/>
  <c r="Q699" i="1" s="1"/>
  <c r="P702" i="1"/>
  <c r="Q702" i="1" s="1"/>
  <c r="P732" i="1"/>
  <c r="Q732" i="1" s="1"/>
  <c r="P734" i="1"/>
  <c r="Q734" i="1" s="1"/>
  <c r="P735" i="1"/>
  <c r="Q735" i="1" s="1"/>
  <c r="P752" i="1"/>
  <c r="Q752" i="1" s="1"/>
  <c r="P754" i="1"/>
  <c r="Q754" i="1" s="1"/>
  <c r="P763" i="1"/>
  <c r="Q763" i="1" s="1"/>
  <c r="P792" i="1"/>
  <c r="Q792" i="1" s="1"/>
  <c r="P809" i="1"/>
  <c r="Q809" i="1" s="1"/>
  <c r="P810" i="1"/>
  <c r="Q810" i="1" s="1"/>
  <c r="P814" i="1"/>
  <c r="Q814" i="1" s="1"/>
  <c r="P815" i="1"/>
  <c r="Q815" i="1" s="1"/>
  <c r="P836" i="1"/>
  <c r="Q836" i="1" s="1"/>
  <c r="P840" i="1"/>
  <c r="Q840" i="1" s="1"/>
  <c r="P841" i="1"/>
  <c r="Q841" i="1" s="1"/>
  <c r="P845" i="1"/>
  <c r="Q845" i="1" s="1"/>
  <c r="P846" i="1"/>
  <c r="Q846" i="1" s="1"/>
  <c r="Q856" i="1"/>
  <c r="P861" i="1"/>
  <c r="P901" i="1"/>
  <c r="Q901" i="1" s="1"/>
  <c r="P905" i="1"/>
  <c r="Q905" i="1" s="1"/>
  <c r="P906" i="1"/>
  <c r="P942" i="1"/>
  <c r="P949" i="1"/>
  <c r="Q949" i="1" s="1"/>
  <c r="P969" i="1"/>
  <c r="Q969" i="1" s="1"/>
  <c r="Q987" i="1"/>
  <c r="P1012" i="1"/>
  <c r="Q1012" i="1" s="1"/>
  <c r="P1014" i="1"/>
  <c r="Q1014" i="1" s="1"/>
  <c r="P1015" i="1"/>
  <c r="Q1015" i="1" s="1"/>
  <c r="P1032" i="1"/>
  <c r="Q1032" i="1" s="1"/>
  <c r="P1034" i="1"/>
  <c r="Q1034" i="1" s="1"/>
  <c r="P1037" i="1"/>
  <c r="Q1037" i="1" s="1"/>
  <c r="P1041" i="1"/>
  <c r="Q1041" i="1" s="1"/>
  <c r="P1043" i="1"/>
  <c r="Q1043" i="1" s="1"/>
  <c r="P1044" i="1"/>
  <c r="Q1044" i="1" s="1"/>
  <c r="T1086" i="1"/>
  <c r="I1086" i="1"/>
  <c r="A1086" i="1" s="1"/>
  <c r="P1086" i="1" s="1"/>
  <c r="Q1086" i="1" s="1"/>
  <c r="P807" i="1"/>
  <c r="Q807" i="1" s="1"/>
  <c r="P811" i="1"/>
  <c r="Q811" i="1" s="1"/>
  <c r="P816" i="1"/>
  <c r="Q816" i="1" s="1"/>
  <c r="P842" i="1"/>
  <c r="Q842" i="1" s="1"/>
  <c r="P847" i="1"/>
  <c r="Q847" i="1" s="1"/>
  <c r="P849" i="1"/>
  <c r="Q849" i="1" s="1"/>
  <c r="P851" i="1"/>
  <c r="Q851" i="1" s="1"/>
  <c r="Q854" i="1"/>
  <c r="P870" i="1"/>
  <c r="Q871" i="1"/>
  <c r="P888" i="1"/>
  <c r="Q888" i="1" s="1"/>
  <c r="S893" i="1"/>
  <c r="P895" i="1"/>
  <c r="P900" i="1"/>
  <c r="Q900" i="1" s="1"/>
  <c r="P903" i="1"/>
  <c r="Q903" i="1" s="1"/>
  <c r="P904" i="1"/>
  <c r="P913" i="1"/>
  <c r="P917" i="1"/>
  <c r="Q917" i="1" s="1"/>
  <c r="P921" i="1"/>
  <c r="P925" i="1"/>
  <c r="P929" i="1"/>
  <c r="P933" i="1"/>
  <c r="P948" i="1"/>
  <c r="P968" i="1"/>
  <c r="Q968" i="1" s="1"/>
  <c r="P972" i="1"/>
  <c r="Q972" i="1" s="1"/>
  <c r="P973" i="1"/>
  <c r="Q973" i="1" s="1"/>
  <c r="T993" i="1"/>
  <c r="P994" i="1"/>
  <c r="P1003" i="1"/>
  <c r="Q1003" i="1" s="1"/>
  <c r="P1016" i="1"/>
  <c r="Q1016" i="1" s="1"/>
  <c r="P1018" i="1"/>
  <c r="Q1018" i="1" s="1"/>
  <c r="S1027" i="1"/>
  <c r="P1030" i="1"/>
  <c r="Q1030" i="1" s="1"/>
  <c r="P1039" i="1"/>
  <c r="Q1039" i="1" s="1"/>
  <c r="P1060" i="1"/>
  <c r="Q1060" i="1" s="1"/>
  <c r="P1066" i="1"/>
  <c r="Q1066" i="1" s="1"/>
  <c r="P1071" i="1"/>
  <c r="Q1071" i="1" s="1"/>
  <c r="S1086" i="1"/>
  <c r="P1097" i="1"/>
  <c r="Q1097" i="1" s="1"/>
  <c r="P1092" i="1"/>
  <c r="Q1092" i="1" s="1"/>
  <c r="P1093" i="1"/>
  <c r="Q1093" i="1" s="1"/>
  <c r="P1128" i="1"/>
  <c r="Q1128" i="1" s="1"/>
  <c r="P1129" i="1"/>
  <c r="Q1129" i="1" s="1"/>
  <c r="S1135" i="1"/>
  <c r="Q994" i="1"/>
  <c r="P1002" i="1"/>
  <c r="Q1002" i="1" s="1"/>
  <c r="P1010" i="1"/>
  <c r="Q1010" i="1" s="1"/>
  <c r="P1017" i="1"/>
  <c r="Q1017" i="1" s="1"/>
  <c r="P1025" i="1"/>
  <c r="Q1025" i="1" s="1"/>
  <c r="P1038" i="1"/>
  <c r="Q1038" i="1" s="1"/>
  <c r="P1040" i="1"/>
  <c r="Q1040" i="1" s="1"/>
  <c r="P1048" i="1"/>
  <c r="Q1048" i="1" s="1"/>
  <c r="P1058" i="1"/>
  <c r="Q1058" i="1" s="1"/>
  <c r="P1062" i="1"/>
  <c r="P1064" i="1"/>
  <c r="Q1064" i="1" s="1"/>
  <c r="P1068" i="1"/>
  <c r="Q1068" i="1" s="1"/>
  <c r="I1135" i="1"/>
  <c r="A1135" i="1" s="1"/>
  <c r="S1146" i="1"/>
  <c r="P1160" i="1"/>
  <c r="Q1160" i="1" s="1"/>
  <c r="P1162" i="1"/>
  <c r="Q1162" i="1" s="1"/>
  <c r="P1140" i="1"/>
  <c r="Q1140" i="1" s="1"/>
  <c r="P1141" i="1"/>
  <c r="Q1141" i="1" s="1"/>
  <c r="P1144" i="1"/>
  <c r="Q1144" i="1" s="1"/>
  <c r="I1146" i="1"/>
  <c r="A1146" i="1" s="1"/>
  <c r="P1146" i="1" s="1"/>
  <c r="Q1146" i="1" s="1"/>
  <c r="P1151" i="1"/>
  <c r="Q1151" i="1" s="1"/>
  <c r="P4" i="1"/>
  <c r="P7" i="1"/>
  <c r="P10" i="1"/>
  <c r="P13" i="1"/>
  <c r="P16" i="1"/>
  <c r="Q16" i="1" s="1"/>
  <c r="P19" i="1"/>
  <c r="P22" i="1"/>
  <c r="Q22" i="1" s="1"/>
  <c r="P24" i="1"/>
  <c r="P27" i="1"/>
  <c r="Q27" i="1" s="1"/>
  <c r="P31" i="1"/>
  <c r="Q31" i="1" s="1"/>
  <c r="P33" i="1"/>
  <c r="P42" i="1"/>
  <c r="P43" i="1"/>
  <c r="P47" i="1"/>
  <c r="P53" i="1"/>
  <c r="P66" i="1"/>
  <c r="P69" i="1"/>
  <c r="P77" i="1"/>
  <c r="Q77" i="1" s="1"/>
  <c r="P78" i="1"/>
  <c r="Q78" i="1" s="1"/>
  <c r="P80" i="1"/>
  <c r="Q80" i="1" s="1"/>
  <c r="P90" i="1"/>
  <c r="Q90" i="1" s="1"/>
  <c r="P91" i="1"/>
  <c r="Q91" i="1" s="1"/>
  <c r="P94" i="1"/>
  <c r="P103" i="1"/>
  <c r="P108" i="1"/>
  <c r="P118" i="1"/>
  <c r="P121" i="1"/>
  <c r="P127" i="1"/>
  <c r="P137" i="1"/>
  <c r="Q137" i="1" s="1"/>
  <c r="P144" i="1"/>
  <c r="P154" i="1"/>
  <c r="P195" i="1"/>
  <c r="P201" i="1"/>
  <c r="P205" i="1"/>
  <c r="P209" i="1"/>
  <c r="P213" i="1"/>
  <c r="P217" i="1"/>
  <c r="P222" i="1"/>
  <c r="P226" i="1"/>
  <c r="P230" i="1"/>
  <c r="P241" i="1"/>
  <c r="P250" i="1"/>
  <c r="P261" i="1"/>
  <c r="P265" i="1"/>
  <c r="P269" i="1"/>
  <c r="P273" i="1"/>
  <c r="P285" i="1"/>
  <c r="P303" i="1"/>
  <c r="P304" i="1"/>
  <c r="P309" i="1"/>
  <c r="P321" i="1"/>
  <c r="P327" i="1"/>
  <c r="P344" i="1"/>
  <c r="P347" i="1"/>
  <c r="P363" i="1"/>
  <c r="P367" i="1"/>
  <c r="P374" i="1"/>
  <c r="P378" i="1"/>
  <c r="P391" i="1"/>
  <c r="P395" i="1"/>
  <c r="P415" i="1"/>
  <c r="P417" i="1"/>
  <c r="P9" i="1"/>
  <c r="P12" i="1"/>
  <c r="P39" i="1"/>
  <c r="P41" i="1"/>
  <c r="P52" i="1"/>
  <c r="P56" i="1"/>
  <c r="P65" i="1"/>
  <c r="P75" i="1"/>
  <c r="P86" i="1"/>
  <c r="Q86" i="1" s="1"/>
  <c r="P115" i="1"/>
  <c r="P337" i="1"/>
  <c r="P346" i="1"/>
  <c r="P393" i="1"/>
  <c r="P413" i="1"/>
  <c r="Q413" i="1" s="1"/>
  <c r="P6" i="1"/>
  <c r="P26" i="1"/>
  <c r="P30" i="1"/>
  <c r="P40" i="1"/>
  <c r="P45" i="1"/>
  <c r="P49" i="1"/>
  <c r="Q49" i="1" s="1"/>
  <c r="P61" i="1"/>
  <c r="P62" i="1"/>
  <c r="P114" i="1"/>
  <c r="P135" i="1"/>
  <c r="Q135" i="1" s="1"/>
  <c r="P156" i="1"/>
  <c r="P193" i="1"/>
  <c r="P197" i="1"/>
  <c r="P198" i="1"/>
  <c r="P199" i="1"/>
  <c r="P203" i="1"/>
  <c r="P207" i="1"/>
  <c r="P211" i="1"/>
  <c r="P215" i="1"/>
  <c r="P219" i="1"/>
  <c r="P224" i="1"/>
  <c r="P228" i="1"/>
  <c r="P233" i="1"/>
  <c r="P239" i="1"/>
  <c r="P243" i="1"/>
  <c r="P259" i="1"/>
  <c r="P263" i="1"/>
  <c r="P267" i="1"/>
  <c r="P271" i="1"/>
  <c r="P287" i="1"/>
  <c r="P301" i="1"/>
  <c r="P307" i="1"/>
  <c r="P324" i="1"/>
  <c r="P361" i="1"/>
  <c r="P365" i="1"/>
  <c r="P372" i="1"/>
  <c r="P376" i="1"/>
  <c r="P399" i="1"/>
  <c r="Q399" i="1" s="1"/>
  <c r="P418" i="1"/>
  <c r="P423" i="1"/>
  <c r="P428" i="1"/>
  <c r="Q428" i="1" s="1"/>
  <c r="P432" i="1"/>
  <c r="P436" i="1"/>
  <c r="P442" i="1"/>
  <c r="Q442" i="1" s="1"/>
  <c r="P445" i="1"/>
  <c r="P451" i="1"/>
  <c r="Q451" i="1" s="1"/>
  <c r="P454" i="1"/>
  <c r="P459" i="1"/>
  <c r="P462" i="1"/>
  <c r="P468" i="1"/>
  <c r="Q468" i="1" s="1"/>
  <c r="P473" i="1"/>
  <c r="Q473" i="1" s="1"/>
  <c r="P477" i="1"/>
  <c r="Q477" i="1" s="1"/>
  <c r="P492" i="1"/>
  <c r="Q492" i="1" s="1"/>
  <c r="P495" i="1"/>
  <c r="Q495" i="1" s="1"/>
  <c r="P501" i="1"/>
  <c r="Q501" i="1" s="1"/>
  <c r="P509" i="1"/>
  <c r="Q509" i="1" s="1"/>
  <c r="P514" i="1"/>
  <c r="Q514" i="1" s="1"/>
  <c r="P520" i="1"/>
  <c r="Q520" i="1" s="1"/>
  <c r="P528" i="1"/>
  <c r="Q528" i="1" s="1"/>
  <c r="P531" i="1"/>
  <c r="Q531" i="1" s="1"/>
  <c r="P533" i="1"/>
  <c r="Q533" i="1" s="1"/>
  <c r="P539" i="1"/>
  <c r="Q539" i="1" s="1"/>
  <c r="P545" i="1"/>
  <c r="Q545" i="1" s="1"/>
  <c r="P551" i="1"/>
  <c r="Q551" i="1" s="1"/>
  <c r="P556" i="1"/>
  <c r="Q556" i="1" s="1"/>
  <c r="P558" i="1"/>
  <c r="Q558" i="1" s="1"/>
  <c r="P573" i="1"/>
  <c r="Q573" i="1" s="1"/>
  <c r="P574" i="1"/>
  <c r="Q574" i="1" s="1"/>
  <c r="P576" i="1"/>
  <c r="Q576" i="1" s="1"/>
  <c r="P578" i="1"/>
  <c r="Q578" i="1" s="1"/>
  <c r="P586" i="1"/>
  <c r="Q586" i="1" s="1"/>
  <c r="P591" i="1"/>
  <c r="Q591" i="1" s="1"/>
  <c r="P592" i="1"/>
  <c r="Q592" i="1" s="1"/>
  <c r="P725" i="1"/>
  <c r="Q725" i="1" s="1"/>
  <c r="P733" i="1"/>
  <c r="Q733" i="1" s="1"/>
  <c r="P760" i="1"/>
  <c r="Q760" i="1" s="1"/>
  <c r="P420" i="1"/>
  <c r="P424" i="1"/>
  <c r="Q424" i="1" s="1"/>
  <c r="P429" i="1"/>
  <c r="Q429" i="1" s="1"/>
  <c r="P433" i="1"/>
  <c r="Q433" i="1" s="1"/>
  <c r="P440" i="1"/>
  <c r="P444" i="1"/>
  <c r="P448" i="1"/>
  <c r="P453" i="1"/>
  <c r="Q453" i="1" s="1"/>
  <c r="P456" i="1"/>
  <c r="P461" i="1"/>
  <c r="P464" i="1"/>
  <c r="Q464" i="1" s="1"/>
  <c r="P470" i="1"/>
  <c r="P475" i="1"/>
  <c r="Q475" i="1" s="1"/>
  <c r="P494" i="1"/>
  <c r="Q494" i="1" s="1"/>
  <c r="P503" i="1"/>
  <c r="Q503" i="1" s="1"/>
  <c r="P510" i="1"/>
  <c r="Q510" i="1" s="1"/>
  <c r="P515" i="1"/>
  <c r="Q515" i="1" s="1"/>
  <c r="P517" i="1"/>
  <c r="Q517" i="1" s="1"/>
  <c r="P521" i="1"/>
  <c r="Q521" i="1" s="1"/>
  <c r="P523" i="1"/>
  <c r="Q523" i="1" s="1"/>
  <c r="P525" i="1"/>
  <c r="Q525" i="1" s="1"/>
  <c r="P527" i="1"/>
  <c r="Q527" i="1" s="1"/>
  <c r="P536" i="1"/>
  <c r="Q536" i="1" s="1"/>
  <c r="P538" i="1"/>
  <c r="Q538" i="1" s="1"/>
  <c r="P540" i="1"/>
  <c r="Q540" i="1" s="1"/>
  <c r="P542" i="1"/>
  <c r="Q542" i="1" s="1"/>
  <c r="P546" i="1"/>
  <c r="Q546" i="1" s="1"/>
  <c r="P547" i="1"/>
  <c r="Q547" i="1" s="1"/>
  <c r="P559" i="1"/>
  <c r="Q559" i="1" s="1"/>
  <c r="P560" i="1"/>
  <c r="Q560" i="1" s="1"/>
  <c r="P562" i="1"/>
  <c r="Q562" i="1" s="1"/>
  <c r="P564" i="1"/>
  <c r="Q564" i="1" s="1"/>
  <c r="P565" i="1"/>
  <c r="Q565" i="1" s="1"/>
  <c r="P567" i="1"/>
  <c r="Q567" i="1" s="1"/>
  <c r="P584" i="1"/>
  <c r="Q584" i="1" s="1"/>
  <c r="P587" i="1"/>
  <c r="Q587" i="1" s="1"/>
  <c r="P599" i="1"/>
  <c r="Q599" i="1" s="1"/>
  <c r="P603" i="1"/>
  <c r="Q603" i="1" s="1"/>
  <c r="P611" i="1"/>
  <c r="Q611" i="1" s="1"/>
  <c r="P612" i="1"/>
  <c r="Q612" i="1" s="1"/>
  <c r="P613" i="1"/>
  <c r="Q613" i="1" s="1"/>
  <c r="P614" i="1"/>
  <c r="Q614" i="1" s="1"/>
  <c r="P616" i="1"/>
  <c r="Q616" i="1" s="1"/>
  <c r="P620" i="1"/>
  <c r="Q620" i="1" s="1"/>
  <c r="P621" i="1"/>
  <c r="Q621" i="1" s="1"/>
  <c r="P626" i="1"/>
  <c r="Q626" i="1" s="1"/>
  <c r="P627" i="1"/>
  <c r="Q627" i="1" s="1"/>
  <c r="P629" i="1"/>
  <c r="Q629" i="1" s="1"/>
  <c r="P650" i="1"/>
  <c r="Q650" i="1" s="1"/>
  <c r="P659" i="1"/>
  <c r="Q659" i="1" s="1"/>
  <c r="P663" i="1"/>
  <c r="Q663" i="1" s="1"/>
  <c r="P664" i="1"/>
  <c r="Q664" i="1" s="1"/>
  <c r="P667" i="1"/>
  <c r="Q667" i="1" s="1"/>
  <c r="P669" i="1"/>
  <c r="Q669" i="1" s="1"/>
  <c r="P675" i="1"/>
  <c r="Q675" i="1" s="1"/>
  <c r="P681" i="1"/>
  <c r="Q681" i="1" s="1"/>
  <c r="P691" i="1"/>
  <c r="Q691" i="1" s="1"/>
  <c r="P757" i="1"/>
  <c r="Q757" i="1" s="1"/>
  <c r="P773" i="1"/>
  <c r="Q773" i="1" s="1"/>
  <c r="P798" i="1"/>
  <c r="Q798" i="1" s="1"/>
  <c r="P800" i="1"/>
  <c r="Q800" i="1" s="1"/>
  <c r="P866" i="1"/>
  <c r="P874" i="1"/>
  <c r="P877" i="1"/>
  <c r="P889" i="1"/>
  <c r="P954" i="1"/>
  <c r="Q954" i="1" s="1"/>
  <c r="P964" i="1"/>
  <c r="Q964" i="1" s="1"/>
  <c r="P1073" i="1"/>
  <c r="Q1073" i="1" s="1"/>
  <c r="P483" i="1"/>
  <c r="Q483" i="1" s="1"/>
  <c r="P485" i="1"/>
  <c r="Q485" i="1" s="1"/>
  <c r="P498" i="1"/>
  <c r="Q498" i="1" s="1"/>
  <c r="P543" i="1"/>
  <c r="Q543" i="1" s="1"/>
  <c r="P548" i="1"/>
  <c r="Q548" i="1" s="1"/>
  <c r="P566" i="1"/>
  <c r="Q566" i="1" s="1"/>
  <c r="P568" i="1"/>
  <c r="Q568" i="1" s="1"/>
  <c r="P588" i="1"/>
  <c r="Q588" i="1" s="1"/>
  <c r="P596" i="1"/>
  <c r="Q596" i="1" s="1"/>
  <c r="P602" i="1"/>
  <c r="Q602" i="1" s="1"/>
  <c r="P628" i="1"/>
  <c r="Q628" i="1" s="1"/>
  <c r="P632" i="1"/>
  <c r="Q632" i="1" s="1"/>
  <c r="P636" i="1"/>
  <c r="Q636" i="1" s="1"/>
  <c r="P638" i="1"/>
  <c r="Q638" i="1" s="1"/>
  <c r="P645" i="1"/>
  <c r="Q645" i="1" s="1"/>
  <c r="P740" i="1"/>
  <c r="Q740" i="1" s="1"/>
  <c r="P749" i="1"/>
  <c r="Q749" i="1" s="1"/>
  <c r="P796" i="1"/>
  <c r="Q796" i="1" s="1"/>
  <c r="P833" i="1"/>
  <c r="Q833" i="1" s="1"/>
  <c r="P835" i="1"/>
  <c r="Q835" i="1" s="1"/>
  <c r="P868" i="1"/>
  <c r="P891" i="1"/>
  <c r="Q891" i="1" s="1"/>
  <c r="P984" i="1"/>
  <c r="Q984" i="1" s="1"/>
  <c r="P991" i="1"/>
  <c r="Q991" i="1" s="1"/>
  <c r="P1026" i="1"/>
  <c r="Q1026" i="1" s="1"/>
  <c r="P1054" i="1"/>
  <c r="Q1054" i="1" s="1"/>
  <c r="P1075" i="1"/>
  <c r="Q1075" i="1" s="1"/>
  <c r="P1081" i="1"/>
  <c r="Q1081" i="1" s="1"/>
  <c r="P1083" i="1"/>
  <c r="Q1083" i="1" s="1"/>
  <c r="P1085" i="1"/>
  <c r="Q1085" i="1" s="1"/>
  <c r="P1088" i="1"/>
  <c r="Q1088" i="1" s="1"/>
  <c r="P1089" i="1"/>
  <c r="Q1089" i="1" s="1"/>
  <c r="P1099" i="1"/>
  <c r="Q1099" i="1" s="1"/>
  <c r="P1100" i="1"/>
  <c r="Q1100" i="1" s="1"/>
  <c r="P1105" i="1"/>
  <c r="Q1105" i="1" s="1"/>
  <c r="P1122" i="1"/>
  <c r="P1124" i="1"/>
  <c r="Q1124" i="1" s="1"/>
  <c r="P1126" i="1"/>
  <c r="Q1126" i="1" s="1"/>
  <c r="P1134" i="1"/>
  <c r="Q1134" i="1" s="1"/>
  <c r="P1135" i="1"/>
  <c r="Q1135" i="1" s="1"/>
  <c r="P1136" i="1"/>
  <c r="Q1136" i="1" s="1"/>
  <c r="P1137" i="1"/>
  <c r="Q1137" i="1" s="1"/>
  <c r="P1139" i="1"/>
  <c r="Q1139" i="1" s="1"/>
  <c r="P1152" i="1"/>
  <c r="Q1152" i="1" s="1"/>
  <c r="P1163" i="1"/>
  <c r="Q1163" i="1" s="1"/>
  <c r="P604" i="1"/>
  <c r="Q604" i="1" s="1"/>
  <c r="P622" i="1"/>
  <c r="Q622" i="1" s="1"/>
  <c r="P630" i="1"/>
  <c r="Q630" i="1" s="1"/>
  <c r="P643" i="1"/>
  <c r="Q643" i="1" s="1"/>
  <c r="P644" i="1"/>
  <c r="Q644" i="1" s="1"/>
  <c r="P655" i="1"/>
  <c r="Q655" i="1" s="1"/>
  <c r="P672" i="1"/>
  <c r="Q672" i="1" s="1"/>
  <c r="P673" i="1"/>
  <c r="Q673" i="1" s="1"/>
  <c r="P686" i="1"/>
  <c r="Q686" i="1" s="1"/>
  <c r="P709" i="1"/>
  <c r="Q709" i="1" s="1"/>
  <c r="P719" i="1"/>
  <c r="Q719" i="1" s="1"/>
  <c r="P721" i="1"/>
  <c r="Q721" i="1" s="1"/>
  <c r="P723" i="1"/>
  <c r="Q723" i="1" s="1"/>
  <c r="P724" i="1"/>
  <c r="Q724" i="1" s="1"/>
  <c r="P739" i="1"/>
  <c r="Q739" i="1" s="1"/>
  <c r="P769" i="1"/>
  <c r="Q769" i="1" s="1"/>
  <c r="P775" i="1"/>
  <c r="Q775" i="1" s="1"/>
  <c r="P789" i="1"/>
  <c r="Q789" i="1" s="1"/>
  <c r="P795" i="1"/>
  <c r="Q795" i="1" s="1"/>
  <c r="P799" i="1"/>
  <c r="Q799" i="1" s="1"/>
  <c r="P803" i="1"/>
  <c r="Q803" i="1" s="1"/>
  <c r="P808" i="1"/>
  <c r="Q808" i="1" s="1"/>
  <c r="P812" i="1"/>
  <c r="Q812" i="1" s="1"/>
  <c r="P843" i="1"/>
  <c r="Q843" i="1" s="1"/>
  <c r="P855" i="1"/>
  <c r="P856" i="1"/>
  <c r="P867" i="1"/>
  <c r="Q867" i="1" s="1"/>
  <c r="P872" i="1"/>
  <c r="P875" i="1"/>
  <c r="Q875" i="1" s="1"/>
  <c r="P887" i="1"/>
  <c r="Q887" i="1" s="1"/>
  <c r="P890" i="1"/>
  <c r="P902" i="1"/>
  <c r="Q902" i="1" s="1"/>
  <c r="P914" i="1"/>
  <c r="Q914" i="1" s="1"/>
  <c r="P918" i="1"/>
  <c r="Q918" i="1" s="1"/>
  <c r="P922" i="1"/>
  <c r="Q922" i="1" s="1"/>
  <c r="P926" i="1"/>
  <c r="Q926" i="1" s="1"/>
  <c r="P930" i="1"/>
  <c r="Q930" i="1" s="1"/>
  <c r="P936" i="1"/>
  <c r="Q936" i="1" s="1"/>
  <c r="P943" i="1"/>
  <c r="P951" i="1"/>
  <c r="Q951" i="1" s="1"/>
  <c r="P961" i="1"/>
  <c r="Q961" i="1" s="1"/>
  <c r="P970" i="1"/>
  <c r="Q970" i="1" s="1"/>
  <c r="P986" i="1"/>
  <c r="P990" i="1"/>
  <c r="Q990" i="1" s="1"/>
  <c r="P999" i="1"/>
  <c r="Q999" i="1" s="1"/>
  <c r="P1001" i="1"/>
  <c r="P1022" i="1"/>
  <c r="Q1022" i="1" s="1"/>
  <c r="P1024" i="1"/>
  <c r="Q1024" i="1" s="1"/>
  <c r="P1042" i="1"/>
  <c r="P1053" i="1"/>
  <c r="Q1053" i="1" s="1"/>
  <c r="P1065" i="1"/>
  <c r="Q1065" i="1" s="1"/>
  <c r="P1070" i="1"/>
  <c r="Q1070" i="1" s="1"/>
  <c r="P1090" i="1"/>
  <c r="P1091" i="1"/>
  <c r="Q1091" i="1" s="1"/>
  <c r="P1094" i="1"/>
  <c r="P1096" i="1"/>
  <c r="Q1096" i="1" s="1"/>
  <c r="P1125" i="1"/>
  <c r="Q1125" i="1" s="1"/>
  <c r="P1132" i="1"/>
  <c r="Q1132" i="1" s="1"/>
  <c r="P1133" i="1"/>
  <c r="Q1133" i="1" s="1"/>
  <c r="P1102" i="1"/>
  <c r="Q1102" i="1" s="1"/>
  <c r="P1108" i="1"/>
  <c r="Q1108" i="1" s="1"/>
  <c r="P1110" i="1"/>
  <c r="Q1110" i="1" s="1"/>
  <c r="P1112" i="1"/>
  <c r="Q1112" i="1" s="1"/>
  <c r="P1115" i="1"/>
  <c r="Q1115" i="1" s="1"/>
  <c r="P1117" i="1"/>
  <c r="Q1117" i="1" s="1"/>
  <c r="P1119" i="1"/>
  <c r="Q1119" i="1" s="1"/>
  <c r="P1121" i="1"/>
  <c r="Q1121" i="1" s="1"/>
  <c r="P1127" i="1"/>
  <c r="Q1127" i="1" s="1"/>
  <c r="P1148" i="1"/>
  <c r="Q1148" i="1" s="1"/>
  <c r="Q46" i="1"/>
  <c r="Q63" i="1"/>
  <c r="Q93" i="1"/>
  <c r="Q136" i="1"/>
  <c r="Q146" i="1"/>
  <c r="Q157" i="1"/>
  <c r="Q194" i="1"/>
  <c r="Q200" i="1"/>
  <c r="Q204" i="1"/>
  <c r="Q208" i="1"/>
  <c r="Q212" i="1"/>
  <c r="Q216" i="1"/>
  <c r="Q220" i="1"/>
  <c r="Q225" i="1"/>
  <c r="Q229" i="1"/>
  <c r="Q240" i="1"/>
  <c r="P246" i="1"/>
  <c r="Q246" i="1"/>
  <c r="Q252" i="1"/>
  <c r="Q260" i="1"/>
  <c r="Q264" i="1"/>
  <c r="Q268" i="1"/>
  <c r="Q272" i="1"/>
  <c r="Q280" i="1"/>
  <c r="Q284" i="1"/>
  <c r="Q302" i="1"/>
  <c r="Q308" i="1"/>
  <c r="P57" i="1"/>
  <c r="Q57" i="1"/>
  <c r="Q133" i="1"/>
  <c r="P152" i="1"/>
  <c r="Q152" i="1"/>
  <c r="Q234" i="1"/>
  <c r="Q244" i="1"/>
  <c r="P275" i="1"/>
  <c r="Q275" i="1"/>
  <c r="P288" i="1"/>
  <c r="Q288" i="1"/>
  <c r="P332" i="1"/>
  <c r="Q332" i="1"/>
  <c r="Q5" i="1"/>
  <c r="Q44" i="1"/>
  <c r="P58" i="1"/>
  <c r="Q58" i="1"/>
  <c r="Q60" i="1"/>
  <c r="Q134" i="1"/>
  <c r="P139" i="1"/>
  <c r="Q139" i="1"/>
  <c r="P153" i="1"/>
  <c r="Q153" i="1"/>
  <c r="Q192" i="1"/>
  <c r="Q196" i="1"/>
  <c r="Q202" i="1"/>
  <c r="Q206" i="1"/>
  <c r="Q210" i="1"/>
  <c r="Q214" i="1"/>
  <c r="Q218" i="1"/>
  <c r="Q223" i="1"/>
  <c r="Q227" i="1"/>
  <c r="Q232" i="1"/>
  <c r="Q242" i="1"/>
  <c r="Q245" i="1"/>
  <c r="Q251" i="1"/>
  <c r="Q262" i="1"/>
  <c r="Q266" i="1"/>
  <c r="Q270" i="1"/>
  <c r="Q286" i="1"/>
  <c r="Q305" i="1"/>
  <c r="Q323" i="1"/>
  <c r="Q328" i="1"/>
  <c r="P59" i="1"/>
  <c r="Q59" i="1"/>
  <c r="Q274" i="1"/>
  <c r="Q279" i="1"/>
  <c r="P333" i="1"/>
  <c r="Q333" i="1"/>
  <c r="Q7" i="1"/>
  <c r="Q11" i="1"/>
  <c r="P36" i="1"/>
  <c r="P64" i="1"/>
  <c r="P68" i="1"/>
  <c r="P72" i="1"/>
  <c r="P141" i="1"/>
  <c r="P182" i="1"/>
  <c r="P183" i="1"/>
  <c r="P184" i="1"/>
  <c r="P185" i="1"/>
  <c r="P186" i="1"/>
  <c r="P187" i="1"/>
  <c r="P188" i="1"/>
  <c r="P189" i="1"/>
  <c r="P191" i="1"/>
  <c r="P236" i="1"/>
  <c r="P247" i="1"/>
  <c r="P248" i="1"/>
  <c r="P249" i="1"/>
  <c r="P253" i="1"/>
  <c r="P254" i="1"/>
  <c r="P255" i="1"/>
  <c r="P276" i="1"/>
  <c r="P278" i="1"/>
  <c r="P282" i="1"/>
  <c r="P283" i="1"/>
  <c r="P289" i="1"/>
  <c r="P299" i="1"/>
  <c r="P300" i="1"/>
  <c r="Q309" i="1"/>
  <c r="Q318" i="1"/>
  <c r="Q322" i="1"/>
  <c r="Q326" i="1"/>
  <c r="Q415" i="1"/>
  <c r="Q418" i="1"/>
  <c r="Q422" i="1"/>
  <c r="Q426" i="1"/>
  <c r="Q431" i="1"/>
  <c r="Q435" i="1"/>
  <c r="Q372" i="1"/>
  <c r="Q376" i="1"/>
  <c r="Q379" i="1"/>
  <c r="S437" i="1"/>
  <c r="Q441" i="1"/>
  <c r="Q445" i="1"/>
  <c r="Q450" i="1"/>
  <c r="Q454" i="1"/>
  <c r="Q458" i="1"/>
  <c r="Q462" i="1"/>
  <c r="Q467" i="1"/>
  <c r="P478" i="1"/>
  <c r="Q478" i="1" s="1"/>
  <c r="Q482" i="1"/>
  <c r="Q484" i="1"/>
  <c r="Q505" i="1"/>
  <c r="Q310" i="1"/>
  <c r="Q312" i="1"/>
  <c r="P325" i="1"/>
  <c r="P330" i="1"/>
  <c r="I331" i="1"/>
  <c r="A331" i="1" s="1"/>
  <c r="P331" i="1" s="1"/>
  <c r="I370" i="1"/>
  <c r="A370" i="1" s="1"/>
  <c r="P370" i="1" s="1"/>
  <c r="T331" i="1"/>
  <c r="Q345" i="1"/>
  <c r="Q361" i="1"/>
  <c r="Q365" i="1"/>
  <c r="I369" i="1"/>
  <c r="A369" i="1" s="1"/>
  <c r="P369" i="1" s="1"/>
  <c r="Q374" i="1"/>
  <c r="Q378" i="1"/>
  <c r="Q391" i="1"/>
  <c r="Q394" i="1"/>
  <c r="Q400" i="1"/>
  <c r="Q416" i="1"/>
  <c r="Q421" i="1"/>
  <c r="Q425" i="1"/>
  <c r="Q430" i="1"/>
  <c r="Q448" i="1"/>
  <c r="Q456" i="1"/>
  <c r="Q469" i="1"/>
  <c r="P476" i="1"/>
  <c r="Q476" i="1" s="1"/>
  <c r="P487" i="1"/>
  <c r="Q487" i="1" s="1"/>
  <c r="P496" i="1"/>
  <c r="Q496" i="1" s="1"/>
  <c r="Q884" i="1"/>
  <c r="P884" i="1"/>
  <c r="P941" i="1"/>
  <c r="Q941" i="1"/>
  <c r="P979" i="1"/>
  <c r="Q979" i="1"/>
  <c r="P1023" i="1"/>
  <c r="Q1023" i="1"/>
  <c r="P666" i="1"/>
  <c r="Q666" i="1" s="1"/>
  <c r="P671" i="1"/>
  <c r="Q671" i="1" s="1"/>
  <c r="P676" i="1"/>
  <c r="Q676" i="1" s="1"/>
  <c r="P677" i="1"/>
  <c r="Q677" i="1" s="1"/>
  <c r="P679" i="1"/>
  <c r="Q679" i="1" s="1"/>
  <c r="P688" i="1"/>
  <c r="Q688" i="1" s="1"/>
  <c r="P694" i="1"/>
  <c r="Q694" i="1" s="1"/>
  <c r="P697" i="1"/>
  <c r="Q697" i="1" s="1"/>
  <c r="P700" i="1"/>
  <c r="Q700" i="1" s="1"/>
  <c r="P711" i="1"/>
  <c r="Q711" i="1" s="1"/>
  <c r="P715" i="1"/>
  <c r="Q715" i="1" s="1"/>
  <c r="P730" i="1"/>
  <c r="Q730" i="1" s="1"/>
  <c r="P741" i="1"/>
  <c r="Q741" i="1" s="1"/>
  <c r="P750" i="1"/>
  <c r="Q750" i="1" s="1"/>
  <c r="T855" i="1"/>
  <c r="Q855" i="1" s="1"/>
  <c r="P857" i="1"/>
  <c r="Q857" i="1"/>
  <c r="P871" i="1"/>
  <c r="Q877" i="1"/>
  <c r="Q881" i="1"/>
  <c r="P881" i="1"/>
  <c r="Q885" i="1"/>
  <c r="P885" i="1"/>
  <c r="Q898" i="1"/>
  <c r="P980" i="1"/>
  <c r="Q980" i="1"/>
  <c r="P649" i="1"/>
  <c r="Q649" i="1" s="1"/>
  <c r="P661" i="1"/>
  <c r="Q661" i="1" s="1"/>
  <c r="Q759" i="1"/>
  <c r="Q882" i="1"/>
  <c r="P882" i="1"/>
  <c r="Q886" i="1"/>
  <c r="P886" i="1"/>
  <c r="P896" i="1"/>
  <c r="Q896" i="1"/>
  <c r="P978" i="1"/>
  <c r="Q978" i="1"/>
  <c r="P713" i="1"/>
  <c r="Q713" i="1" s="1"/>
  <c r="P729" i="1"/>
  <c r="Q729" i="1" s="1"/>
  <c r="P761" i="1"/>
  <c r="Q761" i="1" s="1"/>
  <c r="Q868" i="1"/>
  <c r="Q880" i="1"/>
  <c r="Q883" i="1"/>
  <c r="P883" i="1"/>
  <c r="Q890" i="1"/>
  <c r="Q894" i="1"/>
  <c r="P937" i="1"/>
  <c r="Q937" i="1"/>
  <c r="P940" i="1"/>
  <c r="P944" i="1"/>
  <c r="Q944" i="1"/>
  <c r="P1061" i="1"/>
  <c r="Q1061" i="1" s="1"/>
  <c r="Q861" i="1"/>
  <c r="Q870" i="1"/>
  <c r="Q920" i="1"/>
  <c r="Q924" i="1"/>
  <c r="Q928" i="1"/>
  <c r="P988" i="1"/>
  <c r="Q1090" i="1"/>
  <c r="P731" i="1"/>
  <c r="Q731" i="1" s="1"/>
  <c r="P743" i="1"/>
  <c r="Q743" i="1" s="1"/>
  <c r="P751" i="1"/>
  <c r="Q751" i="1" s="1"/>
  <c r="P781" i="1"/>
  <c r="Q781" i="1" s="1"/>
  <c r="P793" i="1"/>
  <c r="Q793" i="1" s="1"/>
  <c r="P797" i="1"/>
  <c r="Q797" i="1" s="1"/>
  <c r="P801" i="1"/>
  <c r="Q801" i="1" s="1"/>
  <c r="P805" i="1"/>
  <c r="Q805" i="1" s="1"/>
  <c r="S855" i="1"/>
  <c r="I865" i="1"/>
  <c r="A865" i="1" s="1"/>
  <c r="P865" i="1" s="1"/>
  <c r="P869" i="1"/>
  <c r="I893" i="1"/>
  <c r="A893" i="1" s="1"/>
  <c r="P893" i="1" s="1"/>
  <c r="Q893" i="1" s="1"/>
  <c r="P909" i="1"/>
  <c r="Q909" i="1"/>
  <c r="S940" i="1"/>
  <c r="P992" i="1"/>
  <c r="Q992" i="1" s="1"/>
  <c r="P1059" i="1"/>
  <c r="Q1059" i="1" s="1"/>
  <c r="Q1062" i="1"/>
  <c r="Q1122" i="1"/>
  <c r="Q865" i="1"/>
  <c r="Q913" i="1"/>
  <c r="Q921" i="1"/>
  <c r="Q925" i="1"/>
  <c r="Q927" i="1"/>
  <c r="Q929" i="1"/>
  <c r="Q931" i="1"/>
  <c r="P934" i="1"/>
  <c r="T940" i="1"/>
  <c r="Q940" i="1" s="1"/>
  <c r="P989" i="1"/>
  <c r="Q989" i="1" s="1"/>
  <c r="P993" i="1"/>
  <c r="Q993" i="1"/>
  <c r="S1025" i="1"/>
  <c r="AF53" i="7"/>
  <c r="AI53" i="7" s="1"/>
  <c r="AE53" i="7"/>
  <c r="AU14" i="7"/>
  <c r="AU17" i="7"/>
  <c r="AU21" i="7"/>
  <c r="AU24" i="7"/>
  <c r="AU27" i="7"/>
  <c r="AU35" i="7"/>
  <c r="AF38" i="7"/>
  <c r="AI38" i="7" s="1"/>
  <c r="AE38" i="7"/>
  <c r="AU44" i="7"/>
  <c r="AU47" i="7"/>
  <c r="AF55" i="7"/>
  <c r="AI55" i="7" s="1"/>
  <c r="AE55" i="7"/>
  <c r="AE88" i="7"/>
  <c r="AF88" i="7"/>
  <c r="AI88" i="7" s="1"/>
  <c r="AE99" i="7"/>
  <c r="AF99" i="7"/>
  <c r="AI99" i="7" s="1"/>
  <c r="AF112" i="7"/>
  <c r="AI112" i="7" s="1"/>
  <c r="AE112" i="7"/>
  <c r="AF121" i="7"/>
  <c r="AI121" i="7" s="1"/>
  <c r="AE121" i="7"/>
  <c r="AF125" i="7"/>
  <c r="AI125" i="7" s="1"/>
  <c r="AE125" i="7"/>
  <c r="AF137" i="7"/>
  <c r="AI137" i="7" s="1"/>
  <c r="AE137" i="7"/>
  <c r="AE147" i="7"/>
  <c r="AF147" i="7"/>
  <c r="AI147" i="7" s="1"/>
  <c r="AF148" i="7"/>
  <c r="AI148" i="7" s="1"/>
  <c r="AE148" i="7"/>
  <c r="AE153" i="7"/>
  <c r="AF153" i="7"/>
  <c r="AI153" i="7" s="1"/>
  <c r="AF156" i="7"/>
  <c r="AI156" i="7" s="1"/>
  <c r="AE156" i="7"/>
  <c r="AF159" i="7"/>
  <c r="AI159" i="7" s="1"/>
  <c r="AE159" i="7"/>
  <c r="P1158" i="1"/>
  <c r="Q1158" i="1" s="1"/>
  <c r="P1159" i="1"/>
  <c r="Q1159" i="1" s="1"/>
  <c r="AF9" i="7"/>
  <c r="AI9" i="7" s="1"/>
  <c r="AE9" i="7"/>
  <c r="AF12" i="7"/>
  <c r="AI12" i="7" s="1"/>
  <c r="AE12" i="7"/>
  <c r="AF14" i="7"/>
  <c r="AI14" i="7" s="1"/>
  <c r="AF17" i="7"/>
  <c r="AI17" i="7" s="1"/>
  <c r="AF19" i="7"/>
  <c r="AI19" i="7" s="1"/>
  <c r="AE19" i="7"/>
  <c r="AF21" i="7"/>
  <c r="AI21" i="7" s="1"/>
  <c r="AF24" i="7"/>
  <c r="AI24" i="7" s="1"/>
  <c r="AF26" i="7"/>
  <c r="AI26" i="7" s="1"/>
  <c r="AE26" i="7"/>
  <c r="AU31" i="7"/>
  <c r="AF33" i="7"/>
  <c r="AI33" i="7" s="1"/>
  <c r="AE33" i="7"/>
  <c r="AF35" i="7"/>
  <c r="AI35" i="7" s="1"/>
  <c r="AF44" i="7"/>
  <c r="AI44" i="7" s="1"/>
  <c r="AF46" i="7"/>
  <c r="AI46" i="7" s="1"/>
  <c r="AE46" i="7"/>
  <c r="AU49" i="7"/>
  <c r="AF51" i="7"/>
  <c r="AI51" i="7" s="1"/>
  <c r="AU51" i="7"/>
  <c r="AU52" i="7"/>
  <c r="AF57" i="7"/>
  <c r="AI57" i="7" s="1"/>
  <c r="AE57" i="7"/>
  <c r="AF61" i="7"/>
  <c r="AI61" i="7" s="1"/>
  <c r="AE61" i="7"/>
  <c r="AF94" i="7"/>
  <c r="AI94" i="7" s="1"/>
  <c r="AE94" i="7"/>
  <c r="AE105" i="7"/>
  <c r="AF105" i="7"/>
  <c r="AI105" i="7" s="1"/>
  <c r="AE115" i="7"/>
  <c r="AF115" i="7"/>
  <c r="AI115" i="7" s="1"/>
  <c r="AF122" i="7"/>
  <c r="AI122" i="7" s="1"/>
  <c r="AE122" i="7"/>
  <c r="AF126" i="7"/>
  <c r="AI126" i="7" s="1"/>
  <c r="AE126" i="7"/>
  <c r="AF130" i="7"/>
  <c r="AI130" i="7" s="1"/>
  <c r="AE130" i="7"/>
  <c r="AE139" i="7"/>
  <c r="AF139" i="7"/>
  <c r="AI139" i="7" s="1"/>
  <c r="AF154" i="7"/>
  <c r="AI154" i="7" s="1"/>
  <c r="AE154" i="7"/>
  <c r="P1154" i="1"/>
  <c r="Q1154" i="1" s="1"/>
  <c r="P1156" i="1"/>
  <c r="Q1156" i="1" s="1"/>
  <c r="P1161" i="1"/>
  <c r="Q1161" i="1" s="1"/>
  <c r="F3" i="4"/>
  <c r="F4" i="4" s="1"/>
  <c r="F18" i="4"/>
  <c r="AL757" i="7"/>
  <c r="AT757" i="7"/>
  <c r="AU2" i="7"/>
  <c r="AU5" i="7"/>
  <c r="AU8" i="7"/>
  <c r="AU29" i="7"/>
  <c r="AU32" i="7"/>
  <c r="AU37" i="7"/>
  <c r="AU40" i="7"/>
  <c r="AF42" i="7"/>
  <c r="AI42" i="7" s="1"/>
  <c r="AE42" i="7"/>
  <c r="AF48" i="7"/>
  <c r="AI48" i="7" s="1"/>
  <c r="AE48" i="7"/>
  <c r="AF52" i="7"/>
  <c r="AI52" i="7" s="1"/>
  <c r="AU54" i="7"/>
  <c r="AU59" i="7"/>
  <c r="AF84" i="7"/>
  <c r="AI84" i="7" s="1"/>
  <c r="AE84" i="7"/>
  <c r="AF91" i="7"/>
  <c r="AI91" i="7" s="1"/>
  <c r="AE91" i="7"/>
  <c r="AF106" i="7"/>
  <c r="AI106" i="7" s="1"/>
  <c r="AE106" i="7"/>
  <c r="AF116" i="7"/>
  <c r="AI116" i="7" s="1"/>
  <c r="AE116" i="7"/>
  <c r="AF123" i="7"/>
  <c r="AI123" i="7" s="1"/>
  <c r="AE123" i="7"/>
  <c r="AF127" i="7"/>
  <c r="AI127" i="7" s="1"/>
  <c r="AE127" i="7"/>
  <c r="AF135" i="7"/>
  <c r="AI135" i="7" s="1"/>
  <c r="AE135" i="7"/>
  <c r="AF140" i="7"/>
  <c r="AI140" i="7" s="1"/>
  <c r="AE140" i="7"/>
  <c r="AE141" i="7"/>
  <c r="AF141" i="7"/>
  <c r="AI141" i="7" s="1"/>
  <c r="AF150" i="7"/>
  <c r="AI150" i="7" s="1"/>
  <c r="AE150" i="7"/>
  <c r="AF151" i="7"/>
  <c r="AI151" i="7" s="1"/>
  <c r="AE151" i="7"/>
  <c r="F25" i="4"/>
  <c r="F26" i="4" s="1"/>
  <c r="F35" i="4"/>
  <c r="AF2" i="7"/>
  <c r="AI2" i="7" s="1"/>
  <c r="AF4" i="7"/>
  <c r="AI4" i="7" s="1"/>
  <c r="AE4" i="7"/>
  <c r="AF7" i="7"/>
  <c r="AI7" i="7" s="1"/>
  <c r="AE7" i="7"/>
  <c r="AU10" i="7"/>
  <c r="AU13" i="7"/>
  <c r="AU16" i="7"/>
  <c r="AU20" i="7"/>
  <c r="AU23" i="7"/>
  <c r="AF28" i="7"/>
  <c r="AI28" i="7" s="1"/>
  <c r="AE28" i="7"/>
  <c r="AF32" i="7"/>
  <c r="AI32" i="7" s="1"/>
  <c r="AU34" i="7"/>
  <c r="AF36" i="7"/>
  <c r="AI36" i="7" s="1"/>
  <c r="AE36" i="7"/>
  <c r="AF40" i="7"/>
  <c r="AI40" i="7" s="1"/>
  <c r="AU43" i="7"/>
  <c r="AF50" i="7"/>
  <c r="AI50" i="7" s="1"/>
  <c r="AE50" i="7"/>
  <c r="AU56" i="7"/>
  <c r="AE58" i="7"/>
  <c r="AF59" i="7"/>
  <c r="AI59" i="7" s="1"/>
  <c r="AF62" i="7"/>
  <c r="AI62" i="7" s="1"/>
  <c r="AU62" i="7"/>
  <c r="AF75" i="7"/>
  <c r="AI75" i="7" s="1"/>
  <c r="AE75" i="7"/>
  <c r="AF107" i="7"/>
  <c r="AI107" i="7" s="1"/>
  <c r="AE107" i="7"/>
  <c r="AF109" i="7"/>
  <c r="AI109" i="7" s="1"/>
  <c r="AE109" i="7"/>
  <c r="AE110" i="7"/>
  <c r="AF110" i="7"/>
  <c r="AI110" i="7" s="1"/>
  <c r="AF117" i="7"/>
  <c r="AI117" i="7" s="1"/>
  <c r="AE117" i="7"/>
  <c r="AF119" i="7"/>
  <c r="AI119" i="7" s="1"/>
  <c r="AE119" i="7"/>
  <c r="AE120" i="7"/>
  <c r="AF120" i="7"/>
  <c r="AI120" i="7" s="1"/>
  <c r="AF124" i="7"/>
  <c r="AI124" i="7" s="1"/>
  <c r="AE124" i="7"/>
  <c r="AF128" i="7"/>
  <c r="AI128" i="7" s="1"/>
  <c r="AE128" i="7"/>
  <c r="AF133" i="7"/>
  <c r="AI133" i="7" s="1"/>
  <c r="AE133" i="7"/>
  <c r="AE142" i="7"/>
  <c r="AF142" i="7"/>
  <c r="AI142" i="7" s="1"/>
  <c r="AF143" i="7"/>
  <c r="AI143" i="7" s="1"/>
  <c r="AE143" i="7"/>
  <c r="AE145" i="7"/>
  <c r="AF145" i="7"/>
  <c r="AI145" i="7" s="1"/>
  <c r="AF146" i="7"/>
  <c r="AI146" i="7" s="1"/>
  <c r="AE146" i="7"/>
  <c r="AA757" i="7"/>
  <c r="AF65" i="7"/>
  <c r="AI65" i="7" s="1"/>
  <c r="AF70" i="7"/>
  <c r="AI70" i="7" s="1"/>
  <c r="AF73" i="7"/>
  <c r="AI73" i="7" s="1"/>
  <c r="AF76" i="7"/>
  <c r="AI76" i="7" s="1"/>
  <c r="AF78" i="7"/>
  <c r="AI78" i="7" s="1"/>
  <c r="AF81" i="7"/>
  <c r="AI81" i="7" s="1"/>
  <c r="AF85" i="7"/>
  <c r="AI85" i="7" s="1"/>
  <c r="AF93" i="7"/>
  <c r="AI93" i="7" s="1"/>
  <c r="AF97" i="7"/>
  <c r="AI97" i="7" s="1"/>
  <c r="AF102" i="7"/>
  <c r="AI102" i="7" s="1"/>
  <c r="AF108" i="7"/>
  <c r="AI108" i="7" s="1"/>
  <c r="AF129" i="7"/>
  <c r="AI129" i="7" s="1"/>
  <c r="AU143" i="7"/>
  <c r="AU146" i="7"/>
  <c r="AU151" i="7"/>
  <c r="AU157" i="7"/>
  <c r="AF161" i="7"/>
  <c r="AI161" i="7" s="1"/>
  <c r="AE161" i="7"/>
  <c r="AF163" i="7"/>
  <c r="AI163" i="7" s="1"/>
  <c r="AE163" i="7"/>
  <c r="AF173" i="7"/>
  <c r="AI173" i="7" s="1"/>
  <c r="AE173" i="7"/>
  <c r="AF178" i="7"/>
  <c r="AI178" i="7" s="1"/>
  <c r="AE178" i="7"/>
  <c r="AE187" i="7"/>
  <c r="AF187" i="7"/>
  <c r="AI187" i="7" s="1"/>
  <c r="AE190" i="7"/>
  <c r="AF190" i="7"/>
  <c r="AI190" i="7" s="1"/>
  <c r="AF202" i="7"/>
  <c r="AI202" i="7" s="1"/>
  <c r="AE202" i="7"/>
  <c r="AF206" i="7"/>
  <c r="AI206" i="7" s="1"/>
  <c r="AE206" i="7"/>
  <c r="AF209" i="7"/>
  <c r="AI209" i="7" s="1"/>
  <c r="AE209" i="7"/>
  <c r="AE210" i="7"/>
  <c r="AF210" i="7"/>
  <c r="AI210" i="7" s="1"/>
  <c r="AF211" i="7"/>
  <c r="AI211" i="7" s="1"/>
  <c r="AE211" i="7"/>
  <c r="AE212" i="7"/>
  <c r="AF212" i="7"/>
  <c r="AI212" i="7" s="1"/>
  <c r="AF213" i="7"/>
  <c r="AI213" i="7" s="1"/>
  <c r="AE213" i="7"/>
  <c r="AE214" i="7"/>
  <c r="AF214" i="7"/>
  <c r="AI214" i="7" s="1"/>
  <c r="AF215" i="7"/>
  <c r="AI215" i="7" s="1"/>
  <c r="AE215" i="7"/>
  <c r="AF220" i="7"/>
  <c r="AI220" i="7" s="1"/>
  <c r="AE220" i="7"/>
  <c r="AE221" i="7"/>
  <c r="AF221" i="7"/>
  <c r="AI221" i="7" s="1"/>
  <c r="AF222" i="7"/>
  <c r="AI222" i="7" s="1"/>
  <c r="AE222" i="7"/>
  <c r="AE223" i="7"/>
  <c r="AF223" i="7"/>
  <c r="AI223" i="7" s="1"/>
  <c r="AE224" i="7"/>
  <c r="AF225" i="7"/>
  <c r="AI225" i="7" s="1"/>
  <c r="AE225" i="7"/>
  <c r="AJ757" i="7"/>
  <c r="AR757" i="7"/>
  <c r="AV757" i="7"/>
  <c r="AE132" i="7"/>
  <c r="AU148" i="7"/>
  <c r="AF152" i="7"/>
  <c r="AI152" i="7" s="1"/>
  <c r="AU160" i="7"/>
  <c r="AF164" i="7"/>
  <c r="AI164" i="7" s="1"/>
  <c r="AE164" i="7"/>
  <c r="AF165" i="7"/>
  <c r="AI165" i="7" s="1"/>
  <c r="AE165" i="7"/>
  <c r="AF166" i="7"/>
  <c r="AI166" i="7" s="1"/>
  <c r="AE166" i="7"/>
  <c r="AF167" i="7"/>
  <c r="AI167" i="7" s="1"/>
  <c r="AE167" i="7"/>
  <c r="AF168" i="7"/>
  <c r="AI168" i="7" s="1"/>
  <c r="AE168" i="7"/>
  <c r="AF169" i="7"/>
  <c r="AI169" i="7" s="1"/>
  <c r="AE169" i="7"/>
  <c r="AF170" i="7"/>
  <c r="AI170" i="7" s="1"/>
  <c r="AE170" i="7"/>
  <c r="AE174" i="7"/>
  <c r="AF174" i="7"/>
  <c r="AI174" i="7" s="1"/>
  <c r="AF180" i="7"/>
  <c r="AI180" i="7" s="1"/>
  <c r="AE180" i="7"/>
  <c r="AF181" i="7"/>
  <c r="AI181" i="7" s="1"/>
  <c r="AE181" i="7"/>
  <c r="AF184" i="7"/>
  <c r="AI184" i="7" s="1"/>
  <c r="AE184" i="7"/>
  <c r="AF195" i="7"/>
  <c r="AI195" i="7" s="1"/>
  <c r="AE195" i="7"/>
  <c r="AE196" i="7"/>
  <c r="AF196" i="7"/>
  <c r="AI196" i="7" s="1"/>
  <c r="AF198" i="7"/>
  <c r="AI198" i="7" s="1"/>
  <c r="AE198" i="7"/>
  <c r="AF199" i="7"/>
  <c r="AI199" i="7" s="1"/>
  <c r="AE199" i="7"/>
  <c r="AF203" i="7"/>
  <c r="AI203" i="7" s="1"/>
  <c r="AE203" i="7"/>
  <c r="AF207" i="7"/>
  <c r="AI207" i="7" s="1"/>
  <c r="AE207" i="7"/>
  <c r="R757" i="7"/>
  <c r="R758" i="7" s="1"/>
  <c r="AK757" i="7"/>
  <c r="AS757" i="7"/>
  <c r="AF64" i="7"/>
  <c r="AI64" i="7" s="1"/>
  <c r="AF69" i="7"/>
  <c r="AI69" i="7" s="1"/>
  <c r="AF72" i="7"/>
  <c r="AI72" i="7" s="1"/>
  <c r="AF83" i="7"/>
  <c r="AI83" i="7" s="1"/>
  <c r="AF92" i="7"/>
  <c r="AI92" i="7" s="1"/>
  <c r="AF95" i="7"/>
  <c r="AI95" i="7" s="1"/>
  <c r="AE138" i="7"/>
  <c r="AF144" i="7"/>
  <c r="AI144" i="7" s="1"/>
  <c r="AF160" i="7"/>
  <c r="AI160" i="7" s="1"/>
  <c r="AF171" i="7"/>
  <c r="AI171" i="7" s="1"/>
  <c r="AE171" i="7"/>
  <c r="AF175" i="7"/>
  <c r="AI175" i="7" s="1"/>
  <c r="AE175" i="7"/>
  <c r="AE757" i="7" s="1"/>
  <c r="AF176" i="7"/>
  <c r="AI176" i="7" s="1"/>
  <c r="AE176" i="7"/>
  <c r="AF182" i="7"/>
  <c r="AI182" i="7" s="1"/>
  <c r="AE182" i="7"/>
  <c r="AF185" i="7"/>
  <c r="AI185" i="7" s="1"/>
  <c r="AE185" i="7"/>
  <c r="AF188" i="7"/>
  <c r="AI188" i="7" s="1"/>
  <c r="AE188" i="7"/>
  <c r="AF191" i="7"/>
  <c r="AI191" i="7" s="1"/>
  <c r="AE191" i="7"/>
  <c r="AF200" i="7"/>
  <c r="AI200" i="7" s="1"/>
  <c r="AE200" i="7"/>
  <c r="AF204" i="7"/>
  <c r="AI204" i="7" s="1"/>
  <c r="AE204" i="7"/>
  <c r="AF216" i="7"/>
  <c r="AI216" i="7" s="1"/>
  <c r="AE216" i="7"/>
  <c r="AE217" i="7"/>
  <c r="AF217" i="7"/>
  <c r="AI217" i="7" s="1"/>
  <c r="AE227" i="7"/>
  <c r="AF227" i="7"/>
  <c r="AI227" i="7" s="1"/>
  <c r="AU141" i="7"/>
  <c r="AF158" i="7"/>
  <c r="AI158" i="7" s="1"/>
  <c r="AE172" i="7"/>
  <c r="AF172" i="7"/>
  <c r="AI172" i="7" s="1"/>
  <c r="AE177" i="7"/>
  <c r="AF177" i="7"/>
  <c r="AI177" i="7" s="1"/>
  <c r="AE183" i="7"/>
  <c r="AF183" i="7"/>
  <c r="AI183" i="7" s="1"/>
  <c r="AF186" i="7"/>
  <c r="AI186" i="7" s="1"/>
  <c r="AE186" i="7"/>
  <c r="AF189" i="7"/>
  <c r="AI189" i="7" s="1"/>
  <c r="AE189" i="7"/>
  <c r="AF192" i="7"/>
  <c r="AI192" i="7" s="1"/>
  <c r="AE192" i="7"/>
  <c r="AF193" i="7"/>
  <c r="AI193" i="7" s="1"/>
  <c r="AE193" i="7"/>
  <c r="AF194" i="7"/>
  <c r="AI194" i="7" s="1"/>
  <c r="AE194" i="7"/>
  <c r="AF201" i="7"/>
  <c r="AI201" i="7" s="1"/>
  <c r="AE201" i="7"/>
  <c r="AF205" i="7"/>
  <c r="AI205" i="7" s="1"/>
  <c r="AE205" i="7"/>
  <c r="AE208" i="7"/>
  <c r="AF208" i="7"/>
  <c r="AI208" i="7" s="1"/>
  <c r="AF218" i="7"/>
  <c r="AI218" i="7" s="1"/>
  <c r="AE218" i="7"/>
  <c r="AE219" i="7"/>
  <c r="AF219" i="7"/>
  <c r="AI219" i="7" s="1"/>
  <c r="AF226" i="7"/>
  <c r="AI226" i="7" s="1"/>
  <c r="AE226" i="7"/>
  <c r="AE234" i="7"/>
  <c r="AE315" i="7"/>
  <c r="AE319" i="7"/>
  <c r="AE323" i="7"/>
  <c r="AE327" i="7"/>
  <c r="AE331" i="7"/>
  <c r="AE335" i="7"/>
  <c r="AE339" i="7"/>
  <c r="AE343" i="7"/>
  <c r="AE356" i="7"/>
  <c r="AE359" i="7"/>
  <c r="AE372" i="7"/>
  <c r="AE391" i="7"/>
  <c r="AE407" i="7"/>
  <c r="AU236" i="7"/>
  <c r="AE241" i="7"/>
  <c r="AU244" i="7"/>
  <c r="AE249" i="7"/>
  <c r="AU252" i="7"/>
  <c r="AE257" i="7"/>
  <c r="AU260" i="7"/>
  <c r="AE265" i="7"/>
  <c r="AU268" i="7"/>
  <c r="AE311" i="7"/>
  <c r="AE352" i="7"/>
  <c r="AE355" i="7"/>
  <c r="AE368" i="7"/>
  <c r="AE395" i="7"/>
  <c r="AE179" i="7"/>
  <c r="AE197" i="7"/>
  <c r="AU238" i="7"/>
  <c r="AU246" i="7"/>
  <c r="AU254" i="7"/>
  <c r="AU262" i="7"/>
  <c r="AU270" i="7"/>
  <c r="AE348" i="7"/>
  <c r="AE351" i="7"/>
  <c r="AE364" i="7"/>
  <c r="AE367" i="7"/>
  <c r="AE383" i="7"/>
  <c r="AE399" i="7"/>
  <c r="AE235" i="7"/>
  <c r="AE237" i="7"/>
  <c r="AU240" i="7"/>
  <c r="AE245" i="7"/>
  <c r="AU248" i="7"/>
  <c r="AE253" i="7"/>
  <c r="AU256" i="7"/>
  <c r="AE261" i="7"/>
  <c r="AU264" i="7"/>
  <c r="AE269" i="7"/>
  <c r="AE332" i="7"/>
  <c r="AE336" i="7"/>
  <c r="AE340" i="7"/>
  <c r="AE344" i="7"/>
  <c r="AE347" i="7"/>
  <c r="AE360" i="7"/>
  <c r="AE363" i="7"/>
  <c r="AE376" i="7"/>
  <c r="AE387" i="7"/>
  <c r="AE403" i="7"/>
  <c r="AE411" i="7"/>
  <c r="AE415" i="7"/>
  <c r="AE419" i="7"/>
  <c r="AU426" i="7"/>
  <c r="AU430" i="7"/>
  <c r="AU434" i="7"/>
  <c r="AE438" i="7"/>
  <c r="AU441" i="7"/>
  <c r="AE449" i="7"/>
  <c r="AE457" i="7"/>
  <c r="AE461" i="7"/>
  <c r="AE465" i="7"/>
  <c r="AE469" i="7"/>
  <c r="AU410" i="7"/>
  <c r="AU422" i="7"/>
  <c r="AU445" i="7"/>
  <c r="AE453" i="7"/>
  <c r="AE471" i="7"/>
  <c r="AU414" i="7"/>
  <c r="AU418" i="7"/>
  <c r="AE427" i="7"/>
  <c r="AE431" i="7"/>
  <c r="AE435" i="7"/>
  <c r="AU437" i="7"/>
  <c r="AE441" i="7"/>
  <c r="AE442" i="7"/>
  <c r="AU444" i="7"/>
  <c r="AE423" i="7"/>
  <c r="AE445" i="7"/>
  <c r="AE446" i="7"/>
  <c r="AE517" i="7"/>
  <c r="AU518" i="7"/>
  <c r="AE523" i="7"/>
  <c r="AE530" i="7"/>
  <c r="AE535" i="7"/>
  <c r="AU540" i="7"/>
  <c r="AE545" i="7"/>
  <c r="AU546" i="7"/>
  <c r="AE551" i="7"/>
  <c r="AE515" i="7"/>
  <c r="AU516" i="7"/>
  <c r="AE521" i="7"/>
  <c r="AU522" i="7"/>
  <c r="AE528" i="7"/>
  <c r="AU529" i="7"/>
  <c r="AE539" i="7"/>
  <c r="AU544" i="7"/>
  <c r="AE549" i="7"/>
  <c r="AU550" i="7"/>
  <c r="AE557" i="7"/>
  <c r="AE561" i="7"/>
  <c r="AE565" i="7"/>
  <c r="AE569" i="7"/>
  <c r="AU520" i="7"/>
  <c r="AE525" i="7"/>
  <c r="AU527" i="7"/>
  <c r="AE532" i="7"/>
  <c r="AE537" i="7"/>
  <c r="AU538" i="7"/>
  <c r="AE543" i="7"/>
  <c r="AU548" i="7"/>
  <c r="AE553" i="7"/>
  <c r="AE519" i="7"/>
  <c r="AU524" i="7"/>
  <c r="AE526" i="7"/>
  <c r="AU531" i="7"/>
  <c r="AE533" i="7"/>
  <c r="AE534" i="7"/>
  <c r="AU536" i="7"/>
  <c r="AE541" i="7"/>
  <c r="AU542" i="7"/>
  <c r="AE547" i="7"/>
  <c r="AU552" i="7"/>
  <c r="AU556" i="7"/>
  <c r="AU560" i="7"/>
  <c r="AU564" i="7"/>
  <c r="AU568" i="7"/>
  <c r="AU616" i="7"/>
  <c r="AU620" i="7"/>
  <c r="AU624" i="7"/>
  <c r="AU628" i="7"/>
  <c r="AU632" i="7"/>
  <c r="AU637" i="7"/>
  <c r="AE639" i="7"/>
  <c r="AU640" i="7"/>
  <c r="AU646" i="7"/>
  <c r="AU654" i="7"/>
  <c r="AU662" i="7"/>
  <c r="AU670" i="7"/>
  <c r="AU684" i="7"/>
  <c r="AE687" i="7"/>
  <c r="AE693" i="7"/>
  <c r="AE695" i="7"/>
  <c r="AE701" i="7"/>
  <c r="AE703" i="7"/>
  <c r="AU710" i="7"/>
  <c r="AE717" i="7"/>
  <c r="AE719" i="7"/>
  <c r="AU638" i="7"/>
  <c r="AE645" i="7"/>
  <c r="AU648" i="7"/>
  <c r="AE653" i="7"/>
  <c r="AU656" i="7"/>
  <c r="AE661" i="7"/>
  <c r="AU664" i="7"/>
  <c r="AE669" i="7"/>
  <c r="AU672" i="7"/>
  <c r="AE677" i="7"/>
  <c r="AE681" i="7"/>
  <c r="AE690" i="7"/>
  <c r="AE691" i="7"/>
  <c r="AE698" i="7"/>
  <c r="AE699" i="7"/>
  <c r="AU706" i="7"/>
  <c r="AE713" i="7"/>
  <c r="AE715" i="7"/>
  <c r="AU722" i="7"/>
  <c r="AE725" i="7"/>
  <c r="AU658" i="7"/>
  <c r="AU666" i="7"/>
  <c r="AU674" i="7"/>
  <c r="AE679" i="7"/>
  <c r="AE685" i="7"/>
  <c r="AU694" i="7"/>
  <c r="AU702" i="7"/>
  <c r="AE709" i="7"/>
  <c r="AE711" i="7"/>
  <c r="AU718" i="7"/>
  <c r="AE617" i="7"/>
  <c r="AE621" i="7"/>
  <c r="AE625" i="7"/>
  <c r="AE629" i="7"/>
  <c r="AE633" i="7"/>
  <c r="AE635" i="7"/>
  <c r="AU636" i="7"/>
  <c r="AE641" i="7"/>
  <c r="AU644" i="7"/>
  <c r="AE649" i="7"/>
  <c r="AU652" i="7"/>
  <c r="AE657" i="7"/>
  <c r="AU660" i="7"/>
  <c r="AE665" i="7"/>
  <c r="AU668" i="7"/>
  <c r="AE673" i="7"/>
  <c r="AU676" i="7"/>
  <c r="AU680" i="7"/>
  <c r="AE683" i="7"/>
  <c r="AE688" i="7"/>
  <c r="AU696" i="7"/>
  <c r="AE705" i="7"/>
  <c r="AE707" i="7"/>
  <c r="AU714" i="7"/>
  <c r="AE721" i="7"/>
  <c r="AE723" i="7"/>
  <c r="AE744" i="7"/>
  <c r="AE748" i="7"/>
  <c r="AE752" i="7"/>
  <c r="AU678" i="7"/>
  <c r="AU682" i="7"/>
  <c r="AU686" i="7"/>
  <c r="AU689" i="7"/>
  <c r="AU692" i="7"/>
  <c r="AU700" i="7"/>
  <c r="AU704" i="7"/>
  <c r="AU708" i="7"/>
  <c r="AU712" i="7"/>
  <c r="AU716" i="7"/>
  <c r="AU720" i="7"/>
  <c r="AU724" i="7"/>
  <c r="AE696" i="7"/>
  <c r="AE745" i="7"/>
  <c r="AE749" i="7"/>
  <c r="AE753" i="7"/>
  <c r="AE756" i="7"/>
  <c r="Q1164" i="1" l="1"/>
  <c r="Q369" i="1"/>
  <c r="Q235" i="1"/>
  <c r="Q370" i="1"/>
  <c r="Q331" i="1"/>
  <c r="AU757" i="7"/>
  <c r="AI757" i="7"/>
  <c r="AI758" i="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4" authorId="0" shapeId="0" xr:uid="{00000000-0006-0000-0700-000004000000}">
      <text>
        <r>
          <rPr>
            <sz val="8"/>
            <color rgb="FF000000"/>
            <rFont val="Calibri"/>
            <scheme val="minor"/>
          </rPr>
          <t>======
ID#AAABELvKti4
Work Pool.ua    (2024-01-15 08:26:39)
Це поле не потрібно бачити</t>
        </r>
      </text>
    </comment>
    <comment ref="H4" authorId="0" shapeId="0" xr:uid="{00000000-0006-0000-0700-000003000000}">
      <text>
        <r>
          <rPr>
            <sz val="8"/>
            <color rgb="FF000000"/>
            <rFont val="Calibri"/>
            <scheme val="minor"/>
          </rPr>
          <t>======
ID#AAABELvKti8
Work Pool.ua    (2024-01-15 08:27:15)
Не потрібно бачити</t>
        </r>
      </text>
    </comment>
    <comment ref="I4" authorId="0" shapeId="0" xr:uid="{00000000-0006-0000-0700-000002000000}">
      <text>
        <r>
          <rPr>
            <sz val="8"/>
            <color rgb="FF000000"/>
            <rFont val="Calibri"/>
            <scheme val="minor"/>
          </rPr>
          <t>======
ID#AAABELvKtjE
Work Pool.ua    (2024-01-15 08:29:57)
Всі ціна - Женька подумати як і що</t>
        </r>
      </text>
    </comment>
    <comment ref="L4" authorId="0" shapeId="0" xr:uid="{00000000-0006-0000-0700-000001000000}">
      <text>
        <r>
          <rPr>
            <sz val="8"/>
            <color rgb="FF000000"/>
            <rFont val="Calibri"/>
            <scheme val="minor"/>
          </rPr>
          <t>======
ID#AAABELvKtjI
Work Pool.ua    (2024-01-15 08:30:40)
Не потрібне поле взагалі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i5ckv2axIkYcwlVZQCP0/yuu4weA=="/>
    </ext>
  </extLst>
</comments>
</file>

<file path=xl/sharedStrings.xml><?xml version="1.0" encoding="utf-8"?>
<sst xmlns="http://schemas.openxmlformats.org/spreadsheetml/2006/main" count="19580" uniqueCount="5023">
  <si>
    <t>Всього ящ</t>
  </si>
  <si>
    <t>Номенклатура</t>
  </si>
  <si>
    <t>Изображение товара</t>
  </si>
  <si>
    <t>Основной поставщик</t>
  </si>
  <si>
    <t>Id</t>
  </si>
  <si>
    <t>Код ODC</t>
  </si>
  <si>
    <t>Артикул</t>
  </si>
  <si>
    <t>Заишок шт</t>
  </si>
  <si>
    <t>Залишок ящ</t>
  </si>
  <si>
    <t>Замов.2024, ящ</t>
  </si>
  <si>
    <t>Зона</t>
  </si>
  <si>
    <t>Коментар</t>
  </si>
  <si>
    <t>Штук у висоту</t>
  </si>
  <si>
    <t>Ящиків у висоту</t>
  </si>
  <si>
    <t>Глибина зони ящ</t>
  </si>
  <si>
    <t>Рядів</t>
  </si>
  <si>
    <r>
      <rPr>
        <b/>
        <sz val="10"/>
        <color theme="1"/>
        <rFont val="Arial"/>
      </rPr>
      <t xml:space="preserve">Ширина </t>
    </r>
    <r>
      <rPr>
        <b/>
        <sz val="10"/>
        <color rgb="FFFF0000"/>
        <rFont val="Arial"/>
      </rPr>
      <t>УВАГА ряди заокруглено</t>
    </r>
  </si>
  <si>
    <t>Штук у ящику</t>
  </si>
  <si>
    <t>Ящик вага</t>
  </si>
  <si>
    <t>Ящик об'єм</t>
  </si>
  <si>
    <t>Ящик довжина (до стіни)</t>
  </si>
  <si>
    <t>Ящик ширина (вздовж глибини)</t>
  </si>
  <si>
    <t>Ящик висота</t>
  </si>
  <si>
    <t>Штук вага</t>
  </si>
  <si>
    <t>Штук об'єм</t>
  </si>
  <si>
    <t>Штук довжина</t>
  </si>
  <si>
    <t>Штук ширина</t>
  </si>
  <si>
    <t>Штук висота</t>
  </si>
  <si>
    <t>Аксесуари</t>
  </si>
  <si>
    <t xml:space="preserve">    Аксесуари. Аксесуари</t>
  </si>
  <si>
    <t xml:space="preserve">            Душ садовый Bestway 58696,  35 л</t>
  </si>
  <si>
    <t>1 Основной: Metr + (Одеса)</t>
  </si>
  <si>
    <t>ODT142947</t>
  </si>
  <si>
    <t>Стелаж</t>
  </si>
  <si>
    <t xml:space="preserve">            Плавающая безпроводная колонка с LED-подсветкой Bestway 58700</t>
  </si>
  <si>
    <t>ODT142952</t>
  </si>
  <si>
    <t xml:space="preserve">            Складывающаяся скамейка для каркасного бассейна Intex 28053</t>
  </si>
  <si>
    <t>ODT106082</t>
  </si>
  <si>
    <t>2й поверх 1</t>
  </si>
  <si>
    <t xml:space="preserve">                    Настенная лампа Intex 28503, подсветка для джакузи. Работает от батареек 3 шт «ААА»</t>
  </si>
  <si>
    <t>ODC79824</t>
  </si>
  <si>
    <t xml:space="preserve">                Плавающий фонтан для бассейна Bestway 58493 «Световое Шоу» с LED подсветкой. Работает от аккумулятора</t>
  </si>
  <si>
    <t>ODC94569</t>
  </si>
  <si>
    <t xml:space="preserve">                Лампа - поплавок Bestway 58419, подсветка для бассейна. Работает от батареек 3 шт «ААА»</t>
  </si>
  <si>
    <t>ODC63192</t>
  </si>
  <si>
    <t xml:space="preserve">                Подсветка для бассейна Intex 28698 магнитная, настенная. Работает от блока питания 220-240 V</t>
  </si>
  <si>
    <t>ODC92987</t>
  </si>
  <si>
    <t xml:space="preserve">                Лампа - поплавок Bestway 58111, подсветка для бассейна. Работает от солнечной батареи</t>
  </si>
  <si>
    <t>ODC37140</t>
  </si>
  <si>
    <t xml:space="preserve">                Лампа - поплавок Intex 28695, подсветка для бассейна. Работает от солнечной батареи</t>
  </si>
  <si>
    <t>ODC79823</t>
  </si>
  <si>
    <t xml:space="preserve">            Сетка для волейбола (с крепежами и стойками) Intex 18952 (58952) для прямоугольных бассейнов размерами 549 см, 732, 975 см</t>
  </si>
  <si>
    <t>ODC47642</t>
  </si>
  <si>
    <t xml:space="preserve">            Сетка для волейбола (с крепежами и стойками) Intex 58951 для круглых бассейнов размерами 366 см, 396 см, 427 см, 488 см</t>
  </si>
  <si>
    <t>ODC47640</t>
  </si>
  <si>
    <t>58951 (18951)</t>
  </si>
  <si>
    <t xml:space="preserve">                Фонтан для бассейна Intex 28089 с LED подсветкой, гидроэлектрический. Работает от фильтр насоса 3 785 - 12 112 л/ч</t>
  </si>
  <si>
    <t>ODC51689</t>
  </si>
  <si>
    <t>C1</t>
  </si>
  <si>
    <t xml:space="preserve">                Фонтан, водопад для бассейна Intex 28090 с LED подсветкой, гидроэлектрический. Работает от фильтр-насоса 3 785 - 12 112 л/ч</t>
  </si>
  <si>
    <t>ODC92982</t>
  </si>
  <si>
    <t xml:space="preserve">    Драбини</t>
  </si>
  <si>
    <t xml:space="preserve">                Лестница для бассейна Intex 28075 (58972), со съемными ступенями. К бассейнам высотой до 107 см</t>
  </si>
  <si>
    <t>ODC79816</t>
  </si>
  <si>
    <t>C3</t>
  </si>
  <si>
    <t xml:space="preserve">                Лестница для бассейна Intex 28065 (28057). К бассейнам высотой до 107 см</t>
  </si>
  <si>
    <t>ODC79813</t>
  </si>
  <si>
    <t xml:space="preserve">                Лестница для бассейнов Bestway 58335. К бассейнам высотой до 107 см</t>
  </si>
  <si>
    <t>ODC81039</t>
  </si>
  <si>
    <t xml:space="preserve">                Лестница для бассейна Intex 28076 (28073) со съемными ступенями, с площадкой. К бассейнам высотой до 122 см</t>
  </si>
  <si>
    <t>ODC79817</t>
  </si>
  <si>
    <t xml:space="preserve">                Лестница для бассейна Bestway 58336. К бассейнам высотой до 122 см</t>
  </si>
  <si>
    <t>ODC81040</t>
  </si>
  <si>
    <t xml:space="preserve">                Лестница для бассейна Intex 28077 (28074), со съемными ступенями, с площадкой. К бассейнам высотой до 132 см</t>
  </si>
  <si>
    <t>ODC79818</t>
  </si>
  <si>
    <t xml:space="preserve">                Лестница для бассейнов Bestway 58337, с площадкой. К бассейнам высотой до 132 см</t>
  </si>
  <si>
    <t>ODC81041</t>
  </si>
  <si>
    <t xml:space="preserve">            Лестница для бассейна Intex 28064. К бассейнам высотой до 91 см</t>
  </si>
  <si>
    <t>ODC79812</t>
  </si>
  <si>
    <t xml:space="preserve">            Поддон для лестницы Intex 29080, серый</t>
  </si>
  <si>
    <t>ODC36621</t>
  </si>
  <si>
    <t xml:space="preserve">            Лестница для бассейна Bestway 58430. К бассейнам высотой до 84 см</t>
  </si>
  <si>
    <t>ODC81037</t>
  </si>
  <si>
    <t>A</t>
  </si>
  <si>
    <t xml:space="preserve">    Нагрівачі</t>
  </si>
  <si>
    <t xml:space="preserve">                Сматывающее устройство (ролет) для бассейна Intex 28051 (регулируется по ширине от 274 до 488 см)</t>
  </si>
  <si>
    <t>ODC92983</t>
  </si>
  <si>
    <t xml:space="preserve">                    Термометр для бассейнов Intex 29039 (59634)</t>
  </si>
  <si>
    <t>ODC36620</t>
  </si>
  <si>
    <t xml:space="preserve">                Электрический нагреватель для бассейнов Intex 28684 new. Работает от насоса от 1893 до 9464 л/ч</t>
  </si>
  <si>
    <t>F1</t>
  </si>
  <si>
    <t xml:space="preserve">                    Теплосберегающее покрытие (солярная пленка) для бассейна InPool 28010-1</t>
  </si>
  <si>
    <t>28010-1</t>
  </si>
  <si>
    <t xml:space="preserve">                    Теплосберегающее покрытие (солярная пленка) для бассейна Intex 28010 (29020)</t>
  </si>
  <si>
    <t>ODC62792</t>
  </si>
  <si>
    <t xml:space="preserve">                    Теплосберегающее покрытие (солярная пленка) для бассейна Intex 28011 (29021)</t>
  </si>
  <si>
    <t>ODT133495</t>
  </si>
  <si>
    <t xml:space="preserve">                    Теплосберегающее покрытие (солярная пленка) для бассейна Intex 28012 (29022)</t>
  </si>
  <si>
    <t>ODT133496</t>
  </si>
  <si>
    <t xml:space="preserve">                    Теплосберегающее покрытие (солярная пленка) для бассейна Intex 28013 (29023)</t>
  </si>
  <si>
    <t>ODT133497</t>
  </si>
  <si>
    <t xml:space="preserve">                    Теплосберегающее покрытие (солярная пленка) для бассейна Intex 28014 (29024)</t>
  </si>
  <si>
    <t>ODC36626</t>
  </si>
  <si>
    <t xml:space="preserve">                    Теплосберегающее покрытие (солярная пленка) для бассейна Intex 28015 (29025)</t>
  </si>
  <si>
    <t>ODC36627</t>
  </si>
  <si>
    <t xml:space="preserve">                    Теплосберегающее покрытие (солярная пленка) для бассейна InPool 33010</t>
  </si>
  <si>
    <t xml:space="preserve">                    Теплосберегающее покрытие (солярная пленка) для бассейна InPool 28028-1</t>
  </si>
  <si>
    <t>28028-1</t>
  </si>
  <si>
    <t xml:space="preserve">                    Теплосберегающее покрытие (солярная пленка) для бассейна Intex 28028 (29028), 378 х 186 см (для бассейнов 400 х 200 см)</t>
  </si>
  <si>
    <t>ODC79809</t>
  </si>
  <si>
    <t xml:space="preserve">                    Теплосберегающее покрытие (солярная пленка) для бассейна InPool 28029-1</t>
  </si>
  <si>
    <t>28029-1</t>
  </si>
  <si>
    <t xml:space="preserve">                    Теплосберегающее покрытие (солярная пленка) для бассейна Intex 28029 (29029)</t>
  </si>
  <si>
    <t>ODC79810</t>
  </si>
  <si>
    <t xml:space="preserve">                    Теплосберегающее покрытие (солярная пленка) для бассейна Intex 28016 (29026)</t>
  </si>
  <si>
    <t>ODC36628</t>
  </si>
  <si>
    <t xml:space="preserve">                    Теплосберегающее покрытие (солярная пленка) для бассейна Intex 28017 (29027)</t>
  </si>
  <si>
    <t>ODT133501</t>
  </si>
  <si>
    <t xml:space="preserve">                    Теплосберегающее покрытие (солярная пленка) для бассейна Intex 28018 (29030), 960 х 466 см (для бассейнов 975 х 488 см)</t>
  </si>
  <si>
    <t>ODC79811</t>
  </si>
  <si>
    <t xml:space="preserve">            Солнечный нагреватель для бассейнов Bestway 58423 110 х 171 см</t>
  </si>
  <si>
    <t>ODT108329</t>
  </si>
  <si>
    <t xml:space="preserve">            Солнечный нагреватель для бассейнов Intex 28685. Размер 120 х 120 см. Работает от 1 250 л/ч до 7570 л/ч</t>
  </si>
  <si>
    <t>ODC44597</t>
  </si>
  <si>
    <t xml:space="preserve">                Тепловой насос для Bestway 58748, для бассейнов объемом до 20 000 л</t>
  </si>
  <si>
    <t>ODT142959</t>
  </si>
  <si>
    <t>58748 BW 4,4кВ</t>
  </si>
  <si>
    <t xml:space="preserve">    Насоси</t>
  </si>
  <si>
    <t xml:space="preserve">                    Электрический насос для надувания Intex 66636 от прикуривателя (12 V, 600 л/мин)</t>
  </si>
  <si>
    <t>ODC92929</t>
  </si>
  <si>
    <t xml:space="preserve">                    Электрический насос для надувания Intex 66644 от сети (220-240 V, 1100 л/мин)</t>
  </si>
  <si>
    <t>ODC92932</t>
  </si>
  <si>
    <t xml:space="preserve">                        Электрический насос для надувания Intex 66642 аккумуляторный, перезаряжаемый (12 V, 220 V, 600 л/мин)</t>
  </si>
  <si>
    <t>ODC92931</t>
  </si>
  <si>
    <t xml:space="preserve">                        Электрический насос для надувания Intex 68609 от сети, прикуривателя (220-240 V, 12 V, 1 100 л/мин)</t>
  </si>
  <si>
    <t>ODC00247</t>
  </si>
  <si>
    <t xml:space="preserve">                        Электрический насос для надувания Intex 66634 от сети и прикуривателя (220-240 V, 12 V, 480 л/мин)</t>
  </si>
  <si>
    <t>ODC92928</t>
  </si>
  <si>
    <t xml:space="preserve">                    Электрический насос для надувания Intex 66646 от сети (220-240 V, 400 л/мин)</t>
  </si>
  <si>
    <t>ODT149733</t>
  </si>
  <si>
    <t xml:space="preserve">                    Электрический насос для надувания Intex 66640 от сети (220-240 V, 650 л/мин)</t>
  </si>
  <si>
    <t>ODC92930</t>
  </si>
  <si>
    <t xml:space="preserve">                    Электрический насос для надувания Bestway 62130, (портативный элетрический, подключение USB)</t>
  </si>
  <si>
    <t>ODT108274</t>
  </si>
  <si>
    <t xml:space="preserve">                    Intex 66616 new 2024 ПОВІТРЯНИЙ НАСОС QUICKFILLTM USB150</t>
  </si>
  <si>
    <t xml:space="preserve">                    Электрический насос для надувания Intex 66635, (портативный элетрический, подключение USB )</t>
  </si>
  <si>
    <t>ODT141733</t>
  </si>
  <si>
    <t xml:space="preserve">                    Электрический насос для надувания Intex 66637, (портативный элетрический, подключение USB )</t>
  </si>
  <si>
    <t>ODT149732</t>
  </si>
  <si>
    <t xml:space="preserve">                    Электрический насос для надувания Intex 66638 (на батарейках, 420 л/мин)</t>
  </si>
  <si>
    <t>ODC92933</t>
  </si>
  <si>
    <t xml:space="preserve">                Ножной насос для надувания Bestway 62147 (объем 0.3 л), 13 см</t>
  </si>
  <si>
    <t>ODT123285</t>
  </si>
  <si>
    <t xml:space="preserve">                Ножной насос для надувания Bestway 62023 (объем 0.8 л)</t>
  </si>
  <si>
    <t>ODC23576</t>
  </si>
  <si>
    <t xml:space="preserve">                Ножной насос для надувания Intex 69611, объем 0.8 л, 28 см, 3 насадки</t>
  </si>
  <si>
    <t>ODC00253</t>
  </si>
  <si>
    <t xml:space="preserve">                Ножной насос для надувания Bestway 62005 (объем 1.05 л)</t>
  </si>
  <si>
    <t>ODC23575</t>
  </si>
  <si>
    <t xml:space="preserve">                Ножной насос для надувания Intex 68610 (объем 1.05 л)</t>
  </si>
  <si>
    <t>ODC00248</t>
  </si>
  <si>
    <t xml:space="preserve">                Ручной мини насос для надувания Intex 69613 (объем 0.45 л)</t>
  </si>
  <si>
    <t>ODC00254</t>
  </si>
  <si>
    <t xml:space="preserve">                Ручной насос для надувания BestWay 62002 (объем 0.85 л)</t>
  </si>
  <si>
    <t>ODC23577</t>
  </si>
  <si>
    <t xml:space="preserve">                Ручной насос для надувания Intex 68612 (объем 0.9 л)</t>
  </si>
  <si>
    <t>ODC00250</t>
  </si>
  <si>
    <t xml:space="preserve">                Ручной насос для надувания BestWay 62003 (объем 1.85 л)</t>
  </si>
  <si>
    <t>ODC23570</t>
  </si>
  <si>
    <t xml:space="preserve">                Ручной насос для надувания Intex 68614 (объем 1.7 л)</t>
  </si>
  <si>
    <t>ODC00251</t>
  </si>
  <si>
    <t xml:space="preserve">                Ручной насос для надувания Intex 68605 универсальный (объем 2.8 л)</t>
  </si>
  <si>
    <t>ODC36611</t>
  </si>
  <si>
    <t xml:space="preserve">                Ручной насос для надувания Bestway 62030 (объем 3.5 л)</t>
  </si>
  <si>
    <t>ODC23573</t>
  </si>
  <si>
    <t xml:space="preserve">                Ручной насос для надувания Intex 68615 (объем 3.3 л)</t>
  </si>
  <si>
    <t>ODC00252</t>
  </si>
  <si>
    <t xml:space="preserve">    Підстилки (догрупувати після поступлення)</t>
  </si>
  <si>
    <t xml:space="preserve">                Деревяні підніжки 15х57, 2843</t>
  </si>
  <si>
    <t>Виробник подножки (доски)</t>
  </si>
  <si>
    <t xml:space="preserve">                Деревяні підніжки 15х15, 2841</t>
  </si>
  <si>
    <t xml:space="preserve">                Универсальная подстилка X-Treme 28909, ▭ 200 х 200 см</t>
  </si>
  <si>
    <t>Закупка 2022: підстилки Mastertool Харків, Івано-Франківськ</t>
  </si>
  <si>
    <t xml:space="preserve">                Подстилка для бассейна Bestway 58000, ▭ 274 х 274 см</t>
  </si>
  <si>
    <t>ODC23560</t>
  </si>
  <si>
    <t xml:space="preserve">                Универсальная подстилка X-Treme 28910, ▭ 300 х 300 см</t>
  </si>
  <si>
    <t xml:space="preserve">                Подстилка для бассейна Bestway 58001, ▭ 335 х 335 см</t>
  </si>
  <si>
    <t>ODC23561</t>
  </si>
  <si>
    <t xml:space="preserve">                Подстилка для бассейна Bestway 58002, ▭ 396 х 396 см, квадратная</t>
  </si>
  <si>
    <t>ODC23562</t>
  </si>
  <si>
    <t xml:space="preserve">                Универсальная подстилка X-Treme 28911, ▭ 400 х 400 см</t>
  </si>
  <si>
    <t xml:space="preserve">                Подстилка для бассейна Bestway 58003, ▭ 488 х 488 см</t>
  </si>
  <si>
    <t>ODC37136</t>
  </si>
  <si>
    <t xml:space="preserve">                Подстилка для бассейна Intex 18927, ▭ 500 х 500 см</t>
  </si>
  <si>
    <t xml:space="preserve">                Подстилка для бассейна Intex 28048-1 (Intex 10080, 18927, 18932), ▭ 472 х 472 см</t>
  </si>
  <si>
    <t>28048-1</t>
  </si>
  <si>
    <t xml:space="preserve">                Подстилка для бассейна Intex 28048, ▭ 472 х 472 см</t>
  </si>
  <si>
    <t>ODC36738</t>
  </si>
  <si>
    <t xml:space="preserve">                Универсальная подстилка X-Treme 28912, ▭ 500 х 500 см</t>
  </si>
  <si>
    <t xml:space="preserve">                Подстилка для бассейна Bestway 58031 (Intex 18933), ▭ 579 х 579 см</t>
  </si>
  <si>
    <t>58031-1</t>
  </si>
  <si>
    <t xml:space="preserve">                Подстилка для бассейна Intex 11290, ▭ 640 х 640 см</t>
  </si>
  <si>
    <t xml:space="preserve">                Подстилка для бассейна Intex 18935 (Intex 11510), ▭ 760 х 760 см</t>
  </si>
  <si>
    <t xml:space="preserve">                    Мат-подложка для бассейнов Intex 29081, ▭ 200 х 100 см</t>
  </si>
  <si>
    <t>ODC36633</t>
  </si>
  <si>
    <t xml:space="preserve">                    Мат-подложка для бассейнов Intex 29084, ▭ 200 х 100 см</t>
  </si>
  <si>
    <t>ODT120158</t>
  </si>
  <si>
    <t xml:space="preserve">                    Мат-подложка для бассейнов Bestway 58639, ▭ 150 х 150 cм</t>
  </si>
  <si>
    <t xml:space="preserve">                Универсальная подстилка X-Treme 28902, ▭ 300 х 200 см</t>
  </si>
  <si>
    <t xml:space="preserve">                Универсальная подстилка X-Treme 28901, ▭ 400 х 300 см</t>
  </si>
  <si>
    <t xml:space="preserve">                Универсальная подстилка X-Treme  28904, ▭ 500 х 400 см</t>
  </si>
  <si>
    <t xml:space="preserve">                Підстилка для басейну InPool 55011, ▭ 503 х 274 см</t>
  </si>
  <si>
    <t xml:space="preserve">      </t>
  </si>
  <si>
    <t>удалить 171326</t>
  </si>
  <si>
    <t xml:space="preserve">                Подстилка для бассейна InPool 55012, ▭ 549 х 274 см</t>
  </si>
  <si>
    <t xml:space="preserve">                Универсальная подстилка X-Treme 28905 (Intex 10759), ▭ 600 х 400 см</t>
  </si>
  <si>
    <t xml:space="preserve">                Универсальная подстилка X-Treme 28906 (Intex 18933), ▭ 600 х 500 см</t>
  </si>
  <si>
    <t xml:space="preserve">        Подстилка для бассейна InPool 55014, ▭ 610 х 305 см</t>
  </si>
  <si>
    <t xml:space="preserve">        Универсальная подстилка X-Treme 28907 (Intex 12740, Intex 18941), ▭ 800 х 600 см</t>
  </si>
  <si>
    <t xml:space="preserve">        Универсальная подстилка X-Treme 28908 (Intex 10760), ▭ 1000 х 800 см</t>
  </si>
  <si>
    <t xml:space="preserve">    Ремонт</t>
  </si>
  <si>
    <t xml:space="preserve">            Инструкция по применению ремонтного набора InPool 33700. Пошаговая инструкция к наборам MAX «для басейнов» и «для надувной мебели, лодок»</t>
  </si>
  <si>
    <t>Друк: Наклейки Ірина</t>
  </si>
  <si>
    <t xml:space="preserve">            Обезжириватель InPool 33310, 10 мл</t>
  </si>
  <si>
    <t>Ремонт:  Клей наш фірмовий (виробник)</t>
  </si>
  <si>
    <t xml:space="preserve">            Клей для бассейнов ПВХ InPool 33635, 40 г</t>
  </si>
  <si>
    <t xml:space="preserve">            Ремонтный набор MAX InPool 33390 для бассейнов (каркасных, надувных)</t>
  </si>
  <si>
    <t>33390 бассейн MAX</t>
  </si>
  <si>
    <t xml:space="preserve">                Заплатки для джакузи СПА Intex 11848. (Ткань ПВХ - 2 шт, размер 15 х 8 см;  прозрачные - 2 шт, размер 9 х 5 см)</t>
  </si>
  <si>
    <t>ODC84220</t>
  </si>
  <si>
    <t xml:space="preserve">                Заплатка InPool 33323 (армирующий корд 10 х 15 см)</t>
  </si>
  <si>
    <t xml:space="preserve">                Рулон Москітна сітка Євро сіра міцна 1,20х30м</t>
  </si>
  <si>
    <t>Рулон Москітна сітка</t>
  </si>
  <si>
    <t xml:space="preserve">                Добуваємо new 33647: завод 7х10 1-слойна+3-х слойна+ самоклейка </t>
  </si>
  <si>
    <t>а33647</t>
  </si>
  <si>
    <t xml:space="preserve">                Заплатка InPool 33321 (3-х слойный ПВХ 20 х 20 см)</t>
  </si>
  <si>
    <t>33321_20х20</t>
  </si>
  <si>
    <t xml:space="preserve">                Заплатка размер 15 х 10 см (ткань 3-х слойный ПВХ) порізка басейну</t>
  </si>
  <si>
    <t>заплатка 15 х 10 см</t>
  </si>
  <si>
    <t xml:space="preserve">                Заплатки для бассейнов из ПВХ InPool 33320  (3 вида латок 6 х 10 см)</t>
  </si>
  <si>
    <t xml:space="preserve">                Заплатки для матрасов и мебели из ПВХ InPool 33640 (3 вида латок 10 х 15 см)</t>
  </si>
  <si>
    <t xml:space="preserve">                Заплатки для матрасов и мебели из ПВХ InPool 33641 (3 вида латок 10 х 15 см)</t>
  </si>
  <si>
    <t xml:space="preserve">                Заплатки для матрасов и мебели из ПВХ InPool 33643 (3 вида латок 10 х 15 см)</t>
  </si>
  <si>
    <t xml:space="preserve">                Заплатка InPool 33316 (прозрачная 10 х 15 см)</t>
  </si>
  <si>
    <t>33316_15 х 10</t>
  </si>
  <si>
    <t xml:space="preserve">                Заплатка InPool 33317 (прозрачная 50 х 15 см)</t>
  </si>
  <si>
    <t>33317_50 х 15</t>
  </si>
  <si>
    <t xml:space="preserve">                Рулон плівка 150 мкм силіконова 1.5х103 м. (м'яке скло)</t>
  </si>
  <si>
    <t>Рулон плівка</t>
  </si>
  <si>
    <t xml:space="preserve">            Клей для мебели ПВХ InPool 33639, 40 г</t>
  </si>
  <si>
    <t xml:space="preserve">            Ремонтный набор MAX InPool 33370 для надувной мебели, лодок</t>
  </si>
  <si>
    <t>33370 мебель MAX</t>
  </si>
  <si>
    <t xml:space="preserve">            Жидкий ПВХ «Ulow»  70012, прозрачный 20 г</t>
  </si>
  <si>
    <t>Ремонт: закупка 2023  Рідкий ПВХ Ulow   https://ulow.com.ua/ru/</t>
  </si>
  <si>
    <t xml:space="preserve">                Самоклейки Intex 59631, 6 шт (7 х 7 см) для быстрого ремонта. Пригодны для использования под водой.</t>
  </si>
  <si>
    <t>ODM02418</t>
  </si>
  <si>
    <t xml:space="preserve">    Тенти (догрупувати після поступлення)</t>
  </si>
  <si>
    <t xml:space="preserve">        Підстилка  IntexPool  X-Treme 10*15 для пошиву тентів</t>
  </si>
  <si>
    <t>10*15 для пошиву тентів</t>
  </si>
  <si>
    <t xml:space="preserve">                        Тент - чехол для надувного бассейна Intex 58412, ▭ 305 х 183 см</t>
  </si>
  <si>
    <t>ODM16521</t>
  </si>
  <si>
    <t xml:space="preserve">                    Тент - чехол для детских бассейнов InPool 33003, Ø 183 ÷ Ø 190 см (фактический Ø 220 см)</t>
  </si>
  <si>
    <t>Заказ Китай: тенти, підстилки</t>
  </si>
  <si>
    <t xml:space="preserve">                    Тент - чехол для детских бассейнов InPool 33004, Ø 200 ÷ Ø 258 см (фактический Ø 300 см)</t>
  </si>
  <si>
    <t xml:space="preserve">                    Тент - чехол и подстилка для детских бассейнов InPool 33001, Ø 61, Ø 86 см (фактический Ø 100 см)</t>
  </si>
  <si>
    <t xml:space="preserve">                Тент - чехол для каркасного бассейна Bestway 58036, Ø 305 см</t>
  </si>
  <si>
    <t>ODC23554</t>
  </si>
  <si>
    <t xml:space="preserve">                Тент - чехол для каркасного бассейна Intex 28030, Ø 305 см</t>
  </si>
  <si>
    <t>ODC36736</t>
  </si>
  <si>
    <t>H2</t>
  </si>
  <si>
    <t xml:space="preserve">                Тент - чехол для каркасного бассейна Bestway 58037, Ø 366 см, Ø 396 см</t>
  </si>
  <si>
    <t>ODC15956</t>
  </si>
  <si>
    <t xml:space="preserve">                Тент - чехол для каркасного бассейна Intex 28031, Ø 366 см</t>
  </si>
  <si>
    <t>ODC36737</t>
  </si>
  <si>
    <t xml:space="preserve">                Архів. Тент – чохол для каркасного басейну Bestway 58248-1 (Intex 11054, Bestway 58248), 427 см</t>
  </si>
  <si>
    <t>ар58248</t>
  </si>
  <si>
    <t xml:space="preserve">                Тент - чехол для каркасного бассейна Bestway 58248, Ø 427 см</t>
  </si>
  <si>
    <t>ODC81034</t>
  </si>
  <si>
    <t xml:space="preserve">                Архів. Тент – чохол для каркасного басейну Intex 28032-1 (Intex 18901, Bestway 58038), 457 см</t>
  </si>
  <si>
    <t>ар28032</t>
  </si>
  <si>
    <t xml:space="preserve">                Тент - чехол для каркасного бассейна Intex 28032, Ø 457 см</t>
  </si>
  <si>
    <t>ODC36630</t>
  </si>
  <si>
    <t xml:space="preserve">                Тент - чехол для каркасного бассейна Intex 10754, Ø 488 см</t>
  </si>
  <si>
    <t xml:space="preserve">                Тент - чехол для каркасного бассейна Intex 18937, Ø 549 см</t>
  </si>
  <si>
    <t xml:space="preserve">                Тент - чехол для каркасного бассейна Intex 11289, Ø 610 см</t>
  </si>
  <si>
    <t xml:space="preserve">                Тент - чехол для каркасного бассейна Intex 18929, Ø 732 см</t>
  </si>
  <si>
    <t xml:space="preserve">                Тент - чехол для надувного бассейна Bestway 58032, Ø 244 см, черный</t>
  </si>
  <si>
    <t xml:space="preserve">                Тент - чехол для надувного бассейна Intex 28020, Ø 244 см</t>
  </si>
  <si>
    <t>ODC36733</t>
  </si>
  <si>
    <t>C4</t>
  </si>
  <si>
    <t xml:space="preserve">                Тент - чехол для надувного бассейна Intex 28021, Ø 305 см</t>
  </si>
  <si>
    <t>ODC36734</t>
  </si>
  <si>
    <t>H1</t>
  </si>
  <si>
    <t xml:space="preserve">                Тент - чехол для надувного бассейна Intex 28022, Ø 366 см</t>
  </si>
  <si>
    <t>ODC36735</t>
  </si>
  <si>
    <t xml:space="preserve">                Тент - чехол для надувного бассейна Intex 28026, Ø 396 см</t>
  </si>
  <si>
    <t>ODC51684</t>
  </si>
  <si>
    <t xml:space="preserve">                Архів. Тент - чохол для басейну Intex 28023-1 (58035), надувний 457 см</t>
  </si>
  <si>
    <t>ар28023-1</t>
  </si>
  <si>
    <t xml:space="preserve">                Тент - чехол для надувного бассейна Intex 28023, Ø 457 см</t>
  </si>
  <si>
    <t>ODC62791</t>
  </si>
  <si>
    <t xml:space="preserve">                    Тент-зонтик для бассейна Bestway 58681, Ø 305 ÷ Ø 549 см</t>
  </si>
  <si>
    <t xml:space="preserve">                    Тент-зонтик для бассейна Intex 28054, Ø305 ÷ 366 см/ ▭ 400 ÷ 732 см</t>
  </si>
  <si>
    <t>ODT120824</t>
  </si>
  <si>
    <t xml:space="preserve">                Павильон для бассейна Bestway 58612, ≤ Ø 488 см/ ▭ 412 см</t>
  </si>
  <si>
    <t>ODT108244</t>
  </si>
  <si>
    <t xml:space="preserve">                Тент - чехол для каркасного бассейна Bestway 58103, ▭ 221 х 150 см</t>
  </si>
  <si>
    <t>ODC23557</t>
  </si>
  <si>
    <t xml:space="preserve">                Тент - чехол для каркасного бассейна InPool 33011, ▭ 220x150 см (фактический 260 х 190 см)</t>
  </si>
  <si>
    <t xml:space="preserve">                Тент - чехол для каркасного бассейна Bestway 58105, ▭ 259 х 170 см</t>
  </si>
  <si>
    <t>ODC23558</t>
  </si>
  <si>
    <t xml:space="preserve">                Тент - чехол для каркасного бассейна Intex 28036, ▭ 260 х 160 см</t>
  </si>
  <si>
    <t>ODT141808</t>
  </si>
  <si>
    <t xml:space="preserve">                Тент - чехол для каркасного бассейна Bestway 58442, ▭ 282 х 196 см</t>
  </si>
  <si>
    <t>ODC94582</t>
  </si>
  <si>
    <t xml:space="preserve">                Тент - чехол для каркасного бассейна Bestway 58424, ▭ 300 х 200 см</t>
  </si>
  <si>
    <t>ODC81035</t>
  </si>
  <si>
    <t xml:space="preserve">                Тент - чехол для каркасного бассейна Intex 28038, ▭ 300 х 200 см</t>
  </si>
  <si>
    <t>ODC51686</t>
  </si>
  <si>
    <t xml:space="preserve">                Тент - чехол для каркасного бассейна Bestway 58232, ▭ 412 х 201 см</t>
  </si>
  <si>
    <t>ODC37135</t>
  </si>
  <si>
    <t xml:space="preserve">                Тент - чехол для каркасного бассейна Intex 28037, ▭ 400 х 200 см</t>
  </si>
  <si>
    <t>ODC51685</t>
  </si>
  <si>
    <t xml:space="preserve">                Тент - чехол для каркасного бассейна Bestway 58425, ▭ 427 х 250 см</t>
  </si>
  <si>
    <t>ODC94581</t>
  </si>
  <si>
    <t xml:space="preserve">                Тент - чехол для каркасного бассейна Intex 28039, ▭ 450 х 220 см</t>
  </si>
  <si>
    <t>ODC51687</t>
  </si>
  <si>
    <t xml:space="preserve">                Тент - чехол для каркасного бассейна Intex 10756, ▭ 549 х 274 см (фактический ▭ 589 х 314 см)</t>
  </si>
  <si>
    <t xml:space="preserve">                    Тент - чехол для каркасного бассейна Intex 44019, ▭ 610 х 305 см</t>
  </si>
  <si>
    <t>Відпочинок</t>
  </si>
  <si>
    <t xml:space="preserve">        Детский надувной плот для катания Bestway 41123 «Лебедь», 122 х 122 см</t>
  </si>
  <si>
    <t>ODC94503</t>
  </si>
  <si>
    <t xml:space="preserve">        Детский надувной плотик для катания Intex 57564 «Лама», 135 х 94см (высота 112) см</t>
  </si>
  <si>
    <t>ODT106081</t>
  </si>
  <si>
    <t xml:space="preserve">        Надувное шезлонг Intex 56803 «Золотой блеск», 188 х 135 см</t>
  </si>
  <si>
    <t>ODT106067</t>
  </si>
  <si>
    <t xml:space="preserve">        Надувной матрас Bestway 43261 «Бабочка», 294 х 193 см</t>
  </si>
  <si>
    <t>ODT108261</t>
  </si>
  <si>
    <t>43261 BW бабочка</t>
  </si>
  <si>
    <t xml:space="preserve">        Надувной матрас Intex 57257 «Ракушка Розовый Блеск» , 178 х 165 х 24 см</t>
  </si>
  <si>
    <t>ODC92899</t>
  </si>
  <si>
    <t xml:space="preserve">        Надувной матрас Intex 58790 «Ананас», 216 х 107 х 23 см</t>
  </si>
  <si>
    <t>ODT121508</t>
  </si>
  <si>
    <t xml:space="preserve">        Надувной остров для вечеринок с крышей Intex 58292, 199 х 150 х 193 см, белый</t>
  </si>
  <si>
    <t>ODC44486</t>
  </si>
  <si>
    <t xml:space="preserve">        Надувной плот Bestway 41114 «Единорог», 150 х 117 х 95 см</t>
  </si>
  <si>
    <t>ODC94621</t>
  </si>
  <si>
    <t xml:space="preserve">        Надувной плот для катания Bestway 41118 «Пегас», 231 х 150 см</t>
  </si>
  <si>
    <t>ODC94500</t>
  </si>
  <si>
    <t xml:space="preserve">        Надувной плот для катания Bestway 41121 «Пегас», 159 х 109 см</t>
  </si>
  <si>
    <t>ODC94499</t>
  </si>
  <si>
    <t xml:space="preserve">        Надувной плот для катания Bestway 41136 «Лама», серия «Поп Арт», 193 х 151 см</t>
  </si>
  <si>
    <t>ODT108296</t>
  </si>
  <si>
    <t>41136 BW поп лама</t>
  </si>
  <si>
    <t xml:space="preserve">        Надувной плот для катания Bestway 41406 «Зебра», 254 х 142 см</t>
  </si>
  <si>
    <t>ODT108298</t>
  </si>
  <si>
    <t>41406 BW зебра</t>
  </si>
  <si>
    <t xml:space="preserve">        Надувной плот для катания Intex 57250 «Павлин», 193 х 163 х 94 см</t>
  </si>
  <si>
    <t>ODC79751</t>
  </si>
  <si>
    <t xml:space="preserve">        Надувной плот для катания Intex 57288 «Фламинго», 203 х 196 х 124 см</t>
  </si>
  <si>
    <t>ODT106073</t>
  </si>
  <si>
    <t xml:space="preserve">        Надувной плот для катания Intex 57291 «Единорог».  Размер габаритный 251 х 163 х 145 см</t>
  </si>
  <si>
    <t>ODT106074</t>
  </si>
  <si>
    <t xml:space="preserve">        Надувной плот для катания Intex 57294 «Лама», 201 x 147 х 173 см</t>
  </si>
  <si>
    <t>ODT106075</t>
  </si>
  <si>
    <t xml:space="preserve">        Надувной плот для катания Intex 58786 «Крылья Ангела», 251 x 160 см</t>
  </si>
  <si>
    <t>ODC92903</t>
  </si>
  <si>
    <t xml:space="preserve">        Надувной плотик для катания Intex 57556 «Утка», 147 х 147 х 81 см</t>
  </si>
  <si>
    <t>ODC60866</t>
  </si>
  <si>
    <t xml:space="preserve">        Надувной плотик для катания Intex 57557 «Лебедь», 130 х 102 х 99 см</t>
  </si>
  <si>
    <t>ODC60868</t>
  </si>
  <si>
    <t xml:space="preserve">        Надувной плотик для катания Intex 57558 «Фламинго», 147 х 140 х 94 см</t>
  </si>
  <si>
    <t>ODC60869</t>
  </si>
  <si>
    <t xml:space="preserve">        Надувной плотик для катания Intex 57561 «Единорог», 198 х 140 х 102 см, желтый</t>
  </si>
  <si>
    <t>ODC79749</t>
  </si>
  <si>
    <t xml:space="preserve">        Пляжный надувной матрас Bestway 43140 «Арбуз», 188 см</t>
  </si>
  <si>
    <t>ODC80959</t>
  </si>
  <si>
    <t xml:space="preserve">        Пляжный надувной матрас Bestway 43159 «Ананас», 174 х 96 см</t>
  </si>
  <si>
    <t>ODC94522</t>
  </si>
  <si>
    <t>43159 BW ананас</t>
  </si>
  <si>
    <t xml:space="preserve">        Пляжный надувной матрас Bestway 43161 «Мороженое», серия «Десерт», 185 х 89 см</t>
  </si>
  <si>
    <t>ODC94521</t>
  </si>
  <si>
    <t xml:space="preserve">        Пляжный надувной матрас Bestway 43183 «Мороженое», серия «Десерт», 188 х 130 см</t>
  </si>
  <si>
    <t>ODC94605</t>
  </si>
  <si>
    <t xml:space="preserve">        Пляжный надувной матрас Bestway 43241 «Перо», 189 х 79 см</t>
  </si>
  <si>
    <t>ODT108305</t>
  </si>
  <si>
    <t>43241 BW перо</t>
  </si>
  <si>
    <t xml:space="preserve">        Пляжный надувной матрас Bestway 43410 «Мирная пальма», 158 см</t>
  </si>
  <si>
    <t xml:space="preserve">        Пляжный надувной матрас Intex 56283 «Арбуз», 183 х 23 см</t>
  </si>
  <si>
    <t xml:space="preserve">        Пляжный надувной матрас Intex 57254 «Смайл», 173 х 27 см</t>
  </si>
  <si>
    <t>ODC79770</t>
  </si>
  <si>
    <t xml:space="preserve">        Пляжный надувной матрас Intex 58751 «Арбузное мороженое», серия «Десерт», 191 х 76 см</t>
  </si>
  <si>
    <t>ODC79763</t>
  </si>
  <si>
    <t xml:space="preserve">        Пляжный надувной матрас Intex 58752 «Пицца», серия «Фастфуд»,175 х 145 см</t>
  </si>
  <si>
    <t>ODC79769</t>
  </si>
  <si>
    <t xml:space="preserve">        Пляжный надувной матрас Intex 58753 «Леденец», серия «Десерт», 208 х 135 см</t>
  </si>
  <si>
    <t>ODC79762</t>
  </si>
  <si>
    <t xml:space="preserve">        Пляжный надувной матрас Intex 58761 «Ананас», желтый, 216 х 124 см</t>
  </si>
  <si>
    <t>ODC79767</t>
  </si>
  <si>
    <t xml:space="preserve">        Пляжный надувной матрас Intex 58762 «Мороженое», серия «Десерт», 224 х 107 см</t>
  </si>
  <si>
    <t>ODC79760</t>
  </si>
  <si>
    <t xml:space="preserve">        Пляжный надувной матрас Intex 58766 «Мороженое», серия «Десерт», 191 х 76 см</t>
  </si>
  <si>
    <t>ODC79759</t>
  </si>
  <si>
    <t xml:space="preserve">        Пляжный надувной матрас Intex 58770 «Кекс», серия «Десерт», 142 х 135 см</t>
  </si>
  <si>
    <t>ODC79754</t>
  </si>
  <si>
    <t xml:space="preserve">        Пляжный надувной матрас Intex 58775 «Картошка фри», серия «Фастфуд» 175 х 132 см</t>
  </si>
  <si>
    <t>ODC79753</t>
  </si>
  <si>
    <t xml:space="preserve">        Пляжный надувной матрас Intex 58776 «Чипсы», серия «Фастфуд», 178 х 140 см</t>
  </si>
  <si>
    <t>ODC79755</t>
  </si>
  <si>
    <t xml:space="preserve">        Пляжный надувной матрас Intex 58777 «Ягодный коктейль», 198 х 107 см</t>
  </si>
  <si>
    <t>ODC79761</t>
  </si>
  <si>
    <t xml:space="preserve">        Пляжный надувной матрас Intex 58778 «Коктейль Мохито», 178 х 91 см</t>
  </si>
  <si>
    <t>ODC92890</t>
  </si>
  <si>
    <t xml:space="preserve">        Пляжный надувной матрас Intex 58779 «Попкорн», серия «Фастфуд», 178 х 124 см</t>
  </si>
  <si>
    <t>ODC92893</t>
  </si>
  <si>
    <t xml:space="preserve">        Пляжный надувной матрас Intex 58780 «Гамбургер», серия «Фастфуд», 145 х 142 см</t>
  </si>
  <si>
    <t>ODC92892</t>
  </si>
  <si>
    <t xml:space="preserve">        Пляжный надувной матрас Intex 58781 «Земляника», 168 х 142 см</t>
  </si>
  <si>
    <t>ODC92894</t>
  </si>
  <si>
    <t xml:space="preserve">        Пляжный надувной матрас Intex 58783 «Роза», 137 х 132 см</t>
  </si>
  <si>
    <t>ODC92901</t>
  </si>
  <si>
    <t xml:space="preserve">        Пляжный надувной матрас с подголовником Bestway 44039 «Вишневый коктейль», 190 х 114 см</t>
  </si>
  <si>
    <t>ODC94524</t>
  </si>
  <si>
    <t xml:space="preserve">        Пляжный надувной матрас с подголовником Intex 58720 «Розовый Блеск», 170 х 53 х 15 см</t>
  </si>
  <si>
    <t>ODT106069</t>
  </si>
  <si>
    <t xml:space="preserve">        Пляжный надувной остров для вечеринок Intex 57297 «Фламинго», 358 х 315 х 163 см</t>
  </si>
  <si>
    <t>ODT106077</t>
  </si>
  <si>
    <t xml:space="preserve">        Пляжный надувной плот Intex 58789 «Карамельное сердце», серия «Десерт»,145 х 142 см</t>
  </si>
  <si>
    <t>ODC92895</t>
  </si>
  <si>
    <t xml:space="preserve">        Пляжный надувной плот с ручками Intex 58784 «Кот», 147 х 135 см</t>
  </si>
  <si>
    <t>ODC92896</t>
  </si>
  <si>
    <t xml:space="preserve">        Пляжный надувной плот с ручками Intex 58785 «Собака», 173 х 130 см</t>
  </si>
  <si>
    <t>ODC92897</t>
  </si>
  <si>
    <t xml:space="preserve">    Все для малыша</t>
  </si>
  <si>
    <t xml:space="preserve">        Детский костюм для девочек  Bestway 32169 (ПЭ пена), «Русалочка», M/L (3 - 6 лет), 18 - 30 кг, розовый</t>
  </si>
  <si>
    <t>ODC94476</t>
  </si>
  <si>
    <t>32169 BW розовый</t>
  </si>
  <si>
    <t xml:space="preserve">        Детский костюм для девочек Bestway 93523 (ПЭ пена), «Солнышко», M/L (3 - 6 лет), 18 - 30 кг, желтый</t>
  </si>
  <si>
    <t>ODC94434</t>
  </si>
  <si>
    <t>93523 BW M L</t>
  </si>
  <si>
    <t xml:space="preserve">        Детский надувной жилет «Pool School» Intex 58660, серия «Школа плавания», 50 х 47 см</t>
  </si>
  <si>
    <t>ODC00104</t>
  </si>
  <si>
    <t xml:space="preserve">        Детский надувной жилет Intex 58671 «Люкс», серия «Школа плавания», 50 х 47 см</t>
  </si>
  <si>
    <t>ODC00105</t>
  </si>
  <si>
    <t xml:space="preserve">        Детский надувной жилет Intex 59661 «Рыбка», 41 х 30 см</t>
  </si>
  <si>
    <t>ODC00106</t>
  </si>
  <si>
    <t xml:space="preserve">        Надувной пеленальный матрасик Bestway 52241, 81 х 63 х 46 см</t>
  </si>
  <si>
    <t>ODC80986</t>
  </si>
  <si>
    <t xml:space="preserve">        Нарукавники для плавания Intex 58641 «Люкс», серия «Школа плавания», 30 х 15 см</t>
  </si>
  <si>
    <t>ODC00231</t>
  </si>
  <si>
    <t xml:space="preserve">        Нарукавники для плавания Intex 58642 «Люкс», серия «Школа плавания», M (3 - 6 лет), 23 х 15 см</t>
  </si>
  <si>
    <t>ODC00232</t>
  </si>
  <si>
    <t xml:space="preserve">        Нарукавники для плавания Intex 58652 «Веселая рыбка», M (3 - 6 лет), 23 х 15 см</t>
  </si>
  <si>
    <t>ODC00234</t>
  </si>
  <si>
    <t xml:space="preserve">    Дайвинг</t>
  </si>
  <si>
    <t xml:space="preserve">        Беруши для ушей, клипса для носа Intex 55609, универсальные (8+), голубой</t>
  </si>
  <si>
    <t>ODC36599</t>
  </si>
  <si>
    <t xml:space="preserve">        Детские очки для плавания Intex 55602, размер S (3+), обхват головы ≈ 48-52 см, голубые</t>
  </si>
  <si>
    <t>ODM09420</t>
  </si>
  <si>
    <t xml:space="preserve">        Детские очки для плавания Intex 55602, размер S (3+), обхват головы ≈ 48-52 см, желтые</t>
  </si>
  <si>
    <t xml:space="preserve">        Детские очки для плавания Intex 55602, размер S (3+), обхват головы ≈ 48-52 см, фиолетовые</t>
  </si>
  <si>
    <t xml:space="preserve">        Ласты для плавания Bestway 27022, размер M, 37 (EU), под стопу ≈ 24 см, желтые</t>
  </si>
  <si>
    <t>ODC80926</t>
  </si>
  <si>
    <t>27022 BW желтые</t>
  </si>
  <si>
    <t xml:space="preserve">        Ласты для плавания Bestway 27022, размер M, 37 (EU), под стопу ≈ 24 см, красные</t>
  </si>
  <si>
    <t>27022 BW красные</t>
  </si>
  <si>
    <t xml:space="preserve">        Ласты для плавания Bestway 27023, размер M, 40 (EU), под стопу ≈ 25 см, желтый</t>
  </si>
  <si>
    <t>ODC80927</t>
  </si>
  <si>
    <t>27023 BW желтый</t>
  </si>
  <si>
    <t xml:space="preserve">        Ласты для плавания Bestway 27023, размер M, 40 (EU), под стопу ≈ 25 см, красные</t>
  </si>
  <si>
    <t>27023 BW красные</t>
  </si>
  <si>
    <t xml:space="preserve">        Ласты для плавания Bestway 27025, размер S, 35-37 (EU), под стопу ≈ 22-24 см, красные</t>
  </si>
  <si>
    <t>ODC63334</t>
  </si>
  <si>
    <t>27025 BW красные</t>
  </si>
  <si>
    <t xml:space="preserve">        Ласты для плавания Intex 55634, размер M (8+), 37-40 (EU), под стопу ≈ 24-26см, черный</t>
  </si>
  <si>
    <t>ODC92922</t>
  </si>
  <si>
    <t xml:space="preserve">        Ласты для плавания Intex 55635, размер L, 41-45 (EU), под стопу ≈ 26-29 см, черный</t>
  </si>
  <si>
    <t>ODC92923</t>
  </si>
  <si>
    <t xml:space="preserve">        Ласты для плавания Intex 55936, размер S, 35-37(EU), под стопу ≈ 22-24 см, желтые</t>
  </si>
  <si>
    <t>ODC60892</t>
  </si>
  <si>
    <t xml:space="preserve">        Маска для дайвинга Intex 55981, размер L (14+), обхват головы ≈ 54-65 см, синяя</t>
  </si>
  <si>
    <t>ODC11429</t>
  </si>
  <si>
    <t xml:space="preserve">        Маска для дайвинга Intex 55981, размер L (14+), обхват головы ≈ 54-65 см, черная</t>
  </si>
  <si>
    <t xml:space="preserve">        Маска для плавания Bestway 22060, размер L (14+), обхват голов ≈ 54-65 см, зеленая</t>
  </si>
  <si>
    <t>ODT108251</t>
  </si>
  <si>
    <t>22060 BW зеленая</t>
  </si>
  <si>
    <t xml:space="preserve">        Маска для плавания Bestway 22060, размер L (14+), обхват головы ≈ 56 см, черная</t>
  </si>
  <si>
    <t>22060 BW черная</t>
  </si>
  <si>
    <t xml:space="preserve">        Маска для плавания Intex 55915 «Акула», размер S, (3+), обхват головы ≈ 48-52 см, серая</t>
  </si>
  <si>
    <t>ODC79786</t>
  </si>
  <si>
    <t xml:space="preserve">        Маска для плавания Intex 55975, размер M, (8+), обхват головы ≈ 50-56 см, голубая</t>
  </si>
  <si>
    <t xml:space="preserve">        Маска для плавания Intex 55975, размер M, (8+), обхват головы ≈ 50-56 см, зеленый</t>
  </si>
  <si>
    <t>ODM09425</t>
  </si>
  <si>
    <t xml:space="preserve">        Маска для плавания Intex 55977, размер L (14+), обхват головы ≈ 54-65 см, черная</t>
  </si>
  <si>
    <t>ODC92919</t>
  </si>
  <si>
    <t xml:space="preserve">        Маска для плавания Intex 55977, размер L (14+), обхват головы ≈ 54-65 см,синяя</t>
  </si>
  <si>
    <t xml:space="preserve">        Маска с тубкой для плавания Bestway 24058, размер L (14+), обхват головы ≈ 54-65 см</t>
  </si>
  <si>
    <t>ODT123272</t>
  </si>
  <si>
    <t xml:space="preserve">        Набор 2 в 1 для плавания Bestway 24003 (маска: размер L, (14+), обхват головы ≈ 54-65 см, трубка), голубая</t>
  </si>
  <si>
    <t>ODC80920</t>
  </si>
  <si>
    <t>24003 BW голубая</t>
  </si>
  <si>
    <t xml:space="preserve">        Набор 2 в 1 для плавания Bestway 24003 (маска: размер L, (14+), обхват головы ≈ 54-65 см, трубка), серый</t>
  </si>
  <si>
    <t>24003 BW серый</t>
  </si>
  <si>
    <t xml:space="preserve">        Набор 2 в 1 для плавания Bestway 24020 (маска: размер L, (14+), обхват головы ≈ 54-65 см, трубка), серый</t>
  </si>
  <si>
    <t>ODC80921</t>
  </si>
  <si>
    <t>24020 BW серый</t>
  </si>
  <si>
    <t xml:space="preserve">        Набор 2 в 1 для плавания Bestway 24029 (маска: размер L, (14+), обхват головы ≈ 54-65 см, трубка), красный</t>
  </si>
  <si>
    <t>ODC80923</t>
  </si>
  <si>
    <t>24029 BW красный</t>
  </si>
  <si>
    <t xml:space="preserve">        Набор 2 в 1 для плавания Bestway 24029 (маска: размер L, (14+), обхват головы ≈ 54-65 см, трубка), синий</t>
  </si>
  <si>
    <t>24029 BW синий</t>
  </si>
  <si>
    <t xml:space="preserve">        Набор 2 в 1 для плавания Bestway 24032 (маска: размер M, (8+), обхват головы ≈ 50-56 см, трубка), синий</t>
  </si>
  <si>
    <t>ODC81165</t>
  </si>
  <si>
    <t>24032 BW синий</t>
  </si>
  <si>
    <t xml:space="preserve">        Набор 2 в 1 для плавания Bestway 24050 (маска: размер L, (14+), обхват головы ≈ 59 см, трубка), зеленый</t>
  </si>
  <si>
    <t>ODT108268</t>
  </si>
  <si>
    <t>24050 BW зеленый</t>
  </si>
  <si>
    <t xml:space="preserve">        Набор 2 в 1 для плавания Intex 55642 (маска 55916: размер M, (8+), обхват головы ≈ 50-56 см, трубка 55922), желтый</t>
  </si>
  <si>
    <t>ODC92915</t>
  </si>
  <si>
    <t xml:space="preserve">        Набор 2 в 1 для плавания Intex 55944 «Акула», (маска 55915: размер S, (3+), обхват головы ≈ 48-52 см, трубка 55922), серый</t>
  </si>
  <si>
    <t>ODC79785</t>
  </si>
  <si>
    <t xml:space="preserve">        Набор 2 в 1 для плавания Intex 55949 (маска 55975: размер M, (8+), обхват головы ≈ 50-56 см, трубка 55928), зеленый</t>
  </si>
  <si>
    <t>ODC22837</t>
  </si>
  <si>
    <t xml:space="preserve">        Набор 2 в 1 для плавания Intex 55962 (маска 55981: размер L, (14+), обхват головы ≈ 54-65 см, трубка 55924), синий</t>
  </si>
  <si>
    <t>ODC36600</t>
  </si>
  <si>
    <t xml:space="preserve">        Набор 3 в 1 для плавания Bestway 25021 (маска: размер M, (8+), обхват головы ≈ 52 см, трубка, ласты: размер M, 37-40 (EU), под стопу ≈ 24-26 см), сини</t>
  </si>
  <si>
    <t>ODC80931</t>
  </si>
  <si>
    <t>25021 BW синий</t>
  </si>
  <si>
    <t xml:space="preserve">        Набор 3 в 1 для плавания Bestway 25022 (маска: размер L, (14+), обхват головы ≈ 54-65 см, трубка, ласты: L, 40-42 (EU), под стопу ≈ 25-26.5 см), синий</t>
  </si>
  <si>
    <t>ODC80932</t>
  </si>
  <si>
    <t>25022 BW синий</t>
  </si>
  <si>
    <t xml:space="preserve">        Набор 3 в 1 для плавания Intex 55655, размер M (маска 55916: размер M, (8+), обхват головы ≈ 50-56 см, трубка 55922, ласты 55937: размер M, 37-40 (EU)</t>
  </si>
  <si>
    <t>ODC92916</t>
  </si>
  <si>
    <t xml:space="preserve">        Набор 3 в 1 для плавания Intex 55657, размер L (маска 55977: размер L, (14+), обхват головы ≈ 54-65 см, трубка 55928, ласты 55635: размер L, 40-50 (EU</t>
  </si>
  <si>
    <t>ODC92924</t>
  </si>
  <si>
    <t xml:space="preserve">        Набор 3 в 1 для плавания Intex 55658, размер М (маска 55916: размер M, (8+), обхват головы ≈ 50-56 см, трубка, ласты: размер M, 37-40 (EU), под стопу </t>
  </si>
  <si>
    <t>ODC92925</t>
  </si>
  <si>
    <t xml:space="preserve">        Очки для плавания Intex 55685, универсальные, обхват головы ≈ 52-65 см</t>
  </si>
  <si>
    <t>ODC00256</t>
  </si>
  <si>
    <t xml:space="preserve">        Трубка для плавания Intex 55922, оранжевая</t>
  </si>
  <si>
    <t>ODC60895</t>
  </si>
  <si>
    <t xml:space="preserve">        Трубка для плавания Intex 55924, синяя</t>
  </si>
  <si>
    <t>ODC11434</t>
  </si>
  <si>
    <t xml:space="preserve">        Шапочка для плавания Bestway 26025 «Рыбка», размер S, (3+), обхват головы ≈ 48-52 см, (21 х 17, 5 см), оранжевый</t>
  </si>
  <si>
    <t>ODC63257</t>
  </si>
  <si>
    <t>26025 BW оранж</t>
  </si>
  <si>
    <t xml:space="preserve">        Шапочка для плавания Intex 55991, универсальная, размер М (8+), обхват головы ≈ 52-65 см, (22 х 19 см), синяя</t>
  </si>
  <si>
    <t>ODC36598</t>
  </si>
  <si>
    <t xml:space="preserve">        Шапочка для плавания Intex 55991, универсальная, размер М (8+), обхват головы ≈ 52-65 см, (22 х 19 см), черная</t>
  </si>
  <si>
    <t xml:space="preserve">        Шапочка для плавания Intex 55991,универсальная, размер М (8+), обхват головы ≈ 52-65 см, (22 х 19 см), белая</t>
  </si>
  <si>
    <t xml:space="preserve">        Водяной насос M 1946</t>
  </si>
  <si>
    <t xml:space="preserve">        Детские шарики для сухого бассейна InPool 48010, 10 шт</t>
  </si>
  <si>
    <t>48010_   10шт</t>
  </si>
  <si>
    <t xml:space="preserve">        Детские шарики для сухого бассейна InPool 48100, 100 шт</t>
  </si>
  <si>
    <t>48100_100 шт</t>
  </si>
  <si>
    <t xml:space="preserve">        Детские шарики для сухого бассейна Intex 49602, 100 шт</t>
  </si>
  <si>
    <t>ODC11473</t>
  </si>
  <si>
    <t>49602 _100шт</t>
  </si>
  <si>
    <t xml:space="preserve">        Набор для игры в мяч Bestway 52259, 61 см</t>
  </si>
  <si>
    <t>ODC94455</t>
  </si>
  <si>
    <t xml:space="preserve">        Надувная игровая площадка Bestway 52290, 130 х 90 см</t>
  </si>
  <si>
    <t>ODT108265</t>
  </si>
  <si>
    <t xml:space="preserve">        Надувная игрушка - неваляшка Bestway 52246 «Акула», 74 х 74 х 132 см</t>
  </si>
  <si>
    <t>ODC94511</t>
  </si>
  <si>
    <t xml:space="preserve">        Надувная игрушка - неваляшка Intex 44669 «Тигр», 98 х 44 см</t>
  </si>
  <si>
    <t>ODC00302</t>
  </si>
  <si>
    <t xml:space="preserve">        Надувная игрушка «Бампер», Intex 44601, 2 круга-буфера, с ручками, 80 х 38 см.</t>
  </si>
  <si>
    <t>ODC60897</t>
  </si>
  <si>
    <t xml:space="preserve">        Надувной мяч Bestway 31042 «Апельсин», 46 см</t>
  </si>
  <si>
    <t>ODC94467</t>
  </si>
  <si>
    <t>31042 BW апельси</t>
  </si>
  <si>
    <t xml:space="preserve">        Надувной мяч Bestway 31042 «Земляника», 46 см</t>
  </si>
  <si>
    <t>31042 BW клубника</t>
  </si>
  <si>
    <t xml:space="preserve">        Надувной мяч Bestway 31042 «Киви», 46 см</t>
  </si>
  <si>
    <t>31042 BW киви</t>
  </si>
  <si>
    <t xml:space="preserve">        Надувной мяч Bestway 31045 «Земля», 61 см</t>
  </si>
  <si>
    <t>ODC94458</t>
  </si>
  <si>
    <t xml:space="preserve">        Надувной мяч Bestway 98002 «Спайдер Мен, Человек-Паук», 51 см</t>
  </si>
  <si>
    <t>ODC29486</t>
  </si>
  <si>
    <t xml:space="preserve">        Надувной мяч Intex 58021 «Холодное сердце», 51 см</t>
  </si>
  <si>
    <t>ODC60854</t>
  </si>
  <si>
    <t xml:space="preserve">        Надувной мяч Intex 58053, 61 см</t>
  </si>
  <si>
    <t>ODC36549</t>
  </si>
  <si>
    <t xml:space="preserve">        Надувной мяч Intex 58070 «Золотой блеск», 51 см</t>
  </si>
  <si>
    <t>ODC92885</t>
  </si>
  <si>
    <t xml:space="preserve">        Надувной мяч Intex 58075 «Арбуз», 107 см</t>
  </si>
  <si>
    <t>ODC92888</t>
  </si>
  <si>
    <t xml:space="preserve">        Надувной мяч Intex 59030, 61 cм</t>
  </si>
  <si>
    <t>ODC00210</t>
  </si>
  <si>
    <t xml:space="preserve">        Надувной мяч Intex 59065 «Джамбо», 107 см</t>
  </si>
  <si>
    <t>ODC11435</t>
  </si>
  <si>
    <t xml:space="preserve">        Надувной набор 3 в 1 игрушка - неваляшка Intex 44100 (Intex 44669)</t>
  </si>
  <si>
    <t xml:space="preserve">        Надувной набор игрушек 4 в 1 Intex 58590-4 «Зверюшки» (Тедди, Дакотта, Вейн, Фламинго)</t>
  </si>
  <si>
    <t>ODC00116</t>
  </si>
  <si>
    <t>58590-4</t>
  </si>
  <si>
    <t xml:space="preserve">        Пляжный надувной матрас Intex 56841 «Гигант», 290 х 226 см</t>
  </si>
  <si>
    <t>ODC79748</t>
  </si>
  <si>
    <t xml:space="preserve">        Подводный набор для ныряния Intex 55504 «Палочки», 5 шт</t>
  </si>
  <si>
    <t>ODC92880</t>
  </si>
  <si>
    <t xml:space="preserve">        Подводный набор для ныряния Intex 55507 «Рыбка», 4 шт</t>
  </si>
  <si>
    <t>ODC92881</t>
  </si>
  <si>
    <t xml:space="preserve">        Подводный набор игрушек для ныряния Bestway 26029 «Рыбка»</t>
  </si>
  <si>
    <t>ODT108218</t>
  </si>
  <si>
    <t xml:space="preserve">        Подводный набор игрушек для ныряния Bestway 26031 «Осьминожки»</t>
  </si>
  <si>
    <t>ODT108219</t>
  </si>
  <si>
    <t xml:space="preserve">        Подводный набор шариков для ныряния Intex 55503 «Водоросли», 3 шт</t>
  </si>
  <si>
    <t>ODC79744</t>
  </si>
  <si>
    <t xml:space="preserve">    Круги для дорослих</t>
  </si>
  <si>
    <t xml:space="preserve">            Двухместный надувной круг Rugged Rider, серия «Sports», Bestway 43279, 251 х 132 см, серый</t>
  </si>
  <si>
    <t>ODT108311</t>
  </si>
  <si>
    <t xml:space="preserve">            Надувное двухместное круг-кресло Intex 56800, 198 х 117 см</t>
  </si>
  <si>
    <t>ODC92907</t>
  </si>
  <si>
    <t xml:space="preserve">            Надувной двухместный круг  River Run, серия «Sports», Intex 58837, 243 х 157 см</t>
  </si>
  <si>
    <t>ODC44661</t>
  </si>
  <si>
    <t xml:space="preserve">            Надувной круг Bestway 36159 «Единорог», 119 х 91 см</t>
  </si>
  <si>
    <t>ODT108239</t>
  </si>
  <si>
    <t>36159 BW единорог</t>
  </si>
  <si>
    <t xml:space="preserve">            Надувной круг Intex 56251 «Фламинго», серия «Розовый Блеск», 99 х 89 х 71 см</t>
  </si>
  <si>
    <t>ODC37116</t>
  </si>
  <si>
    <t xml:space="preserve">            Надувное круг-кресло Intex 58883, с ручками, 119 см, желтое</t>
  </si>
  <si>
    <t>ODC15968</t>
  </si>
  <si>
    <t xml:space="preserve">            Надувное круг-кресло Intex 58883, с ручками, 119 см, оранжевое</t>
  </si>
  <si>
    <t xml:space="preserve">            Надувное круг-кресло Intex 58883, с ручками, 119 см, розовое</t>
  </si>
  <si>
    <t xml:space="preserve">        Надувной круг Intex 56268 «Шина», 114 см с ручками</t>
  </si>
  <si>
    <t>ODC44587</t>
  </si>
  <si>
    <t xml:space="preserve">        Надувной круг Intex 56274 «Золотой блеск», 107 см, золотой</t>
  </si>
  <si>
    <t>ODC92889</t>
  </si>
  <si>
    <t xml:space="preserve">        Надувной круг Intex 56274 «Розовый Блеск», 107 см, розовый</t>
  </si>
  <si>
    <t xml:space="preserve">        Надувной круг Intex 58202 «Радужное омбре», с ручками, 122 см</t>
  </si>
  <si>
    <t>ODC00125</t>
  </si>
  <si>
    <t xml:space="preserve">        Надувной круг с ручками Intex 58263 «Листочки», 97 см</t>
  </si>
  <si>
    <t xml:space="preserve">        Надувной круг с ручками Intex 58263 «Пальма», 97 см</t>
  </si>
  <si>
    <t xml:space="preserve">        Надувной круг с ручками Intex 58263 «Фламинго», 97 см</t>
  </si>
  <si>
    <t xml:space="preserve">            Надувной круг Intex 56263 «Пончик с присыпкой», 99 х 25 см</t>
  </si>
  <si>
    <t>ODC79757</t>
  </si>
  <si>
    <t xml:space="preserve">            Надувной круг Intex 56265 «Пончик», 94 х 23 см</t>
  </si>
  <si>
    <t>ODC79756</t>
  </si>
  <si>
    <t xml:space="preserve">            Надувное кресло River Run, серия «Sports», Intex 58825, 135 см, синее</t>
  </si>
  <si>
    <t>ODC00136</t>
  </si>
  <si>
    <t xml:space="preserve">            Надувной круг River Run, серия «Sports», Intex 56825, 135 см, красный</t>
  </si>
  <si>
    <t>ODC79747</t>
  </si>
  <si>
    <t xml:space="preserve">            Надувной круг River Run, серия «Sports», Intex 58854, 130 х 126 см</t>
  </si>
  <si>
    <t>ODC79746</t>
  </si>
  <si>
    <t xml:space="preserve">            Надувной круг Rugged Rider, серия «Sports», Bestway 43280, 135 см, серый</t>
  </si>
  <si>
    <t>ODT108312</t>
  </si>
  <si>
    <t xml:space="preserve">            Надувной круг, серия «Sports» Bestway 43284, 135 см, зеленый</t>
  </si>
  <si>
    <t>ODT108313</t>
  </si>
  <si>
    <t xml:space="preserve">            Надувной безразмерный круг Intex 59220 «Пингвин», 64 х 64 см</t>
  </si>
  <si>
    <t>ODC00141</t>
  </si>
  <si>
    <t xml:space="preserve">            Надувной круг Intex 58221 «Лама», 86 х 58 см</t>
  </si>
  <si>
    <t xml:space="preserve">            Надувной круг Intex 59230 «Фрукты», 51 см</t>
  </si>
  <si>
    <t>ODC00142</t>
  </si>
  <si>
    <t xml:space="preserve">            Надувной круг с животными Intex 58221 «Крокодил», 71 х 56 см</t>
  </si>
  <si>
    <t>ODC00126</t>
  </si>
  <si>
    <t xml:space="preserve">            Надувной круг с животными Intex 58221 «Львёнок», 72 х 66 см</t>
  </si>
  <si>
    <t xml:space="preserve">    На Пляже</t>
  </si>
  <si>
    <t xml:space="preserve">        Ламзак, надувной мешок Lamzak 32001</t>
  </si>
  <si>
    <t>Закупка 2021: ламзаки, анти месок</t>
  </si>
  <si>
    <t xml:space="preserve">        Надувное кресло для отдыха Intex 58889 с подушкой для спины, 137 х 122 см, голубое</t>
  </si>
  <si>
    <t xml:space="preserve">        Надувное кресло для отдыха Intex 58889 с подушкой для спины, 137 х 122 см, оранжевое</t>
  </si>
  <si>
    <t>ODC00119</t>
  </si>
  <si>
    <t xml:space="preserve">        Надувной матрас Intex 59703, 183 х 69 см</t>
  </si>
  <si>
    <t xml:space="preserve">        Надувной шезлонг River Run, серия «Sports», Intex 58868, 180 х 135 см, черно-белый</t>
  </si>
  <si>
    <t>ODC00118</t>
  </si>
  <si>
    <t xml:space="preserve">        Пляжное надувное кресло с ручками Intex 58859, 152 х 99 см, голубое</t>
  </si>
  <si>
    <t xml:space="preserve">        Пляжное надувное кресло с ручками Intex 58859, 152 х 99 см, жёлтое</t>
  </si>
  <si>
    <t>ODC44658</t>
  </si>
  <si>
    <t xml:space="preserve">        Пляжный надувной гамак Intex 58836, 178 х 94 см, желтый</t>
  </si>
  <si>
    <t xml:space="preserve">        Пляжный надувной матрас Intex 56897, 198 х 160 см</t>
  </si>
  <si>
    <t>ODC60882</t>
  </si>
  <si>
    <t xml:space="preserve">        Пляжный надувной матрас Intex 59894, 188 х 71 см</t>
  </si>
  <si>
    <t>ODC36574</t>
  </si>
  <si>
    <t xml:space="preserve">        Пляжный надувной матрас с подголовником Intex 58890, 188 х 71 см</t>
  </si>
  <si>
    <t>ODC00194</t>
  </si>
  <si>
    <t xml:space="preserve">        Пляжный надувной матрас с подголовником Intex 58894, 188 х 71 см, серебристый</t>
  </si>
  <si>
    <t>ODC00195</t>
  </si>
  <si>
    <t xml:space="preserve">        Пляжный надувной матрас с подголовником Intex 59720, «Тропики», 183 х 69 см, различных цветов</t>
  </si>
  <si>
    <t xml:space="preserve">        Пляжный надувной матрас с подголовником Intex 59895, 188 х 71 см</t>
  </si>
  <si>
    <t>ODC11524</t>
  </si>
  <si>
    <t xml:space="preserve">        Пляжный надувной шезлонг Intex 56874, 191 х 99 см</t>
  </si>
  <si>
    <t>ODT141793</t>
  </si>
  <si>
    <t xml:space="preserve">        Пляжный надувной шезлонг Intex 56875, 191 х 99 см</t>
  </si>
  <si>
    <t>ODT141794</t>
  </si>
  <si>
    <t xml:space="preserve">        Пляжный надувной шезлонг Intex 58802, 160 х 85 см</t>
  </si>
  <si>
    <t>ODC00184</t>
  </si>
  <si>
    <t xml:space="preserve">        Пляжный надувной шезлонг Intex 58856, 188 х 99 см</t>
  </si>
  <si>
    <t>ODC44618</t>
  </si>
  <si>
    <t xml:space="preserve">    Надувные ЛОДОЧКИ</t>
  </si>
  <si>
    <t xml:space="preserve">        Надувная лодочка Bestway 34094 «Черепаха», с трусиками, навесом 74 х 66 см</t>
  </si>
  <si>
    <t>ODC80938</t>
  </si>
  <si>
    <t xml:space="preserve">        Надувная лодочка Bestway 34106 «Транспорт», 104 х 99 см, белая</t>
  </si>
  <si>
    <t>ODC94484</t>
  </si>
  <si>
    <t>34106 BW корабль</t>
  </si>
  <si>
    <t xml:space="preserve">        Надувная лодочка Intex 56591 «Голубой кит», 99 х 86 см</t>
  </si>
  <si>
    <t>ODT106064</t>
  </si>
  <si>
    <t>56591 голубой кит</t>
  </si>
  <si>
    <t xml:space="preserve">        Надувная лодочка Intex 59380 «Золотая рыбка», 117 х 76 см</t>
  </si>
  <si>
    <t>ODC00161</t>
  </si>
  <si>
    <t xml:space="preserve">        Надувная лодочка Intex 59380 «Самолет», 119 х 114 см</t>
  </si>
  <si>
    <t xml:space="preserve">        Надувная лодочка Intex 59586 «Армейский самолет», с трусиками, 89 х 76 см</t>
  </si>
  <si>
    <t>ODC00286</t>
  </si>
  <si>
    <t>59586 армейский самолет</t>
  </si>
  <si>
    <t xml:space="preserve">        Надувная лодочка Intex 59586 «Пожарная машина», с трусиками, 74 х 58 см</t>
  </si>
  <si>
    <t xml:space="preserve">        Надувной круг Intex 56585, серия «Школа плавания», с трусиками, 70 см</t>
  </si>
  <si>
    <t>ODC11439</t>
  </si>
  <si>
    <t xml:space="preserve">        Надувной круг Intex 56588, серия «Школа плавания», с трусиками, 76 см</t>
  </si>
  <si>
    <t>ODC11441</t>
  </si>
  <si>
    <t xml:space="preserve">        Надувной круг Intex 56590 «Мама и ребенок», 117 х 75 см</t>
  </si>
  <si>
    <t>ODC60864</t>
  </si>
  <si>
    <t xml:space="preserve">        Надувной круг Intex 59570 «Черепаха», с трусиками, 76 х 58 см</t>
  </si>
  <si>
    <t>ODC00151</t>
  </si>
  <si>
    <t xml:space="preserve">        Надувной круг Intex 59574 «Мой малыш», серия «Школа плавания», с трусиками, 67 см</t>
  </si>
  <si>
    <t>ODC00285</t>
  </si>
  <si>
    <t xml:space="preserve">        Надувной круг«Pool School», Intex 56587, серия «Школа плавания», с трусиками, 79 х 79 см</t>
  </si>
  <si>
    <t>ODC62701</t>
  </si>
  <si>
    <t xml:space="preserve">    Развлечения</t>
  </si>
  <si>
    <t xml:space="preserve">        Зонт пляжный InPool 72060, 170 см</t>
  </si>
  <si>
    <t xml:space="preserve">        Зонт пляжный InPool MH-2712, система "Антиветер", 162 см, серо-синий</t>
  </si>
  <si>
    <t xml:space="preserve">        Надувная игра на воде Intex 56508 «Волейбол», оранжевый, 239 х 91 х 64 см</t>
  </si>
  <si>
    <t>ODC11446</t>
  </si>
  <si>
    <t xml:space="preserve">        Надувная игра на воде Intex 57534 «Мотобайк», 180 х 94 х 71 см</t>
  </si>
  <si>
    <t>ODT106079</t>
  </si>
  <si>
    <t xml:space="preserve">        Надувная игра на воде Intex 58504 «Баскетбол», 67 х 55см</t>
  </si>
  <si>
    <t>ODC00001</t>
  </si>
  <si>
    <t xml:space="preserve">        Надувные ворота для футбола Intex 58507, 140 х 89 х 81 см, с мячом</t>
  </si>
  <si>
    <t>ODC36567</t>
  </si>
  <si>
    <t xml:space="preserve">        Плавающий бар, термо-резервуар для напитков River Run, серия «Sports», Intex 56822, 89 см</t>
  </si>
  <si>
    <t>ODC44659</t>
  </si>
  <si>
    <t xml:space="preserve">        Плавающий бар, термо-резервуар для напитков River Run, серия «Sports», Intex 58821, 122 х 97 см</t>
  </si>
  <si>
    <t>ODC36577</t>
  </si>
  <si>
    <t xml:space="preserve">        Плавающий подстаканник Intex 57506-1 «Единорог», 41 х 20 см, 1 шт</t>
  </si>
  <si>
    <t>ODC92886</t>
  </si>
  <si>
    <t>57506-1шт</t>
  </si>
  <si>
    <t xml:space="preserve">        Плавающий подстаканник Intex 57506-3 «Единорог», 41 х 20 см, 3 шт</t>
  </si>
  <si>
    <t>57506-3шт</t>
  </si>
  <si>
    <t xml:space="preserve">        Пляжный коврик InPool 72599 «Анти-песок», 200 х 150 см, голубой</t>
  </si>
  <si>
    <t xml:space="preserve">        Эко - сумка «Эксклюзив» InPool 44408 для хранения матрасов, кроватей и пляжных аксессуаров</t>
  </si>
  <si>
    <t xml:space="preserve">    Яркие Плоты Животные</t>
  </si>
  <si>
    <t xml:space="preserve">        Детская доска для катания Intex 58154 «Surf rider», 102 х 89 см, оранжевый</t>
  </si>
  <si>
    <t>ODT120829</t>
  </si>
  <si>
    <t xml:space="preserve">        Детская доска для катания Intex 58165 «Серфинг», 112 х 62 см, красный</t>
  </si>
  <si>
    <t>ODC11444</t>
  </si>
  <si>
    <t xml:space="preserve">        Детская доска для катания Intex 58165 «Серфинг», 112 х 62 см, оранжевый</t>
  </si>
  <si>
    <t xml:space="preserve">        Детский надувной плотик для катания Intex 57520 «Скутер», 117 х 77 см</t>
  </si>
  <si>
    <t>ODC36568</t>
  </si>
  <si>
    <t xml:space="preserve">        Детский надувной плотик для катания Intex 57524 «Черепаха», 150 х 127 см</t>
  </si>
  <si>
    <t>ODC36573</t>
  </si>
  <si>
    <t xml:space="preserve">        Детский надувной плотик для катания Intex 57525 «Белая Акула», 173 х 107 см</t>
  </si>
  <si>
    <t>ODC36570</t>
  </si>
  <si>
    <t xml:space="preserve">        Детский надувной плотик для катания Intex 57533 «Лобстер», 213 x 137 см</t>
  </si>
  <si>
    <t>ODC92882</t>
  </si>
  <si>
    <t xml:space="preserve">        Детский надувной плотик для катания Intex 57536 «Самолет» с разбрызгивателем , 117 х 117 см, красный</t>
  </si>
  <si>
    <t>ODT120826</t>
  </si>
  <si>
    <t xml:space="preserve">        Детский надувной плотик для катания Intex 57536 «Самолет» с разбрызгивателем, 117 х 117 см, синий</t>
  </si>
  <si>
    <t xml:space="preserve">        Детский надувной плотик для катания Intex 57550 «Скат», 188 х 145 см</t>
  </si>
  <si>
    <t>ODC44590</t>
  </si>
  <si>
    <t xml:space="preserve">        Детский надувной плотик для катания Intex 57552 «Единорог», 163 х 86 см</t>
  </si>
  <si>
    <t>ODT120827</t>
  </si>
  <si>
    <t xml:space="preserve">        Детский надувной плотик для катания Intex 57563 «Дракон», 201 х 191 см</t>
  </si>
  <si>
    <t>ODT120828</t>
  </si>
  <si>
    <t xml:space="preserve">        Детский надувной плотик для катания Intex 58523 «Дельфин», 152 x 114 см</t>
  </si>
  <si>
    <t>ODC00277</t>
  </si>
  <si>
    <t xml:space="preserve">        Детский надувной плотик для катания Intex 58535 «Дельфин», 175 х 66 см</t>
  </si>
  <si>
    <t>ODC00278</t>
  </si>
  <si>
    <t xml:space="preserve">        Детский надувной плотик для катания Intex 58562 «Крокодил», 203 х 114 см</t>
  </si>
  <si>
    <t>ODC00283</t>
  </si>
  <si>
    <t>Дитячі</t>
  </si>
  <si>
    <t xml:space="preserve">    Водные</t>
  </si>
  <si>
    <t xml:space="preserve">        Надувной игровой центр - водная горка Bestway 52453, 247 х 124 х 100 см</t>
  </si>
  <si>
    <t>ODT142948</t>
  </si>
  <si>
    <t>E1</t>
  </si>
  <si>
    <t xml:space="preserve">        Надувной игровой центр - водная горка Intex 56167 «Веселый серфинг», 561 х 137 х 99 см, с досками для спуска</t>
  </si>
  <si>
    <t>ODT149731</t>
  </si>
  <si>
    <t xml:space="preserve">        Надувной игровой центр - водная горка Intex 58849 «Water Slide», 333 х 206 х 117 см</t>
  </si>
  <si>
    <t>ODC60888</t>
  </si>
  <si>
    <t xml:space="preserve">        Надувной игровой центр Bestway 53052 «Аквариум» new, 239 х 206 х 86 см,с горкой, с игрушками</t>
  </si>
  <si>
    <t>ODC80996</t>
  </si>
  <si>
    <t>53052 BW new</t>
  </si>
  <si>
    <t xml:space="preserve">        Надувной игровой центр Bestway 53069 «Вулкан», 265 х 265 x 104 см, с горкой и шариками</t>
  </si>
  <si>
    <t>ODC80997</t>
  </si>
  <si>
    <t xml:space="preserve">        Надувной игровой центр Bestway 53117 «Плескайся и пой», 295 х 190 х 137 см</t>
  </si>
  <si>
    <t>ODT123257</t>
  </si>
  <si>
    <t xml:space="preserve">        Надувной игровой центр Intex 48672 «Мороженое», 127 х 102 х 99 см</t>
  </si>
  <si>
    <t>ODT106019</t>
  </si>
  <si>
    <t xml:space="preserve">        Надувной игровой центр Intex 57135 «Планета динозавров», 333 х 229 х 112 см, с фонтаном, надувным кольцом</t>
  </si>
  <si>
    <t>ODC36587</t>
  </si>
  <si>
    <t xml:space="preserve">        Надувной игровой центр Intex 57149 «Сладости», 259 х 191 х 130 см, с шариками, горкой и фонтаном</t>
  </si>
  <si>
    <t>ODC79776</t>
  </si>
  <si>
    <t xml:space="preserve">        Надувной игровой центр Intex 57161 «Приключения джунглей», 244 x 198 x 71 см, с горкой, фламинго, обезьяна</t>
  </si>
  <si>
    <t>ODC92911</t>
  </si>
  <si>
    <t xml:space="preserve">        Надувной игровой центр Intex 57162 «Веселая Рыбалка», 218 x 188 x 99 см, с надувной удочкой, 2 рыбки</t>
  </si>
  <si>
    <t>ODC92912</t>
  </si>
  <si>
    <t xml:space="preserve">        Надувной игровой центр Intex 57165 «Крокодил», 201 х 170 х 84 см</t>
  </si>
  <si>
    <t>ODT106061</t>
  </si>
  <si>
    <t xml:space="preserve">        Надувной игровой центр Intex 57166 «Динопарк», 191 х 152 х 58 см</t>
  </si>
  <si>
    <t xml:space="preserve">        Надувной игровой центр Intex 57444 «Динозаври», 249 х 191 х 109 см, с горкой для спуска, фонтаном и шариками 6 шт.</t>
  </si>
  <si>
    <t>ODC15975</t>
  </si>
  <si>
    <t xml:space="preserve">        Надувной игровой центр Intex 57453 «Радуга», 297 х 193 х 135 см, с надувными кольцами, фонтаном и горкой</t>
  </si>
  <si>
    <t>ODC00114</t>
  </si>
  <si>
    <t xml:space="preserve">    Дисней</t>
  </si>
  <si>
    <t xml:space="preserve">            Детский игровой домик Bestway 52007, 102 х 76 х 114 см</t>
  </si>
  <si>
    <t>ODC44463</t>
  </si>
  <si>
    <t xml:space="preserve">            Детский игровой домик Bestway 68110 «Единорог», 182 х 96 х 81 см</t>
  </si>
  <si>
    <t>ODT123244</t>
  </si>
  <si>
    <t xml:space="preserve">            Детский игровой домик Intex 44635  «Принцесса», 104 х 104 х 130 см</t>
  </si>
  <si>
    <t>ODT121326</t>
  </si>
  <si>
    <t xml:space="preserve">            Детский игровой домик Intex 45642  «Замок», 107 х 95 х 75 см</t>
  </si>
  <si>
    <t>ODC36607</t>
  </si>
  <si>
    <t xml:space="preserve">            Детский надувной батут Intex 48265 «Батут», 196 х 180 х 152 см</t>
  </si>
  <si>
    <t>ODT106018</t>
  </si>
  <si>
    <t xml:space="preserve">            Надувной батут Bestway 52262 «Bounce Jam Bouncer», 180 х 86 см</t>
  </si>
  <si>
    <t>ODC94540</t>
  </si>
  <si>
    <t xml:space="preserve">            Надувной батут Bestway 52267 «Осьминог», 142 х 137 х 114 см</t>
  </si>
  <si>
    <t>ODC94541</t>
  </si>
  <si>
    <t xml:space="preserve">            Надувной батут Bestway 52269 «Воздушный шар» 175 х 173 х 137 см</t>
  </si>
  <si>
    <t>ODC94542</t>
  </si>
  <si>
    <t xml:space="preserve">            Надувной батут Intex 48259 «Замок», 175 х 175 х 135 см</t>
  </si>
  <si>
    <t>ODC11476</t>
  </si>
  <si>
    <t xml:space="preserve">            Надувной батут Intex 48260 «Jump-O-Lene» , 174 х 174 х 112 см, желтый</t>
  </si>
  <si>
    <t>ODC15980</t>
  </si>
  <si>
    <t xml:space="preserve">            Надувной игровой центр - карета Intex 56514, 145 x 135 x 104 см, с надувной лошадкой</t>
  </si>
  <si>
    <t>ODC92883</t>
  </si>
  <si>
    <t xml:space="preserve">            Надувной игровой центр - манеж Intex «Пончик» 48476, 127 x 61 см</t>
  </si>
  <si>
    <t>ODC92927</t>
  </si>
  <si>
    <t xml:space="preserve">    Дитячі. Круглі</t>
  </si>
  <si>
    <t xml:space="preserve">                Детский надувной бассейн Intex 56441 «Радуга», 168 х 46 см</t>
  </si>
  <si>
    <t>ODC00007</t>
  </si>
  <si>
    <t xml:space="preserve">                Детский надувной бассейн Intex 58431 «Летающая тарелка», 188 х 46 см</t>
  </si>
  <si>
    <t>ODC00033</t>
  </si>
  <si>
    <t xml:space="preserve">            Детский надувной бассейн Intex 56494 «Колесо», 229 х 56 см</t>
  </si>
  <si>
    <t>ODC00018</t>
  </si>
  <si>
    <t xml:space="preserve">            Детский надувной бассейн Intex 57106, «Динозавр» 61 х 22 см</t>
  </si>
  <si>
    <t>ODC60884</t>
  </si>
  <si>
    <t xml:space="preserve">            Детский надувной бассейн Intex 57107 «Радуга», 61 х 22 см</t>
  </si>
  <si>
    <t>ODC62356</t>
  </si>
  <si>
    <t xml:space="preserve">            Детский надувной бассейн Intex 58924 «Радуга», 86 х 25 см</t>
  </si>
  <si>
    <t>ODC00043</t>
  </si>
  <si>
    <t xml:space="preserve">            Детский надувной бассейн Intex 57190 «Семейный», 224 х 216 х 76 см, со спинкой</t>
  </si>
  <si>
    <t>ODC44555</t>
  </si>
  <si>
    <t xml:space="preserve">            Детский надувной бассейн Intex 57412 «Радужный», 114 х 25 см</t>
  </si>
  <si>
    <t>ODC00026</t>
  </si>
  <si>
    <t xml:space="preserve">                Детский надувной бассейн Intex 59421 «Фрукты», 122 х 25 см</t>
  </si>
  <si>
    <t>ODC00047</t>
  </si>
  <si>
    <t xml:space="preserve">                Детский надувной бассейн Intex 59460 «Фрукты», 122 х 25 см, с мячиком и кругом</t>
  </si>
  <si>
    <t xml:space="preserve">            Детский надувной бассейн Intex 59431 «Ананас», 132 х 28 см</t>
  </si>
  <si>
    <t xml:space="preserve">            Детский надувной бассейн Intex 59469 «Ананас», 132 х 28 см, с мячом и кругом</t>
  </si>
  <si>
    <t>ODC00050</t>
  </si>
  <si>
    <t xml:space="preserve">                Детский надувной бассейн Bestway 51080 «Космический корабль», 152 х 43 см</t>
  </si>
  <si>
    <t xml:space="preserve">                Детский надувной бассейн Intex 57422 «Цвета заката», 147 х 33 см</t>
  </si>
  <si>
    <t>ODC00027</t>
  </si>
  <si>
    <t xml:space="preserve">                Детский надувной бассейн Intex 58480 «Аквариум», 152 х 56 см</t>
  </si>
  <si>
    <t>ODC00038</t>
  </si>
  <si>
    <t xml:space="preserve">                Детский надувной бассейн Intex 57113 «Единорог» с навесом, 127 х 102 х 69 см</t>
  </si>
  <si>
    <t>ODT119691</t>
  </si>
  <si>
    <t xml:space="preserve">                Детский надувной бассейн Intex 57114 «Грибочек», 102 х 89 см, с навесом</t>
  </si>
  <si>
    <t>ODC51635</t>
  </si>
  <si>
    <t xml:space="preserve">                Детский надувной бассейн Intex 57424  «Винни Пух» c навесом, 102 х 69 см</t>
  </si>
  <si>
    <t>ODC11424</t>
  </si>
  <si>
    <t xml:space="preserve">    Прямокутні</t>
  </si>
  <si>
    <t xml:space="preserve">        Детский  надувной бассейн Intex 56483 «Семейный», 262 х 175 х 56 см</t>
  </si>
  <si>
    <t>ODC00014</t>
  </si>
  <si>
    <t>E2</t>
  </si>
  <si>
    <t xml:space="preserve">        Детский надувной бассейн Bestway 51116, белый, 86 х 86 х 25 см</t>
  </si>
  <si>
    <t>ODC23523</t>
  </si>
  <si>
    <t xml:space="preserve">        Детский надувной бассейн Bestway 52192 с навесом, 140 х 140 х 114 см</t>
  </si>
  <si>
    <t>ODC44421</t>
  </si>
  <si>
    <t xml:space="preserve">        Детский надувной бассейн Bestway 54117, голубой, 262 х 157 х 46 см</t>
  </si>
  <si>
    <t>ODC63296</t>
  </si>
  <si>
    <t xml:space="preserve">        Детский надувной бассейн Intex 56475, 229 х 229 х 66 см</t>
  </si>
  <si>
    <t>ODC00010</t>
  </si>
  <si>
    <t xml:space="preserve">        Детский надувной бассейн Intex 56490 «Райская Лагуна», 262 х 160 х 46 см</t>
  </si>
  <si>
    <t>ODC00015</t>
  </si>
  <si>
    <t xml:space="preserve">        Детский надувной бассейн Intex 56493 «Веселая Выдра», 191 х 178 х 61 см</t>
  </si>
  <si>
    <t>ODC00017</t>
  </si>
  <si>
    <t xml:space="preserve">        Детский надувной бассейн Intex 56495 «Морская звезда», 183 х 180 х 53 см, желтый</t>
  </si>
  <si>
    <t>ODC00019</t>
  </si>
  <si>
    <t xml:space="preserve">        Детский надувной бассейн Intex 57141 «Радуга-Облако», 142 х 119 х 84 см, с навесом</t>
  </si>
  <si>
    <t>ODC92908</t>
  </si>
  <si>
    <t xml:space="preserve">        Детский надувной бассейн Intex 57180 «Семейный», 203 х 152 х 48 см</t>
  </si>
  <si>
    <t>ODT133483</t>
  </si>
  <si>
    <t xml:space="preserve">        Детский надувной бассейн Intex 57181 «Мандарин», 229 х 147 х 46 см</t>
  </si>
  <si>
    <t>ODC51637</t>
  </si>
  <si>
    <t xml:space="preserve">        Детский надувной бассейн Intex 57403, 166 х 100 х 28 см</t>
  </si>
  <si>
    <t>ODC00022</t>
  </si>
  <si>
    <t xml:space="preserve">        Детский надувной бассейн Intex 57440 «Кит», 201 х 196 х 91 см, с фонтаном</t>
  </si>
  <si>
    <t>ODC92910</t>
  </si>
  <si>
    <t xml:space="preserve">        Детский надувной бассейн Intex 57470 «Аквариум» со съемным навесом, желтый, 157 х 157 х 122 (24) см</t>
  </si>
  <si>
    <t>ODC15977</t>
  </si>
  <si>
    <t xml:space="preserve">        Детский надувной бассейн Intex 57471 «Аквариум», 159 х 159 х 50 см</t>
  </si>
  <si>
    <t>ODM02498</t>
  </si>
  <si>
    <t xml:space="preserve">        Детский надувной бассейн Intex 57482 «Морские друзья», 163 х 107 х 46 см</t>
  </si>
  <si>
    <t>ODC11466</t>
  </si>
  <si>
    <t xml:space="preserve">        Детский надувной бассейн Intex 57495 «Семейный», фиолетовый, 229 х 229 х 56 см</t>
  </si>
  <si>
    <t>ODC11467</t>
  </si>
  <si>
    <t xml:space="preserve">        Детский надувной бассейн Intex 58484 прямоугольный, 305 х 183 х 56 см</t>
  </si>
  <si>
    <t>ODC00039</t>
  </si>
  <si>
    <t xml:space="preserve">        Детский надувной бассейн Intex 58485 «Тропический риф», 305 х 183 х 56 см</t>
  </si>
  <si>
    <t>ODC00040</t>
  </si>
  <si>
    <t xml:space="preserve">    С жесткими бортами</t>
  </si>
  <si>
    <t xml:space="preserve">        Бассейн детский каркасный Intex 56451 «Пляж на мелководье», 152 х 25 см</t>
  </si>
  <si>
    <t>ODC22865</t>
  </si>
  <si>
    <t xml:space="preserve">        Бассейн детский каркасный Intex 56452 new «Океан», 183 х 38 см</t>
  </si>
  <si>
    <t>ODC51423</t>
  </si>
  <si>
    <t>D2</t>
  </si>
  <si>
    <t xml:space="preserve">        Бассейн детский каркасный Intex 58472 «Океанский риф»,  244 х 46 см</t>
  </si>
  <si>
    <t>ODC36591</t>
  </si>
  <si>
    <t xml:space="preserve">        Детский каркасный бассейн Intex 58477 «Утинный риф», 122 х 25 см</t>
  </si>
  <si>
    <t>ODT108233</t>
  </si>
  <si>
    <t>58477«Утинный риф»</t>
  </si>
  <si>
    <t>Запчастини</t>
  </si>
  <si>
    <t xml:space="preserve">    Бассейны</t>
  </si>
  <si>
    <t xml:space="preserve">        Y-образная Вертикальная стойка (опора) Intex 10570</t>
  </si>
  <si>
    <t>ODC53520</t>
  </si>
  <si>
    <t xml:space="preserve">        Адаптер Intex 10201 для садового шланга. Переходник для сливного клапана бассейнов</t>
  </si>
  <si>
    <t>ODC47602</t>
  </si>
  <si>
    <t xml:space="preserve">        Болт Intex 11024</t>
  </si>
  <si>
    <t>ODC40914</t>
  </si>
  <si>
    <t xml:space="preserve">        Вертикальная стойка "A" (опорная U-балка) Bestway 61368</t>
  </si>
  <si>
    <t>61368-A BW</t>
  </si>
  <si>
    <t xml:space="preserve">        Вертикальная стойка "B" (опорная U-балка) Bestway 61369</t>
  </si>
  <si>
    <t>61369-B BW</t>
  </si>
  <si>
    <t xml:space="preserve">        Вертикальная стойка (опора) Intex 10557</t>
  </si>
  <si>
    <t>ODC53514</t>
  </si>
  <si>
    <t xml:space="preserve">        Вертикальная стойка (опора) Intex 10563</t>
  </si>
  <si>
    <t>ODC53515</t>
  </si>
  <si>
    <t xml:space="preserve">        Вертикальная стойка (опора) Intex 10569</t>
  </si>
  <si>
    <t>ODC53519</t>
  </si>
  <si>
    <t xml:space="preserve">        Вертикальная стойка (опора) Intex 10619</t>
  </si>
  <si>
    <t>ODC40884</t>
  </si>
  <si>
    <t xml:space="preserve">        Вертикальная стойка (опора) Intex 11875</t>
  </si>
  <si>
    <t xml:space="preserve">        Вертикальная стойка (опора) Intex 11877</t>
  </si>
  <si>
    <t xml:space="preserve">        Вертикальная стойка (опора) Intex 12430</t>
  </si>
  <si>
    <t xml:space="preserve">        Вертикальная стойка (опора) Intex 12460 в сборе</t>
  </si>
  <si>
    <t>ODT123926</t>
  </si>
  <si>
    <t xml:space="preserve">        Вертикальная стойка (опора) Intex 12810</t>
  </si>
  <si>
    <t xml:space="preserve">        Вертикальная стойка (опора) Intex 12818</t>
  </si>
  <si>
    <t xml:space="preserve">        Вертикальная стойка (опора) Intex 12827</t>
  </si>
  <si>
    <t xml:space="preserve">        Вертикальная стойка (опора) Intex 13012</t>
  </si>
  <si>
    <t xml:space="preserve">        Вертикальная стойка (опорная U-балка) Intex 10937</t>
  </si>
  <si>
    <t>ODT143785</t>
  </si>
  <si>
    <t xml:space="preserve">        Вертикальная стойка (опорная U-балка) Intex 12570</t>
  </si>
  <si>
    <t xml:space="preserve">        Верхний каркас Bestway 77456. Размер 412 х 201 х 122</t>
  </si>
  <si>
    <t xml:space="preserve">        Втулка  к угловому соединителю Intex 11156</t>
  </si>
  <si>
    <t>ODC47626</t>
  </si>
  <si>
    <t xml:space="preserve">        Втулка к горизонтальному угловому прогону Intex 11157</t>
  </si>
  <si>
    <t>ODC47627</t>
  </si>
  <si>
    <t xml:space="preserve">        Горизонтальный прогон (балка) «A» Intex 10566</t>
  </si>
  <si>
    <t>ODC53516</t>
  </si>
  <si>
    <t xml:space="preserve">        Горизонтальный прогон (балка) «A» Intex 10949</t>
  </si>
  <si>
    <t xml:space="preserve">        Горизонтальный прогон (балка) «A» Intex 12161</t>
  </si>
  <si>
    <t xml:space="preserve">        Горизонтальный прогон (балка) «B» Intex 10567</t>
  </si>
  <si>
    <t>ODC53517</t>
  </si>
  <si>
    <t xml:space="preserve">        Горизонтальный прогон (балка) «B» Intex 10922</t>
  </si>
  <si>
    <t>ODC40901</t>
  </si>
  <si>
    <t xml:space="preserve">        Горизонтальный прогон (балка) «B» Intex 10954</t>
  </si>
  <si>
    <t xml:space="preserve">        Горизонтальный прогон (балка) «C» Intex 10568</t>
  </si>
  <si>
    <t>ODC53518</t>
  </si>
  <si>
    <t xml:space="preserve">        Горизонтальный прогон (балка) «C» Intex 10925</t>
  </si>
  <si>
    <t>ODC40902</t>
  </si>
  <si>
    <t xml:space="preserve">        Горизонтальный прогон (балка) «C» Intex 10958</t>
  </si>
  <si>
    <t>ODC92475</t>
  </si>
  <si>
    <t xml:space="preserve">        Горизонтальный прогон (балка) «C» Intex 10959</t>
  </si>
  <si>
    <t xml:space="preserve">        Горизонтальный прогон (балка) «C» Intex 12163</t>
  </si>
  <si>
    <t xml:space="preserve">        Горизонтальный прогон (балка) «D» Intex 10963</t>
  </si>
  <si>
    <t>ODC53538</t>
  </si>
  <si>
    <t xml:space="preserve">        Горизонтальный прогон (балка) «E» Intex 10930</t>
  </si>
  <si>
    <t xml:space="preserve">        Горизонтальный прогон (балка) «F» Intex 12165</t>
  </si>
  <si>
    <t xml:space="preserve">        Горизонтальный прогон (балка) «А» Intex 10919</t>
  </si>
  <si>
    <t>ODC40900</t>
  </si>
  <si>
    <t xml:space="preserve">        Горизонтальный прогон (балка) «В» Intex 12162</t>
  </si>
  <si>
    <t xml:space="preserve">        Горизонтальный прогон (балка) Intex 10414</t>
  </si>
  <si>
    <t>ODC40865</t>
  </si>
  <si>
    <t xml:space="preserve">        Горизонтальный прогон (балка) Intex 11451</t>
  </si>
  <si>
    <t>ODC40957</t>
  </si>
  <si>
    <t xml:space="preserve">        Горизонтальный прогон (балка) Intex 12428</t>
  </si>
  <si>
    <t>ODT144570</t>
  </si>
  <si>
    <t xml:space="preserve">        Горизонтальный прогон (балка) Intex 12458</t>
  </si>
  <si>
    <t>ODT126932</t>
  </si>
  <si>
    <t xml:space="preserve">        Горизонтальный прогон (балка) Intex 12808</t>
  </si>
  <si>
    <t xml:space="preserve">        Горизонтальный прогон (балка) Intex 13011</t>
  </si>
  <si>
    <t xml:space="preserve">        Заглушка Bestway 1418 (P6C1418)</t>
  </si>
  <si>
    <t xml:space="preserve">        Заглушка Bestway P6H1418</t>
  </si>
  <si>
    <t xml:space="preserve">        Заглушка Intex 10127 для бассейнов под хомуты (32 мм)</t>
  </si>
  <si>
    <t>ODC53502</t>
  </si>
  <si>
    <t xml:space="preserve">        Заглушка спускного клапана 3/4 Intex 10044</t>
  </si>
  <si>
    <t>ODC40850</t>
  </si>
  <si>
    <t xml:space="preserve">        Каркас Intex 88200. Размер 305 x 76 см (Metal Frame)</t>
  </si>
  <si>
    <t xml:space="preserve">        Каркас Intex 88210. Размер 366 x 76 см (Metal Frame)</t>
  </si>
  <si>
    <t xml:space="preserve">        Каркас Intex 88326. Размер 488 х 122 см</t>
  </si>
  <si>
    <t xml:space="preserve">        Каркас Intex 88330. Размер 549 х 132 см</t>
  </si>
  <si>
    <t xml:space="preserve">        Каркас Intex 88340. Размер 732 x 132 см</t>
  </si>
  <si>
    <t xml:space="preserve">        Каркас Intex 88716. Размер 366 х 99 см (Prism Frame)</t>
  </si>
  <si>
    <t xml:space="preserve">        Каркас Intex 88724. Размер 457 х 107 см (Prism Frame)</t>
  </si>
  <si>
    <t xml:space="preserve">        Каркас Intex 88732. Размер 549 х 122 см (Prism Frame)</t>
  </si>
  <si>
    <t xml:space="preserve">        Каркас Intex 88784. Размер 300 х 175 х 80 см</t>
  </si>
  <si>
    <t xml:space="preserve">        Планка-фиксатор для U-образной стойки Intex 10938</t>
  </si>
  <si>
    <t>ODT143771</t>
  </si>
  <si>
    <t xml:space="preserve">        Планка-фиксатор для U-образной стойки Intex 11981</t>
  </si>
  <si>
    <t xml:space="preserve">        Пластиковый крепеж (шарнир) Intex 10967</t>
  </si>
  <si>
    <t>ODT143764</t>
  </si>
  <si>
    <t xml:space="preserve">        Пластиковый крепеж (шарнир) Intex 10967A</t>
  </si>
  <si>
    <t xml:space="preserve">        Пластиковый наконечник U-образной опоры Intex 10935</t>
  </si>
  <si>
    <t>ODC40904</t>
  </si>
  <si>
    <t xml:space="preserve">        Пластиковый наконечник вертикальной стойки Intex 10379</t>
  </si>
  <si>
    <t>ODT143768</t>
  </si>
  <si>
    <t xml:space="preserve">        Подножка Intex 10309</t>
  </si>
  <si>
    <t>ODC53505</t>
  </si>
  <si>
    <t xml:space="preserve">        Подножка Intex 10576</t>
  </si>
  <si>
    <t>ODC40879</t>
  </si>
  <si>
    <t xml:space="preserve">        Подножка Intex 11453</t>
  </si>
  <si>
    <t>ODC40959</t>
  </si>
  <si>
    <t xml:space="preserve">        Подножка Intex 11574</t>
  </si>
  <si>
    <t>ODT143774</t>
  </si>
  <si>
    <t xml:space="preserve">        Подножка Intex 12454</t>
  </si>
  <si>
    <t xml:space="preserve">        Подножка Intex 12465</t>
  </si>
  <si>
    <t>ODT143775</t>
  </si>
  <si>
    <t xml:space="preserve">        Подножка Intex 12476</t>
  </si>
  <si>
    <t>ODT143776</t>
  </si>
  <si>
    <t xml:space="preserve">        Пробка дренажная Intex 10043</t>
  </si>
  <si>
    <t>ODC40849</t>
  </si>
  <si>
    <t xml:space="preserve">        Пробка дренажная Intex 10649</t>
  </si>
  <si>
    <t>ODC40886</t>
  </si>
  <si>
    <t xml:space="preserve">        Скоба пружинная Intex 10313</t>
  </si>
  <si>
    <t>ODC40859</t>
  </si>
  <si>
    <t xml:space="preserve">        Скоба пружинная Intex 10381</t>
  </si>
  <si>
    <t>ODC40864</t>
  </si>
  <si>
    <t xml:space="preserve">        Скоба пружинная Intex 10382</t>
  </si>
  <si>
    <t>ODT094385</t>
  </si>
  <si>
    <t xml:space="preserve">        Скоба пружинная Intex 10936</t>
  </si>
  <si>
    <t>ODC40905</t>
  </si>
  <si>
    <t xml:space="preserve">        Соединитель Intex 10575</t>
  </si>
  <si>
    <t>ODC47609</t>
  </si>
  <si>
    <t xml:space="preserve">        Соединительная стойка Intex 10383</t>
  </si>
  <si>
    <t xml:space="preserve">        Т-образная Вертикальная стойка (опора) Intex 10571</t>
  </si>
  <si>
    <t>ODC53521</t>
  </si>
  <si>
    <t xml:space="preserve">        Т-образная заглушка для стойки Intex 11874</t>
  </si>
  <si>
    <t xml:space="preserve">        Т-образный полимерный соединитель (шарнир) Intex 12463</t>
  </si>
  <si>
    <t>ODT123925</t>
  </si>
  <si>
    <t xml:space="preserve">        Т-образный полимерный соединитель (шарнир) Intex 12799</t>
  </si>
  <si>
    <t xml:space="preserve">        Т-образный полимерный соединитель (шарнир) Intex 12801</t>
  </si>
  <si>
    <t>ODT116630</t>
  </si>
  <si>
    <t xml:space="preserve">        Т-образный полимерный соединитель (шарнир) Intex 13010</t>
  </si>
  <si>
    <t xml:space="preserve">        Т-образный соединитель (шарнир) Intex 10424</t>
  </si>
  <si>
    <t xml:space="preserve">        Т-образный соединитель (шарнир) Intex 10463</t>
  </si>
  <si>
    <t>ODC40870</t>
  </si>
  <si>
    <t xml:space="preserve">        Т-образный соединитель (шарнир) Intex 10861</t>
  </si>
  <si>
    <t>ODC40896</t>
  </si>
  <si>
    <t xml:space="preserve">        Т-образный соединитель (шарнир) Intex 10863</t>
  </si>
  <si>
    <t>ODC40897</t>
  </si>
  <si>
    <t xml:space="preserve">        Т-образный соединитель (шарнир) Intex 11449</t>
  </si>
  <si>
    <t>ODC40955</t>
  </si>
  <si>
    <t xml:space="preserve">        Т-образный соединитель (шарнир) Intex 11450</t>
  </si>
  <si>
    <t>ODC40956</t>
  </si>
  <si>
    <t xml:space="preserve">        Т-образный соединитель (шарнир) Intex 12427</t>
  </si>
  <si>
    <t>ODT143780</t>
  </si>
  <si>
    <t xml:space="preserve">        Угловой соеденитель Bestway 61361</t>
  </si>
  <si>
    <t xml:space="preserve">        Угловой соединитель Intex 10934</t>
  </si>
  <si>
    <t>ODC40903</t>
  </si>
  <si>
    <t xml:space="preserve">        Угловой соединитель Intex 12166</t>
  </si>
  <si>
    <t xml:space="preserve">        Уплотнитель для штифта  Intex 10648</t>
  </si>
  <si>
    <t>ODC40885</t>
  </si>
  <si>
    <t xml:space="preserve">        Чаша для каркасного бассейна Bestway 56241ASS18. Размер 412 х 201 х 122 см</t>
  </si>
  <si>
    <t>ODC37117</t>
  </si>
  <si>
    <t xml:space="preserve">        Чаша для каркасного бассейна Intex &amp; Bestway 10087. Размер 366 х 122 см</t>
  </si>
  <si>
    <t>ODT126914</t>
  </si>
  <si>
    <t xml:space="preserve">        Чаша для каркасного бассейна Intex &amp; Bestway 10088. Размер 427 х 107 см</t>
  </si>
  <si>
    <t xml:space="preserve">        Чаша для каркасного бассейна Intex &amp; Bestway 10616. Размер 366 х 76 см</t>
  </si>
  <si>
    <t>ODC40882</t>
  </si>
  <si>
    <t>10616 (10085)</t>
  </si>
  <si>
    <t xml:space="preserve">        Чаша для каркасного бассейна Intex &amp; Bestway 11413. Размер 457 х 122  см</t>
  </si>
  <si>
    <t>ODT126918</t>
  </si>
  <si>
    <t xml:space="preserve">        Чаша для каркасного бассейна Intex 10580. Размер 450 х 220 х 84 см</t>
  </si>
  <si>
    <t>ODC53522</t>
  </si>
  <si>
    <t xml:space="preserve">        Чаша для каркасного бассейна Intex 10942. Размер 220 х 150 х 60 см</t>
  </si>
  <si>
    <t>ODC53533</t>
  </si>
  <si>
    <t xml:space="preserve">        Чаша для каркасного бассейна Intex 10943. Размер 260 x 160 x 65 см</t>
  </si>
  <si>
    <t>ODC53534</t>
  </si>
  <si>
    <t xml:space="preserve">        Чаша для каркасного бассейна Intex 10944. Размер 300 x 200 x 75 см</t>
  </si>
  <si>
    <t>ODC53535</t>
  </si>
  <si>
    <t xml:space="preserve">        Чаша для каркасного бассейна Intex 12445. Размер 549 х 274 x 132 см</t>
  </si>
  <si>
    <t>ODT126599</t>
  </si>
  <si>
    <t xml:space="preserve">        Штифт Intex 10574</t>
  </si>
  <si>
    <t>ODC40878</t>
  </si>
  <si>
    <t xml:space="preserve">        Штифт Intex 12136</t>
  </si>
  <si>
    <t>ODT116648</t>
  </si>
  <si>
    <t xml:space="preserve">    Джакузи</t>
  </si>
  <si>
    <t xml:space="preserve">        Магнитный ротор и крыльчатка Intex 12084</t>
  </si>
  <si>
    <t>ODT126886</t>
  </si>
  <si>
    <t xml:space="preserve">        Светодиодный дисплей Intex 11999</t>
  </si>
  <si>
    <t>ODC65168</t>
  </si>
  <si>
    <t xml:space="preserve">    Клапаны, шланги</t>
  </si>
  <si>
    <t xml:space="preserve">        Клапан «3 в 1» Intex 10650</t>
  </si>
  <si>
    <t>ODC40887</t>
  </si>
  <si>
    <t xml:space="preserve">        Клапан съемный силиконовый «2 в 1» Intex 11538, голубой</t>
  </si>
  <si>
    <t>ODC53355</t>
  </si>
  <si>
    <t xml:space="preserve">        Насадки Intex 11552</t>
  </si>
  <si>
    <t>ODC40974</t>
  </si>
  <si>
    <t xml:space="preserve">        Шланг Intex 10450</t>
  </si>
  <si>
    <t>ODC53507</t>
  </si>
  <si>
    <t xml:space="preserve">        Шланг Intex 10451</t>
  </si>
  <si>
    <t xml:space="preserve">        Шланг Intex 10962</t>
  </si>
  <si>
    <t>ODC53537</t>
  </si>
  <si>
    <t xml:space="preserve">    Лестницы</t>
  </si>
  <si>
    <t xml:space="preserve">        Bерхняя часть ножки (A2,B2) Intex 12185</t>
  </si>
  <si>
    <t xml:space="preserve">        Боковая ножка (A, B) Intex 12648</t>
  </si>
  <si>
    <t>12648 A,B  2шт</t>
  </si>
  <si>
    <t xml:space="preserve">        Верхняя заглушка Intex 10539 к волейбольной стойки сетке прямоугольных, круглых бассейнов Интекс 58951, 58952</t>
  </si>
  <si>
    <t>ODC53511</t>
  </si>
  <si>
    <t xml:space="preserve">        Верхняя часть ножки (C) Intex 12183 опора</t>
  </si>
  <si>
    <t xml:space="preserve">        Втулка (A, B) Intex 12558</t>
  </si>
  <si>
    <t>12558 A,B 2шт</t>
  </si>
  <si>
    <t xml:space="preserve">        Держатель Intex 11356</t>
  </si>
  <si>
    <t>ODT143761</t>
  </si>
  <si>
    <t xml:space="preserve">        Застежка Intex 12190</t>
  </si>
  <si>
    <t xml:space="preserve">        Крепеж Intex 10535 к волейбольной сетке прямоугольных, круглых бассейнов Интекс 58951, 58952</t>
  </si>
  <si>
    <t>ODC53509</t>
  </si>
  <si>
    <t xml:space="preserve">        Крепеж длинный Intex 10227</t>
  </si>
  <si>
    <t>ODT116619</t>
  </si>
  <si>
    <t xml:space="preserve">        Крепеж короткий Intex 10810</t>
  </si>
  <si>
    <t xml:space="preserve">        Кронштейн для крепления 12484 к волейбольной сетке круглых бассейнов Интекс 58951</t>
  </si>
  <si>
    <t xml:space="preserve">        Поручни Intex 12637</t>
  </si>
  <si>
    <t xml:space="preserve">        Стойка Intex 11173 к волейбольной сетке прямоугольных, круглых бассейнов Интекс 58951, 58952</t>
  </si>
  <si>
    <t xml:space="preserve">        Фиксатор Intex 12630</t>
  </si>
  <si>
    <t xml:space="preserve">    Нагреватели</t>
  </si>
  <si>
    <t xml:space="preserve">        Клапан Intex 11954 для солнечных обогревателей 28685</t>
  </si>
  <si>
    <t>ODT094382</t>
  </si>
  <si>
    <t xml:space="preserve">        Угловой соеденитель Intex 11953 для коврика нагревателя 28685</t>
  </si>
  <si>
    <t xml:space="preserve">        Шланг Intex 11955 для коврика нагревача 28685 (диаметр 32 мм)</t>
  </si>
  <si>
    <t xml:space="preserve">    Подключение</t>
  </si>
  <si>
    <t xml:space="preserve">        Адаптер - переходник  Intex 29061 (10722), для адаптирования шланга с 32 мм→38 мм, 2 шт</t>
  </si>
  <si>
    <t>ODT120157</t>
  </si>
  <si>
    <t xml:space="preserve">        Адаптер - переходник InPool 10842 для соединения, продления шлангов 32 мм</t>
  </si>
  <si>
    <t xml:space="preserve">        Адаптер - переходник InPool 10844 тройник для соединения шлангов 32 мм</t>
  </si>
  <si>
    <t xml:space="preserve">        Адаптер - переходник InPool 10845 для соединения, продления шлангов 38 мм (10846 - 1шт, 10245 - 2шт)</t>
  </si>
  <si>
    <t xml:space="preserve">        Адаптер - переходник Intex 10722, для адаптирования шланга с 32 мм→38 мм, 1 шт</t>
  </si>
  <si>
    <t>ODC40890</t>
  </si>
  <si>
    <t xml:space="preserve">        Адаптер для насосов Bestway 58236 (10722) (32 мм→38 мм), 2шт</t>
  </si>
  <si>
    <t>ODC44480</t>
  </si>
  <si>
    <t>58236 BW, 2шт</t>
  </si>
  <si>
    <t xml:space="preserve">        Адаптер удлинитель Intex 11040 с соединителя к плунжерному крану для бассейнов Sequoia, Graphite.</t>
  </si>
  <si>
    <t>ODC40915</t>
  </si>
  <si>
    <t xml:space="preserve">        Адаптер-переходник InPool 11866 для тепловых насосов. Переходник к шлангам Intex/Bestway стандарту 38 мм</t>
  </si>
  <si>
    <t>2 Основной: химия WELL, Ужгород</t>
  </si>
  <si>
    <t xml:space="preserve">        Воздухозаборник «Гидро-Аэрация»  Intex 12368 для бассейна под хомуты (32 мм)</t>
  </si>
  <si>
    <t xml:space="preserve">        Впускная решетка Intex 11072 (12197) к 11070 для бассейнов под хомуты (32 мм)</t>
  </si>
  <si>
    <t>ODC40918</t>
  </si>
  <si>
    <t xml:space="preserve">        Впускная решетка Intex 12198, стандарт 38 мм. Подходит к 11235</t>
  </si>
  <si>
    <t>ODT126880</t>
  </si>
  <si>
    <t>архів 12198</t>
  </si>
  <si>
    <t xml:space="preserve">        Впускной соединитель в сборе Intex 22235, к бассейнам на отверстиях, стандарт 38 мм</t>
  </si>
  <si>
    <t xml:space="preserve">        Выпускная решетка Bestway P 61317 на форсунку-соединитель для бассейна с отверстиями (38 мм) (82 мм крупная)</t>
  </si>
  <si>
    <t xml:space="preserve">        Выпускная решетка Intex 12364 New (новый стандарт) для бассейнов под хомуты (32 мм)</t>
  </si>
  <si>
    <t xml:space="preserve">        Выпускная решетка Intex 12369  New (новый стандарт) для бассейна с отверстиями (38 мм)  (82 мм крупная)</t>
  </si>
  <si>
    <t xml:space="preserve">        Выпускной соединитель Intex 12371 New «Гидро-Аэрация» (новый стандарт) для бассейна с отверстиями (38 мм)</t>
  </si>
  <si>
    <t>ODT126902</t>
  </si>
  <si>
    <t xml:space="preserve">        Выпускной соединитель с "Гидро-Аэрацией" Intex 22371 (новый стандарт New) для бассейна с отверстиями (38 мм)</t>
  </si>
  <si>
    <t xml:space="preserve">        Гайка Intex 10256 к соединителю для бассейна с отверстиями (38 мм), универсальный</t>
  </si>
  <si>
    <t>ODC40854</t>
  </si>
  <si>
    <t xml:space="preserve">        Заглушка для соединителя под отверстия Intex 10751</t>
  </si>
  <si>
    <t xml:space="preserve">        інструкція для 22020</t>
  </si>
  <si>
    <t>інструкція для 22020</t>
  </si>
  <si>
    <t xml:space="preserve">        Інструкція для 22021</t>
  </si>
  <si>
    <t>Інструкція для 22021</t>
  </si>
  <si>
    <t xml:space="preserve">        Інструкція для 22747</t>
  </si>
  <si>
    <t>Інструкція для 22747</t>
  </si>
  <si>
    <t xml:space="preserve">        Крышка воздушного клапана гидро-аэрации Intex 12373, для форсунок 32 мм и соединителей 38 мм</t>
  </si>
  <si>
    <t>ODT126885</t>
  </si>
  <si>
    <t xml:space="preserve">        Набор для подключения  777888 созданый с запчастей  (11070 1 шт,12365   1шт 11489 2 шт) 200 6 л/год, 3 785 л/год</t>
  </si>
  <si>
    <t>пакет 777888</t>
  </si>
  <si>
    <t xml:space="preserve">        Набор для подключения  999888 пакет 1 250л/ч</t>
  </si>
  <si>
    <t>пакет 999888  1 250л/ч</t>
  </si>
  <si>
    <t xml:space="preserve">        Набор плунжерных кранов в сборе Bestway 22799 под отверстиями (аналог Intex 22747)</t>
  </si>
  <si>
    <t xml:space="preserve">        Набор плунжерных кранов в сборе Intex 22747 (25025), Гидро-Аэрация под отверстиями (10255, 10744, 10256, 22371, 10745 2 шт, 10747 2 шт)</t>
  </si>
  <si>
    <t xml:space="preserve">        Набор форсунок в сборе Bestway 22331 для подключения бассейнов Bestway на хомутах, 32 мм</t>
  </si>
  <si>
    <t xml:space="preserve">        Набор форсунок в сборе Bestway 22333 для подключения на хомутах к 38 мм (22331 1шт, 29061 2 шт)</t>
  </si>
  <si>
    <t xml:space="preserve">        Набор форсунок в сборе Intex 22020 для подключения бассейнов Intex на хомутах к шлангу 32 мм (11070 1 шт, 12365 1 шт, 11489 4 шт)</t>
  </si>
  <si>
    <t xml:space="preserve">        Набор форсунок в сборе Intex 22021 Intex к бассейну на хомутах, к шлангу 38 мм (10722 2 шт, 11070 1 шт., 12365 1шт.)</t>
  </si>
  <si>
    <t xml:space="preserve">        Набор Эксклюзив "Гидро-Аэрация" Intex 22025 к картриджному насосу под хомуты (32 мм)</t>
  </si>
  <si>
    <t>ODC44445</t>
  </si>
  <si>
    <t xml:space="preserve">        Переходник Intex 10849 для адаптирования резьбы 50 мм (под 38 мм) к шлангу 32 мм</t>
  </si>
  <si>
    <t>ODC65159</t>
  </si>
  <si>
    <t>10849 (25007)</t>
  </si>
  <si>
    <t xml:space="preserve">        Переходник без гайки Intex 10849-1 для адаптирования резьбы 50 мм (под 38 мм) к шлангу 32 мм</t>
  </si>
  <si>
    <t xml:space="preserve"> 10849-1</t>
  </si>
  <si>
    <t xml:space="preserve">        Плунжерный кран Intex 10747 (25010)</t>
  </si>
  <si>
    <t>ODC40892</t>
  </si>
  <si>
    <t xml:space="preserve">        Разделительный плунжерный кран Intex 11872</t>
  </si>
  <si>
    <t>ODC84222</t>
  </si>
  <si>
    <t xml:space="preserve">        Соединитель (впуск) Intex 10744 (11235) под отверстия (38 мм), резьба 82 мм</t>
  </si>
  <si>
    <t>ODT126901</t>
  </si>
  <si>
    <t xml:space="preserve">        Универсальный клапан Гидро-Аэрация Intex 12363 для форсунок 32 мм, соединителей 38 мм</t>
  </si>
  <si>
    <t xml:space="preserve">        Уплотнитель для бассейна с отверстиями Intex 22297 (2 шт.) из оригинальной чаши Intex</t>
  </si>
  <si>
    <t xml:space="preserve">        Уплотнительное кольцо Intex 10255 к гайке и соединителю (для бассейна на отверстиях)</t>
  </si>
  <si>
    <t>ODC40853</t>
  </si>
  <si>
    <t xml:space="preserve">        Уплотнительное кольцо Intex 10262 для плунжерного крана (38 мм)</t>
  </si>
  <si>
    <t>ODC40855</t>
  </si>
  <si>
    <t xml:space="preserve">        Уплотнительное кольцо Intex 10745 к плунжерному крану</t>
  </si>
  <si>
    <t>ODC40891</t>
  </si>
  <si>
    <t xml:space="preserve">        Форсунка выпускная Intex 12334 без резьбы для бассейна под хомуты (32 мм)</t>
  </si>
  <si>
    <t xml:space="preserve">        Форсунка выпускная Intex 12365 для бассейна под хомуты (32 мм) 82 мм с крупной резьбой</t>
  </si>
  <si>
    <t>ODC84236</t>
  </si>
  <si>
    <t xml:space="preserve">        Форсунка универсальная (впуск, выпуск) Intex 11070, 1 шт, с мелкой резьбой</t>
  </si>
  <si>
    <t>ODC40916</t>
  </si>
  <si>
    <t xml:space="preserve">        Хомут - зажим для шланга Bestway P6124-2 для бассейнов под хомуты (32 мм)</t>
  </si>
  <si>
    <t xml:space="preserve">        Хомут - зажим для шланга Intex 11489 (11070) для бассейнов под хомуты  (32 мм)</t>
  </si>
  <si>
    <t xml:space="preserve">    Подсветка</t>
  </si>
  <si>
    <t xml:space="preserve">        Клапан «Бостон» Intex 10033 (10034)</t>
  </si>
  <si>
    <t>ODC53500</t>
  </si>
  <si>
    <t xml:space="preserve">        Пропеллер Intex 12385 для тренажера для плавания</t>
  </si>
  <si>
    <t>ODT126897</t>
  </si>
  <si>
    <t xml:space="preserve">        Соеденительное колено для весел Intex 10154</t>
  </si>
  <si>
    <t>ODC65150</t>
  </si>
  <si>
    <t xml:space="preserve">        Уплотнительное, универсальное кольцо Intex 10035 для весел</t>
  </si>
  <si>
    <t>ODC84187</t>
  </si>
  <si>
    <t xml:space="preserve">    Уход</t>
  </si>
  <si>
    <t xml:space="preserve">        Адаптер для подачи воды (под садовый шланг) Intex 10143</t>
  </si>
  <si>
    <t>ODC84189</t>
  </si>
  <si>
    <t xml:space="preserve">        Адаптер для пылесоса Intex 11447</t>
  </si>
  <si>
    <t>ODC40954</t>
  </si>
  <si>
    <t xml:space="preserve">        Адаптер для робота-пылесоса на выпускной соединитель 38 мм Intex 11239</t>
  </si>
  <si>
    <t>ODC84201</t>
  </si>
  <si>
    <t xml:space="preserve">        Адаптер к шлангу скиммера Intex 11238</t>
  </si>
  <si>
    <t>ODC40934</t>
  </si>
  <si>
    <t xml:space="preserve">        Болт для скиммера Intex 10526</t>
  </si>
  <si>
    <t>ODC40875</t>
  </si>
  <si>
    <t xml:space="preserve">        Вакуумный корпус Intex 10789</t>
  </si>
  <si>
    <t>ODC47613</t>
  </si>
  <si>
    <t xml:space="preserve">        Зажим шланга Intex 10283</t>
  </si>
  <si>
    <t>ODC53504</t>
  </si>
  <si>
    <t xml:space="preserve">        Корзина скиммера Intex 11078</t>
  </si>
  <si>
    <t>ODC40921</t>
  </si>
  <si>
    <t xml:space="preserve">        Корпус пылесоса (вакуумная камера) Intex 11431</t>
  </si>
  <si>
    <t>ODC40950</t>
  </si>
  <si>
    <t xml:space="preserve">        Корпус скиммера Intex 11079</t>
  </si>
  <si>
    <t xml:space="preserve">        Крепление скиммера (крючок для каркасного бассейна) Intex 11502</t>
  </si>
  <si>
    <t>ODC40971</t>
  </si>
  <si>
    <t xml:space="preserve">        Крепление скиммера (крючок) Intex 11153</t>
  </si>
  <si>
    <t>ODC47625</t>
  </si>
  <si>
    <t xml:space="preserve">        Крепление телескопической ручки для насадки-пылесоса Intex 10792</t>
  </si>
  <si>
    <t>ODC65157</t>
  </si>
  <si>
    <t xml:space="preserve">        Крепления щетки Intex 11493, 11494</t>
  </si>
  <si>
    <t>11493, 11494</t>
  </si>
  <si>
    <t xml:space="preserve">        Мешок для мусора Intex 10282</t>
  </si>
  <si>
    <t>ODC65153</t>
  </si>
  <si>
    <t xml:space="preserve">        Мешок для сбора мусора Intex 12278</t>
  </si>
  <si>
    <t>ODC84235</t>
  </si>
  <si>
    <t xml:space="preserve">        Муфта (стопорная гайка) Intex 11569</t>
  </si>
  <si>
    <t>ODT143804</t>
  </si>
  <si>
    <t xml:space="preserve">        Насадка для труднодоступных мест Intex 12275</t>
  </si>
  <si>
    <t xml:space="preserve">        Обод колпачка (обод крышки) Intex 11076</t>
  </si>
  <si>
    <t xml:space="preserve">        Переходник ручки аккумуляторного пылесоса Intex 12270</t>
  </si>
  <si>
    <t xml:space="preserve">        Плавающий колпачок (крышка для корзины) Intex 11075</t>
  </si>
  <si>
    <t xml:space="preserve">        Пружинная скоба Intex 10280</t>
  </si>
  <si>
    <t>ODC84190</t>
  </si>
  <si>
    <t xml:space="preserve">        Пружинная скоба Intex 10794</t>
  </si>
  <si>
    <t>ODC47616</t>
  </si>
  <si>
    <t xml:space="preserve">        Регулятор высоты (глубины) Intex 10522</t>
  </si>
  <si>
    <t>ODC47603</t>
  </si>
  <si>
    <t xml:space="preserve">        Ручка корзины скиммера Intex 10534</t>
  </si>
  <si>
    <t>ODC47607</t>
  </si>
  <si>
    <t xml:space="preserve">        Сетка для мусора Intex 13134</t>
  </si>
  <si>
    <t>ODT143778</t>
  </si>
  <si>
    <t xml:space="preserve">        Соединитель для продления садового шланга InPool Economic 54140</t>
  </si>
  <si>
    <t xml:space="preserve">        Уплотнительное кольцо для робота-пылесоса Intex 11752</t>
  </si>
  <si>
    <t>ODC65167</t>
  </si>
  <si>
    <t xml:space="preserve">        Хомут для шланга Intex 10272</t>
  </si>
  <si>
    <t xml:space="preserve">        Чистящая основа (нижняя часть корпуса) Intex 11750</t>
  </si>
  <si>
    <t xml:space="preserve">        Чистящая поверхность (корпус) Intex 12857</t>
  </si>
  <si>
    <t xml:space="preserve">        Шланг для скиммера Intex 10531</t>
  </si>
  <si>
    <t>ODC40876</t>
  </si>
  <si>
    <t xml:space="preserve">        Шланг с гайками Intex 10852 (С)</t>
  </si>
  <si>
    <t>ODC53530</t>
  </si>
  <si>
    <t xml:space="preserve">        Штифт Intex 10793</t>
  </si>
  <si>
    <t>ODC47615</t>
  </si>
  <si>
    <t xml:space="preserve">        Щётка Intex 11446</t>
  </si>
  <si>
    <t>ODT143795</t>
  </si>
  <si>
    <t xml:space="preserve">        Щётка для аккумуляторного пылесоса Intex 12274</t>
  </si>
  <si>
    <t>ODT094393</t>
  </si>
  <si>
    <t xml:space="preserve">        Щётка для насадки-пылесоса Intex 10795</t>
  </si>
  <si>
    <t>ODT094392</t>
  </si>
  <si>
    <t xml:space="preserve">        Щётка для робота-пылесоса Intex 11567</t>
  </si>
  <si>
    <t xml:space="preserve">        Щётка к аккумуряторному пылесосу Intex 12276</t>
  </si>
  <si>
    <t xml:space="preserve">        Щётка-ролик Intex 12928</t>
  </si>
  <si>
    <t xml:space="preserve">        Элемент крепления (крючок для надувного бассейна) для скиммера Intex 10521</t>
  </si>
  <si>
    <t>ODC40874</t>
  </si>
  <si>
    <t xml:space="preserve">        Элемент крепления (полукруг для надувного бассейна) для скиммера Intex 10520</t>
  </si>
  <si>
    <t>ODC40873</t>
  </si>
  <si>
    <t xml:space="preserve">    Фильтрация</t>
  </si>
  <si>
    <t xml:space="preserve">        L-образное уплотнительное кольцо Intex 11439</t>
  </si>
  <si>
    <t>ODC65161</t>
  </si>
  <si>
    <t xml:space="preserve">        Блок предварительной фильтрации (предфильтр) Intex 11371</t>
  </si>
  <si>
    <t>ODC40939</t>
  </si>
  <si>
    <t xml:space="preserve">        Блок предварительной фильтрации (предфильтр) Intex 11826</t>
  </si>
  <si>
    <t>ODT094387</t>
  </si>
  <si>
    <t xml:space="preserve">        Боковой отвод Intex 11384</t>
  </si>
  <si>
    <t>ODC65160</t>
  </si>
  <si>
    <t xml:space="preserve">        Боковой отвод Intex 11484</t>
  </si>
  <si>
    <t>ODT143758</t>
  </si>
  <si>
    <t xml:space="preserve">        Гайка адаптера шланга 32 мм на 38 мм Bestway  P61970</t>
  </si>
  <si>
    <t xml:space="preserve">        Гайка корпуса фильтра (блока предварительной фильтрации) Intex 11261</t>
  </si>
  <si>
    <t>ODC40935</t>
  </si>
  <si>
    <t xml:space="preserve">        Гайка корпуса фильтра (кольцо с резьбой) Intex 10749</t>
  </si>
  <si>
    <t xml:space="preserve">        Гайка корпуса фильтра (кольцо с резьбой) Intex 11869</t>
  </si>
  <si>
    <t>ODT139397</t>
  </si>
  <si>
    <t xml:space="preserve">        Гайка медного электрода Intex 11488</t>
  </si>
  <si>
    <t>ODC40968</t>
  </si>
  <si>
    <t xml:space="preserve">        Гайка предфильтра (кольцо с резьбой) Intex 11479</t>
  </si>
  <si>
    <t>ODC40964</t>
  </si>
  <si>
    <t xml:space="preserve">        Гайка предфильтра (кольцо с резьбой) Intex 11822</t>
  </si>
  <si>
    <t>ODT143777</t>
  </si>
  <si>
    <t xml:space="preserve">        Гайка электролитической ячейки Intex 11432</t>
  </si>
  <si>
    <t>ODC40951</t>
  </si>
  <si>
    <t xml:space="preserve">        Датчик потока воды Intex 11460</t>
  </si>
  <si>
    <t>ODC40961</t>
  </si>
  <si>
    <t xml:space="preserve">        Клапан спуска воздуха (выпускной воздушный клапан) Intex 10460</t>
  </si>
  <si>
    <t>ODC40869</t>
  </si>
  <si>
    <t xml:space="preserve">        Клапан спуска воздуха (выпускной воздушный клапан) Intex 10725</t>
  </si>
  <si>
    <t>ODC84194</t>
  </si>
  <si>
    <t xml:space="preserve">        Корзина блока предварительной фильтрации (корзина скиммера) Intex 11260</t>
  </si>
  <si>
    <t>ODC84202</t>
  </si>
  <si>
    <t xml:space="preserve">        Корзина блока предварительной фильтрации (корзина скиммера) Intex 11821</t>
  </si>
  <si>
    <t xml:space="preserve">        Корзина блока предварительной фильтрации (скиммера) Bestway P6663</t>
  </si>
  <si>
    <t xml:space="preserve">        Корпус электролитической ячейки (электролитическая камера) Intex 11433</t>
  </si>
  <si>
    <t>ODC53545</t>
  </si>
  <si>
    <t xml:space="preserve">        Корпус электролитической ячейки (электролитическая камера) Intex 11898</t>
  </si>
  <si>
    <t>ODC84223</t>
  </si>
  <si>
    <t xml:space="preserve">        Корпус электролитической ячейки (электролитическая камера) Intex 11906</t>
  </si>
  <si>
    <t>ODC84228</t>
  </si>
  <si>
    <t xml:space="preserve">        Корпус электролитической ячейки (электролитическая камера) Intex 12663</t>
  </si>
  <si>
    <t>ODT126942</t>
  </si>
  <si>
    <t xml:space="preserve">        Корпус электролитической ячейки (электролитическая камера) Intex 12864</t>
  </si>
  <si>
    <t xml:space="preserve">        Крышка блока предварительной фильтрации (предфильтра) Intex 11480</t>
  </si>
  <si>
    <t>ODC40965</t>
  </si>
  <si>
    <t xml:space="preserve">        Крышка блока предварительной фильтрации (предфильтра) Intex 11823</t>
  </si>
  <si>
    <t>ODT143766</t>
  </si>
  <si>
    <t xml:space="preserve">        Крышка корпуса фильтра Intex 10750</t>
  </si>
  <si>
    <t xml:space="preserve">        Крышка корпуса фильтра Intex 11868</t>
  </si>
  <si>
    <t>ODT143767</t>
  </si>
  <si>
    <t xml:space="preserve">        Крышка сливного отверстия (заглушка) Intex 11131</t>
  </si>
  <si>
    <t>ODT126895</t>
  </si>
  <si>
    <t xml:space="preserve">        Крышка сливного отверстия (заглушка) Intex 11456</t>
  </si>
  <si>
    <t>ODT126896</t>
  </si>
  <si>
    <t xml:space="preserve">        Ловушка для листьев Intex 11733</t>
  </si>
  <si>
    <t>ODC84214</t>
  </si>
  <si>
    <t xml:space="preserve">        Магнитный ротор и крыльчатка Intex 11286</t>
  </si>
  <si>
    <t>ODC47629</t>
  </si>
  <si>
    <t xml:space="preserve">        Манометр Intex 11224</t>
  </si>
  <si>
    <t>ODC84199</t>
  </si>
  <si>
    <t xml:space="preserve">        Манометр Intex 11411</t>
  </si>
  <si>
    <t>ODT126887</t>
  </si>
  <si>
    <t xml:space="preserve">        Манометр Intex 11720</t>
  </si>
  <si>
    <t>ODC84207</t>
  </si>
  <si>
    <t xml:space="preserve">        Моторный блок (блок управления) Bestway 61967, 3 028 л/час</t>
  </si>
  <si>
    <t xml:space="preserve">        Моторный блок (блок управления) Intex 12704</t>
  </si>
  <si>
    <t xml:space="preserve">        Моторный блок (блок управления) Intex 12710</t>
  </si>
  <si>
    <t xml:space="preserve">        Основание колбы (опора резервуара) песочного фильтр-насоса Intex 11732</t>
  </si>
  <si>
    <t xml:space="preserve">        Основание колбы (опора резервуара) песочного фильтр-насоса Intex 12715</t>
  </si>
  <si>
    <t xml:space="preserve">        Основание колбы (опора резервуара) песочного фильтр-насоса Intex 12716</t>
  </si>
  <si>
    <t xml:space="preserve">        Основание колбы (опора резервуара) песочного фильтр-насоса Intex 12717</t>
  </si>
  <si>
    <t xml:space="preserve">        Резервуар для песка (колба)  Intex 12711, 12 кг песка</t>
  </si>
  <si>
    <t xml:space="preserve">        Резервуар для песка (колба)  Intex 12712 (11804), 23 кг песка</t>
  </si>
  <si>
    <t xml:space="preserve">        Резервуар для песка (колба) в сборе Intex 99646, 23 кг песка</t>
  </si>
  <si>
    <t xml:space="preserve">        Резервуар для песка (колба) в сборе Intex 99652, 55 кг песка</t>
  </si>
  <si>
    <t>99652 (11497)</t>
  </si>
  <si>
    <t xml:space="preserve">        Титановый электрод (пластина) Intex  Intex 13042, 4-контактный</t>
  </si>
  <si>
    <t>ODT143813</t>
  </si>
  <si>
    <t xml:space="preserve">        Титановый электрод (пластина) Intex 11899, 2-контактный</t>
  </si>
  <si>
    <t>ODC84224</t>
  </si>
  <si>
    <t xml:space="preserve">        Титановый электрод (пластина) Intex 12946, 4-контактный</t>
  </si>
  <si>
    <t>ODT139399</t>
  </si>
  <si>
    <t xml:space="preserve">        Титановый электрод (пластина) Intex 13043, 4-контактный</t>
  </si>
  <si>
    <t>ODT143814</t>
  </si>
  <si>
    <t xml:space="preserve">        Уплотнительное кольцо для блока предварительной фильтрации (скиммера) Intex 11232</t>
  </si>
  <si>
    <t>ODC40931</t>
  </si>
  <si>
    <t xml:space="preserve">        Уплотнительное кольцо для блока предварительной фильтрации (скиммера) Intex 11824</t>
  </si>
  <si>
    <t>ODC84216</t>
  </si>
  <si>
    <t xml:space="preserve">        Уплотнительное кольцо для выпускного клапана  Intex 10264</t>
  </si>
  <si>
    <t>ODC40856</t>
  </si>
  <si>
    <t xml:space="preserve">        Уплотнительное кольцо для клапана подачи воды Intex 11228</t>
  </si>
  <si>
    <t>ODC40930</t>
  </si>
  <si>
    <t xml:space="preserve">        Уплотнительное кольцо для крышки картриджного фильтра Intex 10325</t>
  </si>
  <si>
    <t>ODC40862</t>
  </si>
  <si>
    <t xml:space="preserve">        Уплотнительное кольцо для крышки картриджного фильтра Intex 10492 (11330)</t>
  </si>
  <si>
    <t xml:space="preserve">        Уплотнительное кольцо для крышки картриджного фильтра Intex 11919</t>
  </si>
  <si>
    <t>ODT143791</t>
  </si>
  <si>
    <t xml:space="preserve">        Уплотнительное кольцо для моторного блока Intex 11457</t>
  </si>
  <si>
    <t>ODC40960</t>
  </si>
  <si>
    <t xml:space="preserve">        Уплотнительное кольцо для моторного блока песочного фильтра Intex 11412</t>
  </si>
  <si>
    <t>ODC40947</t>
  </si>
  <si>
    <t xml:space="preserve">        Уплотнительное кольцо для титанового электрода Intex 11515</t>
  </si>
  <si>
    <t>ODC40972</t>
  </si>
  <si>
    <t xml:space="preserve">        Уплотнительное кольцо для шестиходового клапана Intex 11379</t>
  </si>
  <si>
    <t>ODC40942</t>
  </si>
  <si>
    <t xml:space="preserve">        Уплотнительное кольцо на впускное отверстие моторного блока Intex 10712</t>
  </si>
  <si>
    <t>ODC47611</t>
  </si>
  <si>
    <t xml:space="preserve">        Уплотнительное кольцо под шланги 32 мм Intex 10134</t>
  </si>
  <si>
    <t>ODC84188</t>
  </si>
  <si>
    <t xml:space="preserve">        Уплотнительное кольцо резервуара для песка Intex 11728</t>
  </si>
  <si>
    <t>ODC65165</t>
  </si>
  <si>
    <t xml:space="preserve">        Уплотнительное кольцо сливного клапана Intex 11385</t>
  </si>
  <si>
    <t>ODC84203</t>
  </si>
  <si>
    <t xml:space="preserve">        Фильтрационная сетка Intex 11730</t>
  </si>
  <si>
    <t>ODC84212</t>
  </si>
  <si>
    <t xml:space="preserve">        Хомут крышки бака (резервуара для песка) Intex 11380</t>
  </si>
  <si>
    <t>ODC40943</t>
  </si>
  <si>
    <t xml:space="preserve">        Хомут крышки бака (резервуара для песка) Intex 11722</t>
  </si>
  <si>
    <t>ODC84209</t>
  </si>
  <si>
    <t xml:space="preserve">        Центральная трубка Bestway  P6660</t>
  </si>
  <si>
    <t xml:space="preserve">        Центральная трубка Intex 11729</t>
  </si>
  <si>
    <t>ODC84211</t>
  </si>
  <si>
    <t xml:space="preserve">        Центральная трубка Intex 11813</t>
  </si>
  <si>
    <t>ODT143787</t>
  </si>
  <si>
    <t xml:space="preserve">        Центральная трубка Intex 11814</t>
  </si>
  <si>
    <t>ODT143788</t>
  </si>
  <si>
    <t xml:space="preserve">        Центральная трубка Intex 11815</t>
  </si>
  <si>
    <t>ODT143789</t>
  </si>
  <si>
    <t xml:space="preserve">        Шестиходовой клапан (кран) Intex 11378 (11482)</t>
  </si>
  <si>
    <t>ODC40941</t>
  </si>
  <si>
    <t xml:space="preserve">        Эко электрод Intex 11905</t>
  </si>
  <si>
    <t>ODC84227</t>
  </si>
  <si>
    <t xml:space="preserve">        Эко электрод Intex 12874</t>
  </si>
  <si>
    <t>ODT143828</t>
  </si>
  <si>
    <t xml:space="preserve">        Эко электрод Intex 12875</t>
  </si>
  <si>
    <t>ODT143829</t>
  </si>
  <si>
    <t>Каркасні</t>
  </si>
  <si>
    <t xml:space="preserve">    Дитячі</t>
  </si>
  <si>
    <t xml:space="preserve">                Каркасный бассейн Intex 57173, 122 х 122 х 30 см, голубой</t>
  </si>
  <si>
    <t>ODC36583</t>
  </si>
  <si>
    <t xml:space="preserve">            Каркасный бассейн Bestway 56283, 152 х 38 см</t>
  </si>
  <si>
    <t>ODC37104</t>
  </si>
  <si>
    <t>56283 BW каркасный</t>
  </si>
  <si>
    <t xml:space="preserve">    Круглі: Metal &amp; Prism Frame</t>
  </si>
  <si>
    <t xml:space="preserve">                Каркасный бассейн Bestway 56432 new, 244 x 51 см (навес, душ)</t>
  </si>
  <si>
    <t>ODC51413</t>
  </si>
  <si>
    <t>56432 BW new</t>
  </si>
  <si>
    <t xml:space="preserve">                Каркасный бассейн Intex 28205, 244 x 51 см</t>
  </si>
  <si>
    <t>ODT119665</t>
  </si>
  <si>
    <t xml:space="preserve">                    Каркасный бассейн Bestway 56406, 305 х 76 см</t>
  </si>
  <si>
    <t>ODC63226</t>
  </si>
  <si>
    <t>56406 BW Max</t>
  </si>
  <si>
    <t>G1</t>
  </si>
  <si>
    <t xml:space="preserve">                    Каркасный бассейн Bestway 56677 new, 305 х 76 см</t>
  </si>
  <si>
    <t>56677 BW new</t>
  </si>
  <si>
    <t xml:space="preserve">                    Каркасный бассейн Intex 26700, 305 x 76 см</t>
  </si>
  <si>
    <t>ODC92938</t>
  </si>
  <si>
    <t xml:space="preserve">                    Каркасный бассейн Intex 28200, 305 x 76 см</t>
  </si>
  <si>
    <t>ODC36697</t>
  </si>
  <si>
    <t xml:space="preserve">                Каркасный бассейн Intex 26706, 305 x 99 см (2 006 л/ч, лестница)</t>
  </si>
  <si>
    <t>ODC93022</t>
  </si>
  <si>
    <t xml:space="preserve">                    Каркасный бассейн Intex 26710, 366 х 76 см</t>
  </si>
  <si>
    <t>ODC92940</t>
  </si>
  <si>
    <t xml:space="preserve">                    Каркасный бассейн Intex 26712, 366 x 76 см (2 006 л/ч)</t>
  </si>
  <si>
    <t>ODC92941</t>
  </si>
  <si>
    <t xml:space="preserve">                    Каркасный бассейн Intex 28210, 366 x 76 см</t>
  </si>
  <si>
    <t>ODC36695</t>
  </si>
  <si>
    <t xml:space="preserve">                    Каркасный бассейн Intex 28212, 366 x 76 см (2 006 л/ч)</t>
  </si>
  <si>
    <t>ODC36696</t>
  </si>
  <si>
    <t>F2</t>
  </si>
  <si>
    <t xml:space="preserve">                Каркасный бассейн Intex 26716, 366 x 99 см (2 006 л/ч, лестница)</t>
  </si>
  <si>
    <t>ODC92942</t>
  </si>
  <si>
    <t xml:space="preserve">                Каркасный бассейн Bestway 56709, 366 x 100 cм (2006 л/ч, лестница)</t>
  </si>
  <si>
    <t>ODC94618</t>
  </si>
  <si>
    <t xml:space="preserve">                    Каркасный бассейн Bestway 5614S, 366 х 122 см (2 006 л/ч, лестница)</t>
  </si>
  <si>
    <t>ODT122607</t>
  </si>
  <si>
    <t xml:space="preserve">                    Каркасный бассейн Bestway 56420, 366 х 122 см (2 006 л/ч, лестница, тент)</t>
  </si>
  <si>
    <t>ODC51420</t>
  </si>
  <si>
    <t>56420 BW Max</t>
  </si>
  <si>
    <t xml:space="preserve">                    Каркасный бассейн Intex 26718, 366 x 122 см (3 785 л/ч, лестница)</t>
  </si>
  <si>
    <t>ODT107020</t>
  </si>
  <si>
    <t xml:space="preserve">                Каркасный бассейн Bestway 15427, 366 х 133 см (2 006 л/ч, лестница)</t>
  </si>
  <si>
    <t>ODC92487</t>
  </si>
  <si>
    <t xml:space="preserve">                    Каркасный бассейн Intex 26720, 427 х 107 см (3 785 л/ч, лестница, тент, подстилка)</t>
  </si>
  <si>
    <t>ODC92943</t>
  </si>
  <si>
    <t xml:space="preserve">                    Каркасный бассейн Intex 26722, 427 х 107 см (3 785 л/ч, лестница, тент, подстилка)</t>
  </si>
  <si>
    <t>ODT141784</t>
  </si>
  <si>
    <t xml:space="preserve">                Каркасный бассейн Bestway 5612U, 427 х 132 см (лестница)</t>
  </si>
  <si>
    <t>ODT111132</t>
  </si>
  <si>
    <t>5612U BW</t>
  </si>
  <si>
    <t xml:space="preserve">                Каркасный бассейн Intex 26724, 457 х 107 см (3 785 л/ч, лестница, тент, подстилка)</t>
  </si>
  <si>
    <t>ODC92944</t>
  </si>
  <si>
    <t xml:space="preserve">                    Каркасный бассейн Intex 26726, 457 x 122 см (3 785 л/ч, лестница, тент, подстилка)</t>
  </si>
  <si>
    <t>ODC92945</t>
  </si>
  <si>
    <t xml:space="preserve">                    Каркасный бассейн Intex 26742, 457 x 122 см (3 785 л/ч, лестница, тент, подстилка)</t>
  </si>
  <si>
    <t>ODT106023</t>
  </si>
  <si>
    <t xml:space="preserve">                    Каркасный бассейн Intex 28242, 457 x 122 см (3 785 л/ч, лестница, тент, подстилка)</t>
  </si>
  <si>
    <t>ODC92937</t>
  </si>
  <si>
    <t xml:space="preserve">                    Каркасный сборный бассейн Intex 26384, 457 х 122 см (478 х 124 см) (5 700 л/ч, лестница, тент, подстилка)</t>
  </si>
  <si>
    <t>ODC92952</t>
  </si>
  <si>
    <t xml:space="preserve">    Круглі: Ultra Frame Pool</t>
  </si>
  <si>
    <t xml:space="preserve">                Каркасный бассейн Bestway 56725 new, 488 х 122 см (5 678 л/ч, дозатор, лестница, тент)</t>
  </si>
  <si>
    <t>ODC94555</t>
  </si>
  <si>
    <t>56725 BW new</t>
  </si>
  <si>
    <t>I1</t>
  </si>
  <si>
    <t xml:space="preserve">                Каркасный бассейн Intex 26326, 488 x 122 см (5 700 л/ч, лестница, тент, подстилка)</t>
  </si>
  <si>
    <t>ODC92953</t>
  </si>
  <si>
    <t xml:space="preserve">                    Каркасный бассейн Bestway 56977 new, 549 x 122 см (5 678 л/ч, дозатор, лестница, тент)</t>
  </si>
  <si>
    <t>ODT108163</t>
  </si>
  <si>
    <t>56977 BW new</t>
  </si>
  <si>
    <t xml:space="preserve">                    Каркасный бассейн Bestway 56977, 549 x 122 см (5 678 л/ч, дозатор, лестница, тент)</t>
  </si>
  <si>
    <t>56977 BW old</t>
  </si>
  <si>
    <t xml:space="preserve">                    Каркасный бассейн Intex 26732, 549 x 122 см (5 678 л/ч, лестница, подстилка,тент)</t>
  </si>
  <si>
    <t>ODC92946</t>
  </si>
  <si>
    <t xml:space="preserve">                    Каркасный бассейн Intex 26744, 549 x 122 см (5 678 л/ч, лестница, тент, подстилка)</t>
  </si>
  <si>
    <t>ODT106024</t>
  </si>
  <si>
    <t xml:space="preserve">                    Каркасный бассейн Intex 26330, 549 x 132 см (7 900 л/ч, лестница, тент, подстилка)</t>
  </si>
  <si>
    <t>ODC92954</t>
  </si>
  <si>
    <t>K2</t>
  </si>
  <si>
    <t xml:space="preserve">                Каркасный бассейн Intex 26334, 610 х 122 см (7 900 л/ч, лестница, тент, подстилка)</t>
  </si>
  <si>
    <t>ODC92955</t>
  </si>
  <si>
    <t xml:space="preserve">                Каркасный бассейн Intex 26756, 610 х 132 см (5 678 л/ч, лестница, тент, подстилка)</t>
  </si>
  <si>
    <t>ODC92947</t>
  </si>
  <si>
    <t xml:space="preserve">            Каркасный бассейн Intex 26340, 732 x 132 см (10 500 л/ч, лестница, тент, подстилка)</t>
  </si>
  <si>
    <t>ODC92956</t>
  </si>
  <si>
    <t>K1</t>
  </si>
  <si>
    <t xml:space="preserve">    Прямокутні: Power &amp; Prism Frame</t>
  </si>
  <si>
    <t xml:space="preserve">                Каркасный бассейн Intex 26784, 300 х 175 х 80 см, (2 006 л/ч, лестница)</t>
  </si>
  <si>
    <t>ODC92948</t>
  </si>
  <si>
    <t xml:space="preserve">                Каркасный бассейн Intex 26788, 400 x 200 x 100 см (2 006 л/ч, лестница)</t>
  </si>
  <si>
    <t>ODT106025</t>
  </si>
  <si>
    <t xml:space="preserve">                Каркасный бассейн Intex 26790, 400 х 200 х 122 см (2 006 л/ч,  лестница)</t>
  </si>
  <si>
    <t>ODT119664</t>
  </si>
  <si>
    <t xml:space="preserve">                Каркасный бассейн Bestway 56441, 404 х 201 х 100 см (2 006 л/ч, дозатор, лестница)</t>
  </si>
  <si>
    <t>ODC81021</t>
  </si>
  <si>
    <t>56441 BW каркасный</t>
  </si>
  <si>
    <t xml:space="preserve">                Каркасный бассейн Bestway 56721, 404 х 201 х 100 см (2 006 л/ч, дозатор, лестница)</t>
  </si>
  <si>
    <t>ODC94619</t>
  </si>
  <si>
    <t xml:space="preserve">                Каркасный бассейн Bestway 56456, 412 х 201 х 122 см (2 006 л/ч, дозатор, лестница)</t>
  </si>
  <si>
    <t>ODC63209</t>
  </si>
  <si>
    <t>G2</t>
  </si>
  <si>
    <t xml:space="preserve">                Каркасный бассейн Bestway 56457, 412 х 201 х 122 см (3 028 л/ч (песочный), дозатор, лестница)</t>
  </si>
  <si>
    <t>ODC51426</t>
  </si>
  <si>
    <t xml:space="preserve">                Каркасный бассейн Bestway 56722, 412 х 201 х 122 см (2 006 л/ч, дозатор, лестница)</t>
  </si>
  <si>
    <t>ODC94620</t>
  </si>
  <si>
    <t xml:space="preserve">                Каркасный бассейн Bestway 56714, 427 х 250 х 100 см (2 006 л/ч, дозатор, лестница, тент)</t>
  </si>
  <si>
    <t>ODC94557</t>
  </si>
  <si>
    <t>56714 BW new</t>
  </si>
  <si>
    <t xml:space="preserve">                Каркасный бассейн Intex 26792, 488 x 244 x 107 см (3 785 л/ч, лестница, тент, подстилка)</t>
  </si>
  <si>
    <t>ODC92949</t>
  </si>
  <si>
    <t>I2</t>
  </si>
  <si>
    <t xml:space="preserve">                Каркасный бассейн Bestway 56671 new, 488 х 244 х 122 см (3 028 л/ч (песочный), дозатор, лестница, тент)</t>
  </si>
  <si>
    <t>56671 BW new</t>
  </si>
  <si>
    <t xml:space="preserve">                Каркасный бассейн Bestway 56996, 488 x 244 x 122 см (3 028 л/ч, дозатор, лестница, тент)</t>
  </si>
  <si>
    <t>ODM02334</t>
  </si>
  <si>
    <t xml:space="preserve">                Каркасный бассейн Bestway 56448 - 0 (чаша, каркас), 488 х 305 х 107 см</t>
  </si>
  <si>
    <t>56448-0</t>
  </si>
  <si>
    <t xml:space="preserve">                Каркасный бассейн Bestway 56946, 488 х 305 х 107 см (3 028 л/ч, дозатор, лестница, тент)</t>
  </si>
  <si>
    <t>ODT108161</t>
  </si>
  <si>
    <t>56946BW new</t>
  </si>
  <si>
    <t xml:space="preserve">    Прямокутні: Small Frame</t>
  </si>
  <si>
    <t xml:space="preserve">                Каркасный бассейн Intex 28270, 220 х 150 х 60 см, голубой</t>
  </si>
  <si>
    <t>ODC36691</t>
  </si>
  <si>
    <t xml:space="preserve">                Каркасный бассейн Intex 28271, 260 х 160 х 65 см</t>
  </si>
  <si>
    <t>ODC36692</t>
  </si>
  <si>
    <t xml:space="preserve">                Каркасный бассейн Intex 28272, 300 х 200 х 75 см</t>
  </si>
  <si>
    <t>ODC36693</t>
  </si>
  <si>
    <t xml:space="preserve">                Каркасный бассейн Intex 28273, 450 х 220 х 84 см</t>
  </si>
  <si>
    <t>ODC36694</t>
  </si>
  <si>
    <t xml:space="preserve">    Прямокутні: Ultra Frame</t>
  </si>
  <si>
    <t xml:space="preserve">            Каркасный бассейн Intex 26796, 503 x 274 x 122 см (5 678 л/ч, лестница, тент, подстилка)</t>
  </si>
  <si>
    <t>ODC92950</t>
  </si>
  <si>
    <t xml:space="preserve">                    Каркасный бассейн Bestway 56465 - 0 (чаша, каркас), 549 х 274 х 122 см</t>
  </si>
  <si>
    <t>56465-0 (56466-0)</t>
  </si>
  <si>
    <t xml:space="preserve">                    Каркасный бассейн Bestway 56465, 549 х 274 х 122 см (5 678 л/ч, дозатор, лестница, тент)</t>
  </si>
  <si>
    <t>ODC63220</t>
  </si>
  <si>
    <t xml:space="preserve">                Каркасный бассейн Intex 26356, 549 х 274 х 132 см (5 700 л/ч, лестница, тент, подстилка)</t>
  </si>
  <si>
    <t>ODC92957</t>
  </si>
  <si>
    <t xml:space="preserve">                Каркасный бассейн Intex 26798, 610 x 305 x 122 см (5 678 л/ч, лестница, тент, подстилка)</t>
  </si>
  <si>
    <t>ODC92951</t>
  </si>
  <si>
    <t xml:space="preserve">                Каркасный бассейн Bestway 56719 с гидромассажем и подсветкой, 610 х 366 х 122 см (9 463 л/ч, лестница)</t>
  </si>
  <si>
    <t>ODT108159</t>
  </si>
  <si>
    <t xml:space="preserve">                    Каркасный бассейн Intex 26368, 732 х 366 х 132 см  (7 г/ч - 7 900 л/ч, лестница, тент, подстилка, набор для ухода, сетка)</t>
  </si>
  <si>
    <t>ODC92959</t>
  </si>
  <si>
    <t>Меблі</t>
  </si>
  <si>
    <t xml:space="preserve">    Аксесуари</t>
  </si>
  <si>
    <t xml:space="preserve">            Наматрасник (чехол - простыня) InPool 69543, для надувного матраса 76х191, 99х191</t>
  </si>
  <si>
    <t xml:space="preserve">            Наматрасник (чехол-наматрасник) InPool 69641, для надувной кровати одноместной, 90 х 200 х 30, белый</t>
  </si>
  <si>
    <t>Виробник наматрасник Балаком</t>
  </si>
  <si>
    <t>ODC60929</t>
  </si>
  <si>
    <t xml:space="preserve">            Наматрасник (чехол - простыня) InPool 69542, для надувного матраса 137х203, 152х203, 183х203</t>
  </si>
  <si>
    <t>Заказ Китай: Простирадло на резинці</t>
  </si>
  <si>
    <t xml:space="preserve">            Наматрасник (чехол-наматрасник) InPool 69644, для надувной кровати двухместной, 160 х 200 х 30</t>
  </si>
  <si>
    <t xml:space="preserve">    Дивани</t>
  </si>
  <si>
    <t xml:space="preserve">            Надувной диван Bestway 75079, 188 х 152 х 64 см, с встроенным насосом. Флокированный диван трансформер 3 в 1</t>
  </si>
  <si>
    <t>ODT108180</t>
  </si>
  <si>
    <t xml:space="preserve">            Надувной диван Intex 66552, 203 х 224 х 66 см. Флокированный диван трансформер 2 в 1</t>
  </si>
  <si>
    <t>ODT106033</t>
  </si>
  <si>
    <t xml:space="preserve">            Надувной диван Intex 68575, 257 х 203 х 76 см. Угловой диван</t>
  </si>
  <si>
    <t>ODC44646</t>
  </si>
  <si>
    <t xml:space="preserve">            Надувной диван Bestway 75054 new, 188 х 152 х 64 см. Диван трансформер 5 в 1</t>
  </si>
  <si>
    <t>ODC81084</t>
  </si>
  <si>
    <t xml:space="preserve">    Крісла</t>
  </si>
  <si>
    <t xml:space="preserve">            Детское надувное кресло «Коала» Intex 68556, 66 х 64 х 71 см, голубое</t>
  </si>
  <si>
    <t xml:space="preserve">            Детское надувное кресло «Медвежонок» Intex 68556, 65 х 64 х 74 см, желтое</t>
  </si>
  <si>
    <t>ODC44662</t>
  </si>
  <si>
    <t xml:space="preserve">            Детское надувное кресло «Тигр» Intex 68556, 65 х 64 х 74 см, оранжевое</t>
  </si>
  <si>
    <t xml:space="preserve">            Надувное кресло Intex 68564, 130 х 99 х 76 см, пуфик 64 х 28 см</t>
  </si>
  <si>
    <t>ODC11519</t>
  </si>
  <si>
    <t xml:space="preserve">            Надувное кресло Bestway 75085, 82 х 82 х 41 см, с LED подсведкой, белое</t>
  </si>
  <si>
    <t>ODT108187</t>
  </si>
  <si>
    <t xml:space="preserve">            Надувное кресло Intex 68581, 112 см x 109 см x 69 см, зеленое</t>
  </si>
  <si>
    <t xml:space="preserve">            Надувное кресло Bestway 75111, «Цветы», 112 х 112 х 66 см</t>
  </si>
  <si>
    <t xml:space="preserve">            Надувное кресло Intex 66501,  137 х 127 х 74 см, красное</t>
  </si>
  <si>
    <t xml:space="preserve">            Надувное кресло Intex 66503, 109 х 107 х 79 см, голубое</t>
  </si>
  <si>
    <t xml:space="preserve">            Надувное кресло Intex 68579, 107 х 104 х 69 см</t>
  </si>
  <si>
    <t>ODC22888</t>
  </si>
  <si>
    <t xml:space="preserve">            Надувное кресло - лежак Bestway 75064, 165 х 84 х 79 см</t>
  </si>
  <si>
    <t>ODT108814</t>
  </si>
  <si>
    <t xml:space="preserve">            Надувное кресло Bestway 75010, 114 х 112 см</t>
  </si>
  <si>
    <t>ODC37103</t>
  </si>
  <si>
    <t xml:space="preserve">            Надувное кресло Intex 66551, 224 х 117 х 66 см, черное</t>
  </si>
  <si>
    <t>ODT106034</t>
  </si>
  <si>
    <t xml:space="preserve">            Надувное раскладное кресло Bestway 75114, 191 х 97 х 64 см</t>
  </si>
  <si>
    <t>ODT142931</t>
  </si>
  <si>
    <t xml:space="preserve">    Ліжка</t>
  </si>
  <si>
    <t xml:space="preserve">            Детская надувная кровать Intex 66810, 107 х 168 х 25 см (71 х 132 х 10 см),  с ручным насосом. Односпальная</t>
  </si>
  <si>
    <t>ODC36675</t>
  </si>
  <si>
    <t xml:space="preserve">            Надувной матрас Bestway 43412, 190 х 128 см, голубой</t>
  </si>
  <si>
    <t xml:space="preserve">                    Надувная кровать Intex 64112, 99 х 191 х 30 см, встроенный электронасос от USB. Односпальная</t>
  </si>
  <si>
    <t>ODT134571</t>
  </si>
  <si>
    <t xml:space="preserve">                    Надувная кровать Intex 64116, 99 х 191 х 30 см, встроенный электронасос. Односпальная</t>
  </si>
  <si>
    <t>ODC79829</t>
  </si>
  <si>
    <t xml:space="preserve">                    Надувная кровать Intex 64177, 99 x 191 x 30 см, с электронасосом. Одноместная</t>
  </si>
  <si>
    <t>ODT149726</t>
  </si>
  <si>
    <t xml:space="preserve">                    Надувная кровать Intex 67766 new 99 х 191 х 33 см, встроеный электронасос. Односпальная</t>
  </si>
  <si>
    <t>ODC36650</t>
  </si>
  <si>
    <t xml:space="preserve">                    Надувная кровать Intex 64157, 99 х 191 х 36 см, встроеный электронасос. Односпальная</t>
  </si>
  <si>
    <t>ODT141728</t>
  </si>
  <si>
    <t xml:space="preserve">                    Надувная кровать Intex 64132, 99 х 191 х 42 см, встроеный электронасос. Односпальная</t>
  </si>
  <si>
    <t>ODC60918</t>
  </si>
  <si>
    <t xml:space="preserve">                    Надувная кровать Intex 64426 new, 99 х 191 х 46 см, встроеный электронасос. Односпальная</t>
  </si>
  <si>
    <t>ODT106040</t>
  </si>
  <si>
    <t xml:space="preserve">                    Надувная кровать Intex 64412 (2022), 99 х 191 х 46 см, встроеный электронасос. Односпальная</t>
  </si>
  <si>
    <t>ODC36653</t>
  </si>
  <si>
    <t xml:space="preserve">                    Надувная кровать Intex 64412, 99 х 191 х 46 см, встроеный электронасос. Односпальная</t>
  </si>
  <si>
    <t xml:space="preserve">                    Надувная кровать Intex 64902, 99 х 191 х 46 см, встроеный электронасос. Односпальная</t>
  </si>
  <si>
    <t>ODC79832</t>
  </si>
  <si>
    <t xml:space="preserve">                    Надувная кровать Intex 64488, 99 х 191 х 51 см, встроеный электронасос. Односпальная</t>
  </si>
  <si>
    <t>ODT106043</t>
  </si>
  <si>
    <t xml:space="preserve">                Надувная кровать Intex 67768 new, 137 x 191 x 33 см, встроеный электронасос. Полутороспальная</t>
  </si>
  <si>
    <t>ODC36651</t>
  </si>
  <si>
    <t xml:space="preserve">                Надувная кровать Intex 67768, 137 x 191 x 33 см, встроеный электронасос. Полутороспальная</t>
  </si>
  <si>
    <t>ар67768</t>
  </si>
  <si>
    <t xml:space="preserve">                Надувная кровать Intex 64904, 137 х 191 х 46 см, встроеный электронасос. Полутороспальная</t>
  </si>
  <si>
    <t>ODC79833</t>
  </si>
  <si>
    <t xml:space="preserve">                    Надувная кровать Bestway 67699 new, 152 х 203 х 30 см (152 х 203 х 36 см). Двухспальная</t>
  </si>
  <si>
    <t>ODT108202</t>
  </si>
  <si>
    <t xml:space="preserve">                    Надувная кровать Intex 64114, 152 х 203 х 30 см, встроеный электронасос от USB. Двухспальная</t>
  </si>
  <si>
    <t>ODT134572</t>
  </si>
  <si>
    <t xml:space="preserve">                    Надувная кровать Intex 64118, 152 х 203 х 30 см, встроенный электронасос. Двухспальная</t>
  </si>
  <si>
    <t>ODC79830</t>
  </si>
  <si>
    <t xml:space="preserve">                    Надувная кровать Intex 64179, 152 x 203 x 30 см, с электронасосом. Двухместная</t>
  </si>
  <si>
    <t>ODT149727</t>
  </si>
  <si>
    <t xml:space="preserve">                    Надувная кровать Intex 67770, 152 х 203 х 33 см, встроенный электронасос. Двухспальная</t>
  </si>
  <si>
    <t>ODC36652</t>
  </si>
  <si>
    <t xml:space="preserve">                    Надувная кровать Intex 64159, 152 х 203 х 36 см, встроеный электронасос. Двухспальная</t>
  </si>
  <si>
    <t>ODT141729</t>
  </si>
  <si>
    <t xml:space="preserve">                    Надувная кровать Intex 64136, 152 х 203 х 42 см, встроенный электронасос. Двухспальная</t>
  </si>
  <si>
    <t>ODC60919</t>
  </si>
  <si>
    <t>D1</t>
  </si>
  <si>
    <t xml:space="preserve">                    Надувная кровать Intex 64124, 152 х 203 х 42 см, встроенный электронасос. Двухспальная</t>
  </si>
  <si>
    <t>ODC60917</t>
  </si>
  <si>
    <t xml:space="preserve">                    Надувная кровать Intex 64428, 152 х 203 х 46 см, встроенный электрический насос. Двухспальная</t>
  </si>
  <si>
    <t>ODT106041</t>
  </si>
  <si>
    <t>G3</t>
  </si>
  <si>
    <t xml:space="preserve">                    Надувная кровать Intex 64126, 152 х 203 х 46 см, встроенный электрический насос. Двухспальная</t>
  </si>
  <si>
    <t>ODT106037</t>
  </si>
  <si>
    <t xml:space="preserve">                    Надувная кровать Intex 64414, 152 х 203 х 46 см, встроенный электронасос. Двухспальная</t>
  </si>
  <si>
    <t>ODC36654</t>
  </si>
  <si>
    <t xml:space="preserve">                    Надувная кровать Intex 64926 new, 152 х 203 х 46 см, встроенный электронасос PremAire. Двухспальная</t>
  </si>
  <si>
    <t xml:space="preserve">                    Надувная кровать Intex 64490, 152 х 203 х 51 см, встроенный электрическим насосом. Двухспальная</t>
  </si>
  <si>
    <t>ODT106044</t>
  </si>
  <si>
    <t xml:space="preserve">                Надувная кровать Intex 64418, 152 х 203 х 56 см, встроенный электронасос. Двухспальная</t>
  </si>
  <si>
    <t>ODC36655</t>
  </si>
  <si>
    <t xml:space="preserve">                Надувная кровать Bestway 67923 new, 152 x 226 x 46 см, (152 х 226 х 84 см), встроенный электронасос. Двухспальная</t>
  </si>
  <si>
    <t>67923 BW new</t>
  </si>
  <si>
    <t xml:space="preserve">                Надувная кровать Intex 64448, 152 x 203 x 46 (152 х 236 х 86 см), встроенный электронасос. Двухспальная</t>
  </si>
  <si>
    <t>ODC92979</t>
  </si>
  <si>
    <t xml:space="preserve">    Матраци</t>
  </si>
  <si>
    <t xml:space="preserve">                Надувной матрас Intex 64102, 137 х 191 х 25 см. Полуторный</t>
  </si>
  <si>
    <t>ODC79827</t>
  </si>
  <si>
    <t xml:space="preserve">                Надувной матрас Intex 64108, 137 x 191 x 25 см. Полуторный</t>
  </si>
  <si>
    <t>ODT106047</t>
  </si>
  <si>
    <t xml:space="preserve">                Надувной матрас Intex 67999, 127 х 193 х 24 см. Полуторный,</t>
  </si>
  <si>
    <t>ODC79837</t>
  </si>
  <si>
    <t xml:space="preserve">                Надувной матрас Intex 64758, 137 x 191 x 25 см. Полуторный</t>
  </si>
  <si>
    <t>ODC92968</t>
  </si>
  <si>
    <t xml:space="preserve">                Надувной матрас Intex 64142, 137 x 191 x 25 см. Полуторный</t>
  </si>
  <si>
    <t>ODC92973</t>
  </si>
  <si>
    <t xml:space="preserve">                Надувной матрас Intex 64109, 152 x 203 x 25 см. Двухместный</t>
  </si>
  <si>
    <t>ODT106048</t>
  </si>
  <si>
    <t xml:space="preserve">                Надувной матрас Intex 64759, 152 х 203 х 25 см. Двухместный</t>
  </si>
  <si>
    <t>ODC92969</t>
  </si>
  <si>
    <t xml:space="preserve">                Надувной матрас Intex 64765, 152 х 203 х 25 см, с двумя подушками, насосом. Двухместный</t>
  </si>
  <si>
    <t>ODC92971</t>
  </si>
  <si>
    <t xml:space="preserve">                Надувной матрас Pavillo Bestway 67003, 152 х 203 х 22 см. Двухместный</t>
  </si>
  <si>
    <t>ODC12412</t>
  </si>
  <si>
    <t xml:space="preserve">                Надувной матрас Pavillo Bestway 67374 (матрас 67003, ручной насос 62002). Двухместный 152 х 203 х 22 см</t>
  </si>
  <si>
    <t>ODC12414</t>
  </si>
  <si>
    <t xml:space="preserve">                Надувной матрас Intex 64143, 152 x 203 x 25 см. Двухместный</t>
  </si>
  <si>
    <t>ODC92974</t>
  </si>
  <si>
    <t xml:space="preserve">                Надувной матрас Intex 64755, 183 x 203 x 25 см. Двухместный</t>
  </si>
  <si>
    <t>ODC92970</t>
  </si>
  <si>
    <t xml:space="preserve">                Надувной матрас Pavillo Bestway 67004, 183 х 203 х 22 см. Двухместный</t>
  </si>
  <si>
    <t>ODC12413</t>
  </si>
  <si>
    <t xml:space="preserve">                Двойной надувной матрас 3 в 1 Bestway 67922, 188 х 99 х 25 см. Односпальный. Двухспальный</t>
  </si>
  <si>
    <t>ODT134218</t>
  </si>
  <si>
    <t xml:space="preserve">                Надувной матрас Intex 64144, 183 x 203 x 25 см. Двухместный</t>
  </si>
  <si>
    <t>ODC92975</t>
  </si>
  <si>
    <t xml:space="preserve">                Надувной матрас Intex 64106, 76 x 191 x 25 см. Одноместный</t>
  </si>
  <si>
    <t>ODT106045</t>
  </si>
  <si>
    <t xml:space="preserve">                Надувной матрас Intex 67997, 67 х 184 х 17 см. Одноместный</t>
  </si>
  <si>
    <t>ODC79835</t>
  </si>
  <si>
    <t xml:space="preserve">                Надувной матрас Intex 67998, 72 х 189 х 20 см. Одноместный</t>
  </si>
  <si>
    <t>ODC79836</t>
  </si>
  <si>
    <t xml:space="preserve">                Надувной матрас Intex 64756, 76 x 191 x 25 cм. Одноместный</t>
  </si>
  <si>
    <t>ODC92966</t>
  </si>
  <si>
    <t xml:space="preserve">                Надувной матрас Pavillo Bestway 67000, 76 х 185 х 22 см. Одноместный</t>
  </si>
  <si>
    <t>ODC36700</t>
  </si>
  <si>
    <t xml:space="preserve">                Надувной матрас Intex 64101, 99 х 191 х 25 см. Одноместный</t>
  </si>
  <si>
    <t>ODC79826</t>
  </si>
  <si>
    <t xml:space="preserve">                Надувной матрас Intex 66803, 88 x 157 x 18 см. Голубой. Одноместный</t>
  </si>
  <si>
    <t xml:space="preserve">                Надувной матрас Intex 66803, 88 x 157 x 18 см. Розовый. Одноместный</t>
  </si>
  <si>
    <t xml:space="preserve">                Надувной матрас Intex 64107, 99 x 191 x 25 см. Одноместный</t>
  </si>
  <si>
    <t>ODT106046</t>
  </si>
  <si>
    <t xml:space="preserve">                Надувной матрас Intex 64757, 99 x 191 x 25 см. Одноместный</t>
  </si>
  <si>
    <t>ODC92967</t>
  </si>
  <si>
    <t xml:space="preserve">                Надувной матрас Pavillo Bestway 67001, 99 х 188 х 22 см. Одноместный</t>
  </si>
  <si>
    <t>ODC12409</t>
  </si>
  <si>
    <t xml:space="preserve">                Надувной матрас Intex 64141, 99 x 191 x 25 см. Одноместный</t>
  </si>
  <si>
    <t>ODC92972</t>
  </si>
  <si>
    <t xml:space="preserve">    Подушки</t>
  </si>
  <si>
    <t xml:space="preserve">            Надувная виниловая подушка Bestway 52127, желтая, 38 х 25 х 5 см</t>
  </si>
  <si>
    <t>52127 BW желтая</t>
  </si>
  <si>
    <t xml:space="preserve">            Надувная флокированная подушка Intex 68675</t>
  </si>
  <si>
    <t>ODC11523</t>
  </si>
  <si>
    <t xml:space="preserve">            Надувная флокированная подушка Bestway 67121, 42 х 26 х 10 см, серая</t>
  </si>
  <si>
    <t>ODC63232</t>
  </si>
  <si>
    <t>67121BW серая</t>
  </si>
  <si>
    <t xml:space="preserve">            Надувная флокированная подушка Intex 68672 (67121), синяя</t>
  </si>
  <si>
    <t>ODC00288</t>
  </si>
  <si>
    <t>68672 (67121 синяя)</t>
  </si>
  <si>
    <t xml:space="preserve">            Надувная флокированная подушка Intex 68676, голубая</t>
  </si>
  <si>
    <t>ODC15994</t>
  </si>
  <si>
    <t xml:space="preserve">            Надувная флокированная подушка Intex 68676, желтая</t>
  </si>
  <si>
    <t>Надувні</t>
  </si>
  <si>
    <t xml:space="preserve">    Надувні Easy Set: 244 x H</t>
  </si>
  <si>
    <t xml:space="preserve">            Надувной бассейн Bestway 57450, 244 х 61 см (1 250 л/ч)</t>
  </si>
  <si>
    <t>ODT129887</t>
  </si>
  <si>
    <t xml:space="preserve">            Надувной бассейн Intex 28106, 244 х 61 см</t>
  </si>
  <si>
    <t>ODT119694</t>
  </si>
  <si>
    <t xml:space="preserve">            Надувной бассейн Bestway 57268, 244 х 66 см (1 250 л/ч)</t>
  </si>
  <si>
    <t>ODC63214</t>
  </si>
  <si>
    <t xml:space="preserve">            Надувной бассейн Intex 28110, 244 х 76 см</t>
  </si>
  <si>
    <t>ODC36683</t>
  </si>
  <si>
    <t xml:space="preserve">    Надувні Easy Set: 305 x H</t>
  </si>
  <si>
    <t xml:space="preserve">            Надувной бассейн Intex 28120, 305 х 76 см</t>
  </si>
  <si>
    <t>ODC36685</t>
  </si>
  <si>
    <t xml:space="preserve">            Надувной бассейн Intex 28122, 305 х 76 см (1 250 л/ч)</t>
  </si>
  <si>
    <t>ODC36686</t>
  </si>
  <si>
    <t xml:space="preserve">    Надувні Easy Set: 366 x Н</t>
  </si>
  <si>
    <t xml:space="preserve">            Надувной бассейн Intex 28130, 366 х 76 см</t>
  </si>
  <si>
    <t>ODC36997</t>
  </si>
  <si>
    <t xml:space="preserve">    Надувні Easy Set: 396 x Н</t>
  </si>
  <si>
    <t xml:space="preserve">            Надувной бассейн Intex 28143, 396 х 84 см</t>
  </si>
  <si>
    <t>ODC51641</t>
  </si>
  <si>
    <t xml:space="preserve">    Надувні Easy Set: 457 x Н</t>
  </si>
  <si>
    <t xml:space="preserve">            Надувной бассейн Intex 28158, 457 х 84 см (2 006 л/ч)</t>
  </si>
  <si>
    <t>ODC62651</t>
  </si>
  <si>
    <t xml:space="preserve">            Надувной бассейн Intex 26168, 457 х 122 см (3 785 л/ч, лестница, тент, подстилка)</t>
  </si>
  <si>
    <t>ODC79790</t>
  </si>
  <si>
    <t xml:space="preserve">    Надувні Easy Set: 549 x Н</t>
  </si>
  <si>
    <t xml:space="preserve">    Надувні Easy Set: дитячі</t>
  </si>
  <si>
    <t xml:space="preserve">            Надувной бассейн Intex 28101, 183 х 51 см</t>
  </si>
  <si>
    <t>ODC36682</t>
  </si>
  <si>
    <t>Спа-Джакузі</t>
  </si>
  <si>
    <t xml:space="preserve">    Джакузі: 4-х місні</t>
  </si>
  <si>
    <t xml:space="preserve">                Надувной джакузи - СПА Lay-Z-Spa™ Bestway 60037, 170 х 66 см (4 мест: 1 325 л/ч, аэро)</t>
  </si>
  <si>
    <t>ODT122597</t>
  </si>
  <si>
    <t xml:space="preserve">                    Надувной джакузи - СПА Intex 28426, 196 х 71 см (4-х мест: 1 741 л/ч, аэро)</t>
  </si>
  <si>
    <t>ODT106026</t>
  </si>
  <si>
    <t xml:space="preserve">                Надувной джакузи - СПА Intex 28476, 196 х 71 см (4-х мест: 1 741 л/ч, аэро, термотент)</t>
  </si>
  <si>
    <t>ODT106032</t>
  </si>
  <si>
    <t xml:space="preserve">                    Надувной джакузи - СПА Intex 28458, 201 х 71 см (4 мест: 3 г/ч - 1 741 л/ч, аэро, гидро)</t>
  </si>
  <si>
    <t>ODT106030</t>
  </si>
  <si>
    <t xml:space="preserve">    Джакузі: 6-ти місні</t>
  </si>
  <si>
    <t xml:space="preserve">                Надувной джакузи - СПА Intex 28428, 216 х 71 см (6-х мест: 1 741 л/ч, аэро)</t>
  </si>
  <si>
    <t>ODT106027</t>
  </si>
  <si>
    <t xml:space="preserve">                Надувной джакузи - СПА Intex 28452, 239 х 71 см (6-х мест: 1 741 л/ч, аэро)</t>
  </si>
  <si>
    <t xml:space="preserve">                    Надувной джакузи - СПА Intex 28462, 218 х 71 см (6 мест: 3 г/ч - 1 741 л/ч, аэро, гидро)</t>
  </si>
  <si>
    <t>ODT106031</t>
  </si>
  <si>
    <t xml:space="preserve">                    Надувной джакузи - СПА Intex 28442, 216 х 71 см (6-х мест: 1 741 л/ч, аэро)</t>
  </si>
  <si>
    <t>ODT106029</t>
  </si>
  <si>
    <t xml:space="preserve">    Джакузі. Аксесуари</t>
  </si>
  <si>
    <t xml:space="preserve">                Подголовник для джакузи Intex 28505, 28 х 23 х 17 см</t>
  </si>
  <si>
    <t>ODC92876</t>
  </si>
  <si>
    <t xml:space="preserve">                Навесной поднос для напитков Bestway 58416</t>
  </si>
  <si>
    <t>ODC81109</t>
  </si>
  <si>
    <t xml:space="preserve">                Подстаканник для надувных джакузи Intex 28500, 26 х 22 х 18 см</t>
  </si>
  <si>
    <t>ODC51663</t>
  </si>
  <si>
    <t xml:space="preserve">                Сиденье для джакузи Intex 28502, 47 х 36 х 22 см</t>
  </si>
  <si>
    <t>ODC51665</t>
  </si>
  <si>
    <t>Туризм</t>
  </si>
  <si>
    <t xml:space="preserve">    Аксессуары</t>
  </si>
  <si>
    <t xml:space="preserve">        Алюминивые весла для лодок Intex 69625, 137 см</t>
  </si>
  <si>
    <t>ODT106056</t>
  </si>
  <si>
    <t xml:space="preserve">        Весла пластиковые для лодок Intex 59623</t>
  </si>
  <si>
    <t>ODC00100</t>
  </si>
  <si>
    <t xml:space="preserve">        Весло алюминивое для лодок и байдарок Intex 69629, 218 см</t>
  </si>
  <si>
    <t>ODT106057</t>
  </si>
  <si>
    <t xml:space="preserve">        Детский спасательный жилет Regatta 25628, с трусиками, 3-10 кг, оранжевый</t>
  </si>
  <si>
    <t>Виробник жилети Ужгород</t>
  </si>
  <si>
    <t xml:space="preserve">        Детский спасательный жилет Regatta 25629, с трусиками, 10-30 кг, оранжевый</t>
  </si>
  <si>
    <t xml:space="preserve">        Душ походный Bestway Camp Shower 58020, 20 л, 41 х 60 см</t>
  </si>
  <si>
    <t>Заказ Китай: шланги, тримачі, лампи, душ, штифти</t>
  </si>
  <si>
    <t xml:space="preserve">        Лопасть для весла Intex 10176</t>
  </si>
  <si>
    <t>ODC47601</t>
  </si>
  <si>
    <t xml:space="preserve">        Надувное заднее кресло Intex 11060</t>
  </si>
  <si>
    <t>ODC47621</t>
  </si>
  <si>
    <t xml:space="preserve">        Пляжный тент Pavillo Bestway 68001 «Ramble Tent 2», 200 х 100 х 100 см</t>
  </si>
  <si>
    <t>ODC81115</t>
  </si>
  <si>
    <t xml:space="preserve">        Пляжный тент Pavillo Bestway 68105 , 200 х 120 х 95 см</t>
  </si>
  <si>
    <t>ODT123241</t>
  </si>
  <si>
    <t xml:space="preserve">        Пляжный тент Pavillo Bestway 68107 «Beach Quick 2», 200 х 120 х 90 см</t>
  </si>
  <si>
    <t xml:space="preserve">        Спасательный жилет Regatta 25630, подростковый 30-40 кг, оранжевый</t>
  </si>
  <si>
    <t xml:space="preserve">        Сумка для снаряжения Intex 10159, 30 х 26 х 20 см</t>
  </si>
  <si>
    <t>ODT126909</t>
  </si>
  <si>
    <t xml:space="preserve">        Термосумка InPool 68326, 21 л, 32 х 20 х 33 см</t>
  </si>
  <si>
    <t xml:space="preserve">        Транец крепление для мотора Intex 68624, 51 х 33 х 22 см</t>
  </si>
  <si>
    <t>ODC36601</t>
  </si>
  <si>
    <t xml:space="preserve">    Байдарки SUP доски</t>
  </si>
  <si>
    <t xml:space="preserve">        Двухместная надувная байдарка (каяк) Intex 68306 Challenger K2, 351 х 76 см,  (весла, ручной насос). 3-х камерная</t>
  </si>
  <si>
    <t>ODC62763</t>
  </si>
  <si>
    <t xml:space="preserve">        Двухместная надувная байдарка (каяк) Intex 68307 Explorer K2, 312 х 91 см,  (весла, ручной насос)</t>
  </si>
  <si>
    <t>ODC62764</t>
  </si>
  <si>
    <t xml:space="preserve">        Надувная SUP доска (борд)  Bestway 65310, 340 x 89 х 15 см, зеленая, (весло, ручной насос, сиденье)</t>
  </si>
  <si>
    <t xml:space="preserve">        Одноместная надувная байдарка (каяк) Bestway 65115 Cove Champion, 275 x 81 см, голубая, (весло)</t>
  </si>
  <si>
    <t>ODT108248</t>
  </si>
  <si>
    <t xml:space="preserve">        Одноместная надувная байдарка (каяк) Intex 68303 Excursion Pro, 305 х 91 см,  (весло, ручной насос)</t>
  </si>
  <si>
    <t>ODT121745</t>
  </si>
  <si>
    <t xml:space="preserve">        Одноместная надувная байдарка (каяк) Intex 68305 Challenger K1, 274 х 76 см,  (весло, ручной насос)</t>
  </si>
  <si>
    <t>ODC62762</t>
  </si>
  <si>
    <t xml:space="preserve">    Лодки</t>
  </si>
  <si>
    <t xml:space="preserve">        Двухместная надувная лодка Intex 58332 Explorer 300 Set, 211 х 117 см, (весла, ручной насос). 2-х камерная</t>
  </si>
  <si>
    <t>ODC36602</t>
  </si>
  <si>
    <t xml:space="preserve">        Двухместная надувная лодка Intex 68347 Seahawk 2 Set, 236 х 114 см,  (весла, ручной насос). 3-х камерная</t>
  </si>
  <si>
    <t>ODC00166</t>
  </si>
  <si>
    <t xml:space="preserve">        Одноместная надувная лодка Bestway 61078 NE, Kondor 1000 Set (Hydro Force), 145 х 84 см (весла). 2-х камерная</t>
  </si>
  <si>
    <t>ODC63264</t>
  </si>
  <si>
    <t>61078 BW NE</t>
  </si>
  <si>
    <t xml:space="preserve">        Одноместная надувная лодка Intex 58329 Explorer 100, 147 х 84 см. 2-х камерная</t>
  </si>
  <si>
    <t>ODC23782</t>
  </si>
  <si>
    <t xml:space="preserve">        Одноместная надувная лодка Intex 58354, Explorer PRO 50, 137 х 85 см. 3-х камерная</t>
  </si>
  <si>
    <t>ODC62756</t>
  </si>
  <si>
    <t xml:space="preserve">        Полутораместная надувная лодка Bestway 61100 NE, Kondor 2000 (Hydro Force), 184 х 91 см. 2-х камерная</t>
  </si>
  <si>
    <t>ODC63253</t>
  </si>
  <si>
    <t>61100 BW NE</t>
  </si>
  <si>
    <t xml:space="preserve">        Полутораместная надувная лодка Intex 58330 Explorer 200, 185 х 94 см. 2-х камерная</t>
  </si>
  <si>
    <t>ODC00158</t>
  </si>
  <si>
    <t xml:space="preserve">        Полутораместная надувная лодка Intex 58356 Explorer PRO 200, 196 х 102 см. 3-х камерная</t>
  </si>
  <si>
    <t>ODC62758</t>
  </si>
  <si>
    <t xml:space="preserve">        Пятиместная надувная лодка Intex 68325 Excursion 5 Set, 366 х 168 см,  (весла, ручной насос). 3-х камерная</t>
  </si>
  <si>
    <t>ODC36604</t>
  </si>
  <si>
    <t xml:space="preserve">        Трехместная надувная лодка Intex 68370 Challenger 3 Set, 295 х 137 см,  (весла, ручной насос). 3-х камерная</t>
  </si>
  <si>
    <t>ODC51676</t>
  </si>
  <si>
    <t xml:space="preserve">        Трехместная надувная лодка Intex 68380 Seahawk 3 Set, 295 х 137 см,  (весла, ручной насос). 3-х камерная</t>
  </si>
  <si>
    <t>ODC60896</t>
  </si>
  <si>
    <t xml:space="preserve">        Четырехместная надувная лодка Intex 68324 Excursion 4 Set, 315 х 165 см,  (весла, ручной насос). 3-х камерная</t>
  </si>
  <si>
    <t>ODC36603</t>
  </si>
  <si>
    <t xml:space="preserve">        Четырехместная надувная лодка Intex 68351 Seahawk 4 Set, 351 х 145 см,  (весла, ручной насос). 3-х камерная</t>
  </si>
  <si>
    <t>ODC62761</t>
  </si>
  <si>
    <t xml:space="preserve">    Палатки, спальники</t>
  </si>
  <si>
    <t xml:space="preserve">        Двухместная палатка Pavillo Bestway 68084 «Cool Dome2», 205 х 145 х 100 см</t>
  </si>
  <si>
    <t>ODT108279</t>
  </si>
  <si>
    <t xml:space="preserve">        Двухместная палатка Pavillo Bestway 68097 «Cool Quick 2», 220 х 120 х 90 см</t>
  </si>
  <si>
    <t>ODT108291</t>
  </si>
  <si>
    <t xml:space="preserve">        Раскладушка туристическая Pavillo Bestway 68065, 190 х 64 х 42 см</t>
  </si>
  <si>
    <t>ODC63249</t>
  </si>
  <si>
    <t xml:space="preserve">        Спальный мешок InPool 68200, 190 х 70 см, серый</t>
  </si>
  <si>
    <t xml:space="preserve">        Спальный мешок Pavillo Bestway 68099, 180 х 75 см, голубой</t>
  </si>
  <si>
    <t>ODT108321</t>
  </si>
  <si>
    <t>68099 BW голубой</t>
  </si>
  <si>
    <t xml:space="preserve">        Спальный мешок Pavillo Bestway 68099, 180 х 75 см, желтый</t>
  </si>
  <si>
    <t>68099 BW желтый</t>
  </si>
  <si>
    <t xml:space="preserve">        Спальный мешок Pavillo Bestway 68100, 190 х 84 см, голубой</t>
  </si>
  <si>
    <t>ODT108322</t>
  </si>
  <si>
    <t xml:space="preserve">        Спальный мешок Pavillo Bestway 68102, 220 х 75 х 20 см, голубой</t>
  </si>
  <si>
    <t>ODT108324</t>
  </si>
  <si>
    <t>68102 BW голубой</t>
  </si>
  <si>
    <t xml:space="preserve">        Спальный мешок Pavillo Bestway 68102, 220 х 75 х 20 см, черный</t>
  </si>
  <si>
    <t>68102 BW черный</t>
  </si>
  <si>
    <t xml:space="preserve">        Спальный мешок Pavillo Bestway 68103, 230 х 80 х 60 см, черный</t>
  </si>
  <si>
    <t>ODT108325</t>
  </si>
  <si>
    <t xml:space="preserve">        Трехместная палатка Pavillo Bestway 68085 «Cool Dome 3», 210 х 210 х 130 см</t>
  </si>
  <si>
    <t>ODT108280</t>
  </si>
  <si>
    <t xml:space="preserve">        Трехместная палатка Pavillo Bestway 68088 «Cool Ground 3», 210 х 210 х 120 см</t>
  </si>
  <si>
    <t>ODT108283</t>
  </si>
  <si>
    <t xml:space="preserve">        Четырехместная палатка Pavillo Bestway 68087 «Cool Mount 4», 240 х 210 х 100 см</t>
  </si>
  <si>
    <t>ODT108282</t>
  </si>
  <si>
    <t xml:space="preserve">        Четырехместная палатка Pavillo Bestway 68091 «Active Ridge 4», 310 х 240 х 130 см</t>
  </si>
  <si>
    <t>ODT108286</t>
  </si>
  <si>
    <t xml:space="preserve">        Шестиместная палатка Pavillo Bestway 68094 «Family Ground 6»</t>
  </si>
  <si>
    <t>ODT108290</t>
  </si>
  <si>
    <t>Фільтрація</t>
  </si>
  <si>
    <t xml:space="preserve">    Догляд</t>
  </si>
  <si>
    <t xml:space="preserve">            Органайзер оборудования для ухода за бассейном Bestway 58674</t>
  </si>
  <si>
    <t>ODT134251</t>
  </si>
  <si>
    <t xml:space="preserve">            Дренажный, электрический, погружной насос Intex 28606, для откачивания и слива воды из бассейна 3 585 л/ч</t>
  </si>
  <si>
    <t>ODC79821</t>
  </si>
  <si>
    <t xml:space="preserve">                    Набор насадок для комплекта очистки дна и стенок бассейна Intex 29057 (диаметр 28 мм)</t>
  </si>
  <si>
    <t>ODC36644</t>
  </si>
  <si>
    <t xml:space="preserve">                    Стандартный набор насадок для ухода за дном и стенками бассейна Intex 29056 (диаметр 26.2 мм)</t>
  </si>
  <si>
    <t>ODC36643</t>
  </si>
  <si>
    <t xml:space="preserve">                    Насадка-пылесос Intex 11445</t>
  </si>
  <si>
    <t>ODT143773</t>
  </si>
  <si>
    <t xml:space="preserve">                    Плоская вакуумная насадка для труднодоступных мест Intex 11444</t>
  </si>
  <si>
    <t xml:space="preserve">                    Насадка-пылесос для чистки дна бассейна Bestway 58282 (P6533)</t>
  </si>
  <si>
    <t>ODC81028</t>
  </si>
  <si>
    <t xml:space="preserve">                    Сачок-насадка для очистки верхнего слоя воды Intex 29050 (11230)</t>
  </si>
  <si>
    <t>ODC36637</t>
  </si>
  <si>
    <t xml:space="preserve">                    Сачок-насадка для очистки бассейнов Intex 29051 (10796)</t>
  </si>
  <si>
    <t>ODC36638</t>
  </si>
  <si>
    <t xml:space="preserve">                    Сачок-насадка для очистки верхнего слоя воды Bestway 58277 (P6535)</t>
  </si>
  <si>
    <t>ODC81026</t>
  </si>
  <si>
    <t xml:space="preserve">                    Сачок-насадка для очистки верхнего слоя воды Bestway 58278</t>
  </si>
  <si>
    <t>ODC81027</t>
  </si>
  <si>
    <t xml:space="preserve">                    Телескопическая алюминиевая ручка Intex 29054 (10637)</t>
  </si>
  <si>
    <t>ODC36641</t>
  </si>
  <si>
    <t xml:space="preserve">                    Телескопическая алюминиевая ручка Intex 29055 (10798)</t>
  </si>
  <si>
    <t>ODC36642</t>
  </si>
  <si>
    <t xml:space="preserve">                    Телескопическая алюминиевая ручка Bestway 58279 (Р6534)</t>
  </si>
  <si>
    <t>ODC81029</t>
  </si>
  <si>
    <t xml:space="preserve">                    Щётка-насадка для чистки стен и дна бассейна Intex 29052</t>
  </si>
  <si>
    <t>ODC36639</t>
  </si>
  <si>
    <t xml:space="preserve">                    Щётка-насадка для чистки стен и дна бассейна Intex 11073</t>
  </si>
  <si>
    <t xml:space="preserve">                    Щётка-насадка для чистки стен и дна бассейна Intex 29053</t>
  </si>
  <si>
    <t>ODC36640</t>
  </si>
  <si>
    <t xml:space="preserve">                    Щётка-насадка для чистки стен и дна бассейна Bestway 58280</t>
  </si>
  <si>
    <t>ODC94580</t>
  </si>
  <si>
    <t xml:space="preserve">            Набір внутрішній для 29054-3: сачок 29050, щітка 29052 (пакуємо наперед)</t>
  </si>
  <si>
    <t>*29054(сачок, щітка)</t>
  </si>
  <si>
    <t xml:space="preserve">            Набір внутрішній для 29055-3: сачок 29051, щітка 29053 (пакуємо наперед)</t>
  </si>
  <si>
    <t>*29055(сачок, щітка)</t>
  </si>
  <si>
    <t xml:space="preserve">                Аккумуляторный пылесос ZR100 со встроенным аккумулятором Ni-MH Intex 28626, для чистки дна и стенок бассейнов и джакузи</t>
  </si>
  <si>
    <t>ODT149734</t>
  </si>
  <si>
    <t xml:space="preserve">                Аккумуляторный пылесос ZR200 со встроенным аккумулятором Ni-MH Intex 28628, для чистки дна и стенок бассейнов и джакузи</t>
  </si>
  <si>
    <t>ODT141801</t>
  </si>
  <si>
    <t xml:space="preserve">            Набор аксессуаров для чистки дна бассейна от садового шланга Intex 28002, диаметр 26.2 мм (насадка 11191, ручка 29054, сачок 29050)</t>
  </si>
  <si>
    <t>ODC36732</t>
  </si>
  <si>
    <t xml:space="preserve">            Набор для чистки бассейна Bestway 58234, пылесос для очистки дна, работает от фильтр насоса мощностью 3 028 л/ч и более</t>
  </si>
  <si>
    <t>ODC23569</t>
  </si>
  <si>
    <t xml:space="preserve">            Набор для чистки бассейна Intex 28003, пылесос для очистки дна, работает от фильтр насоса мощностью 3 028 л/ч и более</t>
  </si>
  <si>
    <t>ODC36731</t>
  </si>
  <si>
    <t xml:space="preserve">            Набор для чистки каркасного бассейна со скиммером Intex 58947-1, пылесос для уборки дна и стенок, работает от фильтр насоса мощностью 6 028 л/ч и боле</t>
  </si>
  <si>
    <t>58947-1</t>
  </si>
  <si>
    <t xml:space="preserve">                Робот - пылесос для бассейнов Intex 28005 (ZX300) new для очистки стен и дна, работает от 6 028 л/ч, подключение на выпуск воды</t>
  </si>
  <si>
    <t>ODT120160</t>
  </si>
  <si>
    <t xml:space="preserve">                Робот - пылесос для бассейнов Intex 28006 (ZX100) для очистки дна, работает от 6 056 л/ч, подключение на выпуск воды</t>
  </si>
  <si>
    <t>ODT141800</t>
  </si>
  <si>
    <t xml:space="preserve">                Робот - пылесос для бассейнов Intex 28007 (ZX50) для очистки дна, работает от фильтр насоса мощностью от 3 407 до 5 678 л/ч, подключение на впуск воды</t>
  </si>
  <si>
    <t>ODT133493</t>
  </si>
  <si>
    <t xml:space="preserve">            Скиммер для бассейна маленький поверхностный Intex 18946, от фильтр-насоса 2 006 - 6 000 л/ч</t>
  </si>
  <si>
    <t>ODC47639</t>
  </si>
  <si>
    <t xml:space="preserve">            Скиммер для бассейна навесной поверхностный Bestway 58233, работает от фильтр-насоса 6 000 л/ч и более</t>
  </si>
  <si>
    <t>ODC37138</t>
  </si>
  <si>
    <t xml:space="preserve">            Скиммер для бассейна навесной поверхностный Intex 28000, работает от фильтр-насоса 6 000 л/ч и более</t>
  </si>
  <si>
    <t>ODC36728</t>
  </si>
  <si>
    <t xml:space="preserve">    Змінні фільтри</t>
  </si>
  <si>
    <t xml:space="preserve">            Сменный картридж для фильтр насоса Intex 29000 тип «А» 1 шт, 20 х 10.7 см</t>
  </si>
  <si>
    <t>ODC36729</t>
  </si>
  <si>
    <t>29000-1</t>
  </si>
  <si>
    <t xml:space="preserve">            Сменный картридж для фильтр насоса Bestway 58095 тип «IV» 1 шт, 25.4 х 14.2 см</t>
  </si>
  <si>
    <t>ODC44478</t>
  </si>
  <si>
    <t xml:space="preserve">            Сменный картридж для фильтр насоса Intex 29005 тип «В» 1 шт, 14.5 х 25 см</t>
  </si>
  <si>
    <t>ODC36730</t>
  </si>
  <si>
    <t>29005-1</t>
  </si>
  <si>
    <t xml:space="preserve">            Сменный картридж для фильтр насоса Intex 29007 тип «Н», 1 шт, 10 х 9 см</t>
  </si>
  <si>
    <t>ODC44598</t>
  </si>
  <si>
    <t>29007-1</t>
  </si>
  <si>
    <t xml:space="preserve">            Сменный картридж для фильтр насоса Bestway 58093 тип «I» 1 шт, 9 х 7.8 см</t>
  </si>
  <si>
    <t>ODT123381</t>
  </si>
  <si>
    <t xml:space="preserve">            Сменный картридж для фильтр насоса Bestway 58094 тип «II» 1 шт, 13.6 х 10.6 см</t>
  </si>
  <si>
    <t>ODT123382</t>
  </si>
  <si>
    <t xml:space="preserve">            Сменный картридж для спа-джакузи Intex 29011 тип «S1» 1 шт, 7.5 х 10.9 см</t>
  </si>
  <si>
    <t>ODT138466</t>
  </si>
  <si>
    <t>29011-1</t>
  </si>
  <si>
    <t xml:space="preserve">            Сменный картридж для спа-джакузи Bestway 60311 тип «VI» 1 шт, 10.6 х 8 см</t>
  </si>
  <si>
    <t>ODT123263</t>
  </si>
  <si>
    <t xml:space="preserve">                Кварцевый песок для песочных фильтров Ukraine 79998 25 кг, очищенный, фракция 0.8 - 1.2</t>
  </si>
  <si>
    <t>Виробник пісок:</t>
  </si>
  <si>
    <t>79998 - 25кг</t>
  </si>
  <si>
    <t>улиця</t>
  </si>
  <si>
    <t xml:space="preserve">                Кварцевый песок для песочных фильтров Ukraine 79999 12 кг, очищенный, фракция 0.8 - 1.2</t>
  </si>
  <si>
    <t>79999 - 12 кг</t>
  </si>
  <si>
    <t xml:space="preserve">                Intex 29045 new 2024 ФІЛЬТРУВАЛЬНИЙ МЕШОК ВОЛОКНИСТИЙ КУЛЯК, друкований пакет</t>
  </si>
  <si>
    <t xml:space="preserve">            Соль таблетированая для хлоргенератора Ciech S.A. 29777, 25 кг</t>
  </si>
  <si>
    <t xml:space="preserve">    Картриджні насоси</t>
  </si>
  <si>
    <t xml:space="preserve">                Картриджный фильтр насос Bestway 58381, 1 250 л/ч, тип I</t>
  </si>
  <si>
    <t>ODC63260</t>
  </si>
  <si>
    <t xml:space="preserve">                Картриджный фильтр насос Intex 28602, (602), 1 250 л/ч, тип H</t>
  </si>
  <si>
    <t>ODC44596</t>
  </si>
  <si>
    <t xml:space="preserve">                Картриджный фильтр насос Bestway 58383, 2 006 л/ч, тип II</t>
  </si>
  <si>
    <t>ODC63222</t>
  </si>
  <si>
    <t xml:space="preserve">                Картриджный фильтр насос Intex 28604 (604), 2 006 л/ч, тип А</t>
  </si>
  <si>
    <t>ODC36714</t>
  </si>
  <si>
    <t xml:space="preserve">                Корпус и двигатель картриджного насоса Intex 11468 (604 / 28604), 2 006 л/ч</t>
  </si>
  <si>
    <t xml:space="preserve">                Картриджный фильтр насос Bestway 58386, 3 028 л/ч, тип II</t>
  </si>
  <si>
    <t>ODT147080</t>
  </si>
  <si>
    <t xml:space="preserve">                Картриджный фильтр насос Intex 28638, (638R), 3 785 л/ч, тип А</t>
  </si>
  <si>
    <t>ODC36715</t>
  </si>
  <si>
    <t xml:space="preserve">                Корпус и двигатель картриджного насоса Intex 11470 (638R / 28638), 3 785 л/ч</t>
  </si>
  <si>
    <t xml:space="preserve">                Картриджный фильтр насос Intex 28636, (636T), 5 678 л/ч, тип А</t>
  </si>
  <si>
    <t>ODC36716</t>
  </si>
  <si>
    <t xml:space="preserve">                Картриджный фильтр насос Bestway 58391, 9 463 л/ч, тип IV</t>
  </si>
  <si>
    <t xml:space="preserve">                Картриджный фильтр насос Intex 28634, (634 / C2500), с индикатором, 9 463 л/ч, тип B</t>
  </si>
  <si>
    <t>ODC36717</t>
  </si>
  <si>
    <t xml:space="preserve">            24 часовой таймер для картриджного насоса FERON 69888, (ТМ 50 23238)</t>
  </si>
  <si>
    <t>Закупка 2021: таймер Feron TM 50/  FERON ТМ 32</t>
  </si>
  <si>
    <t xml:space="preserve">    Пісочні насоси</t>
  </si>
  <si>
    <t xml:space="preserve">                Песочный насос с хлоргенератором Intex 26676 (ECO15220-2 / QX2100), 7 900 л/ч – хлор 7 г/ч, 35 кг (2022)</t>
  </si>
  <si>
    <t>ODT106083</t>
  </si>
  <si>
    <t xml:space="preserve">                Песочный насос с хлоргенератором Intex 26680 new (ECO20220-2 / QX2600), 10 000 л/ч – хлор 11 г/ч, 55 кг</t>
  </si>
  <si>
    <t>ODT106084</t>
  </si>
  <si>
    <t xml:space="preserve">            Песочный фильтр насос Intex 26648 (SF70220-2), 10 500 л\ч, 36 кг</t>
  </si>
  <si>
    <t>ODC92964</t>
  </si>
  <si>
    <t xml:space="preserve">                Песочный фильтр насос Bestway 58486, 11 355 л/час, 36 кг</t>
  </si>
  <si>
    <t>58486 BW new</t>
  </si>
  <si>
    <t xml:space="preserve">                Песочный фильтр насос Intex 26652 (SF60220-2), 12 000 л\ч, 55 кг</t>
  </si>
  <si>
    <t>ODC92965</t>
  </si>
  <si>
    <t xml:space="preserve">                Песочный фильтр насос Bestway 58515, 3 028 л/ч, 8.5 кг</t>
  </si>
  <si>
    <t>58515 BW new</t>
  </si>
  <si>
    <t xml:space="preserve">                Песочный фильтр насос Intex 26642 (SF40220 / SX925),  3 500 л\ч, 6.5 кг</t>
  </si>
  <si>
    <t>ODT138467</t>
  </si>
  <si>
    <t xml:space="preserve">                Песочный фильтр насос Bestway 58497,  5 678 л/час, 9 кг</t>
  </si>
  <si>
    <t>58497 BW new</t>
  </si>
  <si>
    <t xml:space="preserve">                Песочный фильтр насос Intex 26644 (SF90220-1),  5 700 л\ч, 12 кг</t>
  </si>
  <si>
    <t>ODC92962</t>
  </si>
  <si>
    <t xml:space="preserve">                Песочный фильтр насос Bestway 58499, 8 327 л/ч, 20 кг</t>
  </si>
  <si>
    <t>58499 BW new</t>
  </si>
  <si>
    <t xml:space="preserve">                Песочный фильтр насос Intex 26646 (SF80220-2), 7 900 л\ч, 23 кг</t>
  </si>
  <si>
    <t>ODC92963</t>
  </si>
  <si>
    <t xml:space="preserve">    Хлоргенератори</t>
  </si>
  <si>
    <t xml:space="preserve">            Хлоргенератор - озонатор Intex  (ZS6220), хлор 11 г/ч, озон 150 мг/ч</t>
  </si>
  <si>
    <t>ODC79808</t>
  </si>
  <si>
    <t xml:space="preserve">            Хлоргенератор Intex 26670 (ECO6220/QS1200), 12 г/ч</t>
  </si>
  <si>
    <t>ODC79807</t>
  </si>
  <si>
    <t xml:space="preserve">            Хлоргенератор Intex 26662 (CS2220), 2 г/ч</t>
  </si>
  <si>
    <t>ODT139988</t>
  </si>
  <si>
    <t xml:space="preserve">            Хлоргенератор Intex 26664 (CS3220) , 4 г/ч</t>
  </si>
  <si>
    <t>ODT120161</t>
  </si>
  <si>
    <t xml:space="preserve">            Хлоргенератор Intex 26668 (ECO5220/QS500), 5 г/ч</t>
  </si>
  <si>
    <t>ODC79806</t>
  </si>
  <si>
    <t xml:space="preserve">    Шланги</t>
  </si>
  <si>
    <t xml:space="preserve">                Гофрированный шланг Intex 29059 (10116)</t>
  </si>
  <si>
    <t>ODC36739</t>
  </si>
  <si>
    <t xml:space="preserve">                Гофрированный шланг Intex 10399 (26002) (стандарт 32 мм). Аналог Bestway 58369</t>
  </si>
  <si>
    <t>ODC65173</t>
  </si>
  <si>
    <t>10399 (58369 BW)</t>
  </si>
  <si>
    <t xml:space="preserve">                Гофрированный шланг для пылесоса Intex 10797 (P6133)</t>
  </si>
  <si>
    <t>ODC40895</t>
  </si>
  <si>
    <t xml:space="preserve">                Гофрированный шланг Intex 29060</t>
  </si>
  <si>
    <t>ODC36740</t>
  </si>
  <si>
    <t xml:space="preserve">                Гофрированный шланг с гайками Intex 11010 (26001) (стандарт 38 мм). Аналог Bestway 58368</t>
  </si>
  <si>
    <t>ODC40911</t>
  </si>
  <si>
    <t xml:space="preserve">                Гофрированный шланг для пылесоса Intex 29083</t>
  </si>
  <si>
    <t>ODC36645</t>
  </si>
  <si>
    <t xml:space="preserve">                Соединительный шланг с гайками Intex 11388 (11535)</t>
  </si>
  <si>
    <t>ODC47633</t>
  </si>
  <si>
    <t xml:space="preserve">                Соединительный шланг с гайками Intex 11763</t>
  </si>
  <si>
    <t>ODT126939</t>
  </si>
  <si>
    <t xml:space="preserve">            Шланг садовый поливочный с распылителем InPool 87533, 1 шт. 7,5 м (синий/зеленый)</t>
  </si>
  <si>
    <t>Хімія</t>
  </si>
  <si>
    <t xml:space="preserve">    MINI поплавок дозатор Intex 29040 (58210) для таблеток MINI хлор</t>
  </si>
  <si>
    <t>ODC36635</t>
  </si>
  <si>
    <t xml:space="preserve">    pH- минус для бассейна Grillo 80014. Средство для понижения уровня pH (Германия) 1,5 кг</t>
  </si>
  <si>
    <t xml:space="preserve">    pH- минус для бассейна Grillo 80415. Средство для понижения уровня pH (Германия) 700 г</t>
  </si>
  <si>
    <t xml:space="preserve">    pH+ плюс для бассейна Solvay 80013. Средство для повышения уровня pH (Германия) 700 г</t>
  </si>
  <si>
    <t xml:space="preserve">    pH+ плюс для бассейна Solvay 80413. Средство для повышения уровня pH (Германия) 300 г</t>
  </si>
  <si>
    <t xml:space="preserve">    Альгекс ТОП (концентрат) препарат для очистки от водорослей | зелени Kerex 80015 , 1 л, Венгрия</t>
  </si>
  <si>
    <t xml:space="preserve">    Альгекс ТОП (концентрат) препарат для очистки от водорослей | зелені Kerex 80016, 5 л, Венгрия</t>
  </si>
  <si>
    <t xml:space="preserve">    Альгеникс препарат для очистки от водорослей | зелени Kerex 80017, 1 л, Венгрия</t>
  </si>
  <si>
    <t xml:space="preserve">    Альгеникс препарат для очистки от водорослей | зелени Kerex 80018, 5 л, Венгрия</t>
  </si>
  <si>
    <t xml:space="preserve">    Альгеникс препарат для очистки от водорослей | зелени Kerex 80201, 200 мл, Венгрия</t>
  </si>
  <si>
    <t xml:space="preserve">    Быстрорастворимый шок хлор для дезинфекции в гранулах Kerex 80022, 1 кг, Венгрия</t>
  </si>
  <si>
    <t xml:space="preserve">    Быстрорастворимый шок хлор для дезинфекции в гранулах Kerex 80023, 400 г, Венгрия</t>
  </si>
  <si>
    <t xml:space="preserve">    Дозатор хлора Bestway 58501 для таблеток MINI. Подключения к форсунки 32/38 мм</t>
  </si>
  <si>
    <t xml:space="preserve">    Инструкция InPool 80600. Пошаговая инструкция к наборам «Аква Уход», «Аква Аптечка»</t>
  </si>
  <si>
    <t xml:space="preserve">    Комплексный набор химии «Аква Аптечка» InPool 80510 для корректировки баланса воды, к объему бассейна 1 ÷ 5 м³  (pH+ 200г, pH- 200г, шок хлор 200г, фл</t>
  </si>
  <si>
    <t xml:space="preserve">    Комплексный набор химии «Аква Аптечка» InPool 80511 для корректировки баланса воды, к объему бассейна 5 ÷ 13 м³  (pH+ 200г, pH- 400г, шок хлор 400г,  </t>
  </si>
  <si>
    <t xml:space="preserve">    Комплексный набор химии «Аква Аптечка» InPool 80512 для корректировки баланса воды, к объему бассейна 13 ÷ 27 м³  (pH+ 300г, pH- 700г, шок хлор 1 кг, </t>
  </si>
  <si>
    <t xml:space="preserve">    Комплексный набор химии «Аква Уход» InPool 80021 для ежедневный ухода, объемом  1÷3 м³, 3÷5 м³  (MINI хлор 800 г, MINI поплавок, тесты)</t>
  </si>
  <si>
    <t xml:space="preserve">    Комплексный набор химии «Аква Уход» InPool 80515-3 для ежедневный ухода, объемом 0.5 ÷ 1 м³ (MINI хлор 200 г, поплавок малый, альгеникс 200 мл, тесты)</t>
  </si>
  <si>
    <t>80515-3</t>
  </si>
  <si>
    <t xml:space="preserve">    Набір внутрішній для *80502: MINI хлор 2.4 кг (80206), поплавок, тести 20шт, інструкція(коробка)</t>
  </si>
  <si>
    <t>Набір внутр. для *80502</t>
  </si>
  <si>
    <t xml:space="preserve">    Набор химии «Аква Уход» InPool 80515,  для бассейна  0.5 ÷ 1 м³ (MINI хлор 100 г, поплавок малый)</t>
  </si>
  <si>
    <t xml:space="preserve">    Поплавок SMALL InPool 80515-1 для таблеток MINI хлор</t>
  </si>
  <si>
    <t>80515-1</t>
  </si>
  <si>
    <t xml:space="preserve">    Поплавок дозатор 2 в 1 с термометром Bestway 58209 для таблеток MAX хлор</t>
  </si>
  <si>
    <t>ODC12401</t>
  </si>
  <si>
    <t xml:space="preserve">    Поплавок дозатор Bestway 58474 для таблеток MAX хлор, оранжевый</t>
  </si>
  <si>
    <t>ODT108215</t>
  </si>
  <si>
    <t>58474 BW оранжевый</t>
  </si>
  <si>
    <t xml:space="preserve">    Поплавок дозатор Intex 29041 для таблеток MAX хлор</t>
  </si>
  <si>
    <t>ODC36636</t>
  </si>
  <si>
    <t xml:space="preserve">    Пудра - тальк для обработки и подготовки для хранения бассейнов и товаров из ПВХ  InPool 80525, 0.5 кг, Украина</t>
  </si>
  <si>
    <t xml:space="preserve">    рН - (минус), прихід в кг</t>
  </si>
  <si>
    <t xml:space="preserve">    Таблетки MAX  хлор, 1 кг</t>
  </si>
  <si>
    <t xml:space="preserve">    Таблетки MINI  хлор, 1кг </t>
  </si>
  <si>
    <t xml:space="preserve">    Таблетки для бассейна  MINI «Комби хлор 3 в 1» Kerex 80008, 400 г (Венгрия)</t>
  </si>
  <si>
    <t xml:space="preserve">    Таблетки для бассейна MAX «Комби хлор 3 в 1» Kerex 80002, 1 кг (Венгрия)</t>
  </si>
  <si>
    <t xml:space="preserve">    Таблетки для бассейна MINI «Комби хлор 3 в 1» Kerex 80009, 800 г (Венгрия)</t>
  </si>
  <si>
    <t xml:space="preserve">    Тальк, прихід в кг</t>
  </si>
  <si>
    <t>Закупка 2021: тальк</t>
  </si>
  <si>
    <t>прихід в кг, тальк</t>
  </si>
  <si>
    <t xml:space="preserve">    Тесты для анализа воды в бассейне «Аква Уход» InPool 58142-1 (контроль показателей: pH, хлор, щелочность)</t>
  </si>
  <si>
    <t>Заказ Китай: тести</t>
  </si>
  <si>
    <t>58142-1</t>
  </si>
  <si>
    <t xml:space="preserve">    Тесты для анализа воды в бассейне «Аква Уход» InPool 58146 (контроль показателей: соль)</t>
  </si>
  <si>
    <t xml:space="preserve">    Флокер (коагулянт, флокулянт) жидкий для воды в бассейне 80011 Kerex (Венгрия), 1 л</t>
  </si>
  <si>
    <t xml:space="preserve">    Флокулянт (коагулянт, флокер) в гранулах для воды в бассейне 80012 ECM (Венгрия), 1 кг</t>
  </si>
  <si>
    <t xml:space="preserve">    Флокулянт (коагулянт, флокер) в гранулах для воды в бассейне 80412 ECM (Венгрия), 400 г</t>
  </si>
  <si>
    <t xml:space="preserve">    Флокулянт в гранулах, прихід в кг</t>
  </si>
  <si>
    <t xml:space="preserve">    Шок хлор, прихід в кг </t>
  </si>
  <si>
    <t>Глибина</t>
  </si>
  <si>
    <t>Ширина</t>
  </si>
  <si>
    <t>Ширина факт (для стелажа і 2 поверха обєм)</t>
  </si>
  <si>
    <t>Залишок ширини (якщо "-" переліміт)</t>
  </si>
  <si>
    <t>Сектор</t>
  </si>
  <si>
    <t>Владелец</t>
  </si>
  <si>
    <t>id</t>
  </si>
  <si>
    <t>Рядів всього</t>
  </si>
  <si>
    <t>Ширина що займе товар</t>
  </si>
  <si>
    <t>Лишається від останнього неповного ряду</t>
  </si>
  <si>
    <t>Група/Пріоритет</t>
  </si>
  <si>
    <t>Об'єм залишку</t>
  </si>
  <si>
    <t>Об'єм замовлення</t>
  </si>
  <si>
    <t>Приблизний об'єм факт + замовлення</t>
  </si>
  <si>
    <t>Приблизний серед всіх (не точно так як хімії немає а аксесуари не точно)</t>
  </si>
  <si>
    <t>Відсоток в своїй групі</t>
  </si>
  <si>
    <t>Каркасні всі</t>
  </si>
  <si>
    <t>Ходові товари</t>
  </si>
  <si>
    <t>Інші товари</t>
  </si>
  <si>
    <t>Каркасні Metal &amp; Prism Frame</t>
  </si>
  <si>
    <t>Каркасні Дитячі</t>
  </si>
  <si>
    <t>Каркасні Круглі: Metal &amp; Prism Frame</t>
  </si>
  <si>
    <t>Каркасні Круглі: Ultra Frame Pool</t>
  </si>
  <si>
    <t>Каркасні Прямокутні: Power &amp; Prism Frame</t>
  </si>
  <si>
    <t>Каркасні Прямокутні: Small Frame</t>
  </si>
  <si>
    <t>Каркасні Прямокутні: Ultra Frame</t>
  </si>
  <si>
    <t>Фільтрація вся</t>
  </si>
  <si>
    <t>Фільтрація Догляд</t>
  </si>
  <si>
    <t>Фільтрація Змінні фільтри</t>
  </si>
  <si>
    <t>Фільтрація Картриджні насоси</t>
  </si>
  <si>
    <t>Фільтрація Пісочні насоси</t>
  </si>
  <si>
    <t>Фільтрація Хлоргенератори</t>
  </si>
  <si>
    <t xml:space="preserve">Меблі </t>
  </si>
  <si>
    <t>Меблі осінь</t>
  </si>
  <si>
    <t>Меблі Аксесуари</t>
  </si>
  <si>
    <t>Меблі Дивани</t>
  </si>
  <si>
    <t>Меблі Крісла</t>
  </si>
  <si>
    <t>Меблі Ліжка</t>
  </si>
  <si>
    <t>Меблі Матраци</t>
  </si>
  <si>
    <t>Меблі Подушки</t>
  </si>
  <si>
    <t>Не точне значення бо немає об'ємів залишків точних</t>
  </si>
  <si>
    <t>Ну і тут буде більше насправді</t>
  </si>
  <si>
    <t>???</t>
  </si>
  <si>
    <t>Всього</t>
  </si>
  <si>
    <t>Продажи 01.01.2019-31.12.23 поділено на 5</t>
  </si>
  <si>
    <t>Номенклатура Базовая единица измерения</t>
  </si>
  <si>
    <t>Количество (в базовых единицах)</t>
  </si>
  <si>
    <t>Приблизний об'єм залишку + замовлення 2024</t>
  </si>
  <si>
    <t>Все для ремонта</t>
  </si>
  <si>
    <t>Лестницы</t>
  </si>
  <si>
    <t>Нагреватели</t>
  </si>
  <si>
    <t>Насосы</t>
  </si>
  <si>
    <t>Подсветки.Фонтаны.Сетки</t>
  </si>
  <si>
    <t>Подстилки</t>
  </si>
  <si>
    <t>Тенты</t>
  </si>
  <si>
    <t>Fashion Отдых ХИТ ЛЕТА</t>
  </si>
  <si>
    <t>Все для малыша</t>
  </si>
  <si>
    <t>Дайвинг</t>
  </si>
  <si>
    <t>Игры</t>
  </si>
  <si>
    <t>Круги</t>
  </si>
  <si>
    <t>На Пляже</t>
  </si>
  <si>
    <t>Надувные ЛОДОЧКИ</t>
  </si>
  <si>
    <t>Развлечения</t>
  </si>
  <si>
    <t>Яркие Плоты Животные</t>
  </si>
  <si>
    <t>Водные</t>
  </si>
  <si>
    <t>Для Дома</t>
  </si>
  <si>
    <t>Надувные</t>
  </si>
  <si>
    <t>Прямокутні</t>
  </si>
  <si>
    <t>С жесткими бортами</t>
  </si>
  <si>
    <t>Бассейны</t>
  </si>
  <si>
    <t>Джакузи</t>
  </si>
  <si>
    <t>Клапаны шланги</t>
  </si>
  <si>
    <t>Подключение</t>
  </si>
  <si>
    <t>Подсветка</t>
  </si>
  <si>
    <t>Уход</t>
  </si>
  <si>
    <t>Фильтрация</t>
  </si>
  <si>
    <t>120 x 120 x H</t>
  </si>
  <si>
    <t>122 x 122 x 30 Bestway</t>
  </si>
  <si>
    <t>122 х 122 х 30 Intex</t>
  </si>
  <si>
    <t>152 х 38</t>
  </si>
  <si>
    <t>Круглі: Metal &amp; Prism Frame</t>
  </si>
  <si>
    <t>244 х H</t>
  </si>
  <si>
    <t>244 х 51 Bestway</t>
  </si>
  <si>
    <t>244 х 51 Intex</t>
  </si>
  <si>
    <t>274 х Н</t>
  </si>
  <si>
    <t>305 х H</t>
  </si>
  <si>
    <t>300 х 120</t>
  </si>
  <si>
    <t>305 х 066</t>
  </si>
  <si>
    <t>305 х 076</t>
  </si>
  <si>
    <t>305 х 076 Bestway</t>
  </si>
  <si>
    <t>305 х 076 Intex</t>
  </si>
  <si>
    <t>305 х 099</t>
  </si>
  <si>
    <t>305 х 100</t>
  </si>
  <si>
    <t>366 х H</t>
  </si>
  <si>
    <t>366 х 076</t>
  </si>
  <si>
    <t>366 х 076 Bestway</t>
  </si>
  <si>
    <t>366 х 076 Intex</t>
  </si>
  <si>
    <t>366 х 099</t>
  </si>
  <si>
    <t>366 х 100</t>
  </si>
  <si>
    <t>366 х 122</t>
  </si>
  <si>
    <t>366 х 122 Bestway</t>
  </si>
  <si>
    <t>366 х 122 Intex</t>
  </si>
  <si>
    <t>366 х 133</t>
  </si>
  <si>
    <t>396 х H</t>
  </si>
  <si>
    <t>427 х H</t>
  </si>
  <si>
    <t>427 х 107</t>
  </si>
  <si>
    <t>427 х 107 Bestway</t>
  </si>
  <si>
    <t>427 х 107 Intex</t>
  </si>
  <si>
    <t>427 х 122</t>
  </si>
  <si>
    <t>427 х 132</t>
  </si>
  <si>
    <t>457 х H</t>
  </si>
  <si>
    <t>457 х 084</t>
  </si>
  <si>
    <t>457 х 107</t>
  </si>
  <si>
    <t>457 х 122</t>
  </si>
  <si>
    <t>457 х 122 Bestway</t>
  </si>
  <si>
    <t>457 х 122 Intex</t>
  </si>
  <si>
    <t>Круглі: Ultra Frame Pool</t>
  </si>
  <si>
    <t>488 х Н</t>
  </si>
  <si>
    <t>488 х 122 Bestway</t>
  </si>
  <si>
    <t>488 х 122 Intex</t>
  </si>
  <si>
    <t>549 х H</t>
  </si>
  <si>
    <t>549 х 122</t>
  </si>
  <si>
    <t>549 х 122 Bestway</t>
  </si>
  <si>
    <t>549 х 122 Intex</t>
  </si>
  <si>
    <t>549 х 132</t>
  </si>
  <si>
    <t>549 х 132 Bestway</t>
  </si>
  <si>
    <t>549 х 132 Intex</t>
  </si>
  <si>
    <t>610 х H</t>
  </si>
  <si>
    <t>610 х 122</t>
  </si>
  <si>
    <t>610 х 132</t>
  </si>
  <si>
    <t>671 х 132</t>
  </si>
  <si>
    <t>732 х 132</t>
  </si>
  <si>
    <t>Прямокутні: Power &amp; Prism Frame</t>
  </si>
  <si>
    <t>282 х 196 х 84</t>
  </si>
  <si>
    <t>300 x B x H</t>
  </si>
  <si>
    <t>300 х 175 х 80</t>
  </si>
  <si>
    <t>300 х 200 х 84</t>
  </si>
  <si>
    <t>400(412) х B х H</t>
  </si>
  <si>
    <t>400 х 200 х 100</t>
  </si>
  <si>
    <t>400 х 200 х 122</t>
  </si>
  <si>
    <t>404 х 201 х 100</t>
  </si>
  <si>
    <t>412 х 201 х 122</t>
  </si>
  <si>
    <t>427 x B x H</t>
  </si>
  <si>
    <t>427 х 250 х 100</t>
  </si>
  <si>
    <t>427 х 427 х 107</t>
  </si>
  <si>
    <t>488 х B x H</t>
  </si>
  <si>
    <t>488 х 244 х 107</t>
  </si>
  <si>
    <t>488 х 244 х 122</t>
  </si>
  <si>
    <t>488 х 305 х 107</t>
  </si>
  <si>
    <t>488 х 488 х 122</t>
  </si>
  <si>
    <t>Прямокутні: Small Frame</t>
  </si>
  <si>
    <t>220 х 150 х H</t>
  </si>
  <si>
    <t>220 х 150 х 60</t>
  </si>
  <si>
    <t>239 х 150 х 58</t>
  </si>
  <si>
    <t>260 х 160 х Н</t>
  </si>
  <si>
    <t>259 х 170 х 61</t>
  </si>
  <si>
    <t>260 х 160 х 65</t>
  </si>
  <si>
    <t>300 х 200 х H</t>
  </si>
  <si>
    <t>300 х 200 х 75</t>
  </si>
  <si>
    <t>300 х 201 х 66</t>
  </si>
  <si>
    <t>450(400) х 220 х Н</t>
  </si>
  <si>
    <t>400 х 211 х 81</t>
  </si>
  <si>
    <t>450 x 220 x 84</t>
  </si>
  <si>
    <t>Прямокутні: Ultra Frame</t>
  </si>
  <si>
    <t>503 х 274 х 122</t>
  </si>
  <si>
    <t>549 х 274 х H</t>
  </si>
  <si>
    <t>549 х 274 х 122</t>
  </si>
  <si>
    <t>549 х 274 х 122 овальні</t>
  </si>
  <si>
    <t>549 х 274 х 122 прямокутні</t>
  </si>
  <si>
    <t>549 х 274 х 132</t>
  </si>
  <si>
    <t>610 х 366 х H</t>
  </si>
  <si>
    <t>610 х 305 х 122</t>
  </si>
  <si>
    <t>610 х 366 х 122</t>
  </si>
  <si>
    <t>640 (671) x B x H</t>
  </si>
  <si>
    <t>640 х 274 х 132</t>
  </si>
  <si>
    <t>671 х 366 х 132</t>
  </si>
  <si>
    <t>732 х 366 х H</t>
  </si>
  <si>
    <t>732 х 366 х 122</t>
  </si>
  <si>
    <t>732 х 366 х 132</t>
  </si>
  <si>
    <t>732 х 366 х 132 Bestway</t>
  </si>
  <si>
    <t>732 х 366 х 132 Intex</t>
  </si>
  <si>
    <t>975(956) x B x H</t>
  </si>
  <si>
    <t>956 х 488 х 132</t>
  </si>
  <si>
    <t>975 х 488 х 132</t>
  </si>
  <si>
    <t>Наматрасник: 1-місний</t>
  </si>
  <si>
    <t>Наматрасник: 2-х місний</t>
  </si>
  <si>
    <t>Підстилка</t>
  </si>
  <si>
    <t>Дивани</t>
  </si>
  <si>
    <t>Дивани: кольорова серія</t>
  </si>
  <si>
    <t>Дивани: сіра серія</t>
  </si>
  <si>
    <t>Дивани: темно сіра серія</t>
  </si>
  <si>
    <t>Дивани: угловий</t>
  </si>
  <si>
    <t>Дивани: чорна серія</t>
  </si>
  <si>
    <t>Крісла</t>
  </si>
  <si>
    <t>Крісло: дитяче</t>
  </si>
  <si>
    <t>Крісло: з пуфом</t>
  </si>
  <si>
    <t>Крісло: класичне</t>
  </si>
  <si>
    <t>Крісло: комфорт</t>
  </si>
  <si>
    <t>Крісло: лежак</t>
  </si>
  <si>
    <t>Крісло: спорт</t>
  </si>
  <si>
    <t>Крісло: трансформер</t>
  </si>
  <si>
    <t>Ліжка</t>
  </si>
  <si>
    <t>Кровати дит</t>
  </si>
  <si>
    <t>Ліжка 1-х</t>
  </si>
  <si>
    <t>Ліжка 1-х: висота 30/33/36 см</t>
  </si>
  <si>
    <t>Ліжка 1-х: висота 30 см сіра серія</t>
  </si>
  <si>
    <t>Ліжка 1-х: висота 33 см сіра серія</t>
  </si>
  <si>
    <t>Ліжка 1-х: висота 36 см бєж серія</t>
  </si>
  <si>
    <t>Ліжка 1-х: висота 36 см сіра серія</t>
  </si>
  <si>
    <t>Ліжка 1-х: висота 36 см чорна серія</t>
  </si>
  <si>
    <t>Ліжка 1-х: висота 42 см</t>
  </si>
  <si>
    <t>Ліжка 1-х: висота 42 см бєжева серія</t>
  </si>
  <si>
    <t>Ліжка 1-х: висота 42 см сіра серія</t>
  </si>
  <si>
    <t>Ліжка 1-х: висота 42 см чорна серія</t>
  </si>
  <si>
    <t>Ліжка 1-х: висота 46 см</t>
  </si>
  <si>
    <t>Ліжка 1-х: висота 46см бєжева серія</t>
  </si>
  <si>
    <t>Ліжка 1-х: висота 46см сіра серія</t>
  </si>
  <si>
    <t>Ліжка 1-х: висота 51 см</t>
  </si>
  <si>
    <t>Ліжка 1-х: висота 51 см подвійні</t>
  </si>
  <si>
    <t>Ліжка 1-х: висота 51 см світла серія</t>
  </si>
  <si>
    <t>Ліжка 1.5-х</t>
  </si>
  <si>
    <t>Ліжка 1.5-х:  висота 33/36 см</t>
  </si>
  <si>
    <t>Ліжка 1.5-х:  висота 46 см</t>
  </si>
  <si>
    <t>Ліжка 2-х</t>
  </si>
  <si>
    <t>Ліжка 2-х: висота 30/33/36 см</t>
  </si>
  <si>
    <t>Ліжка 2-х: висота 30 см сіра серія</t>
  </si>
  <si>
    <t>Ліжка 2-х: висота 33 см сіра серія</t>
  </si>
  <si>
    <t>Ліжка 2-х: висота 36 см світла серія</t>
  </si>
  <si>
    <t>Ліжка 2-х: висота 36 см чорна серія</t>
  </si>
  <si>
    <t>Ліжка 2-х: висота 42 см</t>
  </si>
  <si>
    <t>Ліжка 2-х: висота 42 см бєжева серія</t>
  </si>
  <si>
    <t>Ліжка 2-х: висота 42 см сіра серія</t>
  </si>
  <si>
    <t>Ліжка 2-х: висота 42 см чорна серія</t>
  </si>
  <si>
    <t>Ліжка 2-х: висота 46 см</t>
  </si>
  <si>
    <t>Ліжка 2-х: висота 46 см бєжева серія</t>
  </si>
  <si>
    <t>Ліжка 2-х: висота 46 см сіра ПВХ серія</t>
  </si>
  <si>
    <t>Ліжка 2-х: висота 46 см сіра плюш серія</t>
  </si>
  <si>
    <t>Ліжка 2-х: висота 51см</t>
  </si>
  <si>
    <t>Ліжка 2-х: висота 51см беж серія</t>
  </si>
  <si>
    <t>Ліжка 2-х: висота 51см подвійні</t>
  </si>
  <si>
    <t>Ліжка 2-х: висота 51см сіра серія</t>
  </si>
  <si>
    <t>Ліжка 2-х: висота 56см</t>
  </si>
  <si>
    <t>Ліжка 2-х: спинка</t>
  </si>
  <si>
    <t>Матраци</t>
  </si>
  <si>
    <t>Матраци 137</t>
  </si>
  <si>
    <t>Матраци 137: бєжева серія</t>
  </si>
  <si>
    <t>Матраци 137: зелена серія</t>
  </si>
  <si>
    <t>Матраци 137: кемпінг</t>
  </si>
  <si>
    <t>Матраци 137: синя серія</t>
  </si>
  <si>
    <t>Матраци 137: чорна серія підголовник</t>
  </si>
  <si>
    <t>Матраци 152</t>
  </si>
  <si>
    <t>Матраци 152: бєжева серія</t>
  </si>
  <si>
    <t>Матраци 152: зелена серія</t>
  </si>
  <si>
    <t>Матраци 152: кемпінг</t>
  </si>
  <si>
    <t>Матраци 152: синя серія</t>
  </si>
  <si>
    <t>Матраци 152: чорна серія підголовник</t>
  </si>
  <si>
    <t>Матраци 183</t>
  </si>
  <si>
    <t>Матраци 183: синя серія</t>
  </si>
  <si>
    <t>Матраци 183: чорна серія підголовник</t>
  </si>
  <si>
    <t>Матраци 76</t>
  </si>
  <si>
    <t>Матраци 76: зелена серія</t>
  </si>
  <si>
    <t>Матраци 76: кемпінг</t>
  </si>
  <si>
    <t>Матраци 76: синя серія</t>
  </si>
  <si>
    <t>Матраци 99</t>
  </si>
  <si>
    <t>Матраци 99: бєжева серія</t>
  </si>
  <si>
    <t>Матраци 99: дитяча серія</t>
  </si>
  <si>
    <t>Матраци 99: зелена серія</t>
  </si>
  <si>
    <t>Матраци 99: кемпінг</t>
  </si>
  <si>
    <t>Матраци 99: синя серія</t>
  </si>
  <si>
    <t>Матраци 99: чорна серія підголовник</t>
  </si>
  <si>
    <t>Подушки</t>
  </si>
  <si>
    <t>Вінілова</t>
  </si>
  <si>
    <t>Дорожня</t>
  </si>
  <si>
    <t>Флокована</t>
  </si>
  <si>
    <t>Надувні Easy Set: 244 x H</t>
  </si>
  <si>
    <t>Easy Set: 244 х 61</t>
  </si>
  <si>
    <t>Easy Set: 244 х 66</t>
  </si>
  <si>
    <t>Easy Set: 244 х 76</t>
  </si>
  <si>
    <t>Надувні Easy Set: 305 x H</t>
  </si>
  <si>
    <t>Easy Set Bestway: 305 x 76</t>
  </si>
  <si>
    <t>Easy Set Intex: 305 x 76</t>
  </si>
  <si>
    <t>Easy Set: 305 x 61</t>
  </si>
  <si>
    <t>Надувні Easy Set: 366 x Н</t>
  </si>
  <si>
    <t>Easy Set Bestway: 366 x 76</t>
  </si>
  <si>
    <t>Easy Set Intex: 366 x 76</t>
  </si>
  <si>
    <t>Надувні Easy Set: 396 x Н</t>
  </si>
  <si>
    <t>Easy Set Bestway: 396 x 84</t>
  </si>
  <si>
    <t>Easy Set Intex: 396 x 84</t>
  </si>
  <si>
    <t>Надувні Easy Set: 457 x Н</t>
  </si>
  <si>
    <t>Easy Set Bestway: 457 x 107</t>
  </si>
  <si>
    <t>Easy Set Bestway: 457 x 84</t>
  </si>
  <si>
    <t>Easy Set Intex: 457 x 107</t>
  </si>
  <si>
    <t>Easy Set Intex: 457 x 84</t>
  </si>
  <si>
    <t>Easy Set: 457 x 122</t>
  </si>
  <si>
    <t>Надувні Easy Set: 549 x Н</t>
  </si>
  <si>
    <t>Easy Set: 549 x 122</t>
  </si>
  <si>
    <t>Надувні Easy Set: дитячі</t>
  </si>
  <si>
    <t>Easy Set: 152 х 38</t>
  </si>
  <si>
    <t>Easy Set: 183 х 50</t>
  </si>
  <si>
    <t>Джакузі: 4-х місні</t>
  </si>
  <si>
    <t>Джакузі: 4-х місні айро</t>
  </si>
  <si>
    <t>Джакузі: Bestway 4-х місні айро</t>
  </si>
  <si>
    <t>Джакузі: Intex 4-х місні айро</t>
  </si>
  <si>
    <t>Джакузі: 4-х місні гідро + айро</t>
  </si>
  <si>
    <t>Аксессуары</t>
  </si>
  <si>
    <t>Байдарки SUP доски</t>
  </si>
  <si>
    <t>Лодки</t>
  </si>
  <si>
    <t>Палатки спальники</t>
  </si>
  <si>
    <t>Догляд</t>
  </si>
  <si>
    <t>Догляд. Аксесуари</t>
  </si>
  <si>
    <t>Дренажні насоси</t>
  </si>
  <si>
    <t>Комплектуючі: сачки щітки ручки</t>
  </si>
  <si>
    <t>Насадки</t>
  </si>
  <si>
    <t>Набір насадок: 28 мм</t>
  </si>
  <si>
    <t>Набір насадок: 30 мм</t>
  </si>
  <si>
    <t>Насадки: 26.2 мм</t>
  </si>
  <si>
    <t>Насадки: 28 мм</t>
  </si>
  <si>
    <t>Насадки: 30 мм</t>
  </si>
  <si>
    <t>Сачки</t>
  </si>
  <si>
    <t>Сачки: 26.2 мм</t>
  </si>
  <si>
    <t>Сачки: 28 мм</t>
  </si>
  <si>
    <t>Сачки: 30 мм</t>
  </si>
  <si>
    <t>Телескопічні ручки</t>
  </si>
  <si>
    <t>Телескопічні ручки: 26.2 мм</t>
  </si>
  <si>
    <t>Телескопічні ручки: 28 мм</t>
  </si>
  <si>
    <t>Телескопічні ручки: 30 мм</t>
  </si>
  <si>
    <t>Щітки</t>
  </si>
  <si>
    <t>Щітки Ø 26.2 мм</t>
  </si>
  <si>
    <t>Щітки Ø 28 мм</t>
  </si>
  <si>
    <t>Щітки Ø 30 мм</t>
  </si>
  <si>
    <t>Набори для ручної очистки N в 1</t>
  </si>
  <si>
    <t>Пилососи: автоматичні очисники</t>
  </si>
  <si>
    <t>Пилососи: акумуляторні</t>
  </si>
  <si>
    <t>Акумуляторні пилососи: Bestway</t>
  </si>
  <si>
    <t>Акумуляторні пилососи: Intex</t>
  </si>
  <si>
    <t>Пилососи: від садового шлангу</t>
  </si>
  <si>
    <t>Пилососи: від фільтр насосу</t>
  </si>
  <si>
    <t>Пилососи: роботи</t>
  </si>
  <si>
    <t>Робот пилосос: акумуляторний</t>
  </si>
  <si>
    <t>Робот пилосос: працює від 6 056 л/год</t>
  </si>
  <si>
    <t>Робот пилосос: працює до 6 056 л/год</t>
  </si>
  <si>
    <t>Скімери</t>
  </si>
  <si>
    <t>Змінні фільтри</t>
  </si>
  <si>
    <t>Змінні фільтри: тип A тип III</t>
  </si>
  <si>
    <t>Змінні фільтри: тип B тип IV</t>
  </si>
  <si>
    <t>Змінні фільтри: тип H</t>
  </si>
  <si>
    <t>Змінні фільтри: тип I</t>
  </si>
  <si>
    <t>Змінні фільтри: тип II</t>
  </si>
  <si>
    <t>Змінні фільтри: тип S1</t>
  </si>
  <si>
    <t>Змінні фільтри: тип VI</t>
  </si>
  <si>
    <t>Пісок</t>
  </si>
  <si>
    <t>Кварцовий пісок</t>
  </si>
  <si>
    <t>Скляний пісок</t>
  </si>
  <si>
    <t>Сіль</t>
  </si>
  <si>
    <t>Картриджні насоси</t>
  </si>
  <si>
    <t>Картриджні комбі</t>
  </si>
  <si>
    <t>Картриджні: 1 250 л/год</t>
  </si>
  <si>
    <t>Картриджні: Bestway 1 250 л/год</t>
  </si>
  <si>
    <t>Картриджні: Intex 1 250 л/год</t>
  </si>
  <si>
    <t>Картриджні: 2 006 л/год</t>
  </si>
  <si>
    <t>Картриджні: Bestway 2 006 л/год</t>
  </si>
  <si>
    <t>Картриджні: Intex 2 006 л/год</t>
  </si>
  <si>
    <t>Картриджні: 3 028 - 3 785 л/год</t>
  </si>
  <si>
    <t>Картриджні: Bestway 3 028 л/год</t>
  </si>
  <si>
    <t>Картриджні: Intex 3 785 л/год</t>
  </si>
  <si>
    <t>Картриджні: 5 678 л/год</t>
  </si>
  <si>
    <t>Картриджні: Bestway 5 678 л/год</t>
  </si>
  <si>
    <t>Картриджні: Intex 5 678 л/год</t>
  </si>
  <si>
    <t>Картриджні: 9 463 л/год</t>
  </si>
  <si>
    <t>Картриджні: Bestway 9 463 л/год</t>
  </si>
  <si>
    <t>Картриджні: Intex 9 463 л/год</t>
  </si>
  <si>
    <t>Картриджні. Аксесуари</t>
  </si>
  <si>
    <t>Пісочні насоси</t>
  </si>
  <si>
    <t>Комбі</t>
  </si>
  <si>
    <t>Комбі:  7 900 л/год – хлор 7 г/год</t>
  </si>
  <si>
    <t>Комбі: 10 000 л/год – хлор 11 г/год</t>
  </si>
  <si>
    <t>Пісочні: 10 500 л/год</t>
  </si>
  <si>
    <t>Пісочні: 11 355 - 12 000 л/год</t>
  </si>
  <si>
    <t>Пісочні: Bestway 11 355 л/год</t>
  </si>
  <si>
    <t>Пісочні: Intex 12 000 л/год</t>
  </si>
  <si>
    <t>Пісочні: 3 028 - 3 500 л/год</t>
  </si>
  <si>
    <t>Пісочні: Bestway 3 028 л/год</t>
  </si>
  <si>
    <t>Пісочні: Intex 3 500 л/год</t>
  </si>
  <si>
    <t>Пісочні: 5 700 л/год</t>
  </si>
  <si>
    <t>Пісочні: Bestway 5 678 л/год</t>
  </si>
  <si>
    <t>Пісочні: Intex 5 700 л/год</t>
  </si>
  <si>
    <t>Пісочні: 7 900 - 8 327 л/год</t>
  </si>
  <si>
    <t>Пісочні: Bestway 8 327 л/год</t>
  </si>
  <si>
    <t>Пісочні: Intex 7 900 л/год</t>
  </si>
  <si>
    <t>Хлоргенератори</t>
  </si>
  <si>
    <t>Хлоргенератор + озонатор</t>
  </si>
  <si>
    <t>Хлоргенератор: 12 г/год</t>
  </si>
  <si>
    <t>Хлоргенератор: 2 - 4 г/год</t>
  </si>
  <si>
    <t>Хлоргенератор: 5 г/год</t>
  </si>
  <si>
    <t>Шланги</t>
  </si>
  <si>
    <t>Шланги 32см</t>
  </si>
  <si>
    <t>Шланги 32см: 1.5м</t>
  </si>
  <si>
    <t>Шланги 32см: 3м</t>
  </si>
  <si>
    <t>Шланги 32см: 7м</t>
  </si>
  <si>
    <t>Шланги 38см</t>
  </si>
  <si>
    <t>Шланги 38см: 1.5м</t>
  </si>
  <si>
    <t>Шланги 38см: 3м 4м</t>
  </si>
  <si>
    <t>Шланги 38см: 7м</t>
  </si>
  <si>
    <t>Шланги 38см: зєднувальні</t>
  </si>
  <si>
    <t>Шланги: садові</t>
  </si>
  <si>
    <t>Остаток шт
26.10.23</t>
  </si>
  <si>
    <t>Приоритет на сайте</t>
  </si>
  <si>
    <t>Номенклатура.Комментарий</t>
  </si>
  <si>
    <t>Номенклатура.Id</t>
  </si>
  <si>
    <t>Група</t>
  </si>
  <si>
    <t>Номенклатура.Артикул</t>
  </si>
  <si>
    <t>Номенклатура.Способ получения</t>
  </si>
  <si>
    <t>Об'єм штуки</t>
  </si>
  <si>
    <t>Об'єм ящика</t>
  </si>
  <si>
    <t>Каркасний басейн Intex 26718, 366 x 122 см (3785 л/год, драбина)</t>
  </si>
  <si>
    <t>Да</t>
  </si>
  <si>
    <t>ЗВД поза каталогом</t>
  </si>
  <si>
    <t>Товари з річного замовлення</t>
  </si>
  <si>
    <t>Каркасний басейн Intex 28272, 300 х 200 х 75 см</t>
  </si>
  <si>
    <t>ЗВД АКЦ1Г</t>
  </si>
  <si>
    <t>Дренажний, електричний, занурювальний насос Intex 28606, для відкачування та зливу води з басейну 3 585 л/год.</t>
  </si>
  <si>
    <t>АП АН АКЦ5</t>
  </si>
  <si>
    <t>Змінний картридж для фільтру насоса Bestway 58094 тип «II» 1 шт, 13.6 х 10.6 см</t>
  </si>
  <si>
    <t>Нет</t>
  </si>
  <si>
    <t>в 1ящ 12шт реально 24шт</t>
  </si>
  <si>
    <t>Побічний прихід</t>
  </si>
  <si>
    <t>Дитячий надувний басейн Intex 56475, 229 х 229 х 66 см</t>
  </si>
  <si>
    <t>ТОП</t>
  </si>
  <si>
    <t>Дитячий надувний басейн Intex 58431 «Літаюча тарілка», 188 х 46 см</t>
  </si>
  <si>
    <t>ТОП АКЦ1</t>
  </si>
  <si>
    <t>Змінний картридж для фільтру насоса Intex 29000-3 тип «А» 3 шт, 20 х 10.7 см</t>
  </si>
  <si>
    <t>29000-3</t>
  </si>
  <si>
    <t>Надувне крісло Intex 68564, 130 х 99 х 76 см, пуф 64 х 28 см</t>
  </si>
  <si>
    <t>АКЦ3 ТОП АН</t>
  </si>
  <si>
    <t>Надувне ліжко Intex 67768 new, 137 x 191 x 33 см, вбудований електронасос. Півторамісна</t>
  </si>
  <si>
    <t>ТОП new 2023</t>
  </si>
  <si>
    <t>Тент – чохол для каркасного басейну Bestway 58232, ▭ 412 х 201 см</t>
  </si>
  <si>
    <t>ТОП КЭ АП (факт 452х241)</t>
  </si>
  <si>
    <t>Тент-чохол для надувного басейну Intex 28020, Ø 244 см</t>
  </si>
  <si>
    <t>ТОП АП КЭ АН (факт 281 Ø)</t>
  </si>
  <si>
    <t>Каркасний басейн Intex 28242, 457 x 122 см (3785 л/год, драбина, тент, підстилка)</t>
  </si>
  <si>
    <t>ЗВД АКЦ1</t>
  </si>
  <si>
    <t>Каркасний басейн Intex 26784, 300 х 175 х 80 см, (2006 л/год, драбина)</t>
  </si>
  <si>
    <t>ЗВД (3539 л)</t>
  </si>
  <si>
    <t>Дитячий надувний басейн Intex 58480 «Акваріум», 152 х 56 см</t>
  </si>
  <si>
    <t>Надувне ліжко Intex 64114, 152 х 203 х 30 см, вбудований електронасос від USB. Двоспальна</t>
  </si>
  <si>
    <t>на 2024: ТОП?  new 2022</t>
  </si>
  <si>
    <t>Басейн дитячий каркасний Intex 56451 «Пляж на мілководді», 152 х 25 см</t>
  </si>
  <si>
    <t>Надувний ігровий центр Intex 57444 «Динозаври», 249 х 191 х 109 см, з гіркою для спуску, фонтаном та кульками 6 шт.</t>
  </si>
  <si>
    <t>Каркасний басейн Intex 26792, 488 x 244 x 107 см (3785 л/год, драбина, тент, підстилка)</t>
  </si>
  <si>
    <t>ЗВД</t>
  </si>
  <si>
    <t>Дитячий надувний басейн Intex 57114 «Грибочок», 102 х 89 см, з навісом</t>
  </si>
  <si>
    <t>Ручний насос для надування Intex 68615 (об'єм 3.3 л)</t>
  </si>
  <si>
    <t>КЭ</t>
  </si>
  <si>
    <t>Дитячий надувний жилет Intex 59661 «Рибка», 41 х 30 см</t>
  </si>
  <si>
    <t>КЭ АН new 2021/ Контент2024: шукаємо аналог жилет 0+ \</t>
  </si>
  <si>
    <t>Надувний джакузі - СПА Intex 28476, 196 х 71 см (4-х місць: 1 741 л/год, аеро, термотент)</t>
  </si>
  <si>
    <t>new 2021, термотент</t>
  </si>
  <si>
    <t>Ножний насос для надування Intex 68610 (об'єм 1.05 л)</t>
  </si>
  <si>
    <t>Дитячий надувний басейн Intex 57471 «Акваріум», 159 х 159 х 50 см</t>
  </si>
  <si>
    <t>ЗПФ , архів 2023</t>
  </si>
  <si>
    <t>Щітка-насадка для чищення стін та дна басейну Intex 29053 (діаметр 28 мм)</t>
  </si>
  <si>
    <t>ФН АН</t>
  </si>
  <si>
    <t>Електричний насос для надування Intex 66644 від мережі (220-240 V, 1100 л/хв)</t>
  </si>
  <si>
    <t>ЗПФ</t>
  </si>
  <si>
    <t>Надувна гра на воді Intex 58504 "Баскетбол", 67 х 55см</t>
  </si>
  <si>
    <t>ДТР АП</t>
  </si>
  <si>
    <t>Пляжний тент Pavillo Bestway 68105, 200 х 120 х 95 см</t>
  </si>
  <si>
    <t>ТОП ДТР АП</t>
  </si>
  <si>
    <t>Надувний джакузі - СПА Intex 28428, 216 х 71 см (6-х місць: 1 741 л/год, аеро)</t>
  </si>
  <si>
    <t>АКЦ2</t>
  </si>
  <si>
    <t>Надувне крісло Bestway 75085, 82 х 82 х 41 см, з LED підсвідком, біле</t>
  </si>
  <si>
    <t>Старе 2019 /*/ архів 2022</t>
  </si>
  <si>
    <t>Надувне крісло Intex 66551, 224 х 117 х 66 см, чорне</t>
  </si>
  <si>
    <t>АКЦ1 АН</t>
  </si>
  <si>
    <t>Надувний матрац Intex 64108, 137 x 191 x 25 см. Полуторний</t>
  </si>
  <si>
    <t>Надувна флокована подушка Intex 68676, жовта</t>
  </si>
  <si>
    <t>Надувний матрац Intex 64106, 76 x 191 x 25 см. Одномісний</t>
  </si>
  <si>
    <t>Надувне ліжко Intex 64164, 152 х 203 х 51 см, вбудований електронасос. Двоспальна</t>
  </si>
  <si>
    <t>архів 2023</t>
  </si>
  <si>
    <t>Надувне коло Intex 58221 «Єдиноріг», 107 х 58 см</t>
  </si>
  <si>
    <t>ЗР Коентент 2024:  Роксана треба шукати единорог/фламинго... якщо вийде й набір зібрати, можна буде відмовитися від 66623</t>
  </si>
  <si>
    <t>Надувне коло Intex 58221 Лама, 86 х 58 см</t>
  </si>
  <si>
    <t>архів 2021</t>
  </si>
  <si>
    <t>Надувна гра на воді Intex 57534 «Мотобайк», 180 х 94 х 71 см</t>
  </si>
  <si>
    <t>старе 2019/ЗПФ</t>
  </si>
  <si>
    <t>Надувний шезлонг Intex 56803 «Золотий блиск», 188 х 135 см</t>
  </si>
  <si>
    <t>архів 2021
вибрали на 2023</t>
  </si>
  <si>
    <t>Пляжний надувний матрац з підголівником Intex 58720 «Рожевий Блиск», 170 х 53 х 15 см</t>
  </si>
  <si>
    <t>Надувний ігровий центр Intex 48672 «Морозиво», 127 х 102 х 99 см</t>
  </si>
  <si>
    <t>АКЦ6 ДТР архів 2022</t>
  </si>
  <si>
    <t>Набір 2 в 1 для плавання Intex 55949 (маска 55975: розмір M, (8+), обхват голови ≈ 50-56 см, трубка 55928), зелений</t>
  </si>
  <si>
    <t>ТОП 8+  ЗПФ 2023: дизайн</t>
  </si>
  <si>
    <t>Маска для плавання Intex 55975, розмір M, (8+), обхват голови ≈ 50-56 см, зелений</t>
  </si>
  <si>
    <t>АП</t>
  </si>
  <si>
    <t>Маска для плавання Intex 55975, розмір M, (8+), обхват голови ≈ 50-56 см, блакитна</t>
  </si>
  <si>
    <t>Дитячий надувний пліт для катання Intex 58523 «Дельфін», 152 x 114 см</t>
  </si>
  <si>
    <t>Надувне коло з ручками Intex 58263 "Пальма", 97 см</t>
  </si>
  <si>
    <t>Надувне коло з ручками Intex 58263 "Фламінго", 97 см</t>
  </si>
  <si>
    <t>Надувне коло з ручками Intex 58263 «Листочки», 97 см</t>
  </si>
  <si>
    <t>Надувний пліт для катання Intex 57288 «Фламінго», 203 х 196 х 124 см</t>
  </si>
  <si>
    <t>ДТР</t>
  </si>
  <si>
    <t>Надувний пліт для катання Intex 57291 «Єдиноріг». Розмір габаритний 251 х 163 х 145 см</t>
  </si>
  <si>
    <t>старе 2019/</t>
  </si>
  <si>
    <t>Алюмініві весла для човнів Intex 69625, 137 см</t>
  </si>
  <si>
    <t>одне весло - нет</t>
  </si>
  <si>
    <t>Надувний пліт для катання Intex 57294 Лама, 201 x 147 х 173 см</t>
  </si>
  <si>
    <t>ЗПФ
вибрали на 2023</t>
  </si>
  <si>
    <t>Дитячий надувний плотик для катання Intex 57564 «Лама», 135 х 94см (висота 112) см</t>
  </si>
  <si>
    <t>Пляжний надувний острів для вечірок Intex 57297 «Фламінго», 358 х 315 х 163 см</t>
  </si>
  <si>
    <t>АКЦ архів 2021 АКЦ6Г</t>
  </si>
  <si>
    <t>Надувний м'яч Intex 58053, 61 см</t>
  </si>
  <si>
    <t>архів 2022</t>
  </si>
  <si>
    <t>Розкладна лавка для каркасного басейну Intex 28053</t>
  </si>
  <si>
    <t>АП ДТР АН АКЦ1 / архів 2023</t>
  </si>
  <si>
    <t>Надувне крісло - лежак Bestway 75064, 165 х 84 х 79 см</t>
  </si>
  <si>
    <t>ЗПФ
архів 2023</t>
  </si>
  <si>
    <t>Парасолька пляжна InPool 72060, 170 см</t>
  </si>
  <si>
    <t>поставщик</t>
  </si>
  <si>
    <t>Надувне коло Intex 56590 «Мама та дитина», 117 х 75 см</t>
  </si>
  <si>
    <t>ДТР АП ТОП АКЦ2 new 2021</t>
  </si>
  <si>
    <t>Надувний човен Intex 56591 «Блакитний кит», 99 х 86 см</t>
  </si>
  <si>
    <t>Надувний м'яч Intex 59030, 61 см</t>
  </si>
  <si>
    <t>ТОП, КЭ  (зввели 31021,59020, 59030)</t>
  </si>
  <si>
    <t>Дитячий надувний батут Intex 48265 «Батут», 196 х 180 х 152 см</t>
  </si>
  <si>
    <t>ТОП тимчасовий архів 2021</t>
  </si>
  <si>
    <t>Дитячий надувний басейн Intex 59460 «Фрукти», 122 х 25 см, з м'ячиком та колом</t>
  </si>
  <si>
    <t>ТОП  ГТД</t>
  </si>
  <si>
    <t>Маска для плавання Intex 55977, розмір L (14+), обхват голови ≈ 54-65 см, чорна</t>
  </si>
  <si>
    <t>ТОП 14+</t>
  </si>
  <si>
    <t>Маска для плавання Intex 55977, розмір L (14+), обхват голови ≈ 54-65 см, синя</t>
  </si>
  <si>
    <t>Пляжний надувний матрац з підголівником Bestway 44039 «Вишневий коктейль», 190 х 114 см</t>
  </si>
  <si>
    <t>Старе 2018 /*/ архів 2022</t>
  </si>
  <si>
    <t>Надувна іграшка - неваляшка Bestway 52246 «Акула», 74 х 74 х 132 см</t>
  </si>
  <si>
    <t>Старе 2018 /*/ ДТР  АП АН</t>
  </si>
  <si>
    <t>Набір для гри в м'яч Bestway 52259, 61 см</t>
  </si>
  <si>
    <t>Латки для джакузі СПА Intex 11848. (Тканина ПВХ - 2 шт, розмір 15 х 8 см; прозорі - 2 шт, розмір 9 х 5 см)</t>
  </si>
  <si>
    <t>Дитячий костюм для дівчаток Bestway 32169 (ПЕ піна), «Русалочка», M/L (3 - 6 років), 18 - 30 кг, рожевий</t>
  </si>
  <si>
    <t>Надувний човен Bestway 34106 «Транспорт», 104 х 99 см, білий</t>
  </si>
  <si>
    <t>неліквід, тимчасово ТОП</t>
  </si>
  <si>
    <t>Надувний пеленальний матрацик Bestway 52241, 81 х 63 х 46 см</t>
  </si>
  <si>
    <t>Старе 2017 /*/  архів 2021</t>
  </si>
  <si>
    <t>Надувна вінілова подушка Bestway 52127, жовта, 38 х 25 х 5 см</t>
  </si>
  <si>
    <t>Розкладачка туристична Pavillo Bestway 68065, 190 х 64 х 42 см</t>
  </si>
  <si>
    <t xml:space="preserve"> ГТД Китай пошук поставщик  ЗПФ АП ДТР АН</t>
  </si>
  <si>
    <t>Надувний матрац Intex 64109, 152 x 203 x 25 см. Двомісний</t>
  </si>
  <si>
    <t>Чотиримісний намет Pavillo Bestway 68087 «Cool Mount 4», 240 х 210 х 100 см</t>
  </si>
  <si>
    <t>Тримісний намет Pavillo Bestway 68088 "Cool Ground 3", 210 х 210 х 120 см</t>
  </si>
  <si>
    <t>Чотиримісний намет Pavillo Bestway 68091 «Active Ridge 4», 310 х 240 х 130 см</t>
  </si>
  <si>
    <t>Спальний мішок Pavillo Bestway 68102, 220 х 75 х 20 см, чорний</t>
  </si>
  <si>
    <t>Спальний мішок Pavillo Bestway 68100, 190 х 84 см, блакитний</t>
  </si>
  <si>
    <t>Спальний мішок Pavillo Bestway 68103, 230 х 80 х 60 см, чорний</t>
  </si>
  <si>
    <t>Одномісна надувна байдарка (каяк) Bestway 65115 Cove Champion, 275 x 81 см, блакитна (весла)</t>
  </si>
  <si>
    <t>Електричний насос для надування Bestway 62130, (портативний елетричний, підключення USB)</t>
  </si>
  <si>
    <t>архів 2021 / АН тимчасово</t>
  </si>
  <si>
    <t>Маска для плавання Bestway 22060, розмір L (14+), обхват голови ≈ 56 см, чорна</t>
  </si>
  <si>
    <t>Пляжний надувний матрац Bestway 43241 "Перо", 189 х 79 см</t>
  </si>
  <si>
    <t>Надувний пліт для катання Bestway 41406 «Зебра», 254 х 142 см</t>
  </si>
  <si>
    <t>Надувний пліт для катання Bestway 41136 "Лама", серія "Поп Арт", 193 х 151 см</t>
  </si>
  <si>
    <t>Надувний матрац Bestway 43261 «Метелик», 294 х 193 см</t>
  </si>
  <si>
    <t>старе 2019</t>
  </si>
  <si>
    <t>Надувний майданчик Bestway 52290, 130 х 90 см</t>
  </si>
  <si>
    <t>Пляжний тент Pavillo Bestway 68001 "Ramble Tent 2", 200 х 100 х 100 см</t>
  </si>
  <si>
    <t>Двомісний намет Pavillo Bestway 68097 "Cool Quick 2", 220 х 120 х 90 см</t>
  </si>
  <si>
    <t>АКЦ2, архів 2024</t>
  </si>
  <si>
    <t>Каркасний басейн Bestway 56719 з гідромасажем та підсвічуванням, 610 х 366 х 122 см (9 463 л/год, драбина)</t>
  </si>
  <si>
    <t>ЗВД (20241 л) ЗПФ 2024: залишок + 2роки</t>
  </si>
  <si>
    <t>Каркасний басейн Intex 26700, 305 x 76 см</t>
  </si>
  <si>
    <t>ЗВД , 2024: ЗПФ</t>
  </si>
  <si>
    <t>Каркасний басейн Intex 26716, 366 x 99 см (2006 л/год, драбина)</t>
  </si>
  <si>
    <t>ЗВД (8 592 л)</t>
  </si>
  <si>
    <t>Каркасний басейн Intex 26720, 427 х 107 см (3 785 л/год, драбина, тент, підстилка)</t>
  </si>
  <si>
    <t>ЗВД 2024: ЗПФ</t>
  </si>
  <si>
    <t>Надувне коло, серія «Sports» Bestway 43284, 135 см, зелений</t>
  </si>
  <si>
    <t>Двомісне надувне коло Rugged Rider, серія «Sports», Bestway 43279, 251 х 132 см, сірий</t>
  </si>
  <si>
    <t>Каркасний басейн Intex 28210, 366 x 76 см</t>
  </si>
  <si>
    <t>2024: не купуємо, залишок + 1рік,  2022 не ТОП товар, ГТД запчастини/ ЗВД, АКЦ1/</t>
  </si>
  <si>
    <t>Надувне коло Rugged Rider, серія Sports, Bestway 43280, 135 см, сірий</t>
  </si>
  <si>
    <t>Старе 2019</t>
  </si>
  <si>
    <t>Клей для басейнів ПВХ InPool 33635, 40 г</t>
  </si>
  <si>
    <t>АН, СКН / поставщик/ щороку заміна етикетки (колір полоски)</t>
  </si>
  <si>
    <t>З'єднувальний шланг із гайками Intex 11763 до насоса 26644 (довжина 21 см, діаметр 38 мм, різьблення 50 мм)</t>
  </si>
  <si>
    <t>new 2022</t>
  </si>
  <si>
    <t>Латка InPool 33316 (прозора 10 х 15 см)</t>
  </si>
  <si>
    <t>АН ГДТ поставщик</t>
  </si>
  <si>
    <t>Підплавний підстаканник Intex 57506-1 «Єдиноріг», 41 х 20 см, 1 шт</t>
  </si>
  <si>
    <t>ДТР АН, потім замінити на 57500</t>
  </si>
  <si>
    <t>Каркасний басейн Intex 26710, 366 х 76 см</t>
  </si>
  <si>
    <t>ЗВД,</t>
  </si>
  <si>
    <t>Каркасний басейн Intex 28200, 305 x 76 см</t>
  </si>
  <si>
    <t>Спальний мішок Pavillo Bestway 68102, 220 х 75 х 20 см, блакитний</t>
  </si>
  <si>
    <t>2023:  забрали з АП, АН 10.01.23  - поставили 68200,  РЗ</t>
  </si>
  <si>
    <t>Надувне коло Intex 56251 «Фламінго», серія «Рожевий Блиск», 99 х 89 х 71 см</t>
  </si>
  <si>
    <t>архів 2023 ДТР АП АН АКЦ2 вибрали на 2023</t>
  </si>
  <si>
    <t>Маска для плавання Bestway 22060, розмір L (14+), обхоплення голів ≈ 54-65 см, зелена</t>
  </si>
  <si>
    <t>Набір 2 в 1 для плавання Bestway 24050 (маска: розмір L, (14+), обхват голови ≈ 59 см, трубка), зелений</t>
  </si>
  <si>
    <t>Надувний набір іграшок 4 в 1 Intex 58590-4 «Звірятка» (Тедді, Дакотта, Вейн, Фламінго)</t>
  </si>
  <si>
    <t>ФН АП ДТР АН АКЦ3
2023: дизайн</t>
  </si>
  <si>
    <t>Каркасний басейн Bestway 56977, 549 x 122 см (5678 л/год, дозатор, драбина, тент)</t>
  </si>
  <si>
    <t>Каркасний басейн Bestway 5612U, 427 х 132 см (драбина)</t>
  </si>
  <si>
    <t>ТОП АКЦ5 архів 2022/поза каталогом, 2024: залишок +1 рік</t>
  </si>
  <si>
    <t>Шланг поливальний садовий з розпилювачем InPool 87533, 1 шт. 7,5 м (синій/зелений)</t>
  </si>
  <si>
    <t>Пляжний килимок InPool 72599 «Анти-пісок», 200 х 150 см, блакитний</t>
  </si>
  <si>
    <t>АН АП ДТР АКЦ3 поставщик</t>
  </si>
  <si>
    <t>Дитячий надувний басейн Intex 57113 «Єдиноріг» з навісом, 127 х 102 х 69 см</t>
  </si>
  <si>
    <t>ТОП АКЦ1  new 2021</t>
  </si>
  <si>
    <t>Дитячий ігровий будиночок Intex 44635 «Принцеса», 104 х 104 х 130 см</t>
  </si>
  <si>
    <t>Надувне крісло Intex 68590, 112 х 104 х 74 см, рожеве</t>
  </si>
  <si>
    <t>Універсальна підстилка X-Treme 28909, ▭ 200 х 200 см</t>
  </si>
  <si>
    <t>2 х 2 / поставщик ДТР КЭ АП АН</t>
  </si>
  <si>
    <t>Дитячий рятувальний жилет Regatta 25628, з трусиками, 3-10 кг, помаранчевий</t>
  </si>
  <si>
    <t>Надувний ігровий центр Bestway 53117 «Плюскайся і співай», 295 х 190 х 137 см</t>
  </si>
  <si>
    <t>Дитячий ігровий будиночок Bestway 68108 «Цуценя», 182 х 96 х 81 см</t>
  </si>
  <si>
    <t>Каркасний басейн Intex 28212, 366 x 76 см (2006 л/год)</t>
  </si>
  <si>
    <t>2024: не купуємо, залишок + 1рік, ЗВД</t>
  </si>
  <si>
    <t>Каркасний басейн Intex 26712, 366 x 76 см (2006 л/год)</t>
  </si>
  <si>
    <t>Каркасний басейн Intex 26726 – 0 (чаша, каркас), 457 x 122 см</t>
  </si>
  <si>
    <t>05.10.23: тимчасово товар</t>
  </si>
  <si>
    <t>26726-0 New</t>
  </si>
  <si>
    <t>Надувний набір 3 в 1 іграшка - неваляшка Intex 44100 (Intex 44669)</t>
  </si>
  <si>
    <t>ДТР АН ФН</t>
  </si>
  <si>
    <t>Надувне коло Intex 56585, серія «Школа плавання», з трусиками, 70 см</t>
  </si>
  <si>
    <t>ЗПФ 2023: розпродаємо 56587</t>
  </si>
  <si>
    <t>Нарукавники для плавання Intex 58641 "Люкс", серія "Школа плавання", 30 х 15 см</t>
  </si>
  <si>
    <t>Архів 2024 / ТОП</t>
  </si>
  <si>
    <t>Мат-підкладка для басейнів Intex 29081, ▭ 200 х 100 см</t>
  </si>
  <si>
    <t>20.06: тимчасово як АА/ ЗПФ</t>
  </si>
  <si>
    <t>Універсальна підстилка X-Treme 28902, ▭ 300 х 200 см</t>
  </si>
  <si>
    <t>2 х 3 / поставщик ДТР АП АН КЭ</t>
  </si>
  <si>
    <t>Універсальна підстилка X-Treme 28901, ▭ 400 х 300 см</t>
  </si>
  <si>
    <t>поставщик АН АП КЭ</t>
  </si>
  <si>
    <t>Універсальна підстилка X-Treme 28904, ▭ 500 х 400 см</t>
  </si>
  <si>
    <t>поставщик АП АН КЭ</t>
  </si>
  <si>
    <t>Універсальна підстилка X-Treme 28905 (Intex 10759), ▭ 600 х 400 см</t>
  </si>
  <si>
    <t>архів 2023 / розпродаємо  й на видалення  23 07 2023</t>
  </si>
  <si>
    <t>Універсальна підстилка X-Treme 28906 (Intex 18933), ▭ 600 х 500 см</t>
  </si>
  <si>
    <t>6 х 5 / поставщик АП КЭ АН</t>
  </si>
  <si>
    <t>Універсальна підстилка X-Treme 28907 (Intex 12740, Intex 18941), ▭ 800 х 600 см</t>
  </si>
  <si>
    <t>КЭ АП АН, набір 2023 після продажі, ще обговорити потрібно</t>
  </si>
  <si>
    <t>Універсальна підстилка X-Treme 28908 (Intex 10760), ▭ 1000 х 800 см</t>
  </si>
  <si>
    <t>КЭ АП АН,набір на 2023 після продажі / Контент 2024: прибрати АН , тимчасово КЭ , зміна розміру 1100х500</t>
  </si>
  <si>
    <t>Підстилка для басейну Bestway 58001, ▭ 335 х 335 см</t>
  </si>
  <si>
    <t>Підстилка для басейну Bestway 58000, ▭ 274 х 274 см</t>
  </si>
  <si>
    <t>Ручний насос для надування Intex 68612 (об'єм 0.9 л)</t>
  </si>
  <si>
    <t>ТОП АКЦ1 АП КЭ ДТР</t>
  </si>
  <si>
    <t>Тент - чохол для надувного басейну Intex 28022, Ø 366 см</t>
  </si>
  <si>
    <t>АП КЭ АН (факт 405 Ø)</t>
  </si>
  <si>
    <t>Каркасний басейн Intex 57173, 122 х 122 х 30 см, блакитний</t>
  </si>
  <si>
    <t>ЗВД (337л)</t>
  </si>
  <si>
    <t>Підводна насадка-пилосос Intex 11445</t>
  </si>
  <si>
    <t>ЗПЧ ЗНР + 1рік</t>
  </si>
  <si>
    <t>Запчастини з річного замовлення</t>
  </si>
  <si>
    <t>Надувний басейн Intex 28130, 366 х 76 см</t>
  </si>
  <si>
    <t>Надувний басейн Intex 28120, 305 х 76 см</t>
  </si>
  <si>
    <t>Надувний басейн Intex 28122, 305 х 76 см (1250 л/год)</t>
  </si>
  <si>
    <t>Надувний басейн Intex 28110, 244 х 76 см</t>
  </si>
  <si>
    <t>Надувний басейн Intex 28101, 183 х 51 см</t>
  </si>
  <si>
    <t>Дитячий надувний жилет Intex 58671 "Люкс", серія "Школа плавання", 50 х 47 см</t>
  </si>
  <si>
    <t>Архів 2024 / Старе 2018</t>
  </si>
  <si>
    <t>Надувний матрац Pavillo Bestway 67004, 183 х 203 х 22 см. Двомісний</t>
  </si>
  <si>
    <t>Ножний насос для надування Intex 69611, об'єм 0.8 л, 28 см, 3 насадки</t>
  </si>
  <si>
    <t>ТОП АКЦ2 ФН КЭ (розпродаємо до 100шт в  з ексл. ізісет)</t>
  </si>
  <si>
    <t>Драбина для басейну Intex 28075 (58972), зі знімними сходами. До басейнів висотою до 107 см</t>
  </si>
  <si>
    <t>ТОП АП добуваємо (не купуємо) / продамо 28065 до 5 шт = переглянути тут ціну, потрібно сюди спрямовувати продажі</t>
  </si>
  <si>
    <t>Драбина для басейну Intex 28077 (28074), зі знімними сходами, з майданчиком. До басейнів висотою до 132 см</t>
  </si>
  <si>
    <t>ТОП АП добуваємо купуємо</t>
  </si>
  <si>
    <t>Дитячий ігровий будиночок Bestway 52007, 102 х 76 х 114 см</t>
  </si>
  <si>
    <t>Тент - чохол для каркасного басейну Bestway 58103, ▭ 221 х 150 см</t>
  </si>
  <si>
    <t>Тент – чохол для каркасного басейну Bestway 58105, ▭ 259 х 170 см</t>
  </si>
  <si>
    <t>ЗПФ 1-2шт (факт 267х167)</t>
  </si>
  <si>
    <t>Картриджний фільтр насос Intex 28638, 3 785 л/год, тип А</t>
  </si>
  <si>
    <t>на 2024: достатньо, АКЦ2 АП добуваємо, купляємо</t>
  </si>
  <si>
    <t>Картриджний фільтр насос Bestway 58383, 2006 л/год, тип II</t>
  </si>
  <si>
    <t>добуваємо 100%</t>
  </si>
  <si>
    <t>Змінний картридж для фільтру насоса Intex 29007 тип «Н», 1 шт, 10 х 9 см</t>
  </si>
  <si>
    <t>Змінний картридж для фільтра насоса Bestway 58095 тип «IV» 1 шт, 25.4 х 14.2 см</t>
  </si>
  <si>
    <t>Надувний матрац Pavillo Bestway 67001, 99 х 188 х 22 см. Одномісний</t>
  </si>
  <si>
    <t>Надувний матрац Pavillo Bestway 67000, 76 х 185 х 22 см. Одномісний</t>
  </si>
  <si>
    <t>Надувний матрац Pavillo Bestway 67003, 152 х 203 х 22 см. Двомісний</t>
  </si>
  <si>
    <t>Надувний матрац Pavillo Bestway 67374 (матрац 67003, ручний насос 62002). Двомісний 152 х 203 х 22 см</t>
  </si>
  <si>
    <t>Трубка для плавання Intex 55924, синя</t>
  </si>
  <si>
    <t>Маска для дайвінгу Intex 55981, розмір L (14+), обхват голови ≈ 54-65 см, чорна</t>
  </si>
  <si>
    <t>Маска для дайвінгу Intex 55981, розмір L (14+), обхват голови ≈ 54-65 см, синя</t>
  </si>
  <si>
    <t>Пляжний надувний гамак Intex 58836, 178 х 94 см, синій</t>
  </si>
  <si>
    <t>ЗР ТОП</t>
  </si>
  <si>
    <t>Пляжний надувний матрац із підголівником Intex 58890, 188 х 71 см</t>
  </si>
  <si>
    <t>ЗПФ ЗР</t>
  </si>
  <si>
    <t>Пляжний надувний шезлонг Intex 58802, 160 х 85 см</t>
  </si>
  <si>
    <t>Архів 2024</t>
  </si>
  <si>
    <t>Пляжний надувний матрац із підголівником Intex 59895, 188 х 71 см</t>
  </si>
  <si>
    <t>ЗР ЗПФ</t>
  </si>
  <si>
    <t>Дитячий надувний плотик для катання Intex 57520 «Скутер», 117 х 77 см</t>
  </si>
  <si>
    <t>АКЦ1 new 2021 колір</t>
  </si>
  <si>
    <t>Плаваючі бар, термо-резервуар для напоїв River Run, серія «Sports», Intex 58821, 122 х 97 см</t>
  </si>
  <si>
    <t>Архів 2024 / АН</t>
  </si>
  <si>
    <t>Подвійне надувне ліжко 3 в 1 Bestway 67922, 188 х 99 х 25 см. Односпальне. Двоспальна</t>
  </si>
  <si>
    <t>Надувна іграшка «Бампер», Intex 44601, 2 круги-буфери, з ручками, 80 х 38 см.</t>
  </si>
  <si>
    <t>15.07.23: отримали 2016 року</t>
  </si>
  <si>
    <t>Тент - чохол та підстилка для дитячих басейнів InPool 33001, Ø 61, Ø 86 см (фактичний Ø 100 см)</t>
  </si>
  <si>
    <t>61 х 86 (факт 100) / ДТР АП АН</t>
  </si>
  <si>
    <t>Універсальна підстилка X-Treme 28911, ▭ 400 х 400 см</t>
  </si>
  <si>
    <t>4 х 4 / поставщик КЭ АП АН</t>
  </si>
  <si>
    <t>Теплозберігаюче покриття (солярна плівка) для басейну InPool 33010, 270 x 175 (для басейнів 220/260/282 х 235 см)</t>
  </si>
  <si>
    <t>АП ГТД</t>
  </si>
  <si>
    <t>Термосумка InPool 68326, 21 л, 32 х 20 х 33 см</t>
  </si>
  <si>
    <t>АН ДТ поставщик АКЦ6</t>
  </si>
  <si>
    <t>Душ похідний Bestway Camp Shower 58020, 20 л, 41 х 60 см</t>
  </si>
  <si>
    <t>ТОП, АН, ДТР, ГТД поставщик Китай</t>
  </si>
  <si>
    <t>Надувна дошка SUP (борд) Bestway 65310, 340 x 89 х 15 см, зелена, (весло, ручний насос, сидіння)</t>
  </si>
  <si>
    <t>2023: дизайн</t>
  </si>
  <si>
    <t>Спальний мішок InPool 68200, 190 х 70 см, сірий</t>
  </si>
  <si>
    <t>АП, АН тимчасово, потім змінити на 68102 поставщик</t>
  </si>
  <si>
    <t>Картриджний фільтр насос Intex 28634 з індикатором, 9 463 л/год, тип B</t>
  </si>
  <si>
    <t>new 2023</t>
  </si>
  <si>
    <t>Пляжний надувний шезлонг Intex 56874, 191 х 99 см</t>
  </si>
  <si>
    <t>Пляжний надувний шезлонг Intex 56875, 191 х 99 см</t>
  </si>
  <si>
    <t>Електричний насос для надування Intex 66635, (портативний елетричний, підключення USB )</t>
  </si>
  <si>
    <t>архів 2024 / new 2023</t>
  </si>
  <si>
    <t>Латки для матраців та меблів з ПВХ InPool 33640 (3 види латок 10 х 15 см)</t>
  </si>
  <si>
    <t>ГДТ АН</t>
  </si>
  <si>
    <t>Мат-підкладка для басейнів Bestway 58636, ▭ 234 х 234 см</t>
  </si>
  <si>
    <t>Тент-парасолька для басейну Intex 28054, Ø305 ÷ 366 см/ ▭ 400 ÷ 732 см</t>
  </si>
  <si>
    <t>ЗПФ АКЦ6 new 2021</t>
  </si>
  <si>
    <t>Сумка для спорядження Intex 10159, 30 х 26 х 20 см</t>
  </si>
  <si>
    <t>АП АН New 2021  ДТР  запчастини</t>
  </si>
  <si>
    <t>Дитячий ігровий будиночок Bestway 68110 «Єдиноріг», 182 х 96 х 81 см</t>
  </si>
  <si>
    <t>Одномісна надувна байдарка (каяк) Intex 68303 Excursion Pro, 305 х 91 см, (весла, ручний насос)</t>
  </si>
  <si>
    <t>Пляжний тент Pavillo Bestway 68107 «Beach Quick 2», 200 х 120 х 90 см</t>
  </si>
  <si>
    <t>Дитячий рятувальний жилет Regatta 25629, з трусиками, 10-30 кг, помаранчевий</t>
  </si>
  <si>
    <t>ТОП ДТР поставщик</t>
  </si>
  <si>
    <t>Наматрацник (чохол - простирадло) InPool 69543, для надувного матраца 76х191, 99х191</t>
  </si>
  <si>
    <t>АП АН поставщик</t>
  </si>
  <si>
    <t>Наматрацник (чохол - простирадло) InPool 69542, для надувного матраца 137х203, 152х203, 183х203</t>
  </si>
  <si>
    <t>ГТД АП АН поставщик</t>
  </si>
  <si>
    <t>Ножний насос для надування Bestway 62147 (об'єм 0.3 л), 13 см</t>
  </si>
  <si>
    <t>Дитяча дошка для катання Intex 58154 «Surf rider», 102 х 89 см, оранжевий</t>
  </si>
  <si>
    <t>New 2021 ЗПФ</t>
  </si>
  <si>
    <t>Надувний джакузі - СПА Lay-Z-Spa™ Bestway 60029, 196 х 71 см (6 місць: 1 325 л/год, аеро)</t>
  </si>
  <si>
    <t>Не купуємо / продаємо</t>
  </si>
  <si>
    <t>Надувний басейн Intex 28106, 244 х 61 см</t>
  </si>
  <si>
    <t>ЗВД new 2021</t>
  </si>
  <si>
    <t>Каркасний басейн Intex 26790, 400 х 200 х 122 см (2006 л/год, драбина)</t>
  </si>
  <si>
    <t>вибрали на 2024, ЗВД (8418 л) АКЦ2 (new 2021)</t>
  </si>
  <si>
    <t>Каркасний басейн Bestway 5614S, 366 х 122 см (2006 л/год, драбина)</t>
  </si>
  <si>
    <t>Маска з тубкою для плавання Bestway 24058, розмір L (14+), обхват голови ≈ 54-65 см</t>
  </si>
  <si>
    <t>Пляжний надувний матрац Bestway 43410 «Мирна пальма», 158 см</t>
  </si>
  <si>
    <t>ЗПФ акція</t>
  </si>
  <si>
    <t>Надувний матрац Intex 58790 «Ананас», 216 х 107 х 23 см</t>
  </si>
  <si>
    <t>New 2021</t>
  </si>
  <si>
    <t>Надувний матрац Bestway 43412, 190 х 128 см, блакитний</t>
  </si>
  <si>
    <t>ДТР (ігрові центри 16,07, матраси) архів 2023</t>
  </si>
  <si>
    <t>Надувний матрац Intex 59703, 183 х 69 см</t>
  </si>
  <si>
    <t>Старе 2018 /*/ АН</t>
  </si>
  <si>
    <t>Дитячий надувний плотик для катання Intex 57552 «Єдиноріг», 163 х 86 см</t>
  </si>
  <si>
    <t>new 2021</t>
  </si>
  <si>
    <t>Хлоргенератор Intex 26664, 4 г/год</t>
  </si>
  <si>
    <t>АКЦ1 ГТД, АП (тимчасово)</t>
  </si>
  <si>
    <t>Латки для матраців та меблів з ПВХ InPool 33641 (3 види латок 10 х 15 см)</t>
  </si>
  <si>
    <t>АН</t>
  </si>
  <si>
    <t>Тент – чохол для надувного басейну Bestway 58032, Ø 244 см, чорний</t>
  </si>
  <si>
    <t>не купуємо</t>
  </si>
  <si>
    <t>Рятувальний жилет Regatta 25626, від 40-90 кг, помаранчевий</t>
  </si>
  <si>
    <t>ТОП ГТД поставщик АП</t>
  </si>
  <si>
    <t>Каркасний басейн Bestway 56946, 488 х 305 х 107 см (3028 л/год, дозатор, драбина, тент)</t>
  </si>
  <si>
    <t>Каркасний басейн Bestway 56725 new, 488 х 122 см (5678 л/год, дозатор, драбина, тент)</t>
  </si>
  <si>
    <t>18.07.23: рознесла як доп аналог, ЗВД</t>
  </si>
  <si>
    <t>Каркасний басейн Bestway 56977 new, 549 x 122 см (5678 л/год, дозатор, драбина, тент)</t>
  </si>
  <si>
    <t>ЗВД new 2203</t>
  </si>
  <si>
    <t>Надувний басейн Bestway 57450, 244 х 61 см (1 250 л/год)</t>
  </si>
  <si>
    <t>Теплозберігаюче покриття (солярна плівка) для басейну InPool 28028-1, 380 х 190 см (для басейнів 400 х 200 см)</t>
  </si>
  <si>
    <t>АА з 12.06(потім затерти з доп АА)</t>
  </si>
  <si>
    <t>Теплозберігаюче покриття (солярна плівка) для басейну InPool 28029-1, 478 х 231 см (для басейнів 488 х 244 см)</t>
  </si>
  <si>
    <t>Теплозберігаюче покриття (солярна плівка) для басейну InPool 28010-1</t>
  </si>
  <si>
    <t>АА з 12.07(потім затерти з доп АА)</t>
  </si>
  <si>
    <t>Рятувальний жилет Regatta 25630, підлітковий 30-40 кг, помаранчевий</t>
  </si>
  <si>
    <t>ТОП  ДТР поставщик</t>
  </si>
  <si>
    <t>Надувний плотик для катання Intex 57561 «Єдиноріг», 198 х 140 х 102 см, жовтий</t>
  </si>
  <si>
    <t>24 годинний таймер для картриджного насоса FERON 69888 (ТМ 50 23238)</t>
  </si>
  <si>
    <t>АКЦ4 АП АН new 2022 поставщик</t>
  </si>
  <si>
    <t>Органайзер обладнання для догляду за басейном Bestway 58674</t>
  </si>
  <si>
    <t>Електричний насос для надування Intex 66638 (на батарейках, 420 л/хв)</t>
  </si>
  <si>
    <t>Підстаканник, що плаває Intex 57506-3 «Єдиноріг», 41 х 20 см, 3 шт</t>
  </si>
  <si>
    <t>Надувний м'яч Intex 58075 «Кавун», 107 см</t>
  </si>
  <si>
    <t>2023: 59065 забрали ДТР АП АН АКЦ2 поставили цей, ТОП на 2023 / архів 2021</t>
  </si>
  <si>
    <t>Надувне коло Intex 56274 «Рожевий Блиск», 107 см, рожевий</t>
  </si>
  <si>
    <t>ТОП ЗР
вибрали на 2023</t>
  </si>
  <si>
    <t>Пляжний надувний матрац Intex 58778 «Коктейль Мохіто», 178 х 91 см</t>
  </si>
  <si>
    <t>Старе 2018 /*/ архів 2021, ЗПФ акція</t>
  </si>
  <si>
    <t>Пляжний надувний матрац Intex 58780 "Гамбургер", серія "Фастфуд", 145 х 142 см</t>
  </si>
  <si>
    <t>архів 2021,  ЗПФ акція</t>
  </si>
  <si>
    <t>Пляжний надувний матрац Intex 58779 "Попкорн", серія "Фастфуд", 178 х 124 см</t>
  </si>
  <si>
    <t>Старе 2018 /*/ архів 2021, не купуємо</t>
  </si>
  <si>
    <t>Пляжний надувний матрац Intex 58781 «Суниця», 168 х 142 см</t>
  </si>
  <si>
    <t>Пляжний надувний пліт Intex 58789 "Карамельне серце", серія "Десерт", 145 х 142 см</t>
  </si>
  <si>
    <t>Пляжний надувний пліт із ручками Intex 58784 «Кіт», 147 х 135 см</t>
  </si>
  <si>
    <t>архів 2024</t>
  </si>
  <si>
    <t>Пляжний надувний пліт із ручками Intex 58785 «Собака», 173 х 130 см</t>
  </si>
  <si>
    <t>Пляжний надувний матрац Intex 58782 «Лист», 213 х 142 см</t>
  </si>
  <si>
    <t>Старе 2019 /*/</t>
  </si>
  <si>
    <t>Пляжний надувний матрац Intex 58783 «Троянда», 137 х 132 см</t>
  </si>
  <si>
    <t>Надувний басейн Intex 26168, 457 х 122 см (3 785 л/год, драбина, тент, підстилка)</t>
  </si>
  <si>
    <t>Каркасний басейн Intex 26756, 610 х 132 см (5 678 л/год, драбина, тент, підстилка)</t>
  </si>
  <si>
    <t>ЗВД (32 695 л) АКЦ4 ТОП
вибрали на 2023, 2024 (7тойс)</t>
  </si>
  <si>
    <t>Дитячий надувний басейн Intex 57141 «Райдуга-Хмара», 142 х 119 х 84 см, з навісом</t>
  </si>
  <si>
    <t>Архів 2024 / ЗПФ</t>
  </si>
  <si>
    <t>Дитячий надувний басейн Intex 57440 «Кит», 201 х 196 х 91 см, з фонтаном</t>
  </si>
  <si>
    <t>Надувне двомісне коло-крісло Intex 56800, 198 х 117 см</t>
  </si>
  <si>
    <t>Архів 2024 / ТОП на 2023 архів 2018/вибрали на 2023</t>
  </si>
  <si>
    <t>Дитячий надувний пліт для катання Intex 57533 «Лобстер», 213 x 137 см</t>
  </si>
  <si>
    <t>АКЦ3 Старе 2018 /*/ архів 2022</t>
  </si>
  <si>
    <t>Надувний ігровий центр - карета Intex 56514, 145 x 135 x 104 см, з надувною конячкою</t>
  </si>
  <si>
    <t>ТОП тимчасовий / архів 2020</t>
  </si>
  <si>
    <t>Дитячий надувний басейн Intex 57495 «Сімейний», фіолетовий, 229 х 229 х 56 см</t>
  </si>
  <si>
    <t>ЗПФ new 2023</t>
  </si>
  <si>
    <t>Дитячі кульки для сухого басейну InPool 48010, 10 шт</t>
  </si>
  <si>
    <t>поставщик КЭ ФН АН ГТД</t>
  </si>
  <si>
    <t>Набір 2 в 1 для плавання Intex 55642 (маска 55916: розмір M, (8+), обхват голови ≈ 50-56 см, трубка 55922), жовтий</t>
  </si>
  <si>
    <t>8+ ЗПФ 2022: дизайн</t>
  </si>
  <si>
    <t>Ласти для плавання Intex 55634, розмір M (8+), 37-40 (EU), під стопу ≈ 24-26см, чорний</t>
  </si>
  <si>
    <t>ТОП 8+</t>
  </si>
  <si>
    <t>Ласти для плавання Intex 55635, розмір L, 41-45 (EU), під стопу ≈ 26-29 см, чорний</t>
  </si>
  <si>
    <t>ТОП 14+, Плани 2022:пошук поставщик ласти з пяткою 55659</t>
  </si>
  <si>
    <t>Набір 3 в 1 для плавання Intex 55657, розмір L (маска 55977: розмір L, (14+), обхват голови ≈ 54-65 см, трубка 55928, ласти 55635: розмір L, 40-50 (EU</t>
  </si>
  <si>
    <t>АКЦ1 АП АН ТОП 14+ ФН (всі наб плавання)</t>
  </si>
  <si>
    <t>Набір 3 в 1 для плавання Intex 55658, розмір М (маска 55916: розмір M, (8+), обхват голови ≈ 50-56 см, трубка, ласти: розмір M, 37-40 (EU), під стопу</t>
  </si>
  <si>
    <t>архів</t>
  </si>
  <si>
    <t>Надувний ігровий центр – манеж Intex «Пончик» 48476, 127 x 61 см</t>
  </si>
  <si>
    <t>АКЦ6 архів 2021</t>
  </si>
  <si>
    <t>Дитячі кульки для сухого басейну InPool 48100, 100 шт</t>
  </si>
  <si>
    <t>ТОП АКЦ1 ДТР поставщик АН АП</t>
  </si>
  <si>
    <t>Латка InPool 33317 (прозора 50 х 15 см)</t>
  </si>
  <si>
    <t>Щітка-насадка для чищення стін та дна басейну Intex 11073 (діаметр 28 мм)</t>
  </si>
  <si>
    <t>ЗПФ, ЗПЧ, добуваємо</t>
  </si>
  <si>
    <t>Еко - сумка «Ексклюзив» Intex 44408 для зберігання матраців, ліжок та пляжних аксесуарів</t>
  </si>
  <si>
    <t>ДТР АП АН АКЦ4 поставщик</t>
  </si>
  <si>
    <t>Каркасний басейн Intex 26788, 400 x 200 x 100 см (2006 л/год, драбина)</t>
  </si>
  <si>
    <t>вибрали на 2024 + на 1рік, ЗВД АКЦ1</t>
  </si>
  <si>
    <t>Надувний ігровий центр Intex 57162 «Весела Рибалка», 218 x 188 x 99 см, з надувною вудкою, 2 рибки</t>
  </si>
  <si>
    <t>Електричний насос для надування Intex 66642 акумуляторний, що перезаряджається (12 V, 220 V, 600 л/хв)</t>
  </si>
  <si>
    <t>Каркасний збірний басейн Intex 26384, 457 х 122 см (478 х 124 см) (4 500 л/год, драбина, тент, підстилка)</t>
  </si>
  <si>
    <t>Ідея на 2024:подумати на рахунок обшивки, універсального варіанту, щоб можн було на будь який басейн поставити. Різниця 28242-0 та 26384 -0 =  33500грн Роксана / 06.07.23: змінила вид серії з Graphite Panel™ Литой на Metal Frame™ Литой + комплектації /ЗВД</t>
  </si>
  <si>
    <t>Каркасний басейн Intex 26334, 610 х 122 см (6 000 л/год, драбина, тент, підстилка)</t>
  </si>
  <si>
    <t>ЗВД (30 079 л)
2023: залишок + 2рік</t>
  </si>
  <si>
    <t>Каркасний басейн Intex 26340, 732 x 132 см (10 000 л/год, драбина, тент, підстилка)</t>
  </si>
  <si>
    <t>ЗВД (47 241 л) АКЦ5</t>
  </si>
  <si>
    <t>Сіль таблетована для хлоргенератора 25 кг, Польща 29777</t>
  </si>
  <si>
    <t>Гофрований шланг для басейну Intex 10399 (26002) (стандарт 32 мм). Довжина 3 м, діаметр 32 мм. Аналог Bestway 58369</t>
  </si>
  <si>
    <t>ЗПЧ</t>
  </si>
  <si>
    <t>Драбина для басейну Bestway 58336. До басейнів висотою до 122 см</t>
  </si>
  <si>
    <t>добуваємо по -50% від закупки (не купуємо)</t>
  </si>
  <si>
    <t>Самоклеючі Intex 59631, 6 шт (7 х 7 см) для швидкого ремонту. Придатні до використання під водою.</t>
  </si>
  <si>
    <t>ТОП ДТР СКН АН АП АКЦ3</t>
  </si>
  <si>
    <t>Надувний басейн Bestway 57268, 244 х 66 см (1 250 л/год)</t>
  </si>
  <si>
    <t>Надувний м'яч Bambi 0559 "Глобус", 35 см</t>
  </si>
  <si>
    <t>ДТР АП АН КЭ поставщик</t>
  </si>
  <si>
    <t>Пляжний надувний матрац Intex 56283 «Кавун», 183 х 23 см</t>
  </si>
  <si>
    <t>Надувна іграшка - неваляшка Intex 44669 «Тигр», 98 х 44 см</t>
  </si>
  <si>
    <t>старе 2019/ АН</t>
  </si>
  <si>
    <t>Хлоргенератор - озонатор Intex 26666, хлор 11 г/год, озон 150 мг/год</t>
  </si>
  <si>
    <t>вибрали на 2024 + 1рік / АКЦ2 АП</t>
  </si>
  <si>
    <t>Пляжний надувний матрац Intex 58761 "Ананас", жовтий, 216 х 124 см</t>
  </si>
  <si>
    <t>Старе 2018 /*/ архів 2021</t>
  </si>
  <si>
    <t>Драбина для басейну Intex 28065 (28057). До басейнів висотою до 107 см</t>
  </si>
  <si>
    <t>ТОП добуваємо, купуємо</t>
  </si>
  <si>
    <t>Пляжний надувний матрац Intex 58752 «Піца», серія «Фастфуд», 175 х 145 см</t>
  </si>
  <si>
    <t>архів 2021, ЗПФ акція</t>
  </si>
  <si>
    <t>Пляжний надувний матрац Intex 56897, 198 х 160 см</t>
  </si>
  <si>
    <t>Надувний плотик для катання Intex 57558 «Фламінго», 147 х 140 х 94 см</t>
  </si>
  <si>
    <t>04.05.23 закупили 70шт на 7тойс по 9,86$, продажна від неї, залишок 1868шт, ціна метр 10,47  АКЦ1 ДТР ТОП АП ДТР АН new 2021</t>
  </si>
  <si>
    <t>Надувне коло Intex 56263 «Пончик із присипкою», 99 х 25 см</t>
  </si>
  <si>
    <t>ТОП 114</t>
  </si>
  <si>
    <t>Надувний ігровий центр Intex 57149 «Солодощі», 259 х 191 х 130 см, з кульками, гіркою та фонтаном</t>
  </si>
  <si>
    <t>АКЦ5</t>
  </si>
  <si>
    <t>Дитячий надувний пліт для катання Intex 58535 «Дельфін», 175 х 66 см</t>
  </si>
  <si>
    <t>Картриджний фільтр насос Intex 28604, 2 006 л/год, тип А</t>
  </si>
  <si>
    <t>на 2024: достатньо, ДТР АКЦ1 АП ГТД ЗНР добуваємо /моторний блок: -150грн від продажної
Фото завод та добуваємо: https://prnt.sc/u4WHiuVMt49w</t>
  </si>
  <si>
    <t>Змінний картридж для фільтру насоса Intex 29005 тип «В» 1 шт, 14.5 х 25 см</t>
  </si>
  <si>
    <t>Надувний острів для вечірок з дахом Intex 58292, 199 х 150 х 193 см, білий</t>
  </si>
  <si>
    <t>ТОП, АП АН АКЦ2</t>
  </si>
  <si>
    <t>Тент-чохол для каркасного басейну Intex 28030, Ø 305 см</t>
  </si>
  <si>
    <t>КЭ АП АН, ТОП (факт 355 Ø) / після поступлення  докупити 300 шт</t>
  </si>
  <si>
    <t>Картриджний моторний блок Intex 28638-1, 3785 л/год, тип А</t>
  </si>
  <si>
    <t>знижка на 777888 - 50%</t>
  </si>
  <si>
    <t>28638-1 блок</t>
  </si>
  <si>
    <t>Каркасний басейн Intex 28273, 450 х 220 х 84 см</t>
  </si>
  <si>
    <t>вибрали на 2024, ЗВД</t>
  </si>
  <si>
    <t>Надувне крісло River Run, серія Sports, Intex 58825, 135 см, синє</t>
  </si>
  <si>
    <t>АКЦ6, АН, АКЦ1</t>
  </si>
  <si>
    <t>Ручний насос для надування Intex 68605 універсальний (об'єм 2.8 л)</t>
  </si>
  <si>
    <t>Дитячий жилет надувний «Pool School» Intex 58660, серія «Школа плавання», 50 х 47 см</t>
  </si>
  <si>
    <t>КЭ АН</t>
  </si>
  <si>
    <t>Одномісний надувний човен Bestway 61078 NE, Kondor 1000 Set (Hydro Force), 145 х 84 см (весла). 2-х камерна</t>
  </si>
  <si>
    <t>Дитячий надувний басейн Bestway 51132, 168 х 168 х 56 см, з віконцями</t>
  </si>
  <si>
    <t>Дитячий надувний басейн Intex 57106, «Дінозавр» 61 х 22 см</t>
  </si>
  <si>
    <t>тимчасовий ТОП</t>
  </si>
  <si>
    <t>Наматрацник (чохол-наматрацник) InPool 69641, для надувного ліжка одномісного, 90 х 200 х 30, білий</t>
  </si>
  <si>
    <t>ціна 15.03.23 278грн/ АН, АП поставщик</t>
  </si>
  <si>
    <t>Пляжний надувний матрац Intex 58770 "Кекс", серія "Десерт", 142 х 135 см</t>
  </si>
  <si>
    <t>Надувне ліжко Intex 64906, 152 х 203 х 46 см, вбудований електронасос. Двоспальна</t>
  </si>
  <si>
    <t>Надувний матрац Intex 67997, 67 х 184 х 17 см. Одномісний</t>
  </si>
  <si>
    <t>ДТР ТОП 2022</t>
  </si>
  <si>
    <t>Надувний матрац Intex 67998, 72 х 189 х 20 см. Одномісний</t>
  </si>
  <si>
    <t>Надувний матрац Intex 67999, 127 х 193 х 24 см. Полуторний,</t>
  </si>
  <si>
    <t>Пляжний надувний матрац Intex 58777 «Ягідний коктейль», 198 х 107 см</t>
  </si>
  <si>
    <t>Дитячий ігровий будиночок Intex 45642 «Замок», 107 х 95 х 75 см</t>
  </si>
  <si>
    <t>ТОП АП АКЦ3</t>
  </si>
  <si>
    <t>Надувне коло River Run, серія Sports, Intex 58854, 130 х 126 см</t>
  </si>
  <si>
    <t>Надувна флокована подушка Bestway 67121, 42 х 26 х 10 см, сіра</t>
  </si>
  <si>
    <t>АКЦ2 КЭ ЗР ГТД (в ексклюзивах) АП АН 2023: дизайн</t>
  </si>
  <si>
    <t>Нарукавники для плавання Intex 58642 "Люкс", серія "Школа плавання", M (3 - 6 років), 23 х 15 см</t>
  </si>
  <si>
    <t>Архів 2024 / АН, КЭ ТОП на 2023, вибрали на 2023-2024 спец. ціна</t>
  </si>
  <si>
    <t>Надувний м'яч Bestway 98002 "Спайдер Мен, Людина-Павук", 51 см</t>
  </si>
  <si>
    <t>Надувний човен Intex 59380 «Золота рибка», 117 х 76 см</t>
  </si>
  <si>
    <t>старе 2017/</t>
  </si>
  <si>
    <t>Надувний човен Intex 59380 «Літак», 119 х 114 см</t>
  </si>
  <si>
    <t>старе 2017/ РЗ ЗПФ АКЦ6</t>
  </si>
  <si>
    <t>Надувне коло Intex 59570 «Качечка», з трусиками, 71 х 58 см</t>
  </si>
  <si>
    <t>Пляжний надувний матрац Intex 58762 "Морозиво", серія "Десерт", 224 х 107 см</t>
  </si>
  <si>
    <t>Надувний матрац Intex 64103, 152 х 203 х 25 см. Двомісний</t>
  </si>
  <si>
    <t>2024: докупити можливо 50шт</t>
  </si>
  <si>
    <t>Дитячий надувний басейн Intex 58485 «Тропічний риф», 305 х 183 х 56 см</t>
  </si>
  <si>
    <t>Напівторамісний надувний човен Intex 58356 Explorer PRO 200, 196 х 102 см. 3-х камерний</t>
  </si>
  <si>
    <t>Дитячий надувний басейн Intex 56493 «Океанський Риф», 191 х 178 х 61 см</t>
  </si>
  <si>
    <t>Басейн дитячий каркасний Intex 58472 «Океанський риф», 244 х 46 см</t>
  </si>
  <si>
    <t>ТОП АКЦ3</t>
  </si>
  <si>
    <t>Надувний батут Intex 48259 «Замок», 175 х 175 х 135 см</t>
  </si>
  <si>
    <t>06.07.23: перерах. ціну від ціни метра 40,39/ ТОП АКЦ2</t>
  </si>
  <si>
    <t>Надувний батут Intex 48260 "Jump-O-Lene", 174 х 174 х 112 см, жовтий</t>
  </si>
  <si>
    <t>ТОП АКЦ1Г  АП / 2023: дизайн</t>
  </si>
  <si>
    <t>Надувний ігровий центр Intex 57453 «Райдуга», 297 х 193 х 135 см, з надувними кільцями, фонтаном та гіркою</t>
  </si>
  <si>
    <t>Дитячий надувний басейн Intex 58924 «Райдуга», 86 х 25 см</t>
  </si>
  <si>
    <t xml:space="preserve"> ТОП АКЦ4  вибрали на 2023-2024 спец. ціна</t>
  </si>
  <si>
    <t>Дитячий надувний басейн Intex 56441 «Райдуга», 168 х 46 см</t>
  </si>
  <si>
    <t>Дитячий надувний басейн Intex 56494 «Колесо», 229 х 56 см</t>
  </si>
  <si>
    <t>аналіз чи ТОП</t>
  </si>
  <si>
    <t>Дитячий надувний басейн Intex 56490 «Райська Лагуна», 262 х 160 х 46 см</t>
  </si>
  <si>
    <t>Дитячий надувний басейн Intex 56495 «Морська зірка», 183 х 180 х 53 см, жовтий</t>
  </si>
  <si>
    <t>ЗПФ (Ø 1.7м),</t>
  </si>
  <si>
    <t>Ручний міні насос для надування Intex 69613 (об'єм 0.45 л)</t>
  </si>
  <si>
    <t>ТОП АКЦ3 ДТР АН АП</t>
  </si>
  <si>
    <t>Дитячий надувний басейн Intex 57412 «Райдужний», 114 х 25 см</t>
  </si>
  <si>
    <t>Дитячий надувний басейн Intex 57422 «Кольори заходу сонця», 147 х 33 см</t>
  </si>
  <si>
    <t>Дитячий надувний басейн Intex 57424 «Вінні Пух» з навісом, 102 х 69 см</t>
  </si>
  <si>
    <t>ТОП тимчасовий / архів 2018</t>
  </si>
  <si>
    <t>Одномісна надувна байдарка (каяк) Intex 68305 Challenger K1, 274 х 76 см, (весла, ручний насос)</t>
  </si>
  <si>
    <t>Двомісна надувна байдарка (каяк) Intex 68306 Challenger K2, 351 х 76 см (весла, ручний насос). 3-х камерна</t>
  </si>
  <si>
    <t>Двомісна надувна байдарка (каяк) Intex 68307 Explorer K2, 312 х 91 см, (весла, ручний насос)</t>
  </si>
  <si>
    <t>27.06.23: відмова резерв метр /  ТОП 2023</t>
  </si>
  <si>
    <t>Надувна флокована подушка Intex 68675</t>
  </si>
  <si>
    <t>Дитячий надувний басейн Intex 57482 «Морські друзі», 163 х 107 х 46 см</t>
  </si>
  <si>
    <t>Змінний картридж для фільтру насоса Intex 29000 тип «А» 1 шт, 20 х 10.7 см</t>
  </si>
  <si>
    <t>ЗВД ТОП ГТД, ЗНР на 1.5 року  29002: в 1 ящ 6*2 = 12шт/ 29003: в 1 ящ 6*3 = 18шт робимо прихід на 1шт(Коля)</t>
  </si>
  <si>
    <t>Кварцовий пісок для пісочних фільтрів 79999 12 кг очищений, фракція 0.8 - 1.2</t>
  </si>
  <si>
    <t>2023: 221шт старий пісок списала / АП ФН, АН поставщик / Едік + перекупи 100грн / 2022 +35% вийшло</t>
  </si>
  <si>
    <t>Кварцовий пісок для пісочних фільтрів 79998 25 кг, очищений, фракція 0.8 - 1.2</t>
  </si>
  <si>
    <t>АП АН</t>
  </si>
  <si>
    <t>Латки для басейнів із ПВХ InPool 33320  (3 види латок 6 х 10 см)</t>
  </si>
  <si>
    <t>ФН  ГДТ для всіх басейнів
на 2024:розпродаємо після правка розмір латки: 10*15 + аналіз контент фотошаблон? /  01.10 залишок 934шт</t>
  </si>
  <si>
    <t>Двомісний надувний човен Intex 58332 Explorer 300 Set, 211 х 117 см, (весла, ручний насос). 2-х камерна</t>
  </si>
  <si>
    <t>Одномісний надувний човен Intex 58354, Explorer PRO 50, 137 х 85 см. 3-х камерний</t>
  </si>
  <si>
    <t>Одномісний надувний човен Intex 58329 Explorer 100, 147 х 84 см. 2-х камерний</t>
  </si>
  <si>
    <t>Тент – чохол для каркасного басейну Bestway 58248, Ø 427 см</t>
  </si>
  <si>
    <t>КЭ АП АН, ТОП  (4.27x25cm=факт 477Ø)</t>
  </si>
  <si>
    <t>Надувний шезлонг River Run, серія Sports, Intex 58868, 180 х 135 см, чорно-білий</t>
  </si>
  <si>
    <t>ТОП АП АН</t>
  </si>
  <si>
    <t>Пляжний надувний матрац із підголівником Intex 58894, 188 х 71 см, сріблястий</t>
  </si>
  <si>
    <t>Пляжний надувний матрац Intex 59894, 188 х 71 см</t>
  </si>
  <si>
    <t>Архів 2024 /</t>
  </si>
  <si>
    <t>Гофрований шланг для басейну Intex 29059 (10116) (стандарт 32 мм). Довжина 1.5 м, діаметр 32 мм</t>
  </si>
  <si>
    <t>АКЦ2 АП, ДТР, на 2024: якщо не вистачить ріжемо 3м</t>
  </si>
  <si>
    <t>Гофрований шланг для пилососу Intex 29083</t>
  </si>
  <si>
    <t>АКЦ3 ДТР
 на 2023: ТОП 10797-1поки не розпродамо шланги, після змінити на 29083</t>
  </si>
  <si>
    <t>Нарукавники для плавання Intex 58652 «Весела рибка», M (3 - 6 років), 23 х 15 см</t>
  </si>
  <si>
    <t>Надувне коло Intex 58202 «Райдужне омбре», з ручками, 122 см</t>
  </si>
  <si>
    <t>ТОП 
вибрали на 2023</t>
  </si>
  <si>
    <t>Надувне двомісне коло River Run, серія «Sports», Intex 58837, 243 х 157 см</t>
  </si>
  <si>
    <t>Надувне коло-крісло Intex 58883, з ручками, 119 см, оранжеве</t>
  </si>
  <si>
    <t>Надувне коло-крісло Intex 58883, з ручками, 119 см, рожеве</t>
  </si>
  <si>
    <t>Надувне коло з тваринами Intex 58221 «Крокодил», 71 х 56 см</t>
  </si>
  <si>
    <t>Надувне коло з тваринами Intex 58221 «Левеня», 72 х 66 см</t>
  </si>
  <si>
    <t>Дитячий надувний пліт для катання Intex 57524 «Черепаха», 150 х 127 см</t>
  </si>
  <si>
    <t>Дитячий надувний плотик для катання Intex 57525 «Біла Акула», 173 х 107 см</t>
  </si>
  <si>
    <t>ТОП
вибрали на 2023</t>
  </si>
  <si>
    <t>Дитячий надувний плотик для катання Intex 57550 «Скат», 188 х 145 см</t>
  </si>
  <si>
    <t>Архів 2024 / ТОП ДТР</t>
  </si>
  <si>
    <t>Дитяча дошка для катання Intex 58165 "Серфінг", 112 х 62 см, червоний</t>
  </si>
  <si>
    <t>new 2021 колір</t>
  </si>
  <si>
    <t>Дитяча дошка для катання Intex 58165 «Серфінг», 112 х 62 см, оранжевий</t>
  </si>
  <si>
    <t>Дитячий надувний плотик для катання Intex 58562 «Крокодил», 203 х 114 см</t>
  </si>
  <si>
    <t>вибрали на 2023, АКЦ2</t>
  </si>
  <si>
    <t>Набір для чищення каркасного басейну зі скіммером Intex 58947-1, пилосос для прибирання дна і стінок, працює від фільтр насоса потужністю 6 028 л/год</t>
  </si>
  <si>
    <t>добуваємо</t>
  </si>
  <si>
    <t>Дитячі кульки для сухого басейну Intex 49602, 100 шт</t>
  </si>
  <si>
    <t>Intex оригінальні, неТОП на 2023, перевела на пусту карточку</t>
  </si>
  <si>
    <t>Надувний м'яч Intex 59065 "Джамбо", 107 см</t>
  </si>
  <si>
    <t>Гофрований шланг для пилососу Intex 10797. Довжина 7 м, діаметр 32 мм.</t>
  </si>
  <si>
    <t>2023, 2024: продаємо 10797-1, ЗПЧ не купуємо/завод ділиться на 3 части 2*3 1*1м</t>
  </si>
  <si>
    <t>Гофрований шланг із гайками Intex 11010 (26001)  (стандарт 38 мм). Довжина 3 м, діаметр 38 мм, різьблення 50 мм. Bestway 58368</t>
  </si>
  <si>
    <t>ЗПФ АП АН ДТР ЗПЧ</t>
  </si>
  <si>
    <t>Каркасний басейн Bestway 56456, 412 х 201 х 122 см (2 006 л/год, дозатор, драбина)</t>
  </si>
  <si>
    <t>ЗВД (8124 л)
архів 2023</t>
  </si>
  <si>
    <t>Каркасний басейн Bestway 56457, 412 х 201 х 122 см (3 028 л/год (пісочний), дозатор, драбина)</t>
  </si>
  <si>
    <t>Надувне коло «Pool School», Intex 56587, серія «Школа плавання», з трусиками, 79 х 79 см</t>
  </si>
  <si>
    <t>Надувний басейн Intex 28143, 396 х 84 см</t>
  </si>
  <si>
    <t>Надувний басейн Intex 28158, 457 х 84 см (2006 л/год)</t>
  </si>
  <si>
    <t>Дитячий надувний басейн Intex 57107 «Райдуга», 61 х 22 см</t>
  </si>
  <si>
    <t>Драбина для басейну Intex 28076 (28073) зі знімними сходами, з майданчиком. До басейнів висотою до 122 см</t>
  </si>
  <si>
    <t>АП добуваємо по -50% від закупки (не купуємо)</t>
  </si>
  <si>
    <t>Надувне ліжко Intex 64122, 99 х 191 х 42 см, вбудований електронасос. Односпальна</t>
  </si>
  <si>
    <t>06.10.23: поставила як доп АА / ТОП 42</t>
  </si>
  <si>
    <t>Ремонтний набір MAX InPool 33390 для басейнів (каркасних, надувних)</t>
  </si>
  <si>
    <t>поставщик АН, ФН, АП АКЦ1
на 2024:розпродаємо, після правка додати 1 латку + аналіз контент фотошаблон? / 01.10.23: залишок 1172шт</t>
  </si>
  <si>
    <t>Пляжний надувний матрац Bestway 43159 "Ананас", 174 х 96 см</t>
  </si>
  <si>
    <t>Підсвічування для басейну Intex 28698 магнітне, настінне. Працює від блока живлення 220-240 V</t>
  </si>
  <si>
    <t>ТОП АП АН АКЦ4</t>
  </si>
  <si>
    <t>Надувний басейн Intex 26166, 457 х 107 см (3 785 л/год, драбина, тент, підстилка)</t>
  </si>
  <si>
    <t>Півторамісний надувний човен Bestway 61100 NE, Kondor 2000 (Hydro Force), 184 х 91 см. 2-х камерний</t>
  </si>
  <si>
    <t>КЭ АП АН, ТОП на 2204: достатньо</t>
  </si>
  <si>
    <t>Каркасний басейн Bestway 15427, 366 х 133 см (2006 л/год, драбина)</t>
  </si>
  <si>
    <t>на 2024: треба розпродати всі (Стьопа) /  вибрали на 2023 +100шт замість 56420¶¶</t>
  </si>
  <si>
    <t>Надувний м'яч Intex 58070 "Золотий блиск", 51 см.</t>
  </si>
  <si>
    <t>Дитячий надувний басейн Intex 59421 «Фрукти», 122 х 25 см</t>
  </si>
  <si>
    <t>Надувний пліт для катання Bestway 41121 «Пегас», 159 х 109 см</t>
  </si>
  <si>
    <t>архів 2022, не купуємо</t>
  </si>
  <si>
    <t>Пляжне надувне крісло з ручками Intex 58859, 152 х 99 см, блакитне</t>
  </si>
  <si>
    <t>Надувний матрац Intex 57257 «Мушля Рожевий Блиск» , 178 х 165 х 24 см</t>
  </si>
  <si>
    <t>архів 2022
ЗПФ</t>
  </si>
  <si>
    <t>Надувний пліт Bestway 41114 «Єдиноріг», 150 х 117 х 95 см</t>
  </si>
  <si>
    <t>Старе 2018 /*/ ЗПФ</t>
  </si>
  <si>
    <t>Пляжний надувний матрац Bestway 43183 "Морозиво", серія "Десерт", 188 х 130 см</t>
  </si>
  <si>
    <t>Надувний батут Bestway 52267 «Восьминіг», 142 х 137 х 114 см</t>
  </si>
  <si>
    <t>Підголівник для джакузі Intex 28505, 28 х 23 х 17 см</t>
  </si>
  <si>
    <t>Пісочний фільтр насос Intex 26648, 10 500 л\год, 36 кг</t>
  </si>
  <si>
    <t>на 2024: вибрали по акції, 18.07 змінили в ексклюзивах замість 26652 + ТОП АКЦ2 АП/ 2023: ставили ставку на 12тис</t>
  </si>
  <si>
    <t>Двомісна надувна байдарка (каяк) Bestway 65077 Lite-Rapid X2 Kayak, 321 см x 88 см, помаранчева (весла)</t>
  </si>
  <si>
    <t>ЗПФ АКЦ2
архів 2023</t>
  </si>
  <si>
    <t>65077 BW оранжевая</t>
  </si>
  <si>
    <t>Надувне коло Intex 56274 «Золотий блиск», 107 см, золотий</t>
  </si>
  <si>
    <t>Плоска вакуумна насадка для важкодоступних місць Intex 11444</t>
  </si>
  <si>
    <t>ЗПЧ добуваємо купуємо</t>
  </si>
  <si>
    <t>Надувний м'яч Bestway 31042 "Апельсин", 46 см</t>
  </si>
  <si>
    <t>АЗПФ вибрали на 2023</t>
  </si>
  <si>
    <t>Надувний м'яч Bestway 31042 «Суниця», 46 см</t>
  </si>
  <si>
    <t>Двомісний надувний човен Intex 68367 Challenger 2 Set, 236 х 114 см (весла, ручний насос). 3-х камерна</t>
  </si>
  <si>
    <t>Тримісний надувний човен Intex 68380 Seahawk 3 Set, 295 х 137 см (весла, ручний насос). 3-х камерна</t>
  </si>
  <si>
    <t>Тримісний надувний човен Intex 68370 Challenger 3 Set, 295 х 137 см (весла, ручний насос). 3-х камерна</t>
  </si>
  <si>
    <t>04.05.23 закупили 48шт на 7тойс по 55,75$, продажна від неї,забрали в 0, ціна метр 72,79</t>
  </si>
  <si>
    <t>Чотиримісний надувний човен Intex 68351 Seahawk 4 Set, 351 х 145 см, (весла, ручний насос). 3-х камерна</t>
  </si>
  <si>
    <t>ТОП/підозра на не ТОП/ АКЦ2</t>
  </si>
  <si>
    <t>Надувний м'яч Bestway 31045 "Земля", 61 см</t>
  </si>
  <si>
    <t>Надувний м'яч Bestway 31042 «Ківі», 46 см</t>
  </si>
  <si>
    <t>Надувний пліт для катання Bestway 41118 «Пегас», 231 х 150 см</t>
  </si>
  <si>
    <t>Старе 2018 /*/</t>
  </si>
  <si>
    <t>Дитячий надувний пліт для катання Bestway 41123 «Лебідь», 122 х 122 см</t>
  </si>
  <si>
    <t>Старе 2018 /*/ архів 2022, не купуємо</t>
  </si>
  <si>
    <t>Пляжний надувний матрац Bestway 43161 «Морозиво», серія «Десерт», 185 х 89 см</t>
  </si>
  <si>
    <t>Надувний батут Bestway 52262 "Bounce Jam Bouncer", 180 х 86 см</t>
  </si>
  <si>
    <t>ТОП тимчасовий</t>
  </si>
  <si>
    <t>Драбина для басейнів Bestway 58335. До басейнів висотою до 107 см</t>
  </si>
  <si>
    <t>добуваємо (не купуємо)</t>
  </si>
  <si>
    <t>Парасолька пляжна InPool MH-2712, система "Антивітер", 162 см, сіро-синій</t>
  </si>
  <si>
    <t>АН АП ДТР, пріоритет поставщик / не отримали 2022 змінили на 72060</t>
  </si>
  <si>
    <t>Ремонтний набір MAX InPool 33370 для надувних меблів, човнів</t>
  </si>
  <si>
    <t>ФН, АП ДТР АН АКЦ2 поставщик</t>
  </si>
  <si>
    <t>Надувний пліт для катання Intex 58786 «Крила Ангела», 251 x 160 см</t>
  </si>
  <si>
    <t>Архів 2024 / вибрали на 2023</t>
  </si>
  <si>
    <t>Каркасний басейн Bestway 56714, 427 х 250 х 100 см (2 006 л/год, дозатор, драбина, тент)</t>
  </si>
  <si>
    <t>ЗВД ЗПФ 2024 важлива ціна  не дороще ніж 286,24 $, new 2023</t>
  </si>
  <si>
    <t>Каркасний басейн Bestway 56710, 549 х 274 х 122 см (5 678 л/год, дозатор, драбина, тент)</t>
  </si>
  <si>
    <t>ЗВД (13 430 л)ЗПФ</t>
  </si>
  <si>
    <t>Надувний матрац Intex 64142, 137 x 191 x 25 см. Полуторний</t>
  </si>
  <si>
    <t>Надувний матрац Intex 64143, 152 x 203 x 25 см. Двомісний</t>
  </si>
  <si>
    <t>АКЦ6/</t>
  </si>
  <si>
    <t>Надувний матрац Intex 64759, 152 х 203 х 25 см. Двомісний</t>
  </si>
  <si>
    <t>ТОП АКЦ1Г</t>
  </si>
  <si>
    <t>Надувний матрац Intex 64755, 183 x 203 x 25 см. Двомісний</t>
  </si>
  <si>
    <t>Надувний матрац Intex 64765, 152 х 203 х 25 см, із двома подушками, насосом. Двомісний</t>
  </si>
  <si>
    <t>АКЦ1 АП ТОП</t>
  </si>
  <si>
    <t>Каркасний басейн Bestway 56441, 404 х 201 х 100 см (2 006 л/год, дозатор, драбина)</t>
  </si>
  <si>
    <t>ЗВД
архів 2023</t>
  </si>
  <si>
    <t>Пляжне надувне крісло з ручками Intex 58859, 152 х 99 см, жовте</t>
  </si>
  <si>
    <t>Наматрацник (чохол-наматрацник) InPool 69644, для надувного ліжка двомісного, 160 х 200 х 30</t>
  </si>
  <si>
    <t>ціна 15.03. 383 грн/ з 22.07.2 по 22.09.22 в матрацах був/ АП АН поставщик</t>
  </si>
  <si>
    <t>Надувне крісло для відпочинку Intex 58889 з подушкою для спини, 137 х 122 см, оранжеве</t>
  </si>
  <si>
    <t>Каркасний басейн Bestway 56465, 549 х 274 х 122 см (5 678 л/год, дозатор, драбина, тент)</t>
  </si>
  <si>
    <t>ЗВД 
архів 2023</t>
  </si>
  <si>
    <t>Надувне коло Intex 59230 «Фрукти», 51 см</t>
  </si>
  <si>
    <t xml:space="preserve"> 2024: пошук круга один колір</t>
  </si>
  <si>
    <t>Каркасний басейн Bestway 56722, 412 х 201 х 122 см (2 006 л/год, дозатор, драбина)</t>
  </si>
  <si>
    <t>ЗВД (8124 л) АКЦ3</t>
  </si>
  <si>
    <t>Каркасний басейн Bestway 56721, 404 х 201 х 100 см (2 006 л/год, дозатор, драбина)</t>
  </si>
  <si>
    <t>ЗВД
вибрали на 2023</t>
  </si>
  <si>
    <t>Дитячий костюм для дівчаток Bestway 93523 (ПЕ піна), «Сонечко», M/L (3 - 6 років), 18 - 30 кг, жовтий</t>
  </si>
  <si>
    <t>Дитячий костюм для хлопчиків Bestway 93524 (ПЕ піна), «Сонечко», M/L (3 - 6 років), 18 - 30 кг, жовтий</t>
  </si>
  <si>
    <t>93524 BW M L</t>
  </si>
  <si>
    <t>Каркасний басейн Bestway 15427 - 0, 366 х 133 см (чаша, каркас)</t>
  </si>
  <si>
    <t>15427-0 BW</t>
  </si>
  <si>
    <t>Каркасний басейн Bestway 56465 - 0 (чаша, каркас), 549 х 274 х 122 см</t>
  </si>
  <si>
    <t>тимчасово товар</t>
  </si>
  <si>
    <t>Каркасний басейн Bestway 56448 - 0 (чаша, каркас), 488 х 305 х 107 см</t>
  </si>
  <si>
    <t>Набір 3 в 1 для плавання Intex 55655, розмір M (маска 55916: розмір M, (8+), обхват голови ≈ 50-56 см, трубка 55922, ласти 55937: розмір M, 37-40 (EU)</t>
  </si>
  <si>
    <t>ДТР АН АП ТОП 8+  2022: дизайн</t>
  </si>
  <si>
    <t>Підстилка для басейну Intex 28048-1 (Intex 10080, 18927, 18932), ▭ 472 х 472 см</t>
  </si>
  <si>
    <t>архів 2023 / Контент 2024: аналіз підстилки які добуваємо, файл https://docs.google.com/spreadsheets/d/1PVyE_MQsbl-6hVfT8UN1kUlvRcFqi8dJXMBOwyioNik/edit#gid=645868807</t>
  </si>
  <si>
    <t>Підстилка для басейну Intex 18927, ▭ 500 х 500 см</t>
  </si>
  <si>
    <t>Підстилка для басейну InPool 55012, ▭ 549 х 274 см</t>
  </si>
  <si>
    <t>архів 2023/добуваємо  / увага дефіцтит 2023 розмір</t>
  </si>
  <si>
    <t>Підстилка для басейну Bestway 58031 (Intex 18933), ▭ 579 х 579 см</t>
  </si>
  <si>
    <t>добуваємо / архів 2021</t>
  </si>
  <si>
    <t>Підстилка для басейну Intex 11290, ▭ 640 х 640 см</t>
  </si>
  <si>
    <t>добуваємо / основна карточка</t>
  </si>
  <si>
    <t>Підстилка для басейну Intex 18935 (Intex 11510), ▭ 760 х 760 см</t>
  </si>
  <si>
    <t>Тент – чохол для каркасного басейну Intex 10754, Ø 488 см</t>
  </si>
  <si>
    <t>основна Intex 10754, добуваємо ПВХ, аналог 28040 / (залишили цю карточку як основну, тому що завод тарпаулін)</t>
  </si>
  <si>
    <t>Тент – чохол для каркасного басейну Intex 18937, Ø 549 см</t>
  </si>
  <si>
    <t>(5.49mx20cm=факт 589 Ø) / добуваємо</t>
  </si>
  <si>
    <t>Тент-чохол для каркасного басейну Intex 18929, Ø 732 см</t>
  </si>
  <si>
    <t>Лопатя для весла Intex 10176</t>
  </si>
  <si>
    <t>Надувне крісло заднє Intex 11060</t>
  </si>
  <si>
    <t>ЗПЧ  ДТР</t>
  </si>
  <si>
    <t>Транець кріплення для двигуна Intex 68624, 51 х 33 х 22 см</t>
  </si>
  <si>
    <t>ТОП АП АН,</t>
  </si>
  <si>
    <t>Тент-чохол для каркасного басейну Intex 28039, ▭ 450 х 220 см</t>
  </si>
  <si>
    <t>КЭ АП АН, ТОП, основна 28039 (факт 500х276)  / якщо не замовимо Китай добрати 50 шт</t>
  </si>
  <si>
    <t>Універсальна підстилка X-Treme 28910, ▭ 300 х 300 см</t>
  </si>
  <si>
    <t>3 х 3 / поставщик ДТР КЭ АП АН</t>
  </si>
  <si>
    <t>Дитячий надувний басейн Bestway 51080 «Космічний корабель», 152 х 43 см</t>
  </si>
  <si>
    <t>Дитячий надувний басейн Bestway 52192 з навісом, 140 х 140 х 114 см</t>
  </si>
  <si>
    <t>ЗПФ 2023: дизайн, заїхав старий</t>
  </si>
  <si>
    <t>Картриджний моторний блок Intex 28604-1, 2006 л/год, тип А</t>
  </si>
  <si>
    <t>28604-1 блок</t>
  </si>
  <si>
    <t>Дитячий надувний басейн Intex 58484 прямокутний, 305 х 183 х 56 см</t>
  </si>
  <si>
    <t>ТОП,</t>
  </si>
  <si>
    <t>Надувна флокована подушка Intex 68676, блакитна</t>
  </si>
  <si>
    <t>Дитячий надувний басейн Intex 57190 «Сімейний», 224 х 216 х 76 см, зі спинкою</t>
  </si>
  <si>
    <t>Дитячий надувний басейн Intex 57403, 166 х 100 х 28 см</t>
  </si>
  <si>
    <t>ТОП з 2023: 04.05 закупили 90шт на 7тойс по 8,17$, продажна від неї, залишок 200шт, ціна метр 9,37</t>
  </si>
  <si>
    <t>Надувна флокована подушка Intex 68672 (67121), синя</t>
  </si>
  <si>
    <t>ЗНР(1.5 року) АКЦ1 АН, ДТР АП,ТОП, КЭ ГТД (в ексклюзивах) / 2023: Коля відразу на приході штрих код ліпити</t>
  </si>
  <si>
    <t>Картриджний фільтр насос Intex 28636, 5 678 л/год, тип А</t>
  </si>
  <si>
    <t>купуємо, добуваємо</t>
  </si>
  <si>
    <t>Електричний насос для надування Intex 68609 від мережі, прикурювача (220-240 V, 12 V, 1 100 л/хв)</t>
  </si>
  <si>
    <t>Дитячий надувний басейн Intex 57181 «Мандарин», 229 х 147 х 46 см</t>
  </si>
  <si>
    <t>Сітка для волейболу (з кріпленнями та стійками) Intex 18952 (58952) для прямокутних басейнів розмірами 549 см, 732, 975 см</t>
  </si>
  <si>
    <t>ЗПЧ АП архів 2023 / пошук поставщика 2024</t>
  </si>
  <si>
    <t>Окуляри для плавання Intex 55685, універсальні, обхват голови ≈ 52-65 см</t>
  </si>
  <si>
    <t>ТОП 14+, АН</t>
  </si>
  <si>
    <t>Набір 2 в 1 для плавання Intex 55962 (маска 55981: розмір L, (14+), обхват голови ≈ 54-65 см, трубка 55924), синій</t>
  </si>
  <si>
    <t>Скіммер для басейну маленький поверхневий Intex 18946, від фільтр-насоса 2006 - 6000 л/ч</t>
  </si>
  <si>
    <t>ЗНР (+2р) ТОП АП АН ГДТ ЗПЧ (поза каталогом)</t>
  </si>
  <si>
    <t>Надувне ліжко Bestway 67486 new, 152 х 203 х 46 см, вбудований електронасос. Двоспальна</t>
  </si>
  <si>
    <t>Надувне крісло Intex 66501, 137 х 127 х 74 см, червоне</t>
  </si>
  <si>
    <t>Надувне крісло Intex 66500, 137 х 127 х 74 см, прозоре</t>
  </si>
  <si>
    <t>Надувне крісло Intex 66503, 109 х 107 х 79 см, блакитне</t>
  </si>
  <si>
    <t>Надувний ігровий центр Bestway 53052 «Акваріум» new, 239 х 206 х 86 см, з гіркою, з іграшками</t>
  </si>
  <si>
    <t>ЗПФ  new 2023</t>
  </si>
  <si>
    <t>Каркасний басейн Bestway 56677 new, 305 х 76 см</t>
  </si>
  <si>
    <t>Робот - пилосос для басейнів Intex 28006 (ZX100) для очищення дна, працює від 6 056 л/год, підключення на випуск води</t>
  </si>
  <si>
    <t xml:space="preserve"> new 2023,  АП АКЦ3Г</t>
  </si>
  <si>
    <t>Каркасний басейн Intex 26722, 427 х 107 см (3 785 л/год, драбина, тент, підстилка)</t>
  </si>
  <si>
    <t>Каркасний басейн Bestway 56432 new, 244 x 51 см (навіс, душ)</t>
  </si>
  <si>
    <t>ЗВД ЗПФ new 2023</t>
  </si>
  <si>
    <t>Надувне розкладне крісло Bestway 75114, 191 х 97 х 64 см</t>
  </si>
  <si>
    <t>new 2023, ЗПФ</t>
  </si>
  <si>
    <t>Надувне крісло Bestway 75111, «Квіти», 112 х 112 х 66 см</t>
  </si>
  <si>
    <t>Надувне коло-крісло Intex 58883, з ручками, 119 см, жовте</t>
  </si>
  <si>
    <t>Надувне крісло для відпочинку Intex 58889 з подушкою для спини, 137 х 122 см, блакитне</t>
  </si>
  <si>
    <t>Пляжний надувний гамак Intex 58836, 178 х 94 см, жовтий</t>
  </si>
  <si>
    <t>Пляжний надувний матрац Intex 56841 "Гігант", 290 х 226 см</t>
  </si>
  <si>
    <t>new 2023, Архів 2024</t>
  </si>
  <si>
    <t>Водяний насос M 1946</t>
  </si>
  <si>
    <t>new 2022, АП  Контент 2024: опис</t>
  </si>
  <si>
    <t>Пляжний надувний матрац з підголівником Intex 59720, «Тропіки», 183 х 69 см, різних кольорів.</t>
  </si>
  <si>
    <t>Надувний ігровий центр - водна гірка Bestway 52453, 247 х 124 х 100 см</t>
  </si>
  <si>
    <t>АКЦ , ТОП</t>
  </si>
  <si>
    <t>Бездротова колонка з LED-підсвічуванням Bestway 58700</t>
  </si>
  <si>
    <t>new 2023 / ДТР з 23 07 2023</t>
  </si>
  <si>
    <t>Каркасний басейн Bestway 56629 new, 282 х 196 х 84 см (1 250 л/год, дозатор)</t>
  </si>
  <si>
    <t>56629 BW new</t>
  </si>
  <si>
    <t>Надувний диван Bestway 75054 new, 188 х 152 х 64 см. Диван трансформер 5 в 1</t>
  </si>
  <si>
    <t>Універсальна підстилка X-Treme 28912, ▭ 500 х 500 см</t>
  </si>
  <si>
    <t>Латка InPool 33323 (армуючий корд 10 х 15 см)</t>
  </si>
  <si>
    <t>ФН ГДТ АН поставщик</t>
  </si>
  <si>
    <t>Рідкий ПВХ «Ulow»  70012, прозорий 20 г</t>
  </si>
  <si>
    <t>КЭ АП АН, ТОП,</t>
  </si>
  <si>
    <t>Знезжирювач InPool 33310, 10 мл</t>
  </si>
  <si>
    <t>Латки для матраців та меблів з ПВХ InPool 33643 (3 види латок 10 х 15 см)</t>
  </si>
  <si>
    <t>Інструкція із застосування ремонтного набору InPool 33700. Покрокова інструкція до наборів MAX «для басейнів» та «для надувних меблів, човнів»</t>
  </si>
  <si>
    <t>Дитячий надувний басейн Intex 59431 «Ананас», 132 х 28 см</t>
  </si>
  <si>
    <t>Тент – чохол для дитячих басейнів InPool 33003, Ø 183 ÷ Ø 190 см (фактичний Ø 220 см)</t>
  </si>
  <si>
    <t>Китай, етикетка наліплена факт Ø   2.2 meter</t>
  </si>
  <si>
    <t>Тент – чохол для дитячих басейнів InPool 33004, Ø 200 ÷ Ø 258 см (фактичний Ø 300 см)</t>
  </si>
  <si>
    <t>Китай етикетка наліплена /  поставщик ДТР АП АН (факт 300 Ø) new 2023</t>
  </si>
  <si>
    <t>Тент – чохол для каркасного басейну InPool 33011, ▭ 220x150 см (фактичний 260 х 190 см)</t>
  </si>
  <si>
    <t>Китай (220cmx150cm=факт 260х190 см)</t>
  </si>
  <si>
    <t>Тент - чохол для каркасного басейну InPool 33032, Ø 305 см (фактичний 360 см)</t>
  </si>
  <si>
    <t>Китай (факт Ø 360 см)</t>
  </si>
  <si>
    <t>Ласти для плавання Intex 55936, розмір S, 35-37(EU), під стопу ≈ 22-24 см, жовті</t>
  </si>
  <si>
    <t>ТОП 3+ КЭ</t>
  </si>
  <si>
    <t>Надувне безрозмірне коло Intex 59220 «Качка», 62 х 57 см</t>
  </si>
  <si>
    <t>Надувне безрозмірне коло Intex 59220 «Пінгвін», 64 х 64 см</t>
  </si>
  <si>
    <t>Пляжний надувний матрац Intex 58775 «Картопля фрі», серія «Фастфуд» 175 х 132 см</t>
  </si>
  <si>
    <t>Пляжний надувний матрац Intex 58776 «Чіпси», серія «Фастфуд», 178 х 140 см</t>
  </si>
  <si>
    <t>Пляжний надувний матрац Intex 58766 "Морозиво", серія "Десерт", 191 х 76 см</t>
  </si>
  <si>
    <t>Пляжний надувний матрац Intex 58753 «Леденець», серія «Десерт», 208 х 135 см</t>
  </si>
  <si>
    <t>Пляжний надувний матрац Intex 58751 «Кавунове морозиво», серія «Десерт», 191 х 76 см</t>
  </si>
  <si>
    <t>Старе 2018 /*/ архів 2021 АКЦ5</t>
  </si>
  <si>
    <t>Надувний м'яч Intex 58021 «Холодне серце», 51 см</t>
  </si>
  <si>
    <t>Надувне коло Intex 59570 «Черепаха», з трусиками, 76 х 58 см</t>
  </si>
  <si>
    <t>2023: дизайн, ЗПФ ЗР АКЦ5</t>
  </si>
  <si>
    <t>Надувне коло Intex 59574 «Мій малюк», серія «Школа плавання», з трусиками, 67 см</t>
  </si>
  <si>
    <t>КЭ АКЦ1</t>
  </si>
  <si>
    <t>Надувний човен Intex 59586 «Армійський літак», з трусиками, 89 х 76 см</t>
  </si>
  <si>
    <t>архів 2023 вибрали на 2023-2024 спец. ціна</t>
  </si>
  <si>
    <t>Надувний човен Intex 59586 «Пожежна машина», з трусиками, 74 х 58 см</t>
  </si>
  <si>
    <t>Сітка для волейболу (з кріпленнями та стійками) Intex 58951 для круглих басейнів розмірами 366 см, 396 см, 427 см, 488 см</t>
  </si>
  <si>
    <t>Надувне коло River Run, серія Sports, Intex 56825, 135 см, червоний</t>
  </si>
  <si>
    <t>Надувний плотик для катання Intex 57561 «Єдиноріг», 198 х 140 х 97 см, рожевий</t>
  </si>
  <si>
    <t>Надувний пліт для катання Intex 57250 «Павич», 193 х 163 х 94 см</t>
  </si>
  <si>
    <t>Пляжний надувний матрац Intex 57254 "Смайл", 173 х 27 см</t>
  </si>
  <si>
    <t>Набір 2 в 1 для плавання Intex 55944 «Акула» (маска 55915: розмір S, (3+), обхват голови ≈ 48-52 см, трубка 55922), сірий</t>
  </si>
  <si>
    <t>ТОП 3+
2023: дизайн</t>
  </si>
  <si>
    <t>Беруші для вух, кліпса для носа Intex 55609, універсальні (8+), блакитний</t>
  </si>
  <si>
    <t>ТОП АН ЗПФ</t>
  </si>
  <si>
    <t>Надувний плотик для катання Intex 57557 «Лебідь», 130 х 102 х 99 см</t>
  </si>
  <si>
    <t>Надувний ігровий центр Bestway 53069 «Вулкан», 265 х 265 x 104 см, з гіркою та кульками</t>
  </si>
  <si>
    <t>Надувне коло Intex 56265 «Пончик», 94 х 23 см</t>
  </si>
  <si>
    <t>ДТР ТОП АП АКЦ1</t>
  </si>
  <si>
    <t>Надувний човен Bestway 34094 «Черепаха», з трусиками, навісом 74 х 66 см</t>
  </si>
  <si>
    <t>Надувний плотик для катання Intex 57556 «Качка», 147 х 147 х 81 см</t>
  </si>
  <si>
    <t>Сонячний нагрівач для басейнів Bestway 58423 110 х 171 см</t>
  </si>
  <si>
    <t>Ножний насос для надування Bestway 62005 (об'єм 1.05 л)</t>
  </si>
  <si>
    <t>Тент-чохол для каркасного басейну Bestway 58424, ▭ 300 х 200 см</t>
  </si>
  <si>
    <t>основна 58424 (305x200x20= факт 345х240) (56617 архів 2021)</t>
  </si>
  <si>
    <t>Навісний піднос для напоїв Bestway 58416</t>
  </si>
  <si>
    <t>Сачок-насадка для очищення верхнього шару води Bestway 58278</t>
  </si>
  <si>
    <t>Каркасний басейн Intex 26724, 457 х 107 см (3 785 л/год, драбина, тент, підстилка)</t>
  </si>
  <si>
    <t>вибирали на 2024  ЗВД</t>
  </si>
  <si>
    <t>Деревяні підніжки 15х15, 2841</t>
  </si>
  <si>
    <t>Комплектуючі без ID</t>
  </si>
  <si>
    <t>Деревяні підніжки 15х57, 2843</t>
  </si>
  <si>
    <t>Набір 2 в 1 для плавання Bestway 24003 (маска: розмір L, (14+), обхват голови ≈ 54-65 см, трубка), блакитна</t>
  </si>
  <si>
    <t>Набір 2 в 1 для плавання Bestway 24003 (маска: розмір L, (14+), обхват голови ≈ 54-65 см, трубка), сірий</t>
  </si>
  <si>
    <t>Набір 2 в 1 для плавання Bestway 24020 (маска: розмір L, (14+), обхват голови ≈ 54-65 см, трубка), сірий</t>
  </si>
  <si>
    <t>Набір 3 в 1 для плавання Bestway 25021 (маска: розмір M, (8+), обхват голови ≈ 52 см, трубка, ласти: розмір M, 37-40 (EU), під стопу ≈ 24-26 см), сині</t>
  </si>
  <si>
    <t>Набір 3 в 1 для плавання Bestway 25022 (маска: розмір L, (14+), обхват голови ≈ 54-65 см, трубка, ласти: L, 40-42 (EU), під стопу ≈ 25-26.5 см), синій</t>
  </si>
  <si>
    <t>Ласти для плавання Bestway 27025, розмір S, 35-37 (EU), під стопу ≈ 22-24 см, сині</t>
  </si>
  <si>
    <t>27025 BW синие</t>
  </si>
  <si>
    <t>Ласти для плавання Bestway 27025, розмір S, 35-37 (EU), під стопу ≈ 22-24 см, червоні</t>
  </si>
  <si>
    <t>Ласти для плавання Bestway 27022, розмір M, 37 (EU), під стопу ≈ 24 см, жовті</t>
  </si>
  <si>
    <t>Ласти для плавання Bestway 27022, розмір M, 37 (EU), під стопу ≈ 24 см, червоні</t>
  </si>
  <si>
    <t>архів 2021, неліквід, тимчасово ТОП</t>
  </si>
  <si>
    <t>Ласти для плавання Bestway 27023, розмір M, 40 (EU), під стопу ≈ 25 см, червоні</t>
  </si>
  <si>
    <t>Ласти для плавання Bestway 27023, розмір M, 40 (EU), під стопу ≈ 25 см, жовтий</t>
  </si>
  <si>
    <t>Дитяче надувне крісло «Ведмедик» Intex 68556, 65 х 64 х 74 см, жовте</t>
  </si>
  <si>
    <t>архів 2020</t>
  </si>
  <si>
    <t>Набір 2 в 1 для плавання Bestway 24029 (маска: розмір L, (14+), обхват голови ≈ 54-65 см, трубка), червоний</t>
  </si>
  <si>
    <t>Набір 2 в 1 для плавання Bestway 24029 (маска: розмір L, (14+), обхват голови ≈ 54-65 см, трубка), синій</t>
  </si>
  <si>
    <t>Маска для плавання Bestway 22016, розмір L (14+), обхват голови ≈ 54-65 см, червоні</t>
  </si>
  <si>
    <t>22016 BW красные</t>
  </si>
  <si>
    <t>Набір 2 в 1 для плавання Bestway 24032 (маска: розмір M, (8+), обхват голови ≈ 50-56 см, трубка), синій</t>
  </si>
  <si>
    <t>Маска для плавання Bestway 22016, розмір L (14+), обхват голови ≈ 54-65 см, білий</t>
  </si>
  <si>
    <t>22016 BW белый</t>
  </si>
  <si>
    <t>Набір 3 в 1 для плавання Bestway 25019, розмір М (маска: розмір M, (8+), обхват голови ≈ 52 см, трубка, ласти: розмір M, 37-40 (EU), під стопу ≈ 24 см</t>
  </si>
  <si>
    <t>25019 BW зеленый</t>
  </si>
  <si>
    <t>Трубка для плавання Intex 55922, помаранчева</t>
  </si>
  <si>
    <t>2022: дизайн</t>
  </si>
  <si>
    <t>Ламзак, надувний мішок Lamzak 32001</t>
  </si>
  <si>
    <t>поставщик АП ДТР АКЦ2</t>
  </si>
  <si>
    <t>Латка InPool 33321 (3-х шаровий ПВХ 20 х 20 см)</t>
  </si>
  <si>
    <t>Пляжний надувний матрац Bestway 43140 «Кавун», 188 см</t>
  </si>
  <si>
    <t>Старе 2018</t>
  </si>
  <si>
    <t>Пляжний надувний матрац Bestway 44038 "Піца", серія "Фастфуд", 188 х 130 см</t>
  </si>
  <si>
    <t>Тести для аналізу води у басейні «Аква Догляд» InPool 58146 (контроль показників: сіль)</t>
  </si>
  <si>
    <t>Поставити: пріоритет + порівняти все+ додати в акцію(хлоргенр?)</t>
  </si>
  <si>
    <r>
      <rPr>
        <b/>
        <sz val="9"/>
        <color rgb="FFCC0000"/>
        <rFont val="Arial"/>
      </rPr>
      <t xml:space="preserve">Обєм інформація метр: </t>
    </r>
    <r>
      <rPr>
        <b/>
        <u/>
        <sz val="9"/>
        <color rgb="FF1155CC"/>
        <rFont val="Arial"/>
      </rPr>
      <t>https://prnt.sc/_WEP885ovYNO</t>
    </r>
    <r>
      <rPr>
        <b/>
        <sz val="9"/>
        <color rgb="FFCC0000"/>
        <rFont val="Arial"/>
      </rPr>
      <t xml:space="preserve"> 
</t>
    </r>
    <r>
      <rPr>
        <sz val="9"/>
        <color rgb="FFCC0000"/>
        <rFont val="Arial"/>
      </rPr>
      <t>Склад: заповнений на 1200 куб з 1600 куб 
Метр річний (основний): 
Метр забрати до 01.03.23: 800 тис$ приблизно 750 куб = 10 машин 
Метр (мебель):</t>
    </r>
    <r>
      <rPr>
        <b/>
        <sz val="9"/>
        <color rgb="FFCC0000"/>
        <rFont val="Arial"/>
      </rPr>
      <t xml:space="preserve"> 
</t>
    </r>
  </si>
  <si>
    <t>Номенклатура.Комментарий (сайт, входящее)</t>
  </si>
  <si>
    <t>Номенклатура.Комментарий (сайт, исходящее)</t>
  </si>
  <si>
    <t>Номенклатура.Приоритет на сайте</t>
  </si>
  <si>
    <t>Наценка, %</t>
  </si>
  <si>
    <t>Наценка, грн.</t>
  </si>
  <si>
    <t>Резерв на складе</t>
  </si>
  <si>
    <t>Статус продаж (сайт)</t>
  </si>
  <si>
    <t>Замов.2024 мінус поступило, шт</t>
  </si>
  <si>
    <t>Поступило, ящ.
01.09-10.10.23</t>
  </si>
  <si>
    <t>Продажи, шт.
10.10.2022-01.03.2023</t>
  </si>
  <si>
    <t>Коля</t>
  </si>
  <si>
    <t>Максимальні залишки</t>
  </si>
  <si>
    <t>Од. вимірювання макс. залишків</t>
  </si>
  <si>
    <t>Продажі червень</t>
  </si>
  <si>
    <t>Максимальні залишки в шт</t>
  </si>
  <si>
    <t>Максим. навантаження об'єм</t>
  </si>
  <si>
    <t>Станом на 01.03  враховуючи продажі. При формуванні машини вже конкретно дивитись по залишкам,
шт</t>
  </si>
  <si>
    <t xml:space="preserve"> Заберемо до 01.03.23,
шт</t>
  </si>
  <si>
    <t xml:space="preserve"> Заберемо до 01.03.23,
ящ</t>
  </si>
  <si>
    <t>Об'єм до 01.03</t>
  </si>
  <si>
    <t xml:space="preserve">Об'єм, який заберемо до 01.03.23
</t>
  </si>
  <si>
    <t>Продажі 10.10. - 31.12</t>
  </si>
  <si>
    <t>Продажі 01.01. - 28/02</t>
  </si>
  <si>
    <t>Наявність (ціна) 20.10.23</t>
  </si>
  <si>
    <t>листопад 2023
2 машини ящ</t>
  </si>
  <si>
    <t>грудень 2023
2 машини</t>
  </si>
  <si>
    <t>січень 2024
2 машини</t>
  </si>
  <si>
    <t>лютий 2024
2 машини</t>
  </si>
  <si>
    <t>Продажі 01.03. - 30.04.</t>
  </si>
  <si>
    <t>Продажі 01.05. - 15.05.</t>
  </si>
  <si>
    <t>Продажі 16.05. - 31.05.</t>
  </si>
  <si>
    <t>Об'єм червня</t>
  </si>
  <si>
    <t>Каркасний басейн Intex 28205, 244 x 51 см</t>
  </si>
  <si>
    <t>ЗВД (1828 л) АКЦ4Г new 2021</t>
  </si>
  <si>
    <t>Готовий до відправки</t>
  </si>
  <si>
    <t>на   червень не бильше450шт</t>
  </si>
  <si>
    <t>шт</t>
  </si>
  <si>
    <t>Набір для чищення басейну Intex 28003, пилосос для очищення дна, працює від фільтр насоса потужністю 3028 л/год і більше</t>
  </si>
  <si>
    <t>ФН ТОП КЭ АП АН ЗНР в 1,5р</t>
  </si>
  <si>
    <t>на   червень не бильше 270ящ</t>
  </si>
  <si>
    <t>ящ</t>
  </si>
  <si>
    <t>Пісочний фільтр насос Intex 26646, 7 900 л\год, 23 кг</t>
  </si>
  <si>
    <t>2024: QR код з вижимкою Роксана</t>
  </si>
  <si>
    <t>АКЦ1Г АП</t>
  </si>
  <si>
    <t>на червень не більше 200шт</t>
  </si>
  <si>
    <t>Теплозберігаюче покриття (солярна плівка) для басейну Intex 28012 (29022), 348 см (для басейнів 366 см)</t>
  </si>
  <si>
    <t>04.07.23: поставила на АА 28014 / АН АП</t>
  </si>
  <si>
    <t>На замовлення</t>
  </si>
  <si>
    <t>на червень  не більше 150шт</t>
  </si>
  <si>
    <t>Скіммер для басейну навісний поверхневий Intex 28000, працює від фільтр-насоса 6 000 л/год і більше</t>
  </si>
  <si>
    <t>АП ФН АН ГТД</t>
  </si>
  <si>
    <t>на червень не більше 215ящ</t>
  </si>
  <si>
    <t>Драбина для басейну Bestway 58430. До басейнів заввишки до 84 см</t>
  </si>
  <si>
    <t>ТОП АП АН (ЗНР в 1,5р)</t>
  </si>
  <si>
    <t>на червень не більше 150ящ</t>
  </si>
  <si>
    <t>Робот - пилосос для басейнів Intex 28005 (ZX300) new для очищення стін та дна, працює від 6 028 л/год, підключення на випуск води</t>
  </si>
  <si>
    <t>new 2023 АП</t>
  </si>
  <si>
    <t>на червень не більше 100ящ</t>
  </si>
  <si>
    <t>Теплозберігаюче покриття (солярна плівка) для басейну Intex 28011 (29021), 290 см (для басейнів 305 см)</t>
  </si>
  <si>
    <t>з 29.06 перевела АА на 28014/ АН АП (ЗНР у 2 р)</t>
  </si>
  <si>
    <t>Пісочний фільтр насос Intex 26644, 5 700 л\год, 12 кг</t>
  </si>
  <si>
    <t>на червень не більше 200ящ</t>
  </si>
  <si>
    <t>Каркасний басейн Intex 26706, 305 x 99 см (2006 л/год, драбина)</t>
  </si>
  <si>
    <t>ЗВД (до 2023: поза каталогом, 2024: в каталозі)</t>
  </si>
  <si>
    <t>на червень не більше 75ящ</t>
  </si>
  <si>
    <t>Надувне ліжко Intex 64448, 152 x 203 x 46 (152 х 236 х 86 см), вбудований електронасос. Двоспальна</t>
  </si>
  <si>
    <t>ТОП 152, АКЦ1</t>
  </si>
  <si>
    <t>на червень не бильше 70ящ</t>
  </si>
  <si>
    <t>Надувний матрац Intex 64757, 99 x 191 x 25 см. Одномісний</t>
  </si>
  <si>
    <t>АКЦ2 ТОП</t>
  </si>
  <si>
    <t>Надувний матрац Intex 64144, 183 x 203 x 25 см. Двомісний</t>
  </si>
  <si>
    <t>ТОП ДТР</t>
  </si>
  <si>
    <t>Надувне ліжко Intex 64428, 152 х 203 х 46 см, вбудований електричний насос. Двоспальна</t>
  </si>
  <si>
    <t>ТОП 46 АКЦ4 new 2023</t>
  </si>
  <si>
    <t>на червень не більше 40ящ</t>
  </si>
  <si>
    <t>Сонячний нагрівач для басейнів Intex 28685. Розмір 120 х 120 см. Працює від 1250 л/год до 7570 л/ч</t>
  </si>
  <si>
    <t>Яка пост обробка за 2023?? як продаємо надалі??</t>
  </si>
  <si>
    <t>ТОП (ЗНР в 1,4р) добрати  +200шт</t>
  </si>
  <si>
    <t>на червень не більше 80ящ</t>
  </si>
  <si>
    <t>Тент-чохол для каркасного басейну Intex 28031, Ø 366 см</t>
  </si>
  <si>
    <t>КЭ АП АН, ТОП, (ЗНР в 1,3р) ГТД (факт 416 Ø)</t>
  </si>
  <si>
    <t>Дитячий надувний басейн Intex 56483 «Сімейний», 262 х 175 х 56 см</t>
  </si>
  <si>
    <r>
      <rPr>
        <sz val="8"/>
        <color theme="1"/>
        <rFont val="Arial"/>
      </rPr>
      <t xml:space="preserve">Каркасний басейн Intex 26718, 366 x 122 см (3785 л/год, драбина)
</t>
    </r>
    <r>
      <rPr>
        <b/>
        <sz val="8"/>
        <color rgb="FFFF0000"/>
        <rFont val="Arial"/>
      </rPr>
      <t>забираємо в самому кінці поставок (червень)</t>
    </r>
  </si>
  <si>
    <t>Надувний матрац Intex 64756, 76 x 191 x 25 cм. Одномісний</t>
  </si>
  <si>
    <t>ТОП1</t>
  </si>
  <si>
    <t>на червень не більше 50ящ</t>
  </si>
  <si>
    <t>великі залишки не берем</t>
  </si>
  <si>
    <t>Каркасний басейн Intex 28270, 220 х 150 х 60 см</t>
  </si>
  <si>
    <t>ЗВД АКЦ2 2023: угли білі, але поки не внесли правки на сайт, чекаємо поки всі розпродамо (білі з 2022) Інф на 15.11.22: 28271-били¶28270-сини¶28272-били¶28273-сини¶28274-били¶¶¶</t>
  </si>
  <si>
    <t>Теплозберігаюче покриття (солярна плівка) для басейну Intex 28013 (29023), 448 см (для басейнів 457 см)</t>
  </si>
  <si>
    <t>з 30.06 перевела АА на 28015 / АН АП</t>
  </si>
  <si>
    <t>Хлоргенератор Intex 26668, 5 г/год</t>
  </si>
  <si>
    <t>на червень не більше 60ящ</t>
  </si>
  <si>
    <t>Надувне ліжко Intex 64136 (67738), 152 х 203 х 42 см, вбудований електронасос. Двоспальна</t>
  </si>
  <si>
    <t>ТОП 42, АКЦ1Г</t>
  </si>
  <si>
    <t>не червень не більше 30ящ</t>
  </si>
  <si>
    <t>Каркасний басейн Intex 28271, 260 х 160 х 65 см</t>
  </si>
  <si>
    <t>на червень не більше 120шт</t>
  </si>
  <si>
    <t>Надувний ігровий центр Intex 57161 «Пригоди джунглів», 244 x 198 x 71 см, з гіркою, фламінго, мавпа</t>
  </si>
  <si>
    <t>ТОП АКЦ2 new 2021</t>
  </si>
  <si>
    <t>Пісочний фільтр насос Intex 26642, 3 500 л\год, 6.5 кг</t>
  </si>
  <si>
    <t>не отримали 2023 /new 2022 Контент 2024: в яких бас його ставлять? + Робимо ексклюз -4 ?? бедумо ще думати чи робити?? набір?? і де +АП</t>
  </si>
  <si>
    <t>не червень не більше 50ящ</t>
  </si>
  <si>
    <t>Пісочний фільтр насос Bestway 58515, 3 028 л/год, 8.5 кг</t>
  </si>
  <si>
    <t>new 2023: аналіз інстуркція +  запчастини</t>
  </si>
  <si>
    <t>new 2023, АКЦ3</t>
  </si>
  <si>
    <t>Надувний ігровий центр Intex 57135 "Планета динозаврів", 333 х 229 х 112 см, з фонтаном, надувним кільцем</t>
  </si>
  <si>
    <t>ТОП  АКЦ1Г / Контент 2024: комплектація з чехлом. Женька пошив</t>
  </si>
  <si>
    <t>не червень не більше 35ящ</t>
  </si>
  <si>
    <t>Тент - чохол для надувного басейну Intex 28021, Ø 305 см</t>
  </si>
  <si>
    <t>КЭ АП АН, ТОП (факт 344 Ø)</t>
  </si>
  <si>
    <t>не червень не більше 70ящ</t>
  </si>
  <si>
    <t>Надувний матрац Intex 64758, 137 x 191 x 25 см. Полуторний</t>
  </si>
  <si>
    <t>не червень не більше 75ящ</t>
  </si>
  <si>
    <t>Теплозберігаюче покриття (солярна плівка) для басейну Intex 28017 (29027), 716 х 346 см (для басейнів 732 х 366 см)</t>
  </si>
  <si>
    <t>АН АП</t>
  </si>
  <si>
    <t>не червень не більше 40ящ</t>
  </si>
  <si>
    <t>Каркасний басейн Intex 26356, 549 х 274 х 132 см (4 500 л/год, драбина, тент, підстилка)</t>
  </si>
  <si>
    <t>АКЦ1Г  ГТД запчастини</t>
  </si>
  <si>
    <t>на червень не білтше 30шт</t>
  </si>
  <si>
    <t>Тент-чохол для каркасного басейну Intex 28038, ▭ 300 х 200 см</t>
  </si>
  <si>
    <t>КЭ АП АН, ТОП (факт 340х241)</t>
  </si>
  <si>
    <t>на червень не білтше 60ящ</t>
  </si>
  <si>
    <t>Фонтан, водоспад для басейну Intex 28090 з підсвічуванням LED, гідроелектричний. Працює від фільтр-насоса 3 785 - 12 112 л/год.</t>
  </si>
  <si>
    <t>Теплозберігаюче покриття (солярна плівка) для басейну Intex 28016 (29026), 538 х 253 см (для басейнів 549 х 274 см)</t>
  </si>
  <si>
    <t>на червень не білтше 50ящ</t>
  </si>
  <si>
    <t>Теплозберігаюче покриття (солярна плівка) для басейну Intex 28010 (29020), 206 см (для басейнів 244 см)</t>
  </si>
  <si>
    <t>на червень не білтше 70ящ</t>
  </si>
  <si>
    <t>Гофрований шланг із гайками Intex 29060 (стандарт 38 мм). Довжина 1.5 м, діаметр 38 мм, різьблення 50 мм</t>
  </si>
  <si>
    <t>на 2024: після поступлення постаивти на беквош/ 03.04.23: поставили на беквош 10849 + 29059 (великий залишок), 203грн+ 189грн = 392грн/ АКЦ1 ТОП</t>
  </si>
  <si>
    <t>на червень не білтше 65ящ</t>
  </si>
  <si>
    <t>Фонтан для басейну Intex 28089 з LED підсвічуванням, гідроелектричний. Працює від фільтр насоса 3785 - 12112 л/ч</t>
  </si>
  <si>
    <t>АП АН АКЦ2 ТОП</t>
  </si>
  <si>
    <t>на червень не білтше 40ящ</t>
  </si>
  <si>
    <t>Термометр для басейнів Intex 29039 (59634)</t>
  </si>
  <si>
    <t>ТОП1 АН АП ДТР АКЦ3</t>
  </si>
  <si>
    <t>не червень не більше 100ящ</t>
  </si>
  <si>
    <t>Дитячий надувний басейн Intex 57470 «Акваріум» зі знімним навісом, жовтий, 157 х 157 х 122  (24) см</t>
  </si>
  <si>
    <t>ТОП АКЦ2Г (Ø 2м)</t>
  </si>
  <si>
    <t>Сачок-насадка для очищення верхнього шару води Intex 29050 (11230) (Ø 26.2 мм)</t>
  </si>
  <si>
    <t>не червень не більше 25ящ</t>
  </si>
  <si>
    <t>пока не берем</t>
  </si>
  <si>
    <t>Пісочний фільтр насос Intex 26652, 12 000 л\год, 55 кг</t>
  </si>
  <si>
    <t>на 2024: вибрали по акції 26648, 18.07.23 змінили в ексклюзивах</t>
  </si>
  <si>
    <t>на червень не  більше 30шт</t>
  </si>
  <si>
    <t>Теплозберігаюче покриття (солярна плівка) для басейну Intex 28029 (29029), 476 х 234 см (для басейнів 488 х 244 см)</t>
  </si>
  <si>
    <t>на червень не  більше 50ящ</t>
  </si>
  <si>
    <t>Теплозберігаюче покриття (солярна плівка) для басейну Intex 28028 (29028), 378 х 186 см (для басейнів 400 х 200 см)</t>
  </si>
  <si>
    <t>Піддон для драбини Intex 29080, сірий</t>
  </si>
  <si>
    <t>забирайем</t>
  </si>
  <si>
    <t>Картриджний фільтр насос Intex 28602, 1 250 л/год, тип H</t>
  </si>
  <si>
    <t>добуваємо купуємо</t>
  </si>
  <si>
    <t>на червень не більше 30ящ</t>
  </si>
  <si>
    <t>Електричний нагрівач для басейнів Intex 28684 new. Працює від насоса від 1893 до 9464 л/год.</t>
  </si>
  <si>
    <t>в чому вдосконалення?</t>
  </si>
  <si>
    <t>на червень не більше 10ящ</t>
  </si>
  <si>
    <t>Надувне ліжко Intex 64426 new, 99 х 191 х 46 см, вбудований електронасос. Односпальна</t>
  </si>
  <si>
    <t>ТОП 46, АКЦ5</t>
  </si>
  <si>
    <t>Робот - пилосос для басейнів Intex 28007 (ZX50) для очищення дна , працює від 3 407 л/год до 5 678л/год , підключення на впуск води</t>
  </si>
  <si>
    <t>ТОП АП, на 2024: докупити 30шт</t>
  </si>
  <si>
    <t>на червень не більше  50ящ</t>
  </si>
  <si>
    <t>Теплозберігаюче покриття (солярна плівка) для басейну Intex 28014 (29024), 470 см (для басейнів 488 см)</t>
  </si>
  <si>
    <t>Змінний картридж для фільтра насоса Bestway 58093 тип «I» 1 шт, 9 х 7.8 см</t>
  </si>
  <si>
    <t>(в 1ящ 12шт реально 24шт)
на 2024: докупити 27ящ для ЗНР</t>
  </si>
  <si>
    <t>Товар закінчується</t>
  </si>
  <si>
    <t/>
  </si>
  <si>
    <t>Надувне ліжко Intex 64414, 152 х 203 х 46 см, вбудований електронасос. Двоспальна</t>
  </si>
  <si>
    <t>ТОП 46,new 2023 / аналіз докупити, підозра не ТОП</t>
  </si>
  <si>
    <t>на червень не більше 7ящ</t>
  </si>
  <si>
    <t>Набір аксесуарів для чищення дна басейну від садового шланга Intex 28002, діаметр 26.2 мм (насадка 11191, ручка 29054, сачок 29050)</t>
  </si>
  <si>
    <t>ТОП АН</t>
  </si>
  <si>
    <t>Каркасний басейн Bestway 56283, 152 х 38 см</t>
  </si>
  <si>
    <t>ТОП (689л) ДТР АКЦ3 / (ласти, жилети дит, ігри), ізі сети</t>
  </si>
  <si>
    <t>Пісочний фільтр насос Bestway 58497, 5 678 л/год, 9 кг</t>
  </si>
  <si>
    <t>на червень не більше 30шт</t>
  </si>
  <si>
    <t>Щітка-насадка для чищення стін та дна басейну Intex 29052 (Ø 26.2 мм)</t>
  </si>
  <si>
    <t>на червень не більше 12ящ</t>
  </si>
  <si>
    <t>Каркасний басейн Intex 26330, 549 x 132 см (6 000 л/год, драбина, тент, підстилка)</t>
  </si>
  <si>
    <t>ТОП ЗВД АКЦ3</t>
  </si>
  <si>
    <t>на червень не більше 15шт</t>
  </si>
  <si>
    <t>Каркасний басейн Intex 26368, 732 х 366 х 132 см (7 г/год - 6 000 л/ч, драбина, тент, підстилка, набір для догляду, сітка)</t>
  </si>
  <si>
    <t>ЗВД АКЦ2</t>
  </si>
  <si>
    <t>на червень  не більше 15шт</t>
  </si>
  <si>
    <t>Скіммер для басейну навісний поверхневий Bestway 58233, працює від фільтр-насоса 6 000 л/год і більше</t>
  </si>
  <si>
    <t>на червень  не більше 15яш</t>
  </si>
  <si>
    <t>Надувний ігровий центр - водна гірка Intex 58849 Water Slide, 333 х 206 х 117 см</t>
  </si>
  <si>
    <t>Каркасний басейн Intex 26326, 488 x 122 см (4 500 л/год, драбина, тент, підстилка)</t>
  </si>
  <si>
    <t>ТОП ЗВД АКЦ2</t>
  </si>
  <si>
    <t>на червень  не більше 16шт</t>
  </si>
  <si>
    <t>Надувний диван Intex 66552, 203 х 224 х 66 см. Флокований диван трансформер 2 в 1</t>
  </si>
  <si>
    <t>ТОП, АКЦ1Г</t>
  </si>
  <si>
    <t>на червень  не більше 20ящ</t>
  </si>
  <si>
    <t>Акумуляторний пилосос для чищення басейнів та джакузі Intex 28628, система очищення стінок та дна, від вбудованого акумулятора</t>
  </si>
  <si>
    <t>Каркасний басейн Bestway 56709, 366 x 100 см (2006 л/год, драбина)</t>
  </si>
  <si>
    <t>ЗВД (9150 л)</t>
  </si>
  <si>
    <t>на червень  не більше 40ящ</t>
  </si>
  <si>
    <t>Басейн дитячий каркасний Intex 56452 new «Океан», 183 х 38 см</t>
  </si>
  <si>
    <t>ТОП АКЦ2, new 2023</t>
  </si>
  <si>
    <t>на червень  не більше 25ящ</t>
  </si>
  <si>
    <t>Надувний диван Bestway 75079, 188 х 152 х 64 см, із вбудованим насосом. Флокований диван трансформер 3 в 1</t>
  </si>
  <si>
    <t>2024: дизайн</t>
  </si>
  <si>
    <t>ЗПФ 2024: дизайн</t>
  </si>
  <si>
    <t>на червень  не більше 25 ящ</t>
  </si>
  <si>
    <t>на червень  не більше 17 ящ</t>
  </si>
  <si>
    <t>Електричний насос для надування Intex 66640 від мережі (220-240 V, 650 л/хв)</t>
  </si>
  <si>
    <t>Надувне ліжко Intex 64159, 152 х 203 х 36 см, вбудований електронасос. Двоспальна</t>
  </si>
  <si>
    <t>ЗПФ, new 2023</t>
  </si>
  <si>
    <t>на червень  не більше20 ящ</t>
  </si>
  <si>
    <t>Каркасний басейн Bestway 56406, 305 х 76 см</t>
  </si>
  <si>
    <t>на червень  не більше 30 ящ</t>
  </si>
  <si>
    <t>Каркасний басейн Intex 26742, 457 x 122 см (3 785 л/год, драбина, тент, підстилка)</t>
  </si>
  <si>
    <t>Надувне ліжко Intex 64488, 99 х 191 х 51 см, вбудований електронасос. Односпальна</t>
  </si>
  <si>
    <t>ТОП 51</t>
  </si>
  <si>
    <t>Пісочний фільтр насос Bestway 58499, 8 327 л/год, 20 кг</t>
  </si>
  <si>
    <t>Надувний ігровий центр Intex 57165 «Крокодил», 201 х 170 х 84 см</t>
  </si>
  <si>
    <t>на червень не більше 10 ящ</t>
  </si>
  <si>
    <t>Надувне ліжко Intex 64418, 152 х 203 х 56 см, вбудований електронасос. Двоспальна</t>
  </si>
  <si>
    <t>ТОП 56, new 2023</t>
  </si>
  <si>
    <t>на червень не більше  30 ящ</t>
  </si>
  <si>
    <t>Тент-чохол для каркасного басейну Intex 28036, ▭ 260 х 160 см</t>
  </si>
  <si>
    <t>КЭ АП АН, ТОП (факт 300х200) new 2023</t>
  </si>
  <si>
    <t>на червень не більше 25ящ</t>
  </si>
  <si>
    <t>Набір для чищення басейну Bestway 58234, пилосос для очищення дна, працює від фільтр насоса потужністю 3028 л/год і більше</t>
  </si>
  <si>
    <t>на червень не більше 20ящ</t>
  </si>
  <si>
    <t>Каркасний басейн Intex 26796, 503 x 274 x 122 см (5678 л/год, драбина, тент, підстилка)</t>
  </si>
  <si>
    <t>05.07.23: поставила АА 26356 ТОП ЗВД (13 365 л)</t>
  </si>
  <si>
    <t>неа червень не більше   8шт</t>
  </si>
  <si>
    <t>Тент - чохол для надувного басейну Intex 28026, Ø 396 см</t>
  </si>
  <si>
    <t>КЭ АП АН (факт 436 Ø)</t>
  </si>
  <si>
    <t>Каркасний басейн Intex 26726, 457 x 122 см (3 785 л/год, драбина, тент, підстилка)</t>
  </si>
  <si>
    <t>Мат-підкладка для басейнів Intex 29084, ▭ 200 х 100 см</t>
  </si>
  <si>
    <t>20.06: зняти потім АА/ ТОП ДТР АН АП, new 2021</t>
  </si>
  <si>
    <t>Intex 28626 new 2024 ZR100 РУЧНИЙ АКУМУЛЯТОРНИЙ ВАКУУМ ДЛЯ БАСЕЙНУ</t>
  </si>
  <si>
    <t>new 2024, інструкція, 
запчастини</t>
  </si>
  <si>
    <t>new 2024</t>
  </si>
  <si>
    <t>new 2024 intex-28626</t>
  </si>
  <si>
    <t>Надувний матрац Intex 64101, 99 х 191 х 25 см. Одномісний</t>
  </si>
  <si>
    <t>на червень не більше 14шт</t>
  </si>
  <si>
    <t>Надувний джакузі - СПА Intex 28462, 218 х 71 см (6 місць: 3 г/год - 1741 л/год, аеро, гідро)</t>
  </si>
  <si>
    <t>05.07.23: поставила АА 28428</t>
  </si>
  <si>
    <t>Дитяче надувне ліжко Intex 66810, 107 х 168 х 25 см (71 х 132 х 10 см) з ручним насосом. Односпальна</t>
  </si>
  <si>
    <t xml:space="preserve"> Контент 2024: дорисовать для сна Роксана</t>
  </si>
  <si>
    <t>ТОП дит. ДТР</t>
  </si>
  <si>
    <t>на червень не більше 15 яш</t>
  </si>
  <si>
    <t>Надувний матрац Intex 64102, 137 х 191 х 25 см. Напівторний</t>
  </si>
  <si>
    <t>Змотуючий пристрій (ролет) для басейну Intex 28051 (регулюється по ширині від 274 до 488 см)</t>
  </si>
  <si>
    <t>ТОП АП ДТР АН АКЦ2</t>
  </si>
  <si>
    <t>на червень не більше 50 ящ</t>
  </si>
  <si>
    <t>Чотиримісний надувний човен Intex 68324 Excursion 4 Set, 315 х 165 см, (весла, ручний насос). 3-х камерна</t>
  </si>
  <si>
    <t>ЗПФ/топ на 2024?</t>
  </si>
  <si>
    <t>Надувне ліжко Intex 67770, 152 х 203 х 33 см, вбудований електронасос. Двоспальна</t>
  </si>
  <si>
    <t>ТОП,new 2023</t>
  </si>
  <si>
    <t>Надувний матрац Intex 64141, 99 x 191 x 25 см. Одномісний</t>
  </si>
  <si>
    <t>на червень не більше 14 ящ</t>
  </si>
  <si>
    <t>П'ятимісний надувний човен Intex 68325 Excursion 5 Set, 366 х 168 см (весла, ручний насос). 3-х камерна</t>
  </si>
  <si>
    <t>Павільйон до басейну Bestway 58612, ≤ Ø 488 см/ ▭ 412 см</t>
  </si>
  <si>
    <t>ТОП АП АКЦ1 / пошук Китай</t>
  </si>
  <si>
    <t>на червень не більше 20 ящ</t>
  </si>
  <si>
    <t>Каркасний басейн Intex 26798, 610 x 305 x 122 см (5678 л/год, драбина, тент, підстилка)</t>
  </si>
  <si>
    <t>ЗВД (18202 л) АКЦ3</t>
  </si>
  <si>
    <t>на червень не більше   8шт</t>
  </si>
  <si>
    <t>на червень не більше 75шт</t>
  </si>
  <si>
    <t>Надувне ліжко Intex 64490, 152 х 203 х 51 см, вбудований електричним насосом. Двоспальна</t>
  </si>
  <si>
    <t>ТОП на 2023</t>
  </si>
  <si>
    <t>Телескопічна алюмінієва ручка Intex 29054 (10637)</t>
  </si>
  <si>
    <t>ТОП ФН АН</t>
  </si>
  <si>
    <t>29054 (10637)</t>
  </si>
  <si>
    <t>Надувне ліжко Intex 64412, 99 х 191 х 46 см, вбудований електронасос. Односпальна</t>
  </si>
  <si>
    <t>19.09.23: після поступлення затерти доп АА на товарах / 01.08.23: старий насосТОП 46 архів2023</t>
  </si>
  <si>
    <t>Тент – чохол для надувного басейну Intex 58412, ▭ 305 х 183 см</t>
  </si>
  <si>
    <t>Контент 2024: зняти всі зв язки АП АН розміри великий борт не вказуємо на сайті</t>
  </si>
  <si>
    <t>ТОП (факт 356х234/борт 51 см)</t>
  </si>
  <si>
    <t>Теплозберігаюче покриття (солярна плівка) для басейну Intex 28015 (29025), 538 см (для басейнів 549 см)</t>
  </si>
  <si>
    <t>Каркасний басейн Intex 26378, 975 х 488 х 132 см (11 г/год - 10 000 л/год, драбина, тент, підстилка, набір для догляду, сітка )</t>
  </si>
  <si>
    <t>ЗВД  (сітка входить)</t>
  </si>
  <si>
    <t>на червень не більше   5шт</t>
  </si>
  <si>
    <t>Сачок-насадка для чищення басейнів Intex 29051 (10796) (діаметр 28 мм)</t>
  </si>
  <si>
    <t>Каркасний басейн Bestway 56996, 488 x 244 x 122 см (3028 л/год, дозатор, драбина, тент)</t>
  </si>
  <si>
    <t>Надувний джакузі - СПА Intex 28458, 201 х 71 см (4 місць: 3 г/год - 1741 л/год, аеро, гідро)</t>
  </si>
  <si>
    <t>Тент – чохол для каркасного басейну Intex 28037, ▭ 400 х 200 см</t>
  </si>
  <si>
    <t>правка фото ZZ замініть під бествей: https://prnt.sc/LoJLbJIMS6Xo</t>
  </si>
  <si>
    <t>ТОП АП (факт 429х224)</t>
  </si>
  <si>
    <t>Надувне ліжко Intex 64126, 152 х 203 х 46 см, вбудований електричний насос. Двоспальна</t>
  </si>
  <si>
    <t>ЗПФ
 2023: дизайн</t>
  </si>
  <si>
    <t>Надувний матрац Intex 64107, 99 x 191 x 25 см. Одномісний</t>
  </si>
  <si>
    <t>Каркасний басейн Bestway 56671 new, 488 х 244 х 122 см (3 028 л/год (пісочний), дозатор, драбина, тент)</t>
  </si>
  <si>
    <t>на  червень не більше   5шт</t>
  </si>
  <si>
    <t>Надувне ліжко Bestway 67699 new, 152 х 203 х 30 см (152 х 203 х 36 см). Двоспальна</t>
  </si>
  <si>
    <t>26.07.23: перевела на нього доп АА, тимчасовно ТОП, new 2023</t>
  </si>
  <si>
    <t>Картриджний фільтр насос Bestway 58386, 3 028 л/год, тип II</t>
  </si>
  <si>
    <t>добуваємо, купуємо</t>
  </si>
  <si>
    <t>Надувне ліжко Intex 64157, 99 х 191 х 36 см, вбудований електронасос. Односпальна</t>
  </si>
  <si>
    <t>Драбина для басейну Intex 28064. До басейнів висотою до 91 см</t>
  </si>
  <si>
    <t>ТОП добуваємо, купуємо АП</t>
  </si>
  <si>
    <t>Плаваючий бар, термо-резервуар для напоїв River Run, серія Sports, Intex 56822, 89 см</t>
  </si>
  <si>
    <t>АП 22.12: АН</t>
  </si>
  <si>
    <t>Напівторамісний надувний човен Intex 58330 Explorer 200, 185 х 94 см. 2-х камерний</t>
  </si>
  <si>
    <t>Надувне крісло Intex 68579, 107 х 104 х 69 см</t>
  </si>
  <si>
    <t>Надувне крісло Bestway 75010, 114 х 112 см</t>
  </si>
  <si>
    <t>2024: аналіз продаж .. чи треба АП?</t>
  </si>
  <si>
    <t>Надувна гра на воді Intex 56508 «Волейбол», помаранчевий, 239 х 91 х 64 см</t>
  </si>
  <si>
    <t>ДТР ТОП АП</t>
  </si>
  <si>
    <t>Дитячий каркасний басейн Intex 58477 «Качиний риф», 122 х 25 см</t>
  </si>
  <si>
    <t>Підводний набір кульок для пірнання Intex 55503 «Ворості», 3 шт.</t>
  </si>
  <si>
    <t>Надувне ліжко Intex 64112, 99 х 191 х 30 см, вбудований електронасос від USB. Односпальна</t>
  </si>
  <si>
    <t>на 2024: ТОП? new 2022</t>
  </si>
  <si>
    <t>Контент 2024: звязки установка Роксана</t>
  </si>
  <si>
    <t>Надувне ліжко Intex 67766 new, 99 х 191 х 33 см, вбудований електронасос. Односпальна</t>
  </si>
  <si>
    <t>06.10.23: поставила як доп АА /  ТОП архів 2023</t>
  </si>
  <si>
    <t>Душ садовый Bestway 58696, 35 л</t>
  </si>
  <si>
    <t>new 2023 / докупити березень - травень на  2024 після поступлення</t>
  </si>
  <si>
    <t>Надувне ліжко Intex 64118, 152 х 203 х 30 см, вбудований електронасос. Двоспальна</t>
  </si>
  <si>
    <t>Хлоргенератор Intex 26670, 12 г/год</t>
  </si>
  <si>
    <t>Каркасний басейн Bestway 56420, 366 х 122 см (2006 л/год, драбина, тент)</t>
  </si>
  <si>
    <t>ЗВД , вибрали 15427 BW=100шт,по ціні одно(акція 2022)</t>
  </si>
  <si>
    <t>Підстилка для басейну Intex 28048, ▭ 472 х 472 см</t>
  </si>
  <si>
    <t>Файл по підстилках: https://docs.google.com/document/d/1KSsWy5c8ps7ZZd0ULibQOr9D0DJ_kotVUhbAlbtTCFY/edit</t>
  </si>
  <si>
    <t>ЗПФ /  поставщик</t>
  </si>
  <si>
    <t>Надувний батут Bestway 52269 «Повітряна куля» 175 х 173 х 137 см</t>
  </si>
  <si>
    <t>Телескопічна алюмінієва ручка Intex 29055 (10798)</t>
  </si>
  <si>
    <t>Теплозберігаюче покриття (солярна плівка) для басейну Intex 28018 (29030), 960 х 466 см (для басейнів 975 х 488 см)</t>
  </si>
  <si>
    <t>до червня не більше   8шт</t>
  </si>
  <si>
    <t>Двомісний надувний човен Intex 68347 Seahawk 2 Set, 236 х 114 см, (весла, ручний насос). 3-х камерна</t>
  </si>
  <si>
    <t>Intex 56167 new 2024 СЕРФІНГ ФУН СЛАЙД, Вік 6+</t>
  </si>
  <si>
    <t>ЗПФ new 2024</t>
  </si>
  <si>
    <t>new 2024 intex-56167</t>
  </si>
  <si>
    <t>Надувне ліжко Bestway 67923 new, 152 x 226 x 46 см, (152 х 226 х 84 см), вбудований електронасос. Двоспальна</t>
  </si>
  <si>
    <t>ЗПФ,new 2023</t>
  </si>
  <si>
    <t>Пісочний фільтр насос Bestway 58486 new, 11 355 л/год, 36 кг</t>
  </si>
  <si>
    <t>Тепловий насос для Bestway 58748, для басейнів об'ємом до 20 000 л</t>
  </si>
  <si>
    <t>Плани 2024: 
1) закупка: якщо ми немаэмо де купити, відповідно продати з нашого складу або як дропи не можемо = тоді товар не показуємо на сайті
2) аналіз ринку Україна. теплові нососи які фірми доступні для дропа підготуйте список (Мішку підключи) = контент ми створюємо карточки й налаштовуємо ми дропи але й кнопку купить анало ведемо на нашу закупку
3) аналіз що купувати: схоже для нашого клієнта не потрібні всі види потужності, особливо потужні... зупиняємосятільки  для  20 000л/30 000л та ???50 000л тут не знаю??
4) аналіз по підключці: зараз на сайті вже є реалізовано поділ на  незалежного виробника - це нам спростить продажі будь якого теплового не Intex/Bestway... Женька зідзвон...</t>
  </si>
  <si>
    <t>new 2023 ЗПФ добрати 2024 ще 3 шт</t>
  </si>
  <si>
    <t>на червень не більше 5шт</t>
  </si>
  <si>
    <t>Тент-чохол для каркасного басейну Intex 28032, Ø 457 см</t>
  </si>
  <si>
    <t>КЭ АП АН, ТОП (факт 482cm)</t>
  </si>
  <si>
    <t>Ручний насос для надування Intex 68614 (об'єм 1.7 л)</t>
  </si>
  <si>
    <t>Дитячий надувний басейн Intex 57180 «Сімейний», 203 х 152 х 48 см</t>
  </si>
  <si>
    <t>Стандартний набір насадок для догляду за дном та стінками басейну Intex 29056 (діаметр 26.2 мм)</t>
  </si>
  <si>
    <t>Змінний картридж для спа-джакузі Intex 29011 (29001) тип S1 1 шт, 7.5 х 10.9 см</t>
  </si>
  <si>
    <t>1ящ = 3 запоковані блістери по *6шт = 18шт</t>
  </si>
  <si>
    <t>Надувне ліжко Intex 64116, 99 х 191 х 30 см, вбудований електронасос. Односпальна</t>
  </si>
  <si>
    <t>Тент - чохол для надувного басейну Intex 28023, Ø 457 см</t>
  </si>
  <si>
    <t>КЭ АП АН, ТОП (4.24mx30cm=факт 484 Ø)</t>
  </si>
  <si>
    <t>Весла алюмінієві для човнів та байдарок Intex 69629, 218 см</t>
  </si>
  <si>
    <t>ТОП ДТР ФН(всі весла)</t>
  </si>
  <si>
    <t>Підводний набір для пірнання Intex 55507 «Рибка», 4 шт</t>
  </si>
  <si>
    <t>ГТД</t>
  </si>
  <si>
    <t>Лампа - поплавець Intex 28695, підсвічування для басейну. Працює від сонячної батареї</t>
  </si>
  <si>
    <t>ЗПФ (аналог  58111)</t>
  </si>
  <si>
    <t>Набір насадок для комплекту очищення дна та стін басейну Intex 29057 (діаметр 28 мм)</t>
  </si>
  <si>
    <t>АН СКН розкомплектовуємо</t>
  </si>
  <si>
    <t>Каркасний басейн Intex 26744, 549 x 122 см (5 678 л/год, драбина, тент, підстилка)</t>
  </si>
  <si>
    <t>на червень не більше   3шт</t>
  </si>
  <si>
    <t>Підводний набір іграшок для пірнання Bestway 26029 «Рибка»</t>
  </si>
  <si>
    <t>середня нац. 120%</t>
  </si>
  <si>
    <t>Підводний набір іграшок для пірнання Bestway 26031 «Восьминіжки»</t>
  </si>
  <si>
    <t>Сачок-насадка для очищення верхнього шару води Bestway 58277 (діаметр 30 мм)</t>
  </si>
  <si>
    <t>Підводний набір для пірнання Intex 55504 «Палички», 5 шт</t>
  </si>
  <si>
    <t>Підсклянник для надувних джакузі Intex 28500, 26 х 22 х 18 см</t>
  </si>
  <si>
    <t>АП ДТР АН</t>
  </si>
  <si>
    <t>Лампа - поплавець Bestway 58111, підсвічування для басейну. Працює від сонячної батареї</t>
  </si>
  <si>
    <t>ТОП ( змінили на 18506) ДТР АП</t>
  </si>
  <si>
    <t>Змінний картридж для спа-джакузі Bestway 60311 тип VI 1 шт, 10.6 х 8 см</t>
  </si>
  <si>
    <t>new 2021 к-сть реально:1ящ 12шт*2=24шт / Контент 2023: взаємозамінний? Стьопі дати перевірити</t>
  </si>
  <si>
    <t>Надувне ліжко Intex 64124, 152 х 203 х 42 см, вбудований електронасос. Двоспальна</t>
  </si>
  <si>
    <t>ТОП 42</t>
  </si>
  <si>
    <t>Картриджний фільтр насос Bestway 58381, 1 250 л/год, тип I</t>
  </si>
  <si>
    <t>Підстилка для басейну Bestway 58002, ▭ 396 х 396 см, квадратна</t>
  </si>
  <si>
    <t>ЗПФ  / поставщик</t>
  </si>
  <si>
    <t>Надувне крісло Intex 68581, 112 см x 109 см x 69 см, зелене</t>
  </si>
  <si>
    <t>Тент - чохол для каркасного басейну Bestway 58442, ▭ 282 х 196 см</t>
  </si>
  <si>
    <t>ЗПФ (факт 322х236)</t>
  </si>
  <si>
    <t>Надувні ворота для футболу Intex 58507, 140 х 89 х 81 см, з м'ячем</t>
  </si>
  <si>
    <t>ТОП (забули замовити на 2023) ДТР АП АН АКЦ2</t>
  </si>
  <si>
    <t>Шестимісний намет Pavillo Bestway 68094 «Family Ground 6»</t>
  </si>
  <si>
    <t>Тент – чохол для каркасного басейну Bestway 58425, ▭ 427 х 250 см</t>
  </si>
  <si>
    <t>ЗПФ АП
 (факт 467х290)</t>
  </si>
  <si>
    <t>Пісочний насос із хлоргенератором Intex 26680, 10 000 л/год – хлор 11 г/год, 55 кг</t>
  </si>
  <si>
    <t>добуваємо, ЗПФ</t>
  </si>
  <si>
    <t>Насадка-пилосос для чищення дна басейну Bestway 58282</t>
  </si>
  <si>
    <t>Сидіння для джакузі Intex 28502, 47 х 36 х 22 см</t>
  </si>
  <si>
    <t>*Песочный насос с хлоргенератором Intex 26676, 6 000 л/ч хлор 7 г/ч, (2 коробки)</t>
  </si>
  <si>
    <t>*26676 внутр.(2 коробки)</t>
  </si>
  <si>
    <t>Недоступно</t>
  </si>
  <si>
    <t>Надувне коло Intex 56268 "Шина", 114 см з ручками</t>
  </si>
  <si>
    <t>ТОП АКЦ4
 2023: дизайн</t>
  </si>
  <si>
    <t>Дитячий надувний басейн Intex 59469 «Ананас», 132 х 28 см, з м'ячем та колом</t>
  </si>
  <si>
    <t>ЗПФ АКЦ3 new 2022</t>
  </si>
  <si>
    <t>Весла пластикові для човнів Intex 59623</t>
  </si>
  <si>
    <t>ТОП АП  ДТР АН АКЦ2</t>
  </si>
  <si>
    <t>Надувний джакузі - СПА Intex 28426, 196 х 71 см (4-х місць: 1 741 л/год, аеро)</t>
  </si>
  <si>
    <t>АКЦ1Г АП New 2021</t>
  </si>
  <si>
    <t>Дитячий надувний басейн Bestway 51116, білий, 86 х 86 х 25 см</t>
  </si>
  <si>
    <t>ТОП,  тент не шиємо 22.09.22,</t>
  </si>
  <si>
    <t>Надувний джакузі - СПА Intex 28442, 216 х 71 см (6-х місць: 1 741 л/год, аеро)</t>
  </si>
  <si>
    <t>Каркасний басейн Intex 26732, 549 x 122 см (5 678 л/год, драбина, підстилка, тент)</t>
  </si>
  <si>
    <t>Щітка-насадка для чищення стін та дна басейну Bestway 58280 (діаметр 30 мм)</t>
  </si>
  <si>
    <t>Двомісний намет Pavillo Bestway 68084 "Cool Dome2", 205 х 145 х 100 см</t>
  </si>
  <si>
    <t>Електричний насос для надування Intex 66634 від мережі та прикурювача (220-240 V, 12 V, 480 л/хв)</t>
  </si>
  <si>
    <t>Intex 28452 new 2024 НАБІР GREYSTONE DELUXE SQUARE BUBBLE SPA НА 6 ОСІБ, 12 мов (220-240 В), вік 6+</t>
  </si>
  <si>
    <t>new 2024 Intex 28452</t>
  </si>
  <si>
    <t>Надувне ліжко Intex 64926, 152 х 203 х 46 см, вбудований електронасос PremAire. Двоспальна</t>
  </si>
  <si>
    <t>ЗПФ, архів 2023</t>
  </si>
  <si>
    <t>Тент-чохол для каркасного басейну Bestway 58036, Ø 305 см</t>
  </si>
  <si>
    <t>Тент - чохол для каркасного басейну Bestway 58037, Ø 366 см, Ø 396 см</t>
  </si>
  <si>
    <t>Женька аналіз: як думаємо ми б мали мати наявність бествей.. але як зробити щоб клієнти його не купували (порядок, немає в АП) що ще? ціна+ціна 5% до інтекса.. але тоді ми світимось на ринку як сайт з високими цінами.. чи що?</t>
  </si>
  <si>
    <t>ЗПФ (факт 416 Ø)</t>
  </si>
  <si>
    <t>Підстилка для басейну Bestway 58003, ▭ 488 х 488 см</t>
  </si>
  <si>
    <t>Контент 2023: зняти АП</t>
  </si>
  <si>
    <t>Дитячий надувний басейн Bestway 54117, блакитний, 262 х 157 х 46 см</t>
  </si>
  <si>
    <t>Спальний мішок Pavillo Bestway 68099, 180 х 75 см, блакитний</t>
  </si>
  <si>
    <t>Intex 29045 new 2024 ФІЛЬТРУВАЛЬНИЙ МЕШОК ВОЛОКНИСТИЙ КУЛЯК, друкований пакет</t>
  </si>
  <si>
    <t>new 2024 intex-29045</t>
  </si>
  <si>
    <t>Дитяче надувне крісло «Тигр» Intex 68556, 65 х 64 х 74 см, оранжеве</t>
  </si>
  <si>
    <t>РЗ ЗПФ,</t>
  </si>
  <si>
    <t>Надувний ігровий центр Intex 57166 «Дінопарк», 191 х 152 х 58 см</t>
  </si>
  <si>
    <t>ЗПФ 1-2шт new 2022</t>
  </si>
  <si>
    <t>Тент-парасолька для басейну Bestway 58681, Ø 305 ÷ Ø 549 см</t>
  </si>
  <si>
    <t>ЗПФ 1-2 шт</t>
  </si>
  <si>
    <t>Мат-підкладка для басейнів Bestway 58639, ▭ 150 х 150 см</t>
  </si>
  <si>
    <t>аналіз АП що розносимо на круглі басейни??? цей чи 29084</t>
  </si>
  <si>
    <t>Надувне ліжко Intex 64902, 99 х 191 х 46 см, вбудований електронасос. Односпальна</t>
  </si>
  <si>
    <t>Лампа - поплавець Bestway 58419, підсвічування для басейну. Працює від батарейок 3 шт «ААА»</t>
  </si>
  <si>
    <t>ЗПФ від батарейок</t>
  </si>
  <si>
    <t>Плаваючий фонтан для басейну Bestway 58493 "Світлове Шоу" з LED підсвічуванням. Працює від акумулятора</t>
  </si>
  <si>
    <t>Тримісний намет Pavillo Bestway 68085 "Cool Dome 3", 210 х 210 х 130 см</t>
  </si>
  <si>
    <t>Телескопічна алюмінієва ручка Bestway 58279</t>
  </si>
  <si>
    <t>Ручний насос для надування BestWay 62003 (об'єм 1.85 л)</t>
  </si>
  <si>
    <t>Ручний насос для надування BestWay 62002 (об'єм 0.85 л)</t>
  </si>
  <si>
    <t>Ручний насос для надування BestWay 62030 (об'єм 3.5 л)</t>
  </si>
  <si>
    <t>new 2024 новий дизайн</t>
  </si>
  <si>
    <t>Ножний насос для надування Bestway 62023 (об'єм 0.8 л)</t>
  </si>
  <si>
    <t>Маска для плавання Intex 55915 «Акула», розмір S, (3+), обхват голови ≈ 48-52 см, сіра</t>
  </si>
  <si>
    <t>ТОП 3+, 2023: дизайн</t>
  </si>
  <si>
    <t>Настінна лампа Intex 28503, підсвічування для джакузі. Працює від батарейок 3 шт «ААА»</t>
  </si>
  <si>
    <t>ЗПФ джакузі</t>
  </si>
  <si>
    <t>Шапочка для плавання Bestway 26025 «Рибка», розмір S, (3+), обхват голови ≈ 48-52 см, (21 х 17, 5 см), оранжевий</t>
  </si>
  <si>
    <t>Intex 66616 new 2024 ПОВІТРЯНИЙ НАСОС QUICKFILLTM USB150</t>
  </si>
  <si>
    <t>new 2024 intex-66616</t>
  </si>
  <si>
    <t>Intex 66637 new 2024 ПОВІТРЯНИЙ НАСОС QUICKFILLTM USB200R</t>
  </si>
  <si>
    <t>new 2024 intex-66637</t>
  </si>
  <si>
    <t>Intex 66646 new 2024 ЕЛЕКТРИЧНИЙ НАСОС QUICKFILLTM AC400 (220-240 Вольт)</t>
  </si>
  <si>
    <t>new 2024 intex-66646</t>
  </si>
  <si>
    <t>розносимо АП .. потрібний аналіз куди?</t>
  </si>
  <si>
    <t>треба би в одному місці ці товари тримати: аналіз 2024 де в якому розіділі? https://prnt.sc/-Xb3DOypBgZO</t>
  </si>
  <si>
    <t>перенести в групу Туризм, аксесуари</t>
  </si>
  <si>
    <t>2024: аналіз продаж.. АП?</t>
  </si>
  <si>
    <t>Контент 2024: прибрати АН, зміна розміру 800х500</t>
  </si>
  <si>
    <t>2024 дизайн, створити карточку?</t>
  </si>
  <si>
    <t>Підстилка  IntexPool  X-Treme 10*15 для пошиву тентів</t>
  </si>
  <si>
    <t>аналіз запчастини + інстурукція нова</t>
  </si>
  <si>
    <t>new 2024 сірий колір поставити на ЗПФ</t>
  </si>
  <si>
    <t>new 2024 не правимо є залишок</t>
  </si>
  <si>
    <t xml:space="preserve"> огляд Відео ТЗ (6хв): https://drive.google.com/file/d/1AfTUZD-TU3D6Wc0Pv6ZfQjcUmtnCMRnl/view?usp=sharing </t>
  </si>
  <si>
    <t>аналіз, рознести по сайту</t>
  </si>
  <si>
    <t>Електричний насос для надування Intex 66636 від прикурювача (12 V, 600 л/хв)</t>
  </si>
  <si>
    <t>2024: блок реклама с 12 на озон.. Роксана</t>
  </si>
  <si>
    <t>Контент 2024: всі тенти аналіз зв язків, файл: https://docs.google.com/spreadsheets/d/1PVyE_MQsbl-6hVfT8UN1kUlvRcFqi8dJXMBOwyioNik/edit#gid=645868807</t>
  </si>
  <si>
    <t>забрати з  ДТР</t>
  </si>
  <si>
    <t>забрати з АН, АКЦ1 замінити на 58825</t>
  </si>
  <si>
    <t>2024: Аналіз продаж АП?</t>
  </si>
  <si>
    <t>Контент 2024: Роксана потреба у надувному дні дит басейнів (мат підстилка/антиохолодження тент=як на джакузі).. 2024: аналіз продажів .. це не ТОП</t>
  </si>
  <si>
    <t>Контент 2024: Роксана аналіз набори 2023: дизайн</t>
  </si>
  <si>
    <t>Надувний диван Intex 68575, 257 х 203 х 76 см. Кутовий диван</t>
  </si>
  <si>
    <t>Шапочка для плавання Intex 55991, універсальна, розмір М (8+), обхват голови ≈ 52-65 см, (22 х 19 см), синя</t>
  </si>
  <si>
    <t>Шапочка для плавання Intex 55991, універсальна, розмір М (8+), обхват голови ≈ 52-65 см, (22 х 19 см), чорна</t>
  </si>
  <si>
    <t>Шапочка для плавання Intex 55991, універсальна, розмір М (8+), обхват голови ≈ 52-65 см, (22 х 19 см), біла</t>
  </si>
  <si>
    <t>2024: аналіз продажів</t>
  </si>
  <si>
    <t>Контент: на осінь створити 29057-3+скімер 28000</t>
  </si>
  <si>
    <t>Надувне ліжко Intex 64132, 99 х 191 х 42 см, вбудований електронасос. Односпальна</t>
  </si>
  <si>
    <t xml:space="preserve"> ТОП 42, АКЦ2, 2023: дизайн</t>
  </si>
  <si>
    <t>2024: аналіз подажів... в АП?</t>
  </si>
  <si>
    <t>Контент 2024: Роксана аналіз  карточка товару та АП</t>
  </si>
  <si>
    <t>2024: аналіз продажів... аналіз АП?</t>
  </si>
  <si>
    <t>Драбина для басейнів Bestway 58337, з майданчиком. До басейнів висотою до 132 см</t>
  </si>
  <si>
    <t>Дитячий надувний басейн BestWay 54066, 229 х 152 х 51 см, біло-червоний</t>
  </si>
  <si>
    <t>54066 BW бело-красный</t>
  </si>
  <si>
    <t>Архів. Тент - чохол для басейну Intex 28023-1 (58035), надувний 457 см</t>
  </si>
  <si>
    <t>07.2023: добуваємо ( внут. товар, відмова від 2 карточок на сайті), як буде залишок перепаковуємо + етикетка,  через комплектацію робимо завод/  архів 2023</t>
  </si>
  <si>
    <t>Женька? це на видалення в адімн.. ти залишаєш собі внутрішню?
окок Роксана правка сайт комплектація басейни</t>
  </si>
  <si>
    <t>Женька? це на видалення в адімн.. ти залишаєш собі внутрішню? маємо звести на 28048
ок ВМ правка сайт комплектація басейни</t>
  </si>
  <si>
    <t>Контент редагування карточки під завод</t>
  </si>
  <si>
    <t>Архів. Тент – чохол для каркасного басейну Bestway 58248-1 (Intex 11054, Bestway 58248), 427 см</t>
  </si>
  <si>
    <t>Архів. Тент – чохол для каркасного басейну Intex 28032-1 (Intex 18901, Bestway 58038), 457 см</t>
  </si>
  <si>
    <t>аналіз чи потрябний тент Китай?</t>
  </si>
  <si>
    <t>Контент 2024: рознести по сайту (потребує логіки  АП)</t>
  </si>
  <si>
    <t>2024: аналіз АП?</t>
  </si>
  <si>
    <t>2024: аналіз продажів.. аналізАП</t>
  </si>
  <si>
    <t>26.06.23: стоїть .. потрібний аналіз АП.. куди прозносити.. рознесла 23 07 ДТ
new 2024 дизайн=не правимо э залишок</t>
  </si>
  <si>
    <t>Заплатка размер 15 х 10 см (ткань 3-х слойный ПВХ) порізка басейну</t>
  </si>
  <si>
    <t>02.05.23: чаша 28200 є 1шт уцінка / порізка  для 33645: окремі продажі = ні, тільки в набор  new 2 в 1, ГТД,  залишок який лишився порізаних - поки не пакуємо, для МАХ</t>
  </si>
  <si>
    <t>на осінь 2024: аналіз</t>
  </si>
  <si>
    <t>Очікується поступлення (не в наявності ТОП)</t>
  </si>
  <si>
    <t>Добуваємо new 33647: завод 7х10 1-слойна+3-х слойна+ самоклейка</t>
  </si>
  <si>
    <t>входить до басейнів(2023) фото на диску</t>
  </si>
  <si>
    <t>Набір внутрішній для 29054-3: сачок 29050, щітка 29052 (пакуємо наперед)</t>
  </si>
  <si>
    <t>Набір внутрішній для 29055-3: сачок 29051, щітка 29053 (пакуємо наперед)</t>
  </si>
  <si>
    <t>Рулон плівка 150 мкм силіконова 1.5х103 м. (м'яке скло)</t>
  </si>
  <si>
    <t>Рулон Москітна сітка Євро сіра міцна 1,20х30м</t>
  </si>
  <si>
    <t>new 2024 дизайн/не правимо э залишок</t>
  </si>
  <si>
    <t>Є в каталозі 2024</t>
  </si>
  <si>
    <t>Аналіз на 2024 АП = тенденція падають продажі./аналіз продажної</t>
  </si>
  <si>
    <t>Це форма буде  використовуватись для формування плану постачання пот рібна ще форма, для формування самого замовлення</t>
  </si>
  <si>
    <t>В шапці документу вибирати одиницю вимірювання з якою працюємо і валюту</t>
  </si>
  <si>
    <t>Потрібно вже додати до замовлення ссилку на річне замовлення</t>
  </si>
  <si>
    <t>N</t>
  </si>
  <si>
    <t>Наименование у поставщика</t>
  </si>
  <si>
    <t>В ящике</t>
  </si>
  <si>
    <t>Объем</t>
  </si>
  <si>
    <t>Зміни Зак. (вибрана одиниця вимірювання)</t>
  </si>
  <si>
    <t>Комментарий</t>
  </si>
  <si>
    <t>Цена (вх.)</t>
  </si>
  <si>
    <t>Цена (имп.)</t>
  </si>
  <si>
    <t>Объем (общ.)</t>
  </si>
  <si>
    <t>Сумма (зак.)</t>
  </si>
  <si>
    <t>Цена (зак., мин., ПП) в перерахунку на одиницю вимірювання і валюту</t>
  </si>
  <si>
    <t>Має бути ціна з прайсу який ми вкажемо у шапці документу (наявність Метр)</t>
  </si>
  <si>
    <t>Продано</t>
  </si>
  <si>
    <t>Додати стовпець поступило поза річним зпмовленням</t>
  </si>
  <si>
    <t>Поступ. (це переробити щоб було поступлення в межах річногот замволення</t>
  </si>
  <si>
    <t>Ост.</t>
  </si>
  <si>
    <t>Додати стовпець замовлено фактично поза річним зпмовленням (замовлення з датою простачання)</t>
  </si>
  <si>
    <t>Додати стовпець замовлено фактично в межах річного замовлення (замовлення з датою простачання)</t>
  </si>
  <si>
    <t>Додати стовпець залишок не поставленого річного (РЗ-поступило РЗ- замовлено РЗ) мінусове виділяти червоним</t>
  </si>
  <si>
    <t>Додати Товар в наявності на Метрі</t>
  </si>
  <si>
    <t>Додати Пусту колонку куди проставляти замовлення і на основі неї рахувати поточний об'єм і формувати документ Заказ постачальнику.</t>
  </si>
  <si>
    <t>DELUXE WALL MOUNT SURFACE SKIMMER</t>
  </si>
  <si>
    <t>1 200,000</t>
  </si>
  <si>
    <t>ODT048422</t>
  </si>
  <si>
    <t>BASIC CLEANING KIT (LEAF SKIMMER/WALL BRUSH/VACUUM HEAD for #28002), Clam Shell</t>
  </si>
  <si>
    <t>ODT050687</t>
  </si>
  <si>
    <t>Картриджний фільтр насос Intex 28638, (638R), 3 785 л/год, тип А</t>
  </si>
  <si>
    <t>C1000 CARTRIDGE FILTER PUMP (220-240 Volt), 1000 gal./hr</t>
  </si>
  <si>
    <t>ODT012486</t>
  </si>
  <si>
    <t>1 024,000</t>
  </si>
  <si>
    <t>Картриджний фільтр насос Intex 28602, (602), 1 250 л/год, тип H</t>
  </si>
  <si>
    <t>C330 CARTRIDGE FILTER PUMP (220-240 Volt), 330 gal./hr</t>
  </si>
  <si>
    <t>ODT015930</t>
  </si>
  <si>
    <t>FILTER CARTRIDGE H, Shrink Wrap w/ Litho</t>
  </si>
  <si>
    <t>ODT020913</t>
  </si>
  <si>
    <t>1 926,000</t>
  </si>
  <si>
    <t>DELUXE POOL MAINTENANCE KIT, w/ Telescoping aluminum pole</t>
  </si>
  <si>
    <t>2 499,000</t>
  </si>
  <si>
    <t>ODT041963</t>
  </si>
  <si>
    <t>POOL MAINTENANCE KIT, w/ Telescoping aluminum pole</t>
  </si>
  <si>
    <t>ODT053663</t>
  </si>
  <si>
    <t>110" TELESCOPING ALUMINUM POLE (for #28003), Bag</t>
  </si>
  <si>
    <t>ODT025933</t>
  </si>
  <si>
    <t>DELUXE CLEANING KIT (LEAF RAKE/CURVED WALL BRUSH/VACUUM HEAD for #28003), Clam Shell</t>
  </si>
  <si>
    <t>ODT027257</t>
  </si>
  <si>
    <t>Сачок-насадка для очищення верхнього шару води Intex 29050 (11230)</t>
  </si>
  <si>
    <t>LEAF SKIMMER (for #28002), Blister Card</t>
  </si>
  <si>
    <t>ODT053622</t>
  </si>
  <si>
    <t>Сачок-насадка для очистки басейнів Intex 29051 (10796)</t>
  </si>
  <si>
    <t>LEAF RAKE (for #28003), Blister Card</t>
  </si>
  <si>
    <t>ODT059649</t>
  </si>
  <si>
    <t>Щітка-насадка для чищення стін та дна басейну Intex 29052</t>
  </si>
  <si>
    <t>10" WALL BRUSH, Blister Card</t>
  </si>
  <si>
    <t>ODT045797</t>
  </si>
  <si>
    <t>Щітка-насадка для чищення стін та дна басейну Intex 29053</t>
  </si>
  <si>
    <t>16" CURVED WALL BRUSH, Blister Card</t>
  </si>
  <si>
    <t>ODT052593</t>
  </si>
  <si>
    <t>EASY SET® POOL, Ages 6+</t>
  </si>
  <si>
    <t>ODT034592</t>
  </si>
  <si>
    <t>ODT046477</t>
  </si>
  <si>
    <t>EASY SET® POOL SET (w/220-240V Filter Pump), Ages 6+</t>
  </si>
  <si>
    <t>ODT008942</t>
  </si>
  <si>
    <t>Бассейн семейный 28110 (1шт) 244-76см, 2419л, в кор-ке, 39-30-18см</t>
  </si>
  <si>
    <t>ODT024861</t>
  </si>
  <si>
    <t>EASY SET® POOL, Ages 3+</t>
  </si>
  <si>
    <t>ODT025912</t>
  </si>
  <si>
    <t>94" TELESCOPING ALUMINUM POLE (for #28002), Bag</t>
  </si>
  <si>
    <t>ODT010340</t>
  </si>
  <si>
    <t>SILICONE AQUA SPORT MASKS, Ages 14+, 2 Colors</t>
  </si>
  <si>
    <t>ODT019492</t>
  </si>
  <si>
    <t>18-POCKET FASHION MATS, 3 Colors, Shelf Box</t>
  </si>
  <si>
    <t>58890EU</t>
  </si>
  <si>
    <t>KING KOOL™ LOUNGES, 2 Colors, Shelf Box</t>
  </si>
  <si>
    <t>58802EU</t>
  </si>
  <si>
    <t>Дитячі окуляри для плавання Intex 55602, розмір S (3+), обхват голови ≈ 48-52 см, фіолетові</t>
  </si>
  <si>
    <t>PLAY GOGGLES, Ages 3-8, 3 Colors</t>
  </si>
  <si>
    <t>ODT035801</t>
  </si>
  <si>
    <t>18-POCKET CLEAR WINDOW MATS, 2 Colors</t>
  </si>
  <si>
    <t>59895EU</t>
  </si>
  <si>
    <t>WAVE RIDER RIDE-ON, Ages 3+</t>
  </si>
  <si>
    <t>ODT007243</t>
  </si>
  <si>
    <t>MEGA CHILL</t>
  </si>
  <si>
    <t>ODT001137</t>
  </si>
  <si>
    <t>TROPICAL BUDDIES SWIM VEST, Ages 3-5, Not Available in Europe</t>
  </si>
  <si>
    <t>ODT020612</t>
  </si>
  <si>
    <t>DELUXE SWIM VEST, Ages 3-6, w/ Collar, Peg Box</t>
  </si>
  <si>
    <t>58671EU</t>
  </si>
  <si>
    <t>BELLOWS FOOT PUMP, Shrink Wrapped w/ Litho Label</t>
  </si>
  <si>
    <t>ODT041730</t>
  </si>
  <si>
    <t>GIANT BELLOWS FOOT PUMP</t>
  </si>
  <si>
    <t>ODT041550</t>
  </si>
  <si>
    <t>DOUBLE QUICK II HAND PUMP</t>
  </si>
  <si>
    <t>ODT004406</t>
  </si>
  <si>
    <t>DOUBLE QUICK I HAND PUMP</t>
  </si>
  <si>
    <t>ODT053232</t>
  </si>
  <si>
    <t>7 423,000</t>
  </si>
  <si>
    <t>DOUBLE QUICK III HAND PUMP</t>
  </si>
  <si>
    <t>ODT045966</t>
  </si>
  <si>
    <t>Піддон для драбини Intex 29080, синій</t>
  </si>
  <si>
    <t>POOL FOOT BATH, w/Litho</t>
  </si>
  <si>
    <t>ODT036389</t>
  </si>
  <si>
    <t>LADDER WITH REMOVABLE STEPS (FOR 1.07M &amp; 91CM POOLS)</t>
  </si>
  <si>
    <t>ODT062411</t>
  </si>
  <si>
    <t>LADDER WITH REMOVABLE STEPS (FOR 1.32M POOLS)</t>
  </si>
  <si>
    <t>ODT063414</t>
  </si>
  <si>
    <t>Теплозберігаюче покриття (солярна плівка) для басейну Intex 28016 (29026)</t>
  </si>
  <si>
    <t>SOLAR POOL COVER, Fits 18' x9' Rectangular Frame Pools</t>
  </si>
  <si>
    <t>ODT133500</t>
  </si>
  <si>
    <t>Теплозберігаюче покриття (солярна плівка) для басейну Intex 28017 (29027)</t>
  </si>
  <si>
    <t>SOLAR POOL COVER, Fits 24' x12' Rectangular Frame Pools</t>
  </si>
  <si>
    <t>RECTANGULAR FRAME POOL, Ages 6+</t>
  </si>
  <si>
    <t>ODT014074</t>
  </si>
  <si>
    <t>Каркасний басейн Intex 28270, 220 х 150 х 60 см, блакитний</t>
  </si>
  <si>
    <t>ODT024954</t>
  </si>
  <si>
    <t>EASY SET® POOL COVER (for 8' Easy Set® Pool)</t>
  </si>
  <si>
    <t>ODT048544</t>
  </si>
  <si>
    <t>MINI FRAMETM POOL, Ages 2+</t>
  </si>
  <si>
    <t>ODT041647</t>
  </si>
  <si>
    <t>EASY SET® POOL COVER (for 10' Easy Set® Pool)</t>
  </si>
  <si>
    <t>ODT041215</t>
  </si>
  <si>
    <t>EASY SET® POOL COVER (for 12' Easy Set® Pool)</t>
  </si>
  <si>
    <t>ODT032153</t>
  </si>
  <si>
    <t>EASY SET® POOL COVER (for 15' Easy Set® Pool)</t>
  </si>
  <si>
    <t>ODT050982</t>
  </si>
  <si>
    <t>Теплозберігаюче покриття (солярна плівка) для басейну Intex 28011 (29021)</t>
  </si>
  <si>
    <t>SOLAR POOL COVER, Fits 10' Easy Set® &amp; Frame Pools</t>
  </si>
  <si>
    <t>Теплозберігаюче покриття (солярна плівка) для басейну Intex 28014 (29024)</t>
  </si>
  <si>
    <t>SOLAR POOL COVER, Fits 16' Easy Set® &amp; Frame Pools</t>
  </si>
  <si>
    <t>ODT133498</t>
  </si>
  <si>
    <t>Теплозберігаюче покриття (солярна плівка) для басейну Intex 28010 (29020)</t>
  </si>
  <si>
    <t>SOLAR POOL COVER, Fits 8' Easy Set®</t>
  </si>
  <si>
    <t>ODT133494</t>
  </si>
  <si>
    <t>Теплозберігаюче покриття (солярна плівка) для басейну Intex 28012 (29022)</t>
  </si>
  <si>
    <t>SOLAR POOL COVER, Fits 12' Easy Set® &amp; Frame Pools</t>
  </si>
  <si>
    <t>Теплозберігаюче покриття (солярна плівка) для басейну Intex 28013 (29023)</t>
  </si>
  <si>
    <t>SOLAR POOL COVER, Fits 15' Easy Set® &amp; Frame Pools</t>
  </si>
  <si>
    <t>Теплозберігаюче покриття (солярна плівка) для басейну Intex 28015 (29025)</t>
  </si>
  <si>
    <t>SOLAR POOL COVER, Fits 18' Easy Set® &amp; Frame Pools</t>
  </si>
  <si>
    <t>ODT133499</t>
  </si>
  <si>
    <t>ROUND POOL COVER (for 12' pools)</t>
  </si>
  <si>
    <t>ODT004131</t>
  </si>
  <si>
    <t>ROUND POOL COVER (for 15' Pools)</t>
  </si>
  <si>
    <t>ODT047861</t>
  </si>
  <si>
    <t>Тент-чохол для каркасного басейну Intex 28041, Ø 549 см</t>
  </si>
  <si>
    <t>DELUXE POOL COVER (for 18' pools)</t>
  </si>
  <si>
    <t>ODT053623</t>
  </si>
  <si>
    <t>Тент-чохол для каркасного басейну Intex 28040, Ø 488 см</t>
  </si>
  <si>
    <t>DELUXE POOL COVER (for 16' pools)</t>
  </si>
  <si>
    <t>ODT010268</t>
  </si>
  <si>
    <t>MY BABY FLOAT™, Months 6-12</t>
  </si>
  <si>
    <t>ODT010569</t>
  </si>
  <si>
    <t>LARGE DELUXE ARM BANDS, Ages 6-12, Peg Box</t>
  </si>
  <si>
    <t>58641EU</t>
  </si>
  <si>
    <t>Надувний басейн Intex 28132, 366 х 76 см (2006 л/год)</t>
  </si>
  <si>
    <t>ODT059053</t>
  </si>
  <si>
    <t>INTERLOCKING PADDED FLOOR PROTECTOR, Shrink-Wrapped w/Insert, Not Available for Germany/France</t>
  </si>
  <si>
    <t>ODT013824</t>
  </si>
  <si>
    <t>POOL GROUND CLOTH (for 8'/10'/12'/15' Easy Set® Pools &amp; Frame Pools)</t>
  </si>
  <si>
    <t>ODT050429</t>
  </si>
  <si>
    <t>SOLAR MAT</t>
  </si>
  <si>
    <t>ODT045621</t>
  </si>
  <si>
    <t>Електричний нагрівач для басейнів Intex 28684 . Працює від насоса від 1893 до 9464 л/год.</t>
  </si>
  <si>
    <t>ELECTRIC POOL HEATER (220-240 Volt w/ RCD)</t>
  </si>
  <si>
    <t>ODT043034</t>
  </si>
  <si>
    <t>POOL THERMOMETER, BLISTER CARD</t>
  </si>
  <si>
    <t>ODT003312</t>
  </si>
  <si>
    <t>FILTER CARTRIDGE A, Shrink Wrap w/ Litho</t>
  </si>
  <si>
    <t>ODT001243</t>
  </si>
  <si>
    <t>11 043,000</t>
  </si>
  <si>
    <t>SILICONE SWIM CAPS, Ages 8+, 3 Colors</t>
  </si>
  <si>
    <t>ODT016355</t>
  </si>
  <si>
    <t>EXPLORERTM 300 BOAT SET (with #59623, 68612), Ages 6+, Not Available in Europe</t>
  </si>
  <si>
    <t>ODT019826</t>
  </si>
  <si>
    <t>Напівторамісний надувний човен Intex 58331 (58330-1) Explorer 200 Set, 185 х 94 см, (весла, міні насос). 2-х камерна</t>
  </si>
  <si>
    <t>EXPLORERTM 200 BOAT SET (58330NP, 59623, 69613), Ages 6+, Not Available in Europe</t>
  </si>
  <si>
    <t>ODT017541</t>
  </si>
  <si>
    <t>EXPLORERTM PRO 50 BOAT, Ages 6+</t>
  </si>
  <si>
    <t>ODT036262</t>
  </si>
  <si>
    <t>EXPLORERTM 100 BOAT, Ages 6+, Not Available in Europe</t>
  </si>
  <si>
    <t>ODT023141</t>
  </si>
  <si>
    <t>Одномісний надувний човен Intex 58355 Explorer PRO 100, 160 х 94 см. 3-х камерний</t>
  </si>
  <si>
    <t>EXPLORERTM PRO 100 BOAT</t>
  </si>
  <si>
    <t>ODT025558</t>
  </si>
  <si>
    <t>EXPLORERTM PRO 200 BOAT</t>
  </si>
  <si>
    <t>ODT019331</t>
  </si>
  <si>
    <t>Напівторамісний надувний човен Intex 58357 (58356) Explorer PRO 200 Set, 196 х 102 см, (весла, ручний насос). 3-х камерна</t>
  </si>
  <si>
    <t>EXPLORERTM PRO 200 BOAT SET (58356NP, 59623, 68612)</t>
  </si>
  <si>
    <t>ODT036034</t>
  </si>
  <si>
    <t>Двомісний надувний човен Intex 58358 Explorer PRO 300 Set, 244 х 117 см (весла, ручний насос). 3-х камерна</t>
  </si>
  <si>
    <t>EXPLORERTM PRO 300 BOAT SET (with #59623, 68612)</t>
  </si>
  <si>
    <t>ODT036260</t>
  </si>
  <si>
    <t>EXCURSIONTM 4 BOAT SET (with 54" Aluminum Oars, 68614)</t>
  </si>
  <si>
    <t>ODT043519</t>
  </si>
  <si>
    <t>CHALLENGERTM K1 KAYAK (with 86" Aluminum Oars, 68614), w/ Cargo Net</t>
  </si>
  <si>
    <t>ODT057013</t>
  </si>
  <si>
    <t>CHALLENGERTM K2 KAYAK (with 86" Aluminum Oars, 68614), w/ Cargo Net</t>
  </si>
  <si>
    <t>ODT018581</t>
  </si>
  <si>
    <t>EXPLORERTM K2 KAYAK (with 86" Aluminum Oars, 68614)</t>
  </si>
  <si>
    <t>ODT006494</t>
  </si>
  <si>
    <t>Тримісний надувний човен Intex 68373 Mariner 3 Set, 297 х 127 см, (весла, ручний насос). 2-х камерна</t>
  </si>
  <si>
    <t>MARINERTM 3 BOAT SET (with 54" Aluminum Oars, 68605)</t>
  </si>
  <si>
    <t>ODT106066</t>
  </si>
  <si>
    <t>Чотиримісний надувний човен Intex 68376 Mariner 4 Set, 328 х 145 см, (весла, ручний насос). 4-х камерна</t>
  </si>
  <si>
    <t>MARINERTM 4 BOAT SET (with 54" Aluminum Oars, 68605)</t>
  </si>
  <si>
    <t>ODT106114</t>
  </si>
  <si>
    <t>CORNER SOFA</t>
  </si>
  <si>
    <t>ODT007346</t>
  </si>
  <si>
    <t>TRAVEL PILLOW</t>
  </si>
  <si>
    <t>ODT030175</t>
  </si>
  <si>
    <t>MY SEA FRIENDS POOL, Ages 3+, Shelf Box</t>
  </si>
  <si>
    <t>ODT003929</t>
  </si>
  <si>
    <t>FUN AT THE BEACH SNAPSETTM POOL, Ages 3+, Not Available in Europe</t>
  </si>
  <si>
    <t>ODT005483</t>
  </si>
  <si>
    <t>DEEP BLUE SEA SNAPSETTM POOL, Ages 3+, Not Available in Europe</t>
  </si>
  <si>
    <t>ODT037510</t>
  </si>
  <si>
    <t>DINOLAND PLAY CENTER, Ages 2+</t>
  </si>
  <si>
    <t>ODT008985</t>
  </si>
  <si>
    <t>JUMP-O-LENE™ CASTLE BOUNCER, Ages 3-6</t>
  </si>
  <si>
    <t>ODT055681</t>
  </si>
  <si>
    <t>PLAYHOUSE JUMP-O-LENE™, Ages 3-6</t>
  </si>
  <si>
    <t>ODT025365</t>
  </si>
  <si>
    <t>DINOSAUR PLAY CENTER, Ages 2+</t>
  </si>
  <si>
    <t>ODT006356</t>
  </si>
  <si>
    <t>RAINBOW RING PLAY CENTER, Ages 2+</t>
  </si>
  <si>
    <t>ODT021791</t>
  </si>
  <si>
    <t>SUNSET GLOW BABY POOL, 3-Ring w/ Infl. Floor, Ages 1-3</t>
  </si>
  <si>
    <t>ODT002158</t>
  </si>
  <si>
    <t>SWIM CENTER™ PINWHEEL POOL, Ages 6+</t>
  </si>
  <si>
    <t>ODT031925</t>
  </si>
  <si>
    <t>Дитячий надувний басейн Intex 58426 "Синій кристал", 147 х 33 см</t>
  </si>
  <si>
    <t>CRYSTAL BLUE POOL, 3-Ring, Ages 2+, Shelf Box</t>
  </si>
  <si>
    <t>ODT015022</t>
  </si>
  <si>
    <t>Дитячий надувний басейн Intex 48674, 86 х 25 см, із кульками (10 шт.)</t>
  </si>
  <si>
    <t>CLASSIC 3-RING BABY BALL PIT, Ages 1-3</t>
  </si>
  <si>
    <t>ODT041350</t>
  </si>
  <si>
    <t>SNORKEL FUN SWIM CENTER™ POOL, Ages 3+</t>
  </si>
  <si>
    <t>ODT016433</t>
  </si>
  <si>
    <t>SUMMER COLORS POOL, w/ Infl. Floor, Ages 3+, Shelf Box</t>
  </si>
  <si>
    <t>ODT010693</t>
  </si>
  <si>
    <t>DOUBLE QUICK MINI HAND PUMP, Polybag</t>
  </si>
  <si>
    <t>ODT043029</t>
  </si>
  <si>
    <t>SUNSET GLOW POOL, 3-Ring, w/ Infl. Floor, Ages 2+, Shelf Box</t>
  </si>
  <si>
    <t>ODT056815</t>
  </si>
  <si>
    <t>ODT054800</t>
  </si>
  <si>
    <t>Дитячий надувний басейн Intex 57470 «Акваріум» зі знімним навісом, жовтий, 157 х 157 х 122 (24) см</t>
  </si>
  <si>
    <t>SUN SHADE POOL, Ages 2+, Shelf Box</t>
  </si>
  <si>
    <t>ODT057239</t>
  </si>
  <si>
    <t>SEA AQUARIUM POOL, Ages 3+, Shelf Box</t>
  </si>
  <si>
    <t>ODT021992</t>
  </si>
  <si>
    <t>SEALIFE SWIM CENTER™ POOL, Ages 6+</t>
  </si>
  <si>
    <t>ODT059375</t>
  </si>
  <si>
    <t>Дитячий надувний басейн Intex 59460 «Зірки» 122 х 25 см, з надувним кругом та м'ячем, білий</t>
  </si>
  <si>
    <t>ICE POP POOL SET (59421NP, 20" Ball, 20" Ring), Ages 2+</t>
  </si>
  <si>
    <t>ODT032366</t>
  </si>
  <si>
    <t>SOFT SIDE POOL, Ages 3+, Shelf Box</t>
  </si>
  <si>
    <t>ODT005421</t>
  </si>
  <si>
    <t>HAPPY OTTER POOL, w/ Infl. Floor, Ages 6+, Shelf Box</t>
  </si>
  <si>
    <t>ODT019971</t>
  </si>
  <si>
    <t>KIDZ PILLOWS, Ages 3+, 2 Color</t>
  </si>
  <si>
    <t>ODT038780</t>
  </si>
  <si>
    <t>SWIM CENTER™ FAMILY LOUNGE POOL, Ages 6+</t>
  </si>
  <si>
    <t>ODT022275</t>
  </si>
  <si>
    <t>RECTANGULAR POOL, Ages 2+ , Shelf Box</t>
  </si>
  <si>
    <t>ODT004240</t>
  </si>
  <si>
    <t>DOWNY PILLOW</t>
  </si>
  <si>
    <t>ODT004312</t>
  </si>
  <si>
    <t>7 032,000</t>
  </si>
  <si>
    <t>Дитячий надувний басейн Intex 58439 "Геометрія", 147 х 33 см</t>
  </si>
  <si>
    <t>RAINBOW OMBRE POOL, 3-Ring, Ages 2+, Shelf Box</t>
  </si>
  <si>
    <t>ODT039450</t>
  </si>
  <si>
    <t>Дитячий надувний басейн Intex 58446 «Кристал», 168 х 38</t>
  </si>
  <si>
    <t>ODT011578</t>
  </si>
  <si>
    <t>Дитячий надувний басейн Intex 58449 "Геометрія", 168 х 38 см</t>
  </si>
  <si>
    <t>ODT057296</t>
  </si>
  <si>
    <t>LITTLE OTTER POOL, w/ Infl. Floor, Ages 6+, Shelf Box</t>
  </si>
  <si>
    <t>ODT041368</t>
  </si>
  <si>
    <t>SWIM CENTER™ FAMILY POOL, Ages 6+</t>
  </si>
  <si>
    <t>ODT044270</t>
  </si>
  <si>
    <t>Дитячий надувний басейн Intex 59416 «Кристал», 114 х 25 см</t>
  </si>
  <si>
    <t>CRYSTAL BLUE POOL, 3-Ring, Ages 2+</t>
  </si>
  <si>
    <t>ODT022218</t>
  </si>
  <si>
    <t>Дитячий надувний басейн Intex 59431 «Аквариум», 132 х 28 см</t>
  </si>
  <si>
    <t>FRUITY DELIGHT POOL, Ages 2+</t>
  </si>
  <si>
    <t>ODT012587</t>
  </si>
  <si>
    <t>3M X 2M RECTANGULAR POOL COVER</t>
  </si>
  <si>
    <t>ODT043159</t>
  </si>
  <si>
    <t>4.5M X 2.2M RECTANGULAR POOL COVER</t>
  </si>
  <si>
    <t>ODT044129</t>
  </si>
  <si>
    <t>Поплавець дозатор Intex 29041 для таблеток MAX хлор</t>
  </si>
  <si>
    <t>7" FLOATING CHEMICAL DISPENSER, PDQ-packed, Blister Card</t>
  </si>
  <si>
    <t>ODT057781</t>
  </si>
  <si>
    <t>MINI поплавець дозатор Intex 29040 (58210) для таблеток MINI хлор</t>
  </si>
  <si>
    <t>5" FLOATING CHEMICAL DISPENSER, PDQ-packed, Blister Card</t>
  </si>
  <si>
    <t>3 408,000</t>
  </si>
  <si>
    <t>ODT020021</t>
  </si>
  <si>
    <t>5 889,000</t>
  </si>
  <si>
    <t>FRENCH OARS, Polybag w/ Header</t>
  </si>
  <si>
    <t>ODT049939</t>
  </si>
  <si>
    <t>Мотор для човна Intex 68631, 91 см</t>
  </si>
  <si>
    <t>TRANSOM MOUNT TROLLING MOTOR, Shelf Box</t>
  </si>
  <si>
    <t>ODT027452</t>
  </si>
  <si>
    <t>MOTOR MOUNT KIT, Shelf Box</t>
  </si>
  <si>
    <t>ODT005917</t>
  </si>
  <si>
    <t>Дитячий надувний басейн Intex 57104 «Райдуга», 86 х 25 см</t>
  </si>
  <si>
    <t>RAINBOW BABY POOL, Ages 1-3</t>
  </si>
  <si>
    <t>ODT035499</t>
  </si>
  <si>
    <t>MUSHROOM BABY POOL, Ages 1-3</t>
  </si>
  <si>
    <t>ODT057415</t>
  </si>
  <si>
    <t>Дитячий надувний басейн Intex 59421 «Зірочки», блакитний, 122 х 25 см</t>
  </si>
  <si>
    <t>ICE POP POOL, Ages 2+</t>
  </si>
  <si>
    <t>ODT038931</t>
  </si>
  <si>
    <t>AQUA SWIM CENTER™ FAMILY POOL, Ages 3+</t>
  </si>
  <si>
    <t>ODT000197</t>
  </si>
  <si>
    <t>KIDZ TRAVEL BED WITH HAND PUMP, Ages 3-6</t>
  </si>
  <si>
    <t>ODT031532</t>
  </si>
  <si>
    <t>TWIN COMFORT-PLUSH AIRBED WITH FIBER-TECH RP (w/220-240V Internal Pump)</t>
  </si>
  <si>
    <t>ODT027056</t>
  </si>
  <si>
    <t>QUEEN COMFORT-PLUSH AIRBED WITH FIBER-TECH RP (w/220-240V Internal Pump)</t>
  </si>
  <si>
    <t>ODT043436</t>
  </si>
  <si>
    <t>ODT052151</t>
  </si>
  <si>
    <t>Картриджний фільтр насос Intex 28636, (636T), 5 678 л/год, тип А</t>
  </si>
  <si>
    <t>C1500 CARTRIDGE FILTER PUMP (220-240 Volt), 1500 gal./hr.</t>
  </si>
  <si>
    <t>ODT047532</t>
  </si>
  <si>
    <t>220-240 VOLT QUICKFILL™ HIGH PSI INDOOR/OUTDOOR ELECTRIC PUMP</t>
  </si>
  <si>
    <t>ODT031107</t>
  </si>
  <si>
    <t>BEANLESS BAGTM CHAIR</t>
  </si>
  <si>
    <t>ODT013555</t>
  </si>
  <si>
    <t>Надувне крісло Intex 68582, 112 х 109 х 69 см, зелене</t>
  </si>
  <si>
    <t>EMPIRE CHAIRS, 3 Colors</t>
  </si>
  <si>
    <t>ODT034668</t>
  </si>
  <si>
    <t>Окуляри для плавання Intex 55691, розмір М (8+), обхват голови ≈ 50-56 см, фіолетові</t>
  </si>
  <si>
    <t>SILICONE SPORT RACING GOGGLES, Ages 8+, 3 Colors</t>
  </si>
  <si>
    <t>ODT055956</t>
  </si>
  <si>
    <t>Окуляри для плавання Intex 55692, розмір L (14+), обхват голови ≈ 54-65 см, чорно-жовтогарячі</t>
  </si>
  <si>
    <t>SILICONE SPORT MASTER GOGGLES, Ages 14+, 3 Colors</t>
  </si>
  <si>
    <t>ODT021503</t>
  </si>
  <si>
    <t>ULTRA LOUNGE (Chair &amp; Ottoman)</t>
  </si>
  <si>
    <t>ODT002199</t>
  </si>
  <si>
    <t>MULTI-COLOR LED POOL SPRAYER</t>
  </si>
  <si>
    <t>ODT000096</t>
  </si>
  <si>
    <t>Окуляри для плавання Intex 55682, розмір M (8+), обхват голови ≈ 50-56 см, блакитні</t>
  </si>
  <si>
    <t>FREE STYLE SPORT GOGGLES, Ages 8+, 3 Colors</t>
  </si>
  <si>
    <t>ODT014576</t>
  </si>
  <si>
    <t>Окуляри для плавання Intex 55684, розмір M (8+), обхват голови ≈ 50-56 см</t>
  </si>
  <si>
    <t>SPORT RELAY GOGGLES, Ages 8+, 3 Colors</t>
  </si>
  <si>
    <t>ODT019476</t>
  </si>
  <si>
    <t>WATER SPORT GOGGLES, Ages 14+, 3 Colors</t>
  </si>
  <si>
    <t>ODT013197</t>
  </si>
  <si>
    <t>SILICONE AQUA SPORT SWIM SET, Ages 14+, Clam Shell Pack</t>
  </si>
  <si>
    <t>ODT017632</t>
  </si>
  <si>
    <t>Набір для чищення Intex 28004 (сачок, щітка, губка)</t>
  </si>
  <si>
    <t>SPA MAINTENANCE KIT</t>
  </si>
  <si>
    <t>ODT049430</t>
  </si>
  <si>
    <t>FLOATING RECLINER LOUNGE</t>
  </si>
  <si>
    <t>ODT041608</t>
  </si>
  <si>
    <t>18-POCKET SUNTANNER MAT, Clear Top/Silver Bottom, Shelf Box</t>
  </si>
  <si>
    <t>ODT053891</t>
  </si>
  <si>
    <t>Пляжний надувний матрац із підголівником Intex 59717, 183 х 76 см, рожевий</t>
  </si>
  <si>
    <t>NEON FROST AIR MATS, 3 Colors</t>
  </si>
  <si>
    <t>59717EU</t>
  </si>
  <si>
    <t>18-POCKET SUNTANNER MATS, 2 Colors</t>
  </si>
  <si>
    <t>59894EU</t>
  </si>
  <si>
    <t>POOL VOLLEYBALL GAME, Ages 6+</t>
  </si>
  <si>
    <t>ODT001367</t>
  </si>
  <si>
    <t>Дитячі кульки для сухого басейну Intex 49600, 100 шт</t>
  </si>
  <si>
    <t>FUN BALLZ™ (Ball-100pcs), Ages 2+, Carry Bag</t>
  </si>
  <si>
    <t>ODT027071</t>
  </si>
  <si>
    <t>SMALL FUN BALLZ™ (Ball-100pcs), Ages 2+, Carry Bag</t>
  </si>
  <si>
    <t>ODT018240</t>
  </si>
  <si>
    <t>JUMBO BALL, Ages 3+</t>
  </si>
  <si>
    <t>ODT005038</t>
  </si>
  <si>
    <t>Гофрований шланг із гайками Intex 29060</t>
  </si>
  <si>
    <t>ACCESSORY HOSE 1½" (38mm), Header Card</t>
  </si>
  <si>
    <t>ODT025364</t>
  </si>
  <si>
    <t>Гофрований шланг Intex 29059 (10116)</t>
  </si>
  <si>
    <t>ACCESSORY HOSE 1¼" (32mm), Header Card</t>
  </si>
  <si>
    <t>ODT000842</t>
  </si>
  <si>
    <t>DELUXE VACUUM HOSE 1½" (38mm), Shrink-Wrapped w/Insert</t>
  </si>
  <si>
    <t>ODT041532</t>
  </si>
  <si>
    <t>TROPICAL BUDDIES ARM BANDS, Ages 3-6, Peg Box</t>
  </si>
  <si>
    <t>58652EU</t>
  </si>
  <si>
    <t>RAINBOW OMBRE TUBE, w/ Handles, Ages 9+, Shelf Box</t>
  </si>
  <si>
    <t>ODT023661</t>
  </si>
  <si>
    <t>Надувне коло Intex 59252 «Шина», 91 см</t>
  </si>
  <si>
    <t>GIANT TIRE TUBE, Ages 9+</t>
  </si>
  <si>
    <t>ODT050755</t>
  </si>
  <si>
    <t>Надувне коло Intex 68209 «Річковий щур», чорно-зелений, 122 см</t>
  </si>
  <si>
    <t>RIVER RAT™, Ages 9+, Shelf Box, Not Available in Europe</t>
  </si>
  <si>
    <t>ODT042387</t>
  </si>
  <si>
    <t>Надувний басейн Intex 28142, 396 х 84 см (2006 л/год)</t>
  </si>
  <si>
    <t>ODT022851</t>
  </si>
  <si>
    <t>ODT048562</t>
  </si>
  <si>
    <t>QUEEN DELUXE PILLOW REST AIRBED W/ FIBER-TECH RP (w/220-240V Internal Pump)</t>
  </si>
  <si>
    <t>ODT006001</t>
  </si>
  <si>
    <t>TWIN DELUXE PILLOW REST AIRBED W/FIBER-TECH RP (w/220-240V Internal Pump)</t>
  </si>
  <si>
    <t>ODT008256</t>
  </si>
  <si>
    <t>TWIN PILLOW REST RAISED AIRBED WITH FIBER-TECH RP (w/220-240V Internal Pump)</t>
  </si>
  <si>
    <t>ODT023809</t>
  </si>
  <si>
    <t>QUEEN PILLOW REST RAISED AIRBED W/ FIBER-TECH RP (w/220-240V Internal Pump)</t>
  </si>
  <si>
    <t>ODT023559</t>
  </si>
  <si>
    <t>LIL' SEA TURTLE RIDE-ON, Ages 3+</t>
  </si>
  <si>
    <t>ODT007663</t>
  </si>
  <si>
    <t>GREAT WHITE SHARK RIDE-ON, Ages 3+</t>
  </si>
  <si>
    <t>ODT058378</t>
  </si>
  <si>
    <t>JOY RIDER, Ages 6+, 2 Styles, Shelf Box</t>
  </si>
  <si>
    <t>ODT055143</t>
  </si>
  <si>
    <t>Дитячий надувний плотик для катання Intex 58546 «Крокодил», 168 х 86 см</t>
  </si>
  <si>
    <t>LIL' GATOR RIDE-ON, Ages 3+</t>
  </si>
  <si>
    <t>ODT053672</t>
  </si>
  <si>
    <t>GIANT GATOR RIDE-ON, Ages 3+</t>
  </si>
  <si>
    <t>ODT027947</t>
  </si>
  <si>
    <t>EASY SET® POOL COVER (for 13' Easy Set® Pool)</t>
  </si>
  <si>
    <t>ODT012462</t>
  </si>
  <si>
    <t>POOL SCHOOLTM DELUXE BABY FLOAT, Ages 1-2</t>
  </si>
  <si>
    <t>ODT055530</t>
  </si>
  <si>
    <t>ODT031292</t>
  </si>
  <si>
    <t>ODT031560</t>
  </si>
  <si>
    <t>ODT023171</t>
  </si>
  <si>
    <t>LADDER WITH REMOVABLE STEPS (FOR 1.22M POOLS)</t>
  </si>
  <si>
    <t>ODT065195</t>
  </si>
  <si>
    <t>SPA TRAY</t>
  </si>
  <si>
    <t>ODT059145</t>
  </si>
  <si>
    <t>SPA SEAT</t>
  </si>
  <si>
    <t>ODT004695</t>
  </si>
  <si>
    <t>RIVER RUNTM 1</t>
  </si>
  <si>
    <t>ODT052460</t>
  </si>
  <si>
    <t>DOUBLE QUICK III S HAND PUMP</t>
  </si>
  <si>
    <t>ODT056377</t>
  </si>
  <si>
    <t>POOL SCHOOL™ DELUXE SWIM VEST, w/ Collar, Ages 3-6</t>
  </si>
  <si>
    <t>ODT018523</t>
  </si>
  <si>
    <t>Нарукавники для плавання Intex 59640 "Люкс", серія "Школа плавання", M (3 - 6 років), 19 х 19 см</t>
  </si>
  <si>
    <t>ARM BANDS, Ages 3-6</t>
  </si>
  <si>
    <t>59640EU</t>
  </si>
  <si>
    <t>Картриджний фільтр насос Intex 28604 (604), 2 006 л/год, тип А</t>
  </si>
  <si>
    <t>C530 CARTRIDGE FILTER PUMP (220-240 Volt), 530 gal./hr</t>
  </si>
  <si>
    <t>ODT056823</t>
  </si>
  <si>
    <t>1 920,000</t>
  </si>
  <si>
    <t>FILTER CARTRIDGE B, Shrink Wrap w/ Litho</t>
  </si>
  <si>
    <t>ODT014543</t>
  </si>
  <si>
    <t>CANOPY ISLAND</t>
  </si>
  <si>
    <t>ODT005567</t>
  </si>
  <si>
    <t>ROUND POOL COVER (for 10' pools)</t>
  </si>
  <si>
    <t>ODT054518</t>
  </si>
  <si>
    <t>1 360,000</t>
  </si>
  <si>
    <t>ODT022345</t>
  </si>
  <si>
    <t>ODT054779</t>
  </si>
  <si>
    <t>RECTANGULAR POOL COVER (for 103" or 120" Swim CentersTM)</t>
  </si>
  <si>
    <t>ODT015338</t>
  </si>
  <si>
    <t>4M X 2M RECTANGULAR POOL COVER</t>
  </si>
  <si>
    <t>ODT023995</t>
  </si>
  <si>
    <t>DINO BUDDIES 3-RING BABY POOL, Ages 1-3</t>
  </si>
  <si>
    <t>ODT047999</t>
  </si>
  <si>
    <t>Надувне коло Intex 56588, серія «Школа плавання», з трусиками, 76 см</t>
  </si>
  <si>
    <t>BABY FLOAT, Ages 1-2</t>
  </si>
  <si>
    <t>ODT058983</t>
  </si>
  <si>
    <t>Маска для плавання Intex 55978, розмір M, (8+), обхват голови ≈ 50-56 см, блакитна</t>
  </si>
  <si>
    <t>WAVE RIDER MASKS, Ages 8+, 2 Colors</t>
  </si>
  <si>
    <t>ODT087063</t>
  </si>
  <si>
    <t>REPAIR PATCHES, Stick-On, Ages 14+, Blister Card</t>
  </si>
  <si>
    <t>ODT023451</t>
  </si>
  <si>
    <t>8 164,000</t>
  </si>
  <si>
    <t>BOP BAGS, Ages 3+, 3 Styles, Peg Box</t>
  </si>
  <si>
    <t>ODT048047</t>
  </si>
  <si>
    <t>UNDERWATER FUN BALLS, Ages 6+, 3 Colors</t>
  </si>
  <si>
    <t>ODT066309</t>
  </si>
  <si>
    <t>Дитячий надувний плотик для катання Intex 57551 «Алігатор», 170 х 86 см</t>
  </si>
  <si>
    <t>REALISTIC GATOR RIDE-ON, Ages 3+</t>
  </si>
  <si>
    <t>ODT009894</t>
  </si>
  <si>
    <t>Дитячий надувний пліт для катання Intex 57555 «Черепаха», 191 х 170 см</t>
  </si>
  <si>
    <t>REALISTIC SEA TURTLE RIDE-ON, Ages 3+</t>
  </si>
  <si>
    <t>ODT009426</t>
  </si>
  <si>
    <t>PINK FLAMINGO RIDE-ON, Age 3+</t>
  </si>
  <si>
    <t>ODT024227</t>
  </si>
  <si>
    <t>SPRINKLE DONUT TUBE, Age 9+</t>
  </si>
  <si>
    <t>ODT061751</t>
  </si>
  <si>
    <t>CANDY ZONETM PLAY CENTER, Ages 2+</t>
  </si>
  <si>
    <t>ODT064120</t>
  </si>
  <si>
    <t>LIL' DOLPHIN RIDE-ON, Ages 3+</t>
  </si>
  <si>
    <t>ODT034808</t>
  </si>
  <si>
    <t>Надувна водяна іграшка Intex 58590-W «Касатка Вейн», 33 х 21 см</t>
  </si>
  <si>
    <t>PUFF'N PLAY™ WATER TOYS, Ages 2+, 4 Styles</t>
  </si>
  <si>
    <t>ODT036040</t>
  </si>
  <si>
    <t>Хлоргенератор Intex 26668 (ECO5220/QS500), 5 г/год</t>
  </si>
  <si>
    <t>QS500 KRYSTAL CLEAR SALTWATER SYSTEM™ (220-240 Volt)</t>
  </si>
  <si>
    <t>ODT040912</t>
  </si>
  <si>
    <t>Хлоргенератор Intex 26670 (ECO6220/QS1200), 12 г/год</t>
  </si>
  <si>
    <t>QS1200 KRYSTAL CLEAR SALTWATER SYSTEM™ (220-240 Volt)</t>
  </si>
  <si>
    <t>ODT028954</t>
  </si>
  <si>
    <t>Хлоргенератор - озонатор Intex 26666 (ZS6220), хлор 11 г/год, озон 150 мг/год</t>
  </si>
  <si>
    <t>QZ1100 SALTWATER SYSTEM AND OZONE (220-240 Volt)</t>
  </si>
  <si>
    <t>ODT024070</t>
  </si>
  <si>
    <t>MULTI-COLOR LED WATERFALL CASCADE</t>
  </si>
  <si>
    <t>ODT088694</t>
  </si>
  <si>
    <t>POOL DRAIN PUMP (220-240 volt)</t>
  </si>
  <si>
    <t>ODT003134</t>
  </si>
  <si>
    <t>POOL LADDER (FOR 91CM POOL)</t>
  </si>
  <si>
    <t>ODT060293</t>
  </si>
  <si>
    <t>POOL LADDER (FOR 1.07M POOL)</t>
  </si>
  <si>
    <t>ODT005996</t>
  </si>
  <si>
    <t>Драбина для басейну Intex 28066. До басейнів висотою до 122 см</t>
  </si>
  <si>
    <t>POOL LADDER (FOR 1.22M POOL)</t>
  </si>
  <si>
    <t>ODT048760</t>
  </si>
  <si>
    <t>Драбина для басейну Intex 28067 (28059), з майданчиком. До басейнів висотою до 132 см</t>
  </si>
  <si>
    <t>POOL LADDER (FOR 1.32M POOL)</t>
  </si>
  <si>
    <t>ODT013014</t>
  </si>
  <si>
    <t>SOLAR COVER REEL</t>
  </si>
  <si>
    <t>ODT086265</t>
  </si>
  <si>
    <t>SOLAR POWERED LED FLOATING LIGHT</t>
  </si>
  <si>
    <t>ODT066320</t>
  </si>
  <si>
    <t>TWIN DURA-BEAM SERIES SINGLE-HIGH AIRBED</t>
  </si>
  <si>
    <t>ODT038372</t>
  </si>
  <si>
    <t>FULL DURA-BEAM SERIES SINGLE-HIGH AIRBED</t>
  </si>
  <si>
    <t>ODT001795</t>
  </si>
  <si>
    <t>QUEEN DURA-BEAM SERIES SINGLE-HIGH AIRBED</t>
  </si>
  <si>
    <t>ODT056475</t>
  </si>
  <si>
    <t>TWIN PILLOW REST MID-RISE AIRBED W/ FIBER-TECH RP (w/220-240V Internal Pump)</t>
  </si>
  <si>
    <t>ODT019017</t>
  </si>
  <si>
    <t>QUEEN PILLOW REST MID-RISE AIRBED W/ FIBER-TECH RP (w/220-240V Internal Pump)</t>
  </si>
  <si>
    <t>ODT000509</t>
  </si>
  <si>
    <t>TWIN PREMAIRE I ELEVATED AIRBED WITH FIBER-TECH RP (w/220-240V Internal Pump)</t>
  </si>
  <si>
    <t>ODT016724</t>
  </si>
  <si>
    <t>QUEEN PREMAIRE I ELEVATED AIRBED WITH FIBER-TECH RP (w/220-240V Internal Pump)</t>
  </si>
  <si>
    <t>ODT012337</t>
  </si>
  <si>
    <t>QUEEN PREMAIRE II ELEVATED AIRBED W/FIBER-TECH RP (w/220-240V Internal Pump)</t>
  </si>
  <si>
    <t>ODT083662</t>
  </si>
  <si>
    <t>CAMPING MAT</t>
  </si>
  <si>
    <t>ODT041065</t>
  </si>
  <si>
    <t>ODT058632</t>
  </si>
  <si>
    <t>ODT021701</t>
  </si>
  <si>
    <t>ROYAL CASTLE PLAY TENT, Age 3-6</t>
  </si>
  <si>
    <t>ODT039307</t>
  </si>
  <si>
    <t>Надувне коло Intex 59251 «Перламутр», 91 см, оранжевий</t>
  </si>
  <si>
    <t>CLEAR COLOR TUBES, Ages 9+, 3 Colors</t>
  </si>
  <si>
    <t>ODT031954</t>
  </si>
  <si>
    <t>Надувне коло, Intex 59256 «Зірки», з ручками, 91 см</t>
  </si>
  <si>
    <t>WAVY DREAMS TUBES, w/Handles, Ages 9+, 2 Colors</t>
  </si>
  <si>
    <t>ODT024057</t>
  </si>
  <si>
    <t>DELUXE ARM BANDS, Ages 3-6, Peg Box</t>
  </si>
  <si>
    <t>58642EU</t>
  </si>
  <si>
    <t>Надувне коло Intex 59258 «Глянець», з ручками, 76 см, зелений</t>
  </si>
  <si>
    <t>HI-GLOSS TUBES, Ages 8+, 3 Colors</t>
  </si>
  <si>
    <t>ODT058274</t>
  </si>
  <si>
    <t>MY BABY FLOAT™, Ages 1-2, Polybag, Not Available in Europe</t>
  </si>
  <si>
    <t>ODT003700</t>
  </si>
  <si>
    <t>Нарукавники для плавання Intex 59642 «Люкс», серія «Школа плавання», 25 х 17 см</t>
  </si>
  <si>
    <t>LARGE ARM BANDS, Ages 6-12</t>
  </si>
  <si>
    <t>59642EU</t>
  </si>
  <si>
    <t>AQUA RIVER RUNTM 1</t>
  </si>
  <si>
    <t>ODT005708</t>
  </si>
  <si>
    <t>ANIMAL SPLIT RINGS, Ages 3-6, 3 Styles</t>
  </si>
  <si>
    <t>ODT002955</t>
  </si>
  <si>
    <t>SPRINKLE POPSICLE FLOAT</t>
  </si>
  <si>
    <t>ODT058358</t>
  </si>
  <si>
    <t>Надувне коло Intex 59260 «Прозорий», 76 см, рожевий</t>
  </si>
  <si>
    <t>TRANSPARENT TUBES, Ages 8+, 3 Colors</t>
  </si>
  <si>
    <t>ODT005710</t>
  </si>
  <si>
    <t>Теплозберігаюче покриття (солярна плівка) для басейну Intex 28029 (29029)</t>
  </si>
  <si>
    <t>SOLAR POOL COVER, Fits 16' x8' Rectangular Frame Pools</t>
  </si>
  <si>
    <t>ODT133504</t>
  </si>
  <si>
    <t>SOLAR POOL COVER, Fits 13'1½"x6'6¾" Rectangular Frame Pools</t>
  </si>
  <si>
    <t>ODT133503</t>
  </si>
  <si>
    <t>EAR PLUGS &amp; NOSE CLIP COMBO SET, 1 Pair Plug, 1Pc Clip &amp; Case, Ages 8+</t>
  </si>
  <si>
    <t>ODT009076</t>
  </si>
  <si>
    <t>RAINBOW DONUT TUBE, Age 9+</t>
  </si>
  <si>
    <t>ODT065857</t>
  </si>
  <si>
    <t>Надувне ліжко Intex 64904, 137 х 191 х 46 см, вбудований електронасос. Півторамісна</t>
  </si>
  <si>
    <t>FULL PREMAIRE I ELEVATED AIRBED WITH FIBER-TECH RP (w/220-240V Internal Pump)</t>
  </si>
  <si>
    <t>ODT039565</t>
  </si>
  <si>
    <t>MULTI-COLORED BATTERY LED LIGHT FOR BUBBLE SPA</t>
  </si>
  <si>
    <t>ODT061301</t>
  </si>
  <si>
    <t>Драбина для басейну Bestway 58330, зі знімними сходами. До басейнів висотою до 107 см</t>
  </si>
  <si>
    <t>EXPLORERTM 200 BOAT, Ages 6+, Not Available in Europe</t>
  </si>
  <si>
    <t>ODT016082</t>
  </si>
  <si>
    <t>Надувне коло Intex 59262 «Неон», 91 см, помаранчевий</t>
  </si>
  <si>
    <t>NEON FROST TUBES, Ages 9+, 3 Colors</t>
  </si>
  <si>
    <t>ODT044148</t>
  </si>
  <si>
    <t>BABY DUCK RIDE-ON, Age 3+</t>
  </si>
  <si>
    <t>ODT020266</t>
  </si>
  <si>
    <t>PRISM FRAMETM PREMIUM POOL SET, Ages 6+</t>
  </si>
  <si>
    <t>ODT087366</t>
  </si>
  <si>
    <t>Надувний матрац для плавання Intex 59711 "Рожеві смужки", 183 х 69 см</t>
  </si>
  <si>
    <t>RAZZLE DAZZLE WAVE MATS, 3 Colors</t>
  </si>
  <si>
    <t>HAPPY ANIMAL CHAIR ASSORTMENT, Ages 3-8, 2 Styles</t>
  </si>
  <si>
    <t>ODT058859</t>
  </si>
  <si>
    <t>Дитячий надувний басейн Intex 59409, фіолетовий, 61 х 15 см</t>
  </si>
  <si>
    <t>MY FIRST POOLS, Ages 1-3, Polybag</t>
  </si>
  <si>
    <t>ODT023918</t>
  </si>
  <si>
    <t>SOLAR POOL COVER, Fits 32'x16' Rectangular Frame Pools</t>
  </si>
  <si>
    <t>ODT133502</t>
  </si>
  <si>
    <t>UNDERWATER FISH RINGS, Ages 6+, 4 Colors</t>
  </si>
  <si>
    <t>ODT089411</t>
  </si>
  <si>
    <t>UNDERWATER PLAY STICKS, Ages 6+, 5 Colors</t>
  </si>
  <si>
    <t>ODT088700</t>
  </si>
  <si>
    <t>FLOATING HOOPS, Ages 3+</t>
  </si>
  <si>
    <t>ODT027210</t>
  </si>
  <si>
    <t>JUNGLE ADVENTURE PLAY CENTER, Ages 2+</t>
  </si>
  <si>
    <t>ODT086290</t>
  </si>
  <si>
    <t>KOOL SPLASHTM WATER SLIDE, Ages 6+</t>
  </si>
  <si>
    <t>ODT001726</t>
  </si>
  <si>
    <t>WHALE SPRAY POOL, Ages 2+</t>
  </si>
  <si>
    <t>ODT086585</t>
  </si>
  <si>
    <t>ADVENTURER SWIM SET, Ages 8+, Clam Shell Pack</t>
  </si>
  <si>
    <t>ODT086828</t>
  </si>
  <si>
    <t>Набір 2 в 1 для плавання Intex 55648 (маска 55977: розмір L, (14+), обхват голови ≈ 54-65 см, трубка 55928), чорний</t>
  </si>
  <si>
    <t>REEF RIDER SWIM SET, Ages 14+, Clam Shell Pack</t>
  </si>
  <si>
    <t>ODT089255</t>
  </si>
  <si>
    <t>Двомісна надувна байдарка (каяк) Intex 68309 Excursion Pro, 384 х 94 см, (весла, ручний насос)</t>
  </si>
  <si>
    <t>EXCURSIONTM PRO K2 KAYAK (with 86" Aluminum Oars, 68605)</t>
  </si>
  <si>
    <t>ODT086859</t>
  </si>
  <si>
    <t>220 -240 VOLT QUICKFILLTM AC/DC ELECTRIC PUMP</t>
  </si>
  <si>
    <t>ODT086386</t>
  </si>
  <si>
    <t>12 VOLT QUICKFILLTM DC ELECTRIC PUMP</t>
  </si>
  <si>
    <t>ODT088181</t>
  </si>
  <si>
    <t>220-240 VOLT QUICKFILL™ AC ELECTRIC PUMP</t>
  </si>
  <si>
    <t>ODT088301</t>
  </si>
  <si>
    <t>220-240 VOLT QUICKFILLTM RECHARGEABLE ELECTRIC PUMP</t>
  </si>
  <si>
    <t>ODT087301</t>
  </si>
  <si>
    <t>220-240 VOLT QUICKFILLTM AC ELECTRIC PUMP</t>
  </si>
  <si>
    <t>ODT087416</t>
  </si>
  <si>
    <t>QUICKFILLTM BATTERY PUMP (6 C-cell size BATTERY)</t>
  </si>
  <si>
    <t>ODT086082</t>
  </si>
  <si>
    <t>EASY SET® POOL SET, Ages 6+</t>
  </si>
  <si>
    <t>ODT061139</t>
  </si>
  <si>
    <t>ODT088716</t>
  </si>
  <si>
    <t>PRISM FRAMETM RECTANGULAR POOL SET, Ages 6+</t>
  </si>
  <si>
    <t>ODT087576</t>
  </si>
  <si>
    <t>ODT087024</t>
  </si>
  <si>
    <t>PRISM FRAMETM OVAL POOL SET, Ages 6+</t>
  </si>
  <si>
    <t>ODT086367</t>
  </si>
  <si>
    <t>ODT086715</t>
  </si>
  <si>
    <t>Каркасний збірний басейн Intex 26384, 457 х 122 см (478 х 124 см) (5 700 л/год, драбина, тент, підстилка)</t>
  </si>
  <si>
    <t>GRAPHITE GRAY PANELTM POOL SET, Ages 6+</t>
  </si>
  <si>
    <t>ODT087096</t>
  </si>
  <si>
    <t>Каркасний басейн Intex 26326, 488 x 122 см (5 700 л/год, драбина, тент, підстилка)</t>
  </si>
  <si>
    <t>ULTRA XTR® FRAME POOL SET, Ages 6+</t>
  </si>
  <si>
    <t>ODT085983</t>
  </si>
  <si>
    <t>Каркасний басейн Intex 26330, 549 x 132 см (7 900 л/год, драбина, тент, підстилка)</t>
  </si>
  <si>
    <t>ODT085996</t>
  </si>
  <si>
    <t>Каркасний басейн Intex 26334, 610 х 122 см (7 900 л/год, драбина, тент, підстилка)</t>
  </si>
  <si>
    <t>ODT089197</t>
  </si>
  <si>
    <t>Каркасний басейн Intex 26340, 732 x 132 см (10 500 л/год, драбина, тент, підстилка)</t>
  </si>
  <si>
    <t>ODT086791</t>
  </si>
  <si>
    <t>Каркасний басейн Intex 26356, 549 х 274 х 132 см (5 700 л/год, драбина, тент, підстилка)</t>
  </si>
  <si>
    <t>ULTRA XTR® RECTANGULAR POOL SET, Ages 6+</t>
  </si>
  <si>
    <t>ODT088267</t>
  </si>
  <si>
    <t>Каркасний басейн Intex 26364, 732 х 366 х 132 см (7 900 л/год, драбина, тент, підстилка)</t>
  </si>
  <si>
    <t>ODT088432</t>
  </si>
  <si>
    <t>1 260,610</t>
  </si>
  <si>
    <t>Каркасний басейн Intex 26368, 732 х 366 х 132 см (7 г/год - 7 900 л/ч, драбина, тент, підстилка, набір для догляду, сітка)</t>
  </si>
  <si>
    <t>ODT087380</t>
  </si>
  <si>
    <t>1 273,580</t>
  </si>
  <si>
    <t>Каркасний басейн Intex 26374, 975 х 488 х 132 см (10 500 л/год, драбина, тент, підстилка)</t>
  </si>
  <si>
    <t>ODT090211</t>
  </si>
  <si>
    <t>ODT086867</t>
  </si>
  <si>
    <t>Пісочний фільтр насос Intex 26644 (SF90220-1), 5 700 л\год, 12 кг</t>
  </si>
  <si>
    <t>SX1500 SAND FILTER PUMP(220-240 Volt), 1500 gal./hr</t>
  </si>
  <si>
    <t>ODT086466</t>
  </si>
  <si>
    <t>Пісочний фільтр насос Intex 26646 (SF80220-2), 7 900 л\год, 23 кг</t>
  </si>
  <si>
    <t>SX2100 SAND FILTER PUMP(220-240 Volt), 2100 gal./hr</t>
  </si>
  <si>
    <t>ODT088141</t>
  </si>
  <si>
    <t>Пісочний фільтр насос Intex 26648 (SF70220-2), 10 500 л\год, 36 кг</t>
  </si>
  <si>
    <t>SX2800 SAND FILTER PUMP(220-240 Volt), 2800 gal./hr</t>
  </si>
  <si>
    <t>ODT086864</t>
  </si>
  <si>
    <t>Пісочний фільтр насос Intex 26652 (SF60220-2), 12 000 л\год, 55 кг</t>
  </si>
  <si>
    <t>SX3200 SAND FILTER PUMP (220-240 Volt), 3200 gal./hr</t>
  </si>
  <si>
    <t>ODT087085</t>
  </si>
  <si>
    <t>PREMIUM SPA HEADREST</t>
  </si>
  <si>
    <t>ODT088625</t>
  </si>
  <si>
    <t>JR. TWIN DURA-BEAM SERIES CLASSIC DOWNY AIRBED</t>
  </si>
  <si>
    <t>ODT089060</t>
  </si>
  <si>
    <t>TWIN DURA-BEAM SERIES CLASSIC DOWNY AIRBED</t>
  </si>
  <si>
    <t>ODT087326</t>
  </si>
  <si>
    <t>FULL DURA-BEAM SERIES CLASSIC DOWNY AIRBED</t>
  </si>
  <si>
    <t>ODT089290</t>
  </si>
  <si>
    <t>QUEEN DURA-BEAM SERIES CLASSIC DOWNY AIRBED</t>
  </si>
  <si>
    <t>ODT089053</t>
  </si>
  <si>
    <t>KING DURA-BEAM SERIES CLASSIC DOWNY AIRBED</t>
  </si>
  <si>
    <t>ODT088762</t>
  </si>
  <si>
    <t>1 092,000</t>
  </si>
  <si>
    <t>QUEEN DURA-BEAM CLASSIC DOWNY AIRBED W/ HAND PUMP</t>
  </si>
  <si>
    <t>ODT088706</t>
  </si>
  <si>
    <t>TWIN DURA-BEAM PILLOW REST CLASSIC AIRBED</t>
  </si>
  <si>
    <t>ODT086625</t>
  </si>
  <si>
    <t>FULL DURA-BEAM PILLOW REST CLASSIC AIRBED</t>
  </si>
  <si>
    <t>ODT088416</t>
  </si>
  <si>
    <t>QUEEN DURA-BEAM PILLOW REST CLASSIC AIRBED</t>
  </si>
  <si>
    <t>ODT089324</t>
  </si>
  <si>
    <t>KING DURA-BEAM PILLOW REST CLASSIC AIRBED</t>
  </si>
  <si>
    <t>ODT086790</t>
  </si>
  <si>
    <t>Надувний матрац Intex 64146 (матрац 64141, зовнішній електронасос 66640). Одномісний 99 x 191 x 25 см (99 х 191 х 30 см)</t>
  </si>
  <si>
    <t>TWIN PILLOW REST CLASSIC AIRBED W/ FIBER-TECH RP (w/220-240V Internal Pump)</t>
  </si>
  <si>
    <t>ODT088624</t>
  </si>
  <si>
    <t>Надувний матрац Intex 64148 (матрац 64142, електронасос 66640). Полуторний 137 x 191 x 25 см</t>
  </si>
  <si>
    <t>FULL PILLOW REST CLASSIC AIRBED W/ FIBER-TECH RP (w/220-240V Internal Pump)</t>
  </si>
  <si>
    <t>ODT087436</t>
  </si>
  <si>
    <t>Надувний матрац Intex 64150 (матрац 64143, електронасос 66640). Двомісний 152 х 203 х 25 см</t>
  </si>
  <si>
    <t>QUEEN PILLOW REST CLASSIC AIRBED W/ FIBER-TECH RP (w/220-240V Internal Pump)</t>
  </si>
  <si>
    <t>ODT087739</t>
  </si>
  <si>
    <t>QUEEN ULTRA PLUSH HEADBOARD AIRBED W/ FIBER-TECH RP (w/220-240V Internal Pump)</t>
  </si>
  <si>
    <t>ODT088872</t>
  </si>
  <si>
    <t>EMPIRE CHAIR, Green Color</t>
  </si>
  <si>
    <t>ODT134570</t>
  </si>
  <si>
    <t>Надувний матрац Intex 66803, 88 x 157 x 18 см. Синій. Одномісний</t>
  </si>
  <si>
    <t>COZY KIDZTM AIRBED WITH FIBER-TECH, Ages 3-10, 2 Color</t>
  </si>
  <si>
    <t>ODT088947</t>
  </si>
  <si>
    <t>SPARKLING GLITTER TUBES, Age 9+, 2 Colors</t>
  </si>
  <si>
    <t>ODT087131</t>
  </si>
  <si>
    <t>CHALLENGERTM 2 BOAT SET (with 59623, 68612)</t>
  </si>
  <si>
    <t>ODT041876</t>
  </si>
  <si>
    <t>SEAHAWKTM 3 BOAT SET (with 54" Aluminum oars, 68614)</t>
  </si>
  <si>
    <t>ODT035941</t>
  </si>
  <si>
    <t>CHALLENGERTM 3 BOAT SET (with 48" Aluminum Oars, 68614)</t>
  </si>
  <si>
    <t>ODT027579</t>
  </si>
  <si>
    <t>SEAHAWKTM 4 BOAT SET (with 54" Aluminum oars, 68614)</t>
  </si>
  <si>
    <t>ODT055484</t>
  </si>
  <si>
    <t>EXCURSIONTM 5 BOAT SET (with 54" Aluminum Oars, 68614)</t>
  </si>
  <si>
    <t>ODT050250</t>
  </si>
  <si>
    <t>Надувне коло Intex 59242 «Крабік», 61 см</t>
  </si>
  <si>
    <t>TRANSPARENT RINGS, Ages 6-10, 3 Styles</t>
  </si>
  <si>
    <t>ODT001236</t>
  </si>
  <si>
    <t>Надувний м'яч Intex 59040 "Фрукти", 51 см</t>
  </si>
  <si>
    <t>LIVELY PRINT BALLS, Ages 3+, 3 Styles</t>
  </si>
  <si>
    <t>ODT010553</t>
  </si>
  <si>
    <t>Надувне коло Intex 59241 «Восьминіжки», 61 см</t>
  </si>
  <si>
    <t>LIVELY PRINT SWIM RINGS, Ages 6-10, 3 Styles</t>
  </si>
  <si>
    <t>ODT059660</t>
  </si>
  <si>
    <t>Дитячий надувний басейн Intex 58448 «Кавун», 168 х 38 см</t>
  </si>
  <si>
    <t>WATERMELON POOL, 3-Ring, Ages 2+, Shelf Box</t>
  </si>
  <si>
    <t>ODT089376</t>
  </si>
  <si>
    <t>MAGNETIC LED POOL-WALL LIGHT (220-240 Volt)</t>
  </si>
  <si>
    <t>ODT085967</t>
  </si>
  <si>
    <t>ODT087481</t>
  </si>
  <si>
    <t>MONSTER TRUCK TUBE, w/ Handles, Ages 9+, Shelf Box</t>
  </si>
  <si>
    <t>ODT056132</t>
  </si>
  <si>
    <t>Бассейн каркасный 26718 (1шт) 366-122см, 10685л, фильтр-насос,лестница, в кор-ке,</t>
  </si>
  <si>
    <t>Змінний картридж для спа-джакузі Bestway 58477 тип VI 1 шт, 10.6 х 8 см</t>
  </si>
  <si>
    <t>SNORKEL FUN SNAPSETTM POOL, Ages 3+, Not Available in Europe</t>
  </si>
  <si>
    <t>ODT086491</t>
  </si>
  <si>
    <t>SUNSET GLOW POOL, 4-Ring, Ages 3+, Shelf Box</t>
  </si>
  <si>
    <t>ODT028260</t>
  </si>
  <si>
    <t>LIVELY PRINT SWIM RINGS, Ages 3-6, 3 Styles</t>
  </si>
  <si>
    <t>ODT049596</t>
  </si>
  <si>
    <t>ODT023963</t>
  </si>
  <si>
    <t>SIT'N FLOATTM, 2 Colors, Shelf Box</t>
  </si>
  <si>
    <t>58859EU</t>
  </si>
  <si>
    <t>Поплавець дозатор Intex 29044 для таблеток MINI хлор</t>
  </si>
  <si>
    <t>FLOATING DISPENSER, Bag</t>
  </si>
  <si>
    <t>Електричний насос для надування Intex 58640 від мережі (600 л/хв, 220-240 V)</t>
  </si>
  <si>
    <t>ODT087616</t>
  </si>
  <si>
    <t>SEAHAWKTM 2 BOAT SET (with 59623,68612)</t>
  </si>
  <si>
    <t>ODT004076</t>
  </si>
  <si>
    <t>Маска для плавання Intex 55916, розмір M (8+), обхват голови ≈ 50-56 см, блакитна</t>
  </si>
  <si>
    <t>SEA SCAN SWIM MASKS, Age 8+, 2 Colors</t>
  </si>
  <si>
    <t>ODT086718</t>
  </si>
  <si>
    <t>REEF RIDER MASKS, Ages 14+, 2 Colors</t>
  </si>
  <si>
    <t>ODT086205</t>
  </si>
  <si>
    <t>QUEEN DURA-BEAM PRESTIGE DOWNY AIRBED</t>
  </si>
  <si>
    <t>PULL-OUT SOFA</t>
  </si>
  <si>
    <t>Надувний матрац Intex 64763 (матрац 64109, ножний насос 69611). Двомісний 152 x 203 x 25 см</t>
  </si>
  <si>
    <t>QUEEN DURA-BEAM DOWNY AIRBED WITH FOOT BIP</t>
  </si>
  <si>
    <t>ODT106052</t>
  </si>
  <si>
    <t>QUEEN COMFORT ELEVATED AIRBED W/ FIBER-TECH RP (w/220-240V Internal Pump)</t>
  </si>
  <si>
    <t>ODT106039</t>
  </si>
  <si>
    <t>Надувний матрац Intex 64761 (матрац 64107, ножний насос 69611). Одномісний 99 x 191 x 25 см</t>
  </si>
  <si>
    <t>TWIN DURA-BEAM DOWNY AIRBED WITH FOOT BIP</t>
  </si>
  <si>
    <t>ODT106050</t>
  </si>
  <si>
    <t>QUEEN ULTRA PLUSH AIRBED WITH FIBER-TECH RP (w/220-240V Internal Pump)</t>
  </si>
  <si>
    <t>JR. TWIN DURA-BEAM PRESTIGE DOWNY AIRBED</t>
  </si>
  <si>
    <t>TWIN DURA-BEAM PRESTIGE DOWNY AIRBED</t>
  </si>
  <si>
    <t>Надувний матрац Intex 64779 (матрац 64109, електронасос 66640). Двомісний 152 x 203 x 25 см</t>
  </si>
  <si>
    <t>QUEEN DURA-BEAM PRESTIGE AIRBED WITH BATTERY PUMP</t>
  </si>
  <si>
    <t>ODT106055</t>
  </si>
  <si>
    <t>PULL-OUT CHAIR</t>
  </si>
  <si>
    <t>FULL DURA-BEAM PRESTIGE DOWNY AIRBED</t>
  </si>
  <si>
    <t>QUEEN SUPREME AIR-FLOW AIRBED WITH FIBER-TECH RP (w/220-240V Internal Pump)</t>
  </si>
  <si>
    <t>Надувний матрац Intex 64777 (матрац 64107, електронасос 66640). Одномісний 99 x 191 x 25 см</t>
  </si>
  <si>
    <t>TWIN DURA-BEAM PRESTIGE AIRBED WITH BATTERY PUMP</t>
  </si>
  <si>
    <t>ODT106053</t>
  </si>
  <si>
    <t>TWIN SUPREME AIR-FLOW AIRBED WITH FIBER-TECH RP (w/220-240V Internal Pump)</t>
  </si>
  <si>
    <t>Надувне ліжко Intex 64162, 99 х 191 х 51 см, вбудований електронасос. Односпальна</t>
  </si>
  <si>
    <t>TWIN COMFORT ELEVATED AIRBED W/ FIBER-TECH RP (w/220-240V Internal Pump)</t>
  </si>
  <si>
    <t>ODT106038</t>
  </si>
  <si>
    <t>Надувний матрац Intex 64760 (матрац 64106, ножний насос 69611). Одномісний 76 x 191 x 25 см</t>
  </si>
  <si>
    <t>JR. TWIN DURA-BEAM DOWNY AIRBED WITH FOOT BIP</t>
  </si>
  <si>
    <t>ODT106049</t>
  </si>
  <si>
    <t>Надувний матрац Intex 64762 (матрац 64108, ножний насос 69611). Полуторний 137 х 191 х 25 см</t>
  </si>
  <si>
    <t>FULL DURA-BEAM DOWNY AIRBED WITH FOOT BIP</t>
  </si>
  <si>
    <t>ODT106051</t>
  </si>
  <si>
    <t>QUEEN ESSENTIAL REST AIRBED WITH FIBER-TECH RP (w/220-240V Internal Pump)</t>
  </si>
  <si>
    <t>Змінний картридж для спа-джакузі Intex 29011 тип S1 1 шт, 7.5 х 10.9 см</t>
  </si>
  <si>
    <t>FILTER CARTRIDGE S1 SIX PACK, Shrink Wrap w/ Litho</t>
  </si>
  <si>
    <t>Надувний м'яч Intex 59020 (Intex 59030), 51 см</t>
  </si>
  <si>
    <t>GLOSSY PANEL BALL, Ages 3+</t>
  </si>
  <si>
    <t>ODT041356</t>
  </si>
  <si>
    <t>ODT049887</t>
  </si>
  <si>
    <t>Дитячий надувний басейн Intex 59469 «Акваріум», 132 х 28 см, з м'ячем та колом</t>
  </si>
  <si>
    <t>FRUITY DELIGHT POOL SET (59431NP, 20" Ball, 20" Ring), Ages 2+</t>
  </si>
  <si>
    <t>ODT023777</t>
  </si>
  <si>
    <t>GATOR PLAY CENTER, Ages 2+</t>
  </si>
  <si>
    <t>SURF RIDER SWIM SET, Ages 8+, Clam Shell Pack</t>
  </si>
  <si>
    <t>ODT021912</t>
  </si>
  <si>
    <t>SURF RIDER MASKS, Ages 8+, 2 Colors</t>
  </si>
  <si>
    <t>ODT045970</t>
  </si>
  <si>
    <t>Дитячий надувний плотик для катання Intex 58561 «Косатка», 193 x 119 см</t>
  </si>
  <si>
    <t>WHALE RIDE-ON, Ages 3+</t>
  </si>
  <si>
    <t>ODT036106</t>
  </si>
  <si>
    <t>LIL' WHALE RIDE-ON, Ages 3+</t>
  </si>
  <si>
    <t>ODT051348</t>
  </si>
  <si>
    <t>Надувна іграшка - неваляшка Intex 44672 "Боксер", жовтий 91 х 72 см</t>
  </si>
  <si>
    <t>BOP BAGS, Ages 3+, 2 Styles, Peg Box</t>
  </si>
  <si>
    <t>ODT049713</t>
  </si>
  <si>
    <t>BOAT OARS, Polybag w/ Header</t>
  </si>
  <si>
    <t>FUN GOALS GAME, Ages 6+</t>
  </si>
  <si>
    <t>ODT029887</t>
  </si>
  <si>
    <t>KAYAK PADDLE, Polybag w/ Header</t>
  </si>
  <si>
    <t>GREYWOOD PRISM FRAMETM PREMIUM POOL SET, Ages 6+</t>
  </si>
  <si>
    <t>4-PERSON SAHARA TAN ROUND BUBBLE SPA SET, 12 Languages (220-240 Volt), Age 6+</t>
  </si>
  <si>
    <t>6-PERSON SAHARA TAN ROUND BUBBLE SPA SET, 12 Languages (220-240 Volt), Age 6+</t>
  </si>
  <si>
    <t>4-PERSON ONYX BLACK OCTAGON COMBO SPA SET,12 Languages (220-240Volt), Age 6+</t>
  </si>
  <si>
    <t>6-PERSON ONYX BLACK OCTAGON COMBO SPA SET, 12 Languages (220-240 Volt), Age 6+</t>
  </si>
  <si>
    <t>Надувний матрац Intex 64778 (матрац 64108, електронасос 66640). Полуторний 137 x 191 x 25 см</t>
  </si>
  <si>
    <t>FULL DURA-BEAM PRESTIGE AIRBED WITH BATTERY PUMP</t>
  </si>
  <si>
    <t>ODT106054</t>
  </si>
  <si>
    <t>METAL FRAMETM POOL, Ages 6+</t>
  </si>
  <si>
    <t>ODT036075</t>
  </si>
  <si>
    <t>Каркасний басейн Intex 26702, 305 x 76 см (1250 л/год)</t>
  </si>
  <si>
    <t>ODT085951</t>
  </si>
  <si>
    <t>PRISM FRAMETM PREMIUM POOL, Ages 6+</t>
  </si>
  <si>
    <t>ODT086036</t>
  </si>
  <si>
    <t>ODT026297</t>
  </si>
  <si>
    <t>Каркасний басейн Intex 28202, 305 x 76 см (1250 л/год)</t>
  </si>
  <si>
    <t>METAL FRAMETM POOL SET (w/220-240V Filter Pump), Ages 6+</t>
  </si>
  <si>
    <t>ODT030969</t>
  </si>
  <si>
    <t>METAL FRAMETM POOL SET, Ages 6+</t>
  </si>
  <si>
    <t>ODT087859</t>
  </si>
  <si>
    <t>ODT088911</t>
  </si>
  <si>
    <t>ODT087920</t>
  </si>
  <si>
    <t>ODT089018</t>
  </si>
  <si>
    <t>ODT088420</t>
  </si>
  <si>
    <t>ODT028554</t>
  </si>
  <si>
    <t>ODT087580</t>
  </si>
  <si>
    <t>ODT088424</t>
  </si>
  <si>
    <t>Бассейн каркасный 26706 (1шт) 305-99см, фильтр-насос,лестница,в кор-ке</t>
  </si>
  <si>
    <t>ODT085948</t>
  </si>
  <si>
    <t>6-PERSON GREYWOOD DELUXE ROUND BUBBLE SPA SET, 12 Languages (220-240 Volt), Age 6+</t>
  </si>
  <si>
    <t>Надувний джакузі - СПА Intex 28440, 196 х 71 см (4-х місць: 1 741 л/год, аеро)</t>
  </si>
  <si>
    <t>4-PERSON GREYWOOD DELUXE ROUND BUBBLE SPA SET, 12 Languages (220-240 Volt), Age 6+</t>
  </si>
  <si>
    <t>ODT106028</t>
  </si>
  <si>
    <t>UNICORN BABY POOL, Ages 1-3</t>
  </si>
  <si>
    <t>Надувний ігровий центр Intex 57154 «Мій сад», 290 х 180 х 104 см, з надувними іграшками, фонтаном та гіркою</t>
  </si>
  <si>
    <t>MY GARDEN PLAY CENTER, Ages 2+</t>
  </si>
  <si>
    <t>ODT120084</t>
  </si>
  <si>
    <t>EXCURSIONTM PRO K1 KAYAK (with 86" Aluminum Oars, 68605)</t>
  </si>
  <si>
    <t>Надувний басейн Intex 28108, 244 х 61 см (1250 л/год)</t>
  </si>
  <si>
    <t>ODT119695</t>
  </si>
  <si>
    <t>Надувний басейн Intex 28116, 305 х 61 см</t>
  </si>
  <si>
    <t>ODT119696</t>
  </si>
  <si>
    <t>Надувний басейн Intex 28118, 305 х 61 см (1250 л/год)</t>
  </si>
  <si>
    <t>ODT119697</t>
  </si>
  <si>
    <t>Каркасний басейн Intex 28206, 305 x 76 см</t>
  </si>
  <si>
    <t>BEACHSIDE METAL FRAMETM POOL, Ages 6+</t>
  </si>
  <si>
    <t>ODT119666</t>
  </si>
  <si>
    <t>Каркасний басейн Intex 28208, 305 x 76 см (1250 л/год)</t>
  </si>
  <si>
    <t>BEACHSIDE METAL FRAMETM POOL SET (w/220-240V Filter Pump), Ages 6+</t>
  </si>
  <si>
    <t>ODT119667</t>
  </si>
  <si>
    <t>Каркасний басейн Intex 28274, 450 х 220 х 84 см (2006 л/год)</t>
  </si>
  <si>
    <t>RECTANGULAR FRAME POOL SET (w/220-240V Filter Pump), Ages 6+</t>
  </si>
  <si>
    <t>ODT119668</t>
  </si>
  <si>
    <t>ECONOMATS, 3 Colors</t>
  </si>
  <si>
    <t>59703EU</t>
  </si>
  <si>
    <t>ECONOMATS, 3 Colors, Not Available in Europe</t>
  </si>
  <si>
    <t>ODT010429</t>
  </si>
  <si>
    <t>MAGICAL UNICORN RIDE-ON, Ages 3+</t>
  </si>
  <si>
    <t>Дитячий надувний плотик для катання Intex 57536 «Літак» з розбризкувачем, 117 х 117 см, червоний</t>
  </si>
  <si>
    <t>WATER GUN PLANE RIDE-ONS, 2 Colors, Ages 3+</t>
  </si>
  <si>
    <t>Хлоргенератор Intex 26664 (CS3220) , 4 г/год</t>
  </si>
  <si>
    <t>QS400 KRYSTAL CLEAR SALTWATER SYSTEM™ (100-240 Volt)</t>
  </si>
  <si>
    <t>INTERLOCKING PADDED FLOOR PROTECTOR, Shrink-Wrapped w/Insert</t>
  </si>
  <si>
    <t>Піднос, підсклянник для СПА Intex 28520, з LED підсвічуванням, 45 х 26 х 16 см</t>
  </si>
  <si>
    <t>PREMIUM SPA TRAY</t>
  </si>
  <si>
    <t>ODT120159</t>
  </si>
  <si>
    <t>CANOPY FOR 9FT AND SMALLER RECTANGULAR POOL</t>
  </si>
  <si>
    <t>Адаптер - перехідник Intex 29061 (10722), для адаптування шланга з 32 мм → 38 мм, 2 шт</t>
  </si>
  <si>
    <t>ADAPTER B</t>
  </si>
  <si>
    <t>1 510,000</t>
  </si>
  <si>
    <t>2 393,000</t>
  </si>
  <si>
    <t>Пісочний фільтр насос Intex 26642 (SF40110 / SX925), 3 500 л\год, 6.5 кг</t>
  </si>
  <si>
    <t>SX925 SAND FILTER PUMP(220-240 Volt), 925 gal./hr</t>
  </si>
  <si>
    <t>Хлоргенератор Intex 26662 (CS2220), 2 г/год</t>
  </si>
  <si>
    <t>QS200 KRYSTAL CLEAR SALTWATER SYSTEM™ (100-240 Volt)</t>
  </si>
  <si>
    <t>Надувні нарукавники для плавання Intex 56665 «Щасливі кошенята», S/M (6 міс – 3 роки), 11 – 18 кг, 20 х 15 см</t>
  </si>
  <si>
    <t>HAPPY KITTEN ARM BANDS, Months 6-36, Peg Box</t>
  </si>
  <si>
    <t>ODT133487</t>
  </si>
  <si>
    <t>Надувний човен Intex 56573 «Зірочка», з трусиками, навісом, 81 х 79 см</t>
  </si>
  <si>
    <t>KIDDIE FLOAT, Ages 1-2, Shelf Box, Not Available in Europe</t>
  </si>
  <si>
    <t>ODT133491</t>
  </si>
  <si>
    <t>Дитячий надувний плотик для катання Intex 57528 «Лобстер», 213 х 137 см</t>
  </si>
  <si>
    <t>GIANT LOBSTER RIDE-ON, Age 3+</t>
  </si>
  <si>
    <t>ODT045603</t>
  </si>
  <si>
    <t>Надувний пліт для катання Intex 57291 «Єдиноріг», 251 х 163 х 145 см</t>
  </si>
  <si>
    <t>MEGA UNICORN ISLAND</t>
  </si>
  <si>
    <t>ENCHANTED UNICORN RIDE-ON, Age 3+</t>
  </si>
  <si>
    <t>ODT063273</t>
  </si>
  <si>
    <t>LITTLE DINO PLAY CENTER, Ages 2+</t>
  </si>
  <si>
    <t>ODT133486</t>
  </si>
  <si>
    <t>SWIM CENTER™ FAMILY POOL, Ages 3+, Shelf Box</t>
  </si>
  <si>
    <t>Окуляри для плавання Intex 55610, розмір S (3+), обхват голови ≈ 48-52 см, червоні</t>
  </si>
  <si>
    <t>FUN GOGGLES, Ages 3-8, 3 Styles</t>
  </si>
  <si>
    <t>ODT133489</t>
  </si>
  <si>
    <t>Окуляри для плавання Intex 55611, розмір S (3+), обхват голови ≈ 48-52 см, жовті</t>
  </si>
  <si>
    <t>JUNIOR GOGGLES, Ages 3-8, 3 Colors</t>
  </si>
  <si>
    <t>ODT133490</t>
  </si>
  <si>
    <t>TWIN DURA-BEAM PRESTIGE AIRBED W/FASTFILL USB PUMP</t>
  </si>
  <si>
    <t>QUEEN DURA-BEAM PRESTIGE AIRBED W/FASTFILL USB PUMP</t>
  </si>
  <si>
    <t>ZX50 AUTO POOL CLEANER</t>
  </si>
  <si>
    <t>Тент-чохол термозахісний для СПА джакузі Intex 28523</t>
  </si>
  <si>
    <t>ENERGY EFFICIENT SPA COVER</t>
  </si>
  <si>
    <t>ODT123965</t>
  </si>
  <si>
    <t>Картриджний фільтр насос Intex 28634, (634 / C2500), з індикатором, 9 463 л/год, тип B</t>
  </si>
  <si>
    <t>C2500 CARTRIDGE FILTER PUMP (220-240 Volt), 2500 gal./hr.</t>
  </si>
  <si>
    <t>ODT033724</t>
  </si>
  <si>
    <t>ZX300 DELUXE AUTO POOL CLEANER</t>
  </si>
  <si>
    <t>Дитячий надувний басейн Intex 58423, 166 х 100 х 25 см</t>
  </si>
  <si>
    <t>ODT141780</t>
  </si>
  <si>
    <t>Дитячий надувний басейн Intex 58487 прямокутний, 305 х 183 х 56 см</t>
  </si>
  <si>
    <t>ODT141783</t>
  </si>
  <si>
    <t>Надувне коло Intex 56261 «Тропічні фрукти», з ручками, 107 см</t>
  </si>
  <si>
    <t>TROPICAL FRUIT TUBES, w/Handles, Ages 9+, Shelf Box</t>
  </si>
  <si>
    <t>ODT141806</t>
  </si>
  <si>
    <t>Надувне коло з ручками Intex 56269, 114 см</t>
  </si>
  <si>
    <t>TIMELESS TUBE, w/Handles, Ages 9+, Shelf Box</t>
  </si>
  <si>
    <t>ODT141791</t>
  </si>
  <si>
    <t>Пляжне надувне крісло з сіткою Intex 56802, 104 х 102 см, різних кольорів</t>
  </si>
  <si>
    <t>TRANSPARENT LOUNGES, 2 Colors, Shelf Box</t>
  </si>
  <si>
    <t>SPLASH LOUNGE, Shelf Box</t>
  </si>
  <si>
    <t>COOL GREY LOUNGE, Shelf Box</t>
  </si>
  <si>
    <t>Пляжний надувний острів (плот) Intex 56289, 310 х 183 х 18 см</t>
  </si>
  <si>
    <t>WATER LOUNGE</t>
  </si>
  <si>
    <t>ODT141792</t>
  </si>
  <si>
    <t>Дитячий надувний човен для катання Intex 57567 «Блакитний кит», 168 х 140 см</t>
  </si>
  <si>
    <t>BLUE WHALE RIDE-ON, Ages 3+</t>
  </si>
  <si>
    <t>ODT141798</t>
  </si>
  <si>
    <t>Надувний ігровий центр Intex 57144 Candy Fun, 170 х 168 х 122 см</t>
  </si>
  <si>
    <t>CANDY FUN PLAY CENTER, Ages 2+</t>
  </si>
  <si>
    <t>ODT141732</t>
  </si>
  <si>
    <t>Дитячий надувний басейн Intex 58417 «Тропічний острів», 102 х 86 см, з навісом</t>
  </si>
  <si>
    <t>TROPICAL ISLAND BABY POOL, Ages 1-3</t>
  </si>
  <si>
    <t>ODT141779</t>
  </si>
  <si>
    <t>Дитячий надувний басейн Intex 58438 «Єдиноріг» з навісом, 102 х 102 см</t>
  </si>
  <si>
    <t>CATICORN BABY POOL, Ages 1-3</t>
  </si>
  <si>
    <t>ODT141782</t>
  </si>
  <si>
    <t>Каркасний басейн Intex 57172, 122 х 122 х 30 см, рожевий</t>
  </si>
  <si>
    <t>ODT012987</t>
  </si>
  <si>
    <t>Трубка для плавання Intex 55929, сіра</t>
  </si>
  <si>
    <t>EASY-FLOW SNORKELS, Ages 8+, PVC Carry-Bag/Header/Insert</t>
  </si>
  <si>
    <t>ODT141802</t>
  </si>
  <si>
    <t>Тент (навіс) для надувних човнів Intex 68600, 160 х 142 см</t>
  </si>
  <si>
    <t>BIMINI TOP SUN SHADE, Shelf Box</t>
  </si>
  <si>
    <t>Надувна дошка SUP (борд) Intex 68241, 244 x 76 х 13 см, блакитна, (весло, ручний насос)</t>
  </si>
  <si>
    <t>AQUA QUEST 240 YOUTH SUP, Age 8+, Shelf Box</t>
  </si>
  <si>
    <t>ODT141776</t>
  </si>
  <si>
    <t>Надувна дошка SUP (борд) Intex 68242, 320 x 81 х 15 см, блакитна, (весло, ручний насос)</t>
  </si>
  <si>
    <t>AQUA QUEST 320 SUP, Shelf Box</t>
  </si>
  <si>
    <t>ODT141777</t>
  </si>
  <si>
    <t>PRISM FRAMETM CLEARVIEW PREMIUM POOL SET, Ages 6+</t>
  </si>
  <si>
    <t>2.6M X 1.6M RECTANGULAR POOL COVER</t>
  </si>
  <si>
    <t>Акумуляторний пилосос ZR200 із вбудованим акумулятором Ni-MH Intex 28628, для чищення дна та стінок басейнів та джакузі</t>
  </si>
  <si>
    <t>ZR200 HANDHELD RECHARGEABLE POOL VACUUM</t>
  </si>
  <si>
    <t>ZX100 AUTO POOL CLEANER</t>
  </si>
  <si>
    <t>TWIN DURA-BEAM COMFORT AIRBED W/FASTFILL USB PUMP</t>
  </si>
  <si>
    <t>QUEEN DURA-BEAM COMFORT AIRBED W/FASTFILL USB PUMP</t>
  </si>
  <si>
    <t>ODT018972</t>
  </si>
  <si>
    <t>FULL COMFORT-PLUSH AIRBED WITH FIBER-TECH RP (w/220-240V Internal Pump)</t>
  </si>
  <si>
    <t>ODT000574</t>
  </si>
  <si>
    <t>TWIN ULTRA PLUSH AIRBED WITH FIBER-TECH RP (w/220-240V Internal Pump)</t>
  </si>
  <si>
    <t>TRANSPARENT PINK BEANLESS BAGTM CHAIR</t>
  </si>
  <si>
    <t>ODT141787</t>
  </si>
  <si>
    <t>TRANSPARENT BEANLESS BAGTM CHAIR</t>
  </si>
  <si>
    <t>ODT141786</t>
  </si>
  <si>
    <t>Надувне крісло Intex 66502, 109 х 107 х 79 см, прозоре</t>
  </si>
  <si>
    <t>TRANSPARENT ARMCHAIR</t>
  </si>
  <si>
    <t>ODT141788</t>
  </si>
  <si>
    <t>TRANSPARENT BLUE ARMCHAIR</t>
  </si>
  <si>
    <t>ODT141789</t>
  </si>
  <si>
    <t>OCEAN PLAY SNAPSETTM POOL, Ages 3+, Not Available in Europe</t>
  </si>
  <si>
    <t>ODT021594</t>
  </si>
  <si>
    <t>Дитячий надувний басейн Intex 57100, блакитний, 86 х 86 х 25 см</t>
  </si>
  <si>
    <t>PLAY BOX POOLS, 2 Colors, Ages 1-3</t>
  </si>
  <si>
    <t>ODT055659</t>
  </si>
  <si>
    <t>Дитячий надувний басейн Intex 57495, «Сімейний», синій, 229 х 229 х 56 см</t>
  </si>
  <si>
    <t>BEACH WAVE SWIM CENTER™ POOL, Ages 6+</t>
  </si>
  <si>
    <t>ODT013080</t>
  </si>
  <si>
    <t>Пляжний надувний матрац - рол Intex 58807, 229 х 86 см, фіолетовий</t>
  </si>
  <si>
    <t>TOTE-N-FLOAT™ WAVE MATS, 3 Colors, Shelf Box</t>
  </si>
  <si>
    <t>ODT036259</t>
  </si>
  <si>
    <t>PILLOW-BACK LOUNGES, 2 Colors, Shelf Box</t>
  </si>
  <si>
    <t>ODT038434</t>
  </si>
  <si>
    <t>MESH MATS</t>
  </si>
  <si>
    <t>ODT010245</t>
  </si>
  <si>
    <t>Маска для плавання Intex 55915 «Акула», розмір S, (3+), обхват голови ≈ 48-52 см, блакитна</t>
  </si>
  <si>
    <t>FUN MASKS, Ages 3-8, 2 Styles</t>
  </si>
  <si>
    <t>ODT037034</t>
  </si>
  <si>
    <t>Набір 2 в 1 для плавання Intex 55944 «Акула» (маска 55915: розмір S, (3+), обхват голови ≈ 48-52 см, трубка 55922), блакитний</t>
  </si>
  <si>
    <t>SHARK FUN SET, Ages 3-8, Clam Shell Pack</t>
  </si>
  <si>
    <t>ODT032676</t>
  </si>
  <si>
    <t>Надувний човен Intex 59586 «Поліцейська машина», з трусиками, 74 х 58 см</t>
  </si>
  <si>
    <t>KIDDIE FLOATS, Ages 1-2, 3 Styles, Polybag, Not Available in Europe</t>
  </si>
  <si>
    <t>ODT049696</t>
  </si>
  <si>
    <t>Надувне коло Intex 59570 «Пінгвін», з трусиками, 76 х 58 см</t>
  </si>
  <si>
    <t>SEE-ME-SIT POOL RIDERS, Ages 3-4, 3 Styles, Polybag, Not Available in Europe</t>
  </si>
  <si>
    <t>ODT012624</t>
  </si>
  <si>
    <t>POOL CRUISERS, Ages 3-6, 3 Styles, Polybag</t>
  </si>
  <si>
    <t>ODT011265</t>
  </si>
  <si>
    <t>Надувне коло з ручками Intex 58263 «Тропики», 97 см</t>
  </si>
  <si>
    <t>SUMMER DREAMS TUBES, w/ Handles, Ages 9+, Shelf Box</t>
  </si>
  <si>
    <t>ODT050494</t>
  </si>
  <si>
    <t>FASHION MATS, 3 Styles</t>
  </si>
  <si>
    <t>59720EU</t>
  </si>
  <si>
    <t>Набір 2 в 1 для плавання Intex 55647 (маска 55978: розмір M, (8+), обхват голови ≈ 50-56 см, трубка 55929), оранжевий</t>
  </si>
  <si>
    <t>WAVE RIDER SWIM SET, Ages 8+, Clam Shell Pack</t>
  </si>
  <si>
    <t>ODT086442</t>
  </si>
  <si>
    <t>Каркасний басейн Bestway 56475 new, 732 х 366 х 132 см (5 678 л/год, дозатор, драбина, тент)</t>
  </si>
  <si>
    <t>SWIM CENTER™ FAMILY LOUNGE POOL, Ages 3+</t>
  </si>
  <si>
    <t>ODT039740</t>
  </si>
  <si>
    <t>Каркасний басейн Intex 26730, 488 х 122 см (5 678 л/год, драбина, тент, підстилка)</t>
  </si>
  <si>
    <t>ODT141785</t>
  </si>
  <si>
    <t>Надувний матрац Intex 64177, 99 x 191 x 30 см, з електронасосом. Одномісний</t>
  </si>
  <si>
    <t>TWIN DURA-BEAM PRESTIGE MID-RISE AIRBED W/ USB150</t>
  </si>
  <si>
    <t>Надувний матрац Intex 64179, 152 x 203 x 30 см, з електронасосом. Двомісний</t>
  </si>
  <si>
    <t>QUEEN DURA-BEAM PRESTIGE MID-RISE AIRBED W/ USB150</t>
  </si>
  <si>
    <t>Надувний матрац Intex 64098, 76 х 183 х 10 см. Туристичний</t>
  </si>
  <si>
    <t>TRUAIRE CAMPING MAT</t>
  </si>
  <si>
    <t>Надувний матрац Intex 64097, 76 х 191 х 17 см з електронасосом (66616). Одномісний</t>
  </si>
  <si>
    <t>TRUAIRE DURA-BEAM CAMPING MAT W/ USB150</t>
  </si>
  <si>
    <t>Надувний матрац Intex 64011, 99 х 191 х 22 см з електронасосом (66616). Одномісний</t>
  </si>
  <si>
    <t>TWIN DURA-BEAM TRUAIRE CAMPING MATTRESS W/ USB150</t>
  </si>
  <si>
    <t>Надувний матрац Intex 64013, 152 х 203 х 22 см з електронасосом (66616). Двомісний</t>
  </si>
  <si>
    <t>QUEEN DURA-BEAM TRUAIRE CAMPING MATTRESS W/ USB150</t>
  </si>
  <si>
    <t>Надувне ліжко Intex 64022, 99 х 191 х 33 см, вбудований електричним насосом. Односпальна</t>
  </si>
  <si>
    <t>TWIN TRUAIRE COMFORT PLUSH AIRBED W/FIBER-TECH RP (w/220-240V Internal Pump)</t>
  </si>
  <si>
    <t>Надувне ліжко Intex 64024, 152 х 203 х 33 см, вбудований електричним насосом. Двоспальна</t>
  </si>
  <si>
    <t>QUEEN TRUAIRE COMFORT PLUSH AIRBED W/FIBER-TECH RP (w/220-240V Internal Pump)</t>
  </si>
  <si>
    <t>Надувне ліжко Intex 64010, 99 х 191 х 46 см, вбудований електричним насосом. Односпальна</t>
  </si>
  <si>
    <t>Надувне ліжко Intex 64096, 152 х 203 х 46 см, вбудований електричним насосом. Двоспальна</t>
  </si>
  <si>
    <t>Надувне ліжко Intex 64010, 152 х 203 х 51 см, вбудований електричним насосом. Двоспальна</t>
  </si>
  <si>
    <t>QUEEN TRUAIRE II AIRBED W/FIBER-TECH RP (w/220-240V Internal Pump)</t>
  </si>
  <si>
    <t>Bestway 44106 21187' x67"/2.13x1.70m Float n' Roll Giant плавальний матрацУ 1 надувний матрац</t>
  </si>
  <si>
    <t>SIX-FOOT FREESTANDING SLIDE, Age 3-10</t>
  </si>
  <si>
    <t>Bestway 44107 21227'1" x31.5"/2.16x80cm Rainbow Dreams плавальний матрацУ1 надувний матрац</t>
  </si>
  <si>
    <t>EIGHT-FOOT FREESTANDING SLIDE, Age 3-10</t>
  </si>
  <si>
    <t>Пісочний насос із хлоргенератором Intex 26676 new (ECO15220-2 / QX2100), 7 900 л/год – хлор 7 г/год, 35 кг</t>
  </si>
  <si>
    <t>QX2100 SAND FILTER PUMP &amp; SALTWATER SYSTEM (220V)</t>
  </si>
  <si>
    <t>Пісочний насос із хлоргенератором Intex 26680 new (ECO20220-2 / QX2600), 10 000 л/год – хлор 11 г/год, 55 кг</t>
  </si>
  <si>
    <t>QX2600 SAND FILTER PUMP &amp; SALTWATER SYSTEM (220V)</t>
  </si>
  <si>
    <t>До регістру продажі додати вимірювання - справжня дата продажу - це дата коли було створене замовлення</t>
  </si>
  <si>
    <t xml:space="preserve">До причин закриття потрібно додати - не було актуального товару в наявності </t>
  </si>
  <si>
    <t>Результати наради</t>
  </si>
  <si>
    <t>Якщо максимальні залишки, які може розмістити склад більші за потрібні на червень - то Коля має переформатувати клад так, щоб врахувати це</t>
  </si>
  <si>
    <t>Схема складу - Коля робить на папері потім Міша має знайти програму для блок-схеми (бажано щоб була і на Віндовсі і на Андроїді)</t>
  </si>
  <si>
    <t>Прийомка товару - перший товар - (якщо нове розміщення) - сканується спотатку штрих-код розміщення, або якщо в нове місце ставиться товар теж на першому - штрих-код</t>
  </si>
  <si>
    <t>Передбачити штрих-код для солянки тимчасового рзміщенння - там може бути різні товари</t>
  </si>
  <si>
    <t>Виникло питання - що робити якщо з'явився товар, який ми дуже чекаємо, але його не длостатнь для формування машини - що ми робимо???</t>
  </si>
  <si>
    <t>Владелецid</t>
  </si>
  <si>
    <t>Коэффициент</t>
  </si>
  <si>
    <t>до нр</t>
  </si>
  <si>
    <t>після</t>
  </si>
  <si>
    <t>Номенклатураid</t>
  </si>
  <si>
    <t>Цена</t>
  </si>
  <si>
    <t>реалізація</t>
  </si>
  <si>
    <t>Фільтрація Шланги</t>
  </si>
  <si>
    <t>1 321,28</t>
  </si>
  <si>
    <t>1 737,95</t>
  </si>
  <si>
    <t>Загальні:</t>
  </si>
  <si>
    <t>new 2021 /new 2022  / new 2023 - нові товари **** року</t>
  </si>
  <si>
    <t>КЭ (рос.) - “Комплектующая Эксклюзив”, входить в склад  набору</t>
  </si>
  <si>
    <t>АН (- у фільтр: аналог, банері) - в акційних наборах  (якщо залишок=0  підміна в комплектах)</t>
  </si>
  <si>
    <t>АА - актуальний аналог</t>
  </si>
  <si>
    <t>ПАА - перемовляємо на АА</t>
  </si>
  <si>
    <t>СКН - “Списание комплектация номенклатуры”</t>
  </si>
  <si>
    <t>поставщик - закупки не з метра, с метра товары не Intex/ Bestway, контроль</t>
  </si>
  <si>
    <t>неліквід - товари, які не продаються</t>
  </si>
  <si>
    <t>Дифіцит - мала к-сть, немає метр</t>
  </si>
  <si>
    <t>РЗ - на кольорах вказуємо річну закупку</t>
  </si>
  <si>
    <t>ЗНР - закупка товару на наступний рік</t>
  </si>
  <si>
    <t>ЗПФ - закупка по факту з метра, не тримаємо в річному замовленні, тримаємо мінімальні залишки. Націнка має бути трохи більша ніж у ТОП - щоб ціна теж вела на нього. Увага! купуємо по акції або зимою- має бути ціни занижена.</t>
  </si>
  <si>
    <t>АКЦ: товар в банері(керування з адмін)</t>
  </si>
  <si>
    <t>ДТР - дубль товара в інші розділи</t>
  </si>
  <si>
    <t>ЗВД - завод</t>
  </si>
  <si>
    <t>ФН - фасуємо в набори на перед</t>
  </si>
  <si>
    <t>ГТД - є додаткова інфмація на карточці</t>
  </si>
  <si>
    <t>ТОП - пріорітет в групі</t>
  </si>
  <si>
    <t>АП - акцент продаж підбірка до товарів сайт: "Аксесуари, Также Вам понадобится"</t>
  </si>
  <si>
    <t>АЗПФ - акція закупка по факту (акція метр: беремо тільки якщо хороша ціна)</t>
  </si>
  <si>
    <t>вибрали на **** - вибрали по акції</t>
  </si>
  <si>
    <t>ЗДП - збір до продажу (запчастини)</t>
  </si>
  <si>
    <t>РЦ - рекомендована ціна каталогу WELL</t>
  </si>
  <si>
    <t>Для Лєнки:</t>
  </si>
  <si>
    <t>отримав - уценка, яку людина отримала(карточка товару готова до ств. нової уценки)</t>
  </si>
  <si>
    <t>переоформлюю - замов., які очікували на відгрузку</t>
  </si>
  <si>
    <t>контроль - контроль за автоповерненнями</t>
  </si>
  <si>
    <t>Для Колі:</t>
  </si>
  <si>
    <t>Коля - тєкучка</t>
  </si>
  <si>
    <t>new 2021 / new 2022/  new 2023 - перевірка нових товарів(вигрузка exel файл) для перевірки дизайну</t>
  </si>
  <si>
    <t>1. як визначити обєм?</t>
  </si>
  <si>
    <t>ЕдиницаПоКлассификатору</t>
  </si>
  <si>
    <t>Вес</t>
  </si>
  <si>
    <t>Длина</t>
  </si>
  <si>
    <t>Высота</t>
  </si>
  <si>
    <t xml:space="preserve">444   </t>
  </si>
  <si>
    <t xml:space="preserve">333   </t>
  </si>
  <si>
    <t xml:space="preserve">222   </t>
  </si>
  <si>
    <t>мешок, 25 кг</t>
  </si>
  <si>
    <t>бочка 50кг</t>
  </si>
  <si>
    <t xml:space="preserve">555   </t>
  </si>
  <si>
    <t>ящв</t>
  </si>
  <si>
    <t xml:space="preserve">000   </t>
  </si>
  <si>
    <t>SUM of Ширина УВАГА ряди заокруглено</t>
  </si>
  <si>
    <t>(пусто)</t>
  </si>
  <si>
    <t>Загальний підсумок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</si>
</sst>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7">
    <numFmt numFmtId="164" formatCode="0.000"/>
    <numFmt numFmtId="165" formatCode="0;[Red]\-0"/>
    <numFmt numFmtId="166" formatCode="0&quot; BW&quot;;[Red]\-0&quot; BW&quot;"/>
    <numFmt numFmtId="167" formatCode="0.000;[Red]\-0.000"/>
    <numFmt numFmtId="168" formatCode="0&quot; сірий&quot;;[Red]\-0&quot; сірий&quot;"/>
    <numFmt numFmtId="169" formatCode="#,##0.000;[Red]\-#,##0.000"/>
    <numFmt numFmtId="170" formatCode="0&quot;   &quot;;[Red]\-0&quot;   &quot;"/>
    <numFmt numFmtId="171" formatCode="0&quot; new&quot;;[Red]\-0&quot; new&quot;"/>
    <numFmt numFmtId="172" formatCode="0&quot; лама&quot;;[Red]\-0&quot; лама&quot;"/>
    <numFmt numFmtId="173" formatCode="0&quot; голд&quot;;[Red]\-0&quot; голд&quot;"/>
    <numFmt numFmtId="174" formatCode="0&quot; фламинго&quot;;[Red]\-0&quot; фламинго&quot;"/>
    <numFmt numFmtId="175" formatCode="0&quot; единорог&quot;;[Red]\-0&quot; единорог&quot;"/>
    <numFmt numFmtId="176" formatCode="0&quot; жовтий&quot;;[Red]\-0&quot; жовтий&quot;"/>
    <numFmt numFmtId="177" formatCode="0&quot; «Арбуз»&quot;;[Red]\-0&quot; «Арбуз»&quot;"/>
    <numFmt numFmtId="178" formatCode="0&quot; голубые&quot;;[Red]\-0&quot; голубые&quot;"/>
    <numFmt numFmtId="179" formatCode="0&quot; желтые&quot;;[Red]\-0&quot; желтые&quot;"/>
    <numFmt numFmtId="180" formatCode="0&quot; фиолетовый&quot;;[Red]\-0&quot; фиолетовый&quot;"/>
    <numFmt numFmtId="181" formatCode="0&quot; синяя&quot;;[Red]\-0&quot; синяя&quot;"/>
    <numFmt numFmtId="182" formatCode="0&quot; черная&quot;;[Red]\-0&quot; черная&quot;"/>
    <numFmt numFmtId="183" formatCode="0&quot; серая&quot;;[Red]\-0&quot; серая&quot;"/>
    <numFmt numFmtId="184" formatCode="0&quot; голубая&quot;;[Red]\-0&quot; голубая&quot;"/>
    <numFmt numFmtId="185" formatCode="0&quot; зеленый&quot;;[Red]\-0&quot; зеленый&quot;"/>
    <numFmt numFmtId="186" formatCode="0&quot; желтый&quot;;[Red]\-0&quot; желтый&quot;"/>
    <numFmt numFmtId="187" formatCode="0&quot; акула&quot;;[Red]\-0&quot; акула&quot;"/>
    <numFmt numFmtId="188" formatCode="0&quot; синий&quot;;[Red]\-0&quot; синий&quot;"/>
    <numFmt numFmtId="189" formatCode="0&quot; &quot;;[Red]\-0&quot; &quot;"/>
    <numFmt numFmtId="190" formatCode="0&quot; оранжевая&quot;;[Red]\-0&quot; оранжевая&quot;"/>
    <numFmt numFmtId="191" formatCode="0&quot; белая&quot;;[Red]\-0&quot; белая&quot;"/>
    <numFmt numFmtId="192" formatCode="0&quot; Тигр&quot;;[Red]\-0&quot; Тигр&quot;"/>
    <numFmt numFmtId="193" formatCode="0&quot; тачки&quot;;[Red]\-0&quot; тачки&quot;"/>
    <numFmt numFmtId="194" formatCode="0&quot; золотой&quot;;[Red]\-0&quot; золотой&quot;"/>
    <numFmt numFmtId="195" formatCode="0&quot; жовте&quot;;[Red]\-0&quot; жовте&quot;"/>
    <numFmt numFmtId="196" formatCode="0&quot; оранжеве&quot;;[Red]\-0&quot; оранжеве&quot;"/>
    <numFmt numFmtId="197" formatCode="0&quot; рожеве&quot;;[Red]\-0&quot; рожеве&quot;"/>
    <numFmt numFmtId="198" formatCode="0&quot; розовый&quot;;[Red]\-0&quot; розовый&quot;"/>
    <numFmt numFmtId="199" formatCode="0&quot; листочки&quot;;[Red]\-0&quot; листочки&quot;"/>
    <numFmt numFmtId="200" formatCode="0&quot; пальма&quot;;[Red]\-0&quot; пальма&quot;"/>
    <numFmt numFmtId="201" formatCode="0&quot; пингвин&quot;;[Red]\-0&quot; пингвин&quot;"/>
    <numFmt numFmtId="202" formatCode="0&quot; мікс&quot;;[Red]\-0&quot; мікс&quot;"/>
    <numFmt numFmtId="203" formatCode="0&quot; крокодил&quot;;[Red]\-0&quot; крокодил&quot;"/>
    <numFmt numFmtId="204" formatCode="0&quot; лев&quot;;[Red]\-0&quot; лев&quot;"/>
    <numFmt numFmtId="205" formatCode="0&quot; блакитне&quot;;[Red]\-0&quot; блакитне&quot;"/>
    <numFmt numFmtId="206" formatCode="0&quot; оранжевое&quot;;[Red]\-0&quot; оранжевое&quot;"/>
    <numFmt numFmtId="207" formatCode="0&quot; Рыбка&quot;;[Red]\-0&quot; Рыбка&quot;"/>
    <numFmt numFmtId="208" formatCode="0&quot; Самолет&quot;;[Red]\-0&quot; Самолет&quot;"/>
    <numFmt numFmtId="209" formatCode="0&quot; пожарная&quot;;[Red]\-0&quot; пожарная&quot;"/>
    <numFmt numFmtId="210" formatCode="0&quot; черепаха&quot;;[Red]\-0&quot; черепаха&quot;"/>
    <numFmt numFmtId="211" formatCode="0&quot; мотобайк&quot;;[Red]\-0&quot; мотобайк&quot;"/>
    <numFmt numFmtId="212" formatCode="0&quot; красный&quot;;[Red]\-0&quot; красный&quot;"/>
    <numFmt numFmtId="213" formatCode="0&quot; оранжевый&quot;;[Red]\-0&quot; оранжевый&quot;"/>
    <numFmt numFmtId="214" formatCode="0&quot; дракон&quot;;[Red]\-0&quot; дракон&quot;"/>
    <numFmt numFmtId="215" formatCode="0&quot; Радуга&quot;;[Red]\-0&quot; Радуга&quot;"/>
    <numFmt numFmtId="216" formatCode="0&quot; фрукти&quot;;[Red]\-0&quot; фрукти&quot;"/>
    <numFmt numFmtId="217" formatCode="0&quot; фрукты&quot;;[Red]\-0&quot; фрукты&quot;"/>
    <numFmt numFmtId="218" formatCode="0&quot; Ананас&quot;;[Red]\-0&quot; Ананас&quot;"/>
    <numFmt numFmtId="219" formatCode="0&quot; детский&quot;;[Red]\-0&quot; детский&quot;"/>
    <numFmt numFmtId="220" formatCode="0&quot; фіолетовий&quot;;[Red]\-0&quot; фіолетовий&quot;"/>
    <numFmt numFmtId="221" formatCode="0&quot; (A)&quot;;[Red]\-0&quot; (A)&quot;"/>
    <numFmt numFmtId="222" formatCode="0&quot; (B)&quot;;[Red]\-0&quot; (B)&quot;"/>
    <numFmt numFmtId="223" formatCode="0&quot; (C)&quot;;[Red]\-0&quot; (C)&quot;"/>
    <numFmt numFmtId="224" formatCode="0&quot;A&quot;;[Red]\-0&quot;A&quot;"/>
    <numFmt numFmtId="225" formatCode="0&quot;G&quot;;[Red]\-0&quot;G&quot;"/>
    <numFmt numFmtId="226" formatCode="0&quot; А,В&quot;;[Red]\-0&quot; А,В&quot;"/>
    <numFmt numFmtId="227" formatCode="0&quot; подключение&quot;;[Red]\-0&quot; подключение&quot;"/>
    <numFmt numFmtId="228" formatCode="0&quot; New&quot;;[Red]\-0&quot; New&quot;"/>
    <numFmt numFmtId="229" formatCode="0&quot;S&quot;;[Red]\-0&quot;S&quot;"/>
    <numFmt numFmtId="230" formatCode="0&quot; коала&quot;;[Red]\-0&quot; коала&quot;"/>
    <numFmt numFmtId="231" formatCode="0&quot; ведмедик&quot;;[Red]\-0&quot; ведмедик&quot;"/>
    <numFmt numFmtId="232" formatCode="0&quot; тигр&quot;;[Red]\-0&quot; тигр&quot;"/>
    <numFmt numFmtId="233" formatCode="0&quot; old&quot;;[Red]\-0&quot; old&quot;"/>
    <numFmt numFmtId="234" formatCode="0&quot; блакитний&quot;;[Red]\-0&quot; блакитний&quot;"/>
    <numFmt numFmtId="235" formatCode="0&quot; рожевий&quot;;[Red]\-0&quot; рожевий&quot;"/>
    <numFmt numFmtId="236" formatCode="0&quot; подушка&quot;;[Red]\-0&quot; подушка&quot;"/>
    <numFmt numFmtId="237" formatCode="0&quot; блакитна&quot;;[Red]\-0&quot; блакитна&quot;"/>
    <numFmt numFmtId="238" formatCode="0&quot; жовта&quot;;[Red]\-0&quot; жовта&quot;"/>
    <numFmt numFmtId="239" formatCode="0&quot; каяк&quot;;[Red]\-0&quot; каяк&quot;"/>
    <numFmt numFmtId="240" formatCode="0&quot; лодка&quot;;[Red]\-0&quot; лодка&quot;"/>
    <numFmt numFmtId="241" formatCode="0&quot; BW-1&quot;;[Red]\-0&quot; BW-1&quot;"/>
    <numFmt numFmtId="242" formatCode="000&quot;   &quot;;[Red]\-000&quot;   &quot;"/>
    <numFmt numFmtId="243" formatCode="0&quot; розовое&quot;;[Red]\-0&quot; розовое&quot;"/>
    <numFmt numFmtId="244" formatCode="0000;[Red]\-0000"/>
    <numFmt numFmtId="245" formatCode="0&quot; качечка&quot;;[Red]\-0&quot; качечка&quot;"/>
    <numFmt numFmtId="246" formatCode="0&quot; чорно-білий&quot;;[Red]\-0&quot; чорно-білий&quot;"/>
    <numFmt numFmtId="247" formatCode="0&quot; уточка&quot;;[Red]\-0&quot; уточка&quot;"/>
    <numFmt numFmtId="248" formatCode="0&quot; дизайн&quot;;[Red]\-0&quot; дизайн&quot;"/>
    <numFmt numFmtId="249" formatCode="0&quot; тойс&quot;;[Red]\-0&quot; тойс&quot;"/>
    <numFmt numFmtId="250" formatCode="0&quot;шт&quot;;[Red]\-0&quot;шт&quot;"/>
  </numFmts>
  <fonts count="64" x14ac:knownFonts="1">
    <font>
      <sz val="8"/>
      <color rgb="FF000000"/>
      <name val="Calibri"/>
      <scheme val="minor"/>
    </font>
    <font>
      <b/>
      <sz val="9"/>
      <color theme="1"/>
      <name val="Arial"/>
    </font>
    <font>
      <b/>
      <sz val="10"/>
      <color theme="1"/>
      <name val="Arial"/>
    </font>
    <font>
      <sz val="8"/>
      <color theme="1"/>
      <name val="Arial"/>
    </font>
    <font>
      <b/>
      <i/>
      <sz val="9"/>
      <color theme="1"/>
      <name val="Arial"/>
    </font>
    <font>
      <i/>
      <sz val="9"/>
      <color theme="1"/>
      <name val="Arial"/>
    </font>
    <font>
      <sz val="12"/>
      <color theme="1"/>
      <name val="Calibri"/>
      <scheme val="minor"/>
    </font>
    <font>
      <sz val="8"/>
      <color theme="1"/>
      <name val="Calibri"/>
      <scheme val="minor"/>
    </font>
    <font>
      <sz val="8"/>
      <color rgb="FF333300"/>
      <name val="Arial"/>
    </font>
    <font>
      <sz val="11"/>
      <color theme="1"/>
      <name val="Calibri"/>
    </font>
    <font>
      <sz val="8"/>
      <color rgb="FF000000"/>
      <name val="Arial"/>
    </font>
    <font>
      <sz val="11"/>
      <color rgb="FF000000"/>
      <name val="Calibri"/>
    </font>
    <font>
      <b/>
      <sz val="11"/>
      <color rgb="FF000000"/>
      <name val="Calibri"/>
    </font>
    <font>
      <b/>
      <sz val="11"/>
      <color rgb="FF4472C4"/>
      <name val="Calibri"/>
    </font>
    <font>
      <b/>
      <sz val="11"/>
      <color theme="1"/>
      <name val="Calibri"/>
    </font>
    <font>
      <b/>
      <sz val="11"/>
      <color rgb="FFFF0000"/>
      <name val="Calibri"/>
    </font>
    <font>
      <sz val="11"/>
      <color rgb="FFFF0000"/>
      <name val="Calibri"/>
    </font>
    <font>
      <sz val="10"/>
      <color theme="1"/>
      <name val="Calibri"/>
      <scheme val="minor"/>
    </font>
    <font>
      <b/>
      <sz val="12"/>
      <color theme="1"/>
      <name val="Arial"/>
    </font>
    <font>
      <b/>
      <sz val="8"/>
      <color rgb="FF594304"/>
      <name val="Arial"/>
    </font>
    <font>
      <b/>
      <sz val="10"/>
      <color rgb="FF594304"/>
      <name val="Arial"/>
    </font>
    <font>
      <b/>
      <sz val="10"/>
      <color rgb="FFFF0000"/>
      <name val="Arial"/>
    </font>
    <font>
      <sz val="10"/>
      <color rgb="FF000000"/>
      <name val="Arial"/>
    </font>
    <font>
      <sz val="10"/>
      <color theme="1"/>
      <name val="Arial"/>
    </font>
    <font>
      <b/>
      <sz val="9"/>
      <color rgb="FFCC0000"/>
      <name val="Arial"/>
    </font>
    <font>
      <b/>
      <sz val="9"/>
      <color rgb="FFFF9900"/>
      <name val="Arial"/>
    </font>
    <font>
      <b/>
      <sz val="9"/>
      <color rgb="FF674EA7"/>
      <name val="Arial"/>
    </font>
    <font>
      <b/>
      <sz val="9"/>
      <color rgb="FF8E7CC3"/>
      <name val="Arial"/>
    </font>
    <font>
      <sz val="8"/>
      <color rgb="FFFF9900"/>
      <name val="Arial"/>
    </font>
    <font>
      <sz val="8"/>
      <color rgb="FF674EA7"/>
      <name val="Arial"/>
    </font>
    <font>
      <sz val="8"/>
      <color rgb="FF8E7CC3"/>
      <name val="Arial"/>
    </font>
    <font>
      <sz val="8"/>
      <color rgb="FFFF0000"/>
      <name val="Arial"/>
    </font>
    <font>
      <sz val="8"/>
      <color rgb="FF000000"/>
      <name val="Calibri"/>
    </font>
    <font>
      <sz val="8"/>
      <color rgb="FFFF9900"/>
      <name val="Calibri"/>
    </font>
    <font>
      <b/>
      <u/>
      <sz val="9"/>
      <color rgb="FFCC0000"/>
      <name val="Arial"/>
    </font>
    <font>
      <b/>
      <sz val="9"/>
      <color rgb="FF000000"/>
      <name val="Arial"/>
    </font>
    <font>
      <b/>
      <sz val="9"/>
      <color rgb="FFE69138"/>
      <name val="Arial"/>
    </font>
    <font>
      <b/>
      <sz val="9"/>
      <color rgb="FFB7B7B7"/>
      <name val="Arial"/>
    </font>
    <font>
      <b/>
      <sz val="9"/>
      <color rgb="FF434343"/>
      <name val="Arial"/>
    </font>
    <font>
      <b/>
      <sz val="9"/>
      <color rgb="FF38761D"/>
      <name val="Arial"/>
    </font>
    <font>
      <b/>
      <sz val="9"/>
      <color rgb="FF1C4587"/>
      <name val="Arial"/>
    </font>
    <font>
      <b/>
      <sz val="9"/>
      <color rgb="FFA61C00"/>
      <name val="Arial"/>
    </font>
    <font>
      <b/>
      <sz val="9"/>
      <color rgb="FFBF9000"/>
      <name val="Arial"/>
    </font>
    <font>
      <sz val="8"/>
      <color rgb="FFE69138"/>
      <name val="Arial"/>
    </font>
    <font>
      <sz val="8"/>
      <color rgb="FFB7B7B7"/>
      <name val="Arial"/>
    </font>
    <font>
      <sz val="8"/>
      <color rgb="FF434343"/>
      <name val="Arial"/>
    </font>
    <font>
      <sz val="8"/>
      <color rgb="FF1C4587"/>
      <name val="Arial"/>
    </font>
    <font>
      <sz val="8"/>
      <color rgb="FFA61C00"/>
      <name val="Arial"/>
    </font>
    <font>
      <sz val="8"/>
      <color rgb="FFBF9000"/>
      <name val="Arial"/>
    </font>
    <font>
      <sz val="8"/>
      <color rgb="FF38761D"/>
      <name val="Arial"/>
    </font>
    <font>
      <b/>
      <sz val="8"/>
      <color rgb="FF00FF00"/>
      <name val="Arial"/>
    </font>
    <font>
      <b/>
      <sz val="8"/>
      <color rgb="FFFF0000"/>
      <name val="Arial"/>
    </font>
    <font>
      <sz val="8"/>
      <color rgb="FF00FF00"/>
      <name val="Arial"/>
    </font>
    <font>
      <sz val="8"/>
      <color rgb="FFFF0000"/>
      <name val="Calibri"/>
      <scheme val="minor"/>
    </font>
    <font>
      <sz val="8"/>
      <color rgb="FFE69138"/>
      <name val="Calibri"/>
    </font>
    <font>
      <sz val="8"/>
      <color rgb="FF594304"/>
      <name val="Arial"/>
    </font>
    <font>
      <b/>
      <sz val="12"/>
      <color rgb="FF594304"/>
      <name val="Arial"/>
    </font>
    <font>
      <sz val="10"/>
      <color rgb="FF594304"/>
      <name val="Arial"/>
    </font>
    <font>
      <sz val="11"/>
      <color theme="1"/>
      <name val="Calibri"/>
      <scheme val="minor"/>
    </font>
    <font>
      <sz val="8"/>
      <color rgb="FF413003"/>
      <name val="Arial"/>
    </font>
    <font>
      <sz val="8"/>
      <color theme="1"/>
      <name val="Arial"/>
    </font>
    <font>
      <b/>
      <sz val="8"/>
      <color rgb="FF333300"/>
      <name val="Arial"/>
    </font>
    <font>
      <b/>
      <u/>
      <sz val="9"/>
      <color rgb="FF1155CC"/>
      <name val="Arial"/>
    </font>
    <font>
      <sz val="9"/>
      <color rgb="FFCC0000"/>
      <name val="Arial"/>
    </font>
  </fonts>
  <fills count="23">
    <fill>
      <patternFill patternType="none"/>
    </fill>
    <fill>
      <patternFill patternType="gray125"/>
    </fill>
    <fill>
      <patternFill patternType="solid">
        <fgColor rgb="FFD9D2E9"/>
        <bgColor rgb="FFD9D2E9"/>
      </patternFill>
    </fill>
    <fill>
      <patternFill patternType="solid">
        <fgColor rgb="FFFFF2CC"/>
        <bgColor rgb="FFFFF2CC"/>
      </patternFill>
    </fill>
    <fill>
      <patternFill patternType="solid">
        <fgColor rgb="FFD9D9D9"/>
        <bgColor rgb="FFD9D9D9"/>
      </patternFill>
    </fill>
    <fill>
      <patternFill patternType="solid">
        <fgColor rgb="FFCFE2F3"/>
        <bgColor rgb="FFCFE2F3"/>
      </patternFill>
    </fill>
    <fill>
      <patternFill patternType="solid">
        <fgColor rgb="FFB4B4B4"/>
        <bgColor rgb="FFB4B4B4"/>
      </patternFill>
    </fill>
    <fill>
      <patternFill patternType="solid">
        <fgColor rgb="FFCCCCCC"/>
        <bgColor rgb="FFCCCCCC"/>
      </patternFill>
    </fill>
    <fill>
      <patternFill patternType="solid">
        <fgColor rgb="FFFFFFFF"/>
        <bgColor rgb="FFFFFFFF"/>
      </patternFill>
    </fill>
    <fill>
      <patternFill patternType="solid">
        <fgColor rgb="FFD9EAD3"/>
        <bgColor rgb="FFD9EAD3"/>
      </patternFill>
    </fill>
    <fill>
      <patternFill patternType="solid">
        <fgColor rgb="FFFF0000"/>
        <bgColor rgb="FFFF0000"/>
      </patternFill>
    </fill>
    <fill>
      <patternFill patternType="solid">
        <fgColor rgb="FFFFE599"/>
        <bgColor rgb="FFFFE599"/>
      </patternFill>
    </fill>
    <fill>
      <patternFill patternType="solid">
        <fgColor rgb="FFB7B7B7"/>
        <bgColor rgb="FFB7B7B7"/>
      </patternFill>
    </fill>
    <fill>
      <patternFill patternType="solid">
        <fgColor rgb="FFFFFF00"/>
        <bgColor rgb="FFFFFF00"/>
      </patternFill>
    </fill>
    <fill>
      <patternFill patternType="solid">
        <fgColor rgb="FFC9DAF8"/>
        <bgColor rgb="FFC9DAF8"/>
      </patternFill>
    </fill>
    <fill>
      <patternFill patternType="solid">
        <fgColor rgb="FFEAE5D8"/>
        <bgColor rgb="FFEAE5D8"/>
      </patternFill>
    </fill>
    <fill>
      <patternFill patternType="solid">
        <fgColor rgb="FFEFEFEF"/>
        <bgColor rgb="FFEFEFEF"/>
      </patternFill>
    </fill>
    <fill>
      <patternFill patternType="solid">
        <fgColor rgb="FFFCE5CD"/>
        <bgColor rgb="FFFCE5CD"/>
      </patternFill>
    </fill>
    <fill>
      <patternFill patternType="solid">
        <fgColor rgb="FFF4CCCC"/>
        <bgColor rgb="FFF4CCCC"/>
      </patternFill>
    </fill>
    <fill>
      <patternFill patternType="solid">
        <fgColor rgb="FFF5F2DD"/>
        <bgColor rgb="FFF5F2DD"/>
      </patternFill>
    </fill>
    <fill>
      <patternFill patternType="solid">
        <fgColor rgb="FFF9CB9C"/>
        <bgColor rgb="FFF9CB9C"/>
      </patternFill>
    </fill>
    <fill>
      <patternFill patternType="solid">
        <fgColor rgb="FFFCFAEB"/>
        <bgColor rgb="FFFCFAEB"/>
      </patternFill>
    </fill>
    <fill>
      <patternFill patternType="solid">
        <fgColor rgb="FFFFFF00"/>
        <bgColor indexed="64"/>
      </patternFill>
    </fill>
  </fills>
  <borders count="1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993300"/>
      </left>
      <right style="thin">
        <color rgb="FF993300"/>
      </right>
      <top style="thin">
        <color rgb="FF993300"/>
      </top>
      <bottom style="thin">
        <color rgb="FF993300"/>
      </bottom>
      <diagonal/>
    </border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  <border>
      <left style="thin">
        <color rgb="FF993300"/>
      </left>
      <right style="thin">
        <color rgb="FF993300"/>
      </right>
      <top/>
      <bottom style="thin">
        <color rgb="FF993300"/>
      </bottom>
      <diagonal/>
    </border>
    <border>
      <left/>
      <right style="thin">
        <color rgb="FF993300"/>
      </right>
      <top style="thin">
        <color rgb="FF993300"/>
      </top>
      <bottom style="thin">
        <color rgb="FF993300"/>
      </bottom>
      <diagonal/>
    </border>
    <border>
      <left/>
      <right style="thin">
        <color rgb="FF993300"/>
      </right>
      <top/>
      <bottom style="thin">
        <color rgb="FF993300"/>
      </bottom>
      <diagonal/>
    </border>
    <border>
      <left/>
      <right style="thin">
        <color rgb="FF993300"/>
      </right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452">
    <xf numFmtId="0" fontId="0" fillId="0" borderId="0" xfId="0" applyFont="1" applyAlignment="1"/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4" fontId="1" fillId="0" borderId="1" xfId="0" applyNumberFormat="1" applyFont="1" applyBorder="1" applyAlignment="1">
      <alignment horizontal="center" vertical="center" wrapText="1"/>
    </xf>
    <xf numFmtId="164" fontId="2" fillId="0" borderId="1" xfId="0" applyNumberFormat="1" applyFont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left"/>
    </xf>
    <xf numFmtId="0" fontId="4" fillId="6" borderId="2" xfId="0" applyFont="1" applyFill="1" applyBorder="1" applyAlignment="1">
      <alignment horizontal="left" vertical="top" wrapText="1"/>
    </xf>
    <xf numFmtId="0" fontId="5" fillId="6" borderId="2" xfId="0" applyFont="1" applyFill="1" applyBorder="1" applyAlignment="1">
      <alignment horizontal="right" vertical="top"/>
    </xf>
    <xf numFmtId="0" fontId="3" fillId="6" borderId="2" xfId="0" applyFont="1" applyFill="1" applyBorder="1" applyAlignment="1">
      <alignment horizontal="right" vertical="top" wrapText="1"/>
    </xf>
    <xf numFmtId="0" fontId="5" fillId="6" borderId="2" xfId="0" applyFont="1" applyFill="1" applyBorder="1" applyAlignment="1">
      <alignment horizontal="right" vertical="top" wrapText="1"/>
    </xf>
    <xf numFmtId="4" fontId="5" fillId="6" borderId="2" xfId="0" applyNumberFormat="1" applyFont="1" applyFill="1" applyBorder="1" applyAlignment="1">
      <alignment horizontal="right" vertical="top" wrapText="1"/>
    </xf>
    <xf numFmtId="164" fontId="5" fillId="6" borderId="2" xfId="0" applyNumberFormat="1" applyFont="1" applyFill="1" applyBorder="1" applyAlignment="1">
      <alignment horizontal="right" vertical="top" wrapText="1"/>
    </xf>
    <xf numFmtId="0" fontId="4" fillId="7" borderId="2" xfId="0" applyFont="1" applyFill="1" applyBorder="1" applyAlignment="1">
      <alignment horizontal="left" vertical="top" wrapText="1"/>
    </xf>
    <xf numFmtId="0" fontId="5" fillId="7" borderId="2" xfId="0" applyFont="1" applyFill="1" applyBorder="1" applyAlignment="1">
      <alignment horizontal="right" vertical="top"/>
    </xf>
    <xf numFmtId="0" fontId="3" fillId="7" borderId="2" xfId="0" applyFont="1" applyFill="1" applyBorder="1" applyAlignment="1">
      <alignment horizontal="right" vertical="top" wrapText="1"/>
    </xf>
    <xf numFmtId="0" fontId="5" fillId="7" borderId="2" xfId="0" applyFont="1" applyFill="1" applyBorder="1" applyAlignment="1">
      <alignment horizontal="right" vertical="top" wrapText="1"/>
    </xf>
    <xf numFmtId="4" fontId="3" fillId="7" borderId="2" xfId="0" applyNumberFormat="1" applyFont="1" applyFill="1" applyBorder="1" applyAlignment="1">
      <alignment horizontal="right" vertical="top" wrapText="1"/>
    </xf>
    <xf numFmtId="164" fontId="5" fillId="7" borderId="2" xfId="0" applyNumberFormat="1" applyFont="1" applyFill="1" applyBorder="1" applyAlignment="1">
      <alignment horizontal="right" vertical="top" wrapText="1"/>
    </xf>
    <xf numFmtId="2" fontId="3" fillId="0" borderId="0" xfId="0" applyNumberFormat="1" applyFont="1" applyAlignment="1">
      <alignment horizontal="left"/>
    </xf>
    <xf numFmtId="0" fontId="3" fillId="8" borderId="2" xfId="0" applyFont="1" applyFill="1" applyBorder="1" applyAlignment="1">
      <alignment horizontal="left" vertical="top" wrapText="1"/>
    </xf>
    <xf numFmtId="0" fontId="3" fillId="8" borderId="2" xfId="0" applyFont="1" applyFill="1" applyBorder="1" applyAlignment="1">
      <alignment horizontal="right" vertical="top" wrapText="1"/>
    </xf>
    <xf numFmtId="165" fontId="3" fillId="8" borderId="2" xfId="0" applyNumberFormat="1" applyFont="1" applyFill="1" applyBorder="1" applyAlignment="1">
      <alignment horizontal="right" vertical="top" wrapText="1"/>
    </xf>
    <xf numFmtId="166" fontId="3" fillId="8" borderId="2" xfId="0" applyNumberFormat="1" applyFont="1" applyFill="1" applyBorder="1" applyAlignment="1">
      <alignment horizontal="right" vertical="top" wrapText="1"/>
    </xf>
    <xf numFmtId="0" fontId="3" fillId="8" borderId="2" xfId="0" applyFont="1" applyFill="1" applyBorder="1" applyAlignment="1">
      <alignment horizontal="right" vertical="top"/>
    </xf>
    <xf numFmtId="2" fontId="3" fillId="8" borderId="2" xfId="0" applyNumberFormat="1" applyFont="1" applyFill="1" applyBorder="1" applyAlignment="1">
      <alignment horizontal="right" vertical="top" wrapText="1"/>
    </xf>
    <xf numFmtId="0" fontId="3" fillId="2" borderId="2" xfId="0" applyFont="1" applyFill="1" applyBorder="1" applyAlignment="1">
      <alignment horizontal="right" vertical="top" wrapText="1"/>
    </xf>
    <xf numFmtId="0" fontId="3" fillId="2" borderId="2" xfId="0" applyFont="1" applyFill="1" applyBorder="1" applyAlignment="1">
      <alignment horizontal="right" vertical="top" wrapText="1"/>
    </xf>
    <xf numFmtId="0" fontId="3" fillId="3" borderId="2" xfId="0" applyFont="1" applyFill="1" applyBorder="1" applyAlignment="1">
      <alignment horizontal="right" vertical="top" wrapText="1"/>
    </xf>
    <xf numFmtId="4" fontId="3" fillId="8" borderId="2" xfId="0" applyNumberFormat="1" applyFont="1" applyFill="1" applyBorder="1" applyAlignment="1">
      <alignment horizontal="right" vertical="top" wrapText="1"/>
    </xf>
    <xf numFmtId="164" fontId="3" fillId="3" borderId="2" xfId="0" applyNumberFormat="1" applyFont="1" applyFill="1" applyBorder="1" applyAlignment="1">
      <alignment horizontal="right" vertical="top" wrapText="1"/>
    </xf>
    <xf numFmtId="0" fontId="3" fillId="4" borderId="2" xfId="0" applyFont="1" applyFill="1" applyBorder="1" applyAlignment="1">
      <alignment horizontal="right" vertical="top" wrapText="1"/>
    </xf>
    <xf numFmtId="164" fontId="3" fillId="5" borderId="2" xfId="0" applyNumberFormat="1" applyFont="1" applyFill="1" applyBorder="1" applyAlignment="1">
      <alignment horizontal="right" vertical="top" wrapText="1"/>
    </xf>
    <xf numFmtId="0" fontId="3" fillId="5" borderId="2" xfId="0" applyFont="1" applyFill="1" applyBorder="1" applyAlignment="1">
      <alignment horizontal="right" vertical="top" wrapText="1"/>
    </xf>
    <xf numFmtId="167" fontId="3" fillId="8" borderId="2" xfId="0" applyNumberFormat="1" applyFont="1" applyFill="1" applyBorder="1" applyAlignment="1">
      <alignment horizontal="right" vertical="top"/>
    </xf>
    <xf numFmtId="0" fontId="3" fillId="3" borderId="2" xfId="0" applyFont="1" applyFill="1" applyBorder="1" applyAlignment="1">
      <alignment horizontal="right" vertical="top" wrapText="1"/>
    </xf>
    <xf numFmtId="0" fontId="3" fillId="4" borderId="2" xfId="0" applyFont="1" applyFill="1" applyBorder="1" applyAlignment="1">
      <alignment horizontal="right" vertical="top" wrapText="1"/>
    </xf>
    <xf numFmtId="168" fontId="3" fillId="8" borderId="2" xfId="0" applyNumberFormat="1" applyFont="1" applyFill="1" applyBorder="1" applyAlignment="1">
      <alignment horizontal="right" vertical="top" wrapText="1"/>
    </xf>
    <xf numFmtId="4" fontId="3" fillId="9" borderId="2" xfId="0" applyNumberFormat="1" applyFont="1" applyFill="1" applyBorder="1" applyAlignment="1">
      <alignment horizontal="right" vertical="top" wrapText="1"/>
    </xf>
    <xf numFmtId="0" fontId="3" fillId="9" borderId="2" xfId="0" applyFont="1" applyFill="1" applyBorder="1" applyAlignment="1">
      <alignment horizontal="right" vertical="top" wrapText="1"/>
    </xf>
    <xf numFmtId="2" fontId="3" fillId="9" borderId="2" xfId="0" applyNumberFormat="1" applyFont="1" applyFill="1" applyBorder="1" applyAlignment="1">
      <alignment horizontal="right" vertical="top" wrapText="1"/>
    </xf>
    <xf numFmtId="164" fontId="3" fillId="10" borderId="2" xfId="0" applyNumberFormat="1" applyFont="1" applyFill="1" applyBorder="1" applyAlignment="1">
      <alignment horizontal="right" vertical="top" wrapText="1"/>
    </xf>
    <xf numFmtId="0" fontId="3" fillId="11" borderId="2" xfId="0" applyFont="1" applyFill="1" applyBorder="1" applyAlignment="1">
      <alignment horizontal="right" vertical="top" wrapText="1"/>
    </xf>
    <xf numFmtId="0" fontId="3" fillId="11" borderId="2" xfId="0" applyFont="1" applyFill="1" applyBorder="1" applyAlignment="1">
      <alignment horizontal="right" vertical="top" wrapText="1"/>
    </xf>
    <xf numFmtId="164" fontId="3" fillId="11" borderId="2" xfId="0" applyNumberFormat="1" applyFont="1" applyFill="1" applyBorder="1" applyAlignment="1">
      <alignment horizontal="right" vertical="top" wrapText="1"/>
    </xf>
    <xf numFmtId="164" fontId="3" fillId="8" borderId="2" xfId="0" applyNumberFormat="1" applyFont="1" applyFill="1" applyBorder="1" applyAlignment="1">
      <alignment horizontal="right" vertical="top" wrapText="1"/>
    </xf>
    <xf numFmtId="169" fontId="3" fillId="8" borderId="2" xfId="0" applyNumberFormat="1" applyFont="1" applyFill="1" applyBorder="1" applyAlignment="1">
      <alignment horizontal="right" vertical="top"/>
    </xf>
    <xf numFmtId="170" fontId="3" fillId="8" borderId="2" xfId="0" applyNumberFormat="1" applyFont="1" applyFill="1" applyBorder="1" applyAlignment="1">
      <alignment horizontal="right" vertical="top" wrapText="1"/>
    </xf>
    <xf numFmtId="164" fontId="3" fillId="8" borderId="2" xfId="0" applyNumberFormat="1" applyFont="1" applyFill="1" applyBorder="1" applyAlignment="1">
      <alignment horizontal="right" vertical="top" wrapText="1"/>
    </xf>
    <xf numFmtId="171" fontId="3" fillId="8" borderId="2" xfId="0" applyNumberFormat="1" applyFont="1" applyFill="1" applyBorder="1" applyAlignment="1">
      <alignment horizontal="right" vertical="top" wrapText="1"/>
    </xf>
    <xf numFmtId="0" fontId="5" fillId="12" borderId="2" xfId="0" applyFont="1" applyFill="1" applyBorder="1" applyAlignment="1">
      <alignment horizontal="right" vertical="top" wrapText="1"/>
    </xf>
    <xf numFmtId="172" fontId="3" fillId="8" borderId="2" xfId="0" applyNumberFormat="1" applyFont="1" applyFill="1" applyBorder="1" applyAlignment="1">
      <alignment horizontal="right" vertical="top" wrapText="1"/>
    </xf>
    <xf numFmtId="173" fontId="3" fillId="8" borderId="2" xfId="0" applyNumberFormat="1" applyFont="1" applyFill="1" applyBorder="1" applyAlignment="1">
      <alignment horizontal="right" vertical="top" wrapText="1"/>
    </xf>
    <xf numFmtId="174" fontId="3" fillId="8" borderId="2" xfId="0" applyNumberFormat="1" applyFont="1" applyFill="1" applyBorder="1" applyAlignment="1">
      <alignment horizontal="right" vertical="top" wrapText="1"/>
    </xf>
    <xf numFmtId="175" fontId="3" fillId="8" borderId="2" xfId="0" applyNumberFormat="1" applyFont="1" applyFill="1" applyBorder="1" applyAlignment="1">
      <alignment horizontal="right" vertical="top" wrapText="1"/>
    </xf>
    <xf numFmtId="176" fontId="3" fillId="8" borderId="2" xfId="0" applyNumberFormat="1" applyFont="1" applyFill="1" applyBorder="1" applyAlignment="1">
      <alignment horizontal="right" vertical="top" wrapText="1"/>
    </xf>
    <xf numFmtId="177" fontId="3" fillId="8" borderId="2" xfId="0" applyNumberFormat="1" applyFont="1" applyFill="1" applyBorder="1" applyAlignment="1">
      <alignment horizontal="right" vertical="top" wrapText="1"/>
    </xf>
    <xf numFmtId="178" fontId="3" fillId="8" borderId="2" xfId="0" applyNumberFormat="1" applyFont="1" applyFill="1" applyBorder="1" applyAlignment="1">
      <alignment horizontal="right" vertical="top" wrapText="1"/>
    </xf>
    <xf numFmtId="179" fontId="3" fillId="8" borderId="2" xfId="0" applyNumberFormat="1" applyFont="1" applyFill="1" applyBorder="1" applyAlignment="1">
      <alignment horizontal="right" vertical="top" wrapText="1"/>
    </xf>
    <xf numFmtId="180" fontId="3" fillId="8" borderId="2" xfId="0" applyNumberFormat="1" applyFont="1" applyFill="1" applyBorder="1" applyAlignment="1">
      <alignment horizontal="right" vertical="top" wrapText="1"/>
    </xf>
    <xf numFmtId="181" fontId="3" fillId="8" borderId="2" xfId="0" applyNumberFormat="1" applyFont="1" applyFill="1" applyBorder="1" applyAlignment="1">
      <alignment horizontal="right" vertical="top" wrapText="1"/>
    </xf>
    <xf numFmtId="182" fontId="3" fillId="8" borderId="2" xfId="0" applyNumberFormat="1" applyFont="1" applyFill="1" applyBorder="1" applyAlignment="1">
      <alignment horizontal="right" vertical="top" wrapText="1"/>
    </xf>
    <xf numFmtId="183" fontId="3" fillId="8" borderId="2" xfId="0" applyNumberFormat="1" applyFont="1" applyFill="1" applyBorder="1" applyAlignment="1">
      <alignment horizontal="right" vertical="top" wrapText="1"/>
    </xf>
    <xf numFmtId="184" fontId="3" fillId="8" borderId="2" xfId="0" applyNumberFormat="1" applyFont="1" applyFill="1" applyBorder="1" applyAlignment="1">
      <alignment horizontal="right" vertical="top" wrapText="1"/>
    </xf>
    <xf numFmtId="185" fontId="3" fillId="8" borderId="2" xfId="0" applyNumberFormat="1" applyFont="1" applyFill="1" applyBorder="1" applyAlignment="1">
      <alignment horizontal="right" vertical="top" wrapText="1"/>
    </xf>
    <xf numFmtId="186" fontId="3" fillId="8" borderId="2" xfId="0" applyNumberFormat="1" applyFont="1" applyFill="1" applyBorder="1" applyAlignment="1">
      <alignment horizontal="right" vertical="top" wrapText="1"/>
    </xf>
    <xf numFmtId="187" fontId="3" fillId="8" borderId="2" xfId="0" applyNumberFormat="1" applyFont="1" applyFill="1" applyBorder="1" applyAlignment="1">
      <alignment horizontal="right" vertical="top" wrapText="1"/>
    </xf>
    <xf numFmtId="188" fontId="3" fillId="8" borderId="2" xfId="0" applyNumberFormat="1" applyFont="1" applyFill="1" applyBorder="1" applyAlignment="1">
      <alignment horizontal="right" vertical="top" wrapText="1"/>
    </xf>
    <xf numFmtId="189" fontId="3" fillId="8" borderId="2" xfId="0" applyNumberFormat="1" applyFont="1" applyFill="1" applyBorder="1" applyAlignment="1">
      <alignment horizontal="right" vertical="top" wrapText="1"/>
    </xf>
    <xf numFmtId="190" fontId="3" fillId="8" borderId="2" xfId="0" applyNumberFormat="1" applyFont="1" applyFill="1" applyBorder="1" applyAlignment="1">
      <alignment horizontal="right" vertical="top" wrapText="1"/>
    </xf>
    <xf numFmtId="191" fontId="3" fillId="8" borderId="2" xfId="0" applyNumberFormat="1" applyFont="1" applyFill="1" applyBorder="1" applyAlignment="1">
      <alignment horizontal="right" vertical="top" wrapText="1"/>
    </xf>
    <xf numFmtId="192" fontId="3" fillId="8" borderId="2" xfId="0" applyNumberFormat="1" applyFont="1" applyFill="1" applyBorder="1" applyAlignment="1">
      <alignment horizontal="right" vertical="top" wrapText="1"/>
    </xf>
    <xf numFmtId="193" fontId="3" fillId="8" borderId="2" xfId="0" applyNumberFormat="1" applyFont="1" applyFill="1" applyBorder="1" applyAlignment="1">
      <alignment horizontal="right" vertical="top" wrapText="1"/>
    </xf>
    <xf numFmtId="194" fontId="3" fillId="8" borderId="2" xfId="0" applyNumberFormat="1" applyFont="1" applyFill="1" applyBorder="1" applyAlignment="1">
      <alignment horizontal="right" vertical="top" wrapText="1"/>
    </xf>
    <xf numFmtId="195" fontId="3" fillId="8" borderId="2" xfId="0" applyNumberFormat="1" applyFont="1" applyFill="1" applyBorder="1" applyAlignment="1">
      <alignment horizontal="right" vertical="top" wrapText="1"/>
    </xf>
    <xf numFmtId="196" fontId="3" fillId="8" borderId="2" xfId="0" applyNumberFormat="1" applyFont="1" applyFill="1" applyBorder="1" applyAlignment="1">
      <alignment horizontal="right" vertical="top" wrapText="1"/>
    </xf>
    <xf numFmtId="197" fontId="3" fillId="8" borderId="2" xfId="0" applyNumberFormat="1" applyFont="1" applyFill="1" applyBorder="1" applyAlignment="1">
      <alignment horizontal="right" vertical="top" wrapText="1"/>
    </xf>
    <xf numFmtId="198" fontId="3" fillId="8" borderId="2" xfId="0" applyNumberFormat="1" applyFont="1" applyFill="1" applyBorder="1" applyAlignment="1">
      <alignment horizontal="right" vertical="top" wrapText="1"/>
    </xf>
    <xf numFmtId="199" fontId="3" fillId="8" borderId="2" xfId="0" applyNumberFormat="1" applyFont="1" applyFill="1" applyBorder="1" applyAlignment="1">
      <alignment horizontal="right" vertical="top" wrapText="1"/>
    </xf>
    <xf numFmtId="200" fontId="3" fillId="8" borderId="2" xfId="0" applyNumberFormat="1" applyFont="1" applyFill="1" applyBorder="1" applyAlignment="1">
      <alignment horizontal="right" vertical="top" wrapText="1"/>
    </xf>
    <xf numFmtId="201" fontId="3" fillId="8" borderId="2" xfId="0" applyNumberFormat="1" applyFont="1" applyFill="1" applyBorder="1" applyAlignment="1">
      <alignment horizontal="right" vertical="top" wrapText="1"/>
    </xf>
    <xf numFmtId="202" fontId="3" fillId="8" borderId="2" xfId="0" applyNumberFormat="1" applyFont="1" applyFill="1" applyBorder="1" applyAlignment="1">
      <alignment horizontal="right" vertical="top" wrapText="1"/>
    </xf>
    <xf numFmtId="203" fontId="3" fillId="8" borderId="2" xfId="0" applyNumberFormat="1" applyFont="1" applyFill="1" applyBorder="1" applyAlignment="1">
      <alignment horizontal="right" vertical="top" wrapText="1"/>
    </xf>
    <xf numFmtId="204" fontId="3" fillId="8" borderId="2" xfId="0" applyNumberFormat="1" applyFont="1" applyFill="1" applyBorder="1" applyAlignment="1">
      <alignment horizontal="right" vertical="top" wrapText="1"/>
    </xf>
    <xf numFmtId="205" fontId="3" fillId="8" borderId="2" xfId="0" applyNumberFormat="1" applyFont="1" applyFill="1" applyBorder="1" applyAlignment="1">
      <alignment horizontal="right" vertical="top" wrapText="1"/>
    </xf>
    <xf numFmtId="206" fontId="3" fillId="8" borderId="2" xfId="0" applyNumberFormat="1" applyFont="1" applyFill="1" applyBorder="1" applyAlignment="1">
      <alignment horizontal="right" vertical="top" wrapText="1"/>
    </xf>
    <xf numFmtId="207" fontId="3" fillId="8" borderId="2" xfId="0" applyNumberFormat="1" applyFont="1" applyFill="1" applyBorder="1" applyAlignment="1">
      <alignment horizontal="right" vertical="top" wrapText="1"/>
    </xf>
    <xf numFmtId="208" fontId="3" fillId="8" borderId="2" xfId="0" applyNumberFormat="1" applyFont="1" applyFill="1" applyBorder="1" applyAlignment="1">
      <alignment horizontal="right" vertical="top" wrapText="1"/>
    </xf>
    <xf numFmtId="209" fontId="3" fillId="8" borderId="2" xfId="0" applyNumberFormat="1" applyFont="1" applyFill="1" applyBorder="1" applyAlignment="1">
      <alignment horizontal="right" vertical="top" wrapText="1"/>
    </xf>
    <xf numFmtId="210" fontId="3" fillId="8" borderId="2" xfId="0" applyNumberFormat="1" applyFont="1" applyFill="1" applyBorder="1" applyAlignment="1">
      <alignment horizontal="right" vertical="top" wrapText="1"/>
    </xf>
    <xf numFmtId="211" fontId="3" fillId="8" borderId="2" xfId="0" applyNumberFormat="1" applyFont="1" applyFill="1" applyBorder="1" applyAlignment="1">
      <alignment horizontal="right" vertical="top" wrapText="1"/>
    </xf>
    <xf numFmtId="0" fontId="3" fillId="13" borderId="2" xfId="0" applyFont="1" applyFill="1" applyBorder="1" applyAlignment="1">
      <alignment horizontal="right" vertical="top" wrapText="1"/>
    </xf>
    <xf numFmtId="212" fontId="3" fillId="8" borderId="2" xfId="0" applyNumberFormat="1" applyFont="1" applyFill="1" applyBorder="1" applyAlignment="1">
      <alignment horizontal="right" vertical="top" wrapText="1"/>
    </xf>
    <xf numFmtId="213" fontId="3" fillId="8" borderId="2" xfId="0" applyNumberFormat="1" applyFont="1" applyFill="1" applyBorder="1" applyAlignment="1">
      <alignment horizontal="right" vertical="top" wrapText="1"/>
    </xf>
    <xf numFmtId="214" fontId="3" fillId="8" borderId="2" xfId="0" applyNumberFormat="1" applyFont="1" applyFill="1" applyBorder="1" applyAlignment="1">
      <alignment horizontal="right" vertical="top" wrapText="1"/>
    </xf>
    <xf numFmtId="215" fontId="3" fillId="8" borderId="2" xfId="0" applyNumberFormat="1" applyFont="1" applyFill="1" applyBorder="1" applyAlignment="1">
      <alignment horizontal="right" vertical="top" wrapText="1"/>
    </xf>
    <xf numFmtId="216" fontId="3" fillId="8" borderId="2" xfId="0" applyNumberFormat="1" applyFont="1" applyFill="1" applyBorder="1" applyAlignment="1">
      <alignment horizontal="right" vertical="top" wrapText="1"/>
    </xf>
    <xf numFmtId="217" fontId="3" fillId="8" borderId="2" xfId="0" applyNumberFormat="1" applyFont="1" applyFill="1" applyBorder="1" applyAlignment="1">
      <alignment horizontal="right" vertical="top" wrapText="1"/>
    </xf>
    <xf numFmtId="218" fontId="3" fillId="8" borderId="2" xfId="0" applyNumberFormat="1" applyFont="1" applyFill="1" applyBorder="1" applyAlignment="1">
      <alignment horizontal="right" vertical="top" wrapText="1"/>
    </xf>
    <xf numFmtId="219" fontId="3" fillId="8" borderId="2" xfId="0" applyNumberFormat="1" applyFont="1" applyFill="1" applyBorder="1" applyAlignment="1">
      <alignment horizontal="right" vertical="top" wrapText="1"/>
    </xf>
    <xf numFmtId="220" fontId="3" fillId="8" borderId="2" xfId="0" applyNumberFormat="1" applyFont="1" applyFill="1" applyBorder="1" applyAlignment="1">
      <alignment horizontal="right" vertical="top" wrapText="1"/>
    </xf>
    <xf numFmtId="4" fontId="5" fillId="7" borderId="2" xfId="0" applyNumberFormat="1" applyFont="1" applyFill="1" applyBorder="1" applyAlignment="1">
      <alignment horizontal="right" vertical="top" wrapText="1"/>
    </xf>
    <xf numFmtId="221" fontId="3" fillId="8" borderId="2" xfId="0" applyNumberFormat="1" applyFont="1" applyFill="1" applyBorder="1" applyAlignment="1">
      <alignment horizontal="right" vertical="top" wrapText="1"/>
    </xf>
    <xf numFmtId="222" fontId="3" fillId="8" borderId="2" xfId="0" applyNumberFormat="1" applyFont="1" applyFill="1" applyBorder="1" applyAlignment="1">
      <alignment horizontal="right" vertical="top" wrapText="1"/>
    </xf>
    <xf numFmtId="223" fontId="3" fillId="8" borderId="2" xfId="0" applyNumberFormat="1" applyFont="1" applyFill="1" applyBorder="1" applyAlignment="1">
      <alignment horizontal="right" vertical="top" wrapText="1"/>
    </xf>
    <xf numFmtId="224" fontId="3" fillId="8" borderId="2" xfId="0" applyNumberFormat="1" applyFont="1" applyFill="1" applyBorder="1" applyAlignment="1">
      <alignment horizontal="right" vertical="top" wrapText="1"/>
    </xf>
    <xf numFmtId="225" fontId="3" fillId="8" borderId="2" xfId="0" applyNumberFormat="1" applyFont="1" applyFill="1" applyBorder="1" applyAlignment="1">
      <alignment horizontal="right" vertical="top" wrapText="1"/>
    </xf>
    <xf numFmtId="226" fontId="3" fillId="8" borderId="2" xfId="0" applyNumberFormat="1" applyFont="1" applyFill="1" applyBorder="1" applyAlignment="1">
      <alignment horizontal="right" vertical="top" wrapText="1"/>
    </xf>
    <xf numFmtId="227" fontId="3" fillId="8" borderId="2" xfId="0" applyNumberFormat="1" applyFont="1" applyFill="1" applyBorder="1" applyAlignment="1">
      <alignment horizontal="right" vertical="top" wrapText="1"/>
    </xf>
    <xf numFmtId="0" fontId="3" fillId="14" borderId="2" xfId="0" applyFont="1" applyFill="1" applyBorder="1" applyAlignment="1">
      <alignment horizontal="right" vertical="top" wrapText="1"/>
    </xf>
    <xf numFmtId="0" fontId="3" fillId="9" borderId="2" xfId="0" applyFont="1" applyFill="1" applyBorder="1" applyAlignment="1">
      <alignment horizontal="right" vertical="top" wrapText="1"/>
    </xf>
    <xf numFmtId="228" fontId="3" fillId="8" borderId="2" xfId="0" applyNumberFormat="1" applyFont="1" applyFill="1" applyBorder="1" applyAlignment="1">
      <alignment horizontal="right" vertical="top" wrapText="1"/>
    </xf>
    <xf numFmtId="229" fontId="3" fillId="8" borderId="2" xfId="0" applyNumberFormat="1" applyFont="1" applyFill="1" applyBorder="1" applyAlignment="1">
      <alignment horizontal="right" vertical="top" wrapText="1"/>
    </xf>
    <xf numFmtId="167" fontId="3" fillId="4" borderId="2" xfId="0" applyNumberFormat="1" applyFont="1" applyFill="1" applyBorder="1" applyAlignment="1">
      <alignment horizontal="right" vertical="top"/>
    </xf>
    <xf numFmtId="2" fontId="3" fillId="4" borderId="2" xfId="0" applyNumberFormat="1" applyFont="1" applyFill="1" applyBorder="1" applyAlignment="1">
      <alignment horizontal="right" vertical="top" wrapText="1"/>
    </xf>
    <xf numFmtId="230" fontId="3" fillId="8" borderId="2" xfId="0" applyNumberFormat="1" applyFont="1" applyFill="1" applyBorder="1" applyAlignment="1">
      <alignment horizontal="right" vertical="top" wrapText="1"/>
    </xf>
    <xf numFmtId="231" fontId="3" fillId="8" borderId="2" xfId="0" applyNumberFormat="1" applyFont="1" applyFill="1" applyBorder="1" applyAlignment="1">
      <alignment horizontal="right" vertical="top" wrapText="1"/>
    </xf>
    <xf numFmtId="232" fontId="3" fillId="8" borderId="2" xfId="0" applyNumberFormat="1" applyFont="1" applyFill="1" applyBorder="1" applyAlignment="1">
      <alignment horizontal="right" vertical="top" wrapText="1"/>
    </xf>
    <xf numFmtId="233" fontId="3" fillId="8" borderId="2" xfId="0" applyNumberFormat="1" applyFont="1" applyFill="1" applyBorder="1" applyAlignment="1">
      <alignment horizontal="right" vertical="top" wrapText="1"/>
    </xf>
    <xf numFmtId="234" fontId="3" fillId="8" borderId="2" xfId="0" applyNumberFormat="1" applyFont="1" applyFill="1" applyBorder="1" applyAlignment="1">
      <alignment horizontal="right" vertical="top" wrapText="1"/>
    </xf>
    <xf numFmtId="235" fontId="3" fillId="8" borderId="2" xfId="0" applyNumberFormat="1" applyFont="1" applyFill="1" applyBorder="1" applyAlignment="1">
      <alignment horizontal="right" vertical="top" wrapText="1"/>
    </xf>
    <xf numFmtId="236" fontId="3" fillId="8" borderId="2" xfId="0" applyNumberFormat="1" applyFont="1" applyFill="1" applyBorder="1" applyAlignment="1">
      <alignment horizontal="right" vertical="top" wrapText="1"/>
    </xf>
    <xf numFmtId="237" fontId="3" fillId="8" borderId="2" xfId="0" applyNumberFormat="1" applyFont="1" applyFill="1" applyBorder="1" applyAlignment="1">
      <alignment horizontal="right" vertical="top" wrapText="1"/>
    </xf>
    <xf numFmtId="238" fontId="3" fillId="8" borderId="2" xfId="0" applyNumberFormat="1" applyFont="1" applyFill="1" applyBorder="1" applyAlignment="1">
      <alignment horizontal="right" vertical="top" wrapText="1"/>
    </xf>
    <xf numFmtId="239" fontId="3" fillId="8" borderId="2" xfId="0" applyNumberFormat="1" applyFont="1" applyFill="1" applyBorder="1" applyAlignment="1">
      <alignment horizontal="right" vertical="top" wrapText="1"/>
    </xf>
    <xf numFmtId="240" fontId="3" fillId="8" borderId="2" xfId="0" applyNumberFormat="1" applyFont="1" applyFill="1" applyBorder="1" applyAlignment="1">
      <alignment horizontal="right" vertical="top" wrapText="1"/>
    </xf>
    <xf numFmtId="241" fontId="3" fillId="8" borderId="2" xfId="0" applyNumberFormat="1" applyFont="1" applyFill="1" applyBorder="1" applyAlignment="1">
      <alignment horizontal="right" vertical="top" wrapText="1"/>
    </xf>
    <xf numFmtId="0" fontId="3" fillId="8" borderId="2" xfId="0" applyFont="1" applyFill="1" applyBorder="1" applyAlignment="1">
      <alignment horizontal="left" vertical="top" wrapText="1"/>
    </xf>
    <xf numFmtId="242" fontId="3" fillId="8" borderId="2" xfId="0" applyNumberFormat="1" applyFont="1" applyFill="1" applyBorder="1" applyAlignment="1">
      <alignment horizontal="right" vertical="top" wrapText="1"/>
    </xf>
    <xf numFmtId="0" fontId="6" fillId="0" borderId="0" xfId="0" applyFont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6" fillId="0" borderId="0" xfId="0" applyFont="1"/>
    <xf numFmtId="0" fontId="6" fillId="0" borderId="2" xfId="0" applyFont="1" applyBorder="1" applyAlignment="1"/>
    <xf numFmtId="0" fontId="6" fillId="5" borderId="2" xfId="0" applyFont="1" applyFill="1" applyBorder="1" applyAlignment="1"/>
    <xf numFmtId="0" fontId="6" fillId="0" borderId="2" xfId="0" applyFont="1" applyBorder="1"/>
    <xf numFmtId="0" fontId="6" fillId="0" borderId="0" xfId="0" applyFont="1" applyAlignment="1"/>
    <xf numFmtId="0" fontId="7" fillId="0" borderId="0" xfId="0" applyFont="1"/>
    <xf numFmtId="0" fontId="7" fillId="0" borderId="0" xfId="0" applyFont="1" applyAlignment="1"/>
    <xf numFmtId="0" fontId="8" fillId="8" borderId="3" xfId="0" applyFont="1" applyFill="1" applyBorder="1" applyAlignment="1">
      <alignment horizontal="center" vertical="center" wrapText="1"/>
    </xf>
    <xf numFmtId="0" fontId="8" fillId="8" borderId="3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4" fontId="10" fillId="0" borderId="3" xfId="0" applyNumberFormat="1" applyFont="1" applyBorder="1" applyAlignment="1">
      <alignment horizontal="right" vertical="top"/>
    </xf>
    <xf numFmtId="4" fontId="10" fillId="0" borderId="3" xfId="0" applyNumberFormat="1" applyFont="1" applyBorder="1" applyAlignment="1">
      <alignment horizontal="right" vertical="top"/>
    </xf>
    <xf numFmtId="0" fontId="9" fillId="0" borderId="0" xfId="0" applyFont="1"/>
    <xf numFmtId="0" fontId="9" fillId="0" borderId="0" xfId="0" applyFont="1" applyAlignment="1"/>
    <xf numFmtId="4" fontId="10" fillId="8" borderId="3" xfId="0" applyNumberFormat="1" applyFont="1" applyFill="1" applyBorder="1" applyAlignment="1">
      <alignment horizontal="right" vertical="top"/>
    </xf>
    <xf numFmtId="1" fontId="10" fillId="8" borderId="4" xfId="0" applyNumberFormat="1" applyFont="1" applyFill="1" applyBorder="1" applyAlignment="1">
      <alignment horizontal="center" vertical="top"/>
    </xf>
    <xf numFmtId="0" fontId="11" fillId="0" borderId="2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 wrapText="1"/>
    </xf>
    <xf numFmtId="3" fontId="11" fillId="0" borderId="5" xfId="0" applyNumberFormat="1" applyFont="1" applyBorder="1" applyAlignment="1">
      <alignment horizontal="center" vertical="center" wrapText="1"/>
    </xf>
    <xf numFmtId="0" fontId="12" fillId="3" borderId="6" xfId="0" applyFont="1" applyFill="1" applyBorder="1" applyAlignment="1"/>
    <xf numFmtId="0" fontId="12" fillId="3" borderId="7" xfId="0" applyFont="1" applyFill="1" applyBorder="1" applyAlignment="1">
      <alignment horizontal="right"/>
    </xf>
    <xf numFmtId="3" fontId="12" fillId="3" borderId="7" xfId="0" applyNumberFormat="1" applyFont="1" applyFill="1" applyBorder="1" applyAlignment="1">
      <alignment horizontal="right"/>
    </xf>
    <xf numFmtId="0" fontId="13" fillId="0" borderId="6" xfId="0" applyFont="1" applyBorder="1" applyAlignment="1"/>
    <xf numFmtId="0" fontId="13" fillId="0" borderId="7" xfId="0" applyFont="1" applyBorder="1" applyAlignment="1">
      <alignment horizontal="right"/>
    </xf>
    <xf numFmtId="3" fontId="13" fillId="0" borderId="7" xfId="0" applyNumberFormat="1" applyFont="1" applyBorder="1" applyAlignment="1">
      <alignment horizontal="right"/>
    </xf>
    <xf numFmtId="0" fontId="11" fillId="0" borderId="6" xfId="0" applyFont="1" applyBorder="1" applyAlignment="1"/>
    <xf numFmtId="0" fontId="11" fillId="0" borderId="7" xfId="0" applyFont="1" applyBorder="1" applyAlignment="1">
      <alignment horizontal="right"/>
    </xf>
    <xf numFmtId="3" fontId="11" fillId="0" borderId="7" xfId="0" applyNumberFormat="1" applyFont="1" applyBorder="1" applyAlignment="1">
      <alignment horizontal="right"/>
    </xf>
    <xf numFmtId="0" fontId="11" fillId="3" borderId="6" xfId="0" applyFont="1" applyFill="1" applyBorder="1" applyAlignment="1"/>
    <xf numFmtId="0" fontId="11" fillId="3" borderId="7" xfId="0" applyFont="1" applyFill="1" applyBorder="1" applyAlignment="1">
      <alignment horizontal="right"/>
    </xf>
    <xf numFmtId="3" fontId="11" fillId="3" borderId="7" xfId="0" applyNumberFormat="1" applyFont="1" applyFill="1" applyBorder="1" applyAlignment="1">
      <alignment horizontal="right"/>
    </xf>
    <xf numFmtId="0" fontId="14" fillId="3" borderId="6" xfId="0" applyFont="1" applyFill="1" applyBorder="1" applyAlignment="1"/>
    <xf numFmtId="0" fontId="14" fillId="3" borderId="7" xfId="0" applyFont="1" applyFill="1" applyBorder="1" applyAlignment="1">
      <alignment horizontal="right"/>
    </xf>
    <xf numFmtId="3" fontId="14" fillId="3" borderId="7" xfId="0" applyNumberFormat="1" applyFont="1" applyFill="1" applyBorder="1" applyAlignment="1">
      <alignment horizontal="right"/>
    </xf>
    <xf numFmtId="3" fontId="15" fillId="3" borderId="7" xfId="0" applyNumberFormat="1" applyFont="1" applyFill="1" applyBorder="1" applyAlignment="1">
      <alignment horizontal="right"/>
    </xf>
    <xf numFmtId="0" fontId="15" fillId="3" borderId="6" xfId="0" applyFont="1" applyFill="1" applyBorder="1" applyAlignment="1"/>
    <xf numFmtId="0" fontId="15" fillId="3" borderId="7" xfId="0" applyFont="1" applyFill="1" applyBorder="1" applyAlignment="1">
      <alignment horizontal="right"/>
    </xf>
    <xf numFmtId="3" fontId="16" fillId="3" borderId="7" xfId="0" applyNumberFormat="1" applyFont="1" applyFill="1" applyBorder="1" applyAlignment="1">
      <alignment horizontal="right"/>
    </xf>
    <xf numFmtId="0" fontId="17" fillId="0" borderId="0" xfId="0" applyFont="1" applyAlignment="1"/>
    <xf numFmtId="0" fontId="12" fillId="0" borderId="6" xfId="0" applyFont="1" applyBorder="1" applyAlignment="1"/>
    <xf numFmtId="0" fontId="12" fillId="0" borderId="7" xfId="0" applyFont="1" applyBorder="1" applyAlignment="1">
      <alignment horizontal="right"/>
    </xf>
    <xf numFmtId="3" fontId="12" fillId="0" borderId="7" xfId="0" applyNumberFormat="1" applyFont="1" applyBorder="1" applyAlignment="1">
      <alignment horizontal="right"/>
    </xf>
    <xf numFmtId="3" fontId="7" fillId="0" borderId="0" xfId="0" applyNumberFormat="1" applyFont="1"/>
    <xf numFmtId="0" fontId="18" fillId="0" borderId="0" xfId="0" applyFont="1" applyAlignment="1">
      <alignment horizontal="left" vertical="top"/>
    </xf>
    <xf numFmtId="0" fontId="19" fillId="15" borderId="8" xfId="0" applyFont="1" applyFill="1" applyBorder="1" applyAlignment="1">
      <alignment horizontal="left" vertical="top" wrapText="1"/>
    </xf>
    <xf numFmtId="0" fontId="19" fillId="15" borderId="8" xfId="0" applyFont="1" applyFill="1" applyBorder="1" applyAlignment="1">
      <alignment horizontal="center" vertical="top" wrapText="1"/>
    </xf>
    <xf numFmtId="0" fontId="20" fillId="15" borderId="8" xfId="0" applyFont="1" applyFill="1" applyBorder="1" applyAlignment="1">
      <alignment horizontal="left" vertical="top" wrapText="1"/>
    </xf>
    <xf numFmtId="3" fontId="20" fillId="15" borderId="8" xfId="0" applyNumberFormat="1" applyFont="1" applyFill="1" applyBorder="1" applyAlignment="1">
      <alignment horizontal="right" vertical="top" wrapText="1"/>
    </xf>
    <xf numFmtId="3" fontId="21" fillId="15" borderId="8" xfId="0" applyNumberFormat="1" applyFont="1" applyFill="1" applyBorder="1" applyAlignment="1">
      <alignment horizontal="right" vertical="top" wrapText="1"/>
    </xf>
    <xf numFmtId="0" fontId="22" fillId="8" borderId="8" xfId="0" applyFont="1" applyFill="1" applyBorder="1" applyAlignment="1">
      <alignment horizontal="left" vertical="top" wrapText="1"/>
    </xf>
    <xf numFmtId="3" fontId="22" fillId="8" borderId="8" xfId="0" applyNumberFormat="1" applyFont="1" applyFill="1" applyBorder="1" applyAlignment="1">
      <alignment horizontal="right" vertical="top" wrapText="1"/>
    </xf>
    <xf numFmtId="0" fontId="23" fillId="0" borderId="0" xfId="0" applyFont="1" applyAlignment="1">
      <alignment horizontal="left"/>
    </xf>
    <xf numFmtId="3" fontId="23" fillId="0" borderId="0" xfId="0" applyNumberFormat="1" applyFont="1" applyAlignment="1">
      <alignment horizontal="left"/>
    </xf>
    <xf numFmtId="0" fontId="24" fillId="0" borderId="1" xfId="0" applyFont="1" applyBorder="1" applyAlignment="1">
      <alignment horizontal="left" vertical="center" wrapText="1"/>
    </xf>
    <xf numFmtId="0" fontId="25" fillId="0" borderId="1" xfId="0" applyFont="1" applyBorder="1" applyAlignment="1">
      <alignment horizontal="center" vertical="center" wrapText="1"/>
    </xf>
    <xf numFmtId="164" fontId="26" fillId="0" borderId="1" xfId="0" applyNumberFormat="1" applyFont="1" applyBorder="1" applyAlignment="1">
      <alignment horizontal="center" vertical="center" wrapText="1"/>
    </xf>
    <xf numFmtId="0" fontId="27" fillId="0" borderId="1" xfId="0" applyFont="1" applyBorder="1" applyAlignment="1">
      <alignment horizontal="center" vertical="center" wrapText="1"/>
    </xf>
    <xf numFmtId="0" fontId="26" fillId="0" borderId="1" xfId="0" applyFont="1" applyBorder="1" applyAlignment="1">
      <alignment horizontal="center" vertical="center" wrapText="1"/>
    </xf>
    <xf numFmtId="167" fontId="28" fillId="8" borderId="2" xfId="0" applyNumberFormat="1" applyFont="1" applyFill="1" applyBorder="1" applyAlignment="1">
      <alignment horizontal="right" vertical="top"/>
    </xf>
    <xf numFmtId="164" fontId="29" fillId="8" borderId="2" xfId="0" applyNumberFormat="1" applyFont="1" applyFill="1" applyBorder="1" applyAlignment="1">
      <alignment horizontal="right" vertical="top" wrapText="1"/>
    </xf>
    <xf numFmtId="0" fontId="30" fillId="8" borderId="2" xfId="0" applyFont="1" applyFill="1" applyBorder="1" applyAlignment="1">
      <alignment horizontal="right" vertical="top" wrapText="1"/>
    </xf>
    <xf numFmtId="0" fontId="29" fillId="8" borderId="2" xfId="0" applyFont="1" applyFill="1" applyBorder="1" applyAlignment="1">
      <alignment horizontal="right" vertical="top" wrapText="1"/>
    </xf>
    <xf numFmtId="0" fontId="30" fillId="0" borderId="2" xfId="0" applyFont="1" applyBorder="1" applyAlignment="1">
      <alignment horizontal="right" vertical="top" wrapText="1"/>
    </xf>
    <xf numFmtId="0" fontId="31" fillId="0" borderId="0" xfId="0" applyFont="1" applyAlignment="1">
      <alignment horizontal="left"/>
    </xf>
    <xf numFmtId="0" fontId="31" fillId="8" borderId="2" xfId="0" applyFont="1" applyFill="1" applyBorder="1" applyAlignment="1">
      <alignment horizontal="left" vertical="top" wrapText="1"/>
    </xf>
    <xf numFmtId="164" fontId="31" fillId="8" borderId="2" xfId="0" applyNumberFormat="1" applyFont="1" applyFill="1" applyBorder="1" applyAlignment="1">
      <alignment horizontal="right" vertical="top" wrapText="1"/>
    </xf>
    <xf numFmtId="2" fontId="31" fillId="8" borderId="2" xfId="0" applyNumberFormat="1" applyFont="1" applyFill="1" applyBorder="1" applyAlignment="1">
      <alignment horizontal="right" vertical="top" wrapText="1"/>
    </xf>
    <xf numFmtId="0" fontId="31" fillId="8" borderId="2" xfId="0" applyFont="1" applyFill="1" applyBorder="1" applyAlignment="1">
      <alignment horizontal="right" vertical="top" wrapText="1"/>
    </xf>
    <xf numFmtId="165" fontId="31" fillId="8" borderId="2" xfId="0" applyNumberFormat="1" applyFont="1" applyFill="1" applyBorder="1" applyAlignment="1">
      <alignment horizontal="right" vertical="top" wrapText="1"/>
    </xf>
    <xf numFmtId="0" fontId="31" fillId="0" borderId="2" xfId="0" applyFont="1" applyBorder="1" applyAlignment="1">
      <alignment horizontal="right" vertical="top" wrapText="1"/>
    </xf>
    <xf numFmtId="0" fontId="32" fillId="16" borderId="0" xfId="0" applyFont="1" applyFill="1" applyAlignment="1">
      <alignment horizontal="left"/>
    </xf>
    <xf numFmtId="0" fontId="32" fillId="16" borderId="2" xfId="0" applyFont="1" applyFill="1" applyBorder="1" applyAlignment="1">
      <alignment horizontal="left" vertical="top" wrapText="1"/>
    </xf>
    <xf numFmtId="167" fontId="28" fillId="16" borderId="2" xfId="0" applyNumberFormat="1" applyFont="1" applyFill="1" applyBorder="1" applyAlignment="1">
      <alignment horizontal="right" vertical="top"/>
    </xf>
    <xf numFmtId="164" fontId="29" fillId="16" borderId="2" xfId="0" applyNumberFormat="1" applyFont="1" applyFill="1" applyBorder="1" applyAlignment="1">
      <alignment horizontal="right" vertical="top" wrapText="1"/>
    </xf>
    <xf numFmtId="0" fontId="32" fillId="16" borderId="2" xfId="0" applyFont="1" applyFill="1" applyBorder="1" applyAlignment="1">
      <alignment horizontal="right" vertical="top" wrapText="1"/>
    </xf>
    <xf numFmtId="0" fontId="3" fillId="16" borderId="2" xfId="0" applyFont="1" applyFill="1" applyBorder="1" applyAlignment="1">
      <alignment horizontal="right" vertical="top" wrapText="1"/>
    </xf>
    <xf numFmtId="165" fontId="32" fillId="16" borderId="2" xfId="0" applyNumberFormat="1" applyFont="1" applyFill="1" applyBorder="1" applyAlignment="1">
      <alignment horizontal="right" vertical="top" wrapText="1"/>
    </xf>
    <xf numFmtId="0" fontId="30" fillId="16" borderId="2" xfId="0" applyFont="1" applyFill="1" applyBorder="1" applyAlignment="1">
      <alignment horizontal="right" vertical="top" wrapText="1"/>
    </xf>
    <xf numFmtId="0" fontId="29" fillId="16" borderId="2" xfId="0" applyFont="1" applyFill="1" applyBorder="1" applyAlignment="1">
      <alignment horizontal="right" vertical="top" wrapText="1"/>
    </xf>
    <xf numFmtId="166" fontId="32" fillId="16" borderId="2" xfId="0" applyNumberFormat="1" applyFont="1" applyFill="1" applyBorder="1" applyAlignment="1">
      <alignment horizontal="right" vertical="top" wrapText="1"/>
    </xf>
    <xf numFmtId="238" fontId="32" fillId="16" borderId="2" xfId="0" applyNumberFormat="1" applyFont="1" applyFill="1" applyBorder="1" applyAlignment="1">
      <alignment horizontal="right" vertical="top" wrapText="1"/>
    </xf>
    <xf numFmtId="165" fontId="3" fillId="8" borderId="2" xfId="0" applyNumberFormat="1" applyFont="1" applyFill="1" applyBorder="1" applyAlignment="1">
      <alignment horizontal="right" vertical="top" wrapText="1"/>
    </xf>
    <xf numFmtId="175" fontId="32" fillId="16" borderId="2" xfId="0" applyNumberFormat="1" applyFont="1" applyFill="1" applyBorder="1" applyAlignment="1">
      <alignment horizontal="right" vertical="top" wrapText="1"/>
    </xf>
    <xf numFmtId="172" fontId="32" fillId="16" borderId="2" xfId="0" applyNumberFormat="1" applyFont="1" applyFill="1" applyBorder="1" applyAlignment="1">
      <alignment horizontal="right" vertical="top" wrapText="1"/>
    </xf>
    <xf numFmtId="211" fontId="32" fillId="16" borderId="2" xfId="0" applyNumberFormat="1" applyFont="1" applyFill="1" applyBorder="1" applyAlignment="1">
      <alignment horizontal="right" vertical="top" wrapText="1"/>
    </xf>
    <xf numFmtId="173" fontId="32" fillId="16" borderId="2" xfId="0" applyNumberFormat="1" applyFont="1" applyFill="1" applyBorder="1" applyAlignment="1">
      <alignment horizontal="right" vertical="top" wrapText="1"/>
    </xf>
    <xf numFmtId="185" fontId="32" fillId="16" borderId="2" xfId="0" applyNumberFormat="1" applyFont="1" applyFill="1" applyBorder="1" applyAlignment="1">
      <alignment horizontal="right" vertical="top" wrapText="1"/>
    </xf>
    <xf numFmtId="184" fontId="32" fillId="16" borderId="2" xfId="0" applyNumberFormat="1" applyFont="1" applyFill="1" applyBorder="1" applyAlignment="1">
      <alignment horizontal="right" vertical="top" wrapText="1"/>
    </xf>
    <xf numFmtId="200" fontId="32" fillId="16" borderId="2" xfId="0" applyNumberFormat="1" applyFont="1" applyFill="1" applyBorder="1" applyAlignment="1">
      <alignment horizontal="right" vertical="top" wrapText="1"/>
    </xf>
    <xf numFmtId="174" fontId="32" fillId="16" borderId="2" xfId="0" applyNumberFormat="1" applyFont="1" applyFill="1" applyBorder="1" applyAlignment="1">
      <alignment horizontal="right" vertical="top" wrapText="1"/>
    </xf>
    <xf numFmtId="199" fontId="32" fillId="16" borderId="2" xfId="0" applyNumberFormat="1" applyFont="1" applyFill="1" applyBorder="1" applyAlignment="1">
      <alignment horizontal="right" vertical="top" wrapText="1"/>
    </xf>
    <xf numFmtId="193" fontId="32" fillId="16" borderId="2" xfId="0" applyNumberFormat="1" applyFont="1" applyFill="1" applyBorder="1" applyAlignment="1">
      <alignment horizontal="right" vertical="top" wrapText="1"/>
    </xf>
    <xf numFmtId="171" fontId="32" fillId="16" borderId="2" xfId="0" applyNumberFormat="1" applyFont="1" applyFill="1" applyBorder="1" applyAlignment="1">
      <alignment horizontal="right" vertical="top" wrapText="1"/>
    </xf>
    <xf numFmtId="189" fontId="32" fillId="16" borderId="2" xfId="0" applyNumberFormat="1" applyFont="1" applyFill="1" applyBorder="1" applyAlignment="1">
      <alignment horizontal="right" vertical="top" wrapText="1"/>
    </xf>
    <xf numFmtId="217" fontId="32" fillId="16" borderId="2" xfId="0" applyNumberFormat="1" applyFont="1" applyFill="1" applyBorder="1" applyAlignment="1">
      <alignment horizontal="right" vertical="top" wrapText="1"/>
    </xf>
    <xf numFmtId="182" fontId="32" fillId="16" borderId="2" xfId="0" applyNumberFormat="1" applyFont="1" applyFill="1" applyBorder="1" applyAlignment="1">
      <alignment horizontal="right" vertical="top" wrapText="1"/>
    </xf>
    <xf numFmtId="181" fontId="32" fillId="16" borderId="2" xfId="0" applyNumberFormat="1" applyFont="1" applyFill="1" applyBorder="1" applyAlignment="1">
      <alignment horizontal="right" vertical="top" wrapText="1"/>
    </xf>
    <xf numFmtId="228" fontId="32" fillId="16" borderId="2" xfId="0" applyNumberFormat="1" applyFont="1" applyFill="1" applyBorder="1" applyAlignment="1">
      <alignment horizontal="right" vertical="top" wrapText="1"/>
    </xf>
    <xf numFmtId="243" fontId="32" fillId="16" borderId="2" xfId="0" applyNumberFormat="1" applyFont="1" applyFill="1" applyBorder="1" applyAlignment="1">
      <alignment horizontal="right" vertical="top" wrapText="1"/>
    </xf>
    <xf numFmtId="241" fontId="32" fillId="16" borderId="2" xfId="0" applyNumberFormat="1" applyFont="1" applyFill="1" applyBorder="1" applyAlignment="1">
      <alignment horizontal="right" vertical="top" wrapText="1"/>
    </xf>
    <xf numFmtId="188" fontId="32" fillId="16" borderId="2" xfId="0" applyNumberFormat="1" applyFont="1" applyFill="1" applyBorder="1" applyAlignment="1">
      <alignment horizontal="right" vertical="top" wrapText="1"/>
    </xf>
    <xf numFmtId="202" fontId="32" fillId="16" borderId="2" xfId="0" applyNumberFormat="1" applyFont="1" applyFill="1" applyBorder="1" applyAlignment="1">
      <alignment horizontal="right" vertical="top" wrapText="1"/>
    </xf>
    <xf numFmtId="229" fontId="32" fillId="16" borderId="2" xfId="0" applyNumberFormat="1" applyFont="1" applyFill="1" applyBorder="1" applyAlignment="1">
      <alignment horizontal="right" vertical="top" wrapText="1"/>
    </xf>
    <xf numFmtId="176" fontId="32" fillId="16" borderId="2" xfId="0" applyNumberFormat="1" applyFont="1" applyFill="1" applyBorder="1" applyAlignment="1">
      <alignment horizontal="right" vertical="top" wrapText="1"/>
    </xf>
    <xf numFmtId="198" fontId="32" fillId="16" borderId="2" xfId="0" applyNumberFormat="1" applyFont="1" applyFill="1" applyBorder="1" applyAlignment="1">
      <alignment horizontal="right" vertical="top" wrapText="1"/>
    </xf>
    <xf numFmtId="220" fontId="32" fillId="16" borderId="2" xfId="0" applyNumberFormat="1" applyFont="1" applyFill="1" applyBorder="1" applyAlignment="1">
      <alignment horizontal="right" vertical="top" wrapText="1"/>
    </xf>
    <xf numFmtId="186" fontId="32" fillId="16" borderId="2" xfId="0" applyNumberFormat="1" applyFont="1" applyFill="1" applyBorder="1" applyAlignment="1">
      <alignment horizontal="right" vertical="top" wrapText="1"/>
    </xf>
    <xf numFmtId="244" fontId="32" fillId="16" borderId="2" xfId="0" applyNumberFormat="1" applyFont="1" applyFill="1" applyBorder="1" applyAlignment="1">
      <alignment horizontal="right" vertical="top" wrapText="1"/>
    </xf>
    <xf numFmtId="177" fontId="32" fillId="16" borderId="2" xfId="0" applyNumberFormat="1" applyFont="1" applyFill="1" applyBorder="1" applyAlignment="1">
      <alignment horizontal="right" vertical="top" wrapText="1"/>
    </xf>
    <xf numFmtId="192" fontId="32" fillId="16" borderId="2" xfId="0" applyNumberFormat="1" applyFont="1" applyFill="1" applyBorder="1" applyAlignment="1">
      <alignment horizontal="right" vertical="top" wrapText="1"/>
    </xf>
    <xf numFmtId="207" fontId="32" fillId="16" borderId="2" xfId="0" applyNumberFormat="1" applyFont="1" applyFill="1" applyBorder="1" applyAlignment="1">
      <alignment horizontal="right" vertical="top" wrapText="1"/>
    </xf>
    <xf numFmtId="208" fontId="32" fillId="16" borderId="2" xfId="0" applyNumberFormat="1" applyFont="1" applyFill="1" applyBorder="1" applyAlignment="1">
      <alignment horizontal="right" vertical="top" wrapText="1"/>
    </xf>
    <xf numFmtId="245" fontId="32" fillId="16" borderId="2" xfId="0" applyNumberFormat="1" applyFont="1" applyFill="1" applyBorder="1" applyAlignment="1">
      <alignment horizontal="right" vertical="top" wrapText="1"/>
    </xf>
    <xf numFmtId="215" fontId="32" fillId="16" borderId="2" xfId="0" applyNumberFormat="1" applyFont="1" applyFill="1" applyBorder="1" applyAlignment="1">
      <alignment horizontal="right" vertical="top" wrapText="1"/>
    </xf>
    <xf numFmtId="239" fontId="32" fillId="16" borderId="2" xfId="0" applyNumberFormat="1" applyFont="1" applyFill="1" applyBorder="1" applyAlignment="1">
      <alignment horizontal="right" vertical="top" wrapText="1"/>
    </xf>
    <xf numFmtId="236" fontId="32" fillId="16" borderId="2" xfId="0" applyNumberFormat="1" applyFont="1" applyFill="1" applyBorder="1" applyAlignment="1">
      <alignment horizontal="right" vertical="top" wrapText="1"/>
    </xf>
    <xf numFmtId="246" fontId="32" fillId="16" borderId="2" xfId="0" applyNumberFormat="1" applyFont="1" applyFill="1" applyBorder="1" applyAlignment="1">
      <alignment horizontal="right" vertical="top" wrapText="1"/>
    </xf>
    <xf numFmtId="196" fontId="32" fillId="16" borderId="2" xfId="0" applyNumberFormat="1" applyFont="1" applyFill="1" applyBorder="1" applyAlignment="1">
      <alignment horizontal="right" vertical="top" wrapText="1"/>
    </xf>
    <xf numFmtId="197" fontId="32" fillId="16" borderId="2" xfId="0" applyNumberFormat="1" applyFont="1" applyFill="1" applyBorder="1" applyAlignment="1">
      <alignment horizontal="right" vertical="top" wrapText="1"/>
    </xf>
    <xf numFmtId="203" fontId="32" fillId="16" borderId="2" xfId="0" applyNumberFormat="1" applyFont="1" applyFill="1" applyBorder="1" applyAlignment="1">
      <alignment horizontal="right" vertical="top" wrapText="1"/>
    </xf>
    <xf numFmtId="204" fontId="32" fillId="16" borderId="2" xfId="0" applyNumberFormat="1" applyFont="1" applyFill="1" applyBorder="1" applyAlignment="1">
      <alignment horizontal="right" vertical="top" wrapText="1"/>
    </xf>
    <xf numFmtId="212" fontId="32" fillId="16" borderId="2" xfId="0" applyNumberFormat="1" applyFont="1" applyFill="1" applyBorder="1" applyAlignment="1">
      <alignment horizontal="right" vertical="top" wrapText="1"/>
    </xf>
    <xf numFmtId="213" fontId="32" fillId="16" borderId="2" xfId="0" applyNumberFormat="1" applyFont="1" applyFill="1" applyBorder="1" applyAlignment="1">
      <alignment horizontal="right" vertical="top" wrapText="1"/>
    </xf>
    <xf numFmtId="194" fontId="32" fillId="16" borderId="2" xfId="0" applyNumberFormat="1" applyFont="1" applyFill="1" applyBorder="1" applyAlignment="1">
      <alignment horizontal="right" vertical="top" wrapText="1"/>
    </xf>
    <xf numFmtId="216" fontId="32" fillId="16" borderId="2" xfId="0" applyNumberFormat="1" applyFont="1" applyFill="1" applyBorder="1" applyAlignment="1">
      <alignment horizontal="right" vertical="top" wrapText="1"/>
    </xf>
    <xf numFmtId="205" fontId="32" fillId="16" borderId="2" xfId="0" applyNumberFormat="1" applyFont="1" applyFill="1" applyBorder="1" applyAlignment="1">
      <alignment horizontal="right" vertical="top" wrapText="1"/>
    </xf>
    <xf numFmtId="195" fontId="32" fillId="16" borderId="2" xfId="0" applyNumberFormat="1" applyFont="1" applyFill="1" applyBorder="1" applyAlignment="1">
      <alignment horizontal="right" vertical="top" wrapText="1"/>
    </xf>
    <xf numFmtId="206" fontId="32" fillId="16" borderId="2" xfId="0" applyNumberFormat="1" applyFont="1" applyFill="1" applyBorder="1" applyAlignment="1">
      <alignment horizontal="right" vertical="top" wrapText="1"/>
    </xf>
    <xf numFmtId="237" fontId="32" fillId="16" borderId="2" xfId="0" applyNumberFormat="1" applyFont="1" applyFill="1" applyBorder="1" applyAlignment="1">
      <alignment horizontal="right" vertical="top" wrapText="1"/>
    </xf>
    <xf numFmtId="218" fontId="32" fillId="16" borderId="2" xfId="0" applyNumberFormat="1" applyFont="1" applyFill="1" applyBorder="1" applyAlignment="1">
      <alignment horizontal="right" vertical="top" wrapText="1"/>
    </xf>
    <xf numFmtId="179" fontId="32" fillId="16" borderId="2" xfId="0" applyNumberFormat="1" applyFont="1" applyFill="1" applyBorder="1" applyAlignment="1">
      <alignment horizontal="right" vertical="top" wrapText="1"/>
    </xf>
    <xf numFmtId="247" fontId="32" fillId="16" borderId="2" xfId="0" applyNumberFormat="1" applyFont="1" applyFill="1" applyBorder="1" applyAlignment="1">
      <alignment horizontal="right" vertical="top" wrapText="1"/>
    </xf>
    <xf numFmtId="201" fontId="32" fillId="16" borderId="2" xfId="0" applyNumberFormat="1" applyFont="1" applyFill="1" applyBorder="1" applyAlignment="1">
      <alignment horizontal="right" vertical="top" wrapText="1"/>
    </xf>
    <xf numFmtId="210" fontId="32" fillId="16" borderId="2" xfId="0" applyNumberFormat="1" applyFont="1" applyFill="1" applyBorder="1" applyAlignment="1">
      <alignment horizontal="right" vertical="top" wrapText="1"/>
    </xf>
    <xf numFmtId="209" fontId="32" fillId="16" borderId="2" xfId="0" applyNumberFormat="1" applyFont="1" applyFill="1" applyBorder="1" applyAlignment="1">
      <alignment horizontal="right" vertical="top" wrapText="1"/>
    </xf>
    <xf numFmtId="235" fontId="32" fillId="16" borderId="2" xfId="0" applyNumberFormat="1" applyFont="1" applyFill="1" applyBorder="1" applyAlignment="1">
      <alignment horizontal="right" vertical="top" wrapText="1"/>
    </xf>
    <xf numFmtId="187" fontId="32" fillId="16" borderId="2" xfId="0" applyNumberFormat="1" applyFont="1" applyFill="1" applyBorder="1" applyAlignment="1">
      <alignment horizontal="right" vertical="top" wrapText="1"/>
    </xf>
    <xf numFmtId="170" fontId="32" fillId="16" borderId="2" xfId="0" applyNumberFormat="1" applyFont="1" applyFill="1" applyBorder="1" applyAlignment="1">
      <alignment horizontal="right" vertical="top" wrapText="1"/>
    </xf>
    <xf numFmtId="231" fontId="32" fillId="16" borderId="2" xfId="0" applyNumberFormat="1" applyFont="1" applyFill="1" applyBorder="1" applyAlignment="1">
      <alignment horizontal="right" vertical="top" wrapText="1"/>
    </xf>
    <xf numFmtId="190" fontId="32" fillId="16" borderId="2" xfId="0" applyNumberFormat="1" applyFont="1" applyFill="1" applyBorder="1" applyAlignment="1">
      <alignment horizontal="right" vertical="top" wrapText="1"/>
    </xf>
    <xf numFmtId="0" fontId="32" fillId="16" borderId="2" xfId="0" applyFont="1" applyFill="1" applyBorder="1" applyAlignment="1">
      <alignment horizontal="right" vertical="top" wrapText="1"/>
    </xf>
    <xf numFmtId="0" fontId="32" fillId="0" borderId="0" xfId="0" applyFont="1" applyAlignment="1">
      <alignment horizontal="left"/>
    </xf>
    <xf numFmtId="0" fontId="32" fillId="8" borderId="0" xfId="0" applyFont="1" applyFill="1" applyAlignment="1">
      <alignment horizontal="left" vertical="top" wrapText="1"/>
    </xf>
    <xf numFmtId="167" fontId="33" fillId="8" borderId="0" xfId="0" applyNumberFormat="1" applyFont="1" applyFill="1" applyAlignment="1">
      <alignment horizontal="right" vertical="top"/>
    </xf>
    <xf numFmtId="164" fontId="29" fillId="8" borderId="0" xfId="0" applyNumberFormat="1" applyFont="1" applyFill="1" applyAlignment="1">
      <alignment horizontal="right" vertical="top" wrapText="1"/>
    </xf>
    <xf numFmtId="0" fontId="32" fillId="8" borderId="0" xfId="0" applyFont="1" applyFill="1" applyAlignment="1">
      <alignment horizontal="right" vertical="top" wrapText="1"/>
    </xf>
    <xf numFmtId="165" fontId="32" fillId="8" borderId="0" xfId="0" applyNumberFormat="1" applyFont="1" applyFill="1" applyAlignment="1">
      <alignment horizontal="right" vertical="top" wrapText="1"/>
    </xf>
    <xf numFmtId="0" fontId="30" fillId="0" borderId="0" xfId="0" applyFont="1" applyAlignment="1">
      <alignment horizontal="right" vertical="top" wrapText="1"/>
    </xf>
    <xf numFmtId="0" fontId="29" fillId="8" borderId="0" xfId="0" applyFont="1" applyFill="1" applyAlignment="1">
      <alignment horizontal="right" vertical="top" wrapText="1"/>
    </xf>
    <xf numFmtId="0" fontId="30" fillId="8" borderId="0" xfId="0" applyFont="1" applyFill="1" applyAlignment="1">
      <alignment horizontal="right" vertical="top" wrapText="1"/>
    </xf>
    <xf numFmtId="0" fontId="34" fillId="0" borderId="1" xfId="0" applyFont="1" applyBorder="1" applyAlignment="1">
      <alignment horizontal="left" vertical="center" wrapText="1"/>
    </xf>
    <xf numFmtId="0" fontId="35" fillId="0" borderId="1" xfId="0" applyFont="1" applyBorder="1" applyAlignment="1">
      <alignment horizontal="center" vertical="center" wrapText="1"/>
    </xf>
    <xf numFmtId="0" fontId="36" fillId="0" borderId="1" xfId="0" applyFont="1" applyBorder="1" applyAlignment="1">
      <alignment horizontal="center" vertical="center" wrapText="1"/>
    </xf>
    <xf numFmtId="0" fontId="37" fillId="8" borderId="1" xfId="0" applyFont="1" applyFill="1" applyBorder="1" applyAlignment="1">
      <alignment horizontal="center" vertical="center" wrapText="1"/>
    </xf>
    <xf numFmtId="0" fontId="38" fillId="9" borderId="1" xfId="0" applyFont="1" applyFill="1" applyBorder="1" applyAlignment="1">
      <alignment horizontal="center" vertical="center" wrapText="1"/>
    </xf>
    <xf numFmtId="164" fontId="37" fillId="0" borderId="1" xfId="0" applyNumberFormat="1" applyFont="1" applyBorder="1" applyAlignment="1">
      <alignment horizontal="center" vertical="center" wrapText="1"/>
    </xf>
    <xf numFmtId="164" fontId="38" fillId="9" borderId="1" xfId="0" applyNumberFormat="1" applyFont="1" applyFill="1" applyBorder="1" applyAlignment="1">
      <alignment horizontal="center" vertical="center" wrapText="1"/>
    </xf>
    <xf numFmtId="0" fontId="39" fillId="0" borderId="1" xfId="0" applyFont="1" applyBorder="1" applyAlignment="1">
      <alignment horizontal="center" vertical="center" wrapText="1"/>
    </xf>
    <xf numFmtId="0" fontId="40" fillId="0" borderId="1" xfId="0" applyFont="1" applyBorder="1" applyAlignment="1">
      <alignment horizontal="center" vertical="center" wrapText="1"/>
    </xf>
    <xf numFmtId="0" fontId="41" fillId="0" borderId="1" xfId="0" applyFont="1" applyBorder="1" applyAlignment="1">
      <alignment horizontal="center" vertical="center" wrapText="1"/>
    </xf>
    <xf numFmtId="0" fontId="42" fillId="0" borderId="1" xfId="0" applyFont="1" applyBorder="1" applyAlignment="1">
      <alignment horizontal="center" vertical="center" wrapText="1"/>
    </xf>
    <xf numFmtId="38" fontId="3" fillId="8" borderId="2" xfId="0" applyNumberFormat="1" applyFont="1" applyFill="1" applyBorder="1" applyAlignment="1">
      <alignment horizontal="right" vertical="top" wrapText="1"/>
    </xf>
    <xf numFmtId="2" fontId="10" fillId="8" borderId="2" xfId="0" applyNumberFormat="1" applyFont="1" applyFill="1" applyBorder="1" applyAlignment="1">
      <alignment horizontal="right" vertical="top" wrapText="1"/>
    </xf>
    <xf numFmtId="2" fontId="43" fillId="0" borderId="2" xfId="0" applyNumberFormat="1" applyFont="1" applyBorder="1" applyAlignment="1">
      <alignment horizontal="right" vertical="top" wrapText="1"/>
    </xf>
    <xf numFmtId="0" fontId="30" fillId="0" borderId="2" xfId="0" applyFont="1" applyBorder="1" applyAlignment="1">
      <alignment horizontal="right" vertical="top" wrapText="1"/>
    </xf>
    <xf numFmtId="0" fontId="29" fillId="0" borderId="2" xfId="0" applyFont="1" applyBorder="1" applyAlignment="1">
      <alignment horizontal="right" vertical="top" wrapText="1"/>
    </xf>
    <xf numFmtId="167" fontId="44" fillId="8" borderId="2" xfId="0" applyNumberFormat="1" applyFont="1" applyFill="1" applyBorder="1" applyAlignment="1">
      <alignment horizontal="right" vertical="top" wrapText="1"/>
    </xf>
    <xf numFmtId="167" fontId="45" fillId="7" borderId="2" xfId="0" applyNumberFormat="1" applyFont="1" applyFill="1" applyBorder="1" applyAlignment="1">
      <alignment horizontal="right" vertical="top" wrapText="1"/>
    </xf>
    <xf numFmtId="164" fontId="44" fillId="8" borderId="2" xfId="0" applyNumberFormat="1" applyFont="1" applyFill="1" applyBorder="1" applyAlignment="1">
      <alignment horizontal="right" vertical="top" wrapText="1"/>
    </xf>
    <xf numFmtId="164" fontId="45" fillId="9" borderId="2" xfId="0" applyNumberFormat="1" applyFont="1" applyFill="1" applyBorder="1" applyAlignment="1">
      <alignment horizontal="right" vertical="top" wrapText="1"/>
    </xf>
    <xf numFmtId="0" fontId="29" fillId="8" borderId="2" xfId="0" applyFont="1" applyFill="1" applyBorder="1" applyAlignment="1">
      <alignment horizontal="right" vertical="top" wrapText="1"/>
    </xf>
    <xf numFmtId="0" fontId="31" fillId="8" borderId="2" xfId="0" applyFont="1" applyFill="1" applyBorder="1" applyAlignment="1">
      <alignment horizontal="right" vertical="top" wrapText="1"/>
    </xf>
    <xf numFmtId="0" fontId="46" fillId="8" borderId="2" xfId="0" applyFont="1" applyFill="1" applyBorder="1" applyAlignment="1">
      <alignment horizontal="right" vertical="top" wrapText="1"/>
    </xf>
    <xf numFmtId="0" fontId="47" fillId="8" borderId="2" xfId="0" applyFont="1" applyFill="1" applyBorder="1" applyAlignment="1">
      <alignment horizontal="right" vertical="top" wrapText="1"/>
    </xf>
    <xf numFmtId="0" fontId="48" fillId="8" borderId="2" xfId="0" applyFont="1" applyFill="1" applyBorder="1" applyAlignment="1">
      <alignment horizontal="right" vertical="top" wrapText="1"/>
    </xf>
    <xf numFmtId="0" fontId="49" fillId="8" borderId="2" xfId="0" applyFont="1" applyFill="1" applyBorder="1" applyAlignment="1">
      <alignment horizontal="right" vertical="top" wrapText="1"/>
    </xf>
    <xf numFmtId="2" fontId="43" fillId="8" borderId="2" xfId="0" applyNumberFormat="1" applyFont="1" applyFill="1" applyBorder="1" applyAlignment="1">
      <alignment horizontal="right" vertical="top" wrapText="1"/>
    </xf>
    <xf numFmtId="0" fontId="30" fillId="8" borderId="2" xfId="0" applyFont="1" applyFill="1" applyBorder="1" applyAlignment="1">
      <alignment horizontal="right" vertical="top" wrapText="1"/>
    </xf>
    <xf numFmtId="167" fontId="45" fillId="7" borderId="2" xfId="0" applyNumberFormat="1" applyFont="1" applyFill="1" applyBorder="1" applyAlignment="1">
      <alignment horizontal="right" vertical="top" wrapText="1"/>
    </xf>
    <xf numFmtId="167" fontId="45" fillId="9" borderId="2" xfId="0" applyNumberFormat="1" applyFont="1" applyFill="1" applyBorder="1" applyAlignment="1">
      <alignment horizontal="right" vertical="top" wrapText="1"/>
    </xf>
    <xf numFmtId="0" fontId="49" fillId="8" borderId="2" xfId="0" applyFont="1" applyFill="1" applyBorder="1" applyAlignment="1">
      <alignment horizontal="right" vertical="top" wrapText="1"/>
    </xf>
    <xf numFmtId="0" fontId="3" fillId="8" borderId="2" xfId="0" applyFont="1" applyFill="1" applyBorder="1" applyAlignment="1">
      <alignment horizontal="right" vertical="top" wrapText="1"/>
    </xf>
    <xf numFmtId="0" fontId="50" fillId="8" borderId="2" xfId="0" applyFont="1" applyFill="1" applyBorder="1" applyAlignment="1">
      <alignment horizontal="right" vertical="top" wrapText="1"/>
    </xf>
    <xf numFmtId="167" fontId="51" fillId="7" borderId="2" xfId="0" applyNumberFormat="1" applyFont="1" applyFill="1" applyBorder="1" applyAlignment="1">
      <alignment horizontal="right" vertical="top" wrapText="1"/>
    </xf>
    <xf numFmtId="167" fontId="51" fillId="9" borderId="2" xfId="0" applyNumberFormat="1" applyFont="1" applyFill="1" applyBorder="1" applyAlignment="1">
      <alignment horizontal="right" vertical="top" wrapText="1"/>
    </xf>
    <xf numFmtId="2" fontId="44" fillId="8" borderId="2" xfId="0" applyNumberFormat="1" applyFont="1" applyFill="1" applyBorder="1" applyAlignment="1">
      <alignment horizontal="right" vertical="top" wrapText="1"/>
    </xf>
    <xf numFmtId="2" fontId="45" fillId="7" borderId="2" xfId="0" applyNumberFormat="1" applyFont="1" applyFill="1" applyBorder="1" applyAlignment="1">
      <alignment horizontal="right" vertical="top" wrapText="1"/>
    </xf>
    <xf numFmtId="0" fontId="44" fillId="8" borderId="2" xfId="0" applyFont="1" applyFill="1" applyBorder="1" applyAlignment="1">
      <alignment horizontal="right" vertical="top" wrapText="1"/>
    </xf>
    <xf numFmtId="0" fontId="45" fillId="7" borderId="2" xfId="0" applyFont="1" applyFill="1" applyBorder="1" applyAlignment="1">
      <alignment horizontal="right" vertical="top" wrapText="1"/>
    </xf>
    <xf numFmtId="0" fontId="45" fillId="9" borderId="2" xfId="0" applyFont="1" applyFill="1" applyBorder="1" applyAlignment="1">
      <alignment horizontal="right" vertical="top" wrapText="1"/>
    </xf>
    <xf numFmtId="2" fontId="29" fillId="2" borderId="2" xfId="0" applyNumberFormat="1" applyFont="1" applyFill="1" applyBorder="1" applyAlignment="1">
      <alignment horizontal="right" vertical="top" wrapText="1"/>
    </xf>
    <xf numFmtId="2" fontId="51" fillId="9" borderId="2" xfId="0" applyNumberFormat="1" applyFont="1" applyFill="1" applyBorder="1" applyAlignment="1">
      <alignment horizontal="right" vertical="top" wrapText="1"/>
    </xf>
    <xf numFmtId="2" fontId="43" fillId="0" borderId="2" xfId="0" applyNumberFormat="1" applyFont="1" applyBorder="1" applyAlignment="1">
      <alignment horizontal="right" vertical="top" wrapText="1"/>
    </xf>
    <xf numFmtId="2" fontId="45" fillId="7" borderId="2" xfId="0" applyNumberFormat="1" applyFont="1" applyFill="1" applyBorder="1" applyAlignment="1">
      <alignment horizontal="right" vertical="top" wrapText="1"/>
    </xf>
    <xf numFmtId="0" fontId="52" fillId="8" borderId="2" xfId="0" applyFont="1" applyFill="1" applyBorder="1" applyAlignment="1">
      <alignment horizontal="right" vertical="top" wrapText="1"/>
    </xf>
    <xf numFmtId="0" fontId="3" fillId="8" borderId="0" xfId="0" applyFont="1" applyFill="1" applyAlignment="1">
      <alignment horizontal="left"/>
    </xf>
    <xf numFmtId="248" fontId="3" fillId="8" borderId="2" xfId="0" applyNumberFormat="1" applyFont="1" applyFill="1" applyBorder="1" applyAlignment="1">
      <alignment horizontal="right" vertical="top" wrapText="1"/>
    </xf>
    <xf numFmtId="0" fontId="7" fillId="8" borderId="0" xfId="0" applyFont="1" applyFill="1" applyAlignment="1"/>
    <xf numFmtId="2" fontId="43" fillId="8" borderId="2" xfId="0" applyNumberFormat="1" applyFont="1" applyFill="1" applyBorder="1" applyAlignment="1">
      <alignment horizontal="right" vertical="top" wrapText="1"/>
    </xf>
    <xf numFmtId="2" fontId="45" fillId="9" borderId="2" xfId="0" applyNumberFormat="1" applyFont="1" applyFill="1" applyBorder="1" applyAlignment="1">
      <alignment horizontal="right" vertical="top" wrapText="1"/>
    </xf>
    <xf numFmtId="2" fontId="51" fillId="7" borderId="2" xfId="0" applyNumberFormat="1" applyFont="1" applyFill="1" applyBorder="1" applyAlignment="1">
      <alignment horizontal="right" vertical="top" wrapText="1"/>
    </xf>
    <xf numFmtId="167" fontId="51" fillId="9" borderId="2" xfId="0" applyNumberFormat="1" applyFont="1" applyFill="1" applyBorder="1" applyAlignment="1">
      <alignment horizontal="right" vertical="top" wrapText="1"/>
    </xf>
    <xf numFmtId="2" fontId="51" fillId="9" borderId="2" xfId="0" applyNumberFormat="1" applyFont="1" applyFill="1" applyBorder="1" applyAlignment="1">
      <alignment horizontal="right" vertical="top" wrapText="1"/>
    </xf>
    <xf numFmtId="2" fontId="51" fillId="7" borderId="2" xfId="0" applyNumberFormat="1" applyFont="1" applyFill="1" applyBorder="1" applyAlignment="1">
      <alignment horizontal="right" vertical="top" wrapText="1"/>
    </xf>
    <xf numFmtId="167" fontId="45" fillId="9" borderId="2" xfId="0" applyNumberFormat="1" applyFont="1" applyFill="1" applyBorder="1" applyAlignment="1">
      <alignment horizontal="right" vertical="top" wrapText="1"/>
    </xf>
    <xf numFmtId="0" fontId="51" fillId="7" borderId="2" xfId="0" applyFont="1" applyFill="1" applyBorder="1" applyAlignment="1">
      <alignment horizontal="right" vertical="top" wrapText="1"/>
    </xf>
    <xf numFmtId="0" fontId="51" fillId="9" borderId="2" xfId="0" applyFont="1" applyFill="1" applyBorder="1" applyAlignment="1">
      <alignment horizontal="right" vertical="top" wrapText="1"/>
    </xf>
    <xf numFmtId="2" fontId="31" fillId="8" borderId="2" xfId="0" applyNumberFormat="1" applyFont="1" applyFill="1" applyBorder="1" applyAlignment="1">
      <alignment horizontal="right" vertical="top" wrapText="1"/>
    </xf>
    <xf numFmtId="2" fontId="31" fillId="0" borderId="2" xfId="0" applyNumberFormat="1" applyFont="1" applyBorder="1" applyAlignment="1">
      <alignment horizontal="right" vertical="top" wrapText="1"/>
    </xf>
    <xf numFmtId="0" fontId="53" fillId="0" borderId="0" xfId="0" applyFont="1" applyAlignment="1"/>
    <xf numFmtId="2" fontId="51" fillId="3" borderId="2" xfId="0" applyNumberFormat="1" applyFont="1" applyFill="1" applyBorder="1" applyAlignment="1">
      <alignment horizontal="right" vertical="top" wrapText="1"/>
    </xf>
    <xf numFmtId="164" fontId="44" fillId="16" borderId="2" xfId="0" applyNumberFormat="1" applyFont="1" applyFill="1" applyBorder="1" applyAlignment="1">
      <alignment horizontal="right" vertical="top" wrapText="1"/>
    </xf>
    <xf numFmtId="0" fontId="49" fillId="16" borderId="2" xfId="0" applyFont="1" applyFill="1" applyBorder="1" applyAlignment="1">
      <alignment horizontal="right" vertical="top" wrapText="1"/>
    </xf>
    <xf numFmtId="0" fontId="46" fillId="16" borderId="2" xfId="0" applyFont="1" applyFill="1" applyBorder="1" applyAlignment="1">
      <alignment horizontal="right" vertical="top" wrapText="1"/>
    </xf>
    <xf numFmtId="0" fontId="47" fillId="16" borderId="2" xfId="0" applyFont="1" applyFill="1" applyBorder="1" applyAlignment="1">
      <alignment horizontal="right" vertical="top" wrapText="1"/>
    </xf>
    <xf numFmtId="0" fontId="48" fillId="16" borderId="2" xfId="0" applyFont="1" applyFill="1" applyBorder="1" applyAlignment="1">
      <alignment horizontal="right" vertical="top" wrapText="1"/>
    </xf>
    <xf numFmtId="38" fontId="32" fillId="16" borderId="2" xfId="0" applyNumberFormat="1" applyFont="1" applyFill="1" applyBorder="1" applyAlignment="1">
      <alignment horizontal="right" vertical="top" wrapText="1"/>
    </xf>
    <xf numFmtId="2" fontId="10" fillId="16" borderId="2" xfId="0" applyNumberFormat="1" applyFont="1" applyFill="1" applyBorder="1" applyAlignment="1">
      <alignment horizontal="right" vertical="top" wrapText="1"/>
    </xf>
    <xf numFmtId="165" fontId="3" fillId="16" borderId="2" xfId="0" applyNumberFormat="1" applyFont="1" applyFill="1" applyBorder="1" applyAlignment="1">
      <alignment horizontal="right" vertical="top" wrapText="1"/>
    </xf>
    <xf numFmtId="0" fontId="54" fillId="16" borderId="2" xfId="0" applyFont="1" applyFill="1" applyBorder="1" applyAlignment="1">
      <alignment horizontal="right" vertical="top" wrapText="1"/>
    </xf>
    <xf numFmtId="0" fontId="7" fillId="16" borderId="0" xfId="0" applyFont="1" applyFill="1" applyAlignment="1"/>
    <xf numFmtId="249" fontId="32" fillId="16" borderId="2" xfId="0" applyNumberFormat="1" applyFont="1" applyFill="1" applyBorder="1" applyAlignment="1">
      <alignment horizontal="right" vertical="top" wrapText="1"/>
    </xf>
    <xf numFmtId="191" fontId="32" fillId="16" borderId="2" xfId="0" applyNumberFormat="1" applyFont="1" applyFill="1" applyBorder="1" applyAlignment="1">
      <alignment horizontal="right" vertical="top" wrapText="1"/>
    </xf>
    <xf numFmtId="0" fontId="49" fillId="16" borderId="2" xfId="0" applyFont="1" applyFill="1" applyBorder="1" applyAlignment="1">
      <alignment horizontal="right" vertical="top" wrapText="1"/>
    </xf>
    <xf numFmtId="250" fontId="32" fillId="16" borderId="2" xfId="0" applyNumberFormat="1" applyFont="1" applyFill="1" applyBorder="1" applyAlignment="1">
      <alignment horizontal="right" vertical="top" wrapText="1"/>
    </xf>
    <xf numFmtId="248" fontId="32" fillId="16" borderId="2" xfId="0" applyNumberFormat="1" applyFont="1" applyFill="1" applyBorder="1" applyAlignment="1">
      <alignment horizontal="right" vertical="top" wrapText="1"/>
    </xf>
    <xf numFmtId="0" fontId="48" fillId="16" borderId="2" xfId="0" applyFont="1" applyFill="1" applyBorder="1" applyAlignment="1">
      <alignment horizontal="right" vertical="top" wrapText="1"/>
    </xf>
    <xf numFmtId="165" fontId="29" fillId="8" borderId="0" xfId="0" applyNumberFormat="1" applyFont="1" applyFill="1" applyAlignment="1">
      <alignment horizontal="right" vertical="top" wrapText="1"/>
    </xf>
    <xf numFmtId="0" fontId="54" fillId="0" borderId="0" xfId="0" applyFont="1" applyAlignment="1">
      <alignment horizontal="right" vertical="top" wrapText="1"/>
    </xf>
    <xf numFmtId="0" fontId="29" fillId="0" borderId="0" xfId="0" applyFont="1" applyAlignment="1">
      <alignment horizontal="right" vertical="top" wrapText="1"/>
    </xf>
    <xf numFmtId="0" fontId="29" fillId="0" borderId="0" xfId="0" applyFont="1" applyAlignment="1">
      <alignment horizontal="right" vertical="top" wrapText="1"/>
    </xf>
    <xf numFmtId="0" fontId="29" fillId="8" borderId="0" xfId="0" applyFont="1" applyFill="1" applyAlignment="1">
      <alignment horizontal="right" vertical="top" wrapText="1"/>
    </xf>
    <xf numFmtId="0" fontId="49" fillId="8" borderId="0" xfId="0" applyFont="1" applyFill="1" applyAlignment="1">
      <alignment horizontal="right" vertical="top" wrapText="1"/>
    </xf>
    <xf numFmtId="0" fontId="46" fillId="8" borderId="0" xfId="0" applyFont="1" applyFill="1" applyAlignment="1">
      <alignment horizontal="right" vertical="top" wrapText="1"/>
    </xf>
    <xf numFmtId="0" fontId="47" fillId="8" borderId="0" xfId="0" applyFont="1" applyFill="1" applyAlignment="1">
      <alignment horizontal="right" vertical="top" wrapText="1"/>
    </xf>
    <xf numFmtId="0" fontId="48" fillId="8" borderId="0" xfId="0" applyFont="1" applyFill="1" applyAlignment="1">
      <alignment horizontal="right" vertical="top" wrapText="1"/>
    </xf>
    <xf numFmtId="0" fontId="54" fillId="8" borderId="0" xfId="0" applyFont="1" applyFill="1" applyAlignment="1">
      <alignment horizontal="right" vertical="top" wrapText="1"/>
    </xf>
    <xf numFmtId="0" fontId="44" fillId="8" borderId="0" xfId="0" applyFont="1" applyFill="1" applyAlignment="1">
      <alignment horizontal="right" vertical="top" wrapText="1"/>
    </xf>
    <xf numFmtId="0" fontId="45" fillId="7" borderId="0" xfId="0" applyFont="1" applyFill="1" applyAlignment="1">
      <alignment horizontal="right" vertical="top" wrapText="1"/>
    </xf>
    <xf numFmtId="164" fontId="44" fillId="8" borderId="0" xfId="0" applyNumberFormat="1" applyFont="1" applyFill="1" applyAlignment="1">
      <alignment horizontal="right" vertical="top" wrapText="1"/>
    </xf>
    <xf numFmtId="0" fontId="55" fillId="0" borderId="0" xfId="0" applyFont="1" applyAlignment="1">
      <alignment horizontal="left" vertical="top"/>
    </xf>
    <xf numFmtId="0" fontId="56" fillId="0" borderId="0" xfId="0" applyFont="1" applyAlignment="1">
      <alignment horizontal="left" vertical="top"/>
    </xf>
    <xf numFmtId="0" fontId="55" fillId="17" borderId="0" xfId="0" applyFont="1" applyFill="1" applyAlignment="1">
      <alignment horizontal="left" vertical="top"/>
    </xf>
    <xf numFmtId="0" fontId="55" fillId="18" borderId="0" xfId="0" applyFont="1" applyFill="1" applyAlignment="1">
      <alignment horizontal="left" vertical="top"/>
    </xf>
    <xf numFmtId="0" fontId="57" fillId="0" borderId="0" xfId="0" applyFont="1" applyAlignment="1">
      <alignment horizontal="left" vertical="top"/>
    </xf>
    <xf numFmtId="0" fontId="55" fillId="19" borderId="2" xfId="0" applyFont="1" applyFill="1" applyBorder="1" applyAlignment="1">
      <alignment horizontal="left" vertical="top"/>
    </xf>
    <xf numFmtId="0" fontId="55" fillId="13" borderId="2" xfId="0" applyFont="1" applyFill="1" applyBorder="1" applyAlignment="1">
      <alignment horizontal="left" vertical="top"/>
    </xf>
    <xf numFmtId="0" fontId="55" fillId="17" borderId="2" xfId="0" applyFont="1" applyFill="1" applyBorder="1" applyAlignment="1">
      <alignment horizontal="left" vertical="top"/>
    </xf>
    <xf numFmtId="0" fontId="55" fillId="18" borderId="2" xfId="0" applyFont="1" applyFill="1" applyBorder="1" applyAlignment="1">
      <alignment horizontal="left" vertical="top"/>
    </xf>
    <xf numFmtId="0" fontId="55" fillId="12" borderId="2" xfId="0" applyFont="1" applyFill="1" applyBorder="1" applyAlignment="1">
      <alignment horizontal="left" vertical="top"/>
    </xf>
    <xf numFmtId="0" fontId="55" fillId="20" borderId="2" xfId="0" applyFont="1" applyFill="1" applyBorder="1" applyAlignment="1">
      <alignment horizontal="left" vertical="top"/>
    </xf>
    <xf numFmtId="0" fontId="10" fillId="8" borderId="2" xfId="0" applyFont="1" applyFill="1" applyBorder="1" applyAlignment="1">
      <alignment horizontal="right" vertical="top"/>
    </xf>
    <xf numFmtId="0" fontId="10" fillId="13" borderId="2" xfId="0" applyFont="1" applyFill="1" applyBorder="1" applyAlignment="1">
      <alignment horizontal="left" vertical="top"/>
    </xf>
    <xf numFmtId="0" fontId="10" fillId="13" borderId="2" xfId="0" applyFont="1" applyFill="1" applyBorder="1" applyAlignment="1">
      <alignment horizontal="right" vertical="top"/>
    </xf>
    <xf numFmtId="0" fontId="10" fillId="17" borderId="2" xfId="0" applyFont="1" applyFill="1" applyBorder="1" applyAlignment="1">
      <alignment horizontal="right" vertical="top"/>
    </xf>
    <xf numFmtId="0" fontId="10" fillId="18" borderId="2" xfId="0" applyFont="1" applyFill="1" applyBorder="1" applyAlignment="1">
      <alignment horizontal="left" vertical="top"/>
    </xf>
    <xf numFmtId="0" fontId="10" fillId="12" borderId="2" xfId="0" applyFont="1" applyFill="1" applyBorder="1" applyAlignment="1">
      <alignment horizontal="left" vertical="top"/>
    </xf>
    <xf numFmtId="0" fontId="10" fillId="20" borderId="2" xfId="0" applyFont="1" applyFill="1" applyBorder="1" applyAlignment="1">
      <alignment horizontal="right" vertical="top"/>
    </xf>
    <xf numFmtId="0" fontId="10" fillId="8" borderId="2" xfId="0" applyFont="1" applyFill="1" applyBorder="1" applyAlignment="1">
      <alignment horizontal="left" vertical="top"/>
    </xf>
    <xf numFmtId="0" fontId="10" fillId="17" borderId="2" xfId="0" applyFont="1" applyFill="1" applyBorder="1" applyAlignment="1">
      <alignment horizontal="left" vertical="top"/>
    </xf>
    <xf numFmtId="0" fontId="10" fillId="13" borderId="2" xfId="0" applyFont="1" applyFill="1" applyBorder="1" applyAlignment="1">
      <alignment horizontal="left" vertical="top"/>
    </xf>
    <xf numFmtId="0" fontId="10" fillId="20" borderId="2" xfId="0" applyFont="1" applyFill="1" applyBorder="1" applyAlignment="1">
      <alignment horizontal="left" vertical="top"/>
    </xf>
    <xf numFmtId="0" fontId="55" fillId="15" borderId="2" xfId="0" applyFont="1" applyFill="1" applyBorder="1" applyAlignment="1">
      <alignment horizontal="left" vertical="top"/>
    </xf>
    <xf numFmtId="0" fontId="55" fillId="13" borderId="2" xfId="0" applyFont="1" applyFill="1" applyBorder="1" applyAlignment="1">
      <alignment horizontal="left" vertical="top"/>
    </xf>
    <xf numFmtId="0" fontId="55" fillId="17" borderId="2" xfId="0" applyFont="1" applyFill="1" applyBorder="1" applyAlignment="1">
      <alignment horizontal="left" vertical="top"/>
    </xf>
    <xf numFmtId="0" fontId="55" fillId="18" borderId="2" xfId="0" applyFont="1" applyFill="1" applyBorder="1" applyAlignment="1">
      <alignment horizontal="left" vertical="top"/>
    </xf>
    <xf numFmtId="0" fontId="55" fillId="13" borderId="2" xfId="0" applyFont="1" applyFill="1" applyBorder="1" applyAlignment="1">
      <alignment horizontal="right" vertical="top"/>
    </xf>
    <xf numFmtId="0" fontId="55" fillId="12" borderId="2" xfId="0" applyFont="1" applyFill="1" applyBorder="1" applyAlignment="1">
      <alignment horizontal="right" vertical="top"/>
    </xf>
    <xf numFmtId="0" fontId="55" fillId="20" borderId="2" xfId="0" applyFont="1" applyFill="1" applyBorder="1" applyAlignment="1">
      <alignment horizontal="left" vertical="top"/>
    </xf>
    <xf numFmtId="0" fontId="7" fillId="13" borderId="0" xfId="0" applyFont="1" applyFill="1"/>
    <xf numFmtId="0" fontId="7" fillId="17" borderId="0" xfId="0" applyFont="1" applyFill="1"/>
    <xf numFmtId="0" fontId="7" fillId="18" borderId="0" xfId="0" applyFont="1" applyFill="1"/>
    <xf numFmtId="0" fontId="7" fillId="12" borderId="0" xfId="0" applyFont="1" applyFill="1"/>
    <xf numFmtId="0" fontId="7" fillId="20" borderId="0" xfId="0" applyFont="1" applyFill="1"/>
    <xf numFmtId="0" fontId="58" fillId="0" borderId="0" xfId="0" applyFont="1"/>
    <xf numFmtId="0" fontId="58" fillId="0" borderId="0" xfId="0" applyFont="1" applyAlignment="1"/>
    <xf numFmtId="0" fontId="59" fillId="21" borderId="8" xfId="0" applyFont="1" applyFill="1" applyBorder="1" applyAlignment="1">
      <alignment horizontal="left" vertical="top"/>
    </xf>
    <xf numFmtId="0" fontId="8" fillId="8" borderId="3" xfId="0" applyFont="1" applyFill="1" applyBorder="1" applyAlignment="1">
      <alignment horizontal="left" vertical="top"/>
    </xf>
    <xf numFmtId="0" fontId="11" fillId="0" borderId="0" xfId="0" applyFont="1" applyAlignment="1"/>
    <xf numFmtId="0" fontId="3" fillId="0" borderId="0" xfId="0" applyFont="1" applyAlignment="1">
      <alignment horizontal="left"/>
    </xf>
    <xf numFmtId="0" fontId="60" fillId="0" borderId="2" xfId="0" applyFont="1" applyBorder="1" applyAlignment="1">
      <alignment horizontal="center"/>
    </xf>
    <xf numFmtId="0" fontId="11" fillId="0" borderId="0" xfId="0" applyFont="1" applyAlignment="1"/>
    <xf numFmtId="0" fontId="10" fillId="8" borderId="8" xfId="0" applyFont="1" applyFill="1" applyBorder="1" applyAlignment="1">
      <alignment horizontal="left" vertical="top"/>
    </xf>
    <xf numFmtId="0" fontId="10" fillId="8" borderId="8" xfId="0" applyFont="1" applyFill="1" applyBorder="1" applyAlignment="1">
      <alignment horizontal="right" vertical="top"/>
    </xf>
    <xf numFmtId="0" fontId="10" fillId="8" borderId="8" xfId="0" applyFont="1" applyFill="1" applyBorder="1" applyAlignment="1">
      <alignment horizontal="left" vertical="top"/>
    </xf>
    <xf numFmtId="0" fontId="10" fillId="8" borderId="8" xfId="0" applyFont="1" applyFill="1" applyBorder="1" applyAlignment="1">
      <alignment horizontal="right" vertical="top"/>
    </xf>
    <xf numFmtId="0" fontId="10" fillId="8" borderId="9" xfId="0" applyFont="1" applyFill="1" applyBorder="1" applyAlignment="1">
      <alignment horizontal="left" vertical="top"/>
    </xf>
    <xf numFmtId="0" fontId="11" fillId="0" borderId="0" xfId="0" applyFont="1" applyAlignment="1">
      <alignment horizontal="right"/>
    </xf>
    <xf numFmtId="0" fontId="3" fillId="0" borderId="2" xfId="0" applyFont="1" applyBorder="1" applyAlignment="1">
      <alignment horizontal="center" vertical="top"/>
    </xf>
    <xf numFmtId="0" fontId="3" fillId="0" borderId="2" xfId="0" applyFont="1" applyBorder="1" applyAlignment="1">
      <alignment horizontal="right" vertical="top"/>
    </xf>
    <xf numFmtId="0" fontId="10" fillId="8" borderId="9" xfId="0" applyFont="1" applyFill="1" applyBorder="1" applyAlignment="1">
      <alignment horizontal="left" vertical="top"/>
    </xf>
    <xf numFmtId="0" fontId="3" fillId="0" borderId="2" xfId="0" applyFont="1" applyBorder="1" applyAlignment="1">
      <alignment horizontal="right" vertical="top"/>
    </xf>
    <xf numFmtId="0" fontId="10" fillId="8" borderId="8" xfId="0" applyFont="1" applyFill="1" applyBorder="1" applyAlignment="1">
      <alignment horizontal="left" vertical="top"/>
    </xf>
    <xf numFmtId="0" fontId="61" fillId="8" borderId="3" xfId="0" applyFont="1" applyFill="1" applyBorder="1" applyAlignment="1">
      <alignment horizontal="left" vertical="top"/>
    </xf>
    <xf numFmtId="0" fontId="10" fillId="8" borderId="9" xfId="0" applyFont="1" applyFill="1" applyBorder="1" applyAlignment="1">
      <alignment horizontal="left" vertical="top"/>
    </xf>
    <xf numFmtId="0" fontId="61" fillId="8" borderId="10" xfId="0" applyFont="1" applyFill="1" applyBorder="1" applyAlignment="1">
      <alignment vertical="top"/>
    </xf>
    <xf numFmtId="0" fontId="61" fillId="8" borderId="11" xfId="0" applyFont="1" applyFill="1" applyBorder="1" applyAlignment="1">
      <alignment vertical="top"/>
    </xf>
    <xf numFmtId="0" fontId="10" fillId="8" borderId="9" xfId="0" applyFont="1" applyFill="1" applyBorder="1" applyAlignment="1">
      <alignment vertical="top"/>
    </xf>
    <xf numFmtId="0" fontId="61" fillId="8" borderId="0" xfId="0" applyFont="1" applyFill="1" applyAlignment="1">
      <alignment vertical="top"/>
    </xf>
    <xf numFmtId="0" fontId="61" fillId="8" borderId="12" xfId="0" applyFont="1" applyFill="1" applyBorder="1" applyAlignment="1">
      <alignment vertical="top"/>
    </xf>
    <xf numFmtId="0" fontId="8" fillId="8" borderId="3" xfId="0" applyFont="1" applyFill="1" applyBorder="1" applyAlignment="1">
      <alignment horizontal="left" vertical="top"/>
    </xf>
    <xf numFmtId="1" fontId="10" fillId="8" borderId="3" xfId="0" applyNumberFormat="1" applyFont="1" applyFill="1" applyBorder="1" applyAlignment="1">
      <alignment horizontal="left" vertical="top"/>
    </xf>
    <xf numFmtId="0" fontId="10" fillId="8" borderId="3" xfId="0" applyFont="1" applyFill="1" applyBorder="1" applyAlignment="1">
      <alignment horizontal="left" vertical="top"/>
    </xf>
    <xf numFmtId="164" fontId="10" fillId="8" borderId="3" xfId="0" applyNumberFormat="1" applyFont="1" applyFill="1" applyBorder="1" applyAlignment="1">
      <alignment horizontal="right" vertical="top"/>
    </xf>
    <xf numFmtId="2" fontId="10" fillId="8" borderId="3" xfId="0" applyNumberFormat="1" applyFont="1" applyFill="1" applyBorder="1" applyAlignment="1">
      <alignment horizontal="right" vertical="top"/>
    </xf>
    <xf numFmtId="0" fontId="0" fillId="0" borderId="13" xfId="0" pivotButton="1" applyFont="1" applyBorder="1" applyAlignment="1"/>
    <xf numFmtId="0" fontId="0" fillId="0" borderId="14" xfId="0" applyFont="1" applyBorder="1" applyAlignment="1"/>
    <xf numFmtId="0" fontId="0" fillId="0" borderId="13" xfId="0" applyFont="1" applyBorder="1" applyAlignment="1"/>
    <xf numFmtId="0" fontId="0" fillId="0" borderId="14" xfId="0" applyNumberFormat="1" applyFont="1" applyBorder="1" applyAlignment="1"/>
    <xf numFmtId="0" fontId="0" fillId="0" borderId="15" xfId="0" applyFont="1" applyBorder="1" applyAlignment="1"/>
    <xf numFmtId="0" fontId="0" fillId="0" borderId="16" xfId="0" applyNumberFormat="1" applyFont="1" applyBorder="1" applyAlignment="1"/>
    <xf numFmtId="0" fontId="0" fillId="0" borderId="17" xfId="0" applyFont="1" applyBorder="1" applyAlignment="1"/>
    <xf numFmtId="0" fontId="0" fillId="0" borderId="18" xfId="0" applyNumberFormat="1" applyFont="1" applyBorder="1" applyAlignment="1"/>
    <xf numFmtId="2" fontId="3" fillId="22" borderId="0" xfId="0" applyNumberFormat="1" applyFont="1" applyFill="1" applyAlignment="1">
      <alignment horizontal="left"/>
    </xf>
    <xf numFmtId="4" fontId="0" fillId="0" borderId="0" xfId="0" applyNumberFormat="1" applyFont="1" applyAlignment="1"/>
  </cellXfs>
  <cellStyles count="1">
    <cellStyle name="Звичайний" xfId="0" builtinId="0"/>
  </cellStyles>
  <dxfs count="2">
    <dxf>
      <fill>
        <patternFill patternType="solid">
          <fgColor rgb="FFD9EAD3"/>
          <bgColor rgb="FFD9EAD3"/>
        </patternFill>
      </fill>
    </dxf>
    <dxf>
      <fill>
        <patternFill patternType="solid">
          <fgColor rgb="FFCCCCCC"/>
          <bgColor rgb="FFCCCCC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customschemas.google.com/relationships/workbookmetadata" Target="metadata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1"/>
  <c:style val="2"/>
  <c:chart>
    <c:autoTitleDeleted val="1"/>
    <c:plotArea>
      <c:layout/>
      <c:barChart>
        <c:barDir val="bar"/>
        <c:grouping val="percentStacked"/>
        <c:varyColors val="1"/>
        <c:ser>
          <c:idx val="0"/>
          <c:order val="0"/>
          <c:tx>
            <c:strRef>
              <c:f>'Зона G1 готово'!$C$5</c:f>
              <c:strCache>
                <c:ptCount val="1"/>
                <c:pt idx="0">
                  <c:v>56406 BW Max</c:v>
                </c:pt>
              </c:strCache>
            </c:strRef>
          </c:tx>
          <c:spPr>
            <a:solidFill>
              <a:srgbClr val="4F81BD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uk-UA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'Зона G1 готово'!$D$4:$E$4</c:f>
              <c:strCache>
                <c:ptCount val="2"/>
                <c:pt idx="0">
                  <c:v>Рядів всього</c:v>
                </c:pt>
                <c:pt idx="1">
                  <c:v>Ширина що займе товар</c:v>
                </c:pt>
              </c:strCache>
            </c:strRef>
          </c:cat>
          <c:val>
            <c:numRef>
              <c:f>'Зона G1 готово'!$D$5:$E$5</c:f>
              <c:numCache>
                <c:formatCode>#,##0.00</c:formatCode>
                <c:ptCount val="2"/>
                <c:pt idx="0">
                  <c:v>0.88</c:v>
                </c:pt>
                <c:pt idx="1">
                  <c:v>0.28999999999999998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0267-4794-8C67-F88020FD2A24}"/>
            </c:ext>
          </c:extLst>
        </c:ser>
        <c:ser>
          <c:idx val="1"/>
          <c:order val="1"/>
          <c:tx>
            <c:strRef>
              <c:f>'Зона G1 готово'!$C$5</c:f>
              <c:strCache>
                <c:ptCount val="1"/>
                <c:pt idx="0">
                  <c:v>56406 BW Max</c:v>
                </c:pt>
              </c:strCache>
            </c:strRef>
          </c:tx>
          <c:spPr>
            <a:solidFill>
              <a:srgbClr val="C0504D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uk-UA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'Зона G1 готово'!$D$4:$E$4</c:f>
              <c:strCache>
                <c:ptCount val="2"/>
                <c:pt idx="0">
                  <c:v>Рядів всього</c:v>
                </c:pt>
                <c:pt idx="1">
                  <c:v>Ширина що займе товар</c:v>
                </c:pt>
              </c:strCache>
            </c:strRef>
          </c:cat>
          <c:val>
            <c:numRef>
              <c:f>'Зона G1 готово'!$D$5:$E$5</c:f>
              <c:numCache>
                <c:formatCode>#,##0.00</c:formatCode>
                <c:ptCount val="2"/>
                <c:pt idx="0">
                  <c:v>0.88</c:v>
                </c:pt>
                <c:pt idx="1">
                  <c:v>0.28999999999999998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0267-4794-8C67-F88020FD2A24}"/>
            </c:ext>
          </c:extLst>
        </c:ser>
        <c:ser>
          <c:idx val="2"/>
          <c:order val="2"/>
          <c:tx>
            <c:strRef>
              <c:f>'Зона G1 готово'!$C$6</c:f>
              <c:strCache>
                <c:ptCount val="1"/>
                <c:pt idx="0">
                  <c:v>26700 New</c:v>
                </c:pt>
              </c:strCache>
            </c:strRef>
          </c:tx>
          <c:spPr>
            <a:solidFill>
              <a:srgbClr val="9BBB59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uk-UA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'Зона G1 готово'!$D$4:$E$4</c:f>
              <c:strCache>
                <c:ptCount val="2"/>
                <c:pt idx="0">
                  <c:v>Рядів всього</c:v>
                </c:pt>
                <c:pt idx="1">
                  <c:v>Ширина що займе товар</c:v>
                </c:pt>
              </c:strCache>
            </c:strRef>
          </c:cat>
          <c:val>
            <c:numRef>
              <c:f>'Зона G1 готово'!$D$6:$E$6</c:f>
              <c:numCache>
                <c:formatCode>#,##0.00</c:formatCode>
                <c:ptCount val="2"/>
                <c:pt idx="0">
                  <c:v>2.1359999999999997</c:v>
                </c:pt>
                <c:pt idx="1">
                  <c:v>0.58399999999999996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0267-4794-8C67-F88020FD2A24}"/>
            </c:ext>
          </c:extLst>
        </c:ser>
        <c:ser>
          <c:idx val="3"/>
          <c:order val="3"/>
          <c:tx>
            <c:strRef>
              <c:f>'Зона G1 готово'!$C$6</c:f>
              <c:strCache>
                <c:ptCount val="1"/>
                <c:pt idx="0">
                  <c:v>26700 New</c:v>
                </c:pt>
              </c:strCache>
            </c:strRef>
          </c:tx>
          <c:spPr>
            <a:solidFill>
              <a:srgbClr val="8064A2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uk-UA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'Зона G1 готово'!$D$4:$E$4</c:f>
              <c:strCache>
                <c:ptCount val="2"/>
                <c:pt idx="0">
                  <c:v>Рядів всього</c:v>
                </c:pt>
                <c:pt idx="1">
                  <c:v>Ширина що займе товар</c:v>
                </c:pt>
              </c:strCache>
            </c:strRef>
          </c:cat>
          <c:val>
            <c:numRef>
              <c:f>'Зона G1 готово'!$D$6:$E$6</c:f>
              <c:numCache>
                <c:formatCode>#,##0.00</c:formatCode>
                <c:ptCount val="2"/>
                <c:pt idx="0">
                  <c:v>2.1359999999999997</c:v>
                </c:pt>
                <c:pt idx="1">
                  <c:v>0.58399999999999996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0267-4794-8C67-F88020FD2A24}"/>
            </c:ext>
          </c:extLst>
        </c:ser>
        <c:ser>
          <c:idx val="4"/>
          <c:order val="4"/>
          <c:tx>
            <c:strRef>
              <c:f>'Зона G1 готово'!$C$7</c:f>
              <c:strCache>
                <c:ptCount val="1"/>
                <c:pt idx="0">
                  <c:v>26710 new</c:v>
                </c:pt>
              </c:strCache>
            </c:strRef>
          </c:tx>
          <c:spPr>
            <a:solidFill>
              <a:srgbClr val="4BACC6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uk-UA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'Зона G1 готово'!$D$4:$E$4</c:f>
              <c:strCache>
                <c:ptCount val="2"/>
                <c:pt idx="0">
                  <c:v>Рядів всього</c:v>
                </c:pt>
                <c:pt idx="1">
                  <c:v>Ширина що займе товар</c:v>
                </c:pt>
              </c:strCache>
            </c:strRef>
          </c:cat>
          <c:val>
            <c:numRef>
              <c:f>'Зона G1 готово'!$D$7:$E$7</c:f>
              <c:numCache>
                <c:formatCode>#,##0.00</c:formatCode>
                <c:ptCount val="2"/>
                <c:pt idx="0">
                  <c:v>0.9602222222222222</c:v>
                </c:pt>
                <c:pt idx="1">
                  <c:v>0.318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0267-4794-8C67-F88020FD2A24}"/>
            </c:ext>
          </c:extLst>
        </c:ser>
        <c:ser>
          <c:idx val="5"/>
          <c:order val="5"/>
          <c:tx>
            <c:strRef>
              <c:f>'Зона G1 готово'!$C$7</c:f>
              <c:strCache>
                <c:ptCount val="1"/>
                <c:pt idx="0">
                  <c:v>26710 new</c:v>
                </c:pt>
              </c:strCache>
            </c:strRef>
          </c:tx>
          <c:spPr>
            <a:solidFill>
              <a:srgbClr val="F79646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uk-UA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'Зона G1 готово'!$D$4:$E$4</c:f>
              <c:strCache>
                <c:ptCount val="2"/>
                <c:pt idx="0">
                  <c:v>Рядів всього</c:v>
                </c:pt>
                <c:pt idx="1">
                  <c:v>Ширина що займе товар</c:v>
                </c:pt>
              </c:strCache>
            </c:strRef>
          </c:cat>
          <c:val>
            <c:numRef>
              <c:f>'Зона G1 готово'!$D$7:$E$7</c:f>
              <c:numCache>
                <c:formatCode>#,##0.00</c:formatCode>
                <c:ptCount val="2"/>
                <c:pt idx="0">
                  <c:v>0.9602222222222222</c:v>
                </c:pt>
                <c:pt idx="1">
                  <c:v>0.318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0267-4794-8C67-F88020FD2A24}"/>
            </c:ext>
          </c:extLst>
        </c:ser>
        <c:ser>
          <c:idx val="6"/>
          <c:order val="6"/>
          <c:tx>
            <c:strRef>
              <c:f>'Зона G1 готово'!$C$8</c:f>
              <c:strCache>
                <c:ptCount val="1"/>
                <c:pt idx="0">
                  <c:v>26712 New</c:v>
                </c:pt>
              </c:strCache>
            </c:strRef>
          </c:tx>
          <c:spPr>
            <a:solidFill>
              <a:srgbClr val="BED1E7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uk-UA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'Зона G1 готово'!$D$4:$E$4</c:f>
              <c:strCache>
                <c:ptCount val="2"/>
                <c:pt idx="0">
                  <c:v>Рядів всього</c:v>
                </c:pt>
                <c:pt idx="1">
                  <c:v>Ширина що займе товар</c:v>
                </c:pt>
              </c:strCache>
            </c:strRef>
          </c:cat>
          <c:val>
            <c:numRef>
              <c:f>'Зона G1 готово'!$D$8:$E$8</c:f>
              <c:numCache>
                <c:formatCode>#,##0.00</c:formatCode>
                <c:ptCount val="2"/>
                <c:pt idx="0">
                  <c:v>0.69533333333333325</c:v>
                </c:pt>
                <c:pt idx="1">
                  <c:v>0.441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0267-4794-8C67-F88020FD2A24}"/>
            </c:ext>
          </c:extLst>
        </c:ser>
        <c:ser>
          <c:idx val="7"/>
          <c:order val="7"/>
          <c:tx>
            <c:strRef>
              <c:f>'Зона G1 готово'!$C$8</c:f>
              <c:strCache>
                <c:ptCount val="1"/>
                <c:pt idx="0">
                  <c:v>26712 New</c:v>
                </c:pt>
              </c:strCache>
            </c:strRef>
          </c:tx>
          <c:spPr>
            <a:solidFill>
              <a:srgbClr val="E8BFBE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uk-UA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'Зона G1 готово'!$D$4:$E$4</c:f>
              <c:strCache>
                <c:ptCount val="2"/>
                <c:pt idx="0">
                  <c:v>Рядів всього</c:v>
                </c:pt>
                <c:pt idx="1">
                  <c:v>Ширина що займе товар</c:v>
                </c:pt>
              </c:strCache>
            </c:strRef>
          </c:cat>
          <c:val>
            <c:numRef>
              <c:f>'Зона G1 готово'!$D$8:$E$8</c:f>
              <c:numCache>
                <c:formatCode>#,##0.00</c:formatCode>
                <c:ptCount val="2"/>
                <c:pt idx="0">
                  <c:v>0.69533333333333325</c:v>
                </c:pt>
                <c:pt idx="1">
                  <c:v>0.441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0267-4794-8C67-F88020FD2A24}"/>
            </c:ext>
          </c:extLst>
        </c:ser>
        <c:ser>
          <c:idx val="8"/>
          <c:order val="8"/>
          <c:tx>
            <c:strRef>
              <c:f>'Зона G1 готово'!$C$9</c:f>
              <c:strCache>
                <c:ptCount val="1"/>
                <c:pt idx="0">
                  <c:v>56420 BW Max</c:v>
                </c:pt>
              </c:strCache>
            </c:strRef>
          </c:tx>
          <c:invertIfNegative val="1"/>
          <c:cat>
            <c:strRef>
              <c:f>'Зона G1 готово'!$D$4:$E$4</c:f>
              <c:strCache>
                <c:ptCount val="2"/>
                <c:pt idx="0">
                  <c:v>Рядів всього</c:v>
                </c:pt>
                <c:pt idx="1">
                  <c:v>Ширина що займе товар</c:v>
                </c:pt>
              </c:strCache>
            </c:strRef>
          </c:cat>
          <c:val>
            <c:numRef>
              <c:f>'Зона G1 готово'!$D$9:$E$9</c:f>
              <c:numCache>
                <c:formatCode>#,##0.00</c:formatCode>
                <c:ptCount val="2"/>
                <c:pt idx="0">
                  <c:v>0.53333333333333333</c:v>
                </c:pt>
                <c:pt idx="1">
                  <c:v>0.55500000000000005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267-4794-8C67-F88020FD2A24}"/>
            </c:ext>
          </c:extLst>
        </c:ser>
        <c:ser>
          <c:idx val="9"/>
          <c:order val="9"/>
          <c:tx>
            <c:strRef>
              <c:f>'Зона G1 готово'!$C$9</c:f>
              <c:strCache>
                <c:ptCount val="1"/>
                <c:pt idx="0">
                  <c:v>56420 BW Max</c:v>
                </c:pt>
              </c:strCache>
            </c:strRef>
          </c:tx>
          <c:invertIfNegative val="1"/>
          <c:cat>
            <c:strRef>
              <c:f>'Зона G1 готово'!$D$4:$E$4</c:f>
              <c:strCache>
                <c:ptCount val="2"/>
                <c:pt idx="0">
                  <c:v>Рядів всього</c:v>
                </c:pt>
                <c:pt idx="1">
                  <c:v>Ширина що займе товар</c:v>
                </c:pt>
              </c:strCache>
            </c:strRef>
          </c:cat>
          <c:val>
            <c:numRef>
              <c:f>'Зона G1 готово'!$D$9:$E$9</c:f>
              <c:numCache>
                <c:formatCode>#,##0.00</c:formatCode>
                <c:ptCount val="2"/>
                <c:pt idx="0">
                  <c:v>0.53333333333333333</c:v>
                </c:pt>
                <c:pt idx="1">
                  <c:v>0.55500000000000005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267-4794-8C67-F88020FD2A24}"/>
            </c:ext>
          </c:extLst>
        </c:ser>
        <c:ser>
          <c:idx val="10"/>
          <c:order val="10"/>
          <c:tx>
            <c:strRef>
              <c:f>'Зона G1 готово'!$C$10</c:f>
              <c:strCache>
                <c:ptCount val="1"/>
                <c:pt idx="0">
                  <c:v>26724 new</c:v>
                </c:pt>
              </c:strCache>
            </c:strRef>
          </c:tx>
          <c:invertIfNegative val="1"/>
          <c:cat>
            <c:strRef>
              <c:f>'Зона G1 готово'!$D$4:$E$4</c:f>
              <c:strCache>
                <c:ptCount val="2"/>
                <c:pt idx="0">
                  <c:v>Рядів всього</c:v>
                </c:pt>
                <c:pt idx="1">
                  <c:v>Ширина що займе товар</c:v>
                </c:pt>
              </c:strCache>
            </c:strRef>
          </c:cat>
          <c:val>
            <c:numRef>
              <c:f>'Зона G1 готово'!$D$10:$E$10</c:f>
              <c:numCache>
                <c:formatCode>#,##0.00</c:formatCode>
                <c:ptCount val="2"/>
                <c:pt idx="0">
                  <c:v>0.84716666666666673</c:v>
                </c:pt>
                <c:pt idx="1">
                  <c:v>0.68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267-4794-8C67-F88020FD2A24}"/>
            </c:ext>
          </c:extLst>
        </c:ser>
        <c:ser>
          <c:idx val="11"/>
          <c:order val="11"/>
          <c:tx>
            <c:strRef>
              <c:f>'Зона G1 готово'!$C$10</c:f>
              <c:strCache>
                <c:ptCount val="1"/>
                <c:pt idx="0">
                  <c:v>26724 new</c:v>
                </c:pt>
              </c:strCache>
            </c:strRef>
          </c:tx>
          <c:invertIfNegative val="1"/>
          <c:cat>
            <c:strRef>
              <c:f>'Зона G1 готово'!$D$4:$E$4</c:f>
              <c:strCache>
                <c:ptCount val="2"/>
                <c:pt idx="0">
                  <c:v>Рядів всього</c:v>
                </c:pt>
                <c:pt idx="1">
                  <c:v>Ширина що займе товар</c:v>
                </c:pt>
              </c:strCache>
            </c:strRef>
          </c:cat>
          <c:val>
            <c:numRef>
              <c:f>'Зона G1 готово'!$D$10:$E$10</c:f>
              <c:numCache>
                <c:formatCode>#,##0.00</c:formatCode>
                <c:ptCount val="2"/>
                <c:pt idx="0">
                  <c:v>0.84716666666666673</c:v>
                </c:pt>
                <c:pt idx="1">
                  <c:v>0.68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267-4794-8C67-F88020FD2A24}"/>
            </c:ext>
          </c:extLst>
        </c:ser>
        <c:ser>
          <c:idx val="12"/>
          <c:order val="12"/>
          <c:tx>
            <c:strRef>
              <c:f>'Зона G1 готово'!$C$11</c:f>
              <c:strCache>
                <c:ptCount val="1"/>
                <c:pt idx="0">
                  <c:v>26726 New</c:v>
                </c:pt>
              </c:strCache>
            </c:strRef>
          </c:tx>
          <c:invertIfNegative val="1"/>
          <c:cat>
            <c:strRef>
              <c:f>'Зона G1 готово'!$D$4:$E$4</c:f>
              <c:strCache>
                <c:ptCount val="2"/>
                <c:pt idx="0">
                  <c:v>Рядів всього</c:v>
                </c:pt>
                <c:pt idx="1">
                  <c:v>Ширина що займе товар</c:v>
                </c:pt>
              </c:strCache>
            </c:strRef>
          </c:cat>
          <c:val>
            <c:numRef>
              <c:f>'Зона G1 готово'!$D$11:$E$11</c:f>
              <c:numCache>
                <c:formatCode>#,##0.00</c:formatCode>
                <c:ptCount val="2"/>
                <c:pt idx="0">
                  <c:v>2.9775000000000005</c:v>
                </c:pt>
                <c:pt idx="1">
                  <c:v>2.097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267-4794-8C67-F88020FD2A24}"/>
            </c:ext>
          </c:extLst>
        </c:ser>
        <c:ser>
          <c:idx val="13"/>
          <c:order val="13"/>
          <c:tx>
            <c:strRef>
              <c:f>'Зона G1 готово'!$C$11</c:f>
              <c:strCache>
                <c:ptCount val="1"/>
                <c:pt idx="0">
                  <c:v>26726 New</c:v>
                </c:pt>
              </c:strCache>
            </c:strRef>
          </c:tx>
          <c:invertIfNegative val="1"/>
          <c:cat>
            <c:strRef>
              <c:f>'Зона G1 готово'!$D$4:$E$4</c:f>
              <c:strCache>
                <c:ptCount val="2"/>
                <c:pt idx="0">
                  <c:v>Рядів всього</c:v>
                </c:pt>
                <c:pt idx="1">
                  <c:v>Ширина що займе товар</c:v>
                </c:pt>
              </c:strCache>
            </c:strRef>
          </c:cat>
          <c:val>
            <c:numRef>
              <c:f>'Зона G1 готово'!$D$11:$E$11</c:f>
              <c:numCache>
                <c:formatCode>#,##0.00</c:formatCode>
                <c:ptCount val="2"/>
                <c:pt idx="0">
                  <c:v>2.9775000000000005</c:v>
                </c:pt>
                <c:pt idx="1">
                  <c:v>2.097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267-4794-8C67-F88020FD2A24}"/>
            </c:ext>
          </c:extLst>
        </c:ser>
        <c:ser>
          <c:idx val="14"/>
          <c:order val="14"/>
          <c:tx>
            <c:strRef>
              <c:f>'Зона G1 готово'!$C$12</c:f>
              <c:strCache>
                <c:ptCount val="1"/>
                <c:pt idx="0">
                  <c:v>26742</c:v>
                </c:pt>
              </c:strCache>
            </c:strRef>
          </c:tx>
          <c:invertIfNegative val="1"/>
          <c:cat>
            <c:strRef>
              <c:f>'Зона G1 готово'!$D$4:$E$4</c:f>
              <c:strCache>
                <c:ptCount val="2"/>
                <c:pt idx="0">
                  <c:v>Рядів всього</c:v>
                </c:pt>
                <c:pt idx="1">
                  <c:v>Ширина що займе товар</c:v>
                </c:pt>
              </c:strCache>
            </c:strRef>
          </c:cat>
          <c:val>
            <c:numRef>
              <c:f>'Зона G1 готово'!$D$12:$E$12</c:f>
              <c:numCache>
                <c:formatCode>#,##0.00</c:formatCode>
                <c:ptCount val="2"/>
                <c:pt idx="0">
                  <c:v>3.0391666666666666</c:v>
                </c:pt>
                <c:pt idx="1">
                  <c:v>1.5930000000000002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267-4794-8C67-F88020FD2A24}"/>
            </c:ext>
          </c:extLst>
        </c:ser>
        <c:ser>
          <c:idx val="15"/>
          <c:order val="15"/>
          <c:tx>
            <c:strRef>
              <c:f>'Зона G1 готово'!$C$12</c:f>
              <c:strCache>
                <c:ptCount val="1"/>
                <c:pt idx="0">
                  <c:v>26742</c:v>
                </c:pt>
              </c:strCache>
            </c:strRef>
          </c:tx>
          <c:invertIfNegative val="1"/>
          <c:cat>
            <c:strRef>
              <c:f>'Зона G1 готово'!$D$4:$E$4</c:f>
              <c:strCache>
                <c:ptCount val="2"/>
                <c:pt idx="0">
                  <c:v>Рядів всього</c:v>
                </c:pt>
                <c:pt idx="1">
                  <c:v>Ширина що займе товар</c:v>
                </c:pt>
              </c:strCache>
            </c:strRef>
          </c:cat>
          <c:val>
            <c:numRef>
              <c:f>'Зона G1 готово'!$D$12:$E$12</c:f>
              <c:numCache>
                <c:formatCode>#,##0.00</c:formatCode>
                <c:ptCount val="2"/>
                <c:pt idx="0">
                  <c:v>3.0391666666666666</c:v>
                </c:pt>
                <c:pt idx="1">
                  <c:v>1.5930000000000002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267-4794-8C67-F88020FD2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1669611"/>
        <c:axId val="1228559108"/>
      </c:barChart>
      <c:catAx>
        <c:axId val="91669611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uk-UA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uk-UA"/>
          </a:p>
        </c:txPr>
        <c:crossAx val="1228559108"/>
        <c:crosses val="autoZero"/>
        <c:auto val="1"/>
        <c:lblAlgn val="ctr"/>
        <c:lblOffset val="100"/>
        <c:noMultiLvlLbl val="1"/>
      </c:catAx>
      <c:valAx>
        <c:axId val="122855910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uk-UA"/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uk-UA"/>
          </a:p>
        </c:txPr>
        <c:crossAx val="91669611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uk-UA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1" Type="http://schemas.openxmlformats.org/officeDocument/2006/relationships/image" Target="../media/image21.jpg"/><Relationship Id="rId170" Type="http://schemas.openxmlformats.org/officeDocument/2006/relationships/image" Target="../media/image170.jpg"/><Relationship Id="rId268" Type="http://schemas.openxmlformats.org/officeDocument/2006/relationships/image" Target="../media/image268.jpg"/><Relationship Id="rId475" Type="http://schemas.openxmlformats.org/officeDocument/2006/relationships/image" Target="../media/image475.png"/><Relationship Id="rId682" Type="http://schemas.openxmlformats.org/officeDocument/2006/relationships/image" Target="../media/image682.jpg"/><Relationship Id="rId128" Type="http://schemas.openxmlformats.org/officeDocument/2006/relationships/image" Target="../media/image128.jpg"/><Relationship Id="rId335" Type="http://schemas.openxmlformats.org/officeDocument/2006/relationships/image" Target="../media/image335.jpg"/><Relationship Id="rId542" Type="http://schemas.openxmlformats.org/officeDocument/2006/relationships/image" Target="../media/image542.jpg"/><Relationship Id="rId987" Type="http://schemas.openxmlformats.org/officeDocument/2006/relationships/image" Target="../media/image987.jpg"/><Relationship Id="rId402" Type="http://schemas.openxmlformats.org/officeDocument/2006/relationships/image" Target="../media/image402.jpg"/><Relationship Id="rId847" Type="http://schemas.openxmlformats.org/officeDocument/2006/relationships/image" Target="../media/image847.jpg"/><Relationship Id="rId1032" Type="http://schemas.openxmlformats.org/officeDocument/2006/relationships/image" Target="../media/image1032.jpg"/><Relationship Id="rId707" Type="http://schemas.openxmlformats.org/officeDocument/2006/relationships/image" Target="../media/image707.jpg"/><Relationship Id="rId914" Type="http://schemas.openxmlformats.org/officeDocument/2006/relationships/image" Target="../media/image914.jpg"/><Relationship Id="rId43" Type="http://schemas.openxmlformats.org/officeDocument/2006/relationships/image" Target="../media/image43.jpg"/><Relationship Id="rId192" Type="http://schemas.openxmlformats.org/officeDocument/2006/relationships/image" Target="../media/image192.jpg"/><Relationship Id="rId497" Type="http://schemas.openxmlformats.org/officeDocument/2006/relationships/image" Target="../media/image497.jpg"/><Relationship Id="rId620" Type="http://schemas.openxmlformats.org/officeDocument/2006/relationships/image" Target="../media/image620.jpg"/><Relationship Id="rId718" Type="http://schemas.openxmlformats.org/officeDocument/2006/relationships/image" Target="../media/image718.jpg"/><Relationship Id="rId925" Type="http://schemas.openxmlformats.org/officeDocument/2006/relationships/image" Target="../media/image925.jpg"/><Relationship Id="rId357" Type="http://schemas.openxmlformats.org/officeDocument/2006/relationships/image" Target="../media/image357.jpg"/><Relationship Id="rId54" Type="http://schemas.openxmlformats.org/officeDocument/2006/relationships/image" Target="../media/image54.jpg"/><Relationship Id="rId217" Type="http://schemas.openxmlformats.org/officeDocument/2006/relationships/image" Target="../media/image217.jpg"/><Relationship Id="rId564" Type="http://schemas.openxmlformats.org/officeDocument/2006/relationships/image" Target="../media/image564.jpg"/><Relationship Id="rId771" Type="http://schemas.openxmlformats.org/officeDocument/2006/relationships/image" Target="../media/image771.jpg"/><Relationship Id="rId869" Type="http://schemas.openxmlformats.org/officeDocument/2006/relationships/image" Target="../media/image869.jpg"/><Relationship Id="rId424" Type="http://schemas.openxmlformats.org/officeDocument/2006/relationships/image" Target="../media/image424.jpg"/><Relationship Id="rId631" Type="http://schemas.openxmlformats.org/officeDocument/2006/relationships/image" Target="../media/image631.jpg"/><Relationship Id="rId729" Type="http://schemas.openxmlformats.org/officeDocument/2006/relationships/image" Target="../media/image729.jpg"/><Relationship Id="rId1054" Type="http://schemas.openxmlformats.org/officeDocument/2006/relationships/image" Target="../media/image1054.png"/><Relationship Id="rId270" Type="http://schemas.openxmlformats.org/officeDocument/2006/relationships/image" Target="../media/image270.jpg"/><Relationship Id="rId936" Type="http://schemas.openxmlformats.org/officeDocument/2006/relationships/image" Target="../media/image936.jpg"/><Relationship Id="rId65" Type="http://schemas.openxmlformats.org/officeDocument/2006/relationships/image" Target="../media/image65.jpg"/><Relationship Id="rId130" Type="http://schemas.openxmlformats.org/officeDocument/2006/relationships/image" Target="../media/image130.jpg"/><Relationship Id="rId368" Type="http://schemas.openxmlformats.org/officeDocument/2006/relationships/image" Target="../media/image368.jpg"/><Relationship Id="rId575" Type="http://schemas.openxmlformats.org/officeDocument/2006/relationships/image" Target="../media/image575.jpg"/><Relationship Id="rId782" Type="http://schemas.openxmlformats.org/officeDocument/2006/relationships/image" Target="../media/image782.jpg"/><Relationship Id="rId228" Type="http://schemas.openxmlformats.org/officeDocument/2006/relationships/image" Target="../media/image228.jpg"/><Relationship Id="rId435" Type="http://schemas.openxmlformats.org/officeDocument/2006/relationships/image" Target="../media/image435.jpg"/><Relationship Id="rId642" Type="http://schemas.openxmlformats.org/officeDocument/2006/relationships/image" Target="../media/image642.jpg"/><Relationship Id="rId281" Type="http://schemas.openxmlformats.org/officeDocument/2006/relationships/image" Target="../media/image281.jpg"/><Relationship Id="rId502" Type="http://schemas.openxmlformats.org/officeDocument/2006/relationships/image" Target="../media/image502.png"/><Relationship Id="rId947" Type="http://schemas.openxmlformats.org/officeDocument/2006/relationships/image" Target="../media/image947.jpg"/><Relationship Id="rId76" Type="http://schemas.openxmlformats.org/officeDocument/2006/relationships/image" Target="../media/image76.jpg"/><Relationship Id="rId141" Type="http://schemas.openxmlformats.org/officeDocument/2006/relationships/image" Target="../media/image141.jpg"/><Relationship Id="rId379" Type="http://schemas.openxmlformats.org/officeDocument/2006/relationships/image" Target="../media/image379.jpg"/><Relationship Id="rId586" Type="http://schemas.openxmlformats.org/officeDocument/2006/relationships/image" Target="../media/image586.jpg"/><Relationship Id="rId793" Type="http://schemas.openxmlformats.org/officeDocument/2006/relationships/image" Target="../media/image793.png"/><Relationship Id="rId807" Type="http://schemas.openxmlformats.org/officeDocument/2006/relationships/image" Target="../media/image807.jpg"/><Relationship Id="rId7" Type="http://schemas.openxmlformats.org/officeDocument/2006/relationships/image" Target="../media/image7.jpg"/><Relationship Id="rId239" Type="http://schemas.openxmlformats.org/officeDocument/2006/relationships/image" Target="../media/image239.jpg"/><Relationship Id="rId446" Type="http://schemas.openxmlformats.org/officeDocument/2006/relationships/image" Target="../media/image446.jpg"/><Relationship Id="rId653" Type="http://schemas.openxmlformats.org/officeDocument/2006/relationships/image" Target="../media/image653.jpg"/><Relationship Id="rId292" Type="http://schemas.openxmlformats.org/officeDocument/2006/relationships/image" Target="../media/image292.jpg"/><Relationship Id="rId306" Type="http://schemas.openxmlformats.org/officeDocument/2006/relationships/image" Target="../media/image306.jpg"/><Relationship Id="rId860" Type="http://schemas.openxmlformats.org/officeDocument/2006/relationships/image" Target="../media/image860.jpg"/><Relationship Id="rId958" Type="http://schemas.openxmlformats.org/officeDocument/2006/relationships/image" Target="../media/image958.jpg"/><Relationship Id="rId87" Type="http://schemas.openxmlformats.org/officeDocument/2006/relationships/image" Target="../media/image87.jpg"/><Relationship Id="rId513" Type="http://schemas.openxmlformats.org/officeDocument/2006/relationships/image" Target="../media/image513.jpg"/><Relationship Id="rId597" Type="http://schemas.openxmlformats.org/officeDocument/2006/relationships/image" Target="../media/image597.png"/><Relationship Id="rId720" Type="http://schemas.openxmlformats.org/officeDocument/2006/relationships/image" Target="../media/image720.png"/><Relationship Id="rId818" Type="http://schemas.openxmlformats.org/officeDocument/2006/relationships/image" Target="../media/image818.jpg"/><Relationship Id="rId152" Type="http://schemas.openxmlformats.org/officeDocument/2006/relationships/image" Target="../media/image152.jpg"/><Relationship Id="rId457" Type="http://schemas.openxmlformats.org/officeDocument/2006/relationships/image" Target="../media/image457.jpg"/><Relationship Id="rId1003" Type="http://schemas.openxmlformats.org/officeDocument/2006/relationships/image" Target="../media/image1003.jpg"/><Relationship Id="rId664" Type="http://schemas.openxmlformats.org/officeDocument/2006/relationships/image" Target="../media/image664.jpg"/><Relationship Id="rId871" Type="http://schemas.openxmlformats.org/officeDocument/2006/relationships/image" Target="../media/image871.jpg"/><Relationship Id="rId969" Type="http://schemas.openxmlformats.org/officeDocument/2006/relationships/image" Target="../media/image969.png"/><Relationship Id="rId14" Type="http://schemas.openxmlformats.org/officeDocument/2006/relationships/image" Target="../media/image14.jpg"/><Relationship Id="rId317" Type="http://schemas.openxmlformats.org/officeDocument/2006/relationships/image" Target="../media/image317.jpg"/><Relationship Id="rId524" Type="http://schemas.openxmlformats.org/officeDocument/2006/relationships/image" Target="../media/image524.png"/><Relationship Id="rId731" Type="http://schemas.openxmlformats.org/officeDocument/2006/relationships/image" Target="../media/image731.jpg"/><Relationship Id="rId98" Type="http://schemas.openxmlformats.org/officeDocument/2006/relationships/image" Target="../media/image98.png"/><Relationship Id="rId163" Type="http://schemas.openxmlformats.org/officeDocument/2006/relationships/image" Target="../media/image163.jpg"/><Relationship Id="rId370" Type="http://schemas.openxmlformats.org/officeDocument/2006/relationships/image" Target="../media/image370.jpg"/><Relationship Id="rId829" Type="http://schemas.openxmlformats.org/officeDocument/2006/relationships/image" Target="../media/image829.jpg"/><Relationship Id="rId1014" Type="http://schemas.openxmlformats.org/officeDocument/2006/relationships/image" Target="../media/image1014.jpg"/><Relationship Id="rId230" Type="http://schemas.openxmlformats.org/officeDocument/2006/relationships/image" Target="../media/image230.jpg"/><Relationship Id="rId468" Type="http://schemas.openxmlformats.org/officeDocument/2006/relationships/image" Target="../media/image468.png"/><Relationship Id="rId675" Type="http://schemas.openxmlformats.org/officeDocument/2006/relationships/image" Target="../media/image675.jpg"/><Relationship Id="rId882" Type="http://schemas.openxmlformats.org/officeDocument/2006/relationships/image" Target="../media/image882.jpg"/><Relationship Id="rId25" Type="http://schemas.openxmlformats.org/officeDocument/2006/relationships/image" Target="../media/image25.jpg"/><Relationship Id="rId328" Type="http://schemas.openxmlformats.org/officeDocument/2006/relationships/image" Target="../media/image328.jpg"/><Relationship Id="rId535" Type="http://schemas.openxmlformats.org/officeDocument/2006/relationships/image" Target="../media/image535.jpg"/><Relationship Id="rId742" Type="http://schemas.openxmlformats.org/officeDocument/2006/relationships/image" Target="../media/image742.jpg"/><Relationship Id="rId174" Type="http://schemas.openxmlformats.org/officeDocument/2006/relationships/image" Target="../media/image174.jpg"/><Relationship Id="rId381" Type="http://schemas.openxmlformats.org/officeDocument/2006/relationships/image" Target="../media/image381.jpg"/><Relationship Id="rId602" Type="http://schemas.openxmlformats.org/officeDocument/2006/relationships/image" Target="../media/image602.jpg"/><Relationship Id="rId1025" Type="http://schemas.openxmlformats.org/officeDocument/2006/relationships/image" Target="../media/image1025.png"/><Relationship Id="rId241" Type="http://schemas.openxmlformats.org/officeDocument/2006/relationships/image" Target="../media/image241.jpg"/><Relationship Id="rId479" Type="http://schemas.openxmlformats.org/officeDocument/2006/relationships/image" Target="../media/image479.png"/><Relationship Id="rId686" Type="http://schemas.openxmlformats.org/officeDocument/2006/relationships/image" Target="../media/image686.jpg"/><Relationship Id="rId893" Type="http://schemas.openxmlformats.org/officeDocument/2006/relationships/image" Target="../media/image893.jpg"/><Relationship Id="rId907" Type="http://schemas.openxmlformats.org/officeDocument/2006/relationships/image" Target="../media/image907.jpg"/><Relationship Id="rId36" Type="http://schemas.openxmlformats.org/officeDocument/2006/relationships/image" Target="../media/image36.jpg"/><Relationship Id="rId339" Type="http://schemas.openxmlformats.org/officeDocument/2006/relationships/image" Target="../media/image339.jpg"/><Relationship Id="rId546" Type="http://schemas.openxmlformats.org/officeDocument/2006/relationships/image" Target="../media/image546.jpg"/><Relationship Id="rId753" Type="http://schemas.openxmlformats.org/officeDocument/2006/relationships/image" Target="../media/image753.jpg"/><Relationship Id="rId101" Type="http://schemas.openxmlformats.org/officeDocument/2006/relationships/image" Target="../media/image101.jpg"/><Relationship Id="rId185" Type="http://schemas.openxmlformats.org/officeDocument/2006/relationships/image" Target="../media/image185.jpg"/><Relationship Id="rId406" Type="http://schemas.openxmlformats.org/officeDocument/2006/relationships/image" Target="../media/image406.jpg"/><Relationship Id="rId960" Type="http://schemas.openxmlformats.org/officeDocument/2006/relationships/image" Target="../media/image960.jpg"/><Relationship Id="rId1036" Type="http://schemas.openxmlformats.org/officeDocument/2006/relationships/image" Target="../media/image1036.png"/><Relationship Id="rId392" Type="http://schemas.openxmlformats.org/officeDocument/2006/relationships/image" Target="../media/image392.jpg"/><Relationship Id="rId613" Type="http://schemas.openxmlformats.org/officeDocument/2006/relationships/image" Target="../media/image613.jpg"/><Relationship Id="rId697" Type="http://schemas.openxmlformats.org/officeDocument/2006/relationships/image" Target="../media/image697.png"/><Relationship Id="rId820" Type="http://schemas.openxmlformats.org/officeDocument/2006/relationships/image" Target="../media/image820.jpg"/><Relationship Id="rId918" Type="http://schemas.openxmlformats.org/officeDocument/2006/relationships/image" Target="../media/image918.jpg"/><Relationship Id="rId252" Type="http://schemas.openxmlformats.org/officeDocument/2006/relationships/image" Target="../media/image252.jpg"/><Relationship Id="rId47" Type="http://schemas.openxmlformats.org/officeDocument/2006/relationships/image" Target="../media/image47.jpg"/><Relationship Id="rId112" Type="http://schemas.openxmlformats.org/officeDocument/2006/relationships/image" Target="../media/image112.jpg"/><Relationship Id="rId557" Type="http://schemas.openxmlformats.org/officeDocument/2006/relationships/image" Target="../media/image557.jpg"/><Relationship Id="rId764" Type="http://schemas.openxmlformats.org/officeDocument/2006/relationships/image" Target="../media/image764.jpg"/><Relationship Id="rId971" Type="http://schemas.openxmlformats.org/officeDocument/2006/relationships/image" Target="../media/image971.jpg"/><Relationship Id="rId196" Type="http://schemas.openxmlformats.org/officeDocument/2006/relationships/image" Target="../media/image196.jpg"/><Relationship Id="rId417" Type="http://schemas.openxmlformats.org/officeDocument/2006/relationships/image" Target="../media/image417.jpg"/><Relationship Id="rId624" Type="http://schemas.openxmlformats.org/officeDocument/2006/relationships/image" Target="../media/image624.jpg"/><Relationship Id="rId831" Type="http://schemas.openxmlformats.org/officeDocument/2006/relationships/image" Target="../media/image831.jpg"/><Relationship Id="rId1047" Type="http://schemas.openxmlformats.org/officeDocument/2006/relationships/image" Target="../media/image1047.jpg"/><Relationship Id="rId263" Type="http://schemas.openxmlformats.org/officeDocument/2006/relationships/image" Target="../media/image263.jpg"/><Relationship Id="rId470" Type="http://schemas.openxmlformats.org/officeDocument/2006/relationships/image" Target="../media/image470.jpg"/><Relationship Id="rId929" Type="http://schemas.openxmlformats.org/officeDocument/2006/relationships/image" Target="../media/image929.jpg"/><Relationship Id="rId58" Type="http://schemas.openxmlformats.org/officeDocument/2006/relationships/image" Target="../media/image58.jpg"/><Relationship Id="rId123" Type="http://schemas.openxmlformats.org/officeDocument/2006/relationships/image" Target="../media/image123.jpg"/><Relationship Id="rId330" Type="http://schemas.openxmlformats.org/officeDocument/2006/relationships/image" Target="../media/image330.jpg"/><Relationship Id="rId568" Type="http://schemas.openxmlformats.org/officeDocument/2006/relationships/image" Target="../media/image568.jpg"/><Relationship Id="rId775" Type="http://schemas.openxmlformats.org/officeDocument/2006/relationships/image" Target="../media/image775.png"/><Relationship Id="rId982" Type="http://schemas.openxmlformats.org/officeDocument/2006/relationships/image" Target="../media/image982.jpg"/><Relationship Id="rId428" Type="http://schemas.openxmlformats.org/officeDocument/2006/relationships/image" Target="../media/image428.jpg"/><Relationship Id="rId635" Type="http://schemas.openxmlformats.org/officeDocument/2006/relationships/image" Target="../media/image635.jpg"/><Relationship Id="rId842" Type="http://schemas.openxmlformats.org/officeDocument/2006/relationships/image" Target="../media/image842.jpg"/><Relationship Id="rId1058" Type="http://schemas.openxmlformats.org/officeDocument/2006/relationships/image" Target="../media/image1058.jpg"/><Relationship Id="rId274" Type="http://schemas.openxmlformats.org/officeDocument/2006/relationships/image" Target="../media/image274.jpg"/><Relationship Id="rId481" Type="http://schemas.openxmlformats.org/officeDocument/2006/relationships/image" Target="../media/image481.png"/><Relationship Id="rId702" Type="http://schemas.openxmlformats.org/officeDocument/2006/relationships/image" Target="../media/image702.jpg"/><Relationship Id="rId69" Type="http://schemas.openxmlformats.org/officeDocument/2006/relationships/image" Target="../media/image69.jpg"/><Relationship Id="rId134" Type="http://schemas.openxmlformats.org/officeDocument/2006/relationships/image" Target="../media/image134.jpg"/><Relationship Id="rId579" Type="http://schemas.openxmlformats.org/officeDocument/2006/relationships/image" Target="../media/image579.jpg"/><Relationship Id="rId786" Type="http://schemas.openxmlformats.org/officeDocument/2006/relationships/image" Target="../media/image786.jpg"/><Relationship Id="rId993" Type="http://schemas.openxmlformats.org/officeDocument/2006/relationships/image" Target="../media/image993.jpg"/><Relationship Id="rId341" Type="http://schemas.openxmlformats.org/officeDocument/2006/relationships/image" Target="../media/image341.jpg"/><Relationship Id="rId439" Type="http://schemas.openxmlformats.org/officeDocument/2006/relationships/image" Target="../media/image439.png"/><Relationship Id="rId646" Type="http://schemas.openxmlformats.org/officeDocument/2006/relationships/image" Target="../media/image646.jpg"/><Relationship Id="rId201" Type="http://schemas.openxmlformats.org/officeDocument/2006/relationships/image" Target="../media/image201.jpg"/><Relationship Id="rId285" Type="http://schemas.openxmlformats.org/officeDocument/2006/relationships/image" Target="../media/image285.jpg"/><Relationship Id="rId506" Type="http://schemas.openxmlformats.org/officeDocument/2006/relationships/image" Target="../media/image506.png"/><Relationship Id="rId853" Type="http://schemas.openxmlformats.org/officeDocument/2006/relationships/image" Target="../media/image853.jpg"/><Relationship Id="rId492" Type="http://schemas.openxmlformats.org/officeDocument/2006/relationships/image" Target="../media/image492.jpg"/><Relationship Id="rId713" Type="http://schemas.openxmlformats.org/officeDocument/2006/relationships/image" Target="../media/image713.jpg"/><Relationship Id="rId797" Type="http://schemas.openxmlformats.org/officeDocument/2006/relationships/image" Target="../media/image797.jpg"/><Relationship Id="rId920" Type="http://schemas.openxmlformats.org/officeDocument/2006/relationships/image" Target="../media/image920.jpg"/><Relationship Id="rId145" Type="http://schemas.openxmlformats.org/officeDocument/2006/relationships/image" Target="../media/image145.jpg"/><Relationship Id="rId352" Type="http://schemas.openxmlformats.org/officeDocument/2006/relationships/image" Target="../media/image352.png"/><Relationship Id="rId212" Type="http://schemas.openxmlformats.org/officeDocument/2006/relationships/image" Target="../media/image212.jpg"/><Relationship Id="rId657" Type="http://schemas.openxmlformats.org/officeDocument/2006/relationships/image" Target="../media/image657.jpg"/><Relationship Id="rId864" Type="http://schemas.openxmlformats.org/officeDocument/2006/relationships/image" Target="../media/image864.jpg"/><Relationship Id="rId296" Type="http://schemas.openxmlformats.org/officeDocument/2006/relationships/image" Target="../media/image296.jpg"/><Relationship Id="rId517" Type="http://schemas.openxmlformats.org/officeDocument/2006/relationships/image" Target="../media/image517.png"/><Relationship Id="rId724" Type="http://schemas.openxmlformats.org/officeDocument/2006/relationships/image" Target="../media/image724.jpg"/><Relationship Id="rId931" Type="http://schemas.openxmlformats.org/officeDocument/2006/relationships/image" Target="../media/image931.jpg"/><Relationship Id="rId60" Type="http://schemas.openxmlformats.org/officeDocument/2006/relationships/image" Target="../media/image60.jpg"/><Relationship Id="rId156" Type="http://schemas.openxmlformats.org/officeDocument/2006/relationships/image" Target="../media/image156.jpg"/><Relationship Id="rId363" Type="http://schemas.openxmlformats.org/officeDocument/2006/relationships/image" Target="../media/image363.jpg"/><Relationship Id="rId570" Type="http://schemas.openxmlformats.org/officeDocument/2006/relationships/image" Target="../media/image570.png"/><Relationship Id="rId1007" Type="http://schemas.openxmlformats.org/officeDocument/2006/relationships/image" Target="../media/image1007.jpg"/><Relationship Id="rId223" Type="http://schemas.openxmlformats.org/officeDocument/2006/relationships/image" Target="../media/image223.jpg"/><Relationship Id="rId430" Type="http://schemas.openxmlformats.org/officeDocument/2006/relationships/image" Target="../media/image430.jpg"/><Relationship Id="rId668" Type="http://schemas.openxmlformats.org/officeDocument/2006/relationships/image" Target="../media/image668.jpg"/><Relationship Id="rId875" Type="http://schemas.openxmlformats.org/officeDocument/2006/relationships/image" Target="../media/image875.jpg"/><Relationship Id="rId18" Type="http://schemas.openxmlformats.org/officeDocument/2006/relationships/image" Target="../media/image18.jpg"/><Relationship Id="rId528" Type="http://schemas.openxmlformats.org/officeDocument/2006/relationships/image" Target="../media/image528.jpg"/><Relationship Id="rId735" Type="http://schemas.openxmlformats.org/officeDocument/2006/relationships/image" Target="../media/image735.jpg"/><Relationship Id="rId942" Type="http://schemas.openxmlformats.org/officeDocument/2006/relationships/image" Target="../media/image942.jpg"/><Relationship Id="rId167" Type="http://schemas.openxmlformats.org/officeDocument/2006/relationships/image" Target="../media/image167.jpg"/><Relationship Id="rId374" Type="http://schemas.openxmlformats.org/officeDocument/2006/relationships/image" Target="../media/image374.jpg"/><Relationship Id="rId581" Type="http://schemas.openxmlformats.org/officeDocument/2006/relationships/image" Target="../media/image581.jpg"/><Relationship Id="rId1018" Type="http://schemas.openxmlformats.org/officeDocument/2006/relationships/image" Target="../media/image1018.png"/><Relationship Id="rId71" Type="http://schemas.openxmlformats.org/officeDocument/2006/relationships/image" Target="../media/image71.jpg"/><Relationship Id="rId234" Type="http://schemas.openxmlformats.org/officeDocument/2006/relationships/image" Target="../media/image234.jpg"/><Relationship Id="rId679" Type="http://schemas.openxmlformats.org/officeDocument/2006/relationships/image" Target="../media/image679.png"/><Relationship Id="rId802" Type="http://schemas.openxmlformats.org/officeDocument/2006/relationships/image" Target="../media/image802.jpg"/><Relationship Id="rId886" Type="http://schemas.openxmlformats.org/officeDocument/2006/relationships/image" Target="../media/image886.jpg"/><Relationship Id="rId2" Type="http://schemas.openxmlformats.org/officeDocument/2006/relationships/image" Target="../media/image2.jpg"/><Relationship Id="rId29" Type="http://schemas.openxmlformats.org/officeDocument/2006/relationships/image" Target="../media/image29.jpg"/><Relationship Id="rId441" Type="http://schemas.openxmlformats.org/officeDocument/2006/relationships/image" Target="../media/image441.jpg"/><Relationship Id="rId539" Type="http://schemas.openxmlformats.org/officeDocument/2006/relationships/image" Target="../media/image539.jpg"/><Relationship Id="rId746" Type="http://schemas.openxmlformats.org/officeDocument/2006/relationships/image" Target="../media/image746.jpg"/><Relationship Id="rId178" Type="http://schemas.openxmlformats.org/officeDocument/2006/relationships/image" Target="../media/image178.jpg"/><Relationship Id="rId301" Type="http://schemas.openxmlformats.org/officeDocument/2006/relationships/image" Target="../media/image301.jpg"/><Relationship Id="rId953" Type="http://schemas.openxmlformats.org/officeDocument/2006/relationships/image" Target="../media/image953.jpg"/><Relationship Id="rId1029" Type="http://schemas.openxmlformats.org/officeDocument/2006/relationships/image" Target="../media/image1029.jpg"/><Relationship Id="rId82" Type="http://schemas.openxmlformats.org/officeDocument/2006/relationships/image" Target="../media/image82.jpg"/><Relationship Id="rId385" Type="http://schemas.openxmlformats.org/officeDocument/2006/relationships/image" Target="../media/image385.jpg"/><Relationship Id="rId592" Type="http://schemas.openxmlformats.org/officeDocument/2006/relationships/image" Target="../media/image592.jpg"/><Relationship Id="rId606" Type="http://schemas.openxmlformats.org/officeDocument/2006/relationships/image" Target="../media/image606.jpg"/><Relationship Id="rId813" Type="http://schemas.openxmlformats.org/officeDocument/2006/relationships/image" Target="../media/image813.jpg"/><Relationship Id="rId245" Type="http://schemas.openxmlformats.org/officeDocument/2006/relationships/image" Target="../media/image245.jpg"/><Relationship Id="rId452" Type="http://schemas.openxmlformats.org/officeDocument/2006/relationships/image" Target="../media/image452.png"/><Relationship Id="rId897" Type="http://schemas.openxmlformats.org/officeDocument/2006/relationships/image" Target="../media/image897.png"/><Relationship Id="rId105" Type="http://schemas.openxmlformats.org/officeDocument/2006/relationships/image" Target="../media/image105.png"/><Relationship Id="rId312" Type="http://schemas.openxmlformats.org/officeDocument/2006/relationships/image" Target="../media/image312.jpg"/><Relationship Id="rId757" Type="http://schemas.openxmlformats.org/officeDocument/2006/relationships/image" Target="../media/image757.png"/><Relationship Id="rId964" Type="http://schemas.openxmlformats.org/officeDocument/2006/relationships/image" Target="../media/image964.jpg"/><Relationship Id="rId93" Type="http://schemas.openxmlformats.org/officeDocument/2006/relationships/image" Target="../media/image93.jpg"/><Relationship Id="rId189" Type="http://schemas.openxmlformats.org/officeDocument/2006/relationships/image" Target="../media/image189.jpg"/><Relationship Id="rId396" Type="http://schemas.openxmlformats.org/officeDocument/2006/relationships/image" Target="../media/image396.jpg"/><Relationship Id="rId617" Type="http://schemas.openxmlformats.org/officeDocument/2006/relationships/image" Target="../media/image617.jpg"/><Relationship Id="rId824" Type="http://schemas.openxmlformats.org/officeDocument/2006/relationships/image" Target="../media/image824.jpg"/><Relationship Id="rId256" Type="http://schemas.openxmlformats.org/officeDocument/2006/relationships/image" Target="../media/image256.jpg"/><Relationship Id="rId463" Type="http://schemas.openxmlformats.org/officeDocument/2006/relationships/image" Target="../media/image463.png"/><Relationship Id="rId670" Type="http://schemas.openxmlformats.org/officeDocument/2006/relationships/image" Target="../media/image670.jpg"/><Relationship Id="rId116" Type="http://schemas.openxmlformats.org/officeDocument/2006/relationships/image" Target="../media/image116.jpg"/><Relationship Id="rId323" Type="http://schemas.openxmlformats.org/officeDocument/2006/relationships/image" Target="../media/image323.jpg"/><Relationship Id="rId530" Type="http://schemas.openxmlformats.org/officeDocument/2006/relationships/image" Target="../media/image530.jpg"/><Relationship Id="rId768" Type="http://schemas.openxmlformats.org/officeDocument/2006/relationships/image" Target="../media/image768.jpg"/><Relationship Id="rId975" Type="http://schemas.openxmlformats.org/officeDocument/2006/relationships/image" Target="../media/image975.jpg"/><Relationship Id="rId20" Type="http://schemas.openxmlformats.org/officeDocument/2006/relationships/image" Target="../media/image20.png"/><Relationship Id="rId628" Type="http://schemas.openxmlformats.org/officeDocument/2006/relationships/image" Target="../media/image628.jpg"/><Relationship Id="rId835" Type="http://schemas.openxmlformats.org/officeDocument/2006/relationships/image" Target="../media/image835.jpg"/><Relationship Id="rId267" Type="http://schemas.openxmlformats.org/officeDocument/2006/relationships/image" Target="../media/image267.jpg"/><Relationship Id="rId474" Type="http://schemas.openxmlformats.org/officeDocument/2006/relationships/image" Target="../media/image474.jpg"/><Relationship Id="rId1020" Type="http://schemas.openxmlformats.org/officeDocument/2006/relationships/image" Target="../media/image1020.png"/><Relationship Id="rId127" Type="http://schemas.openxmlformats.org/officeDocument/2006/relationships/image" Target="../media/image127.jpg"/><Relationship Id="rId681" Type="http://schemas.openxmlformats.org/officeDocument/2006/relationships/image" Target="../media/image681.jpg"/><Relationship Id="rId779" Type="http://schemas.openxmlformats.org/officeDocument/2006/relationships/image" Target="../media/image779.jpg"/><Relationship Id="rId902" Type="http://schemas.openxmlformats.org/officeDocument/2006/relationships/image" Target="../media/image902.jpg"/><Relationship Id="rId986" Type="http://schemas.openxmlformats.org/officeDocument/2006/relationships/image" Target="../media/image986.jpg"/><Relationship Id="rId31" Type="http://schemas.openxmlformats.org/officeDocument/2006/relationships/image" Target="../media/image31.jpg"/><Relationship Id="rId334" Type="http://schemas.openxmlformats.org/officeDocument/2006/relationships/image" Target="../media/image334.jpg"/><Relationship Id="rId541" Type="http://schemas.openxmlformats.org/officeDocument/2006/relationships/image" Target="../media/image541.jpg"/><Relationship Id="rId639" Type="http://schemas.openxmlformats.org/officeDocument/2006/relationships/image" Target="../media/image639.jpg"/><Relationship Id="rId180" Type="http://schemas.openxmlformats.org/officeDocument/2006/relationships/image" Target="../media/image180.jpg"/><Relationship Id="rId278" Type="http://schemas.openxmlformats.org/officeDocument/2006/relationships/image" Target="../media/image278.jpg"/><Relationship Id="rId401" Type="http://schemas.openxmlformats.org/officeDocument/2006/relationships/image" Target="../media/image401.jpg"/><Relationship Id="rId846" Type="http://schemas.openxmlformats.org/officeDocument/2006/relationships/image" Target="../media/image846.jpg"/><Relationship Id="rId1031" Type="http://schemas.openxmlformats.org/officeDocument/2006/relationships/image" Target="../media/image1031.jpg"/><Relationship Id="rId485" Type="http://schemas.openxmlformats.org/officeDocument/2006/relationships/image" Target="../media/image485.jpg"/><Relationship Id="rId692" Type="http://schemas.openxmlformats.org/officeDocument/2006/relationships/image" Target="../media/image692.png"/><Relationship Id="rId706" Type="http://schemas.openxmlformats.org/officeDocument/2006/relationships/image" Target="../media/image706.jpg"/><Relationship Id="rId913" Type="http://schemas.openxmlformats.org/officeDocument/2006/relationships/image" Target="../media/image913.png"/><Relationship Id="rId42" Type="http://schemas.openxmlformats.org/officeDocument/2006/relationships/image" Target="../media/image42.jpg"/><Relationship Id="rId138" Type="http://schemas.openxmlformats.org/officeDocument/2006/relationships/image" Target="../media/image138.jpg"/><Relationship Id="rId345" Type="http://schemas.openxmlformats.org/officeDocument/2006/relationships/image" Target="../media/image345.jpg"/><Relationship Id="rId552" Type="http://schemas.openxmlformats.org/officeDocument/2006/relationships/image" Target="../media/image552.jpg"/><Relationship Id="rId997" Type="http://schemas.openxmlformats.org/officeDocument/2006/relationships/image" Target="../media/image997.jpg"/><Relationship Id="rId191" Type="http://schemas.openxmlformats.org/officeDocument/2006/relationships/image" Target="../media/image191.jpg"/><Relationship Id="rId205" Type="http://schemas.openxmlformats.org/officeDocument/2006/relationships/image" Target="../media/image205.jpg"/><Relationship Id="rId412" Type="http://schemas.openxmlformats.org/officeDocument/2006/relationships/image" Target="../media/image412.jpg"/><Relationship Id="rId857" Type="http://schemas.openxmlformats.org/officeDocument/2006/relationships/image" Target="../media/image857.jpg"/><Relationship Id="rId1042" Type="http://schemas.openxmlformats.org/officeDocument/2006/relationships/image" Target="../media/image1042.jpg"/><Relationship Id="rId289" Type="http://schemas.openxmlformats.org/officeDocument/2006/relationships/image" Target="../media/image289.jpg"/><Relationship Id="rId496" Type="http://schemas.openxmlformats.org/officeDocument/2006/relationships/image" Target="../media/image496.jpg"/><Relationship Id="rId717" Type="http://schemas.openxmlformats.org/officeDocument/2006/relationships/image" Target="../media/image717.jpg"/><Relationship Id="rId924" Type="http://schemas.openxmlformats.org/officeDocument/2006/relationships/image" Target="../media/image924.jpg"/><Relationship Id="rId53" Type="http://schemas.openxmlformats.org/officeDocument/2006/relationships/image" Target="../media/image53.jpg"/><Relationship Id="rId149" Type="http://schemas.openxmlformats.org/officeDocument/2006/relationships/image" Target="../media/image149.jpg"/><Relationship Id="rId356" Type="http://schemas.openxmlformats.org/officeDocument/2006/relationships/image" Target="../media/image356.jpg"/><Relationship Id="rId563" Type="http://schemas.openxmlformats.org/officeDocument/2006/relationships/image" Target="../media/image563.jpg"/><Relationship Id="rId770" Type="http://schemas.openxmlformats.org/officeDocument/2006/relationships/image" Target="../media/image770.jpg"/><Relationship Id="rId216" Type="http://schemas.openxmlformats.org/officeDocument/2006/relationships/image" Target="../media/image216.jpg"/><Relationship Id="rId423" Type="http://schemas.openxmlformats.org/officeDocument/2006/relationships/image" Target="../media/image423.jpg"/><Relationship Id="rId868" Type="http://schemas.openxmlformats.org/officeDocument/2006/relationships/image" Target="../media/image868.jpg"/><Relationship Id="rId1053" Type="http://schemas.openxmlformats.org/officeDocument/2006/relationships/image" Target="../media/image1053.jpg"/><Relationship Id="rId630" Type="http://schemas.openxmlformats.org/officeDocument/2006/relationships/image" Target="../media/image630.jpg"/><Relationship Id="rId728" Type="http://schemas.openxmlformats.org/officeDocument/2006/relationships/image" Target="../media/image728.jpg"/><Relationship Id="rId935" Type="http://schemas.openxmlformats.org/officeDocument/2006/relationships/image" Target="../media/image935.jpg"/><Relationship Id="rId64" Type="http://schemas.openxmlformats.org/officeDocument/2006/relationships/image" Target="../media/image64.jpg"/><Relationship Id="rId367" Type="http://schemas.openxmlformats.org/officeDocument/2006/relationships/image" Target="../media/image367.jpg"/><Relationship Id="rId574" Type="http://schemas.openxmlformats.org/officeDocument/2006/relationships/image" Target="../media/image574.png"/><Relationship Id="rId227" Type="http://schemas.openxmlformats.org/officeDocument/2006/relationships/image" Target="../media/image227.jpg"/><Relationship Id="rId781" Type="http://schemas.openxmlformats.org/officeDocument/2006/relationships/image" Target="../media/image781.png"/><Relationship Id="rId879" Type="http://schemas.openxmlformats.org/officeDocument/2006/relationships/image" Target="../media/image879.jpg"/><Relationship Id="rId434" Type="http://schemas.openxmlformats.org/officeDocument/2006/relationships/image" Target="../media/image434.jpg"/><Relationship Id="rId641" Type="http://schemas.openxmlformats.org/officeDocument/2006/relationships/image" Target="../media/image641.jpg"/><Relationship Id="rId739" Type="http://schemas.openxmlformats.org/officeDocument/2006/relationships/image" Target="../media/image739.jpg"/><Relationship Id="rId280" Type="http://schemas.openxmlformats.org/officeDocument/2006/relationships/image" Target="../media/image280.jpg"/><Relationship Id="rId501" Type="http://schemas.openxmlformats.org/officeDocument/2006/relationships/image" Target="../media/image501.png"/><Relationship Id="rId946" Type="http://schemas.openxmlformats.org/officeDocument/2006/relationships/image" Target="../media/image946.jpg"/><Relationship Id="rId75" Type="http://schemas.openxmlformats.org/officeDocument/2006/relationships/image" Target="../media/image75.jpg"/><Relationship Id="rId140" Type="http://schemas.openxmlformats.org/officeDocument/2006/relationships/image" Target="../media/image140.jpg"/><Relationship Id="rId378" Type="http://schemas.openxmlformats.org/officeDocument/2006/relationships/image" Target="../media/image378.jpg"/><Relationship Id="rId585" Type="http://schemas.openxmlformats.org/officeDocument/2006/relationships/image" Target="../media/image585.png"/><Relationship Id="rId792" Type="http://schemas.openxmlformats.org/officeDocument/2006/relationships/image" Target="../media/image792.png"/><Relationship Id="rId806" Type="http://schemas.openxmlformats.org/officeDocument/2006/relationships/image" Target="../media/image806.jpg"/><Relationship Id="rId6" Type="http://schemas.openxmlformats.org/officeDocument/2006/relationships/image" Target="../media/image6.jpg"/><Relationship Id="rId238" Type="http://schemas.openxmlformats.org/officeDocument/2006/relationships/image" Target="../media/image238.jpg"/><Relationship Id="rId445" Type="http://schemas.openxmlformats.org/officeDocument/2006/relationships/image" Target="../media/image445.png"/><Relationship Id="rId652" Type="http://schemas.openxmlformats.org/officeDocument/2006/relationships/image" Target="../media/image652.jpg"/><Relationship Id="rId291" Type="http://schemas.openxmlformats.org/officeDocument/2006/relationships/image" Target="../media/image291.jpg"/><Relationship Id="rId305" Type="http://schemas.openxmlformats.org/officeDocument/2006/relationships/image" Target="../media/image305.jpg"/><Relationship Id="rId512" Type="http://schemas.openxmlformats.org/officeDocument/2006/relationships/image" Target="../media/image512.jpg"/><Relationship Id="rId957" Type="http://schemas.openxmlformats.org/officeDocument/2006/relationships/image" Target="../media/image957.jpg"/><Relationship Id="rId86" Type="http://schemas.openxmlformats.org/officeDocument/2006/relationships/image" Target="../media/image86.jpg"/><Relationship Id="rId151" Type="http://schemas.openxmlformats.org/officeDocument/2006/relationships/image" Target="../media/image151.jpg"/><Relationship Id="rId389" Type="http://schemas.openxmlformats.org/officeDocument/2006/relationships/image" Target="../media/image389.jpg"/><Relationship Id="rId596" Type="http://schemas.openxmlformats.org/officeDocument/2006/relationships/image" Target="../media/image596.png"/><Relationship Id="rId817" Type="http://schemas.openxmlformats.org/officeDocument/2006/relationships/image" Target="../media/image817.jpg"/><Relationship Id="rId1002" Type="http://schemas.openxmlformats.org/officeDocument/2006/relationships/image" Target="../media/image1002.jpg"/><Relationship Id="rId249" Type="http://schemas.openxmlformats.org/officeDocument/2006/relationships/image" Target="../media/image249.jpg"/><Relationship Id="rId456" Type="http://schemas.openxmlformats.org/officeDocument/2006/relationships/image" Target="../media/image456.jpg"/><Relationship Id="rId663" Type="http://schemas.openxmlformats.org/officeDocument/2006/relationships/image" Target="../media/image663.jpg"/><Relationship Id="rId870" Type="http://schemas.openxmlformats.org/officeDocument/2006/relationships/image" Target="../media/image870.jpg"/><Relationship Id="rId13" Type="http://schemas.openxmlformats.org/officeDocument/2006/relationships/image" Target="../media/image13.jpg"/><Relationship Id="rId109" Type="http://schemas.openxmlformats.org/officeDocument/2006/relationships/image" Target="../media/image109.png"/><Relationship Id="rId316" Type="http://schemas.openxmlformats.org/officeDocument/2006/relationships/image" Target="../media/image316.jpg"/><Relationship Id="rId523" Type="http://schemas.openxmlformats.org/officeDocument/2006/relationships/image" Target="../media/image523.png"/><Relationship Id="rId968" Type="http://schemas.openxmlformats.org/officeDocument/2006/relationships/image" Target="../media/image968.jpg"/><Relationship Id="rId97" Type="http://schemas.openxmlformats.org/officeDocument/2006/relationships/image" Target="../media/image97.jpg"/><Relationship Id="rId730" Type="http://schemas.openxmlformats.org/officeDocument/2006/relationships/image" Target="../media/image730.jpg"/><Relationship Id="rId828" Type="http://schemas.openxmlformats.org/officeDocument/2006/relationships/image" Target="../media/image828.jpg"/><Relationship Id="rId1013" Type="http://schemas.openxmlformats.org/officeDocument/2006/relationships/image" Target="../media/image1013.jpg"/><Relationship Id="rId162" Type="http://schemas.openxmlformats.org/officeDocument/2006/relationships/image" Target="../media/image162.jpg"/><Relationship Id="rId467" Type="http://schemas.openxmlformats.org/officeDocument/2006/relationships/image" Target="../media/image467.jpg"/><Relationship Id="rId674" Type="http://schemas.openxmlformats.org/officeDocument/2006/relationships/image" Target="../media/image674.jpg"/><Relationship Id="rId881" Type="http://schemas.openxmlformats.org/officeDocument/2006/relationships/image" Target="../media/image881.jpg"/><Relationship Id="rId979" Type="http://schemas.openxmlformats.org/officeDocument/2006/relationships/image" Target="../media/image979.jpg"/><Relationship Id="rId24" Type="http://schemas.openxmlformats.org/officeDocument/2006/relationships/image" Target="../media/image24.jpg"/><Relationship Id="rId327" Type="http://schemas.openxmlformats.org/officeDocument/2006/relationships/image" Target="../media/image327.jpg"/><Relationship Id="rId534" Type="http://schemas.openxmlformats.org/officeDocument/2006/relationships/image" Target="../media/image534.jpg"/><Relationship Id="rId741" Type="http://schemas.openxmlformats.org/officeDocument/2006/relationships/image" Target="../media/image741.jpg"/><Relationship Id="rId839" Type="http://schemas.openxmlformats.org/officeDocument/2006/relationships/image" Target="../media/image839.jpg"/><Relationship Id="rId173" Type="http://schemas.openxmlformats.org/officeDocument/2006/relationships/image" Target="../media/image173.jpg"/><Relationship Id="rId380" Type="http://schemas.openxmlformats.org/officeDocument/2006/relationships/image" Target="../media/image380.jpg"/><Relationship Id="rId601" Type="http://schemas.openxmlformats.org/officeDocument/2006/relationships/image" Target="../media/image601.jpg"/><Relationship Id="rId1024" Type="http://schemas.openxmlformats.org/officeDocument/2006/relationships/image" Target="../media/image1024.png"/><Relationship Id="rId240" Type="http://schemas.openxmlformats.org/officeDocument/2006/relationships/image" Target="../media/image240.jp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892" Type="http://schemas.openxmlformats.org/officeDocument/2006/relationships/image" Target="../media/image892.jpg"/><Relationship Id="rId906" Type="http://schemas.openxmlformats.org/officeDocument/2006/relationships/image" Target="../media/image906.jpg"/><Relationship Id="rId35" Type="http://schemas.openxmlformats.org/officeDocument/2006/relationships/image" Target="../media/image35.jpg"/><Relationship Id="rId100" Type="http://schemas.openxmlformats.org/officeDocument/2006/relationships/image" Target="../media/image100.jpg"/><Relationship Id="rId338" Type="http://schemas.openxmlformats.org/officeDocument/2006/relationships/image" Target="../media/image338.jpg"/><Relationship Id="rId545" Type="http://schemas.openxmlformats.org/officeDocument/2006/relationships/image" Target="../media/image545.jpg"/><Relationship Id="rId752" Type="http://schemas.openxmlformats.org/officeDocument/2006/relationships/image" Target="../media/image752.jpg"/><Relationship Id="rId184" Type="http://schemas.openxmlformats.org/officeDocument/2006/relationships/image" Target="../media/image184.jpg"/><Relationship Id="rId391" Type="http://schemas.openxmlformats.org/officeDocument/2006/relationships/image" Target="../media/image391.jpg"/><Relationship Id="rId405" Type="http://schemas.openxmlformats.org/officeDocument/2006/relationships/image" Target="../media/image405.jpg"/><Relationship Id="rId612" Type="http://schemas.openxmlformats.org/officeDocument/2006/relationships/image" Target="../media/image612.jpg"/><Relationship Id="rId1035" Type="http://schemas.openxmlformats.org/officeDocument/2006/relationships/image" Target="../media/image1035.jpg"/><Relationship Id="rId251" Type="http://schemas.openxmlformats.org/officeDocument/2006/relationships/image" Target="../media/image251.jpg"/><Relationship Id="rId489" Type="http://schemas.openxmlformats.org/officeDocument/2006/relationships/image" Target="../media/image489.jpg"/><Relationship Id="rId696" Type="http://schemas.openxmlformats.org/officeDocument/2006/relationships/image" Target="../media/image696.png"/><Relationship Id="rId917" Type="http://schemas.openxmlformats.org/officeDocument/2006/relationships/image" Target="../media/image917.jpg"/><Relationship Id="rId46" Type="http://schemas.openxmlformats.org/officeDocument/2006/relationships/image" Target="../media/image46.jpg"/><Relationship Id="rId349" Type="http://schemas.openxmlformats.org/officeDocument/2006/relationships/image" Target="../media/image349.jpg"/><Relationship Id="rId556" Type="http://schemas.openxmlformats.org/officeDocument/2006/relationships/image" Target="../media/image556.jpg"/><Relationship Id="rId763" Type="http://schemas.openxmlformats.org/officeDocument/2006/relationships/image" Target="../media/image763.png"/><Relationship Id="rId111" Type="http://schemas.openxmlformats.org/officeDocument/2006/relationships/image" Target="../media/image111.png"/><Relationship Id="rId195" Type="http://schemas.openxmlformats.org/officeDocument/2006/relationships/image" Target="../media/image195.jpg"/><Relationship Id="rId209" Type="http://schemas.openxmlformats.org/officeDocument/2006/relationships/image" Target="../media/image209.jpg"/><Relationship Id="rId416" Type="http://schemas.openxmlformats.org/officeDocument/2006/relationships/image" Target="../media/image416.jpg"/><Relationship Id="rId970" Type="http://schemas.openxmlformats.org/officeDocument/2006/relationships/image" Target="../media/image970.jpg"/><Relationship Id="rId1046" Type="http://schemas.openxmlformats.org/officeDocument/2006/relationships/image" Target="../media/image1046.jpg"/><Relationship Id="rId623" Type="http://schemas.openxmlformats.org/officeDocument/2006/relationships/image" Target="../media/image623.jpg"/><Relationship Id="rId830" Type="http://schemas.openxmlformats.org/officeDocument/2006/relationships/image" Target="../media/image830.png"/><Relationship Id="rId928" Type="http://schemas.openxmlformats.org/officeDocument/2006/relationships/image" Target="../media/image928.jpg"/><Relationship Id="rId57" Type="http://schemas.openxmlformats.org/officeDocument/2006/relationships/image" Target="../media/image57.jpg"/><Relationship Id="rId262" Type="http://schemas.openxmlformats.org/officeDocument/2006/relationships/image" Target="../media/image262.jpg"/><Relationship Id="rId567" Type="http://schemas.openxmlformats.org/officeDocument/2006/relationships/image" Target="../media/image567.jpg"/><Relationship Id="rId122" Type="http://schemas.openxmlformats.org/officeDocument/2006/relationships/image" Target="../media/image122.jpg"/><Relationship Id="rId774" Type="http://schemas.openxmlformats.org/officeDocument/2006/relationships/image" Target="../media/image774.jpg"/><Relationship Id="rId981" Type="http://schemas.openxmlformats.org/officeDocument/2006/relationships/image" Target="../media/image981.jpg"/><Relationship Id="rId1057" Type="http://schemas.openxmlformats.org/officeDocument/2006/relationships/image" Target="../media/image1057.jpg"/><Relationship Id="rId427" Type="http://schemas.openxmlformats.org/officeDocument/2006/relationships/image" Target="../media/image427.jpg"/><Relationship Id="rId634" Type="http://schemas.openxmlformats.org/officeDocument/2006/relationships/image" Target="../media/image634.jpg"/><Relationship Id="rId841" Type="http://schemas.openxmlformats.org/officeDocument/2006/relationships/image" Target="../media/image841.jpg"/><Relationship Id="rId273" Type="http://schemas.openxmlformats.org/officeDocument/2006/relationships/image" Target="../media/image273.jpg"/><Relationship Id="rId480" Type="http://schemas.openxmlformats.org/officeDocument/2006/relationships/image" Target="../media/image480.jpg"/><Relationship Id="rId701" Type="http://schemas.openxmlformats.org/officeDocument/2006/relationships/image" Target="../media/image701.jpg"/><Relationship Id="rId939" Type="http://schemas.openxmlformats.org/officeDocument/2006/relationships/image" Target="../media/image939.jpg"/><Relationship Id="rId68" Type="http://schemas.openxmlformats.org/officeDocument/2006/relationships/image" Target="../media/image68.jpg"/><Relationship Id="rId133" Type="http://schemas.openxmlformats.org/officeDocument/2006/relationships/image" Target="../media/image133.jpg"/><Relationship Id="rId340" Type="http://schemas.openxmlformats.org/officeDocument/2006/relationships/image" Target="../media/image340.jpg"/><Relationship Id="rId578" Type="http://schemas.openxmlformats.org/officeDocument/2006/relationships/image" Target="../media/image578.jpg"/><Relationship Id="rId785" Type="http://schemas.openxmlformats.org/officeDocument/2006/relationships/image" Target="../media/image785.jpg"/><Relationship Id="rId992" Type="http://schemas.openxmlformats.org/officeDocument/2006/relationships/image" Target="../media/image992.jpg"/><Relationship Id="rId200" Type="http://schemas.openxmlformats.org/officeDocument/2006/relationships/image" Target="../media/image200.jpg"/><Relationship Id="rId438" Type="http://schemas.openxmlformats.org/officeDocument/2006/relationships/image" Target="../media/image438.png"/><Relationship Id="rId645" Type="http://schemas.openxmlformats.org/officeDocument/2006/relationships/image" Target="../media/image645.png"/><Relationship Id="rId852" Type="http://schemas.openxmlformats.org/officeDocument/2006/relationships/image" Target="../media/image852.jpg"/><Relationship Id="rId284" Type="http://schemas.openxmlformats.org/officeDocument/2006/relationships/image" Target="../media/image284.jpg"/><Relationship Id="rId491" Type="http://schemas.openxmlformats.org/officeDocument/2006/relationships/image" Target="../media/image491.jpg"/><Relationship Id="rId505" Type="http://schemas.openxmlformats.org/officeDocument/2006/relationships/image" Target="../media/image505.png"/><Relationship Id="rId712" Type="http://schemas.openxmlformats.org/officeDocument/2006/relationships/image" Target="../media/image712.jpg"/><Relationship Id="rId79" Type="http://schemas.openxmlformats.org/officeDocument/2006/relationships/image" Target="../media/image79.jpg"/><Relationship Id="rId144" Type="http://schemas.openxmlformats.org/officeDocument/2006/relationships/image" Target="../media/image144.jpg"/><Relationship Id="rId589" Type="http://schemas.openxmlformats.org/officeDocument/2006/relationships/image" Target="../media/image589.png"/><Relationship Id="rId796" Type="http://schemas.openxmlformats.org/officeDocument/2006/relationships/image" Target="../media/image796.png"/><Relationship Id="rId351" Type="http://schemas.openxmlformats.org/officeDocument/2006/relationships/image" Target="../media/image351.jpg"/><Relationship Id="rId449" Type="http://schemas.openxmlformats.org/officeDocument/2006/relationships/image" Target="../media/image449.png"/><Relationship Id="rId656" Type="http://schemas.openxmlformats.org/officeDocument/2006/relationships/image" Target="../media/image656.jpg"/><Relationship Id="rId863" Type="http://schemas.openxmlformats.org/officeDocument/2006/relationships/image" Target="../media/image863.jpg"/><Relationship Id="rId211" Type="http://schemas.openxmlformats.org/officeDocument/2006/relationships/image" Target="../media/image211.jpg"/><Relationship Id="rId295" Type="http://schemas.openxmlformats.org/officeDocument/2006/relationships/image" Target="../media/image295.jpg"/><Relationship Id="rId309" Type="http://schemas.openxmlformats.org/officeDocument/2006/relationships/image" Target="../media/image309.jpg"/><Relationship Id="rId516" Type="http://schemas.openxmlformats.org/officeDocument/2006/relationships/image" Target="../media/image516.png"/><Relationship Id="rId723" Type="http://schemas.openxmlformats.org/officeDocument/2006/relationships/image" Target="../media/image723.jpg"/><Relationship Id="rId930" Type="http://schemas.openxmlformats.org/officeDocument/2006/relationships/image" Target="../media/image930.jpg"/><Relationship Id="rId1006" Type="http://schemas.openxmlformats.org/officeDocument/2006/relationships/image" Target="../media/image1006.jpg"/><Relationship Id="rId155" Type="http://schemas.openxmlformats.org/officeDocument/2006/relationships/image" Target="../media/image155.jpg"/><Relationship Id="rId362" Type="http://schemas.openxmlformats.org/officeDocument/2006/relationships/image" Target="../media/image362.jpg"/><Relationship Id="rId222" Type="http://schemas.openxmlformats.org/officeDocument/2006/relationships/image" Target="../media/image222.jpg"/><Relationship Id="rId667" Type="http://schemas.openxmlformats.org/officeDocument/2006/relationships/image" Target="../media/image667.jpg"/><Relationship Id="rId874" Type="http://schemas.openxmlformats.org/officeDocument/2006/relationships/image" Target="../media/image874.jpg"/><Relationship Id="rId17" Type="http://schemas.openxmlformats.org/officeDocument/2006/relationships/image" Target="../media/image17.jpg"/><Relationship Id="rId527" Type="http://schemas.openxmlformats.org/officeDocument/2006/relationships/image" Target="../media/image527.jpg"/><Relationship Id="rId734" Type="http://schemas.openxmlformats.org/officeDocument/2006/relationships/image" Target="../media/image734.jpg"/><Relationship Id="rId941" Type="http://schemas.openxmlformats.org/officeDocument/2006/relationships/image" Target="../media/image941.jpg"/><Relationship Id="rId70" Type="http://schemas.openxmlformats.org/officeDocument/2006/relationships/image" Target="../media/image70.jpg"/><Relationship Id="rId166" Type="http://schemas.openxmlformats.org/officeDocument/2006/relationships/image" Target="../media/image166.png"/><Relationship Id="rId373" Type="http://schemas.openxmlformats.org/officeDocument/2006/relationships/image" Target="../media/image373.jpg"/><Relationship Id="rId580" Type="http://schemas.openxmlformats.org/officeDocument/2006/relationships/image" Target="../media/image580.jpg"/><Relationship Id="rId801" Type="http://schemas.openxmlformats.org/officeDocument/2006/relationships/image" Target="../media/image801.jpg"/><Relationship Id="rId1017" Type="http://schemas.openxmlformats.org/officeDocument/2006/relationships/image" Target="../media/image1017.jpg"/><Relationship Id="rId1" Type="http://schemas.openxmlformats.org/officeDocument/2006/relationships/image" Target="../media/image1.jpg"/><Relationship Id="rId233" Type="http://schemas.openxmlformats.org/officeDocument/2006/relationships/image" Target="../media/image233.jpg"/><Relationship Id="rId440" Type="http://schemas.openxmlformats.org/officeDocument/2006/relationships/image" Target="../media/image440.jpg"/><Relationship Id="rId678" Type="http://schemas.openxmlformats.org/officeDocument/2006/relationships/image" Target="../media/image678.png"/><Relationship Id="rId885" Type="http://schemas.openxmlformats.org/officeDocument/2006/relationships/image" Target="../media/image885.jpg"/><Relationship Id="rId28" Type="http://schemas.openxmlformats.org/officeDocument/2006/relationships/image" Target="../media/image28.jpg"/><Relationship Id="rId300" Type="http://schemas.openxmlformats.org/officeDocument/2006/relationships/image" Target="../media/image300.jpg"/><Relationship Id="rId538" Type="http://schemas.openxmlformats.org/officeDocument/2006/relationships/image" Target="../media/image538.jpg"/><Relationship Id="rId745" Type="http://schemas.openxmlformats.org/officeDocument/2006/relationships/image" Target="../media/image745.jpg"/><Relationship Id="rId952" Type="http://schemas.openxmlformats.org/officeDocument/2006/relationships/image" Target="../media/image952.jpg"/><Relationship Id="rId81" Type="http://schemas.openxmlformats.org/officeDocument/2006/relationships/image" Target="../media/image81.jpg"/><Relationship Id="rId177" Type="http://schemas.openxmlformats.org/officeDocument/2006/relationships/image" Target="../media/image177.jpg"/><Relationship Id="rId384" Type="http://schemas.openxmlformats.org/officeDocument/2006/relationships/image" Target="../media/image384.jpg"/><Relationship Id="rId591" Type="http://schemas.openxmlformats.org/officeDocument/2006/relationships/image" Target="../media/image591.jpg"/><Relationship Id="rId605" Type="http://schemas.openxmlformats.org/officeDocument/2006/relationships/image" Target="../media/image605.jpg"/><Relationship Id="rId812" Type="http://schemas.openxmlformats.org/officeDocument/2006/relationships/image" Target="../media/image812.jpg"/><Relationship Id="rId1028" Type="http://schemas.openxmlformats.org/officeDocument/2006/relationships/image" Target="../media/image1028.jpg"/><Relationship Id="rId244" Type="http://schemas.openxmlformats.org/officeDocument/2006/relationships/image" Target="../media/image244.jpg"/><Relationship Id="rId689" Type="http://schemas.openxmlformats.org/officeDocument/2006/relationships/image" Target="../media/image689.jpg"/><Relationship Id="rId896" Type="http://schemas.openxmlformats.org/officeDocument/2006/relationships/image" Target="../media/image896.jpg"/><Relationship Id="rId39" Type="http://schemas.openxmlformats.org/officeDocument/2006/relationships/image" Target="../media/image39.jpg"/><Relationship Id="rId451" Type="http://schemas.openxmlformats.org/officeDocument/2006/relationships/image" Target="../media/image451.png"/><Relationship Id="rId549" Type="http://schemas.openxmlformats.org/officeDocument/2006/relationships/image" Target="../media/image549.jpg"/><Relationship Id="rId756" Type="http://schemas.openxmlformats.org/officeDocument/2006/relationships/image" Target="../media/image756.jpg"/><Relationship Id="rId104" Type="http://schemas.openxmlformats.org/officeDocument/2006/relationships/image" Target="../media/image104.jpg"/><Relationship Id="rId188" Type="http://schemas.openxmlformats.org/officeDocument/2006/relationships/image" Target="../media/image188.jpg"/><Relationship Id="rId311" Type="http://schemas.openxmlformats.org/officeDocument/2006/relationships/image" Target="../media/image311.jpg"/><Relationship Id="rId395" Type="http://schemas.openxmlformats.org/officeDocument/2006/relationships/image" Target="../media/image395.jpg"/><Relationship Id="rId409" Type="http://schemas.openxmlformats.org/officeDocument/2006/relationships/image" Target="../media/image409.jpg"/><Relationship Id="rId963" Type="http://schemas.openxmlformats.org/officeDocument/2006/relationships/image" Target="../media/image963.jpg"/><Relationship Id="rId1039" Type="http://schemas.openxmlformats.org/officeDocument/2006/relationships/image" Target="../media/image1039.jpg"/><Relationship Id="rId92" Type="http://schemas.openxmlformats.org/officeDocument/2006/relationships/image" Target="../media/image92.jpg"/><Relationship Id="rId616" Type="http://schemas.openxmlformats.org/officeDocument/2006/relationships/image" Target="../media/image616.jpg"/><Relationship Id="rId823" Type="http://schemas.openxmlformats.org/officeDocument/2006/relationships/image" Target="../media/image823.jpg"/><Relationship Id="rId255" Type="http://schemas.openxmlformats.org/officeDocument/2006/relationships/image" Target="../media/image255.jpg"/><Relationship Id="rId462" Type="http://schemas.openxmlformats.org/officeDocument/2006/relationships/image" Target="../media/image462.png"/><Relationship Id="rId115" Type="http://schemas.openxmlformats.org/officeDocument/2006/relationships/image" Target="../media/image115.jpg"/><Relationship Id="rId322" Type="http://schemas.openxmlformats.org/officeDocument/2006/relationships/image" Target="../media/image322.jpg"/><Relationship Id="rId767" Type="http://schemas.openxmlformats.org/officeDocument/2006/relationships/image" Target="../media/image767.jpg"/><Relationship Id="rId974" Type="http://schemas.openxmlformats.org/officeDocument/2006/relationships/image" Target="../media/image974.jpg"/><Relationship Id="rId199" Type="http://schemas.openxmlformats.org/officeDocument/2006/relationships/image" Target="../media/image199.jpg"/><Relationship Id="rId627" Type="http://schemas.openxmlformats.org/officeDocument/2006/relationships/image" Target="../media/image627.jpg"/><Relationship Id="rId834" Type="http://schemas.openxmlformats.org/officeDocument/2006/relationships/image" Target="../media/image834.jpg"/><Relationship Id="rId266" Type="http://schemas.openxmlformats.org/officeDocument/2006/relationships/image" Target="../media/image266.jpg"/><Relationship Id="rId473" Type="http://schemas.openxmlformats.org/officeDocument/2006/relationships/image" Target="../media/image473.png"/><Relationship Id="rId680" Type="http://schemas.openxmlformats.org/officeDocument/2006/relationships/image" Target="../media/image680.jpg"/><Relationship Id="rId901" Type="http://schemas.openxmlformats.org/officeDocument/2006/relationships/image" Target="../media/image901.jpg"/><Relationship Id="rId30" Type="http://schemas.openxmlformats.org/officeDocument/2006/relationships/image" Target="../media/image30.jpg"/><Relationship Id="rId126" Type="http://schemas.openxmlformats.org/officeDocument/2006/relationships/image" Target="../media/image126.jpg"/><Relationship Id="rId333" Type="http://schemas.openxmlformats.org/officeDocument/2006/relationships/image" Target="../media/image333.jpg"/><Relationship Id="rId540" Type="http://schemas.openxmlformats.org/officeDocument/2006/relationships/image" Target="../media/image540.jpg"/><Relationship Id="rId778" Type="http://schemas.openxmlformats.org/officeDocument/2006/relationships/image" Target="../media/image778.jpg"/><Relationship Id="rId985" Type="http://schemas.openxmlformats.org/officeDocument/2006/relationships/image" Target="../media/image985.jpg"/><Relationship Id="rId638" Type="http://schemas.openxmlformats.org/officeDocument/2006/relationships/image" Target="../media/image638.jpg"/><Relationship Id="rId845" Type="http://schemas.openxmlformats.org/officeDocument/2006/relationships/image" Target="../media/image845.jpg"/><Relationship Id="rId1030" Type="http://schemas.openxmlformats.org/officeDocument/2006/relationships/image" Target="../media/image1030.jpg"/><Relationship Id="rId277" Type="http://schemas.openxmlformats.org/officeDocument/2006/relationships/image" Target="../media/image277.jpg"/><Relationship Id="rId400" Type="http://schemas.openxmlformats.org/officeDocument/2006/relationships/image" Target="../media/image400.jpg"/><Relationship Id="rId484" Type="http://schemas.openxmlformats.org/officeDocument/2006/relationships/image" Target="../media/image484.png"/><Relationship Id="rId705" Type="http://schemas.openxmlformats.org/officeDocument/2006/relationships/image" Target="../media/image705.jpg"/><Relationship Id="rId137" Type="http://schemas.openxmlformats.org/officeDocument/2006/relationships/image" Target="../media/image137.jpg"/><Relationship Id="rId344" Type="http://schemas.openxmlformats.org/officeDocument/2006/relationships/image" Target="../media/image344.jpg"/><Relationship Id="rId691" Type="http://schemas.openxmlformats.org/officeDocument/2006/relationships/image" Target="../media/image691.jpg"/><Relationship Id="rId789" Type="http://schemas.openxmlformats.org/officeDocument/2006/relationships/image" Target="../media/image789.jpg"/><Relationship Id="rId912" Type="http://schemas.openxmlformats.org/officeDocument/2006/relationships/image" Target="../media/image912.jpg"/><Relationship Id="rId996" Type="http://schemas.openxmlformats.org/officeDocument/2006/relationships/image" Target="../media/image996.jpg"/><Relationship Id="rId41" Type="http://schemas.openxmlformats.org/officeDocument/2006/relationships/image" Target="../media/image41.jpg"/><Relationship Id="rId551" Type="http://schemas.openxmlformats.org/officeDocument/2006/relationships/image" Target="../media/image551.jpg"/><Relationship Id="rId649" Type="http://schemas.openxmlformats.org/officeDocument/2006/relationships/image" Target="../media/image649.jpg"/><Relationship Id="rId856" Type="http://schemas.openxmlformats.org/officeDocument/2006/relationships/image" Target="../media/image856.jpg"/><Relationship Id="rId190" Type="http://schemas.openxmlformats.org/officeDocument/2006/relationships/image" Target="../media/image190.jpg"/><Relationship Id="rId204" Type="http://schemas.openxmlformats.org/officeDocument/2006/relationships/image" Target="../media/image204.jpg"/><Relationship Id="rId288" Type="http://schemas.openxmlformats.org/officeDocument/2006/relationships/image" Target="../media/image288.jpg"/><Relationship Id="rId411" Type="http://schemas.openxmlformats.org/officeDocument/2006/relationships/image" Target="../media/image411.jpg"/><Relationship Id="rId509" Type="http://schemas.openxmlformats.org/officeDocument/2006/relationships/image" Target="../media/image509.png"/><Relationship Id="rId1041" Type="http://schemas.openxmlformats.org/officeDocument/2006/relationships/image" Target="../media/image1041.jpg"/><Relationship Id="rId495" Type="http://schemas.openxmlformats.org/officeDocument/2006/relationships/image" Target="../media/image495.png"/><Relationship Id="rId716" Type="http://schemas.openxmlformats.org/officeDocument/2006/relationships/image" Target="../media/image716.jpg"/><Relationship Id="rId923" Type="http://schemas.openxmlformats.org/officeDocument/2006/relationships/image" Target="../media/image923.jpg"/><Relationship Id="rId52" Type="http://schemas.openxmlformats.org/officeDocument/2006/relationships/image" Target="../media/image52.jpg"/><Relationship Id="rId148" Type="http://schemas.openxmlformats.org/officeDocument/2006/relationships/image" Target="../media/image148.jpg"/><Relationship Id="rId355" Type="http://schemas.openxmlformats.org/officeDocument/2006/relationships/image" Target="../media/image355.jpg"/><Relationship Id="rId562" Type="http://schemas.openxmlformats.org/officeDocument/2006/relationships/image" Target="../media/image562.jpg"/><Relationship Id="rId215" Type="http://schemas.openxmlformats.org/officeDocument/2006/relationships/image" Target="../media/image215.jpg"/><Relationship Id="rId422" Type="http://schemas.openxmlformats.org/officeDocument/2006/relationships/image" Target="../media/image422.jpg"/><Relationship Id="rId867" Type="http://schemas.openxmlformats.org/officeDocument/2006/relationships/image" Target="../media/image867.jpg"/><Relationship Id="rId1052" Type="http://schemas.openxmlformats.org/officeDocument/2006/relationships/image" Target="../media/image1052.png"/><Relationship Id="rId299" Type="http://schemas.openxmlformats.org/officeDocument/2006/relationships/image" Target="../media/image299.jpg"/><Relationship Id="rId727" Type="http://schemas.openxmlformats.org/officeDocument/2006/relationships/image" Target="../media/image727.jpg"/><Relationship Id="rId934" Type="http://schemas.openxmlformats.org/officeDocument/2006/relationships/image" Target="../media/image934.jpg"/><Relationship Id="rId63" Type="http://schemas.openxmlformats.org/officeDocument/2006/relationships/image" Target="../media/image63.jpg"/><Relationship Id="rId159" Type="http://schemas.openxmlformats.org/officeDocument/2006/relationships/image" Target="../media/image159.png"/><Relationship Id="rId366" Type="http://schemas.openxmlformats.org/officeDocument/2006/relationships/image" Target="../media/image366.jpg"/><Relationship Id="rId573" Type="http://schemas.openxmlformats.org/officeDocument/2006/relationships/image" Target="../media/image573.png"/><Relationship Id="rId780" Type="http://schemas.openxmlformats.org/officeDocument/2006/relationships/image" Target="../media/image780.jpg"/><Relationship Id="rId226" Type="http://schemas.openxmlformats.org/officeDocument/2006/relationships/image" Target="../media/image226.jpg"/><Relationship Id="rId433" Type="http://schemas.openxmlformats.org/officeDocument/2006/relationships/image" Target="../media/image433.jpg"/><Relationship Id="rId878" Type="http://schemas.openxmlformats.org/officeDocument/2006/relationships/image" Target="../media/image878.jpg"/><Relationship Id="rId640" Type="http://schemas.openxmlformats.org/officeDocument/2006/relationships/image" Target="../media/image640.png"/><Relationship Id="rId738" Type="http://schemas.openxmlformats.org/officeDocument/2006/relationships/image" Target="../media/image738.jpg"/><Relationship Id="rId945" Type="http://schemas.openxmlformats.org/officeDocument/2006/relationships/image" Target="../media/image945.jpg"/><Relationship Id="rId74" Type="http://schemas.openxmlformats.org/officeDocument/2006/relationships/image" Target="../media/image74.jpg"/><Relationship Id="rId377" Type="http://schemas.openxmlformats.org/officeDocument/2006/relationships/image" Target="../media/image377.jpg"/><Relationship Id="rId500" Type="http://schemas.openxmlformats.org/officeDocument/2006/relationships/image" Target="../media/image500.png"/><Relationship Id="rId584" Type="http://schemas.openxmlformats.org/officeDocument/2006/relationships/image" Target="../media/image584.jpg"/><Relationship Id="rId805" Type="http://schemas.openxmlformats.org/officeDocument/2006/relationships/image" Target="../media/image805.jpg"/><Relationship Id="rId5" Type="http://schemas.openxmlformats.org/officeDocument/2006/relationships/image" Target="../media/image5.jpg"/><Relationship Id="rId237" Type="http://schemas.openxmlformats.org/officeDocument/2006/relationships/image" Target="../media/image237.jpg"/><Relationship Id="rId791" Type="http://schemas.openxmlformats.org/officeDocument/2006/relationships/image" Target="../media/image791.png"/><Relationship Id="rId889" Type="http://schemas.openxmlformats.org/officeDocument/2006/relationships/image" Target="../media/image889.jpg"/><Relationship Id="rId444" Type="http://schemas.openxmlformats.org/officeDocument/2006/relationships/image" Target="../media/image444.png"/><Relationship Id="rId651" Type="http://schemas.openxmlformats.org/officeDocument/2006/relationships/image" Target="../media/image651.jpg"/><Relationship Id="rId749" Type="http://schemas.openxmlformats.org/officeDocument/2006/relationships/image" Target="../media/image749.jpg"/><Relationship Id="rId290" Type="http://schemas.openxmlformats.org/officeDocument/2006/relationships/image" Target="../media/image290.jpg"/><Relationship Id="rId304" Type="http://schemas.openxmlformats.org/officeDocument/2006/relationships/image" Target="../media/image304.jpg"/><Relationship Id="rId388" Type="http://schemas.openxmlformats.org/officeDocument/2006/relationships/image" Target="../media/image388.jpg"/><Relationship Id="rId511" Type="http://schemas.openxmlformats.org/officeDocument/2006/relationships/image" Target="../media/image511.jpg"/><Relationship Id="rId609" Type="http://schemas.openxmlformats.org/officeDocument/2006/relationships/image" Target="../media/image609.jpg"/><Relationship Id="rId956" Type="http://schemas.openxmlformats.org/officeDocument/2006/relationships/image" Target="../media/image956.jpg"/><Relationship Id="rId85" Type="http://schemas.openxmlformats.org/officeDocument/2006/relationships/image" Target="../media/image85.jpg"/><Relationship Id="rId150" Type="http://schemas.openxmlformats.org/officeDocument/2006/relationships/image" Target="../media/image150.jpg"/><Relationship Id="rId595" Type="http://schemas.openxmlformats.org/officeDocument/2006/relationships/image" Target="../media/image595.jpg"/><Relationship Id="rId816" Type="http://schemas.openxmlformats.org/officeDocument/2006/relationships/image" Target="../media/image816.jpg"/><Relationship Id="rId1001" Type="http://schemas.openxmlformats.org/officeDocument/2006/relationships/image" Target="../media/image1001.jpg"/><Relationship Id="rId248" Type="http://schemas.openxmlformats.org/officeDocument/2006/relationships/image" Target="../media/image248.jpg"/><Relationship Id="rId455" Type="http://schemas.openxmlformats.org/officeDocument/2006/relationships/image" Target="../media/image455.jpg"/><Relationship Id="rId662" Type="http://schemas.openxmlformats.org/officeDocument/2006/relationships/image" Target="../media/image662.jpg"/><Relationship Id="rId12" Type="http://schemas.openxmlformats.org/officeDocument/2006/relationships/image" Target="../media/image12.jpg"/><Relationship Id="rId108" Type="http://schemas.openxmlformats.org/officeDocument/2006/relationships/image" Target="../media/image108.png"/><Relationship Id="rId315" Type="http://schemas.openxmlformats.org/officeDocument/2006/relationships/image" Target="../media/image315.jpg"/><Relationship Id="rId522" Type="http://schemas.openxmlformats.org/officeDocument/2006/relationships/image" Target="../media/image522.png"/><Relationship Id="rId967" Type="http://schemas.openxmlformats.org/officeDocument/2006/relationships/image" Target="../media/image967.jpg"/><Relationship Id="rId96" Type="http://schemas.openxmlformats.org/officeDocument/2006/relationships/image" Target="../media/image96.jpg"/><Relationship Id="rId161" Type="http://schemas.openxmlformats.org/officeDocument/2006/relationships/image" Target="../media/image161.jpg"/><Relationship Id="rId399" Type="http://schemas.openxmlformats.org/officeDocument/2006/relationships/image" Target="../media/image399.jpg"/><Relationship Id="rId827" Type="http://schemas.openxmlformats.org/officeDocument/2006/relationships/image" Target="../media/image827.jpg"/><Relationship Id="rId1012" Type="http://schemas.openxmlformats.org/officeDocument/2006/relationships/image" Target="../media/image1012.jpg"/><Relationship Id="rId259" Type="http://schemas.openxmlformats.org/officeDocument/2006/relationships/image" Target="../media/image259.jpg"/><Relationship Id="rId466" Type="http://schemas.openxmlformats.org/officeDocument/2006/relationships/image" Target="../media/image466.png"/><Relationship Id="rId673" Type="http://schemas.openxmlformats.org/officeDocument/2006/relationships/image" Target="../media/image673.jpg"/><Relationship Id="rId880" Type="http://schemas.openxmlformats.org/officeDocument/2006/relationships/image" Target="../media/image880.jpg"/><Relationship Id="rId23" Type="http://schemas.openxmlformats.org/officeDocument/2006/relationships/image" Target="../media/image23.jpg"/><Relationship Id="rId119" Type="http://schemas.openxmlformats.org/officeDocument/2006/relationships/image" Target="../media/image119.jpg"/><Relationship Id="rId326" Type="http://schemas.openxmlformats.org/officeDocument/2006/relationships/image" Target="../media/image326.jpg"/><Relationship Id="rId533" Type="http://schemas.openxmlformats.org/officeDocument/2006/relationships/image" Target="../media/image533.jpg"/><Relationship Id="rId978" Type="http://schemas.openxmlformats.org/officeDocument/2006/relationships/image" Target="../media/image978.png"/><Relationship Id="rId740" Type="http://schemas.openxmlformats.org/officeDocument/2006/relationships/image" Target="../media/image740.jpg"/><Relationship Id="rId838" Type="http://schemas.openxmlformats.org/officeDocument/2006/relationships/image" Target="../media/image838.jpg"/><Relationship Id="rId1023" Type="http://schemas.openxmlformats.org/officeDocument/2006/relationships/image" Target="../media/image1023.jpg"/><Relationship Id="rId172" Type="http://schemas.openxmlformats.org/officeDocument/2006/relationships/image" Target="../media/image172.jpg"/><Relationship Id="rId477" Type="http://schemas.openxmlformats.org/officeDocument/2006/relationships/image" Target="../media/image477.png"/><Relationship Id="rId600" Type="http://schemas.openxmlformats.org/officeDocument/2006/relationships/image" Target="../media/image600.jpg"/><Relationship Id="rId684" Type="http://schemas.openxmlformats.org/officeDocument/2006/relationships/image" Target="../media/image684.png"/><Relationship Id="rId337" Type="http://schemas.openxmlformats.org/officeDocument/2006/relationships/image" Target="../media/image337.jpg"/><Relationship Id="rId891" Type="http://schemas.openxmlformats.org/officeDocument/2006/relationships/image" Target="../media/image891.jpg"/><Relationship Id="rId905" Type="http://schemas.openxmlformats.org/officeDocument/2006/relationships/image" Target="../media/image905.jpg"/><Relationship Id="rId989" Type="http://schemas.openxmlformats.org/officeDocument/2006/relationships/image" Target="../media/image989.jpg"/><Relationship Id="rId34" Type="http://schemas.openxmlformats.org/officeDocument/2006/relationships/image" Target="../media/image34.jpg"/><Relationship Id="rId544" Type="http://schemas.openxmlformats.org/officeDocument/2006/relationships/image" Target="../media/image544.jpg"/><Relationship Id="rId751" Type="http://schemas.openxmlformats.org/officeDocument/2006/relationships/image" Target="../media/image751.jpg"/><Relationship Id="rId849" Type="http://schemas.openxmlformats.org/officeDocument/2006/relationships/image" Target="../media/image849.jpg"/><Relationship Id="rId183" Type="http://schemas.openxmlformats.org/officeDocument/2006/relationships/image" Target="../media/image183.png"/><Relationship Id="rId390" Type="http://schemas.openxmlformats.org/officeDocument/2006/relationships/image" Target="../media/image390.jpg"/><Relationship Id="rId404" Type="http://schemas.openxmlformats.org/officeDocument/2006/relationships/image" Target="../media/image404.jpg"/><Relationship Id="rId611" Type="http://schemas.openxmlformats.org/officeDocument/2006/relationships/image" Target="../media/image611.jpg"/><Relationship Id="rId1034" Type="http://schemas.openxmlformats.org/officeDocument/2006/relationships/image" Target="../media/image1034.jpg"/><Relationship Id="rId250" Type="http://schemas.openxmlformats.org/officeDocument/2006/relationships/image" Target="../media/image250.jpg"/><Relationship Id="rId488" Type="http://schemas.openxmlformats.org/officeDocument/2006/relationships/image" Target="../media/image488.jpg"/><Relationship Id="rId695" Type="http://schemas.openxmlformats.org/officeDocument/2006/relationships/image" Target="../media/image695.jpg"/><Relationship Id="rId709" Type="http://schemas.openxmlformats.org/officeDocument/2006/relationships/image" Target="../media/image709.jpg"/><Relationship Id="rId916" Type="http://schemas.openxmlformats.org/officeDocument/2006/relationships/image" Target="../media/image916.jpg"/><Relationship Id="rId45" Type="http://schemas.openxmlformats.org/officeDocument/2006/relationships/image" Target="../media/image45.jpg"/><Relationship Id="rId110" Type="http://schemas.openxmlformats.org/officeDocument/2006/relationships/image" Target="../media/image110.png"/><Relationship Id="rId348" Type="http://schemas.openxmlformats.org/officeDocument/2006/relationships/image" Target="../media/image348.jpg"/><Relationship Id="rId555" Type="http://schemas.openxmlformats.org/officeDocument/2006/relationships/image" Target="../media/image555.jpg"/><Relationship Id="rId762" Type="http://schemas.openxmlformats.org/officeDocument/2006/relationships/image" Target="../media/image762.jpg"/><Relationship Id="rId194" Type="http://schemas.openxmlformats.org/officeDocument/2006/relationships/image" Target="../media/image194.jpg"/><Relationship Id="rId208" Type="http://schemas.openxmlformats.org/officeDocument/2006/relationships/image" Target="../media/image208.jpg"/><Relationship Id="rId415" Type="http://schemas.openxmlformats.org/officeDocument/2006/relationships/image" Target="../media/image415.jpg"/><Relationship Id="rId622" Type="http://schemas.openxmlformats.org/officeDocument/2006/relationships/image" Target="../media/image622.jpg"/><Relationship Id="rId1045" Type="http://schemas.openxmlformats.org/officeDocument/2006/relationships/image" Target="../media/image1045.jpg"/><Relationship Id="rId261" Type="http://schemas.openxmlformats.org/officeDocument/2006/relationships/image" Target="../media/image261.jpg"/><Relationship Id="rId499" Type="http://schemas.openxmlformats.org/officeDocument/2006/relationships/image" Target="../media/image499.jpg"/><Relationship Id="rId927" Type="http://schemas.openxmlformats.org/officeDocument/2006/relationships/image" Target="../media/image927.jpg"/><Relationship Id="rId56" Type="http://schemas.openxmlformats.org/officeDocument/2006/relationships/image" Target="../media/image56.jpg"/><Relationship Id="rId359" Type="http://schemas.openxmlformats.org/officeDocument/2006/relationships/image" Target="../media/image359.jpg"/><Relationship Id="rId566" Type="http://schemas.openxmlformats.org/officeDocument/2006/relationships/image" Target="../media/image566.jpg"/><Relationship Id="rId773" Type="http://schemas.openxmlformats.org/officeDocument/2006/relationships/image" Target="../media/image773.png"/><Relationship Id="rId121" Type="http://schemas.openxmlformats.org/officeDocument/2006/relationships/image" Target="../media/image121.jpg"/><Relationship Id="rId219" Type="http://schemas.openxmlformats.org/officeDocument/2006/relationships/image" Target="../media/image219.jpg"/><Relationship Id="rId426" Type="http://schemas.openxmlformats.org/officeDocument/2006/relationships/image" Target="../media/image426.jpg"/><Relationship Id="rId633" Type="http://schemas.openxmlformats.org/officeDocument/2006/relationships/image" Target="../media/image633.jpg"/><Relationship Id="rId980" Type="http://schemas.openxmlformats.org/officeDocument/2006/relationships/image" Target="../media/image980.jpg"/><Relationship Id="rId1056" Type="http://schemas.openxmlformats.org/officeDocument/2006/relationships/image" Target="../media/image1056.jpg"/><Relationship Id="rId840" Type="http://schemas.openxmlformats.org/officeDocument/2006/relationships/image" Target="../media/image840.jpg"/><Relationship Id="rId938" Type="http://schemas.openxmlformats.org/officeDocument/2006/relationships/image" Target="../media/image938.jpg"/><Relationship Id="rId67" Type="http://schemas.openxmlformats.org/officeDocument/2006/relationships/image" Target="../media/image67.jpg"/><Relationship Id="rId272" Type="http://schemas.openxmlformats.org/officeDocument/2006/relationships/image" Target="../media/image272.jpg"/><Relationship Id="rId577" Type="http://schemas.openxmlformats.org/officeDocument/2006/relationships/image" Target="../media/image577.jpg"/><Relationship Id="rId700" Type="http://schemas.openxmlformats.org/officeDocument/2006/relationships/image" Target="../media/image700.jpg"/><Relationship Id="rId132" Type="http://schemas.openxmlformats.org/officeDocument/2006/relationships/image" Target="../media/image132.jpg"/><Relationship Id="rId784" Type="http://schemas.openxmlformats.org/officeDocument/2006/relationships/image" Target="../media/image784.jpg"/><Relationship Id="rId991" Type="http://schemas.openxmlformats.org/officeDocument/2006/relationships/image" Target="../media/image991.jp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851" Type="http://schemas.openxmlformats.org/officeDocument/2006/relationships/image" Target="../media/image851.jpg"/><Relationship Id="rId283" Type="http://schemas.openxmlformats.org/officeDocument/2006/relationships/image" Target="../media/image283.jpg"/><Relationship Id="rId490" Type="http://schemas.openxmlformats.org/officeDocument/2006/relationships/image" Target="../media/image490.jpg"/><Relationship Id="rId504" Type="http://schemas.openxmlformats.org/officeDocument/2006/relationships/image" Target="../media/image504.png"/><Relationship Id="rId711" Type="http://schemas.openxmlformats.org/officeDocument/2006/relationships/image" Target="../media/image711.jpg"/><Relationship Id="rId949" Type="http://schemas.openxmlformats.org/officeDocument/2006/relationships/image" Target="../media/image949.jpg"/><Relationship Id="rId78" Type="http://schemas.openxmlformats.org/officeDocument/2006/relationships/image" Target="../media/image78.jpg"/><Relationship Id="rId143" Type="http://schemas.openxmlformats.org/officeDocument/2006/relationships/image" Target="../media/image143.jpg"/><Relationship Id="rId350" Type="http://schemas.openxmlformats.org/officeDocument/2006/relationships/image" Target="../media/image350.jpg"/><Relationship Id="rId588" Type="http://schemas.openxmlformats.org/officeDocument/2006/relationships/image" Target="../media/image588.jpg"/><Relationship Id="rId795" Type="http://schemas.openxmlformats.org/officeDocument/2006/relationships/image" Target="../media/image795.png"/><Relationship Id="rId809" Type="http://schemas.openxmlformats.org/officeDocument/2006/relationships/image" Target="../media/image809.jpg"/><Relationship Id="rId9" Type="http://schemas.openxmlformats.org/officeDocument/2006/relationships/image" Target="../media/image9.jpg"/><Relationship Id="rId210" Type="http://schemas.openxmlformats.org/officeDocument/2006/relationships/image" Target="../media/image210.jpg"/><Relationship Id="rId448" Type="http://schemas.openxmlformats.org/officeDocument/2006/relationships/image" Target="../media/image448.png"/><Relationship Id="rId655" Type="http://schemas.openxmlformats.org/officeDocument/2006/relationships/image" Target="../media/image655.jpg"/><Relationship Id="rId862" Type="http://schemas.openxmlformats.org/officeDocument/2006/relationships/image" Target="../media/image862.jpg"/><Relationship Id="rId294" Type="http://schemas.openxmlformats.org/officeDocument/2006/relationships/image" Target="../media/image294.jpg"/><Relationship Id="rId308" Type="http://schemas.openxmlformats.org/officeDocument/2006/relationships/image" Target="../media/image308.jpg"/><Relationship Id="rId515" Type="http://schemas.openxmlformats.org/officeDocument/2006/relationships/image" Target="../media/image515.png"/><Relationship Id="rId722" Type="http://schemas.openxmlformats.org/officeDocument/2006/relationships/image" Target="../media/image722.jpg"/><Relationship Id="rId89" Type="http://schemas.openxmlformats.org/officeDocument/2006/relationships/image" Target="../media/image89.jpg"/><Relationship Id="rId154" Type="http://schemas.openxmlformats.org/officeDocument/2006/relationships/image" Target="../media/image154.jpg"/><Relationship Id="rId361" Type="http://schemas.openxmlformats.org/officeDocument/2006/relationships/image" Target="../media/image361.jpg"/><Relationship Id="rId599" Type="http://schemas.openxmlformats.org/officeDocument/2006/relationships/image" Target="../media/image599.png"/><Relationship Id="rId1005" Type="http://schemas.openxmlformats.org/officeDocument/2006/relationships/image" Target="../media/image1005.jpg"/><Relationship Id="rId459" Type="http://schemas.openxmlformats.org/officeDocument/2006/relationships/image" Target="../media/image459.png"/><Relationship Id="rId666" Type="http://schemas.openxmlformats.org/officeDocument/2006/relationships/image" Target="../media/image666.jpg"/><Relationship Id="rId873" Type="http://schemas.openxmlformats.org/officeDocument/2006/relationships/image" Target="../media/image873.jpg"/><Relationship Id="rId16" Type="http://schemas.openxmlformats.org/officeDocument/2006/relationships/image" Target="../media/image16.jpg"/><Relationship Id="rId221" Type="http://schemas.openxmlformats.org/officeDocument/2006/relationships/image" Target="../media/image221.jpg"/><Relationship Id="rId319" Type="http://schemas.openxmlformats.org/officeDocument/2006/relationships/image" Target="../media/image319.jpg"/><Relationship Id="rId526" Type="http://schemas.openxmlformats.org/officeDocument/2006/relationships/image" Target="../media/image526.png"/><Relationship Id="rId733" Type="http://schemas.openxmlformats.org/officeDocument/2006/relationships/image" Target="../media/image733.jpg"/><Relationship Id="rId940" Type="http://schemas.openxmlformats.org/officeDocument/2006/relationships/image" Target="../media/image940.jpg"/><Relationship Id="rId1016" Type="http://schemas.openxmlformats.org/officeDocument/2006/relationships/image" Target="../media/image1016.jpg"/><Relationship Id="rId165" Type="http://schemas.openxmlformats.org/officeDocument/2006/relationships/image" Target="../media/image165.png"/><Relationship Id="rId372" Type="http://schemas.openxmlformats.org/officeDocument/2006/relationships/image" Target="../media/image372.jpg"/><Relationship Id="rId677" Type="http://schemas.openxmlformats.org/officeDocument/2006/relationships/image" Target="../media/image677.jpg"/><Relationship Id="rId800" Type="http://schemas.openxmlformats.org/officeDocument/2006/relationships/image" Target="../media/image800.jpg"/><Relationship Id="rId232" Type="http://schemas.openxmlformats.org/officeDocument/2006/relationships/image" Target="../media/image232.jpg"/><Relationship Id="rId884" Type="http://schemas.openxmlformats.org/officeDocument/2006/relationships/image" Target="../media/image884.jpg"/><Relationship Id="rId27" Type="http://schemas.openxmlformats.org/officeDocument/2006/relationships/image" Target="../media/image27.jpg"/><Relationship Id="rId537" Type="http://schemas.openxmlformats.org/officeDocument/2006/relationships/image" Target="../media/image537.jpg"/><Relationship Id="rId744" Type="http://schemas.openxmlformats.org/officeDocument/2006/relationships/image" Target="../media/image744.jpg"/><Relationship Id="rId951" Type="http://schemas.openxmlformats.org/officeDocument/2006/relationships/image" Target="../media/image951.jpg"/><Relationship Id="rId80" Type="http://schemas.openxmlformats.org/officeDocument/2006/relationships/image" Target="../media/image80.jpg"/><Relationship Id="rId176" Type="http://schemas.openxmlformats.org/officeDocument/2006/relationships/image" Target="../media/image176.jpg"/><Relationship Id="rId383" Type="http://schemas.openxmlformats.org/officeDocument/2006/relationships/image" Target="../media/image383.jpg"/><Relationship Id="rId590" Type="http://schemas.openxmlformats.org/officeDocument/2006/relationships/image" Target="../media/image590.png"/><Relationship Id="rId604" Type="http://schemas.openxmlformats.org/officeDocument/2006/relationships/image" Target="../media/image604.jpg"/><Relationship Id="rId811" Type="http://schemas.openxmlformats.org/officeDocument/2006/relationships/image" Target="../media/image811.jpg"/><Relationship Id="rId1027" Type="http://schemas.openxmlformats.org/officeDocument/2006/relationships/image" Target="../media/image1027.jpg"/><Relationship Id="rId243" Type="http://schemas.openxmlformats.org/officeDocument/2006/relationships/image" Target="../media/image243.jpg"/><Relationship Id="rId450" Type="http://schemas.openxmlformats.org/officeDocument/2006/relationships/image" Target="../media/image450.png"/><Relationship Id="rId688" Type="http://schemas.openxmlformats.org/officeDocument/2006/relationships/image" Target="../media/image688.jpg"/><Relationship Id="rId895" Type="http://schemas.openxmlformats.org/officeDocument/2006/relationships/image" Target="../media/image895.jpg"/><Relationship Id="rId909" Type="http://schemas.openxmlformats.org/officeDocument/2006/relationships/image" Target="../media/image909.jpg"/><Relationship Id="rId38" Type="http://schemas.openxmlformats.org/officeDocument/2006/relationships/image" Target="../media/image38.jpg"/><Relationship Id="rId103" Type="http://schemas.openxmlformats.org/officeDocument/2006/relationships/image" Target="../media/image103.jpg"/><Relationship Id="rId310" Type="http://schemas.openxmlformats.org/officeDocument/2006/relationships/image" Target="../media/image310.jpg"/><Relationship Id="rId548" Type="http://schemas.openxmlformats.org/officeDocument/2006/relationships/image" Target="../media/image548.jpg"/><Relationship Id="rId755" Type="http://schemas.openxmlformats.org/officeDocument/2006/relationships/image" Target="../media/image755.jpg"/><Relationship Id="rId962" Type="http://schemas.openxmlformats.org/officeDocument/2006/relationships/image" Target="../media/image962.jpg"/><Relationship Id="rId91" Type="http://schemas.openxmlformats.org/officeDocument/2006/relationships/image" Target="../media/image91.jpg"/><Relationship Id="rId187" Type="http://schemas.openxmlformats.org/officeDocument/2006/relationships/image" Target="../media/image187.jpg"/><Relationship Id="rId394" Type="http://schemas.openxmlformats.org/officeDocument/2006/relationships/image" Target="../media/image394.jpg"/><Relationship Id="rId408" Type="http://schemas.openxmlformats.org/officeDocument/2006/relationships/image" Target="../media/image408.jpg"/><Relationship Id="rId615" Type="http://schemas.openxmlformats.org/officeDocument/2006/relationships/image" Target="../media/image615.jpg"/><Relationship Id="rId822" Type="http://schemas.openxmlformats.org/officeDocument/2006/relationships/image" Target="../media/image822.jpg"/><Relationship Id="rId1038" Type="http://schemas.openxmlformats.org/officeDocument/2006/relationships/image" Target="../media/image1038.jpg"/><Relationship Id="rId254" Type="http://schemas.openxmlformats.org/officeDocument/2006/relationships/image" Target="../media/image254.jpg"/><Relationship Id="rId699" Type="http://schemas.openxmlformats.org/officeDocument/2006/relationships/image" Target="../media/image699.jpg"/><Relationship Id="rId49" Type="http://schemas.openxmlformats.org/officeDocument/2006/relationships/image" Target="../media/image49.jpg"/><Relationship Id="rId114" Type="http://schemas.openxmlformats.org/officeDocument/2006/relationships/image" Target="../media/image114.jpg"/><Relationship Id="rId461" Type="http://schemas.openxmlformats.org/officeDocument/2006/relationships/image" Target="../media/image461.jpg"/><Relationship Id="rId559" Type="http://schemas.openxmlformats.org/officeDocument/2006/relationships/image" Target="../media/image559.jpg"/><Relationship Id="rId766" Type="http://schemas.openxmlformats.org/officeDocument/2006/relationships/image" Target="../media/image766.jpg"/><Relationship Id="rId198" Type="http://schemas.openxmlformats.org/officeDocument/2006/relationships/image" Target="../media/image198.png"/><Relationship Id="rId321" Type="http://schemas.openxmlformats.org/officeDocument/2006/relationships/image" Target="../media/image321.jpg"/><Relationship Id="rId419" Type="http://schemas.openxmlformats.org/officeDocument/2006/relationships/image" Target="../media/image419.jpg"/><Relationship Id="rId626" Type="http://schemas.openxmlformats.org/officeDocument/2006/relationships/image" Target="../media/image626.jpg"/><Relationship Id="rId973" Type="http://schemas.openxmlformats.org/officeDocument/2006/relationships/image" Target="../media/image973.jpg"/><Relationship Id="rId1049" Type="http://schemas.openxmlformats.org/officeDocument/2006/relationships/image" Target="../media/image1049.jpg"/><Relationship Id="rId833" Type="http://schemas.openxmlformats.org/officeDocument/2006/relationships/image" Target="../media/image833.jpg"/><Relationship Id="rId265" Type="http://schemas.openxmlformats.org/officeDocument/2006/relationships/image" Target="../media/image265.jpg"/><Relationship Id="rId472" Type="http://schemas.openxmlformats.org/officeDocument/2006/relationships/image" Target="../media/image472.jpg"/><Relationship Id="rId900" Type="http://schemas.openxmlformats.org/officeDocument/2006/relationships/image" Target="../media/image900.jpg"/><Relationship Id="rId125" Type="http://schemas.openxmlformats.org/officeDocument/2006/relationships/image" Target="../media/image125.jpg"/><Relationship Id="rId332" Type="http://schemas.openxmlformats.org/officeDocument/2006/relationships/image" Target="../media/image332.jpg"/><Relationship Id="rId777" Type="http://schemas.openxmlformats.org/officeDocument/2006/relationships/image" Target="../media/image777.jpg"/><Relationship Id="rId984" Type="http://schemas.openxmlformats.org/officeDocument/2006/relationships/image" Target="../media/image984.jpg"/><Relationship Id="rId637" Type="http://schemas.openxmlformats.org/officeDocument/2006/relationships/image" Target="../media/image637.jpg"/><Relationship Id="rId844" Type="http://schemas.openxmlformats.org/officeDocument/2006/relationships/image" Target="../media/image844.jpg"/><Relationship Id="rId276" Type="http://schemas.openxmlformats.org/officeDocument/2006/relationships/image" Target="../media/image276.jpg"/><Relationship Id="rId483" Type="http://schemas.openxmlformats.org/officeDocument/2006/relationships/image" Target="../media/image483.png"/><Relationship Id="rId690" Type="http://schemas.openxmlformats.org/officeDocument/2006/relationships/image" Target="../media/image690.jpg"/><Relationship Id="rId704" Type="http://schemas.openxmlformats.org/officeDocument/2006/relationships/image" Target="../media/image704.jpg"/><Relationship Id="rId911" Type="http://schemas.openxmlformats.org/officeDocument/2006/relationships/image" Target="../media/image911.jpg"/><Relationship Id="rId40" Type="http://schemas.openxmlformats.org/officeDocument/2006/relationships/image" Target="../media/image40.jpg"/><Relationship Id="rId136" Type="http://schemas.openxmlformats.org/officeDocument/2006/relationships/image" Target="../media/image136.jpg"/><Relationship Id="rId343" Type="http://schemas.openxmlformats.org/officeDocument/2006/relationships/image" Target="../media/image343.jpg"/><Relationship Id="rId550" Type="http://schemas.openxmlformats.org/officeDocument/2006/relationships/image" Target="../media/image550.jpg"/><Relationship Id="rId788" Type="http://schemas.openxmlformats.org/officeDocument/2006/relationships/image" Target="../media/image788.jpg"/><Relationship Id="rId995" Type="http://schemas.openxmlformats.org/officeDocument/2006/relationships/image" Target="../media/image995.jpg"/><Relationship Id="rId203" Type="http://schemas.openxmlformats.org/officeDocument/2006/relationships/image" Target="../media/image203.jpg"/><Relationship Id="rId648" Type="http://schemas.openxmlformats.org/officeDocument/2006/relationships/image" Target="../media/image648.jpg"/><Relationship Id="rId855" Type="http://schemas.openxmlformats.org/officeDocument/2006/relationships/image" Target="../media/image855.jpg"/><Relationship Id="rId1040" Type="http://schemas.openxmlformats.org/officeDocument/2006/relationships/image" Target="../media/image1040.jpg"/><Relationship Id="rId287" Type="http://schemas.openxmlformats.org/officeDocument/2006/relationships/image" Target="../media/image287.jpg"/><Relationship Id="rId410" Type="http://schemas.openxmlformats.org/officeDocument/2006/relationships/image" Target="../media/image410.jp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715" Type="http://schemas.openxmlformats.org/officeDocument/2006/relationships/image" Target="../media/image715.jpg"/><Relationship Id="rId922" Type="http://schemas.openxmlformats.org/officeDocument/2006/relationships/image" Target="../media/image922.jpg"/><Relationship Id="rId147" Type="http://schemas.openxmlformats.org/officeDocument/2006/relationships/image" Target="../media/image147.jpg"/><Relationship Id="rId354" Type="http://schemas.openxmlformats.org/officeDocument/2006/relationships/image" Target="../media/image354.jpg"/><Relationship Id="rId799" Type="http://schemas.openxmlformats.org/officeDocument/2006/relationships/image" Target="../media/image799.jpg"/><Relationship Id="rId51" Type="http://schemas.openxmlformats.org/officeDocument/2006/relationships/image" Target="../media/image51.jpg"/><Relationship Id="rId561" Type="http://schemas.openxmlformats.org/officeDocument/2006/relationships/image" Target="../media/image561.jpg"/><Relationship Id="rId659" Type="http://schemas.openxmlformats.org/officeDocument/2006/relationships/image" Target="../media/image659.jpg"/><Relationship Id="rId866" Type="http://schemas.openxmlformats.org/officeDocument/2006/relationships/image" Target="../media/image866.jpg"/><Relationship Id="rId214" Type="http://schemas.openxmlformats.org/officeDocument/2006/relationships/image" Target="../media/image214.jpg"/><Relationship Id="rId298" Type="http://schemas.openxmlformats.org/officeDocument/2006/relationships/image" Target="../media/image298.jpg"/><Relationship Id="rId421" Type="http://schemas.openxmlformats.org/officeDocument/2006/relationships/image" Target="../media/image421.jpg"/><Relationship Id="rId519" Type="http://schemas.openxmlformats.org/officeDocument/2006/relationships/image" Target="../media/image519.png"/><Relationship Id="rId1051" Type="http://schemas.openxmlformats.org/officeDocument/2006/relationships/image" Target="../media/image1051.jpg"/><Relationship Id="rId158" Type="http://schemas.openxmlformats.org/officeDocument/2006/relationships/image" Target="../media/image158.jpg"/><Relationship Id="rId726" Type="http://schemas.openxmlformats.org/officeDocument/2006/relationships/image" Target="../media/image726.jpg"/><Relationship Id="rId933" Type="http://schemas.openxmlformats.org/officeDocument/2006/relationships/image" Target="../media/image933.jpg"/><Relationship Id="rId1009" Type="http://schemas.openxmlformats.org/officeDocument/2006/relationships/image" Target="../media/image1009.jpg"/><Relationship Id="rId62" Type="http://schemas.openxmlformats.org/officeDocument/2006/relationships/image" Target="../media/image62.jpg"/><Relationship Id="rId365" Type="http://schemas.openxmlformats.org/officeDocument/2006/relationships/image" Target="../media/image365.jpg"/><Relationship Id="rId572" Type="http://schemas.openxmlformats.org/officeDocument/2006/relationships/image" Target="../media/image572.jpg"/><Relationship Id="rId225" Type="http://schemas.openxmlformats.org/officeDocument/2006/relationships/image" Target="../media/image225.jpg"/><Relationship Id="rId432" Type="http://schemas.openxmlformats.org/officeDocument/2006/relationships/image" Target="../media/image432.jpg"/><Relationship Id="rId877" Type="http://schemas.openxmlformats.org/officeDocument/2006/relationships/image" Target="../media/image877.png"/><Relationship Id="rId737" Type="http://schemas.openxmlformats.org/officeDocument/2006/relationships/image" Target="../media/image737.jpg"/><Relationship Id="rId944" Type="http://schemas.openxmlformats.org/officeDocument/2006/relationships/image" Target="../media/image944.jpg"/><Relationship Id="rId73" Type="http://schemas.openxmlformats.org/officeDocument/2006/relationships/image" Target="../media/image73.jpg"/><Relationship Id="rId169" Type="http://schemas.openxmlformats.org/officeDocument/2006/relationships/image" Target="../media/image169.jpg"/><Relationship Id="rId376" Type="http://schemas.openxmlformats.org/officeDocument/2006/relationships/image" Target="../media/image376.jpg"/><Relationship Id="rId583" Type="http://schemas.openxmlformats.org/officeDocument/2006/relationships/image" Target="../media/image583.jpg"/><Relationship Id="rId790" Type="http://schemas.openxmlformats.org/officeDocument/2006/relationships/image" Target="../media/image790.jpg"/><Relationship Id="rId804" Type="http://schemas.openxmlformats.org/officeDocument/2006/relationships/image" Target="../media/image804.jpg"/><Relationship Id="rId4" Type="http://schemas.openxmlformats.org/officeDocument/2006/relationships/image" Target="../media/image4.jpg"/><Relationship Id="rId236" Type="http://schemas.openxmlformats.org/officeDocument/2006/relationships/image" Target="../media/image236.jpg"/><Relationship Id="rId443" Type="http://schemas.openxmlformats.org/officeDocument/2006/relationships/image" Target="../media/image443.png"/><Relationship Id="rId650" Type="http://schemas.openxmlformats.org/officeDocument/2006/relationships/image" Target="../media/image650.jpg"/><Relationship Id="rId888" Type="http://schemas.openxmlformats.org/officeDocument/2006/relationships/image" Target="../media/image888.jpg"/><Relationship Id="rId303" Type="http://schemas.openxmlformats.org/officeDocument/2006/relationships/image" Target="../media/image303.jpg"/><Relationship Id="rId748" Type="http://schemas.openxmlformats.org/officeDocument/2006/relationships/image" Target="../media/image748.jpg"/><Relationship Id="rId955" Type="http://schemas.openxmlformats.org/officeDocument/2006/relationships/image" Target="../media/image955.jpg"/><Relationship Id="rId84" Type="http://schemas.openxmlformats.org/officeDocument/2006/relationships/image" Target="../media/image84.jpg"/><Relationship Id="rId387" Type="http://schemas.openxmlformats.org/officeDocument/2006/relationships/image" Target="../media/image387.jpg"/><Relationship Id="rId510" Type="http://schemas.openxmlformats.org/officeDocument/2006/relationships/image" Target="../media/image510.jpg"/><Relationship Id="rId594" Type="http://schemas.openxmlformats.org/officeDocument/2006/relationships/image" Target="../media/image594.jpg"/><Relationship Id="rId608" Type="http://schemas.openxmlformats.org/officeDocument/2006/relationships/image" Target="../media/image608.jpg"/><Relationship Id="rId815" Type="http://schemas.openxmlformats.org/officeDocument/2006/relationships/image" Target="../media/image815.jpg"/><Relationship Id="rId247" Type="http://schemas.openxmlformats.org/officeDocument/2006/relationships/image" Target="../media/image247.jpg"/><Relationship Id="rId899" Type="http://schemas.openxmlformats.org/officeDocument/2006/relationships/image" Target="../media/image899.jpg"/><Relationship Id="rId1000" Type="http://schemas.openxmlformats.org/officeDocument/2006/relationships/image" Target="../media/image1000.jpg"/><Relationship Id="rId107" Type="http://schemas.openxmlformats.org/officeDocument/2006/relationships/image" Target="../media/image107.png"/><Relationship Id="rId454" Type="http://schemas.openxmlformats.org/officeDocument/2006/relationships/image" Target="../media/image454.jpg"/><Relationship Id="rId661" Type="http://schemas.openxmlformats.org/officeDocument/2006/relationships/image" Target="../media/image661.jpg"/><Relationship Id="rId759" Type="http://schemas.openxmlformats.org/officeDocument/2006/relationships/image" Target="../media/image759.jpg"/><Relationship Id="rId966" Type="http://schemas.openxmlformats.org/officeDocument/2006/relationships/image" Target="../media/image966.jpg"/><Relationship Id="rId11" Type="http://schemas.openxmlformats.org/officeDocument/2006/relationships/image" Target="../media/image11.jpg"/><Relationship Id="rId314" Type="http://schemas.openxmlformats.org/officeDocument/2006/relationships/image" Target="../media/image314.jpg"/><Relationship Id="rId398" Type="http://schemas.openxmlformats.org/officeDocument/2006/relationships/image" Target="../media/image398.jpg"/><Relationship Id="rId521" Type="http://schemas.openxmlformats.org/officeDocument/2006/relationships/image" Target="../media/image521.png"/><Relationship Id="rId619" Type="http://schemas.openxmlformats.org/officeDocument/2006/relationships/image" Target="../media/image619.png"/><Relationship Id="rId95" Type="http://schemas.openxmlformats.org/officeDocument/2006/relationships/image" Target="../media/image95.jpg"/><Relationship Id="rId160" Type="http://schemas.openxmlformats.org/officeDocument/2006/relationships/image" Target="../media/image160.jpg"/><Relationship Id="rId826" Type="http://schemas.openxmlformats.org/officeDocument/2006/relationships/image" Target="../media/image826.jpg"/><Relationship Id="rId1011" Type="http://schemas.openxmlformats.org/officeDocument/2006/relationships/image" Target="../media/image1011.jpg"/><Relationship Id="rId258" Type="http://schemas.openxmlformats.org/officeDocument/2006/relationships/image" Target="../media/image258.jpg"/><Relationship Id="rId465" Type="http://schemas.openxmlformats.org/officeDocument/2006/relationships/image" Target="../media/image465.jpg"/><Relationship Id="rId672" Type="http://schemas.openxmlformats.org/officeDocument/2006/relationships/image" Target="../media/image672.jpg"/><Relationship Id="rId22" Type="http://schemas.openxmlformats.org/officeDocument/2006/relationships/image" Target="../media/image22.jpg"/><Relationship Id="rId118" Type="http://schemas.openxmlformats.org/officeDocument/2006/relationships/image" Target="../media/image118.jpg"/><Relationship Id="rId325" Type="http://schemas.openxmlformats.org/officeDocument/2006/relationships/image" Target="../media/image325.jpg"/><Relationship Id="rId532" Type="http://schemas.openxmlformats.org/officeDocument/2006/relationships/image" Target="../media/image532.jpg"/><Relationship Id="rId977" Type="http://schemas.openxmlformats.org/officeDocument/2006/relationships/image" Target="../media/image977.jpg"/><Relationship Id="rId171" Type="http://schemas.openxmlformats.org/officeDocument/2006/relationships/image" Target="../media/image171.png"/><Relationship Id="rId837" Type="http://schemas.openxmlformats.org/officeDocument/2006/relationships/image" Target="../media/image837.jpg"/><Relationship Id="rId1022" Type="http://schemas.openxmlformats.org/officeDocument/2006/relationships/image" Target="../media/image1022.png"/><Relationship Id="rId269" Type="http://schemas.openxmlformats.org/officeDocument/2006/relationships/image" Target="../media/image269.jpg"/><Relationship Id="rId476" Type="http://schemas.openxmlformats.org/officeDocument/2006/relationships/image" Target="../media/image476.png"/><Relationship Id="rId683" Type="http://schemas.openxmlformats.org/officeDocument/2006/relationships/image" Target="../media/image683.jpg"/><Relationship Id="rId890" Type="http://schemas.openxmlformats.org/officeDocument/2006/relationships/image" Target="../media/image890.jpg"/><Relationship Id="rId904" Type="http://schemas.openxmlformats.org/officeDocument/2006/relationships/image" Target="../media/image904.jpg"/><Relationship Id="rId33" Type="http://schemas.openxmlformats.org/officeDocument/2006/relationships/image" Target="../media/image33.jpg"/><Relationship Id="rId129" Type="http://schemas.openxmlformats.org/officeDocument/2006/relationships/image" Target="../media/image129.jpg"/><Relationship Id="rId336" Type="http://schemas.openxmlformats.org/officeDocument/2006/relationships/image" Target="../media/image336.jpg"/><Relationship Id="rId543" Type="http://schemas.openxmlformats.org/officeDocument/2006/relationships/image" Target="../media/image543.jpg"/><Relationship Id="rId988" Type="http://schemas.openxmlformats.org/officeDocument/2006/relationships/image" Target="../media/image988.jpg"/><Relationship Id="rId182" Type="http://schemas.openxmlformats.org/officeDocument/2006/relationships/image" Target="../media/image182.jpg"/><Relationship Id="rId403" Type="http://schemas.openxmlformats.org/officeDocument/2006/relationships/image" Target="../media/image403.jpg"/><Relationship Id="rId750" Type="http://schemas.openxmlformats.org/officeDocument/2006/relationships/image" Target="../media/image750.jpg"/><Relationship Id="rId848" Type="http://schemas.openxmlformats.org/officeDocument/2006/relationships/image" Target="../media/image848.jpg"/><Relationship Id="rId1033" Type="http://schemas.openxmlformats.org/officeDocument/2006/relationships/image" Target="../media/image1033.jpg"/><Relationship Id="rId487" Type="http://schemas.openxmlformats.org/officeDocument/2006/relationships/image" Target="../media/image487.jpg"/><Relationship Id="rId610" Type="http://schemas.openxmlformats.org/officeDocument/2006/relationships/image" Target="../media/image610.jpg"/><Relationship Id="rId694" Type="http://schemas.openxmlformats.org/officeDocument/2006/relationships/image" Target="../media/image694.jpg"/><Relationship Id="rId708" Type="http://schemas.openxmlformats.org/officeDocument/2006/relationships/image" Target="../media/image708.jpg"/><Relationship Id="rId915" Type="http://schemas.openxmlformats.org/officeDocument/2006/relationships/image" Target="../media/image915.jpg"/><Relationship Id="rId347" Type="http://schemas.openxmlformats.org/officeDocument/2006/relationships/image" Target="../media/image347.jpg"/><Relationship Id="rId999" Type="http://schemas.openxmlformats.org/officeDocument/2006/relationships/image" Target="../media/image999.jpg"/><Relationship Id="rId44" Type="http://schemas.openxmlformats.org/officeDocument/2006/relationships/image" Target="../media/image44.jpg"/><Relationship Id="rId554" Type="http://schemas.openxmlformats.org/officeDocument/2006/relationships/image" Target="../media/image554.jpg"/><Relationship Id="rId761" Type="http://schemas.openxmlformats.org/officeDocument/2006/relationships/image" Target="../media/image761.jpg"/><Relationship Id="rId859" Type="http://schemas.openxmlformats.org/officeDocument/2006/relationships/image" Target="../media/image859.jpg"/><Relationship Id="rId193" Type="http://schemas.openxmlformats.org/officeDocument/2006/relationships/image" Target="../media/image193.jpg"/><Relationship Id="rId207" Type="http://schemas.openxmlformats.org/officeDocument/2006/relationships/image" Target="../media/image207.jpg"/><Relationship Id="rId414" Type="http://schemas.openxmlformats.org/officeDocument/2006/relationships/image" Target="../media/image414.jpg"/><Relationship Id="rId498" Type="http://schemas.openxmlformats.org/officeDocument/2006/relationships/image" Target="../media/image498.jpg"/><Relationship Id="rId621" Type="http://schemas.openxmlformats.org/officeDocument/2006/relationships/image" Target="../media/image621.png"/><Relationship Id="rId1044" Type="http://schemas.openxmlformats.org/officeDocument/2006/relationships/image" Target="../media/image1044.jpg"/><Relationship Id="rId260" Type="http://schemas.openxmlformats.org/officeDocument/2006/relationships/image" Target="../media/image260.jpg"/><Relationship Id="rId719" Type="http://schemas.openxmlformats.org/officeDocument/2006/relationships/image" Target="../media/image719.png"/><Relationship Id="rId926" Type="http://schemas.openxmlformats.org/officeDocument/2006/relationships/image" Target="../media/image926.jpg"/><Relationship Id="rId55" Type="http://schemas.openxmlformats.org/officeDocument/2006/relationships/image" Target="../media/image55.jpg"/><Relationship Id="rId120" Type="http://schemas.openxmlformats.org/officeDocument/2006/relationships/image" Target="../media/image120.jpg"/><Relationship Id="rId358" Type="http://schemas.openxmlformats.org/officeDocument/2006/relationships/image" Target="../media/image358.jpg"/><Relationship Id="rId565" Type="http://schemas.openxmlformats.org/officeDocument/2006/relationships/image" Target="../media/image565.jpg"/><Relationship Id="rId772" Type="http://schemas.openxmlformats.org/officeDocument/2006/relationships/image" Target="../media/image772.jpg"/><Relationship Id="rId218" Type="http://schemas.openxmlformats.org/officeDocument/2006/relationships/image" Target="../media/image218.jpg"/><Relationship Id="rId425" Type="http://schemas.openxmlformats.org/officeDocument/2006/relationships/image" Target="../media/image425.jpg"/><Relationship Id="rId632" Type="http://schemas.openxmlformats.org/officeDocument/2006/relationships/image" Target="../media/image632.jpg"/><Relationship Id="rId1055" Type="http://schemas.openxmlformats.org/officeDocument/2006/relationships/image" Target="../media/image1055.jpg"/><Relationship Id="rId271" Type="http://schemas.openxmlformats.org/officeDocument/2006/relationships/image" Target="../media/image271.jpg"/><Relationship Id="rId937" Type="http://schemas.openxmlformats.org/officeDocument/2006/relationships/image" Target="../media/image937.jpg"/><Relationship Id="rId66" Type="http://schemas.openxmlformats.org/officeDocument/2006/relationships/image" Target="../media/image66.jpg"/><Relationship Id="rId131" Type="http://schemas.openxmlformats.org/officeDocument/2006/relationships/image" Target="../media/image131.jpg"/><Relationship Id="rId369" Type="http://schemas.openxmlformats.org/officeDocument/2006/relationships/image" Target="../media/image369.jpg"/><Relationship Id="rId576" Type="http://schemas.openxmlformats.org/officeDocument/2006/relationships/image" Target="../media/image576.jpg"/><Relationship Id="rId783" Type="http://schemas.openxmlformats.org/officeDocument/2006/relationships/image" Target="../media/image783.jpg"/><Relationship Id="rId990" Type="http://schemas.openxmlformats.org/officeDocument/2006/relationships/image" Target="../media/image990.jpg"/><Relationship Id="rId229" Type="http://schemas.openxmlformats.org/officeDocument/2006/relationships/image" Target="../media/image229.jpg"/><Relationship Id="rId436" Type="http://schemas.openxmlformats.org/officeDocument/2006/relationships/image" Target="../media/image436.jpg"/><Relationship Id="rId643" Type="http://schemas.openxmlformats.org/officeDocument/2006/relationships/image" Target="../media/image643.jpg"/><Relationship Id="rId850" Type="http://schemas.openxmlformats.org/officeDocument/2006/relationships/image" Target="../media/image850.jpg"/><Relationship Id="rId948" Type="http://schemas.openxmlformats.org/officeDocument/2006/relationships/image" Target="../media/image948.jpg"/><Relationship Id="rId77" Type="http://schemas.openxmlformats.org/officeDocument/2006/relationships/image" Target="../media/image77.jpg"/><Relationship Id="rId282" Type="http://schemas.openxmlformats.org/officeDocument/2006/relationships/image" Target="../media/image282.jpg"/><Relationship Id="rId503" Type="http://schemas.openxmlformats.org/officeDocument/2006/relationships/image" Target="../media/image503.png"/><Relationship Id="rId587" Type="http://schemas.openxmlformats.org/officeDocument/2006/relationships/image" Target="../media/image587.jpg"/><Relationship Id="rId710" Type="http://schemas.openxmlformats.org/officeDocument/2006/relationships/image" Target="../media/image710.jpg"/><Relationship Id="rId808" Type="http://schemas.openxmlformats.org/officeDocument/2006/relationships/image" Target="../media/image808.jpg"/><Relationship Id="rId8" Type="http://schemas.openxmlformats.org/officeDocument/2006/relationships/image" Target="../media/image8.jpg"/><Relationship Id="rId142" Type="http://schemas.openxmlformats.org/officeDocument/2006/relationships/image" Target="../media/image142.jpg"/><Relationship Id="rId447" Type="http://schemas.openxmlformats.org/officeDocument/2006/relationships/image" Target="../media/image447.png"/><Relationship Id="rId794" Type="http://schemas.openxmlformats.org/officeDocument/2006/relationships/image" Target="../media/image794.png"/><Relationship Id="rId654" Type="http://schemas.openxmlformats.org/officeDocument/2006/relationships/image" Target="../media/image654.jpg"/><Relationship Id="rId861" Type="http://schemas.openxmlformats.org/officeDocument/2006/relationships/image" Target="../media/image861.jpg"/><Relationship Id="rId959" Type="http://schemas.openxmlformats.org/officeDocument/2006/relationships/image" Target="../media/image959.jpg"/><Relationship Id="rId293" Type="http://schemas.openxmlformats.org/officeDocument/2006/relationships/image" Target="../media/image293.jpg"/><Relationship Id="rId307" Type="http://schemas.openxmlformats.org/officeDocument/2006/relationships/image" Target="../media/image307.jpg"/><Relationship Id="rId514" Type="http://schemas.openxmlformats.org/officeDocument/2006/relationships/image" Target="../media/image514.jpg"/><Relationship Id="rId721" Type="http://schemas.openxmlformats.org/officeDocument/2006/relationships/image" Target="../media/image721.png"/><Relationship Id="rId88" Type="http://schemas.openxmlformats.org/officeDocument/2006/relationships/image" Target="../media/image88.jpg"/><Relationship Id="rId153" Type="http://schemas.openxmlformats.org/officeDocument/2006/relationships/image" Target="../media/image153.jpg"/><Relationship Id="rId360" Type="http://schemas.openxmlformats.org/officeDocument/2006/relationships/image" Target="../media/image360.jpg"/><Relationship Id="rId598" Type="http://schemas.openxmlformats.org/officeDocument/2006/relationships/image" Target="../media/image598.jpg"/><Relationship Id="rId819" Type="http://schemas.openxmlformats.org/officeDocument/2006/relationships/image" Target="../media/image819.jpg"/><Relationship Id="rId1004" Type="http://schemas.openxmlformats.org/officeDocument/2006/relationships/image" Target="../media/image1004.jpg"/><Relationship Id="rId220" Type="http://schemas.openxmlformats.org/officeDocument/2006/relationships/image" Target="../media/image220.jpg"/><Relationship Id="rId458" Type="http://schemas.openxmlformats.org/officeDocument/2006/relationships/image" Target="../media/image458.jpg"/><Relationship Id="rId665" Type="http://schemas.openxmlformats.org/officeDocument/2006/relationships/image" Target="../media/image665.jpg"/><Relationship Id="rId872" Type="http://schemas.openxmlformats.org/officeDocument/2006/relationships/image" Target="../media/image872.jpg"/><Relationship Id="rId15" Type="http://schemas.openxmlformats.org/officeDocument/2006/relationships/image" Target="../media/image15.jpg"/><Relationship Id="rId318" Type="http://schemas.openxmlformats.org/officeDocument/2006/relationships/image" Target="../media/image318.jpg"/><Relationship Id="rId525" Type="http://schemas.openxmlformats.org/officeDocument/2006/relationships/image" Target="../media/image525.png"/><Relationship Id="rId732" Type="http://schemas.openxmlformats.org/officeDocument/2006/relationships/image" Target="../media/image732.jpg"/><Relationship Id="rId99" Type="http://schemas.openxmlformats.org/officeDocument/2006/relationships/image" Target="../media/image99.png"/><Relationship Id="rId164" Type="http://schemas.openxmlformats.org/officeDocument/2006/relationships/image" Target="../media/image164.jpg"/><Relationship Id="rId371" Type="http://schemas.openxmlformats.org/officeDocument/2006/relationships/image" Target="../media/image371.jpg"/><Relationship Id="rId1015" Type="http://schemas.openxmlformats.org/officeDocument/2006/relationships/image" Target="../media/image1015.jpg"/><Relationship Id="rId469" Type="http://schemas.openxmlformats.org/officeDocument/2006/relationships/image" Target="../media/image469.jpg"/><Relationship Id="rId676" Type="http://schemas.openxmlformats.org/officeDocument/2006/relationships/image" Target="../media/image676.jpg"/><Relationship Id="rId883" Type="http://schemas.openxmlformats.org/officeDocument/2006/relationships/image" Target="../media/image883.jpg"/><Relationship Id="rId26" Type="http://schemas.openxmlformats.org/officeDocument/2006/relationships/image" Target="../media/image26.jpg"/><Relationship Id="rId231" Type="http://schemas.openxmlformats.org/officeDocument/2006/relationships/image" Target="../media/image231.jpg"/><Relationship Id="rId329" Type="http://schemas.openxmlformats.org/officeDocument/2006/relationships/image" Target="../media/image329.jpg"/><Relationship Id="rId536" Type="http://schemas.openxmlformats.org/officeDocument/2006/relationships/image" Target="../media/image536.jpg"/><Relationship Id="rId175" Type="http://schemas.openxmlformats.org/officeDocument/2006/relationships/image" Target="../media/image175.jpg"/><Relationship Id="rId743" Type="http://schemas.openxmlformats.org/officeDocument/2006/relationships/image" Target="../media/image743.jpg"/><Relationship Id="rId950" Type="http://schemas.openxmlformats.org/officeDocument/2006/relationships/image" Target="../media/image950.jpg"/><Relationship Id="rId1026" Type="http://schemas.openxmlformats.org/officeDocument/2006/relationships/image" Target="../media/image1026.jpg"/><Relationship Id="rId382" Type="http://schemas.openxmlformats.org/officeDocument/2006/relationships/image" Target="../media/image382.jpg"/><Relationship Id="rId603" Type="http://schemas.openxmlformats.org/officeDocument/2006/relationships/image" Target="../media/image603.jpg"/><Relationship Id="rId687" Type="http://schemas.openxmlformats.org/officeDocument/2006/relationships/image" Target="../media/image687.jpg"/><Relationship Id="rId810" Type="http://schemas.openxmlformats.org/officeDocument/2006/relationships/image" Target="../media/image810.jpg"/><Relationship Id="rId908" Type="http://schemas.openxmlformats.org/officeDocument/2006/relationships/image" Target="../media/image908.jpg"/><Relationship Id="rId242" Type="http://schemas.openxmlformats.org/officeDocument/2006/relationships/image" Target="../media/image242.jpg"/><Relationship Id="rId894" Type="http://schemas.openxmlformats.org/officeDocument/2006/relationships/image" Target="../media/image894.jpg"/><Relationship Id="rId37" Type="http://schemas.openxmlformats.org/officeDocument/2006/relationships/image" Target="../media/image37.jpg"/><Relationship Id="rId102" Type="http://schemas.openxmlformats.org/officeDocument/2006/relationships/image" Target="../media/image102.png"/><Relationship Id="rId547" Type="http://schemas.openxmlformats.org/officeDocument/2006/relationships/image" Target="../media/image547.png"/><Relationship Id="rId754" Type="http://schemas.openxmlformats.org/officeDocument/2006/relationships/image" Target="../media/image754.png"/><Relationship Id="rId961" Type="http://schemas.openxmlformats.org/officeDocument/2006/relationships/image" Target="../media/image961.jpg"/><Relationship Id="rId90" Type="http://schemas.openxmlformats.org/officeDocument/2006/relationships/image" Target="../media/image90.jpg"/><Relationship Id="rId186" Type="http://schemas.openxmlformats.org/officeDocument/2006/relationships/image" Target="../media/image186.jpg"/><Relationship Id="rId393" Type="http://schemas.openxmlformats.org/officeDocument/2006/relationships/image" Target="../media/image393.jpg"/><Relationship Id="rId407" Type="http://schemas.openxmlformats.org/officeDocument/2006/relationships/image" Target="../media/image407.jpg"/><Relationship Id="rId614" Type="http://schemas.openxmlformats.org/officeDocument/2006/relationships/image" Target="../media/image614.jpg"/><Relationship Id="rId821" Type="http://schemas.openxmlformats.org/officeDocument/2006/relationships/image" Target="../media/image821.jpg"/><Relationship Id="rId1037" Type="http://schemas.openxmlformats.org/officeDocument/2006/relationships/image" Target="../media/image1037.jpg"/><Relationship Id="rId253" Type="http://schemas.openxmlformats.org/officeDocument/2006/relationships/image" Target="../media/image253.jpg"/><Relationship Id="rId460" Type="http://schemas.openxmlformats.org/officeDocument/2006/relationships/image" Target="../media/image460.jpg"/><Relationship Id="rId698" Type="http://schemas.openxmlformats.org/officeDocument/2006/relationships/image" Target="../media/image698.jpg"/><Relationship Id="rId919" Type="http://schemas.openxmlformats.org/officeDocument/2006/relationships/image" Target="../media/image919.jpg"/><Relationship Id="rId48" Type="http://schemas.openxmlformats.org/officeDocument/2006/relationships/image" Target="../media/image48.jpg"/><Relationship Id="rId113" Type="http://schemas.openxmlformats.org/officeDocument/2006/relationships/image" Target="../media/image113.png"/><Relationship Id="rId320" Type="http://schemas.openxmlformats.org/officeDocument/2006/relationships/image" Target="../media/image320.jpg"/><Relationship Id="rId558" Type="http://schemas.openxmlformats.org/officeDocument/2006/relationships/image" Target="../media/image558.jpg"/><Relationship Id="rId765" Type="http://schemas.openxmlformats.org/officeDocument/2006/relationships/image" Target="../media/image765.png"/><Relationship Id="rId972" Type="http://schemas.openxmlformats.org/officeDocument/2006/relationships/image" Target="../media/image972.jpg"/><Relationship Id="rId197" Type="http://schemas.openxmlformats.org/officeDocument/2006/relationships/image" Target="../media/image197.jpg"/><Relationship Id="rId418" Type="http://schemas.openxmlformats.org/officeDocument/2006/relationships/image" Target="../media/image418.jpg"/><Relationship Id="rId625" Type="http://schemas.openxmlformats.org/officeDocument/2006/relationships/image" Target="../media/image625.jpg"/><Relationship Id="rId832" Type="http://schemas.openxmlformats.org/officeDocument/2006/relationships/image" Target="../media/image832.jpg"/><Relationship Id="rId1048" Type="http://schemas.openxmlformats.org/officeDocument/2006/relationships/image" Target="../media/image1048.jpg"/><Relationship Id="rId264" Type="http://schemas.openxmlformats.org/officeDocument/2006/relationships/image" Target="../media/image264.jpg"/><Relationship Id="rId471" Type="http://schemas.openxmlformats.org/officeDocument/2006/relationships/image" Target="../media/image471.jpg"/><Relationship Id="rId59" Type="http://schemas.openxmlformats.org/officeDocument/2006/relationships/image" Target="../media/image59.jpg"/><Relationship Id="rId124" Type="http://schemas.openxmlformats.org/officeDocument/2006/relationships/image" Target="../media/image124.jpg"/><Relationship Id="rId569" Type="http://schemas.openxmlformats.org/officeDocument/2006/relationships/image" Target="../media/image569.jpg"/><Relationship Id="rId776" Type="http://schemas.openxmlformats.org/officeDocument/2006/relationships/image" Target="../media/image776.png"/><Relationship Id="rId983" Type="http://schemas.openxmlformats.org/officeDocument/2006/relationships/image" Target="../media/image983.jpg"/><Relationship Id="rId331" Type="http://schemas.openxmlformats.org/officeDocument/2006/relationships/image" Target="../media/image331.jpg"/><Relationship Id="rId429" Type="http://schemas.openxmlformats.org/officeDocument/2006/relationships/image" Target="../media/image429.jpg"/><Relationship Id="rId636" Type="http://schemas.openxmlformats.org/officeDocument/2006/relationships/image" Target="../media/image636.jpg"/><Relationship Id="rId1059" Type="http://schemas.openxmlformats.org/officeDocument/2006/relationships/image" Target="../media/image1059.jpg"/><Relationship Id="rId843" Type="http://schemas.openxmlformats.org/officeDocument/2006/relationships/image" Target="../media/image843.jpg"/><Relationship Id="rId275" Type="http://schemas.openxmlformats.org/officeDocument/2006/relationships/image" Target="../media/image275.jpg"/><Relationship Id="rId482" Type="http://schemas.openxmlformats.org/officeDocument/2006/relationships/image" Target="../media/image482.png"/><Relationship Id="rId703" Type="http://schemas.openxmlformats.org/officeDocument/2006/relationships/image" Target="../media/image703.jpg"/><Relationship Id="rId910" Type="http://schemas.openxmlformats.org/officeDocument/2006/relationships/image" Target="../media/image910.jpg"/><Relationship Id="rId135" Type="http://schemas.openxmlformats.org/officeDocument/2006/relationships/image" Target="../media/image135.jpg"/><Relationship Id="rId342" Type="http://schemas.openxmlformats.org/officeDocument/2006/relationships/image" Target="../media/image342.jpg"/><Relationship Id="rId787" Type="http://schemas.openxmlformats.org/officeDocument/2006/relationships/image" Target="../media/image787.jpg"/><Relationship Id="rId994" Type="http://schemas.openxmlformats.org/officeDocument/2006/relationships/image" Target="../media/image994.jpg"/><Relationship Id="rId202" Type="http://schemas.openxmlformats.org/officeDocument/2006/relationships/image" Target="../media/image202.jpg"/><Relationship Id="rId647" Type="http://schemas.openxmlformats.org/officeDocument/2006/relationships/image" Target="../media/image647.jpg"/><Relationship Id="rId854" Type="http://schemas.openxmlformats.org/officeDocument/2006/relationships/image" Target="../media/image854.jpg"/><Relationship Id="rId286" Type="http://schemas.openxmlformats.org/officeDocument/2006/relationships/image" Target="../media/image286.jpg"/><Relationship Id="rId493" Type="http://schemas.openxmlformats.org/officeDocument/2006/relationships/image" Target="../media/image493.jpg"/><Relationship Id="rId507" Type="http://schemas.openxmlformats.org/officeDocument/2006/relationships/image" Target="../media/image507.png"/><Relationship Id="rId714" Type="http://schemas.openxmlformats.org/officeDocument/2006/relationships/image" Target="../media/image714.jpg"/><Relationship Id="rId921" Type="http://schemas.openxmlformats.org/officeDocument/2006/relationships/image" Target="../media/image921.jpg"/><Relationship Id="rId50" Type="http://schemas.openxmlformats.org/officeDocument/2006/relationships/image" Target="../media/image50.jpg"/><Relationship Id="rId146" Type="http://schemas.openxmlformats.org/officeDocument/2006/relationships/image" Target="../media/image146.jpg"/><Relationship Id="rId353" Type="http://schemas.openxmlformats.org/officeDocument/2006/relationships/image" Target="../media/image353.png"/><Relationship Id="rId560" Type="http://schemas.openxmlformats.org/officeDocument/2006/relationships/image" Target="../media/image560.jpg"/><Relationship Id="rId798" Type="http://schemas.openxmlformats.org/officeDocument/2006/relationships/image" Target="../media/image798.jpg"/><Relationship Id="rId213" Type="http://schemas.openxmlformats.org/officeDocument/2006/relationships/image" Target="../media/image213.jpg"/><Relationship Id="rId420" Type="http://schemas.openxmlformats.org/officeDocument/2006/relationships/image" Target="../media/image420.jpg"/><Relationship Id="rId658" Type="http://schemas.openxmlformats.org/officeDocument/2006/relationships/image" Target="../media/image658.jpg"/><Relationship Id="rId865" Type="http://schemas.openxmlformats.org/officeDocument/2006/relationships/image" Target="../media/image865.jpg"/><Relationship Id="rId1050" Type="http://schemas.openxmlformats.org/officeDocument/2006/relationships/image" Target="../media/image1050.jpg"/><Relationship Id="rId297" Type="http://schemas.openxmlformats.org/officeDocument/2006/relationships/image" Target="../media/image297.jpg"/><Relationship Id="rId518" Type="http://schemas.openxmlformats.org/officeDocument/2006/relationships/image" Target="../media/image518.jpg"/><Relationship Id="rId725" Type="http://schemas.openxmlformats.org/officeDocument/2006/relationships/image" Target="../media/image725.jpg"/><Relationship Id="rId932" Type="http://schemas.openxmlformats.org/officeDocument/2006/relationships/image" Target="../media/image932.jpg"/><Relationship Id="rId157" Type="http://schemas.openxmlformats.org/officeDocument/2006/relationships/image" Target="../media/image157.jpg"/><Relationship Id="rId364" Type="http://schemas.openxmlformats.org/officeDocument/2006/relationships/image" Target="../media/image364.jpg"/><Relationship Id="rId1008" Type="http://schemas.openxmlformats.org/officeDocument/2006/relationships/image" Target="../media/image1008.jpg"/><Relationship Id="rId61" Type="http://schemas.openxmlformats.org/officeDocument/2006/relationships/image" Target="../media/image61.jpg"/><Relationship Id="rId571" Type="http://schemas.openxmlformats.org/officeDocument/2006/relationships/image" Target="../media/image571.png"/><Relationship Id="rId669" Type="http://schemas.openxmlformats.org/officeDocument/2006/relationships/image" Target="../media/image669.jpg"/><Relationship Id="rId876" Type="http://schemas.openxmlformats.org/officeDocument/2006/relationships/image" Target="../media/image876.jpg"/><Relationship Id="rId19" Type="http://schemas.openxmlformats.org/officeDocument/2006/relationships/image" Target="../media/image19.jpg"/><Relationship Id="rId224" Type="http://schemas.openxmlformats.org/officeDocument/2006/relationships/image" Target="../media/image224.jpg"/><Relationship Id="rId431" Type="http://schemas.openxmlformats.org/officeDocument/2006/relationships/image" Target="../media/image431.jpg"/><Relationship Id="rId529" Type="http://schemas.openxmlformats.org/officeDocument/2006/relationships/image" Target="../media/image529.png"/><Relationship Id="rId736" Type="http://schemas.openxmlformats.org/officeDocument/2006/relationships/image" Target="../media/image736.jpg"/><Relationship Id="rId168" Type="http://schemas.openxmlformats.org/officeDocument/2006/relationships/image" Target="../media/image168.jpg"/><Relationship Id="rId943" Type="http://schemas.openxmlformats.org/officeDocument/2006/relationships/image" Target="../media/image943.jpg"/><Relationship Id="rId1019" Type="http://schemas.openxmlformats.org/officeDocument/2006/relationships/image" Target="../media/image1019.png"/><Relationship Id="rId72" Type="http://schemas.openxmlformats.org/officeDocument/2006/relationships/image" Target="../media/image72.jpg"/><Relationship Id="rId375" Type="http://schemas.openxmlformats.org/officeDocument/2006/relationships/image" Target="../media/image375.jpg"/><Relationship Id="rId582" Type="http://schemas.openxmlformats.org/officeDocument/2006/relationships/image" Target="../media/image582.jpg"/><Relationship Id="rId803" Type="http://schemas.openxmlformats.org/officeDocument/2006/relationships/image" Target="../media/image803.jpg"/><Relationship Id="rId3" Type="http://schemas.openxmlformats.org/officeDocument/2006/relationships/image" Target="../media/image3.png"/><Relationship Id="rId235" Type="http://schemas.openxmlformats.org/officeDocument/2006/relationships/image" Target="../media/image235.jpg"/><Relationship Id="rId442" Type="http://schemas.openxmlformats.org/officeDocument/2006/relationships/image" Target="../media/image442.jpg"/><Relationship Id="rId887" Type="http://schemas.openxmlformats.org/officeDocument/2006/relationships/image" Target="../media/image887.jpg"/><Relationship Id="rId302" Type="http://schemas.openxmlformats.org/officeDocument/2006/relationships/image" Target="../media/image302.jpg"/><Relationship Id="rId747" Type="http://schemas.openxmlformats.org/officeDocument/2006/relationships/image" Target="../media/image747.jpg"/><Relationship Id="rId954" Type="http://schemas.openxmlformats.org/officeDocument/2006/relationships/image" Target="../media/image954.jpg"/><Relationship Id="rId83" Type="http://schemas.openxmlformats.org/officeDocument/2006/relationships/image" Target="../media/image83.jpg"/><Relationship Id="rId179" Type="http://schemas.openxmlformats.org/officeDocument/2006/relationships/image" Target="../media/image179.jpg"/><Relationship Id="rId386" Type="http://schemas.openxmlformats.org/officeDocument/2006/relationships/image" Target="../media/image386.jpg"/><Relationship Id="rId593" Type="http://schemas.openxmlformats.org/officeDocument/2006/relationships/image" Target="../media/image593.jpg"/><Relationship Id="rId607" Type="http://schemas.openxmlformats.org/officeDocument/2006/relationships/image" Target="../media/image607.jpg"/><Relationship Id="rId814" Type="http://schemas.openxmlformats.org/officeDocument/2006/relationships/image" Target="../media/image814.jpg"/><Relationship Id="rId246" Type="http://schemas.openxmlformats.org/officeDocument/2006/relationships/image" Target="../media/image246.jpg"/><Relationship Id="rId453" Type="http://schemas.openxmlformats.org/officeDocument/2006/relationships/image" Target="../media/image453.jpg"/><Relationship Id="rId660" Type="http://schemas.openxmlformats.org/officeDocument/2006/relationships/image" Target="../media/image660.jpg"/><Relationship Id="rId898" Type="http://schemas.openxmlformats.org/officeDocument/2006/relationships/image" Target="../media/image898.jpg"/><Relationship Id="rId106" Type="http://schemas.openxmlformats.org/officeDocument/2006/relationships/image" Target="../media/image106.jpg"/><Relationship Id="rId313" Type="http://schemas.openxmlformats.org/officeDocument/2006/relationships/image" Target="../media/image313.jpg"/><Relationship Id="rId758" Type="http://schemas.openxmlformats.org/officeDocument/2006/relationships/image" Target="../media/image758.jpg"/><Relationship Id="rId965" Type="http://schemas.openxmlformats.org/officeDocument/2006/relationships/image" Target="../media/image965.jpg"/><Relationship Id="rId10" Type="http://schemas.openxmlformats.org/officeDocument/2006/relationships/image" Target="../media/image10.jpg"/><Relationship Id="rId94" Type="http://schemas.openxmlformats.org/officeDocument/2006/relationships/image" Target="../media/image94.jpg"/><Relationship Id="rId397" Type="http://schemas.openxmlformats.org/officeDocument/2006/relationships/image" Target="../media/image397.jpg"/><Relationship Id="rId520" Type="http://schemas.openxmlformats.org/officeDocument/2006/relationships/image" Target="../media/image520.png"/><Relationship Id="rId618" Type="http://schemas.openxmlformats.org/officeDocument/2006/relationships/image" Target="../media/image618.jpg"/><Relationship Id="rId825" Type="http://schemas.openxmlformats.org/officeDocument/2006/relationships/image" Target="../media/image825.jpg"/><Relationship Id="rId257" Type="http://schemas.openxmlformats.org/officeDocument/2006/relationships/image" Target="../media/image257.jpg"/><Relationship Id="rId464" Type="http://schemas.openxmlformats.org/officeDocument/2006/relationships/image" Target="../media/image464.png"/><Relationship Id="rId1010" Type="http://schemas.openxmlformats.org/officeDocument/2006/relationships/image" Target="../media/image1010.jpg"/><Relationship Id="rId117" Type="http://schemas.openxmlformats.org/officeDocument/2006/relationships/image" Target="../media/image117.png"/><Relationship Id="rId671" Type="http://schemas.openxmlformats.org/officeDocument/2006/relationships/image" Target="../media/image671.jpg"/><Relationship Id="rId769" Type="http://schemas.openxmlformats.org/officeDocument/2006/relationships/image" Target="../media/image769.jpg"/><Relationship Id="rId976" Type="http://schemas.openxmlformats.org/officeDocument/2006/relationships/image" Target="../media/image976.jpg"/><Relationship Id="rId324" Type="http://schemas.openxmlformats.org/officeDocument/2006/relationships/image" Target="../media/image324.jpg"/><Relationship Id="rId531" Type="http://schemas.openxmlformats.org/officeDocument/2006/relationships/image" Target="../media/image531.png"/><Relationship Id="rId629" Type="http://schemas.openxmlformats.org/officeDocument/2006/relationships/image" Target="../media/image629.jpg"/><Relationship Id="rId836" Type="http://schemas.openxmlformats.org/officeDocument/2006/relationships/image" Target="../media/image836.jpg"/><Relationship Id="rId1021" Type="http://schemas.openxmlformats.org/officeDocument/2006/relationships/image" Target="../media/image1021.jpg"/><Relationship Id="rId903" Type="http://schemas.openxmlformats.org/officeDocument/2006/relationships/image" Target="../media/image903.jpg"/><Relationship Id="rId32" Type="http://schemas.openxmlformats.org/officeDocument/2006/relationships/image" Target="../media/image32.jpg"/><Relationship Id="rId181" Type="http://schemas.openxmlformats.org/officeDocument/2006/relationships/image" Target="../media/image181.jpg"/><Relationship Id="rId279" Type="http://schemas.openxmlformats.org/officeDocument/2006/relationships/image" Target="../media/image279.png"/><Relationship Id="rId486" Type="http://schemas.openxmlformats.org/officeDocument/2006/relationships/image" Target="../media/image486.jpg"/><Relationship Id="rId693" Type="http://schemas.openxmlformats.org/officeDocument/2006/relationships/image" Target="../media/image693.png"/><Relationship Id="rId139" Type="http://schemas.openxmlformats.org/officeDocument/2006/relationships/image" Target="../media/image139.jpg"/><Relationship Id="rId346" Type="http://schemas.openxmlformats.org/officeDocument/2006/relationships/image" Target="../media/image346.jpg"/><Relationship Id="rId553" Type="http://schemas.openxmlformats.org/officeDocument/2006/relationships/image" Target="../media/image553.jpg"/><Relationship Id="rId760" Type="http://schemas.openxmlformats.org/officeDocument/2006/relationships/image" Target="../media/image760.jpg"/><Relationship Id="rId998" Type="http://schemas.openxmlformats.org/officeDocument/2006/relationships/image" Target="../media/image998.jpg"/><Relationship Id="rId206" Type="http://schemas.openxmlformats.org/officeDocument/2006/relationships/image" Target="../media/image206.jpg"/><Relationship Id="rId413" Type="http://schemas.openxmlformats.org/officeDocument/2006/relationships/image" Target="../media/image413.jpg"/><Relationship Id="rId858" Type="http://schemas.openxmlformats.org/officeDocument/2006/relationships/image" Target="../media/image858.jpg"/><Relationship Id="rId1043" Type="http://schemas.openxmlformats.org/officeDocument/2006/relationships/image" Target="../media/image1043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831.jpg"/><Relationship Id="rId671" Type="http://schemas.openxmlformats.org/officeDocument/2006/relationships/image" Target="../media/image1511.jpg"/><Relationship Id="rId21" Type="http://schemas.openxmlformats.org/officeDocument/2006/relationships/image" Target="../media/image1071.jpg"/><Relationship Id="rId324" Type="http://schemas.openxmlformats.org/officeDocument/2006/relationships/image" Target="../media/image87.jpg"/><Relationship Id="rId531" Type="http://schemas.openxmlformats.org/officeDocument/2006/relationships/image" Target="../media/image1414.jpg"/><Relationship Id="rId629" Type="http://schemas.openxmlformats.org/officeDocument/2006/relationships/image" Target="../media/image1486.jpg"/><Relationship Id="rId170" Type="http://schemas.openxmlformats.org/officeDocument/2006/relationships/image" Target="../media/image1172.jpg"/><Relationship Id="rId268" Type="http://schemas.openxmlformats.org/officeDocument/2006/relationships/image" Target="../media/image1239.jpg"/><Relationship Id="rId475" Type="http://schemas.openxmlformats.org/officeDocument/2006/relationships/image" Target="../media/image1377.jpg"/><Relationship Id="rId682" Type="http://schemas.openxmlformats.org/officeDocument/2006/relationships/image" Target="../media/image1516.jpg"/><Relationship Id="rId32" Type="http://schemas.openxmlformats.org/officeDocument/2006/relationships/image" Target="../media/image789.jpg"/><Relationship Id="rId128" Type="http://schemas.openxmlformats.org/officeDocument/2006/relationships/image" Target="../media/image1137.jpg"/><Relationship Id="rId335" Type="http://schemas.openxmlformats.org/officeDocument/2006/relationships/image" Target="../media/image1286.jpg"/><Relationship Id="rId542" Type="http://schemas.openxmlformats.org/officeDocument/2006/relationships/image" Target="../media/image1419.jpg"/><Relationship Id="rId181" Type="http://schemas.openxmlformats.org/officeDocument/2006/relationships/image" Target="../media/image206.jpg"/><Relationship Id="rId402" Type="http://schemas.openxmlformats.org/officeDocument/2006/relationships/image" Target="../media/image1017.jpg"/><Relationship Id="rId279" Type="http://schemas.openxmlformats.org/officeDocument/2006/relationships/image" Target="../media/image1248.jpg"/><Relationship Id="rId486" Type="http://schemas.openxmlformats.org/officeDocument/2006/relationships/image" Target="../media/image863.jpg"/><Relationship Id="rId693" Type="http://schemas.openxmlformats.org/officeDocument/2006/relationships/image" Target="../media/image1524.png"/><Relationship Id="rId707" Type="http://schemas.openxmlformats.org/officeDocument/2006/relationships/image" Target="../media/image1535.jpg"/><Relationship Id="rId43" Type="http://schemas.openxmlformats.org/officeDocument/2006/relationships/image" Target="../media/image1081.jpg"/><Relationship Id="rId139" Type="http://schemas.openxmlformats.org/officeDocument/2006/relationships/image" Target="../media/image1148.jpg"/><Relationship Id="rId346" Type="http://schemas.openxmlformats.org/officeDocument/2006/relationships/image" Target="../media/image1289.jpg"/><Relationship Id="rId553" Type="http://schemas.openxmlformats.org/officeDocument/2006/relationships/image" Target="../media/image275.jpg"/><Relationship Id="rId192" Type="http://schemas.openxmlformats.org/officeDocument/2006/relationships/image" Target="../media/image1188.jpg"/><Relationship Id="rId206" Type="http://schemas.openxmlformats.org/officeDocument/2006/relationships/image" Target="../media/image1198.jpg"/><Relationship Id="rId413" Type="http://schemas.openxmlformats.org/officeDocument/2006/relationships/image" Target="../media/image1335.png"/><Relationship Id="rId497" Type="http://schemas.openxmlformats.org/officeDocument/2006/relationships/image" Target="../media/image1389.jpg"/><Relationship Id="rId620" Type="http://schemas.openxmlformats.org/officeDocument/2006/relationships/image" Target="../media/image1478.jpg"/><Relationship Id="rId718" Type="http://schemas.openxmlformats.org/officeDocument/2006/relationships/image" Target="../media/image1542.jpg"/><Relationship Id="rId357" Type="http://schemas.openxmlformats.org/officeDocument/2006/relationships/image" Target="../media/image1296.jpg"/><Relationship Id="rId54" Type="http://schemas.openxmlformats.org/officeDocument/2006/relationships/image" Target="../media/image1090.jpg"/><Relationship Id="rId217" Type="http://schemas.openxmlformats.org/officeDocument/2006/relationships/image" Target="../media/image1205.jpg"/><Relationship Id="rId564" Type="http://schemas.openxmlformats.org/officeDocument/2006/relationships/image" Target="../media/image1436.jpg"/><Relationship Id="rId424" Type="http://schemas.openxmlformats.org/officeDocument/2006/relationships/image" Target="../media/image194.jpg"/><Relationship Id="rId631" Type="http://schemas.openxmlformats.org/officeDocument/2006/relationships/image" Target="../media/image125.jpg"/><Relationship Id="rId729" Type="http://schemas.openxmlformats.org/officeDocument/2006/relationships/image" Target="../media/image802.jpg"/><Relationship Id="rId270" Type="http://schemas.openxmlformats.org/officeDocument/2006/relationships/image" Target="../media/image852.jpg"/><Relationship Id="rId65" Type="http://schemas.openxmlformats.org/officeDocument/2006/relationships/image" Target="../media/image1099.jpg"/><Relationship Id="rId130" Type="http://schemas.openxmlformats.org/officeDocument/2006/relationships/image" Target="../media/image1139.jpg"/><Relationship Id="rId368" Type="http://schemas.openxmlformats.org/officeDocument/2006/relationships/image" Target="../media/image1305.jpg"/><Relationship Id="rId575" Type="http://schemas.openxmlformats.org/officeDocument/2006/relationships/image" Target="../media/image1446.jpg"/><Relationship Id="rId228" Type="http://schemas.openxmlformats.org/officeDocument/2006/relationships/image" Target="../media/image1211.jpg"/><Relationship Id="rId435" Type="http://schemas.openxmlformats.org/officeDocument/2006/relationships/image" Target="../media/image285.jpg"/><Relationship Id="rId642" Type="http://schemas.openxmlformats.org/officeDocument/2006/relationships/image" Target="../media/image1492.jpg"/><Relationship Id="rId281" Type="http://schemas.openxmlformats.org/officeDocument/2006/relationships/image" Target="../media/image1250.jpg"/><Relationship Id="rId502" Type="http://schemas.openxmlformats.org/officeDocument/2006/relationships/image" Target="../media/image1394.jpg"/><Relationship Id="rId76" Type="http://schemas.openxmlformats.org/officeDocument/2006/relationships/image" Target="../media/image1106.png"/><Relationship Id="rId141" Type="http://schemas.openxmlformats.org/officeDocument/2006/relationships/image" Target="../media/image1149.jpg"/><Relationship Id="rId379" Type="http://schemas.openxmlformats.org/officeDocument/2006/relationships/image" Target="../media/image54.jpg"/><Relationship Id="rId586" Type="http://schemas.openxmlformats.org/officeDocument/2006/relationships/image" Target="../media/image1456.jpg"/><Relationship Id="rId7" Type="http://schemas.openxmlformats.org/officeDocument/2006/relationships/image" Target="../media/image23.jpg"/><Relationship Id="rId239" Type="http://schemas.openxmlformats.org/officeDocument/2006/relationships/image" Target="../media/image1219.jpg"/><Relationship Id="rId446" Type="http://schemas.openxmlformats.org/officeDocument/2006/relationships/image" Target="../media/image1359.jpg"/><Relationship Id="rId653" Type="http://schemas.openxmlformats.org/officeDocument/2006/relationships/image" Target="../media/image1498.jpg"/><Relationship Id="rId292" Type="http://schemas.openxmlformats.org/officeDocument/2006/relationships/image" Target="../media/image284.jpg"/><Relationship Id="rId306" Type="http://schemas.openxmlformats.org/officeDocument/2006/relationships/image" Target="../media/image1268.png"/><Relationship Id="rId87" Type="http://schemas.openxmlformats.org/officeDocument/2006/relationships/image" Target="../media/image1114.jpg"/><Relationship Id="rId513" Type="http://schemas.openxmlformats.org/officeDocument/2006/relationships/image" Target="../media/image1404.jpg"/><Relationship Id="rId597" Type="http://schemas.openxmlformats.org/officeDocument/2006/relationships/image" Target="../media/image1466.png"/><Relationship Id="rId720" Type="http://schemas.openxmlformats.org/officeDocument/2006/relationships/image" Target="../media/image1544.jpg"/><Relationship Id="rId152" Type="http://schemas.openxmlformats.org/officeDocument/2006/relationships/image" Target="../media/image986.jpg"/><Relationship Id="rId457" Type="http://schemas.openxmlformats.org/officeDocument/2006/relationships/image" Target="../media/image1367.jpg"/><Relationship Id="rId664" Type="http://schemas.openxmlformats.org/officeDocument/2006/relationships/image" Target="../media/image807.jpg"/><Relationship Id="rId14" Type="http://schemas.openxmlformats.org/officeDocument/2006/relationships/image" Target="../media/image861.jpg"/><Relationship Id="rId317" Type="http://schemas.openxmlformats.org/officeDocument/2006/relationships/image" Target="../media/image1277.jpg"/><Relationship Id="rId524" Type="http://schemas.openxmlformats.org/officeDocument/2006/relationships/image" Target="../media/image988.jpg"/><Relationship Id="rId731" Type="http://schemas.openxmlformats.org/officeDocument/2006/relationships/image" Target="../media/image1554.jpg"/><Relationship Id="rId98" Type="http://schemas.openxmlformats.org/officeDocument/2006/relationships/image" Target="../media/image873.jpg"/><Relationship Id="rId163" Type="http://schemas.openxmlformats.org/officeDocument/2006/relationships/image" Target="../media/image279.png"/><Relationship Id="rId370" Type="http://schemas.openxmlformats.org/officeDocument/2006/relationships/image" Target="../media/image75.jpg"/><Relationship Id="rId230" Type="http://schemas.openxmlformats.org/officeDocument/2006/relationships/image" Target="../media/image1212.jpg"/><Relationship Id="rId468" Type="http://schemas.openxmlformats.org/officeDocument/2006/relationships/image" Target="../media/image171.png"/><Relationship Id="rId675" Type="http://schemas.openxmlformats.org/officeDocument/2006/relationships/image" Target="../media/image80.jpg"/><Relationship Id="rId25" Type="http://schemas.openxmlformats.org/officeDocument/2006/relationships/image" Target="../media/image1073.jpg"/><Relationship Id="rId328" Type="http://schemas.openxmlformats.org/officeDocument/2006/relationships/image" Target="../media/image93.jpg"/><Relationship Id="rId535" Type="http://schemas.openxmlformats.org/officeDocument/2006/relationships/image" Target="../media/image1416.jpg"/><Relationship Id="rId174" Type="http://schemas.openxmlformats.org/officeDocument/2006/relationships/image" Target="../media/image1174.jpg"/><Relationship Id="rId381" Type="http://schemas.openxmlformats.org/officeDocument/2006/relationships/image" Target="../media/image1313.jpg"/><Relationship Id="rId602" Type="http://schemas.openxmlformats.org/officeDocument/2006/relationships/image" Target="../media/image1468.jpg"/><Relationship Id="rId241" Type="http://schemas.openxmlformats.org/officeDocument/2006/relationships/image" Target="../media/image297.jpg"/><Relationship Id="rId479" Type="http://schemas.openxmlformats.org/officeDocument/2006/relationships/image" Target="../media/image204.jpg"/><Relationship Id="rId686" Type="http://schemas.openxmlformats.org/officeDocument/2006/relationships/image" Target="../media/image1518.jpg"/><Relationship Id="rId36" Type="http://schemas.openxmlformats.org/officeDocument/2006/relationships/image" Target="../media/image28.jpg"/><Relationship Id="rId339" Type="http://schemas.openxmlformats.org/officeDocument/2006/relationships/image" Target="../media/image885.jpg"/><Relationship Id="rId546" Type="http://schemas.openxmlformats.org/officeDocument/2006/relationships/image" Target="../media/image1423.jpg"/><Relationship Id="rId101" Type="http://schemas.openxmlformats.org/officeDocument/2006/relationships/image" Target="../media/image790.jpg"/><Relationship Id="rId185" Type="http://schemas.openxmlformats.org/officeDocument/2006/relationships/image" Target="../media/image1182.jpg"/><Relationship Id="rId406" Type="http://schemas.openxmlformats.org/officeDocument/2006/relationships/image" Target="../media/image1331.jpg"/><Relationship Id="rId392" Type="http://schemas.openxmlformats.org/officeDocument/2006/relationships/image" Target="../media/image1321.jpg"/><Relationship Id="rId613" Type="http://schemas.openxmlformats.org/officeDocument/2006/relationships/image" Target="../media/image1473.jpg"/><Relationship Id="rId697" Type="http://schemas.openxmlformats.org/officeDocument/2006/relationships/image" Target="../media/image340.jpg"/><Relationship Id="rId252" Type="http://schemas.openxmlformats.org/officeDocument/2006/relationships/image" Target="../media/image811.jpg"/><Relationship Id="rId47" Type="http://schemas.openxmlformats.org/officeDocument/2006/relationships/image" Target="../media/image36.jpg"/><Relationship Id="rId112" Type="http://schemas.openxmlformats.org/officeDocument/2006/relationships/image" Target="../media/image1130.jpg"/><Relationship Id="rId557" Type="http://schemas.openxmlformats.org/officeDocument/2006/relationships/image" Target="../media/image1432.png"/><Relationship Id="rId196" Type="http://schemas.openxmlformats.org/officeDocument/2006/relationships/image" Target="../media/image49.jpg"/><Relationship Id="rId417" Type="http://schemas.openxmlformats.org/officeDocument/2006/relationships/image" Target="../media/image56.jpg"/><Relationship Id="rId624" Type="http://schemas.openxmlformats.org/officeDocument/2006/relationships/image" Target="../media/image1481.jpg"/><Relationship Id="rId263" Type="http://schemas.openxmlformats.org/officeDocument/2006/relationships/image" Target="../media/image1235.jpg"/><Relationship Id="rId470" Type="http://schemas.openxmlformats.org/officeDocument/2006/relationships/image" Target="../media/image1375.jpg"/><Relationship Id="rId58" Type="http://schemas.openxmlformats.org/officeDocument/2006/relationships/image" Target="../media/image1093.jpg"/><Relationship Id="rId123" Type="http://schemas.openxmlformats.org/officeDocument/2006/relationships/image" Target="../media/image810.jpg"/><Relationship Id="rId330" Type="http://schemas.openxmlformats.org/officeDocument/2006/relationships/image" Target="../media/image96.jpg"/><Relationship Id="rId568" Type="http://schemas.openxmlformats.org/officeDocument/2006/relationships/image" Target="../media/image1439.jpg"/><Relationship Id="rId428" Type="http://schemas.openxmlformats.org/officeDocument/2006/relationships/image" Target="../media/image1345.jpg"/><Relationship Id="rId635" Type="http://schemas.openxmlformats.org/officeDocument/2006/relationships/image" Target="../media/image1487.png"/><Relationship Id="rId274" Type="http://schemas.openxmlformats.org/officeDocument/2006/relationships/image" Target="../media/image1244.jpg"/><Relationship Id="rId481" Type="http://schemas.openxmlformats.org/officeDocument/2006/relationships/image" Target="../media/image1380.jpg"/><Relationship Id="rId702" Type="http://schemas.openxmlformats.org/officeDocument/2006/relationships/image" Target="../media/image1531.jpg"/><Relationship Id="rId69" Type="http://schemas.openxmlformats.org/officeDocument/2006/relationships/image" Target="../media/image1102.jpg"/><Relationship Id="rId134" Type="http://schemas.openxmlformats.org/officeDocument/2006/relationships/image" Target="../media/image1143.jpg"/><Relationship Id="rId579" Type="http://schemas.openxmlformats.org/officeDocument/2006/relationships/image" Target="../media/image1450.jpg"/><Relationship Id="rId341" Type="http://schemas.openxmlformats.org/officeDocument/2006/relationships/image" Target="../media/image890.jpg"/><Relationship Id="rId439" Type="http://schemas.openxmlformats.org/officeDocument/2006/relationships/image" Target="../media/image257.jpg"/><Relationship Id="rId646" Type="http://schemas.openxmlformats.org/officeDocument/2006/relationships/image" Target="../media/image877.png"/><Relationship Id="rId201" Type="http://schemas.openxmlformats.org/officeDocument/2006/relationships/image" Target="../media/image1194.jpg"/><Relationship Id="rId285" Type="http://schemas.openxmlformats.org/officeDocument/2006/relationships/image" Target="../media/image1254.jpg"/><Relationship Id="rId506" Type="http://schemas.openxmlformats.org/officeDocument/2006/relationships/image" Target="../media/image1398.jpg"/><Relationship Id="rId492" Type="http://schemas.openxmlformats.org/officeDocument/2006/relationships/image" Target="../media/image876.jpg"/><Relationship Id="rId713" Type="http://schemas.openxmlformats.org/officeDocument/2006/relationships/image" Target="../media/image60.jpg"/><Relationship Id="rId145" Type="http://schemas.openxmlformats.org/officeDocument/2006/relationships/image" Target="../media/image1152.jpg"/><Relationship Id="rId352" Type="http://schemas.openxmlformats.org/officeDocument/2006/relationships/image" Target="../media/image983.jpg"/><Relationship Id="rId212" Type="http://schemas.openxmlformats.org/officeDocument/2006/relationships/image" Target="../media/image1203.jpg"/><Relationship Id="rId657" Type="http://schemas.openxmlformats.org/officeDocument/2006/relationships/image" Target="../media/image809.jpg"/><Relationship Id="rId296" Type="http://schemas.openxmlformats.org/officeDocument/2006/relationships/image" Target="../media/image1262.png"/><Relationship Id="rId517" Type="http://schemas.openxmlformats.org/officeDocument/2006/relationships/image" Target="../media/image1408.jpg"/><Relationship Id="rId724" Type="http://schemas.openxmlformats.org/officeDocument/2006/relationships/image" Target="../media/image1548.jpg"/><Relationship Id="rId60" Type="http://schemas.openxmlformats.org/officeDocument/2006/relationships/image" Target="../media/image1095.jpg"/><Relationship Id="rId156" Type="http://schemas.openxmlformats.org/officeDocument/2006/relationships/image" Target="../media/image1161.jpg"/><Relationship Id="rId363" Type="http://schemas.openxmlformats.org/officeDocument/2006/relationships/image" Target="../media/image1302.jpg"/><Relationship Id="rId570" Type="http://schemas.openxmlformats.org/officeDocument/2006/relationships/image" Target="../media/image1441.jpg"/><Relationship Id="rId223" Type="http://schemas.openxmlformats.org/officeDocument/2006/relationships/image" Target="../media/image1209.jpg"/><Relationship Id="rId430" Type="http://schemas.openxmlformats.org/officeDocument/2006/relationships/image" Target="../media/image1347.jpg"/><Relationship Id="rId668" Type="http://schemas.openxmlformats.org/officeDocument/2006/relationships/image" Target="../media/image1508.jpg"/><Relationship Id="rId18" Type="http://schemas.openxmlformats.org/officeDocument/2006/relationships/image" Target="../media/image1069.jpg"/><Relationship Id="rId528" Type="http://schemas.openxmlformats.org/officeDocument/2006/relationships/image" Target="../media/image255.jpg"/><Relationship Id="rId735" Type="http://schemas.openxmlformats.org/officeDocument/2006/relationships/image" Target="../media/image1558.jpg"/><Relationship Id="rId167" Type="http://schemas.openxmlformats.org/officeDocument/2006/relationships/image" Target="../media/image1170.jpg"/><Relationship Id="rId374" Type="http://schemas.openxmlformats.org/officeDocument/2006/relationships/image" Target="../media/image1308.jpg"/><Relationship Id="rId581" Type="http://schemas.openxmlformats.org/officeDocument/2006/relationships/image" Target="../media/image1452.jpg"/><Relationship Id="rId71" Type="http://schemas.openxmlformats.org/officeDocument/2006/relationships/image" Target="../media/image797.jpg"/><Relationship Id="rId234" Type="http://schemas.openxmlformats.org/officeDocument/2006/relationships/image" Target="../media/image1214.jpg"/><Relationship Id="rId679" Type="http://schemas.openxmlformats.org/officeDocument/2006/relationships/image" Target="../media/image109.png"/><Relationship Id="rId2" Type="http://schemas.openxmlformats.org/officeDocument/2006/relationships/image" Target="../media/image1061.jpg"/><Relationship Id="rId29" Type="http://schemas.openxmlformats.org/officeDocument/2006/relationships/image" Target="../media/image132.jpg"/><Relationship Id="rId441" Type="http://schemas.openxmlformats.org/officeDocument/2006/relationships/image" Target="../media/image1355.jpg"/><Relationship Id="rId539" Type="http://schemas.openxmlformats.org/officeDocument/2006/relationships/image" Target="../media/image295.jpg"/><Relationship Id="rId178" Type="http://schemas.openxmlformats.org/officeDocument/2006/relationships/image" Target="../media/image1177.jpg"/><Relationship Id="rId301" Type="http://schemas.openxmlformats.org/officeDocument/2006/relationships/image" Target="../media/image1265.jpg"/><Relationship Id="rId82" Type="http://schemas.openxmlformats.org/officeDocument/2006/relationships/image" Target="../media/image828.jpg"/><Relationship Id="rId385" Type="http://schemas.openxmlformats.org/officeDocument/2006/relationships/image" Target="../media/image1316.jpg"/><Relationship Id="rId592" Type="http://schemas.openxmlformats.org/officeDocument/2006/relationships/image" Target="../media/image1461.jpg"/><Relationship Id="rId606" Type="http://schemas.openxmlformats.org/officeDocument/2006/relationships/image" Target="../media/image857.jpg"/><Relationship Id="rId245" Type="http://schemas.openxmlformats.org/officeDocument/2006/relationships/image" Target="../media/image1222.png"/><Relationship Id="rId452" Type="http://schemas.openxmlformats.org/officeDocument/2006/relationships/image" Target="../media/image1363.jpg"/><Relationship Id="rId105" Type="http://schemas.openxmlformats.org/officeDocument/2006/relationships/image" Target="../media/image1124.jpg"/><Relationship Id="rId312" Type="http://schemas.openxmlformats.org/officeDocument/2006/relationships/image" Target="../media/image1273.jpg"/><Relationship Id="rId93" Type="http://schemas.openxmlformats.org/officeDocument/2006/relationships/image" Target="../media/image1117.jpg"/><Relationship Id="rId189" Type="http://schemas.openxmlformats.org/officeDocument/2006/relationships/image" Target="../media/image61.jpg"/><Relationship Id="rId396" Type="http://schemas.openxmlformats.org/officeDocument/2006/relationships/image" Target="../media/image1324.jpg"/><Relationship Id="rId617" Type="http://schemas.openxmlformats.org/officeDocument/2006/relationships/image" Target="../media/image1476.jpg"/><Relationship Id="rId256" Type="http://schemas.openxmlformats.org/officeDocument/2006/relationships/image" Target="../media/image1229.jpg"/><Relationship Id="rId463" Type="http://schemas.openxmlformats.org/officeDocument/2006/relationships/image" Target="../media/image1014.jpg"/><Relationship Id="rId670" Type="http://schemas.openxmlformats.org/officeDocument/2006/relationships/image" Target="../media/image1510.jpg"/><Relationship Id="rId116" Type="http://schemas.openxmlformats.org/officeDocument/2006/relationships/image" Target="../media/image1132.jpg"/><Relationship Id="rId158" Type="http://schemas.openxmlformats.org/officeDocument/2006/relationships/image" Target="../media/image1162.jpg"/><Relationship Id="rId323" Type="http://schemas.openxmlformats.org/officeDocument/2006/relationships/image" Target="../media/image84.jpg"/><Relationship Id="rId530" Type="http://schemas.openxmlformats.org/officeDocument/2006/relationships/image" Target="../media/image1413.jpg"/><Relationship Id="rId726" Type="http://schemas.openxmlformats.org/officeDocument/2006/relationships/image" Target="../media/image1550.jpg"/><Relationship Id="rId20" Type="http://schemas.openxmlformats.org/officeDocument/2006/relationships/image" Target="../media/image865.jpg"/><Relationship Id="rId62" Type="http://schemas.openxmlformats.org/officeDocument/2006/relationships/image" Target="../media/image1097.jpg"/><Relationship Id="rId365" Type="http://schemas.openxmlformats.org/officeDocument/2006/relationships/image" Target="../media/image1304.jpg"/><Relationship Id="rId572" Type="http://schemas.openxmlformats.org/officeDocument/2006/relationships/image" Target="../media/image1443.jpg"/><Relationship Id="rId628" Type="http://schemas.openxmlformats.org/officeDocument/2006/relationships/image" Target="../media/image1485.jpg"/><Relationship Id="rId225" Type="http://schemas.openxmlformats.org/officeDocument/2006/relationships/image" Target="../media/image805.jpg"/><Relationship Id="rId267" Type="http://schemas.openxmlformats.org/officeDocument/2006/relationships/image" Target="../media/image1238.jpg"/><Relationship Id="rId432" Type="http://schemas.openxmlformats.org/officeDocument/2006/relationships/image" Target="../media/image45.jpg"/><Relationship Id="rId474" Type="http://schemas.openxmlformats.org/officeDocument/2006/relationships/image" Target="../media/image120.jpg"/><Relationship Id="rId127" Type="http://schemas.openxmlformats.org/officeDocument/2006/relationships/image" Target="../media/image1136.jpg"/><Relationship Id="rId681" Type="http://schemas.openxmlformats.org/officeDocument/2006/relationships/image" Target="../media/image97.jpg"/><Relationship Id="rId737" Type="http://schemas.openxmlformats.org/officeDocument/2006/relationships/image" Target="../media/image311.jpg"/><Relationship Id="rId31" Type="http://schemas.openxmlformats.org/officeDocument/2006/relationships/image" Target="../media/image40.jpg"/><Relationship Id="rId73" Type="http://schemas.openxmlformats.org/officeDocument/2006/relationships/image" Target="../media/image51.jpg"/><Relationship Id="rId169" Type="http://schemas.openxmlformats.org/officeDocument/2006/relationships/image" Target="../media/image69.jpg"/><Relationship Id="rId334" Type="http://schemas.openxmlformats.org/officeDocument/2006/relationships/image" Target="../media/image1285.jpg"/><Relationship Id="rId376" Type="http://schemas.openxmlformats.org/officeDocument/2006/relationships/image" Target="../media/image1310.jpg"/><Relationship Id="rId541" Type="http://schemas.openxmlformats.org/officeDocument/2006/relationships/image" Target="../media/image1418.jpg"/><Relationship Id="rId583" Type="http://schemas.openxmlformats.org/officeDocument/2006/relationships/image" Target="../media/image1453.jpg"/><Relationship Id="rId639" Type="http://schemas.openxmlformats.org/officeDocument/2006/relationships/image" Target="../media/image72.jpg"/><Relationship Id="rId4" Type="http://schemas.openxmlformats.org/officeDocument/2006/relationships/image" Target="../media/image1063.jpg"/><Relationship Id="rId180" Type="http://schemas.openxmlformats.org/officeDocument/2006/relationships/image" Target="../media/image292.jpg"/><Relationship Id="rId236" Type="http://schemas.openxmlformats.org/officeDocument/2006/relationships/image" Target="../media/image1216.jpg"/><Relationship Id="rId278" Type="http://schemas.openxmlformats.org/officeDocument/2006/relationships/image" Target="../media/image52.jpg"/><Relationship Id="rId401" Type="http://schemas.openxmlformats.org/officeDocument/2006/relationships/image" Target="../media/image1328.jpg"/><Relationship Id="rId443" Type="http://schemas.openxmlformats.org/officeDocument/2006/relationships/image" Target="../media/image247.jpg"/><Relationship Id="rId650" Type="http://schemas.openxmlformats.org/officeDocument/2006/relationships/image" Target="../media/image10.jpg"/><Relationship Id="rId303" Type="http://schemas.openxmlformats.org/officeDocument/2006/relationships/image" Target="../media/image1266.jpg"/><Relationship Id="rId485" Type="http://schemas.openxmlformats.org/officeDocument/2006/relationships/image" Target="../media/image1383.jpg"/><Relationship Id="rId692" Type="http://schemas.openxmlformats.org/officeDocument/2006/relationships/image" Target="../media/image1523.jpg"/><Relationship Id="rId706" Type="http://schemas.openxmlformats.org/officeDocument/2006/relationships/image" Target="../media/image211.jpg"/><Relationship Id="rId42" Type="http://schemas.openxmlformats.org/officeDocument/2006/relationships/image" Target="../media/image1080.jpg"/><Relationship Id="rId84" Type="http://schemas.openxmlformats.org/officeDocument/2006/relationships/image" Target="../media/image1112.jpg"/><Relationship Id="rId138" Type="http://schemas.openxmlformats.org/officeDocument/2006/relationships/image" Target="../media/image1147.jpg"/><Relationship Id="rId345" Type="http://schemas.openxmlformats.org/officeDocument/2006/relationships/image" Target="../media/image14.jpg"/><Relationship Id="rId387" Type="http://schemas.openxmlformats.org/officeDocument/2006/relationships/image" Target="../media/image1318.jpg"/><Relationship Id="rId510" Type="http://schemas.openxmlformats.org/officeDocument/2006/relationships/image" Target="../media/image1402.jpg"/><Relationship Id="rId552" Type="http://schemas.openxmlformats.org/officeDocument/2006/relationships/image" Target="../media/image259.jpg"/><Relationship Id="rId594" Type="http://schemas.openxmlformats.org/officeDocument/2006/relationships/image" Target="../media/image1463.jpg"/><Relationship Id="rId608" Type="http://schemas.openxmlformats.org/officeDocument/2006/relationships/image" Target="../media/image858.jpg"/><Relationship Id="rId191" Type="http://schemas.openxmlformats.org/officeDocument/2006/relationships/image" Target="../media/image1187.jpg"/><Relationship Id="rId205" Type="http://schemas.openxmlformats.org/officeDocument/2006/relationships/image" Target="../media/image803.jpg"/><Relationship Id="rId247" Type="http://schemas.openxmlformats.org/officeDocument/2006/relationships/image" Target="../media/image1224.jpg"/><Relationship Id="rId412" Type="http://schemas.openxmlformats.org/officeDocument/2006/relationships/image" Target="../media/image27.jpg"/><Relationship Id="rId107" Type="http://schemas.openxmlformats.org/officeDocument/2006/relationships/image" Target="../media/image1126.jpg"/><Relationship Id="rId289" Type="http://schemas.openxmlformats.org/officeDocument/2006/relationships/image" Target="../media/image1257.jpg"/><Relationship Id="rId454" Type="http://schemas.openxmlformats.org/officeDocument/2006/relationships/image" Target="../media/image1365.jpg"/><Relationship Id="rId496" Type="http://schemas.openxmlformats.org/officeDocument/2006/relationships/image" Target="../media/image1388.jpg"/><Relationship Id="rId661" Type="http://schemas.openxmlformats.org/officeDocument/2006/relationships/image" Target="../media/image1504.jpg"/><Relationship Id="rId717" Type="http://schemas.openxmlformats.org/officeDocument/2006/relationships/image" Target="../media/image1541.jpg"/><Relationship Id="rId11" Type="http://schemas.openxmlformats.org/officeDocument/2006/relationships/image" Target="../media/image1067.jpg"/><Relationship Id="rId53" Type="http://schemas.openxmlformats.org/officeDocument/2006/relationships/image" Target="../media/image1089.jpg"/><Relationship Id="rId149" Type="http://schemas.openxmlformats.org/officeDocument/2006/relationships/image" Target="../media/image1155.jpg"/><Relationship Id="rId314" Type="http://schemas.openxmlformats.org/officeDocument/2006/relationships/image" Target="../media/image1274.jpg"/><Relationship Id="rId356" Type="http://schemas.openxmlformats.org/officeDocument/2006/relationships/image" Target="../media/image855.jpg"/><Relationship Id="rId398" Type="http://schemas.openxmlformats.org/officeDocument/2006/relationships/image" Target="../media/image1326.jpg"/><Relationship Id="rId521" Type="http://schemas.openxmlformats.org/officeDocument/2006/relationships/image" Target="../media/image1411.jpg"/><Relationship Id="rId563" Type="http://schemas.openxmlformats.org/officeDocument/2006/relationships/image" Target="../media/image1435.jpg"/><Relationship Id="rId619" Type="http://schemas.openxmlformats.org/officeDocument/2006/relationships/image" Target="../media/image1477.jpg"/><Relationship Id="rId95" Type="http://schemas.openxmlformats.org/officeDocument/2006/relationships/image" Target="../media/image24.jpg"/><Relationship Id="rId160" Type="http://schemas.openxmlformats.org/officeDocument/2006/relationships/image" Target="../media/image1164.jpg"/><Relationship Id="rId216" Type="http://schemas.openxmlformats.org/officeDocument/2006/relationships/image" Target="../media/image68.jpg"/><Relationship Id="rId423" Type="http://schemas.openxmlformats.org/officeDocument/2006/relationships/image" Target="../media/image1341.jpg"/><Relationship Id="rId258" Type="http://schemas.openxmlformats.org/officeDocument/2006/relationships/image" Target="../media/image1231.jpg"/><Relationship Id="rId465" Type="http://schemas.openxmlformats.org/officeDocument/2006/relationships/image" Target="../media/image1372.jpg"/><Relationship Id="rId630" Type="http://schemas.openxmlformats.org/officeDocument/2006/relationships/image" Target="../media/image123.jpg"/><Relationship Id="rId672" Type="http://schemas.openxmlformats.org/officeDocument/2006/relationships/image" Target="../media/image1512.jpg"/><Relationship Id="rId728" Type="http://schemas.openxmlformats.org/officeDocument/2006/relationships/image" Target="../media/image1552.jpg"/><Relationship Id="rId22" Type="http://schemas.openxmlformats.org/officeDocument/2006/relationships/image" Target="../media/image31.jpg"/><Relationship Id="rId64" Type="http://schemas.openxmlformats.org/officeDocument/2006/relationships/image" Target="../media/image1098.png"/><Relationship Id="rId118" Type="http://schemas.openxmlformats.org/officeDocument/2006/relationships/image" Target="../media/image1133.jpg"/><Relationship Id="rId325" Type="http://schemas.openxmlformats.org/officeDocument/2006/relationships/image" Target="../media/image88.jpg"/><Relationship Id="rId367" Type="http://schemas.openxmlformats.org/officeDocument/2006/relationships/image" Target="../media/image860.jpg"/><Relationship Id="rId532" Type="http://schemas.openxmlformats.org/officeDocument/2006/relationships/image" Target="../media/image124.jpg"/><Relationship Id="rId574" Type="http://schemas.openxmlformats.org/officeDocument/2006/relationships/image" Target="../media/image1445.jpg"/><Relationship Id="rId171" Type="http://schemas.openxmlformats.org/officeDocument/2006/relationships/image" Target="../media/image806.jpg"/><Relationship Id="rId227" Type="http://schemas.openxmlformats.org/officeDocument/2006/relationships/image" Target="../media/image848.jpg"/><Relationship Id="rId269" Type="http://schemas.openxmlformats.org/officeDocument/2006/relationships/image" Target="../media/image1240.jpg"/><Relationship Id="rId434" Type="http://schemas.openxmlformats.org/officeDocument/2006/relationships/image" Target="../media/image1350.jpg"/><Relationship Id="rId476" Type="http://schemas.openxmlformats.org/officeDocument/2006/relationships/image" Target="../media/image1378.jpg"/><Relationship Id="rId641" Type="http://schemas.openxmlformats.org/officeDocument/2006/relationships/image" Target="../media/image1491.jpg"/><Relationship Id="rId683" Type="http://schemas.openxmlformats.org/officeDocument/2006/relationships/image" Target="../media/image103.jpg"/><Relationship Id="rId739" Type="http://schemas.openxmlformats.org/officeDocument/2006/relationships/image" Target="../media/image1560.jpg"/><Relationship Id="rId33" Type="http://schemas.openxmlformats.org/officeDocument/2006/relationships/image" Target="../media/image1077.jpg"/><Relationship Id="rId129" Type="http://schemas.openxmlformats.org/officeDocument/2006/relationships/image" Target="../media/image1138.jpg"/><Relationship Id="rId280" Type="http://schemas.openxmlformats.org/officeDocument/2006/relationships/image" Target="../media/image1249.jpg"/><Relationship Id="rId336" Type="http://schemas.openxmlformats.org/officeDocument/2006/relationships/image" Target="../media/image1287.jpg"/><Relationship Id="rId501" Type="http://schemas.openxmlformats.org/officeDocument/2006/relationships/image" Target="../media/image1393.jpg"/><Relationship Id="rId543" Type="http://schemas.openxmlformats.org/officeDocument/2006/relationships/image" Target="../media/image1420.jpg"/><Relationship Id="rId75" Type="http://schemas.openxmlformats.org/officeDocument/2006/relationships/image" Target="../media/image1105.jpg"/><Relationship Id="rId140" Type="http://schemas.openxmlformats.org/officeDocument/2006/relationships/image" Target="../media/image41.jpg"/><Relationship Id="rId182" Type="http://schemas.openxmlformats.org/officeDocument/2006/relationships/image" Target="../media/image1179.jpg"/><Relationship Id="rId378" Type="http://schemas.openxmlformats.org/officeDocument/2006/relationships/image" Target="../media/image1312.jpg"/><Relationship Id="rId403" Type="http://schemas.openxmlformats.org/officeDocument/2006/relationships/image" Target="../media/image108.png"/><Relationship Id="rId585" Type="http://schemas.openxmlformats.org/officeDocument/2006/relationships/image" Target="../media/image1455.jpg"/><Relationship Id="rId6" Type="http://schemas.openxmlformats.org/officeDocument/2006/relationships/image" Target="../media/image1064.jpg"/><Relationship Id="rId238" Type="http://schemas.openxmlformats.org/officeDocument/2006/relationships/image" Target="../media/image1218.jpg"/><Relationship Id="rId445" Type="http://schemas.openxmlformats.org/officeDocument/2006/relationships/image" Target="../media/image1358.jpg"/><Relationship Id="rId487" Type="http://schemas.openxmlformats.org/officeDocument/2006/relationships/image" Target="../media/image864.jpg"/><Relationship Id="rId610" Type="http://schemas.openxmlformats.org/officeDocument/2006/relationships/image" Target="../media/image1471.png"/><Relationship Id="rId652" Type="http://schemas.openxmlformats.org/officeDocument/2006/relationships/image" Target="../media/image1497.jpg"/><Relationship Id="rId694" Type="http://schemas.openxmlformats.org/officeDocument/2006/relationships/image" Target="../media/image1525.jpg"/><Relationship Id="rId708" Type="http://schemas.openxmlformats.org/officeDocument/2006/relationships/image" Target="../media/image1536.jpg"/><Relationship Id="rId291" Type="http://schemas.openxmlformats.org/officeDocument/2006/relationships/image" Target="../media/image1259.jpg"/><Relationship Id="rId305" Type="http://schemas.openxmlformats.org/officeDocument/2006/relationships/image" Target="../media/image277.jpg"/><Relationship Id="rId347" Type="http://schemas.openxmlformats.org/officeDocument/2006/relationships/image" Target="../media/image1290.jpg"/><Relationship Id="rId512" Type="http://schemas.openxmlformats.org/officeDocument/2006/relationships/image" Target="../media/image62.jpg"/><Relationship Id="rId44" Type="http://schemas.openxmlformats.org/officeDocument/2006/relationships/image" Target="../media/image1082.jpg"/><Relationship Id="rId86" Type="http://schemas.openxmlformats.org/officeDocument/2006/relationships/image" Target="../media/image1113.jpg"/><Relationship Id="rId151" Type="http://schemas.openxmlformats.org/officeDocument/2006/relationships/image" Target="../media/image1157.jpg"/><Relationship Id="rId389" Type="http://schemas.openxmlformats.org/officeDocument/2006/relationships/image" Target="../media/image1319.png"/><Relationship Id="rId554" Type="http://schemas.openxmlformats.org/officeDocument/2006/relationships/image" Target="../media/image1429.png"/><Relationship Id="rId596" Type="http://schemas.openxmlformats.org/officeDocument/2006/relationships/image" Target="../media/image1465.jpg"/><Relationship Id="rId193" Type="http://schemas.openxmlformats.org/officeDocument/2006/relationships/image" Target="../media/image1189.jpg"/><Relationship Id="rId207" Type="http://schemas.openxmlformats.org/officeDocument/2006/relationships/image" Target="../media/image1199.jpg"/><Relationship Id="rId249" Type="http://schemas.openxmlformats.org/officeDocument/2006/relationships/image" Target="../media/image1226.png"/><Relationship Id="rId414" Type="http://schemas.openxmlformats.org/officeDocument/2006/relationships/image" Target="../media/image1336.jpg"/><Relationship Id="rId456" Type="http://schemas.openxmlformats.org/officeDocument/2006/relationships/image" Target="../media/image1366.png"/><Relationship Id="rId498" Type="http://schemas.openxmlformats.org/officeDocument/2006/relationships/image" Target="../media/image1390.jpg"/><Relationship Id="rId621" Type="http://schemas.openxmlformats.org/officeDocument/2006/relationships/image" Target="../media/image1479.jpg"/><Relationship Id="rId663" Type="http://schemas.openxmlformats.org/officeDocument/2006/relationships/image" Target="../media/image814.jpg"/><Relationship Id="rId13" Type="http://schemas.openxmlformats.org/officeDocument/2006/relationships/image" Target="../media/image871.jpg"/><Relationship Id="rId109" Type="http://schemas.openxmlformats.org/officeDocument/2006/relationships/image" Target="../media/image1127.jpg"/><Relationship Id="rId260" Type="http://schemas.openxmlformats.org/officeDocument/2006/relationships/image" Target="../media/image1233.jpg"/><Relationship Id="rId316" Type="http://schemas.openxmlformats.org/officeDocument/2006/relationships/image" Target="../media/image1276.jpg"/><Relationship Id="rId523" Type="http://schemas.openxmlformats.org/officeDocument/2006/relationships/image" Target="../media/image989.jpg"/><Relationship Id="rId719" Type="http://schemas.openxmlformats.org/officeDocument/2006/relationships/image" Target="../media/image1543.jpg"/><Relationship Id="rId55" Type="http://schemas.openxmlformats.org/officeDocument/2006/relationships/image" Target="../media/image32.jpg"/><Relationship Id="rId97" Type="http://schemas.openxmlformats.org/officeDocument/2006/relationships/image" Target="../media/image1119.jpg"/><Relationship Id="rId120" Type="http://schemas.openxmlformats.org/officeDocument/2006/relationships/image" Target="../media/image21.jpg"/><Relationship Id="rId358" Type="http://schemas.openxmlformats.org/officeDocument/2006/relationships/image" Target="../media/image1297.jpg"/><Relationship Id="rId565" Type="http://schemas.openxmlformats.org/officeDocument/2006/relationships/image" Target="../media/image1437.jpg"/><Relationship Id="rId730" Type="http://schemas.openxmlformats.org/officeDocument/2006/relationships/image" Target="../media/image1553.jpg"/><Relationship Id="rId162" Type="http://schemas.openxmlformats.org/officeDocument/2006/relationships/image" Target="../media/image1166.jpg"/><Relationship Id="rId218" Type="http://schemas.openxmlformats.org/officeDocument/2006/relationships/image" Target="../media/image1206.jpg"/><Relationship Id="rId425" Type="http://schemas.openxmlformats.org/officeDocument/2006/relationships/image" Target="../media/image1342.jpg"/><Relationship Id="rId467" Type="http://schemas.openxmlformats.org/officeDocument/2006/relationships/image" Target="../media/image1374.jpg"/><Relationship Id="rId632" Type="http://schemas.openxmlformats.org/officeDocument/2006/relationships/image" Target="../media/image127.jpg"/><Relationship Id="rId271" Type="http://schemas.openxmlformats.org/officeDocument/2006/relationships/image" Target="../media/image1241.jpg"/><Relationship Id="rId674" Type="http://schemas.openxmlformats.org/officeDocument/2006/relationships/image" Target="../media/image800.jpg"/><Relationship Id="rId24" Type="http://schemas.openxmlformats.org/officeDocument/2006/relationships/image" Target="../media/image1072.jpg"/><Relationship Id="rId66" Type="http://schemas.openxmlformats.org/officeDocument/2006/relationships/image" Target="../media/image1100.jpg"/><Relationship Id="rId131" Type="http://schemas.openxmlformats.org/officeDocument/2006/relationships/image" Target="../media/image1140.jpg"/><Relationship Id="rId327" Type="http://schemas.openxmlformats.org/officeDocument/2006/relationships/image" Target="../media/image1282.jpg"/><Relationship Id="rId369" Type="http://schemas.openxmlformats.org/officeDocument/2006/relationships/image" Target="../media/image118.jpg"/><Relationship Id="rId534" Type="http://schemas.openxmlformats.org/officeDocument/2006/relationships/image" Target="../media/image1415.jpg"/><Relationship Id="rId576" Type="http://schemas.openxmlformats.org/officeDocument/2006/relationships/image" Target="../media/image1447.png"/><Relationship Id="rId741" Type="http://schemas.openxmlformats.org/officeDocument/2006/relationships/image" Target="../media/image1562.jpg"/><Relationship Id="rId173" Type="http://schemas.openxmlformats.org/officeDocument/2006/relationships/image" Target="../media/image347.jpg"/><Relationship Id="rId229" Type="http://schemas.openxmlformats.org/officeDocument/2006/relationships/image" Target="../media/image862.jpg"/><Relationship Id="rId380" Type="http://schemas.openxmlformats.org/officeDocument/2006/relationships/image" Target="../media/image107.png"/><Relationship Id="rId436" Type="http://schemas.openxmlformats.org/officeDocument/2006/relationships/image" Target="../media/image1351.jpg"/><Relationship Id="rId601" Type="http://schemas.openxmlformats.org/officeDocument/2006/relationships/image" Target="../media/image135.jpg"/><Relationship Id="rId643" Type="http://schemas.openxmlformats.org/officeDocument/2006/relationships/image" Target="../media/image878.jpg"/><Relationship Id="rId240" Type="http://schemas.openxmlformats.org/officeDocument/2006/relationships/image" Target="../media/image1220.jpg"/><Relationship Id="rId478" Type="http://schemas.openxmlformats.org/officeDocument/2006/relationships/image" Target="../media/image67.jpg"/><Relationship Id="rId685" Type="http://schemas.openxmlformats.org/officeDocument/2006/relationships/image" Target="../media/image1517.png"/><Relationship Id="rId35" Type="http://schemas.openxmlformats.org/officeDocument/2006/relationships/image" Target="../media/image39.jpg"/><Relationship Id="rId77" Type="http://schemas.openxmlformats.org/officeDocument/2006/relationships/image" Target="../media/image1107.jpg"/><Relationship Id="rId100" Type="http://schemas.openxmlformats.org/officeDocument/2006/relationships/image" Target="../media/image139.jpg"/><Relationship Id="rId282" Type="http://schemas.openxmlformats.org/officeDocument/2006/relationships/image" Target="../media/image1251.jpg"/><Relationship Id="rId338" Type="http://schemas.openxmlformats.org/officeDocument/2006/relationships/image" Target="../media/image884.jpg"/><Relationship Id="rId503" Type="http://schemas.openxmlformats.org/officeDocument/2006/relationships/image" Target="../media/image1395.jpg"/><Relationship Id="rId545" Type="http://schemas.openxmlformats.org/officeDocument/2006/relationships/image" Target="../media/image1422.jpg"/><Relationship Id="rId587" Type="http://schemas.openxmlformats.org/officeDocument/2006/relationships/image" Target="../media/image1457.jpg"/><Relationship Id="rId710" Type="http://schemas.openxmlformats.org/officeDocument/2006/relationships/image" Target="../media/image329.jpg"/><Relationship Id="rId8" Type="http://schemas.openxmlformats.org/officeDocument/2006/relationships/image" Target="../media/image1065.jpg"/><Relationship Id="rId142" Type="http://schemas.openxmlformats.org/officeDocument/2006/relationships/image" Target="../media/image1150.jpg"/><Relationship Id="rId184" Type="http://schemas.openxmlformats.org/officeDocument/2006/relationships/image" Target="../media/image1181.jpg"/><Relationship Id="rId391" Type="http://schemas.openxmlformats.org/officeDocument/2006/relationships/image" Target="../media/image1320.jpg"/><Relationship Id="rId405" Type="http://schemas.openxmlformats.org/officeDocument/2006/relationships/image" Target="../media/image1330.png"/><Relationship Id="rId447" Type="http://schemas.openxmlformats.org/officeDocument/2006/relationships/image" Target="../media/image1360.jpg"/><Relationship Id="rId612" Type="http://schemas.openxmlformats.org/officeDocument/2006/relationships/image" Target="../media/image796.png"/><Relationship Id="rId251" Type="http://schemas.openxmlformats.org/officeDocument/2006/relationships/image" Target="../media/image3.png"/><Relationship Id="rId489" Type="http://schemas.openxmlformats.org/officeDocument/2006/relationships/image" Target="../media/image1384.jpg"/><Relationship Id="rId654" Type="http://schemas.openxmlformats.org/officeDocument/2006/relationships/image" Target="../media/image1499.jpg"/><Relationship Id="rId696" Type="http://schemas.openxmlformats.org/officeDocument/2006/relationships/image" Target="../media/image1527.jpg"/><Relationship Id="rId46" Type="http://schemas.openxmlformats.org/officeDocument/2006/relationships/image" Target="../media/image38.jpg"/><Relationship Id="rId293" Type="http://schemas.openxmlformats.org/officeDocument/2006/relationships/image" Target="../media/image1260.jpg"/><Relationship Id="rId307" Type="http://schemas.openxmlformats.org/officeDocument/2006/relationships/image" Target="../media/image1269.png"/><Relationship Id="rId349" Type="http://schemas.openxmlformats.org/officeDocument/2006/relationships/image" Target="../media/image1292.jpg"/><Relationship Id="rId514" Type="http://schemas.openxmlformats.org/officeDocument/2006/relationships/image" Target="../media/image1405.jpg"/><Relationship Id="rId556" Type="http://schemas.openxmlformats.org/officeDocument/2006/relationships/image" Target="../media/image1431.png"/><Relationship Id="rId721" Type="http://schemas.openxmlformats.org/officeDocument/2006/relationships/image" Target="../media/image1545.jpg"/><Relationship Id="rId88" Type="http://schemas.openxmlformats.org/officeDocument/2006/relationships/image" Target="../media/image85.jpg"/><Relationship Id="rId111" Type="http://schemas.openxmlformats.org/officeDocument/2006/relationships/image" Target="../media/image1129.png"/><Relationship Id="rId153" Type="http://schemas.openxmlformats.org/officeDocument/2006/relationships/image" Target="../media/image1158.jpg"/><Relationship Id="rId195" Type="http://schemas.openxmlformats.org/officeDocument/2006/relationships/image" Target="../media/image346.jpg"/><Relationship Id="rId209" Type="http://schemas.openxmlformats.org/officeDocument/2006/relationships/image" Target="../media/image1201.jpg"/><Relationship Id="rId360" Type="http://schemas.openxmlformats.org/officeDocument/2006/relationships/image" Target="../media/image1299.jpg"/><Relationship Id="rId416" Type="http://schemas.openxmlformats.org/officeDocument/2006/relationships/image" Target="../media/image1338.jpg"/><Relationship Id="rId598" Type="http://schemas.openxmlformats.org/officeDocument/2006/relationships/image" Target="../media/image343.jpg"/><Relationship Id="rId220" Type="http://schemas.openxmlformats.org/officeDocument/2006/relationships/image" Target="../media/image252.jpg"/><Relationship Id="rId458" Type="http://schemas.openxmlformats.org/officeDocument/2006/relationships/image" Target="../media/image114.jpg"/><Relationship Id="rId623" Type="http://schemas.openxmlformats.org/officeDocument/2006/relationships/image" Target="../media/image246.jpg"/><Relationship Id="rId665" Type="http://schemas.openxmlformats.org/officeDocument/2006/relationships/image" Target="../media/image289.jpg"/><Relationship Id="rId15" Type="http://schemas.openxmlformats.org/officeDocument/2006/relationships/image" Target="../media/image839.jpg"/><Relationship Id="rId57" Type="http://schemas.openxmlformats.org/officeDocument/2006/relationships/image" Target="../media/image1092.jpg"/><Relationship Id="rId262" Type="http://schemas.openxmlformats.org/officeDocument/2006/relationships/image" Target="../media/image262.jpg"/><Relationship Id="rId318" Type="http://schemas.openxmlformats.org/officeDocument/2006/relationships/image" Target="../media/image1278.jpg"/><Relationship Id="rId525" Type="http://schemas.openxmlformats.org/officeDocument/2006/relationships/image" Target="../media/image106.jpg"/><Relationship Id="rId567" Type="http://schemas.openxmlformats.org/officeDocument/2006/relationships/image" Target="../media/image7.jpg"/><Relationship Id="rId732" Type="http://schemas.openxmlformats.org/officeDocument/2006/relationships/image" Target="../media/image1555.jpg"/><Relationship Id="rId99" Type="http://schemas.openxmlformats.org/officeDocument/2006/relationships/image" Target="../media/image1120.jpg"/><Relationship Id="rId122" Type="http://schemas.openxmlformats.org/officeDocument/2006/relationships/image" Target="../media/image1134.jpg"/><Relationship Id="rId164" Type="http://schemas.openxmlformats.org/officeDocument/2006/relationships/image" Target="../media/image1167.jpg"/><Relationship Id="rId371" Type="http://schemas.openxmlformats.org/officeDocument/2006/relationships/image" Target="../media/image34.jpg"/><Relationship Id="rId427" Type="http://schemas.openxmlformats.org/officeDocument/2006/relationships/image" Target="../media/image1344.jpg"/><Relationship Id="rId469" Type="http://schemas.openxmlformats.org/officeDocument/2006/relationships/image" Target="../media/image299.jpg"/><Relationship Id="rId634" Type="http://schemas.openxmlformats.org/officeDocument/2006/relationships/image" Target="../media/image130.jpg"/><Relationship Id="rId676" Type="http://schemas.openxmlformats.org/officeDocument/2006/relationships/image" Target="../media/image1514.png"/><Relationship Id="rId26" Type="http://schemas.openxmlformats.org/officeDocument/2006/relationships/image" Target="../media/image1074.jpg"/><Relationship Id="rId231" Type="http://schemas.openxmlformats.org/officeDocument/2006/relationships/image" Target="../media/image1213.jpg"/><Relationship Id="rId273" Type="http://schemas.openxmlformats.org/officeDocument/2006/relationships/image" Target="../media/image1243.jpg"/><Relationship Id="rId329" Type="http://schemas.openxmlformats.org/officeDocument/2006/relationships/image" Target="../media/image95.jpg"/><Relationship Id="rId480" Type="http://schemas.openxmlformats.org/officeDocument/2006/relationships/image" Target="../media/image1379.jpg"/><Relationship Id="rId536" Type="http://schemas.openxmlformats.org/officeDocument/2006/relationships/image" Target="../media/image1018.png"/><Relationship Id="rId701" Type="http://schemas.openxmlformats.org/officeDocument/2006/relationships/image" Target="../media/image1530.jpg"/><Relationship Id="rId68" Type="http://schemas.openxmlformats.org/officeDocument/2006/relationships/image" Target="../media/image1101.png"/><Relationship Id="rId133" Type="http://schemas.openxmlformats.org/officeDocument/2006/relationships/image" Target="../media/image1142.jpg"/><Relationship Id="rId175" Type="http://schemas.openxmlformats.org/officeDocument/2006/relationships/image" Target="../media/image1175.jpg"/><Relationship Id="rId340" Type="http://schemas.openxmlformats.org/officeDocument/2006/relationships/image" Target="../media/image883.jpg"/><Relationship Id="rId578" Type="http://schemas.openxmlformats.org/officeDocument/2006/relationships/image" Target="../media/image1449.jpg"/><Relationship Id="rId200" Type="http://schemas.openxmlformats.org/officeDocument/2006/relationships/image" Target="../media/image1193.jpg"/><Relationship Id="rId382" Type="http://schemas.openxmlformats.org/officeDocument/2006/relationships/image" Target="../media/image138.jpg"/><Relationship Id="rId438" Type="http://schemas.openxmlformats.org/officeDocument/2006/relationships/image" Target="../media/image1353.jpg"/><Relationship Id="rId603" Type="http://schemas.openxmlformats.org/officeDocument/2006/relationships/image" Target="../media/image1469.jpg"/><Relationship Id="rId645" Type="http://schemas.openxmlformats.org/officeDocument/2006/relationships/image" Target="../media/image1494.jpg"/><Relationship Id="rId687" Type="http://schemas.openxmlformats.org/officeDocument/2006/relationships/image" Target="../media/image222.jpg"/><Relationship Id="rId242" Type="http://schemas.openxmlformats.org/officeDocument/2006/relationships/image" Target="../media/image298.jpg"/><Relationship Id="rId284" Type="http://schemas.openxmlformats.org/officeDocument/2006/relationships/image" Target="../media/image1253.jpg"/><Relationship Id="rId491" Type="http://schemas.openxmlformats.org/officeDocument/2006/relationships/image" Target="../media/image303.jpg"/><Relationship Id="rId505" Type="http://schemas.openxmlformats.org/officeDocument/2006/relationships/image" Target="../media/image1397.jpg"/><Relationship Id="rId712" Type="http://schemas.openxmlformats.org/officeDocument/2006/relationships/image" Target="../media/image42.jpg"/><Relationship Id="rId37" Type="http://schemas.openxmlformats.org/officeDocument/2006/relationships/image" Target="../media/image1078.jpg"/><Relationship Id="rId79" Type="http://schemas.openxmlformats.org/officeDocument/2006/relationships/image" Target="../media/image1109.jpg"/><Relationship Id="rId102" Type="http://schemas.openxmlformats.org/officeDocument/2006/relationships/image" Target="../media/image1121.jpg"/><Relationship Id="rId144" Type="http://schemas.openxmlformats.org/officeDocument/2006/relationships/image" Target="../media/image845.jpg"/><Relationship Id="rId547" Type="http://schemas.openxmlformats.org/officeDocument/2006/relationships/image" Target="../media/image1424.jpg"/><Relationship Id="rId589" Type="http://schemas.openxmlformats.org/officeDocument/2006/relationships/image" Target="../media/image1459.jpg"/><Relationship Id="rId90" Type="http://schemas.openxmlformats.org/officeDocument/2006/relationships/image" Target="../media/image867.jpg"/><Relationship Id="rId186" Type="http://schemas.openxmlformats.org/officeDocument/2006/relationships/image" Target="../media/image1183.png"/><Relationship Id="rId351" Type="http://schemas.openxmlformats.org/officeDocument/2006/relationships/image" Target="../media/image1294.jpg"/><Relationship Id="rId393" Type="http://schemas.openxmlformats.org/officeDocument/2006/relationships/image" Target="../media/image881.jpg"/><Relationship Id="rId407" Type="http://schemas.openxmlformats.org/officeDocument/2006/relationships/image" Target="../media/image1332.jpg"/><Relationship Id="rId449" Type="http://schemas.openxmlformats.org/officeDocument/2006/relationships/image" Target="../media/image1361.jpg"/><Relationship Id="rId614" Type="http://schemas.openxmlformats.org/officeDocument/2006/relationships/image" Target="../media/image1474.jpg"/><Relationship Id="rId656" Type="http://schemas.openxmlformats.org/officeDocument/2006/relationships/image" Target="../media/image1500.jpg"/><Relationship Id="rId211" Type="http://schemas.openxmlformats.org/officeDocument/2006/relationships/image" Target="../media/image5.jpg"/><Relationship Id="rId253" Type="http://schemas.openxmlformats.org/officeDocument/2006/relationships/image" Target="../media/image342.jpg"/><Relationship Id="rId295" Type="http://schemas.openxmlformats.org/officeDocument/2006/relationships/image" Target="../media/image99.png"/><Relationship Id="rId309" Type="http://schemas.openxmlformats.org/officeDocument/2006/relationships/image" Target="../media/image352.png"/><Relationship Id="rId460" Type="http://schemas.openxmlformats.org/officeDocument/2006/relationships/image" Target="../media/image1369.jpg"/><Relationship Id="rId516" Type="http://schemas.openxmlformats.org/officeDocument/2006/relationships/image" Target="../media/image1407.jpg"/><Relationship Id="rId698" Type="http://schemas.openxmlformats.org/officeDocument/2006/relationships/image" Target="../media/image1528.jpg"/><Relationship Id="rId48" Type="http://schemas.openxmlformats.org/officeDocument/2006/relationships/image" Target="../media/image1084.jpg"/><Relationship Id="rId113" Type="http://schemas.openxmlformats.org/officeDocument/2006/relationships/image" Target="../media/image147.jpg"/><Relationship Id="rId320" Type="http://schemas.openxmlformats.org/officeDocument/2006/relationships/image" Target="../media/image276.jpg"/><Relationship Id="rId558" Type="http://schemas.openxmlformats.org/officeDocument/2006/relationships/image" Target="../media/image341.jpg"/><Relationship Id="rId723" Type="http://schemas.openxmlformats.org/officeDocument/2006/relationships/image" Target="../media/image1547.jpg"/><Relationship Id="rId155" Type="http://schemas.openxmlformats.org/officeDocument/2006/relationships/image" Target="../media/image1160.jpg"/><Relationship Id="rId197" Type="http://schemas.openxmlformats.org/officeDocument/2006/relationships/image" Target="../media/image1190.jpg"/><Relationship Id="rId362" Type="http://schemas.openxmlformats.org/officeDocument/2006/relationships/image" Target="../media/image1301.jpg"/><Relationship Id="rId418" Type="http://schemas.openxmlformats.org/officeDocument/2006/relationships/image" Target="../media/image351.jpg"/><Relationship Id="rId625" Type="http://schemas.openxmlformats.org/officeDocument/2006/relationships/image" Target="../media/image1482.jpg"/><Relationship Id="rId222" Type="http://schemas.openxmlformats.org/officeDocument/2006/relationships/image" Target="../media/image1208.jpg"/><Relationship Id="rId264" Type="http://schemas.openxmlformats.org/officeDocument/2006/relationships/image" Target="../media/image101.jpg"/><Relationship Id="rId471" Type="http://schemas.openxmlformats.org/officeDocument/2006/relationships/image" Target="../media/image1376.jpg"/><Relationship Id="rId667" Type="http://schemas.openxmlformats.org/officeDocument/2006/relationships/image" Target="../media/image1507.jpg"/><Relationship Id="rId17" Type="http://schemas.openxmlformats.org/officeDocument/2006/relationships/image" Target="../media/image122.jpg"/><Relationship Id="rId59" Type="http://schemas.openxmlformats.org/officeDocument/2006/relationships/image" Target="../media/image1094.png"/><Relationship Id="rId124" Type="http://schemas.openxmlformats.org/officeDocument/2006/relationships/image" Target="../media/image812.jpg"/><Relationship Id="rId527" Type="http://schemas.openxmlformats.org/officeDocument/2006/relationships/image" Target="../media/image254.jpg"/><Relationship Id="rId569" Type="http://schemas.openxmlformats.org/officeDocument/2006/relationships/image" Target="../media/image1440.jpg"/><Relationship Id="rId734" Type="http://schemas.openxmlformats.org/officeDocument/2006/relationships/image" Target="../media/image1557.jpg"/><Relationship Id="rId70" Type="http://schemas.openxmlformats.org/officeDocument/2006/relationships/image" Target="../media/image1103.jpg"/><Relationship Id="rId166" Type="http://schemas.openxmlformats.org/officeDocument/2006/relationships/image" Target="../media/image1169.jpg"/><Relationship Id="rId331" Type="http://schemas.openxmlformats.org/officeDocument/2006/relationships/image" Target="../media/image1283.jpg"/><Relationship Id="rId373" Type="http://schemas.openxmlformats.org/officeDocument/2006/relationships/image" Target="../media/image1307.jpg"/><Relationship Id="rId429" Type="http://schemas.openxmlformats.org/officeDocument/2006/relationships/image" Target="../media/image1346.jpg"/><Relationship Id="rId580" Type="http://schemas.openxmlformats.org/officeDocument/2006/relationships/image" Target="../media/image1451.jpg"/><Relationship Id="rId636" Type="http://schemas.openxmlformats.org/officeDocument/2006/relationships/image" Target="../media/image1488.jpg"/><Relationship Id="rId1" Type="http://schemas.openxmlformats.org/officeDocument/2006/relationships/image" Target="../media/image1060.png"/><Relationship Id="rId233" Type="http://schemas.openxmlformats.org/officeDocument/2006/relationships/image" Target="../media/image345.jpg"/><Relationship Id="rId440" Type="http://schemas.openxmlformats.org/officeDocument/2006/relationships/image" Target="../media/image1354.jpg"/><Relationship Id="rId678" Type="http://schemas.openxmlformats.org/officeDocument/2006/relationships/image" Target="../media/image1515.png"/><Relationship Id="rId28" Type="http://schemas.openxmlformats.org/officeDocument/2006/relationships/image" Target="../media/image1076.jpg"/><Relationship Id="rId275" Type="http://schemas.openxmlformats.org/officeDocument/2006/relationships/image" Target="../media/image1245.jpg"/><Relationship Id="rId300" Type="http://schemas.openxmlformats.org/officeDocument/2006/relationships/image" Target="../media/image1264.jpg"/><Relationship Id="rId482" Type="http://schemas.openxmlformats.org/officeDocument/2006/relationships/image" Target="../media/image1381.jpg"/><Relationship Id="rId538" Type="http://schemas.openxmlformats.org/officeDocument/2006/relationships/image" Target="../media/image1417.jpg"/><Relationship Id="rId703" Type="http://schemas.openxmlformats.org/officeDocument/2006/relationships/image" Target="../media/image1532.jpg"/><Relationship Id="rId81" Type="http://schemas.openxmlformats.org/officeDocument/2006/relationships/image" Target="../media/image1110.jpg"/><Relationship Id="rId135" Type="http://schemas.openxmlformats.org/officeDocument/2006/relationships/image" Target="../media/image1144.jpg"/><Relationship Id="rId177" Type="http://schemas.openxmlformats.org/officeDocument/2006/relationships/image" Target="../media/image1176.jpg"/><Relationship Id="rId342" Type="http://schemas.openxmlformats.org/officeDocument/2006/relationships/image" Target="../media/image205.jpg"/><Relationship Id="rId384" Type="http://schemas.openxmlformats.org/officeDocument/2006/relationships/image" Target="../media/image1315.jpg"/><Relationship Id="rId591" Type="http://schemas.openxmlformats.org/officeDocument/2006/relationships/image" Target="../media/image1460.jpg"/><Relationship Id="rId605" Type="http://schemas.openxmlformats.org/officeDocument/2006/relationships/image" Target="../media/image851.jpg"/><Relationship Id="rId202" Type="http://schemas.openxmlformats.org/officeDocument/2006/relationships/image" Target="../media/image1195.jpg"/><Relationship Id="rId244" Type="http://schemas.openxmlformats.org/officeDocument/2006/relationships/image" Target="../media/image1221.png"/><Relationship Id="rId647" Type="http://schemas.openxmlformats.org/officeDocument/2006/relationships/image" Target="../media/image1495.jpg"/><Relationship Id="rId689" Type="http://schemas.openxmlformats.org/officeDocument/2006/relationships/image" Target="../media/image1520.jpg"/><Relationship Id="rId39" Type="http://schemas.openxmlformats.org/officeDocument/2006/relationships/image" Target="../media/image25.jpg"/><Relationship Id="rId286" Type="http://schemas.openxmlformats.org/officeDocument/2006/relationships/image" Target="../media/image1255.jpg"/><Relationship Id="rId451" Type="http://schemas.openxmlformats.org/officeDocument/2006/relationships/image" Target="../media/image47.jpg"/><Relationship Id="rId493" Type="http://schemas.openxmlformats.org/officeDocument/2006/relationships/image" Target="../media/image209.jpg"/><Relationship Id="rId507" Type="http://schemas.openxmlformats.org/officeDocument/2006/relationships/image" Target="../media/image1399.jpg"/><Relationship Id="rId549" Type="http://schemas.openxmlformats.org/officeDocument/2006/relationships/image" Target="../media/image1426.jpg"/><Relationship Id="rId714" Type="http://schemas.openxmlformats.org/officeDocument/2006/relationships/image" Target="../media/image1538.jpg"/><Relationship Id="rId50" Type="http://schemas.openxmlformats.org/officeDocument/2006/relationships/image" Target="../media/image1086.jpg"/><Relationship Id="rId104" Type="http://schemas.openxmlformats.org/officeDocument/2006/relationships/image" Target="../media/image1123.jpg"/><Relationship Id="rId146" Type="http://schemas.openxmlformats.org/officeDocument/2006/relationships/image" Target="../media/image1153.jpg"/><Relationship Id="rId188" Type="http://schemas.openxmlformats.org/officeDocument/2006/relationships/image" Target="../media/image1185.jpg"/><Relationship Id="rId311" Type="http://schemas.openxmlformats.org/officeDocument/2006/relationships/image" Target="../media/image1272.jpg"/><Relationship Id="rId353" Type="http://schemas.openxmlformats.org/officeDocument/2006/relationships/image" Target="../media/image1295.jpg"/><Relationship Id="rId395" Type="http://schemas.openxmlformats.org/officeDocument/2006/relationships/image" Target="../media/image1323.jpg"/><Relationship Id="rId409" Type="http://schemas.openxmlformats.org/officeDocument/2006/relationships/image" Target="../media/image1334.jpg"/><Relationship Id="rId560" Type="http://schemas.openxmlformats.org/officeDocument/2006/relationships/image" Target="../media/image1433.jpg"/><Relationship Id="rId92" Type="http://schemas.openxmlformats.org/officeDocument/2006/relationships/image" Target="../media/image131.jpg"/><Relationship Id="rId213" Type="http://schemas.openxmlformats.org/officeDocument/2006/relationships/image" Target="../media/image1204.jpg"/><Relationship Id="rId420" Type="http://schemas.openxmlformats.org/officeDocument/2006/relationships/image" Target="../media/image294.jpg"/><Relationship Id="rId616" Type="http://schemas.openxmlformats.org/officeDocument/2006/relationships/image" Target="../media/image1475.jpg"/><Relationship Id="rId658" Type="http://schemas.openxmlformats.org/officeDocument/2006/relationships/image" Target="../media/image1501.jpg"/><Relationship Id="rId255" Type="http://schemas.openxmlformats.org/officeDocument/2006/relationships/image" Target="../media/image1228.jpg"/><Relationship Id="rId297" Type="http://schemas.openxmlformats.org/officeDocument/2006/relationships/image" Target="../media/image110.png"/><Relationship Id="rId462" Type="http://schemas.openxmlformats.org/officeDocument/2006/relationships/image" Target="../media/image1371.jpg"/><Relationship Id="rId518" Type="http://schemas.openxmlformats.org/officeDocument/2006/relationships/image" Target="../media/image1409.jpg"/><Relationship Id="rId725" Type="http://schemas.openxmlformats.org/officeDocument/2006/relationships/image" Target="../media/image1549.jpg"/><Relationship Id="rId115" Type="http://schemas.openxmlformats.org/officeDocument/2006/relationships/image" Target="../media/image870.jpg"/><Relationship Id="rId157" Type="http://schemas.openxmlformats.org/officeDocument/2006/relationships/image" Target="../media/image9.jpg"/><Relationship Id="rId322" Type="http://schemas.openxmlformats.org/officeDocument/2006/relationships/image" Target="../media/image1281.jpg"/><Relationship Id="rId364" Type="http://schemas.openxmlformats.org/officeDocument/2006/relationships/image" Target="../media/image1303.jpg"/><Relationship Id="rId61" Type="http://schemas.openxmlformats.org/officeDocument/2006/relationships/image" Target="../media/image1096.jpg"/><Relationship Id="rId199" Type="http://schemas.openxmlformats.org/officeDocument/2006/relationships/image" Target="../media/image1192.jpg"/><Relationship Id="rId571" Type="http://schemas.openxmlformats.org/officeDocument/2006/relationships/image" Target="../media/image1442.jpg"/><Relationship Id="rId627" Type="http://schemas.openxmlformats.org/officeDocument/2006/relationships/image" Target="../media/image1484.jpg"/><Relationship Id="rId669" Type="http://schemas.openxmlformats.org/officeDocument/2006/relationships/image" Target="../media/image1509.jpg"/><Relationship Id="rId19" Type="http://schemas.openxmlformats.org/officeDocument/2006/relationships/image" Target="../media/image1070.jpg"/><Relationship Id="rId224" Type="http://schemas.openxmlformats.org/officeDocument/2006/relationships/image" Target="../media/image1210.jpg"/><Relationship Id="rId266" Type="http://schemas.openxmlformats.org/officeDocument/2006/relationships/image" Target="../media/image1237.jpg"/><Relationship Id="rId431" Type="http://schemas.openxmlformats.org/officeDocument/2006/relationships/image" Target="../media/image1348.jpg"/><Relationship Id="rId473" Type="http://schemas.openxmlformats.org/officeDocument/2006/relationships/image" Target="../media/image158.jpg"/><Relationship Id="rId529" Type="http://schemas.openxmlformats.org/officeDocument/2006/relationships/image" Target="../media/image1412.jpg"/><Relationship Id="rId680" Type="http://schemas.openxmlformats.org/officeDocument/2006/relationships/image" Target="../media/image105.png"/><Relationship Id="rId736" Type="http://schemas.openxmlformats.org/officeDocument/2006/relationships/image" Target="../media/image1559.jpg"/><Relationship Id="rId30" Type="http://schemas.openxmlformats.org/officeDocument/2006/relationships/image" Target="../media/image850.jpg"/><Relationship Id="rId126" Type="http://schemas.openxmlformats.org/officeDocument/2006/relationships/image" Target="../media/image1135.jpg"/><Relationship Id="rId168" Type="http://schemas.openxmlformats.org/officeDocument/2006/relationships/image" Target="../media/image1171.jpg"/><Relationship Id="rId333" Type="http://schemas.openxmlformats.org/officeDocument/2006/relationships/image" Target="../media/image64.jpg"/><Relationship Id="rId540" Type="http://schemas.openxmlformats.org/officeDocument/2006/relationships/image" Target="../media/image286.jpg"/><Relationship Id="rId72" Type="http://schemas.openxmlformats.org/officeDocument/2006/relationships/image" Target="../media/image804.jpg"/><Relationship Id="rId375" Type="http://schemas.openxmlformats.org/officeDocument/2006/relationships/image" Target="../media/image1309.jpg"/><Relationship Id="rId582" Type="http://schemas.openxmlformats.org/officeDocument/2006/relationships/image" Target="../media/image293.jpg"/><Relationship Id="rId638" Type="http://schemas.openxmlformats.org/officeDocument/2006/relationships/image" Target="../media/image149.jpg"/><Relationship Id="rId3" Type="http://schemas.openxmlformats.org/officeDocument/2006/relationships/image" Target="../media/image1062.jpg"/><Relationship Id="rId235" Type="http://schemas.openxmlformats.org/officeDocument/2006/relationships/image" Target="../media/image1215.jpg"/><Relationship Id="rId277" Type="http://schemas.openxmlformats.org/officeDocument/2006/relationships/image" Target="../media/image1247.jpg"/><Relationship Id="rId400" Type="http://schemas.openxmlformats.org/officeDocument/2006/relationships/image" Target="../media/image314.jpg"/><Relationship Id="rId442" Type="http://schemas.openxmlformats.org/officeDocument/2006/relationships/image" Target="../media/image1356.jpg"/><Relationship Id="rId484" Type="http://schemas.openxmlformats.org/officeDocument/2006/relationships/image" Target="../media/image187.jpg"/><Relationship Id="rId705" Type="http://schemas.openxmlformats.org/officeDocument/2006/relationships/image" Target="../media/image1534.jpg"/><Relationship Id="rId137" Type="http://schemas.openxmlformats.org/officeDocument/2006/relationships/image" Target="../media/image1146.jpg"/><Relationship Id="rId302" Type="http://schemas.openxmlformats.org/officeDocument/2006/relationships/image" Target="../media/image288.jpg"/><Relationship Id="rId344" Type="http://schemas.openxmlformats.org/officeDocument/2006/relationships/image" Target="../media/image59.jpg"/><Relationship Id="rId691" Type="http://schemas.openxmlformats.org/officeDocument/2006/relationships/image" Target="../media/image1522.jpg"/><Relationship Id="rId41" Type="http://schemas.openxmlformats.org/officeDocument/2006/relationships/image" Target="../media/image985.jpg"/><Relationship Id="rId83" Type="http://schemas.openxmlformats.org/officeDocument/2006/relationships/image" Target="../media/image1111.jpg"/><Relationship Id="rId179" Type="http://schemas.openxmlformats.org/officeDocument/2006/relationships/image" Target="../media/image1178.jpg"/><Relationship Id="rId386" Type="http://schemas.openxmlformats.org/officeDocument/2006/relationships/image" Target="../media/image1317.jpg"/><Relationship Id="rId551" Type="http://schemas.openxmlformats.org/officeDocument/2006/relationships/image" Target="../media/image1428.jpg"/><Relationship Id="rId593" Type="http://schemas.openxmlformats.org/officeDocument/2006/relationships/image" Target="../media/image1462.jpg"/><Relationship Id="rId607" Type="http://schemas.openxmlformats.org/officeDocument/2006/relationships/image" Target="../media/image853.jpg"/><Relationship Id="rId649" Type="http://schemas.openxmlformats.org/officeDocument/2006/relationships/image" Target="../media/image1496.jpg"/><Relationship Id="rId190" Type="http://schemas.openxmlformats.org/officeDocument/2006/relationships/image" Target="../media/image1186.jpg"/><Relationship Id="rId204" Type="http://schemas.openxmlformats.org/officeDocument/2006/relationships/image" Target="../media/image1197.jpg"/><Relationship Id="rId246" Type="http://schemas.openxmlformats.org/officeDocument/2006/relationships/image" Target="../media/image1223.jpg"/><Relationship Id="rId288" Type="http://schemas.openxmlformats.org/officeDocument/2006/relationships/image" Target="../media/image1256.jpg"/><Relationship Id="rId411" Type="http://schemas.openxmlformats.org/officeDocument/2006/relationships/image" Target="../media/image37.jpg"/><Relationship Id="rId453" Type="http://schemas.openxmlformats.org/officeDocument/2006/relationships/image" Target="../media/image1364.jpg"/><Relationship Id="rId509" Type="http://schemas.openxmlformats.org/officeDocument/2006/relationships/image" Target="../media/image1401.jpg"/><Relationship Id="rId660" Type="http://schemas.openxmlformats.org/officeDocument/2006/relationships/image" Target="../media/image1503.jpg"/><Relationship Id="rId106" Type="http://schemas.openxmlformats.org/officeDocument/2006/relationships/image" Target="../media/image1125.jpg"/><Relationship Id="rId313" Type="http://schemas.openxmlformats.org/officeDocument/2006/relationships/image" Target="../media/image70.jpg"/><Relationship Id="rId495" Type="http://schemas.openxmlformats.org/officeDocument/2006/relationships/image" Target="../media/image1387.jpg"/><Relationship Id="rId716" Type="http://schemas.openxmlformats.org/officeDocument/2006/relationships/image" Target="../media/image1540.jpg"/><Relationship Id="rId10" Type="http://schemas.openxmlformats.org/officeDocument/2006/relationships/image" Target="../media/image1066.jpg"/><Relationship Id="rId52" Type="http://schemas.openxmlformats.org/officeDocument/2006/relationships/image" Target="../media/image1088.jpg"/><Relationship Id="rId94" Type="http://schemas.openxmlformats.org/officeDocument/2006/relationships/image" Target="../media/image847.jpg"/><Relationship Id="rId148" Type="http://schemas.openxmlformats.org/officeDocument/2006/relationships/image" Target="../media/image66.jpg"/><Relationship Id="rId355" Type="http://schemas.openxmlformats.org/officeDocument/2006/relationships/image" Target="../media/image866.jpg"/><Relationship Id="rId397" Type="http://schemas.openxmlformats.org/officeDocument/2006/relationships/image" Target="../media/image1325.jpg"/><Relationship Id="rId520" Type="http://schemas.openxmlformats.org/officeDocument/2006/relationships/image" Target="../media/image1410.jpg"/><Relationship Id="rId562" Type="http://schemas.openxmlformats.org/officeDocument/2006/relationships/image" Target="../media/image17.jpg"/><Relationship Id="rId618" Type="http://schemas.openxmlformats.org/officeDocument/2006/relationships/image" Target="../media/image203.jpg"/><Relationship Id="rId215" Type="http://schemas.openxmlformats.org/officeDocument/2006/relationships/image" Target="../media/image63.jpg"/><Relationship Id="rId257" Type="http://schemas.openxmlformats.org/officeDocument/2006/relationships/image" Target="../media/image1230.jpg"/><Relationship Id="rId422" Type="http://schemas.openxmlformats.org/officeDocument/2006/relationships/image" Target="../media/image1340.jpg"/><Relationship Id="rId464" Type="http://schemas.openxmlformats.org/officeDocument/2006/relationships/image" Target="../media/image184.jpg"/><Relationship Id="rId299" Type="http://schemas.openxmlformats.org/officeDocument/2006/relationships/image" Target="../media/image1263.jpg"/><Relationship Id="rId727" Type="http://schemas.openxmlformats.org/officeDocument/2006/relationships/image" Target="../media/image1551.jpg"/><Relationship Id="rId63" Type="http://schemas.openxmlformats.org/officeDocument/2006/relationships/image" Target="../media/image792.png"/><Relationship Id="rId159" Type="http://schemas.openxmlformats.org/officeDocument/2006/relationships/image" Target="../media/image1163.png"/><Relationship Id="rId366" Type="http://schemas.openxmlformats.org/officeDocument/2006/relationships/image" Target="../media/image349.jpg"/><Relationship Id="rId573" Type="http://schemas.openxmlformats.org/officeDocument/2006/relationships/image" Target="../media/image1444.jpg"/><Relationship Id="rId226" Type="http://schemas.openxmlformats.org/officeDocument/2006/relationships/image" Target="../media/image813.jpg"/><Relationship Id="rId433" Type="http://schemas.openxmlformats.org/officeDocument/2006/relationships/image" Target="../media/image1349.jpg"/><Relationship Id="rId640" Type="http://schemas.openxmlformats.org/officeDocument/2006/relationships/image" Target="../media/image1490.jpg"/><Relationship Id="rId738" Type="http://schemas.openxmlformats.org/officeDocument/2006/relationships/image" Target="../media/image104.jpg"/><Relationship Id="rId74" Type="http://schemas.openxmlformats.org/officeDocument/2006/relationships/image" Target="../media/image1104.jpg"/><Relationship Id="rId377" Type="http://schemas.openxmlformats.org/officeDocument/2006/relationships/image" Target="../media/image1311.jpg"/><Relationship Id="rId500" Type="http://schemas.openxmlformats.org/officeDocument/2006/relationships/image" Target="../media/image1392.jpg"/><Relationship Id="rId584" Type="http://schemas.openxmlformats.org/officeDocument/2006/relationships/image" Target="../media/image1454.jpg"/><Relationship Id="rId5" Type="http://schemas.openxmlformats.org/officeDocument/2006/relationships/image" Target="../media/image30.jpg"/><Relationship Id="rId237" Type="http://schemas.openxmlformats.org/officeDocument/2006/relationships/image" Target="../media/image1217.jpg"/><Relationship Id="rId444" Type="http://schemas.openxmlformats.org/officeDocument/2006/relationships/image" Target="../media/image1357.jpg"/><Relationship Id="rId651" Type="http://schemas.openxmlformats.org/officeDocument/2006/relationships/image" Target="../media/image249.jpg"/><Relationship Id="rId290" Type="http://schemas.openxmlformats.org/officeDocument/2006/relationships/image" Target="../media/image1258.jpg"/><Relationship Id="rId304" Type="http://schemas.openxmlformats.org/officeDocument/2006/relationships/image" Target="../media/image1267.jpg"/><Relationship Id="rId388" Type="http://schemas.openxmlformats.org/officeDocument/2006/relationships/image" Target="../media/image793.png"/><Relationship Id="rId511" Type="http://schemas.openxmlformats.org/officeDocument/2006/relationships/image" Target="../media/image1403.jpg"/><Relationship Id="rId609" Type="http://schemas.openxmlformats.org/officeDocument/2006/relationships/image" Target="../media/image854.jpg"/><Relationship Id="rId85" Type="http://schemas.openxmlformats.org/officeDocument/2006/relationships/image" Target="../media/image786.jpg"/><Relationship Id="rId150" Type="http://schemas.openxmlformats.org/officeDocument/2006/relationships/image" Target="../media/image1156.jpg"/><Relationship Id="rId595" Type="http://schemas.openxmlformats.org/officeDocument/2006/relationships/image" Target="../media/image1464.jpg"/><Relationship Id="rId248" Type="http://schemas.openxmlformats.org/officeDocument/2006/relationships/image" Target="../media/image1225.jpg"/><Relationship Id="rId455" Type="http://schemas.openxmlformats.org/officeDocument/2006/relationships/image" Target="../media/image991.jpg"/><Relationship Id="rId662" Type="http://schemas.openxmlformats.org/officeDocument/2006/relationships/image" Target="../media/image1505.jpg"/><Relationship Id="rId12" Type="http://schemas.openxmlformats.org/officeDocument/2006/relationships/image" Target="../media/image1068.jpg"/><Relationship Id="rId108" Type="http://schemas.openxmlformats.org/officeDocument/2006/relationships/image" Target="../media/image33.jpg"/><Relationship Id="rId315" Type="http://schemas.openxmlformats.org/officeDocument/2006/relationships/image" Target="../media/image1275.jpg"/><Relationship Id="rId522" Type="http://schemas.openxmlformats.org/officeDocument/2006/relationships/image" Target="../media/image980.jpg"/><Relationship Id="rId96" Type="http://schemas.openxmlformats.org/officeDocument/2006/relationships/image" Target="../media/image1118.jpg"/><Relationship Id="rId161" Type="http://schemas.openxmlformats.org/officeDocument/2006/relationships/image" Target="../media/image1165.jpg"/><Relationship Id="rId399" Type="http://schemas.openxmlformats.org/officeDocument/2006/relationships/image" Target="../media/image1327.jpg"/><Relationship Id="rId259" Type="http://schemas.openxmlformats.org/officeDocument/2006/relationships/image" Target="../media/image1232.jpg"/><Relationship Id="rId466" Type="http://schemas.openxmlformats.org/officeDocument/2006/relationships/image" Target="../media/image1373.jpg"/><Relationship Id="rId673" Type="http://schemas.openxmlformats.org/officeDocument/2006/relationships/image" Target="../media/image1513.jpg"/><Relationship Id="rId23" Type="http://schemas.openxmlformats.org/officeDocument/2006/relationships/image" Target="../media/image1015.jpg"/><Relationship Id="rId119" Type="http://schemas.openxmlformats.org/officeDocument/2006/relationships/image" Target="../media/image821.jpg"/><Relationship Id="rId326" Type="http://schemas.openxmlformats.org/officeDocument/2006/relationships/image" Target="../media/image89.jpg"/><Relationship Id="rId533" Type="http://schemas.openxmlformats.org/officeDocument/2006/relationships/image" Target="../media/image315.jpg"/><Relationship Id="rId740" Type="http://schemas.openxmlformats.org/officeDocument/2006/relationships/image" Target="../media/image1561.jpg"/><Relationship Id="rId172" Type="http://schemas.openxmlformats.org/officeDocument/2006/relationships/image" Target="../media/image1173.jpg"/><Relationship Id="rId477" Type="http://schemas.openxmlformats.org/officeDocument/2006/relationships/image" Target="../media/image301.jpg"/><Relationship Id="rId600" Type="http://schemas.openxmlformats.org/officeDocument/2006/relationships/image" Target="../media/image1467.jpg"/><Relationship Id="rId684" Type="http://schemas.openxmlformats.org/officeDocument/2006/relationships/image" Target="../media/image116.jpg"/><Relationship Id="rId337" Type="http://schemas.openxmlformats.org/officeDocument/2006/relationships/image" Target="../media/image886.jpg"/><Relationship Id="rId34" Type="http://schemas.openxmlformats.org/officeDocument/2006/relationships/image" Target="../media/image13.jpg"/><Relationship Id="rId544" Type="http://schemas.openxmlformats.org/officeDocument/2006/relationships/image" Target="../media/image1421.jpg"/><Relationship Id="rId183" Type="http://schemas.openxmlformats.org/officeDocument/2006/relationships/image" Target="../media/image1180.jpg"/><Relationship Id="rId390" Type="http://schemas.openxmlformats.org/officeDocument/2006/relationships/image" Target="../media/image57.jpg"/><Relationship Id="rId404" Type="http://schemas.openxmlformats.org/officeDocument/2006/relationships/image" Target="../media/image1329.jpg"/><Relationship Id="rId611" Type="http://schemas.openxmlformats.org/officeDocument/2006/relationships/image" Target="../media/image1472.jpg"/><Relationship Id="rId250" Type="http://schemas.openxmlformats.org/officeDocument/2006/relationships/image" Target="../media/image1227.jpg"/><Relationship Id="rId488" Type="http://schemas.openxmlformats.org/officeDocument/2006/relationships/image" Target="../media/image849.jpg"/><Relationship Id="rId695" Type="http://schemas.openxmlformats.org/officeDocument/2006/relationships/image" Target="../media/image1526.jpg"/><Relationship Id="rId709" Type="http://schemas.openxmlformats.org/officeDocument/2006/relationships/image" Target="../media/image300.jpg"/><Relationship Id="rId45" Type="http://schemas.openxmlformats.org/officeDocument/2006/relationships/image" Target="../media/image1083.jpg"/><Relationship Id="rId110" Type="http://schemas.openxmlformats.org/officeDocument/2006/relationships/image" Target="../media/image1128.jpg"/><Relationship Id="rId348" Type="http://schemas.openxmlformats.org/officeDocument/2006/relationships/image" Target="../media/image1291.jpg"/><Relationship Id="rId555" Type="http://schemas.openxmlformats.org/officeDocument/2006/relationships/image" Target="../media/image1430.png"/><Relationship Id="rId194" Type="http://schemas.openxmlformats.org/officeDocument/2006/relationships/image" Target="../media/image46.jpg"/><Relationship Id="rId208" Type="http://schemas.openxmlformats.org/officeDocument/2006/relationships/image" Target="../media/image1200.jpg"/><Relationship Id="rId415" Type="http://schemas.openxmlformats.org/officeDocument/2006/relationships/image" Target="../media/image1337.jpg"/><Relationship Id="rId622" Type="http://schemas.openxmlformats.org/officeDocument/2006/relationships/image" Target="../media/image1480.jpg"/><Relationship Id="rId261" Type="http://schemas.openxmlformats.org/officeDocument/2006/relationships/image" Target="../media/image1234.jpg"/><Relationship Id="rId499" Type="http://schemas.openxmlformats.org/officeDocument/2006/relationships/image" Target="../media/image1391.jpg"/><Relationship Id="rId56" Type="http://schemas.openxmlformats.org/officeDocument/2006/relationships/image" Target="../media/image1091.jpg"/><Relationship Id="rId359" Type="http://schemas.openxmlformats.org/officeDocument/2006/relationships/image" Target="../media/image1298.jpg"/><Relationship Id="rId566" Type="http://schemas.openxmlformats.org/officeDocument/2006/relationships/image" Target="../media/image1438.jpg"/><Relationship Id="rId121" Type="http://schemas.openxmlformats.org/officeDocument/2006/relationships/image" Target="../media/image348.jpg"/><Relationship Id="rId219" Type="http://schemas.openxmlformats.org/officeDocument/2006/relationships/image" Target="../media/image4.jpg"/><Relationship Id="rId426" Type="http://schemas.openxmlformats.org/officeDocument/2006/relationships/image" Target="../media/image1343.jpg"/><Relationship Id="rId633" Type="http://schemas.openxmlformats.org/officeDocument/2006/relationships/image" Target="../media/image128.jpg"/><Relationship Id="rId67" Type="http://schemas.openxmlformats.org/officeDocument/2006/relationships/image" Target="../media/image798.jpg"/><Relationship Id="rId272" Type="http://schemas.openxmlformats.org/officeDocument/2006/relationships/image" Target="../media/image1242.jpg"/><Relationship Id="rId577" Type="http://schemas.openxmlformats.org/officeDocument/2006/relationships/image" Target="../media/image1448.jpg"/><Relationship Id="rId700" Type="http://schemas.openxmlformats.org/officeDocument/2006/relationships/image" Target="../media/image11.jpg"/><Relationship Id="rId132" Type="http://schemas.openxmlformats.org/officeDocument/2006/relationships/image" Target="../media/image1141.jpg"/><Relationship Id="rId437" Type="http://schemas.openxmlformats.org/officeDocument/2006/relationships/image" Target="../media/image1352.jpg"/><Relationship Id="rId644" Type="http://schemas.openxmlformats.org/officeDocument/2006/relationships/image" Target="../media/image1493.jpg"/><Relationship Id="rId283" Type="http://schemas.openxmlformats.org/officeDocument/2006/relationships/image" Target="../media/image1252.jpg"/><Relationship Id="rId490" Type="http://schemas.openxmlformats.org/officeDocument/2006/relationships/image" Target="../media/image1385.jpg"/><Relationship Id="rId504" Type="http://schemas.openxmlformats.org/officeDocument/2006/relationships/image" Target="../media/image1396.jpg"/><Relationship Id="rId711" Type="http://schemas.openxmlformats.org/officeDocument/2006/relationships/image" Target="../media/image1537.jpg"/><Relationship Id="rId78" Type="http://schemas.openxmlformats.org/officeDocument/2006/relationships/image" Target="../media/image1108.jpg"/><Relationship Id="rId143" Type="http://schemas.openxmlformats.org/officeDocument/2006/relationships/image" Target="../media/image1151.jpg"/><Relationship Id="rId350" Type="http://schemas.openxmlformats.org/officeDocument/2006/relationships/image" Target="../media/image1293.jpg"/><Relationship Id="rId588" Type="http://schemas.openxmlformats.org/officeDocument/2006/relationships/image" Target="../media/image1458.jpg"/><Relationship Id="rId9" Type="http://schemas.openxmlformats.org/officeDocument/2006/relationships/image" Target="../media/image29.jpg"/><Relationship Id="rId210" Type="http://schemas.openxmlformats.org/officeDocument/2006/relationships/image" Target="../media/image1202.jpg"/><Relationship Id="rId448" Type="http://schemas.openxmlformats.org/officeDocument/2006/relationships/image" Target="../media/image353.png"/><Relationship Id="rId655" Type="http://schemas.openxmlformats.org/officeDocument/2006/relationships/image" Target="../media/image808.jpg"/><Relationship Id="rId294" Type="http://schemas.openxmlformats.org/officeDocument/2006/relationships/image" Target="../media/image1261.jpg"/><Relationship Id="rId308" Type="http://schemas.openxmlformats.org/officeDocument/2006/relationships/image" Target="../media/image1270.jpg"/><Relationship Id="rId515" Type="http://schemas.openxmlformats.org/officeDocument/2006/relationships/image" Target="../media/image1406.jpg"/><Relationship Id="rId722" Type="http://schemas.openxmlformats.org/officeDocument/2006/relationships/image" Target="../media/image1546.jpg"/><Relationship Id="rId89" Type="http://schemas.openxmlformats.org/officeDocument/2006/relationships/image" Target="../media/image1115.jpg"/><Relationship Id="rId154" Type="http://schemas.openxmlformats.org/officeDocument/2006/relationships/image" Target="../media/image1159.jpg"/><Relationship Id="rId361" Type="http://schemas.openxmlformats.org/officeDocument/2006/relationships/image" Target="../media/image1300.jpg"/><Relationship Id="rId599" Type="http://schemas.openxmlformats.org/officeDocument/2006/relationships/image" Target="../media/image112.jpg"/><Relationship Id="rId459" Type="http://schemas.openxmlformats.org/officeDocument/2006/relationships/image" Target="../media/image1368.jpg"/><Relationship Id="rId666" Type="http://schemas.openxmlformats.org/officeDocument/2006/relationships/image" Target="../media/image1506.jpg"/><Relationship Id="rId16" Type="http://schemas.openxmlformats.org/officeDocument/2006/relationships/image" Target="../media/image43.jpg"/><Relationship Id="rId221" Type="http://schemas.openxmlformats.org/officeDocument/2006/relationships/image" Target="../media/image1207.jpg"/><Relationship Id="rId319" Type="http://schemas.openxmlformats.org/officeDocument/2006/relationships/image" Target="../media/image1279.jpg"/><Relationship Id="rId526" Type="http://schemas.openxmlformats.org/officeDocument/2006/relationships/image" Target="../media/image253.jpg"/><Relationship Id="rId733" Type="http://schemas.openxmlformats.org/officeDocument/2006/relationships/image" Target="../media/image1556.jpg"/><Relationship Id="rId165" Type="http://schemas.openxmlformats.org/officeDocument/2006/relationships/image" Target="../media/image1168.jpg"/><Relationship Id="rId372" Type="http://schemas.openxmlformats.org/officeDocument/2006/relationships/image" Target="../media/image1306.jpg"/><Relationship Id="rId677" Type="http://schemas.openxmlformats.org/officeDocument/2006/relationships/image" Target="../media/image113.png"/><Relationship Id="rId232" Type="http://schemas.openxmlformats.org/officeDocument/2006/relationships/image" Target="../media/image307.jpg"/><Relationship Id="rId27" Type="http://schemas.openxmlformats.org/officeDocument/2006/relationships/image" Target="../media/image1075.jpg"/><Relationship Id="rId537" Type="http://schemas.openxmlformats.org/officeDocument/2006/relationships/image" Target="../media/image1023.jpg"/><Relationship Id="rId80" Type="http://schemas.openxmlformats.org/officeDocument/2006/relationships/image" Target="../media/image844.jpg"/><Relationship Id="rId176" Type="http://schemas.openxmlformats.org/officeDocument/2006/relationships/image" Target="../media/image1004.jpg"/><Relationship Id="rId383" Type="http://schemas.openxmlformats.org/officeDocument/2006/relationships/image" Target="../media/image1314.jpg"/><Relationship Id="rId590" Type="http://schemas.openxmlformats.org/officeDocument/2006/relationships/image" Target="../media/image268.jpg"/><Relationship Id="rId604" Type="http://schemas.openxmlformats.org/officeDocument/2006/relationships/image" Target="../media/image1470.jpg"/><Relationship Id="rId243" Type="http://schemas.openxmlformats.org/officeDocument/2006/relationships/image" Target="../media/image296.jpg"/><Relationship Id="rId450" Type="http://schemas.openxmlformats.org/officeDocument/2006/relationships/image" Target="../media/image1362.jpg"/><Relationship Id="rId688" Type="http://schemas.openxmlformats.org/officeDocument/2006/relationships/image" Target="../media/image1519.jpg"/><Relationship Id="rId38" Type="http://schemas.openxmlformats.org/officeDocument/2006/relationships/image" Target="../media/image12.jpg"/><Relationship Id="rId103" Type="http://schemas.openxmlformats.org/officeDocument/2006/relationships/image" Target="../media/image1122.jpg"/><Relationship Id="rId310" Type="http://schemas.openxmlformats.org/officeDocument/2006/relationships/image" Target="../media/image1271.jpg"/><Relationship Id="rId548" Type="http://schemas.openxmlformats.org/officeDocument/2006/relationships/image" Target="../media/image1425.jpg"/><Relationship Id="rId91" Type="http://schemas.openxmlformats.org/officeDocument/2006/relationships/image" Target="../media/image1116.jpg"/><Relationship Id="rId187" Type="http://schemas.openxmlformats.org/officeDocument/2006/relationships/image" Target="../media/image1184.jpg"/><Relationship Id="rId394" Type="http://schemas.openxmlformats.org/officeDocument/2006/relationships/image" Target="../media/image1322.jpg"/><Relationship Id="rId408" Type="http://schemas.openxmlformats.org/officeDocument/2006/relationships/image" Target="../media/image1333.jpg"/><Relationship Id="rId615" Type="http://schemas.openxmlformats.org/officeDocument/2006/relationships/image" Target="../media/image308.jpg"/><Relationship Id="rId254" Type="http://schemas.openxmlformats.org/officeDocument/2006/relationships/image" Target="../media/image338.jpg"/><Relationship Id="rId699" Type="http://schemas.openxmlformats.org/officeDocument/2006/relationships/image" Target="../media/image1529.jpg"/><Relationship Id="rId49" Type="http://schemas.openxmlformats.org/officeDocument/2006/relationships/image" Target="../media/image1085.jpg"/><Relationship Id="rId114" Type="http://schemas.openxmlformats.org/officeDocument/2006/relationships/image" Target="../media/image1131.jpg"/><Relationship Id="rId461" Type="http://schemas.openxmlformats.org/officeDocument/2006/relationships/image" Target="../media/image1370.jpg"/><Relationship Id="rId559" Type="http://schemas.openxmlformats.org/officeDocument/2006/relationships/image" Target="../media/image887.jpg"/><Relationship Id="rId198" Type="http://schemas.openxmlformats.org/officeDocument/2006/relationships/image" Target="../media/image1191.jpg"/><Relationship Id="rId321" Type="http://schemas.openxmlformats.org/officeDocument/2006/relationships/image" Target="../media/image1280.jpg"/><Relationship Id="rId419" Type="http://schemas.openxmlformats.org/officeDocument/2006/relationships/image" Target="../media/image273.jpg"/><Relationship Id="rId626" Type="http://schemas.openxmlformats.org/officeDocument/2006/relationships/image" Target="../media/image1483.jpg"/><Relationship Id="rId265" Type="http://schemas.openxmlformats.org/officeDocument/2006/relationships/image" Target="../media/image1236.jpg"/><Relationship Id="rId472" Type="http://schemas.openxmlformats.org/officeDocument/2006/relationships/image" Target="../media/image982.jpg"/><Relationship Id="rId125" Type="http://schemas.openxmlformats.org/officeDocument/2006/relationships/image" Target="../media/image344.jpg"/><Relationship Id="rId332" Type="http://schemas.openxmlformats.org/officeDocument/2006/relationships/image" Target="../media/image1284.jpg"/><Relationship Id="rId637" Type="http://schemas.openxmlformats.org/officeDocument/2006/relationships/image" Target="../media/image1489.png"/><Relationship Id="rId276" Type="http://schemas.openxmlformats.org/officeDocument/2006/relationships/image" Target="../media/image1246.jpg"/><Relationship Id="rId483" Type="http://schemas.openxmlformats.org/officeDocument/2006/relationships/image" Target="../media/image1382.png"/><Relationship Id="rId690" Type="http://schemas.openxmlformats.org/officeDocument/2006/relationships/image" Target="../media/image1521.jpg"/><Relationship Id="rId704" Type="http://schemas.openxmlformats.org/officeDocument/2006/relationships/image" Target="../media/image1533.jpg"/><Relationship Id="rId40" Type="http://schemas.openxmlformats.org/officeDocument/2006/relationships/image" Target="../media/image1079.jpg"/><Relationship Id="rId136" Type="http://schemas.openxmlformats.org/officeDocument/2006/relationships/image" Target="../media/image1145.jpg"/><Relationship Id="rId343" Type="http://schemas.openxmlformats.org/officeDocument/2006/relationships/image" Target="../media/image1288.jpg"/><Relationship Id="rId550" Type="http://schemas.openxmlformats.org/officeDocument/2006/relationships/image" Target="../media/image1427.jpg"/><Relationship Id="rId203" Type="http://schemas.openxmlformats.org/officeDocument/2006/relationships/image" Target="../media/image1196.jpg"/><Relationship Id="rId648" Type="http://schemas.openxmlformats.org/officeDocument/2006/relationships/image" Target="../media/image48.jpg"/><Relationship Id="rId287" Type="http://schemas.openxmlformats.org/officeDocument/2006/relationships/image" Target="../media/image791.png"/><Relationship Id="rId410" Type="http://schemas.openxmlformats.org/officeDocument/2006/relationships/image" Target="../media/image35.jpg"/><Relationship Id="rId494" Type="http://schemas.openxmlformats.org/officeDocument/2006/relationships/image" Target="../media/image1386.jpg"/><Relationship Id="rId508" Type="http://schemas.openxmlformats.org/officeDocument/2006/relationships/image" Target="../media/image1400.jpg"/><Relationship Id="rId715" Type="http://schemas.openxmlformats.org/officeDocument/2006/relationships/image" Target="../media/image1539.jpg"/><Relationship Id="rId147" Type="http://schemas.openxmlformats.org/officeDocument/2006/relationships/image" Target="../media/image1154.jpg"/><Relationship Id="rId354" Type="http://schemas.openxmlformats.org/officeDocument/2006/relationships/image" Target="../media/image872.jpg"/><Relationship Id="rId51" Type="http://schemas.openxmlformats.org/officeDocument/2006/relationships/image" Target="../media/image1087.jpg"/><Relationship Id="rId561" Type="http://schemas.openxmlformats.org/officeDocument/2006/relationships/image" Target="../media/image1434.jpg"/><Relationship Id="rId659" Type="http://schemas.openxmlformats.org/officeDocument/2006/relationships/image" Target="../media/image1502.jpg"/><Relationship Id="rId214" Type="http://schemas.openxmlformats.org/officeDocument/2006/relationships/image" Target="../media/image65.jpg"/><Relationship Id="rId298" Type="http://schemas.openxmlformats.org/officeDocument/2006/relationships/image" Target="../media/image350.jpg"/><Relationship Id="rId421" Type="http://schemas.openxmlformats.org/officeDocument/2006/relationships/image" Target="../media/image1339.jpg"/><Relationship Id="rId519" Type="http://schemas.openxmlformats.org/officeDocument/2006/relationships/image" Target="../media/image799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0" cy="0"/>
    <xdr:pic>
      <xdr:nvPicPr>
        <xdr:cNvPr id="2" name="image6.jpg" descr="Descr 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0" cy="0"/>
    <xdr:pic>
      <xdr:nvPicPr>
        <xdr:cNvPr id="3" name="image6.jpg" descr="Descr 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0" cy="0"/>
    <xdr:pic>
      <xdr:nvPicPr>
        <xdr:cNvPr id="4" name="image6.jpg" descr="Descr 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0" cy="0"/>
    <xdr:pic>
      <xdr:nvPicPr>
        <xdr:cNvPr id="5" name="image6.jpg" descr="Descr 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0" cy="0"/>
    <xdr:pic>
      <xdr:nvPicPr>
        <xdr:cNvPr id="6" name="image6.jpg" descr="Descr 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0" cy="0"/>
    <xdr:pic>
      <xdr:nvPicPr>
        <xdr:cNvPr id="7" name="image6.jpg" descr="Descr 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0" cy="0"/>
    <xdr:pic>
      <xdr:nvPicPr>
        <xdr:cNvPr id="8" name="image6.jpg" descr="Descr 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0" cy="0"/>
    <xdr:pic>
      <xdr:nvPicPr>
        <xdr:cNvPr id="9" name="image6.jpg" descr="Descr 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</xdr:row>
      <xdr:rowOff>0</xdr:rowOff>
    </xdr:from>
    <xdr:ext cx="590550" cy="590550"/>
    <xdr:pic>
      <xdr:nvPicPr>
        <xdr:cNvPr id="10" name="image6.jp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590550" cy="590550"/>
    <xdr:pic>
      <xdr:nvPicPr>
        <xdr:cNvPr id="11" name="image14.jp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590550" cy="590550"/>
    <xdr:pic>
      <xdr:nvPicPr>
        <xdr:cNvPr id="12" name="image11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590550" cy="590550"/>
    <xdr:pic>
      <xdr:nvPicPr>
        <xdr:cNvPr id="13" name="image24.jp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590550" cy="590550"/>
    <xdr:pic>
      <xdr:nvPicPr>
        <xdr:cNvPr id="14" name="image9.jp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</xdr:row>
      <xdr:rowOff>0</xdr:rowOff>
    </xdr:from>
    <xdr:ext cx="590550" cy="590550"/>
    <xdr:pic>
      <xdr:nvPicPr>
        <xdr:cNvPr id="15" name="image17.jp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</xdr:row>
      <xdr:rowOff>0</xdr:rowOff>
    </xdr:from>
    <xdr:ext cx="590550" cy="590550"/>
    <xdr:pic>
      <xdr:nvPicPr>
        <xdr:cNvPr id="16" name="image18.jp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</xdr:row>
      <xdr:rowOff>0</xdr:rowOff>
    </xdr:from>
    <xdr:ext cx="590550" cy="590550"/>
    <xdr:pic>
      <xdr:nvPicPr>
        <xdr:cNvPr id="17" name="image28.jp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</xdr:row>
      <xdr:rowOff>0</xdr:rowOff>
    </xdr:from>
    <xdr:ext cx="590550" cy="590550"/>
    <xdr:pic>
      <xdr:nvPicPr>
        <xdr:cNvPr id="18" name="image4.jp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</xdr:row>
      <xdr:rowOff>0</xdr:rowOff>
    </xdr:from>
    <xdr:ext cx="590550" cy="590550"/>
    <xdr:pic>
      <xdr:nvPicPr>
        <xdr:cNvPr id="19" name="image5.jp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</xdr:row>
      <xdr:rowOff>0</xdr:rowOff>
    </xdr:from>
    <xdr:ext cx="590550" cy="590550"/>
    <xdr:pic>
      <xdr:nvPicPr>
        <xdr:cNvPr id="20" name="image12.jp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</xdr:row>
      <xdr:rowOff>0</xdr:rowOff>
    </xdr:from>
    <xdr:ext cx="590550" cy="590550"/>
    <xdr:pic>
      <xdr:nvPicPr>
        <xdr:cNvPr id="21" name="image1.jp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</xdr:row>
      <xdr:rowOff>0</xdr:rowOff>
    </xdr:from>
    <xdr:ext cx="590550" cy="590550"/>
    <xdr:pic>
      <xdr:nvPicPr>
        <xdr:cNvPr id="22" name="image13.jp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</xdr:row>
      <xdr:rowOff>0</xdr:rowOff>
    </xdr:from>
    <xdr:ext cx="590550" cy="590550"/>
    <xdr:pic>
      <xdr:nvPicPr>
        <xdr:cNvPr id="23" name="image2.jp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</xdr:row>
      <xdr:rowOff>0</xdr:rowOff>
    </xdr:from>
    <xdr:ext cx="590550" cy="590550"/>
    <xdr:pic>
      <xdr:nvPicPr>
        <xdr:cNvPr id="24" name="image7.jp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</xdr:row>
      <xdr:rowOff>0</xdr:rowOff>
    </xdr:from>
    <xdr:ext cx="590550" cy="590550"/>
    <xdr:pic>
      <xdr:nvPicPr>
        <xdr:cNvPr id="25" name="image8.jp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</xdr:row>
      <xdr:rowOff>0</xdr:rowOff>
    </xdr:from>
    <xdr:ext cx="590550" cy="590550"/>
    <xdr:pic>
      <xdr:nvPicPr>
        <xdr:cNvPr id="26" name="image3.jp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</xdr:row>
      <xdr:rowOff>0</xdr:rowOff>
    </xdr:from>
    <xdr:ext cx="590550" cy="590550"/>
    <xdr:pic>
      <xdr:nvPicPr>
        <xdr:cNvPr id="27" name="image22.jp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</xdr:row>
      <xdr:rowOff>0</xdr:rowOff>
    </xdr:from>
    <xdr:ext cx="590550" cy="590550"/>
    <xdr:pic>
      <xdr:nvPicPr>
        <xdr:cNvPr id="28" name="image16.jp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</xdr:row>
      <xdr:rowOff>0</xdr:rowOff>
    </xdr:from>
    <xdr:ext cx="590550" cy="590550"/>
    <xdr:pic>
      <xdr:nvPicPr>
        <xdr:cNvPr id="29" name="image21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</xdr:row>
      <xdr:rowOff>0</xdr:rowOff>
    </xdr:from>
    <xdr:ext cx="590550" cy="590550"/>
    <xdr:pic>
      <xdr:nvPicPr>
        <xdr:cNvPr id="30" name="image30.jp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</xdr:row>
      <xdr:rowOff>0</xdr:rowOff>
    </xdr:from>
    <xdr:ext cx="590550" cy="590550"/>
    <xdr:pic>
      <xdr:nvPicPr>
        <xdr:cNvPr id="31" name="image15.jp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</xdr:row>
      <xdr:rowOff>0</xdr:rowOff>
    </xdr:from>
    <xdr:ext cx="590550" cy="590550"/>
    <xdr:pic>
      <xdr:nvPicPr>
        <xdr:cNvPr id="32" name="image31.jp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</xdr:row>
      <xdr:rowOff>0</xdr:rowOff>
    </xdr:from>
    <xdr:ext cx="590550" cy="590550"/>
    <xdr:pic>
      <xdr:nvPicPr>
        <xdr:cNvPr id="33" name="image36.jp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</xdr:row>
      <xdr:rowOff>0</xdr:rowOff>
    </xdr:from>
    <xdr:ext cx="590550" cy="590550"/>
    <xdr:pic>
      <xdr:nvPicPr>
        <xdr:cNvPr id="34" name="image34.jp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</xdr:row>
      <xdr:rowOff>0</xdr:rowOff>
    </xdr:from>
    <xdr:ext cx="590550" cy="590550"/>
    <xdr:pic>
      <xdr:nvPicPr>
        <xdr:cNvPr id="35" name="image26.jp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</xdr:row>
      <xdr:rowOff>0</xdr:rowOff>
    </xdr:from>
    <xdr:ext cx="590550" cy="590550"/>
    <xdr:pic>
      <xdr:nvPicPr>
        <xdr:cNvPr id="36" name="image35.jp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</xdr:row>
      <xdr:rowOff>0</xdr:rowOff>
    </xdr:from>
    <xdr:ext cx="590550" cy="590550"/>
    <xdr:pic>
      <xdr:nvPicPr>
        <xdr:cNvPr id="37" name="image27.jp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</xdr:row>
      <xdr:rowOff>0</xdr:rowOff>
    </xdr:from>
    <xdr:ext cx="590550" cy="590550"/>
    <xdr:pic>
      <xdr:nvPicPr>
        <xdr:cNvPr id="38" name="image66.jp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</xdr:row>
      <xdr:rowOff>0</xdr:rowOff>
    </xdr:from>
    <xdr:ext cx="590550" cy="590550"/>
    <xdr:pic>
      <xdr:nvPicPr>
        <xdr:cNvPr id="39" name="image23.jp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</xdr:row>
      <xdr:rowOff>0</xdr:rowOff>
    </xdr:from>
    <xdr:ext cx="590550" cy="590550"/>
    <xdr:pic>
      <xdr:nvPicPr>
        <xdr:cNvPr id="40" name="image19.jp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</xdr:row>
      <xdr:rowOff>0</xdr:rowOff>
    </xdr:from>
    <xdr:ext cx="590550" cy="590550"/>
    <xdr:pic>
      <xdr:nvPicPr>
        <xdr:cNvPr id="41" name="image20.jp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</xdr:row>
      <xdr:rowOff>0</xdr:rowOff>
    </xdr:from>
    <xdr:ext cx="590550" cy="590550"/>
    <xdr:pic>
      <xdr:nvPicPr>
        <xdr:cNvPr id="42" name="image10.jp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</xdr:row>
      <xdr:rowOff>0</xdr:rowOff>
    </xdr:from>
    <xdr:ext cx="590550" cy="590550"/>
    <xdr:pic>
      <xdr:nvPicPr>
        <xdr:cNvPr id="43" name="image41.jp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 preferRelativeResize="0"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</xdr:row>
      <xdr:rowOff>0</xdr:rowOff>
    </xdr:from>
    <xdr:ext cx="590550" cy="590550"/>
    <xdr:pic>
      <xdr:nvPicPr>
        <xdr:cNvPr id="44" name="image48.jp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 preferRelativeResize="0"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</xdr:row>
      <xdr:rowOff>0</xdr:rowOff>
    </xdr:from>
    <xdr:ext cx="590550" cy="590550"/>
    <xdr:pic>
      <xdr:nvPicPr>
        <xdr:cNvPr id="45" name="image37.jp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 preferRelativeResize="0"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</xdr:row>
      <xdr:rowOff>0</xdr:rowOff>
    </xdr:from>
    <xdr:ext cx="590550" cy="590550"/>
    <xdr:pic>
      <xdr:nvPicPr>
        <xdr:cNvPr id="46" name="image43.jp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</xdr:row>
      <xdr:rowOff>0</xdr:rowOff>
    </xdr:from>
    <xdr:ext cx="590550" cy="590550"/>
    <xdr:pic>
      <xdr:nvPicPr>
        <xdr:cNvPr id="47" name="image59.jpg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 preferRelativeResize="0"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</xdr:row>
      <xdr:rowOff>0</xdr:rowOff>
    </xdr:from>
    <xdr:ext cx="590550" cy="590550"/>
    <xdr:pic>
      <xdr:nvPicPr>
        <xdr:cNvPr id="48" name="image46.jpg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 preferRelativeResize="0"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</xdr:row>
      <xdr:rowOff>0</xdr:rowOff>
    </xdr:from>
    <xdr:ext cx="590550" cy="590550"/>
    <xdr:pic>
      <xdr:nvPicPr>
        <xdr:cNvPr id="49" name="image57.jpg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 preferRelativeResize="0"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</xdr:row>
      <xdr:rowOff>0</xdr:rowOff>
    </xdr:from>
    <xdr:ext cx="590550" cy="590550"/>
    <xdr:pic>
      <xdr:nvPicPr>
        <xdr:cNvPr id="50" name="image29.jp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 preferRelativeResize="0"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</xdr:row>
      <xdr:rowOff>0</xdr:rowOff>
    </xdr:from>
    <xdr:ext cx="590550" cy="590550"/>
    <xdr:pic>
      <xdr:nvPicPr>
        <xdr:cNvPr id="51" name="image33.jp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 preferRelativeResize="0"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</xdr:row>
      <xdr:rowOff>0</xdr:rowOff>
    </xdr:from>
    <xdr:ext cx="590550" cy="590550"/>
    <xdr:pic>
      <xdr:nvPicPr>
        <xdr:cNvPr id="52" name="image25.jp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 preferRelativeResize="0"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</xdr:row>
      <xdr:rowOff>0</xdr:rowOff>
    </xdr:from>
    <xdr:ext cx="590550" cy="590550"/>
    <xdr:pic>
      <xdr:nvPicPr>
        <xdr:cNvPr id="53" name="image32.jpg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 preferRelativeResize="0"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</xdr:row>
      <xdr:rowOff>0</xdr:rowOff>
    </xdr:from>
    <xdr:ext cx="590550" cy="590550"/>
    <xdr:pic>
      <xdr:nvPicPr>
        <xdr:cNvPr id="54" name="image39.jpg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 preferRelativeResize="0"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</xdr:row>
      <xdr:rowOff>0</xdr:rowOff>
    </xdr:from>
    <xdr:ext cx="590550" cy="590550"/>
    <xdr:pic>
      <xdr:nvPicPr>
        <xdr:cNvPr id="55" name="image47.jpg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 preferRelativeResize="0"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</xdr:row>
      <xdr:rowOff>0</xdr:rowOff>
    </xdr:from>
    <xdr:ext cx="590550" cy="590550"/>
    <xdr:pic>
      <xdr:nvPicPr>
        <xdr:cNvPr id="56" name="image40.jpg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 preferRelativeResize="0"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</xdr:row>
      <xdr:rowOff>0</xdr:rowOff>
    </xdr:from>
    <xdr:ext cx="590550" cy="590550"/>
    <xdr:pic>
      <xdr:nvPicPr>
        <xdr:cNvPr id="57" name="image45.jpg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 preferRelativeResize="0"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</xdr:row>
      <xdr:rowOff>0</xdr:rowOff>
    </xdr:from>
    <xdr:ext cx="590550" cy="590550"/>
    <xdr:pic>
      <xdr:nvPicPr>
        <xdr:cNvPr id="58" name="image51.jpg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 preferRelativeResize="0"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</xdr:row>
      <xdr:rowOff>0</xdr:rowOff>
    </xdr:from>
    <xdr:ext cx="590550" cy="590550"/>
    <xdr:pic>
      <xdr:nvPicPr>
        <xdr:cNvPr id="59" name="image38.jpg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 preferRelativeResize="0"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</xdr:row>
      <xdr:rowOff>0</xdr:rowOff>
    </xdr:from>
    <xdr:ext cx="590550" cy="590550"/>
    <xdr:pic>
      <xdr:nvPicPr>
        <xdr:cNvPr id="60" name="image42.jpg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 preferRelativeResize="0"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</xdr:row>
      <xdr:rowOff>0</xdr:rowOff>
    </xdr:from>
    <xdr:ext cx="590550" cy="590550"/>
    <xdr:pic>
      <xdr:nvPicPr>
        <xdr:cNvPr id="61" name="image44.jpg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 preferRelativeResize="0"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</xdr:row>
      <xdr:rowOff>0</xdr:rowOff>
    </xdr:from>
    <xdr:ext cx="590550" cy="590550"/>
    <xdr:pic>
      <xdr:nvPicPr>
        <xdr:cNvPr id="62" name="image60.jpg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 preferRelativeResize="0"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</xdr:row>
      <xdr:rowOff>0</xdr:rowOff>
    </xdr:from>
    <xdr:ext cx="590550" cy="590550"/>
    <xdr:pic>
      <xdr:nvPicPr>
        <xdr:cNvPr id="63" name="image50.jpg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 preferRelativeResize="0"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</xdr:row>
      <xdr:rowOff>0</xdr:rowOff>
    </xdr:from>
    <xdr:ext cx="590550" cy="590550"/>
    <xdr:pic>
      <xdr:nvPicPr>
        <xdr:cNvPr id="64" name="image63.jpg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 preferRelativeResize="0"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</xdr:row>
      <xdr:rowOff>0</xdr:rowOff>
    </xdr:from>
    <xdr:ext cx="590550" cy="590550"/>
    <xdr:pic>
      <xdr:nvPicPr>
        <xdr:cNvPr id="65" name="image69.jpg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 preferRelativeResize="0"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</xdr:row>
      <xdr:rowOff>0</xdr:rowOff>
    </xdr:from>
    <xdr:ext cx="590550" cy="590550"/>
    <xdr:pic>
      <xdr:nvPicPr>
        <xdr:cNvPr id="66" name="image52.jpg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 preferRelativeResize="0"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</xdr:row>
      <xdr:rowOff>0</xdr:rowOff>
    </xdr:from>
    <xdr:ext cx="590550" cy="590550"/>
    <xdr:pic>
      <xdr:nvPicPr>
        <xdr:cNvPr id="67" name="image70.jpg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 preferRelativeResize="0"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</xdr:row>
      <xdr:rowOff>0</xdr:rowOff>
    </xdr:from>
    <xdr:ext cx="590550" cy="590550"/>
    <xdr:pic>
      <xdr:nvPicPr>
        <xdr:cNvPr id="68" name="image62.jpg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 preferRelativeResize="0"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</xdr:row>
      <xdr:rowOff>0</xdr:rowOff>
    </xdr:from>
    <xdr:ext cx="590550" cy="590550"/>
    <xdr:pic>
      <xdr:nvPicPr>
        <xdr:cNvPr id="69" name="image53.jpg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 preferRelativeResize="0"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66</xdr:row>
      <xdr:rowOff>0</xdr:rowOff>
    </xdr:from>
    <xdr:ext cx="590550" cy="590550"/>
    <xdr:pic>
      <xdr:nvPicPr>
        <xdr:cNvPr id="70" name="image49.jpg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 preferRelativeResize="0"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67</xdr:row>
      <xdr:rowOff>0</xdr:rowOff>
    </xdr:from>
    <xdr:ext cx="590550" cy="590550"/>
    <xdr:pic>
      <xdr:nvPicPr>
        <xdr:cNvPr id="71" name="image61.jpg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 preferRelativeResize="0"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</xdr:row>
      <xdr:rowOff>0</xdr:rowOff>
    </xdr:from>
    <xdr:ext cx="590550" cy="590550"/>
    <xdr:pic>
      <xdr:nvPicPr>
        <xdr:cNvPr id="72" name="image55.jpg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 preferRelativeResize="0"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69</xdr:row>
      <xdr:rowOff>0</xdr:rowOff>
    </xdr:from>
    <xdr:ext cx="590550" cy="590550"/>
    <xdr:pic>
      <xdr:nvPicPr>
        <xdr:cNvPr id="73" name="image54.jpg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 preferRelativeResize="0"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70</xdr:row>
      <xdr:rowOff>0</xdr:rowOff>
    </xdr:from>
    <xdr:ext cx="590550" cy="590550"/>
    <xdr:pic>
      <xdr:nvPicPr>
        <xdr:cNvPr id="74" name="image56.jpg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 preferRelativeResize="0"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</xdr:row>
      <xdr:rowOff>0</xdr:rowOff>
    </xdr:from>
    <xdr:ext cx="590550" cy="590550"/>
    <xdr:pic>
      <xdr:nvPicPr>
        <xdr:cNvPr id="75" name="image67.jpg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 preferRelativeResize="0"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72</xdr:row>
      <xdr:rowOff>0</xdr:rowOff>
    </xdr:from>
    <xdr:ext cx="590550" cy="590550"/>
    <xdr:pic>
      <xdr:nvPicPr>
        <xdr:cNvPr id="76" name="image78.jpg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 preferRelativeResize="0"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73</xdr:row>
      <xdr:rowOff>0</xdr:rowOff>
    </xdr:from>
    <xdr:ext cx="590550" cy="590550"/>
    <xdr:pic>
      <xdr:nvPicPr>
        <xdr:cNvPr id="77" name="image68.jpg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 preferRelativeResize="0"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</xdr:row>
      <xdr:rowOff>0</xdr:rowOff>
    </xdr:from>
    <xdr:ext cx="590550" cy="590550"/>
    <xdr:pic>
      <xdr:nvPicPr>
        <xdr:cNvPr id="78" name="image58.jpg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 preferRelativeResize="0"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78</xdr:row>
      <xdr:rowOff>0</xdr:rowOff>
    </xdr:from>
    <xdr:ext cx="590550" cy="590550"/>
    <xdr:pic>
      <xdr:nvPicPr>
        <xdr:cNvPr id="79" name="image64.jpg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 preferRelativeResize="0"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79</xdr:row>
      <xdr:rowOff>0</xdr:rowOff>
    </xdr:from>
    <xdr:ext cx="590550" cy="590550"/>
    <xdr:pic>
      <xdr:nvPicPr>
        <xdr:cNvPr id="80" name="image88.jpg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 preferRelativeResize="0"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80</xdr:row>
      <xdr:rowOff>0</xdr:rowOff>
    </xdr:from>
    <xdr:ext cx="590550" cy="590550"/>
    <xdr:pic>
      <xdr:nvPicPr>
        <xdr:cNvPr id="81" name="image83.jpg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 preferRelativeResize="0"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81</xdr:row>
      <xdr:rowOff>0</xdr:rowOff>
    </xdr:from>
    <xdr:ext cx="590550" cy="590550"/>
    <xdr:pic>
      <xdr:nvPicPr>
        <xdr:cNvPr id="82" name="image65.jpg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 preferRelativeResize="0"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82</xdr:row>
      <xdr:rowOff>0</xdr:rowOff>
    </xdr:from>
    <xdr:ext cx="590550" cy="590550"/>
    <xdr:pic>
      <xdr:nvPicPr>
        <xdr:cNvPr id="83" name="image80.jpg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 preferRelativeResize="0"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83</xdr:row>
      <xdr:rowOff>0</xdr:rowOff>
    </xdr:from>
    <xdr:ext cx="590550" cy="590550"/>
    <xdr:pic>
      <xdr:nvPicPr>
        <xdr:cNvPr id="84" name="image75.jpg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 preferRelativeResize="0"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84</xdr:row>
      <xdr:rowOff>0</xdr:rowOff>
    </xdr:from>
    <xdr:ext cx="590550" cy="590550"/>
    <xdr:pic>
      <xdr:nvPicPr>
        <xdr:cNvPr id="85" name="image71.jpg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 preferRelativeResize="0"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85</xdr:row>
      <xdr:rowOff>0</xdr:rowOff>
    </xdr:from>
    <xdr:ext cx="590550" cy="590550"/>
    <xdr:pic>
      <xdr:nvPicPr>
        <xdr:cNvPr id="86" name="image72.jpg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 preferRelativeResize="0"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86</xdr:row>
      <xdr:rowOff>0</xdr:rowOff>
    </xdr:from>
    <xdr:ext cx="590550" cy="590550"/>
    <xdr:pic>
      <xdr:nvPicPr>
        <xdr:cNvPr id="87" name="image73.jpg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 preferRelativeResize="0"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87</xdr:row>
      <xdr:rowOff>0</xdr:rowOff>
    </xdr:from>
    <xdr:ext cx="590550" cy="590550"/>
    <xdr:pic>
      <xdr:nvPicPr>
        <xdr:cNvPr id="88" name="image74.jpg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 preferRelativeResize="0"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88</xdr:row>
      <xdr:rowOff>0</xdr:rowOff>
    </xdr:from>
    <xdr:ext cx="590550" cy="590550"/>
    <xdr:pic>
      <xdr:nvPicPr>
        <xdr:cNvPr id="89" name="image92.jpg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 preferRelativeResize="0"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89</xdr:row>
      <xdr:rowOff>0</xdr:rowOff>
    </xdr:from>
    <xdr:ext cx="590550" cy="590550"/>
    <xdr:pic>
      <xdr:nvPicPr>
        <xdr:cNvPr id="90" name="image86.jpg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 preferRelativeResize="0"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90</xdr:row>
      <xdr:rowOff>0</xdr:rowOff>
    </xdr:from>
    <xdr:ext cx="590550" cy="590550"/>
    <xdr:pic>
      <xdr:nvPicPr>
        <xdr:cNvPr id="91" name="image77.jpg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 preferRelativeResize="0"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91</xdr:row>
      <xdr:rowOff>0</xdr:rowOff>
    </xdr:from>
    <xdr:ext cx="590550" cy="590550"/>
    <xdr:pic>
      <xdr:nvPicPr>
        <xdr:cNvPr id="92" name="image79.jpg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 preferRelativeResize="0"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92</xdr:row>
      <xdr:rowOff>0</xdr:rowOff>
    </xdr:from>
    <xdr:ext cx="590550" cy="590550"/>
    <xdr:pic>
      <xdr:nvPicPr>
        <xdr:cNvPr id="93" name="image82.jpg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 preferRelativeResize="0"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93</xdr:row>
      <xdr:rowOff>0</xdr:rowOff>
    </xdr:from>
    <xdr:ext cx="590550" cy="590550"/>
    <xdr:pic>
      <xdr:nvPicPr>
        <xdr:cNvPr id="94" name="image97.jpg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 preferRelativeResize="0"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94</xdr:row>
      <xdr:rowOff>0</xdr:rowOff>
    </xdr:from>
    <xdr:ext cx="590550" cy="590550"/>
    <xdr:pic>
      <xdr:nvPicPr>
        <xdr:cNvPr id="95" name="image111.jpg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 preferRelativeResize="0"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95</xdr:row>
      <xdr:rowOff>0</xdr:rowOff>
    </xdr:from>
    <xdr:ext cx="590550" cy="590550"/>
    <xdr:pic>
      <xdr:nvPicPr>
        <xdr:cNvPr id="96" name="image93.jpg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 preferRelativeResize="0"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96</xdr:row>
      <xdr:rowOff>0</xdr:rowOff>
    </xdr:from>
    <xdr:ext cx="590550" cy="590550"/>
    <xdr:pic>
      <xdr:nvPicPr>
        <xdr:cNvPr id="97" name="image76.jpg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 preferRelativeResize="0"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97</xdr:row>
      <xdr:rowOff>0</xdr:rowOff>
    </xdr:from>
    <xdr:ext cx="590550" cy="590550"/>
    <xdr:pic>
      <xdr:nvPicPr>
        <xdr:cNvPr id="98" name="image87.jpg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 preferRelativeResize="0"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98</xdr:row>
      <xdr:rowOff>0</xdr:rowOff>
    </xdr:from>
    <xdr:ext cx="590550" cy="590550"/>
    <xdr:pic>
      <xdr:nvPicPr>
        <xdr:cNvPr id="99" name="image90.jpg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 preferRelativeResize="0"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99</xdr:row>
      <xdr:rowOff>0</xdr:rowOff>
    </xdr:from>
    <xdr:ext cx="590550" cy="590550"/>
    <xdr:pic>
      <xdr:nvPicPr>
        <xdr:cNvPr id="100" name="image116.jpg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 preferRelativeResize="0"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100</xdr:row>
      <xdr:rowOff>0</xdr:rowOff>
    </xdr:from>
    <xdr:ext cx="590550" cy="590550"/>
    <xdr:pic>
      <xdr:nvPicPr>
        <xdr:cNvPr id="101" name="image96.jpg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 preferRelativeResize="0"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101</xdr:row>
      <xdr:rowOff>0</xdr:rowOff>
    </xdr:from>
    <xdr:ext cx="590550" cy="590550"/>
    <xdr:pic>
      <xdr:nvPicPr>
        <xdr:cNvPr id="102" name="image113.jpg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 preferRelativeResize="0"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102</xdr:row>
      <xdr:rowOff>0</xdr:rowOff>
    </xdr:from>
    <xdr:ext cx="590550" cy="590550"/>
    <xdr:pic>
      <xdr:nvPicPr>
        <xdr:cNvPr id="103" name="image81.jpg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 preferRelativeResize="0"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103</xdr:row>
      <xdr:rowOff>0</xdr:rowOff>
    </xdr:from>
    <xdr:ext cx="590550" cy="590550"/>
    <xdr:pic>
      <xdr:nvPicPr>
        <xdr:cNvPr id="104" name="image84.jpg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 preferRelativeResize="0"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104</xdr:row>
      <xdr:rowOff>0</xdr:rowOff>
    </xdr:from>
    <xdr:ext cx="590550" cy="590550"/>
    <xdr:pic>
      <xdr:nvPicPr>
        <xdr:cNvPr id="105" name="image89.jpg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 preferRelativeResize="0"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106</xdr:row>
      <xdr:rowOff>0</xdr:rowOff>
    </xdr:from>
    <xdr:ext cx="590550" cy="590550"/>
    <xdr:pic>
      <xdr:nvPicPr>
        <xdr:cNvPr id="106" name="image85.jpg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 preferRelativeResize="0"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107</xdr:row>
      <xdr:rowOff>0</xdr:rowOff>
    </xdr:from>
    <xdr:ext cx="590550" cy="590550"/>
    <xdr:pic>
      <xdr:nvPicPr>
        <xdr:cNvPr id="107" name="image91.png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 preferRelativeResize="0"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108</xdr:row>
      <xdr:rowOff>0</xdr:rowOff>
    </xdr:from>
    <xdr:ext cx="590550" cy="590550"/>
    <xdr:pic>
      <xdr:nvPicPr>
        <xdr:cNvPr id="108" name="image106.png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 preferRelativeResize="0"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109</xdr:row>
      <xdr:rowOff>0</xdr:rowOff>
    </xdr:from>
    <xdr:ext cx="590550" cy="590550"/>
    <xdr:pic>
      <xdr:nvPicPr>
        <xdr:cNvPr id="109" name="image102.jpg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 preferRelativeResize="0"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110</xdr:row>
      <xdr:rowOff>0</xdr:rowOff>
    </xdr:from>
    <xdr:ext cx="590550" cy="590550"/>
    <xdr:pic>
      <xdr:nvPicPr>
        <xdr:cNvPr id="110" name="image95.jpg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 preferRelativeResize="0"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111</xdr:row>
      <xdr:rowOff>0</xdr:rowOff>
    </xdr:from>
    <xdr:ext cx="590550" cy="590550"/>
    <xdr:pic>
      <xdr:nvPicPr>
        <xdr:cNvPr id="111" name="image107.png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 preferRelativeResize="0"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113</xdr:row>
      <xdr:rowOff>0</xdr:rowOff>
    </xdr:from>
    <xdr:ext cx="752475" cy="333375"/>
    <xdr:pic>
      <xdr:nvPicPr>
        <xdr:cNvPr id="112" name="image94.jpg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 preferRelativeResize="0"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114</xdr:row>
      <xdr:rowOff>0</xdr:rowOff>
    </xdr:from>
    <xdr:ext cx="590550" cy="590550"/>
    <xdr:pic>
      <xdr:nvPicPr>
        <xdr:cNvPr id="113" name="image104.jpg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 preferRelativeResize="0"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115</xdr:row>
      <xdr:rowOff>0</xdr:rowOff>
    </xdr:from>
    <xdr:ext cx="295275" cy="590550"/>
    <xdr:pic>
      <xdr:nvPicPr>
        <xdr:cNvPr id="114" name="image130.png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 preferRelativeResize="0"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116</xdr:row>
      <xdr:rowOff>0</xdr:rowOff>
    </xdr:from>
    <xdr:ext cx="590550" cy="590550"/>
    <xdr:pic>
      <xdr:nvPicPr>
        <xdr:cNvPr id="115" name="image105.jpg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 preferRelativeResize="0"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117</xdr:row>
      <xdr:rowOff>0</xdr:rowOff>
    </xdr:from>
    <xdr:ext cx="590550" cy="590550"/>
    <xdr:pic>
      <xdr:nvPicPr>
        <xdr:cNvPr id="116" name="image124.png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 preferRelativeResize="0"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118</xdr:row>
      <xdr:rowOff>0</xdr:rowOff>
    </xdr:from>
    <xdr:ext cx="590550" cy="590550"/>
    <xdr:pic>
      <xdr:nvPicPr>
        <xdr:cNvPr id="117" name="image98.png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 preferRelativeResize="0"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119</xdr:row>
      <xdr:rowOff>0</xdr:rowOff>
    </xdr:from>
    <xdr:ext cx="590550" cy="590550"/>
    <xdr:pic>
      <xdr:nvPicPr>
        <xdr:cNvPr id="118" name="image99.png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 preferRelativeResize="0"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120</xdr:row>
      <xdr:rowOff>0</xdr:rowOff>
    </xdr:from>
    <xdr:ext cx="590550" cy="590550"/>
    <xdr:pic>
      <xdr:nvPicPr>
        <xdr:cNvPr id="119" name="image100.png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 preferRelativeResize="0"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121</xdr:row>
      <xdr:rowOff>0</xdr:rowOff>
    </xdr:from>
    <xdr:ext cx="590550" cy="590550"/>
    <xdr:pic>
      <xdr:nvPicPr>
        <xdr:cNvPr id="120" name="image100.png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 preferRelativeResize="0"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123</xdr:row>
      <xdr:rowOff>0</xdr:rowOff>
    </xdr:from>
    <xdr:ext cx="590550" cy="590550"/>
    <xdr:pic>
      <xdr:nvPicPr>
        <xdr:cNvPr id="121" name="image122.png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 preferRelativeResize="0"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124</xdr:row>
      <xdr:rowOff>0</xdr:rowOff>
    </xdr:from>
    <xdr:ext cx="590550" cy="590550"/>
    <xdr:pic>
      <xdr:nvPicPr>
        <xdr:cNvPr id="122" name="image115.jpg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 preferRelativeResize="0"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125</xdr:row>
      <xdr:rowOff>0</xdr:rowOff>
    </xdr:from>
    <xdr:ext cx="590550" cy="590550"/>
    <xdr:pic>
      <xdr:nvPicPr>
        <xdr:cNvPr id="123" name="image125.png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 preferRelativeResize="0"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126</xdr:row>
      <xdr:rowOff>0</xdr:rowOff>
    </xdr:from>
    <xdr:ext cx="590550" cy="590550"/>
    <xdr:pic>
      <xdr:nvPicPr>
        <xdr:cNvPr id="124" name="image101.jpg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 preferRelativeResize="0"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129</xdr:row>
      <xdr:rowOff>0</xdr:rowOff>
    </xdr:from>
    <xdr:ext cx="590550" cy="590550"/>
    <xdr:pic>
      <xdr:nvPicPr>
        <xdr:cNvPr id="125" name="image108.jpg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 preferRelativeResize="0"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130</xdr:row>
      <xdr:rowOff>0</xdr:rowOff>
    </xdr:from>
    <xdr:ext cx="590550" cy="590550"/>
    <xdr:pic>
      <xdr:nvPicPr>
        <xdr:cNvPr id="126" name="image120.jpg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 preferRelativeResize="0"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131</xdr:row>
      <xdr:rowOff>0</xdr:rowOff>
    </xdr:from>
    <xdr:ext cx="590550" cy="590550"/>
    <xdr:pic>
      <xdr:nvPicPr>
        <xdr:cNvPr id="127" name="image112.png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 preferRelativeResize="0"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132</xdr:row>
      <xdr:rowOff>0</xdr:rowOff>
    </xdr:from>
    <xdr:ext cx="590550" cy="590550"/>
    <xdr:pic>
      <xdr:nvPicPr>
        <xdr:cNvPr id="128" name="image129.jpg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 preferRelativeResize="0"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133</xdr:row>
      <xdr:rowOff>0</xdr:rowOff>
    </xdr:from>
    <xdr:ext cx="590550" cy="590550"/>
    <xdr:pic>
      <xdr:nvPicPr>
        <xdr:cNvPr id="129" name="image119.jpg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 preferRelativeResize="0"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134</xdr:row>
      <xdr:rowOff>0</xdr:rowOff>
    </xdr:from>
    <xdr:ext cx="590550" cy="590550"/>
    <xdr:pic>
      <xdr:nvPicPr>
        <xdr:cNvPr id="130" name="image114.jpg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 preferRelativeResize="0"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135</xdr:row>
      <xdr:rowOff>0</xdr:rowOff>
    </xdr:from>
    <xdr:ext cx="590550" cy="590550"/>
    <xdr:pic>
      <xdr:nvPicPr>
        <xdr:cNvPr id="131" name="image110.jpg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 preferRelativeResize="0"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136</xdr:row>
      <xdr:rowOff>0</xdr:rowOff>
    </xdr:from>
    <xdr:ext cx="590550" cy="590550"/>
    <xdr:pic>
      <xdr:nvPicPr>
        <xdr:cNvPr id="132" name="image103.jpg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 preferRelativeResize="0"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137</xdr:row>
      <xdr:rowOff>0</xdr:rowOff>
    </xdr:from>
    <xdr:ext cx="590550" cy="590550"/>
    <xdr:pic>
      <xdr:nvPicPr>
        <xdr:cNvPr id="133" name="image132.jpg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 preferRelativeResize="0"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138</xdr:row>
      <xdr:rowOff>0</xdr:rowOff>
    </xdr:from>
    <xdr:ext cx="590550" cy="590550"/>
    <xdr:pic>
      <xdr:nvPicPr>
        <xdr:cNvPr id="134" name="image123.jpg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 preferRelativeResize="0"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139</xdr:row>
      <xdr:rowOff>0</xdr:rowOff>
    </xdr:from>
    <xdr:ext cx="590550" cy="590550"/>
    <xdr:pic>
      <xdr:nvPicPr>
        <xdr:cNvPr id="135" name="image128.jpg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 preferRelativeResize="0"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140</xdr:row>
      <xdr:rowOff>0</xdr:rowOff>
    </xdr:from>
    <xdr:ext cx="590550" cy="590550"/>
    <xdr:pic>
      <xdr:nvPicPr>
        <xdr:cNvPr id="136" name="image109.jpg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 preferRelativeResize="0"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141</xdr:row>
      <xdr:rowOff>0</xdr:rowOff>
    </xdr:from>
    <xdr:ext cx="590550" cy="590550"/>
    <xdr:pic>
      <xdr:nvPicPr>
        <xdr:cNvPr id="137" name="image117.jpg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 preferRelativeResize="0"/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142</xdr:row>
      <xdr:rowOff>0</xdr:rowOff>
    </xdr:from>
    <xdr:ext cx="590550" cy="590550"/>
    <xdr:pic>
      <xdr:nvPicPr>
        <xdr:cNvPr id="138" name="image133.jpg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 preferRelativeResize="0"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143</xdr:row>
      <xdr:rowOff>0</xdr:rowOff>
    </xdr:from>
    <xdr:ext cx="590550" cy="590550"/>
    <xdr:pic>
      <xdr:nvPicPr>
        <xdr:cNvPr id="139" name="image126.jpg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 preferRelativeResize="0"/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144</xdr:row>
      <xdr:rowOff>0</xdr:rowOff>
    </xdr:from>
    <xdr:ext cx="590550" cy="590550"/>
    <xdr:pic>
      <xdr:nvPicPr>
        <xdr:cNvPr id="140" name="image121.jpg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 preferRelativeResize="0"/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145</xdr:row>
      <xdr:rowOff>0</xdr:rowOff>
    </xdr:from>
    <xdr:ext cx="590550" cy="590550"/>
    <xdr:pic>
      <xdr:nvPicPr>
        <xdr:cNvPr id="141" name="image118.jpg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 preferRelativeResize="0"/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146</xdr:row>
      <xdr:rowOff>0</xdr:rowOff>
    </xdr:from>
    <xdr:ext cx="590550" cy="590550"/>
    <xdr:pic>
      <xdr:nvPicPr>
        <xdr:cNvPr id="142" name="image118.jpg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 preferRelativeResize="0"/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147</xdr:row>
      <xdr:rowOff>0</xdr:rowOff>
    </xdr:from>
    <xdr:ext cx="590550" cy="590550"/>
    <xdr:pic>
      <xdr:nvPicPr>
        <xdr:cNvPr id="143" name="image137.jpg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 preferRelativeResize="0"/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148</xdr:row>
      <xdr:rowOff>0</xdr:rowOff>
    </xdr:from>
    <xdr:ext cx="590550" cy="590550"/>
    <xdr:pic>
      <xdr:nvPicPr>
        <xdr:cNvPr id="144" name="image161.jpg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 preferRelativeResize="0"/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149</xdr:row>
      <xdr:rowOff>0</xdr:rowOff>
    </xdr:from>
    <xdr:ext cx="590550" cy="590550"/>
    <xdr:pic>
      <xdr:nvPicPr>
        <xdr:cNvPr id="145" name="image145.jpg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 preferRelativeResize="0"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150</xdr:row>
      <xdr:rowOff>0</xdr:rowOff>
    </xdr:from>
    <xdr:ext cx="590550" cy="590550"/>
    <xdr:pic>
      <xdr:nvPicPr>
        <xdr:cNvPr id="146" name="image149.jpg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 preferRelativeResize="0"/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151</xdr:row>
      <xdr:rowOff>0</xdr:rowOff>
    </xdr:from>
    <xdr:ext cx="590550" cy="590550"/>
    <xdr:pic>
      <xdr:nvPicPr>
        <xdr:cNvPr id="147" name="image134.jpg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 preferRelativeResize="0"/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152</xdr:row>
      <xdr:rowOff>0</xdr:rowOff>
    </xdr:from>
    <xdr:ext cx="590550" cy="590550"/>
    <xdr:pic>
      <xdr:nvPicPr>
        <xdr:cNvPr id="148" name="image127.jpg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 preferRelativeResize="0"/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153</xdr:row>
      <xdr:rowOff>0</xdr:rowOff>
    </xdr:from>
    <xdr:ext cx="590550" cy="590550"/>
    <xdr:pic>
      <xdr:nvPicPr>
        <xdr:cNvPr id="149" name="image146.jpg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 preferRelativeResize="0"/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154</xdr:row>
      <xdr:rowOff>0</xdr:rowOff>
    </xdr:from>
    <xdr:ext cx="590550" cy="590550"/>
    <xdr:pic>
      <xdr:nvPicPr>
        <xdr:cNvPr id="150" name="image131.jpg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 preferRelativeResize="0"/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155</xdr:row>
      <xdr:rowOff>0</xdr:rowOff>
    </xdr:from>
    <xdr:ext cx="590550" cy="590550"/>
    <xdr:pic>
      <xdr:nvPicPr>
        <xdr:cNvPr id="151" name="image140.jpg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 preferRelativeResize="0"/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156</xdr:row>
      <xdr:rowOff>0</xdr:rowOff>
    </xdr:from>
    <xdr:ext cx="590550" cy="590550"/>
    <xdr:pic>
      <xdr:nvPicPr>
        <xdr:cNvPr id="152" name="image140.jpg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 preferRelativeResize="0"/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157</xdr:row>
      <xdr:rowOff>0</xdr:rowOff>
    </xdr:from>
    <xdr:ext cx="590550" cy="590550"/>
    <xdr:pic>
      <xdr:nvPicPr>
        <xdr:cNvPr id="153" name="image139.jpg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 preferRelativeResize="0"/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158</xdr:row>
      <xdr:rowOff>0</xdr:rowOff>
    </xdr:from>
    <xdr:ext cx="590550" cy="590550"/>
    <xdr:pic>
      <xdr:nvPicPr>
        <xdr:cNvPr id="154" name="image143.jpg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 preferRelativeResize="0"/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159</xdr:row>
      <xdr:rowOff>0</xdr:rowOff>
    </xdr:from>
    <xdr:ext cx="590550" cy="590550"/>
    <xdr:pic>
      <xdr:nvPicPr>
        <xdr:cNvPr id="155" name="image164.jpg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 preferRelativeResize="0"/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160</xdr:row>
      <xdr:rowOff>0</xdr:rowOff>
    </xdr:from>
    <xdr:ext cx="590550" cy="590550"/>
    <xdr:pic>
      <xdr:nvPicPr>
        <xdr:cNvPr id="156" name="image135.jpg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 preferRelativeResize="0"/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161</xdr:row>
      <xdr:rowOff>0</xdr:rowOff>
    </xdr:from>
    <xdr:ext cx="590550" cy="590550"/>
    <xdr:pic>
      <xdr:nvPicPr>
        <xdr:cNvPr id="157" name="image136.jpg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 preferRelativeResize="0"/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162</xdr:row>
      <xdr:rowOff>0</xdr:rowOff>
    </xdr:from>
    <xdr:ext cx="590550" cy="590550"/>
    <xdr:pic>
      <xdr:nvPicPr>
        <xdr:cNvPr id="158" name="image156.jpg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 preferRelativeResize="0"/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163</xdr:row>
      <xdr:rowOff>0</xdr:rowOff>
    </xdr:from>
    <xdr:ext cx="590550" cy="590550"/>
    <xdr:pic>
      <xdr:nvPicPr>
        <xdr:cNvPr id="159" name="image138.jpg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 preferRelativeResize="0"/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164</xdr:row>
      <xdr:rowOff>0</xdr:rowOff>
    </xdr:from>
    <xdr:ext cx="590550" cy="590550"/>
    <xdr:pic>
      <xdr:nvPicPr>
        <xdr:cNvPr id="160" name="image141.jpg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 preferRelativeResize="0"/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165</xdr:row>
      <xdr:rowOff>0</xdr:rowOff>
    </xdr:from>
    <xdr:ext cx="590550" cy="590550"/>
    <xdr:pic>
      <xdr:nvPicPr>
        <xdr:cNvPr id="161" name="image142.jpg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 preferRelativeResize="0"/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166</xdr:row>
      <xdr:rowOff>0</xdr:rowOff>
    </xdr:from>
    <xdr:ext cx="590550" cy="590550"/>
    <xdr:pic>
      <xdr:nvPicPr>
        <xdr:cNvPr id="162" name="image148.jpg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 preferRelativeResize="0"/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167</xdr:row>
      <xdr:rowOff>0</xdr:rowOff>
    </xdr:from>
    <xdr:ext cx="590550" cy="590550"/>
    <xdr:pic>
      <xdr:nvPicPr>
        <xdr:cNvPr id="163" name="image160.jpg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 preferRelativeResize="0"/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170</xdr:row>
      <xdr:rowOff>0</xdr:rowOff>
    </xdr:from>
    <xdr:ext cx="590550" cy="590550"/>
    <xdr:pic>
      <xdr:nvPicPr>
        <xdr:cNvPr id="164" name="image144.jpg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 preferRelativeResize="0"/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171</xdr:row>
      <xdr:rowOff>0</xdr:rowOff>
    </xdr:from>
    <xdr:ext cx="590550" cy="590550"/>
    <xdr:pic>
      <xdr:nvPicPr>
        <xdr:cNvPr id="165" name="image163.jpg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 preferRelativeResize="0"/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172</xdr:row>
      <xdr:rowOff>0</xdr:rowOff>
    </xdr:from>
    <xdr:ext cx="590550" cy="590550"/>
    <xdr:pic>
      <xdr:nvPicPr>
        <xdr:cNvPr id="166" name="image147.jpg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 preferRelativeResize="0"/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173</xdr:row>
      <xdr:rowOff>0</xdr:rowOff>
    </xdr:from>
    <xdr:ext cx="590550" cy="590550"/>
    <xdr:pic>
      <xdr:nvPicPr>
        <xdr:cNvPr id="167" name="image151.jpg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 preferRelativeResize="0"/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174</xdr:row>
      <xdr:rowOff>0</xdr:rowOff>
    </xdr:from>
    <xdr:ext cx="590550" cy="590550"/>
    <xdr:pic>
      <xdr:nvPicPr>
        <xdr:cNvPr id="168" name="image167.jpg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 preferRelativeResize="0"/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175</xdr:row>
      <xdr:rowOff>0</xdr:rowOff>
    </xdr:from>
    <xdr:ext cx="590550" cy="590550"/>
    <xdr:pic>
      <xdr:nvPicPr>
        <xdr:cNvPr id="169" name="image175.jpg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 preferRelativeResize="0"/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176</xdr:row>
      <xdr:rowOff>0</xdr:rowOff>
    </xdr:from>
    <xdr:ext cx="590550" cy="590550"/>
    <xdr:pic>
      <xdr:nvPicPr>
        <xdr:cNvPr id="170" name="image150.jpg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 preferRelativeResize="0"/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177</xdr:row>
      <xdr:rowOff>0</xdr:rowOff>
    </xdr:from>
    <xdr:ext cx="590550" cy="590550"/>
    <xdr:pic>
      <xdr:nvPicPr>
        <xdr:cNvPr id="171" name="image153.png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 preferRelativeResize="0"/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178</xdr:row>
      <xdr:rowOff>0</xdr:rowOff>
    </xdr:from>
    <xdr:ext cx="590550" cy="590550"/>
    <xdr:pic>
      <xdr:nvPicPr>
        <xdr:cNvPr id="172" name="image152.jpg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 preferRelativeResize="0"/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179</xdr:row>
      <xdr:rowOff>0</xdr:rowOff>
    </xdr:from>
    <xdr:ext cx="590550" cy="590550"/>
    <xdr:pic>
      <xdr:nvPicPr>
        <xdr:cNvPr id="173" name="image158.jpg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 preferRelativeResize="0"/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180</xdr:row>
      <xdr:rowOff>0</xdr:rowOff>
    </xdr:from>
    <xdr:ext cx="590550" cy="590550"/>
    <xdr:pic>
      <xdr:nvPicPr>
        <xdr:cNvPr id="174" name="image155.jpg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 preferRelativeResize="0"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181</xdr:row>
      <xdr:rowOff>0</xdr:rowOff>
    </xdr:from>
    <xdr:ext cx="590550" cy="590550"/>
    <xdr:pic>
      <xdr:nvPicPr>
        <xdr:cNvPr id="175" name="image159.jpg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 preferRelativeResize="0"/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182</xdr:row>
      <xdr:rowOff>0</xdr:rowOff>
    </xdr:from>
    <xdr:ext cx="590550" cy="590550"/>
    <xdr:pic>
      <xdr:nvPicPr>
        <xdr:cNvPr id="176" name="image154.jpg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 preferRelativeResize="0"/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183</xdr:row>
      <xdr:rowOff>0</xdr:rowOff>
    </xdr:from>
    <xdr:ext cx="590550" cy="590550"/>
    <xdr:pic>
      <xdr:nvPicPr>
        <xdr:cNvPr id="177" name="image178.png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 preferRelativeResize="0"/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184</xdr:row>
      <xdr:rowOff>0</xdr:rowOff>
    </xdr:from>
    <xdr:ext cx="590550" cy="590550"/>
    <xdr:pic>
      <xdr:nvPicPr>
        <xdr:cNvPr id="178" name="image181.png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 preferRelativeResize="0"/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185</xdr:row>
      <xdr:rowOff>0</xdr:rowOff>
    </xdr:from>
    <xdr:ext cx="590550" cy="590550"/>
    <xdr:pic>
      <xdr:nvPicPr>
        <xdr:cNvPr id="179" name="image157.jpg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 preferRelativeResize="0"/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186</xdr:row>
      <xdr:rowOff>0</xdr:rowOff>
    </xdr:from>
    <xdr:ext cx="590550" cy="590550"/>
    <xdr:pic>
      <xdr:nvPicPr>
        <xdr:cNvPr id="180" name="image174.jpg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 preferRelativeResize="0"/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187</xdr:row>
      <xdr:rowOff>0</xdr:rowOff>
    </xdr:from>
    <xdr:ext cx="590550" cy="590550"/>
    <xdr:pic>
      <xdr:nvPicPr>
        <xdr:cNvPr id="181" name="image173.jpg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 preferRelativeResize="0"/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188</xdr:row>
      <xdr:rowOff>0</xdr:rowOff>
    </xdr:from>
    <xdr:ext cx="590550" cy="590550"/>
    <xdr:pic>
      <xdr:nvPicPr>
        <xdr:cNvPr id="182" name="image162.jpg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 preferRelativeResize="0"/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189</xdr:row>
      <xdr:rowOff>0</xdr:rowOff>
    </xdr:from>
    <xdr:ext cx="590550" cy="590550"/>
    <xdr:pic>
      <xdr:nvPicPr>
        <xdr:cNvPr id="183" name="image169.png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 preferRelativeResize="0"/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190</xdr:row>
      <xdr:rowOff>0</xdr:rowOff>
    </xdr:from>
    <xdr:ext cx="590550" cy="590550"/>
    <xdr:pic>
      <xdr:nvPicPr>
        <xdr:cNvPr id="184" name="image176.jpg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 preferRelativeResize="0"/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191</xdr:row>
      <xdr:rowOff>0</xdr:rowOff>
    </xdr:from>
    <xdr:ext cx="590550" cy="590550"/>
    <xdr:pic>
      <xdr:nvPicPr>
        <xdr:cNvPr id="185" name="image165.jpg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 preferRelativeResize="0"/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192</xdr:row>
      <xdr:rowOff>0</xdr:rowOff>
    </xdr:from>
    <xdr:ext cx="590550" cy="590550"/>
    <xdr:pic>
      <xdr:nvPicPr>
        <xdr:cNvPr id="186" name="image192.jpg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 preferRelativeResize="0"/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193</xdr:row>
      <xdr:rowOff>0</xdr:rowOff>
    </xdr:from>
    <xdr:ext cx="590550" cy="590550"/>
    <xdr:pic>
      <xdr:nvPicPr>
        <xdr:cNvPr id="187" name="image166.jpg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 preferRelativeResize="0"/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194</xdr:row>
      <xdr:rowOff>0</xdr:rowOff>
    </xdr:from>
    <xdr:ext cx="590550" cy="590550"/>
    <xdr:pic>
      <xdr:nvPicPr>
        <xdr:cNvPr id="188" name="image189.jpg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 preferRelativeResize="0"/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195</xdr:row>
      <xdr:rowOff>0</xdr:rowOff>
    </xdr:from>
    <xdr:ext cx="590550" cy="590550"/>
    <xdr:pic>
      <xdr:nvPicPr>
        <xdr:cNvPr id="189" name="image172.jpg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 preferRelativeResize="0"/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196</xdr:row>
      <xdr:rowOff>0</xdr:rowOff>
    </xdr:from>
    <xdr:ext cx="590550" cy="590550"/>
    <xdr:pic>
      <xdr:nvPicPr>
        <xdr:cNvPr id="190" name="image186.jpg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 preferRelativeResize="0"/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197</xdr:row>
      <xdr:rowOff>0</xdr:rowOff>
    </xdr:from>
    <xdr:ext cx="590550" cy="590550"/>
    <xdr:pic>
      <xdr:nvPicPr>
        <xdr:cNvPr id="191" name="image168.jpg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 preferRelativeResize="0"/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198</xdr:row>
      <xdr:rowOff>0</xdr:rowOff>
    </xdr:from>
    <xdr:ext cx="590550" cy="590550"/>
    <xdr:pic>
      <xdr:nvPicPr>
        <xdr:cNvPr id="192" name="image180.jpg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 preferRelativeResize="0"/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199</xdr:row>
      <xdr:rowOff>0</xdr:rowOff>
    </xdr:from>
    <xdr:ext cx="590550" cy="590550"/>
    <xdr:pic>
      <xdr:nvPicPr>
        <xdr:cNvPr id="193" name="image170.jpg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 preferRelativeResize="0"/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200</xdr:row>
      <xdr:rowOff>0</xdr:rowOff>
    </xdr:from>
    <xdr:ext cx="590550" cy="590550"/>
    <xdr:pic>
      <xdr:nvPicPr>
        <xdr:cNvPr id="194" name="image171.jpg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 preferRelativeResize="0"/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201</xdr:row>
      <xdr:rowOff>0</xdr:rowOff>
    </xdr:from>
    <xdr:ext cx="590550" cy="590550"/>
    <xdr:pic>
      <xdr:nvPicPr>
        <xdr:cNvPr id="195" name="image177.png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 preferRelativeResize="0"/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202</xdr:row>
      <xdr:rowOff>0</xdr:rowOff>
    </xdr:from>
    <xdr:ext cx="590550" cy="590550"/>
    <xdr:pic>
      <xdr:nvPicPr>
        <xdr:cNvPr id="196" name="image190.jpg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 preferRelativeResize="0"/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203</xdr:row>
      <xdr:rowOff>0</xdr:rowOff>
    </xdr:from>
    <xdr:ext cx="590550" cy="590550"/>
    <xdr:pic>
      <xdr:nvPicPr>
        <xdr:cNvPr id="197" name="image193.jpg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 preferRelativeResize="0"/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204</xdr:row>
      <xdr:rowOff>0</xdr:rowOff>
    </xdr:from>
    <xdr:ext cx="590550" cy="590550"/>
    <xdr:pic>
      <xdr:nvPicPr>
        <xdr:cNvPr id="198" name="image194.jpg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 preferRelativeResize="0"/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205</xdr:row>
      <xdr:rowOff>0</xdr:rowOff>
    </xdr:from>
    <xdr:ext cx="590550" cy="590550"/>
    <xdr:pic>
      <xdr:nvPicPr>
        <xdr:cNvPr id="199" name="image185.jpg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 preferRelativeResize="0"/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206</xdr:row>
      <xdr:rowOff>0</xdr:rowOff>
    </xdr:from>
    <xdr:ext cx="590550" cy="590550"/>
    <xdr:pic>
      <xdr:nvPicPr>
        <xdr:cNvPr id="200" name="image187.jpg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 preferRelativeResize="0"/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207</xdr:row>
      <xdr:rowOff>0</xdr:rowOff>
    </xdr:from>
    <xdr:ext cx="590550" cy="590550"/>
    <xdr:pic>
      <xdr:nvPicPr>
        <xdr:cNvPr id="201" name="image184.jpg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 preferRelativeResize="0"/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208</xdr:row>
      <xdr:rowOff>0</xdr:rowOff>
    </xdr:from>
    <xdr:ext cx="590550" cy="590550"/>
    <xdr:pic>
      <xdr:nvPicPr>
        <xdr:cNvPr id="202" name="image197.jpg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 preferRelativeResize="0"/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209</xdr:row>
      <xdr:rowOff>0</xdr:rowOff>
    </xdr:from>
    <xdr:ext cx="590550" cy="590550"/>
    <xdr:pic>
      <xdr:nvPicPr>
        <xdr:cNvPr id="203" name="image179.jpg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 preferRelativeResize="0"/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210</xdr:row>
      <xdr:rowOff>0</xdr:rowOff>
    </xdr:from>
    <xdr:ext cx="590550" cy="590550"/>
    <xdr:pic>
      <xdr:nvPicPr>
        <xdr:cNvPr id="204" name="image183.jpg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 preferRelativeResize="0"/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211</xdr:row>
      <xdr:rowOff>0</xdr:rowOff>
    </xdr:from>
    <xdr:ext cx="590550" cy="590550"/>
    <xdr:pic>
      <xdr:nvPicPr>
        <xdr:cNvPr id="205" name="image211.jpg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 preferRelativeResize="0"/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212</xdr:row>
      <xdr:rowOff>0</xdr:rowOff>
    </xdr:from>
    <xdr:ext cx="590550" cy="590550"/>
    <xdr:pic>
      <xdr:nvPicPr>
        <xdr:cNvPr id="206" name="image200.jpg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 preferRelativeResize="0"/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213</xdr:row>
      <xdr:rowOff>0</xdr:rowOff>
    </xdr:from>
    <xdr:ext cx="590550" cy="590550"/>
    <xdr:pic>
      <xdr:nvPicPr>
        <xdr:cNvPr id="207" name="image209.jpg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 preferRelativeResize="0"/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214</xdr:row>
      <xdr:rowOff>0</xdr:rowOff>
    </xdr:from>
    <xdr:ext cx="590550" cy="590550"/>
    <xdr:pic>
      <xdr:nvPicPr>
        <xdr:cNvPr id="208" name="image188.jpg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 preferRelativeResize="0"/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215</xdr:row>
      <xdr:rowOff>0</xdr:rowOff>
    </xdr:from>
    <xdr:ext cx="590550" cy="590550"/>
    <xdr:pic>
      <xdr:nvPicPr>
        <xdr:cNvPr id="209" name="image212.jpg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 preferRelativeResize="0"/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216</xdr:row>
      <xdr:rowOff>0</xdr:rowOff>
    </xdr:from>
    <xdr:ext cx="590550" cy="590550"/>
    <xdr:pic>
      <xdr:nvPicPr>
        <xdr:cNvPr id="210" name="image182.png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 preferRelativeResize="0"/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217</xdr:row>
      <xdr:rowOff>0</xdr:rowOff>
    </xdr:from>
    <xdr:ext cx="590550" cy="590550"/>
    <xdr:pic>
      <xdr:nvPicPr>
        <xdr:cNvPr id="211" name="image202.jpg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 preferRelativeResize="0"/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218</xdr:row>
      <xdr:rowOff>0</xdr:rowOff>
    </xdr:from>
    <xdr:ext cx="590550" cy="590550"/>
    <xdr:pic>
      <xdr:nvPicPr>
        <xdr:cNvPr id="212" name="image191.jpg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 preferRelativeResize="0"/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219</xdr:row>
      <xdr:rowOff>0</xdr:rowOff>
    </xdr:from>
    <xdr:ext cx="590550" cy="590550"/>
    <xdr:pic>
      <xdr:nvPicPr>
        <xdr:cNvPr id="213" name="image195.jpg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 preferRelativeResize="0"/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221</xdr:row>
      <xdr:rowOff>0</xdr:rowOff>
    </xdr:from>
    <xdr:ext cx="590550" cy="590550"/>
    <xdr:pic>
      <xdr:nvPicPr>
        <xdr:cNvPr id="214" name="image203.jpg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 preferRelativeResize="0"/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222</xdr:row>
      <xdr:rowOff>0</xdr:rowOff>
    </xdr:from>
    <xdr:ext cx="590550" cy="590550"/>
    <xdr:pic>
      <xdr:nvPicPr>
        <xdr:cNvPr id="215" name="image204.jpg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 preferRelativeResize="0"/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223</xdr:row>
      <xdr:rowOff>0</xdr:rowOff>
    </xdr:from>
    <xdr:ext cx="590550" cy="590550"/>
    <xdr:pic>
      <xdr:nvPicPr>
        <xdr:cNvPr id="216" name="image198.jpg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 preferRelativeResize="0"/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224</xdr:row>
      <xdr:rowOff>0</xdr:rowOff>
    </xdr:from>
    <xdr:ext cx="590550" cy="590550"/>
    <xdr:pic>
      <xdr:nvPicPr>
        <xdr:cNvPr id="217" name="image199.jpg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 preferRelativeResize="0"/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225</xdr:row>
      <xdr:rowOff>0</xdr:rowOff>
    </xdr:from>
    <xdr:ext cx="590550" cy="590550"/>
    <xdr:pic>
      <xdr:nvPicPr>
        <xdr:cNvPr id="218" name="image201.jpg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 preferRelativeResize="0"/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226</xdr:row>
      <xdr:rowOff>0</xdr:rowOff>
    </xdr:from>
    <xdr:ext cx="590550" cy="590550"/>
    <xdr:pic>
      <xdr:nvPicPr>
        <xdr:cNvPr id="219" name="image208.jpg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 preferRelativeResize="0"/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227</xdr:row>
      <xdr:rowOff>0</xdr:rowOff>
    </xdr:from>
    <xdr:ext cx="590550" cy="590550"/>
    <xdr:pic>
      <xdr:nvPicPr>
        <xdr:cNvPr id="220" name="image196.jpg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 preferRelativeResize="0"/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228</xdr:row>
      <xdr:rowOff>0</xdr:rowOff>
    </xdr:from>
    <xdr:ext cx="590550" cy="590550"/>
    <xdr:pic>
      <xdr:nvPicPr>
        <xdr:cNvPr id="221" name="image207.jpg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 preferRelativeResize="0"/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229</xdr:row>
      <xdr:rowOff>0</xdr:rowOff>
    </xdr:from>
    <xdr:ext cx="590550" cy="590550"/>
    <xdr:pic>
      <xdr:nvPicPr>
        <xdr:cNvPr id="222" name="image217.jpg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 preferRelativeResize="0"/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231</xdr:row>
      <xdr:rowOff>0</xdr:rowOff>
    </xdr:from>
    <xdr:ext cx="590550" cy="590550"/>
    <xdr:pic>
      <xdr:nvPicPr>
        <xdr:cNvPr id="223" name="image210.jpg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 preferRelativeResize="0"/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232</xdr:row>
      <xdr:rowOff>0</xdr:rowOff>
    </xdr:from>
    <xdr:ext cx="590550" cy="590550"/>
    <xdr:pic>
      <xdr:nvPicPr>
        <xdr:cNvPr id="224" name="image206.jpg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 preferRelativeResize="0"/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233</xdr:row>
      <xdr:rowOff>0</xdr:rowOff>
    </xdr:from>
    <xdr:ext cx="590550" cy="590550"/>
    <xdr:pic>
      <xdr:nvPicPr>
        <xdr:cNvPr id="225" name="image225.jpg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 preferRelativeResize="0"/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234</xdr:row>
      <xdr:rowOff>0</xdr:rowOff>
    </xdr:from>
    <xdr:ext cx="590550" cy="590550"/>
    <xdr:pic>
      <xdr:nvPicPr>
        <xdr:cNvPr id="226" name="image205.jpg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 preferRelativeResize="0"/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235</xdr:row>
      <xdr:rowOff>0</xdr:rowOff>
    </xdr:from>
    <xdr:ext cx="590550" cy="590550"/>
    <xdr:pic>
      <xdr:nvPicPr>
        <xdr:cNvPr id="227" name="image214.jpg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 preferRelativeResize="0"/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236</xdr:row>
      <xdr:rowOff>0</xdr:rowOff>
    </xdr:from>
    <xdr:ext cx="590550" cy="590550"/>
    <xdr:pic>
      <xdr:nvPicPr>
        <xdr:cNvPr id="228" name="image213.jpg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 preferRelativeResize="0"/>
      </xdr:nvPicPr>
      <xdr:blipFill>
        <a:blip xmlns:r="http://schemas.openxmlformats.org/officeDocument/2006/relationships" r:embed="rId2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237</xdr:row>
      <xdr:rowOff>0</xdr:rowOff>
    </xdr:from>
    <xdr:ext cx="590550" cy="590550"/>
    <xdr:pic>
      <xdr:nvPicPr>
        <xdr:cNvPr id="229" name="image222.jpg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 preferRelativeResize="0"/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238</xdr:row>
      <xdr:rowOff>0</xdr:rowOff>
    </xdr:from>
    <xdr:ext cx="590550" cy="590550"/>
    <xdr:pic>
      <xdr:nvPicPr>
        <xdr:cNvPr id="230" name="image229.jpg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 preferRelativeResize="0"/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239</xdr:row>
      <xdr:rowOff>0</xdr:rowOff>
    </xdr:from>
    <xdr:ext cx="590550" cy="590550"/>
    <xdr:pic>
      <xdr:nvPicPr>
        <xdr:cNvPr id="231" name="image238.jpg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 preferRelativeResize="0"/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240</xdr:row>
      <xdr:rowOff>0</xdr:rowOff>
    </xdr:from>
    <xdr:ext cx="590550" cy="590550"/>
    <xdr:pic>
      <xdr:nvPicPr>
        <xdr:cNvPr id="232" name="image215.jpg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 preferRelativeResize="0"/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241</xdr:row>
      <xdr:rowOff>0</xdr:rowOff>
    </xdr:from>
    <xdr:ext cx="590550" cy="590550"/>
    <xdr:pic>
      <xdr:nvPicPr>
        <xdr:cNvPr id="233" name="image221.jpg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 preferRelativeResize="0"/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242</xdr:row>
      <xdr:rowOff>0</xdr:rowOff>
    </xdr:from>
    <xdr:ext cx="590550" cy="590550"/>
    <xdr:pic>
      <xdr:nvPicPr>
        <xdr:cNvPr id="234" name="image216.jpg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 preferRelativeResize="0"/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243</xdr:row>
      <xdr:rowOff>0</xdr:rowOff>
    </xdr:from>
    <xdr:ext cx="590550" cy="590550"/>
    <xdr:pic>
      <xdr:nvPicPr>
        <xdr:cNvPr id="235" name="image249.jpg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 preferRelativeResize="0"/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244</xdr:row>
      <xdr:rowOff>0</xdr:rowOff>
    </xdr:from>
    <xdr:ext cx="590550" cy="590550"/>
    <xdr:pic>
      <xdr:nvPicPr>
        <xdr:cNvPr id="236" name="image223.jpg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 preferRelativeResize="0"/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245</xdr:row>
      <xdr:rowOff>0</xdr:rowOff>
    </xdr:from>
    <xdr:ext cx="590550" cy="590550"/>
    <xdr:pic>
      <xdr:nvPicPr>
        <xdr:cNvPr id="237" name="image219.jpg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 preferRelativeResize="0"/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246</xdr:row>
      <xdr:rowOff>0</xdr:rowOff>
    </xdr:from>
    <xdr:ext cx="590550" cy="590550"/>
    <xdr:pic>
      <xdr:nvPicPr>
        <xdr:cNvPr id="238" name="image227.jpg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 preferRelativeResize="0"/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247</xdr:row>
      <xdr:rowOff>0</xdr:rowOff>
    </xdr:from>
    <xdr:ext cx="590550" cy="590550"/>
    <xdr:pic>
      <xdr:nvPicPr>
        <xdr:cNvPr id="239" name="image224.jpg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 preferRelativeResize="0"/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248</xdr:row>
      <xdr:rowOff>0</xdr:rowOff>
    </xdr:from>
    <xdr:ext cx="590550" cy="590550"/>
    <xdr:pic>
      <xdr:nvPicPr>
        <xdr:cNvPr id="240" name="image241.jpg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 preferRelativeResize="0"/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249</xdr:row>
      <xdr:rowOff>0</xdr:rowOff>
    </xdr:from>
    <xdr:ext cx="590550" cy="590550"/>
    <xdr:pic>
      <xdr:nvPicPr>
        <xdr:cNvPr id="241" name="image218.jpg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 preferRelativeResize="0"/>
      </xdr:nvPicPr>
      <xdr:blipFill>
        <a:blip xmlns:r="http://schemas.openxmlformats.org/officeDocument/2006/relationships" r:embed="rId2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250</xdr:row>
      <xdr:rowOff>0</xdr:rowOff>
    </xdr:from>
    <xdr:ext cx="590550" cy="590550"/>
    <xdr:pic>
      <xdr:nvPicPr>
        <xdr:cNvPr id="242" name="image226.jpg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 preferRelativeResize="0"/>
      </xdr:nvPicPr>
      <xdr:blipFill>
        <a:blip xmlns:r="http://schemas.openxmlformats.org/officeDocument/2006/relationships" r:embed="rId2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251</xdr:row>
      <xdr:rowOff>0</xdr:rowOff>
    </xdr:from>
    <xdr:ext cx="590550" cy="590550"/>
    <xdr:pic>
      <xdr:nvPicPr>
        <xdr:cNvPr id="243" name="image246.jpg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 preferRelativeResize="0"/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252</xdr:row>
      <xdr:rowOff>0</xdr:rowOff>
    </xdr:from>
    <xdr:ext cx="590550" cy="590550"/>
    <xdr:pic>
      <xdr:nvPicPr>
        <xdr:cNvPr id="244" name="image235.jpg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 preferRelativeResize="0"/>
      </xdr:nvPicPr>
      <xdr:blipFill>
        <a:blip xmlns:r="http://schemas.openxmlformats.org/officeDocument/2006/relationships" r:embed="rId2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253</xdr:row>
      <xdr:rowOff>0</xdr:rowOff>
    </xdr:from>
    <xdr:ext cx="590550" cy="590550"/>
    <xdr:pic>
      <xdr:nvPicPr>
        <xdr:cNvPr id="245" name="image228.jpg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 preferRelativeResize="0"/>
      </xdr:nvPicPr>
      <xdr:blipFill>
        <a:blip xmlns:r="http://schemas.openxmlformats.org/officeDocument/2006/relationships" r:embed="rId2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254</xdr:row>
      <xdr:rowOff>0</xdr:rowOff>
    </xdr:from>
    <xdr:ext cx="590550" cy="590550"/>
    <xdr:pic>
      <xdr:nvPicPr>
        <xdr:cNvPr id="246" name="image220.jpg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 preferRelativeResize="0"/>
      </xdr:nvPicPr>
      <xdr:blipFill>
        <a:blip xmlns:r="http://schemas.openxmlformats.org/officeDocument/2006/relationships" r:embed="rId2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255</xdr:row>
      <xdr:rowOff>0</xdr:rowOff>
    </xdr:from>
    <xdr:ext cx="590550" cy="590550"/>
    <xdr:pic>
      <xdr:nvPicPr>
        <xdr:cNvPr id="247" name="image240.jpg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 preferRelativeResize="0"/>
      </xdr:nvPicPr>
      <xdr:blipFill>
        <a:blip xmlns:r="http://schemas.openxmlformats.org/officeDocument/2006/relationships" r:embed="rId2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256</xdr:row>
      <xdr:rowOff>0</xdr:rowOff>
    </xdr:from>
    <xdr:ext cx="590550" cy="590550"/>
    <xdr:pic>
      <xdr:nvPicPr>
        <xdr:cNvPr id="248" name="image234.jpg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 preferRelativeResize="0"/>
      </xdr:nvPicPr>
      <xdr:blipFill>
        <a:blip xmlns:r="http://schemas.openxmlformats.org/officeDocument/2006/relationships" r:embed="rId2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257</xdr:row>
      <xdr:rowOff>0</xdr:rowOff>
    </xdr:from>
    <xdr:ext cx="590550" cy="590550"/>
    <xdr:pic>
      <xdr:nvPicPr>
        <xdr:cNvPr id="249" name="image236.jpg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 preferRelativeResize="0"/>
      </xdr:nvPicPr>
      <xdr:blipFill>
        <a:blip xmlns:r="http://schemas.openxmlformats.org/officeDocument/2006/relationships" r:embed="rId2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258</xdr:row>
      <xdr:rowOff>0</xdr:rowOff>
    </xdr:from>
    <xdr:ext cx="590550" cy="590550"/>
    <xdr:pic>
      <xdr:nvPicPr>
        <xdr:cNvPr id="250" name="image237.jpg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 preferRelativeResize="0"/>
      </xdr:nvPicPr>
      <xdr:blipFill>
        <a:blip xmlns:r="http://schemas.openxmlformats.org/officeDocument/2006/relationships" r:embed="rId2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259</xdr:row>
      <xdr:rowOff>0</xdr:rowOff>
    </xdr:from>
    <xdr:ext cx="590550" cy="590550"/>
    <xdr:pic>
      <xdr:nvPicPr>
        <xdr:cNvPr id="251" name="image245.jpg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 preferRelativeResize="0"/>
      </xdr:nvPicPr>
      <xdr:blipFill>
        <a:blip xmlns:r="http://schemas.openxmlformats.org/officeDocument/2006/relationships" r:embed="rId2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260</xdr:row>
      <xdr:rowOff>0</xdr:rowOff>
    </xdr:from>
    <xdr:ext cx="590550" cy="590550"/>
    <xdr:pic>
      <xdr:nvPicPr>
        <xdr:cNvPr id="252" name="image266.jpg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 preferRelativeResize="0"/>
      </xdr:nvPicPr>
      <xdr:blipFill>
        <a:blip xmlns:r="http://schemas.openxmlformats.org/officeDocument/2006/relationships" r:embed="rId2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261</xdr:row>
      <xdr:rowOff>0</xdr:rowOff>
    </xdr:from>
    <xdr:ext cx="590550" cy="590550"/>
    <xdr:pic>
      <xdr:nvPicPr>
        <xdr:cNvPr id="253" name="image230.jpg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 preferRelativeResize="0"/>
      </xdr:nvPicPr>
      <xdr:blipFill>
        <a:blip xmlns:r="http://schemas.openxmlformats.org/officeDocument/2006/relationships" r:embed="rId2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262</xdr:row>
      <xdr:rowOff>0</xdr:rowOff>
    </xdr:from>
    <xdr:ext cx="590550" cy="590550"/>
    <xdr:pic>
      <xdr:nvPicPr>
        <xdr:cNvPr id="254" name="image231.jpg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 preferRelativeResize="0"/>
      </xdr:nvPicPr>
      <xdr:blipFill>
        <a:blip xmlns:r="http://schemas.openxmlformats.org/officeDocument/2006/relationships" r:embed="rId2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263</xdr:row>
      <xdr:rowOff>0</xdr:rowOff>
    </xdr:from>
    <xdr:ext cx="590550" cy="590550"/>
    <xdr:pic>
      <xdr:nvPicPr>
        <xdr:cNvPr id="255" name="image250.jpg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 preferRelativeResize="0"/>
      </xdr:nvPicPr>
      <xdr:blipFill>
        <a:blip xmlns:r="http://schemas.openxmlformats.org/officeDocument/2006/relationships" r:embed="rId2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264</xdr:row>
      <xdr:rowOff>0</xdr:rowOff>
    </xdr:from>
    <xdr:ext cx="590550" cy="590550"/>
    <xdr:pic>
      <xdr:nvPicPr>
        <xdr:cNvPr id="256" name="image258.jpg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 preferRelativeResize="0"/>
      </xdr:nvPicPr>
      <xdr:blipFill>
        <a:blip xmlns:r="http://schemas.openxmlformats.org/officeDocument/2006/relationships" r:embed="rId2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265</xdr:row>
      <xdr:rowOff>0</xdr:rowOff>
    </xdr:from>
    <xdr:ext cx="590550" cy="590550"/>
    <xdr:pic>
      <xdr:nvPicPr>
        <xdr:cNvPr id="257" name="image233.jpg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 preferRelativeResize="0"/>
      </xdr:nvPicPr>
      <xdr:blipFill>
        <a:blip xmlns:r="http://schemas.openxmlformats.org/officeDocument/2006/relationships" r:embed="rId2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266</xdr:row>
      <xdr:rowOff>0</xdr:rowOff>
    </xdr:from>
    <xdr:ext cx="590550" cy="590550"/>
    <xdr:pic>
      <xdr:nvPicPr>
        <xdr:cNvPr id="258" name="image239.jpg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 preferRelativeResize="0"/>
      </xdr:nvPicPr>
      <xdr:blipFill>
        <a:blip xmlns:r="http://schemas.openxmlformats.org/officeDocument/2006/relationships" r:embed="rId2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267</xdr:row>
      <xdr:rowOff>0</xdr:rowOff>
    </xdr:from>
    <xdr:ext cx="590550" cy="590550"/>
    <xdr:pic>
      <xdr:nvPicPr>
        <xdr:cNvPr id="259" name="image262.jpg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 preferRelativeResize="0"/>
      </xdr:nvPicPr>
      <xdr:blipFill>
        <a:blip xmlns:r="http://schemas.openxmlformats.org/officeDocument/2006/relationships" r:embed="rId2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268</xdr:row>
      <xdr:rowOff>0</xdr:rowOff>
    </xdr:from>
    <xdr:ext cx="590550" cy="590550"/>
    <xdr:pic>
      <xdr:nvPicPr>
        <xdr:cNvPr id="260" name="image232.jpg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 preferRelativeResize="0"/>
      </xdr:nvPicPr>
      <xdr:blipFill>
        <a:blip xmlns:r="http://schemas.openxmlformats.org/officeDocument/2006/relationships" r:embed="rId2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269</xdr:row>
      <xdr:rowOff>0</xdr:rowOff>
    </xdr:from>
    <xdr:ext cx="590550" cy="590550"/>
    <xdr:pic>
      <xdr:nvPicPr>
        <xdr:cNvPr id="261" name="image244.jpg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 preferRelativeResize="0"/>
      </xdr:nvPicPr>
      <xdr:blipFill>
        <a:blip xmlns:r="http://schemas.openxmlformats.org/officeDocument/2006/relationships" r:embed="rId2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270</xdr:row>
      <xdr:rowOff>0</xdr:rowOff>
    </xdr:from>
    <xdr:ext cx="590550" cy="590550"/>
    <xdr:pic>
      <xdr:nvPicPr>
        <xdr:cNvPr id="262" name="image243.jpg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 preferRelativeResize="0"/>
      </xdr:nvPicPr>
      <xdr:blipFill>
        <a:blip xmlns:r="http://schemas.openxmlformats.org/officeDocument/2006/relationships" r:embed="rId2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271</xdr:row>
      <xdr:rowOff>0</xdr:rowOff>
    </xdr:from>
    <xdr:ext cx="590550" cy="590550"/>
    <xdr:pic>
      <xdr:nvPicPr>
        <xdr:cNvPr id="263" name="image247.jpg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 preferRelativeResize="0"/>
      </xdr:nvPicPr>
      <xdr:blipFill>
        <a:blip xmlns:r="http://schemas.openxmlformats.org/officeDocument/2006/relationships" r:embed="rId2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272</xdr:row>
      <xdr:rowOff>0</xdr:rowOff>
    </xdr:from>
    <xdr:ext cx="590550" cy="590550"/>
    <xdr:pic>
      <xdr:nvPicPr>
        <xdr:cNvPr id="264" name="image252.jpg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 preferRelativeResize="0"/>
      </xdr:nvPicPr>
      <xdr:blipFill>
        <a:blip xmlns:r="http://schemas.openxmlformats.org/officeDocument/2006/relationships" r:embed="rId2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273</xdr:row>
      <xdr:rowOff>0</xdr:rowOff>
    </xdr:from>
    <xdr:ext cx="590550" cy="590550"/>
    <xdr:pic>
      <xdr:nvPicPr>
        <xdr:cNvPr id="265" name="image242.jpg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 preferRelativeResize="0"/>
      </xdr:nvPicPr>
      <xdr:blipFill>
        <a:blip xmlns:r="http://schemas.openxmlformats.org/officeDocument/2006/relationships" r:embed="rId2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274</xdr:row>
      <xdr:rowOff>0</xdr:rowOff>
    </xdr:from>
    <xdr:ext cx="590550" cy="590550"/>
    <xdr:pic>
      <xdr:nvPicPr>
        <xdr:cNvPr id="266" name="image251.jpg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 preferRelativeResize="0"/>
      </xdr:nvPicPr>
      <xdr:blipFill>
        <a:blip xmlns:r="http://schemas.openxmlformats.org/officeDocument/2006/relationships" r:embed="rId2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275</xdr:row>
      <xdr:rowOff>0</xdr:rowOff>
    </xdr:from>
    <xdr:ext cx="590550" cy="590550"/>
    <xdr:pic>
      <xdr:nvPicPr>
        <xdr:cNvPr id="267" name="image257.jpg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 preferRelativeResize="0"/>
      </xdr:nvPicPr>
      <xdr:blipFill>
        <a:blip xmlns:r="http://schemas.openxmlformats.org/officeDocument/2006/relationships" r:embed="rId2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277</xdr:row>
      <xdr:rowOff>0</xdr:rowOff>
    </xdr:from>
    <xdr:ext cx="590550" cy="590550"/>
    <xdr:pic>
      <xdr:nvPicPr>
        <xdr:cNvPr id="268" name="image259.jpg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 preferRelativeResize="0"/>
      </xdr:nvPicPr>
      <xdr:blipFill>
        <a:blip xmlns:r="http://schemas.openxmlformats.org/officeDocument/2006/relationships" r:embed="rId2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278</xdr:row>
      <xdr:rowOff>0</xdr:rowOff>
    </xdr:from>
    <xdr:ext cx="590550" cy="590550"/>
    <xdr:pic>
      <xdr:nvPicPr>
        <xdr:cNvPr id="269" name="image253.jpg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 preferRelativeResize="0"/>
      </xdr:nvPicPr>
      <xdr:blipFill>
        <a:blip xmlns:r="http://schemas.openxmlformats.org/officeDocument/2006/relationships" r:embed="rId2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279</xdr:row>
      <xdr:rowOff>0</xdr:rowOff>
    </xdr:from>
    <xdr:ext cx="590550" cy="590550"/>
    <xdr:pic>
      <xdr:nvPicPr>
        <xdr:cNvPr id="270" name="image263.jpg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 preferRelativeResize="0"/>
      </xdr:nvPicPr>
      <xdr:blipFill>
        <a:blip xmlns:r="http://schemas.openxmlformats.org/officeDocument/2006/relationships" r:embed="rId2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280</xdr:row>
      <xdr:rowOff>0</xdr:rowOff>
    </xdr:from>
    <xdr:ext cx="590550" cy="590550"/>
    <xdr:pic>
      <xdr:nvPicPr>
        <xdr:cNvPr id="271" name="image290.jpg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 preferRelativeResize="0"/>
      </xdr:nvPicPr>
      <xdr:blipFill>
        <a:blip xmlns:r="http://schemas.openxmlformats.org/officeDocument/2006/relationships" r:embed="rId2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281</xdr:row>
      <xdr:rowOff>0</xdr:rowOff>
    </xdr:from>
    <xdr:ext cx="590550" cy="590550"/>
    <xdr:pic>
      <xdr:nvPicPr>
        <xdr:cNvPr id="272" name="image248.jpg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 preferRelativeResize="0"/>
      </xdr:nvPicPr>
      <xdr:blipFill>
        <a:blip xmlns:r="http://schemas.openxmlformats.org/officeDocument/2006/relationships" r:embed="rId2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282</xdr:row>
      <xdr:rowOff>0</xdr:rowOff>
    </xdr:from>
    <xdr:ext cx="590550" cy="590550"/>
    <xdr:pic>
      <xdr:nvPicPr>
        <xdr:cNvPr id="273" name="image261.jpg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 preferRelativeResize="0"/>
      </xdr:nvPicPr>
      <xdr:blipFill>
        <a:blip xmlns:r="http://schemas.openxmlformats.org/officeDocument/2006/relationships" r:embed="rId2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283</xdr:row>
      <xdr:rowOff>0</xdr:rowOff>
    </xdr:from>
    <xdr:ext cx="590550" cy="590550"/>
    <xdr:pic>
      <xdr:nvPicPr>
        <xdr:cNvPr id="274" name="image271.jpg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 preferRelativeResize="0"/>
      </xdr:nvPicPr>
      <xdr:blipFill>
        <a:blip xmlns:r="http://schemas.openxmlformats.org/officeDocument/2006/relationships" r:embed="rId2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284</xdr:row>
      <xdr:rowOff>0</xdr:rowOff>
    </xdr:from>
    <xdr:ext cx="590550" cy="590550"/>
    <xdr:pic>
      <xdr:nvPicPr>
        <xdr:cNvPr id="275" name="image265.jpg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 preferRelativeResize="0"/>
      </xdr:nvPicPr>
      <xdr:blipFill>
        <a:blip xmlns:r="http://schemas.openxmlformats.org/officeDocument/2006/relationships" r:embed="rId2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285</xdr:row>
      <xdr:rowOff>0</xdr:rowOff>
    </xdr:from>
    <xdr:ext cx="590550" cy="590550"/>
    <xdr:pic>
      <xdr:nvPicPr>
        <xdr:cNvPr id="276" name="image254.jpg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 preferRelativeResize="0"/>
      </xdr:nvPicPr>
      <xdr:blipFill>
        <a:blip xmlns:r="http://schemas.openxmlformats.org/officeDocument/2006/relationships" r:embed="rId2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286</xdr:row>
      <xdr:rowOff>0</xdr:rowOff>
    </xdr:from>
    <xdr:ext cx="590550" cy="590550"/>
    <xdr:pic>
      <xdr:nvPicPr>
        <xdr:cNvPr id="277" name="image260.jpg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 preferRelativeResize="0"/>
      </xdr:nvPicPr>
      <xdr:blipFill>
        <a:blip xmlns:r="http://schemas.openxmlformats.org/officeDocument/2006/relationships" r:embed="rId2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287</xdr:row>
      <xdr:rowOff>0</xdr:rowOff>
    </xdr:from>
    <xdr:ext cx="590550" cy="590550"/>
    <xdr:pic>
      <xdr:nvPicPr>
        <xdr:cNvPr id="278" name="image256.jpg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 preferRelativeResize="0"/>
      </xdr:nvPicPr>
      <xdr:blipFill>
        <a:blip xmlns:r="http://schemas.openxmlformats.org/officeDocument/2006/relationships" r:embed="rId2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288</xdr:row>
      <xdr:rowOff>0</xdr:rowOff>
    </xdr:from>
    <xdr:ext cx="590550" cy="590550"/>
    <xdr:pic>
      <xdr:nvPicPr>
        <xdr:cNvPr id="279" name="image255.jpg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 preferRelativeResize="0"/>
      </xdr:nvPicPr>
      <xdr:blipFill>
        <a:blip xmlns:r="http://schemas.openxmlformats.org/officeDocument/2006/relationships" r:embed="rId2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289</xdr:row>
      <xdr:rowOff>0</xdr:rowOff>
    </xdr:from>
    <xdr:ext cx="590550" cy="590550"/>
    <xdr:pic>
      <xdr:nvPicPr>
        <xdr:cNvPr id="280" name="image272.jpg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 preferRelativeResize="0"/>
      </xdr:nvPicPr>
      <xdr:blipFill>
        <a:blip xmlns:r="http://schemas.openxmlformats.org/officeDocument/2006/relationships" r:embed="rId2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290</xdr:row>
      <xdr:rowOff>0</xdr:rowOff>
    </xdr:from>
    <xdr:ext cx="590550" cy="590550"/>
    <xdr:pic>
      <xdr:nvPicPr>
        <xdr:cNvPr id="281" name="image268.jpg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 preferRelativeResize="0"/>
      </xdr:nvPicPr>
      <xdr:blipFill>
        <a:blip xmlns:r="http://schemas.openxmlformats.org/officeDocument/2006/relationships" r:embed="rId2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291</xdr:row>
      <xdr:rowOff>0</xdr:rowOff>
    </xdr:from>
    <xdr:ext cx="590550" cy="590550"/>
    <xdr:pic>
      <xdr:nvPicPr>
        <xdr:cNvPr id="282" name="image282.jpg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 preferRelativeResize="0"/>
      </xdr:nvPicPr>
      <xdr:blipFill>
        <a:blip xmlns:r="http://schemas.openxmlformats.org/officeDocument/2006/relationships" r:embed="rId2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292</xdr:row>
      <xdr:rowOff>0</xdr:rowOff>
    </xdr:from>
    <xdr:ext cx="590550" cy="590550"/>
    <xdr:pic>
      <xdr:nvPicPr>
        <xdr:cNvPr id="283" name="image264.jpg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 preferRelativeResize="0"/>
      </xdr:nvPicPr>
      <xdr:blipFill>
        <a:blip xmlns:r="http://schemas.openxmlformats.org/officeDocument/2006/relationships" r:embed="rId2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293</xdr:row>
      <xdr:rowOff>0</xdr:rowOff>
    </xdr:from>
    <xdr:ext cx="590550" cy="590550"/>
    <xdr:pic>
      <xdr:nvPicPr>
        <xdr:cNvPr id="284" name="image270.jpg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 preferRelativeResize="0"/>
      </xdr:nvPicPr>
      <xdr:blipFill>
        <a:blip xmlns:r="http://schemas.openxmlformats.org/officeDocument/2006/relationships" r:embed="rId2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294</xdr:row>
      <xdr:rowOff>0</xdr:rowOff>
    </xdr:from>
    <xdr:ext cx="590550" cy="590550"/>
    <xdr:pic>
      <xdr:nvPicPr>
        <xdr:cNvPr id="285" name="image284.jpg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 preferRelativeResize="0"/>
      </xdr:nvPicPr>
      <xdr:blipFill>
        <a:blip xmlns:r="http://schemas.openxmlformats.org/officeDocument/2006/relationships" r:embed="rId2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295</xdr:row>
      <xdr:rowOff>0</xdr:rowOff>
    </xdr:from>
    <xdr:ext cx="590550" cy="590550"/>
    <xdr:pic>
      <xdr:nvPicPr>
        <xdr:cNvPr id="286" name="image269.jpg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 preferRelativeResize="0"/>
      </xdr:nvPicPr>
      <xdr:blipFill>
        <a:blip xmlns:r="http://schemas.openxmlformats.org/officeDocument/2006/relationships" r:embed="rId2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296</xdr:row>
      <xdr:rowOff>0</xdr:rowOff>
    </xdr:from>
    <xdr:ext cx="590550" cy="590550"/>
    <xdr:pic>
      <xdr:nvPicPr>
        <xdr:cNvPr id="287" name="image267.jpg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 preferRelativeResize="0"/>
      </xdr:nvPicPr>
      <xdr:blipFill>
        <a:blip xmlns:r="http://schemas.openxmlformats.org/officeDocument/2006/relationships" r:embed="rId2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297</xdr:row>
      <xdr:rowOff>0</xdr:rowOff>
    </xdr:from>
    <xdr:ext cx="590550" cy="590550"/>
    <xdr:pic>
      <xdr:nvPicPr>
        <xdr:cNvPr id="288" name="image275.jpg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 preferRelativeResize="0"/>
      </xdr:nvPicPr>
      <xdr:blipFill>
        <a:blip xmlns:r="http://schemas.openxmlformats.org/officeDocument/2006/relationships" r:embed="rId2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298</xdr:row>
      <xdr:rowOff>0</xdr:rowOff>
    </xdr:from>
    <xdr:ext cx="590550" cy="590550"/>
    <xdr:pic>
      <xdr:nvPicPr>
        <xdr:cNvPr id="289" name="image296.jpg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 preferRelativeResize="0"/>
      </xdr:nvPicPr>
      <xdr:blipFill>
        <a:blip xmlns:r="http://schemas.openxmlformats.org/officeDocument/2006/relationships" r:embed="rId2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299</xdr:row>
      <xdr:rowOff>0</xdr:rowOff>
    </xdr:from>
    <xdr:ext cx="590550" cy="590550"/>
    <xdr:pic>
      <xdr:nvPicPr>
        <xdr:cNvPr id="290" name="image274.jpg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 preferRelativeResize="0"/>
      </xdr:nvPicPr>
      <xdr:blipFill>
        <a:blip xmlns:r="http://schemas.openxmlformats.org/officeDocument/2006/relationships" r:embed="rId2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300</xdr:row>
      <xdr:rowOff>0</xdr:rowOff>
    </xdr:from>
    <xdr:ext cx="590550" cy="590550"/>
    <xdr:pic>
      <xdr:nvPicPr>
        <xdr:cNvPr id="291" name="image278.png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 preferRelativeResize="0"/>
      </xdr:nvPicPr>
      <xdr:blipFill>
        <a:blip xmlns:r="http://schemas.openxmlformats.org/officeDocument/2006/relationships" r:embed="rId2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301</xdr:row>
      <xdr:rowOff>0</xdr:rowOff>
    </xdr:from>
    <xdr:ext cx="590550" cy="590550"/>
    <xdr:pic>
      <xdr:nvPicPr>
        <xdr:cNvPr id="292" name="image304.jpg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 preferRelativeResize="0"/>
      </xdr:nvPicPr>
      <xdr:blipFill>
        <a:blip xmlns:r="http://schemas.openxmlformats.org/officeDocument/2006/relationships" r:embed="rId2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302</xdr:row>
      <xdr:rowOff>0</xdr:rowOff>
    </xdr:from>
    <xdr:ext cx="590550" cy="590550"/>
    <xdr:pic>
      <xdr:nvPicPr>
        <xdr:cNvPr id="293" name="image277.jpg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 preferRelativeResize="0"/>
      </xdr:nvPicPr>
      <xdr:blipFill>
        <a:blip xmlns:r="http://schemas.openxmlformats.org/officeDocument/2006/relationships" r:embed="rId2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303</xdr:row>
      <xdr:rowOff>0</xdr:rowOff>
    </xdr:from>
    <xdr:ext cx="590550" cy="590550"/>
    <xdr:pic>
      <xdr:nvPicPr>
        <xdr:cNvPr id="294" name="image281.jpg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 preferRelativeResize="0"/>
      </xdr:nvPicPr>
      <xdr:blipFill>
        <a:blip xmlns:r="http://schemas.openxmlformats.org/officeDocument/2006/relationships" r:embed="rId2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304</xdr:row>
      <xdr:rowOff>0</xdr:rowOff>
    </xdr:from>
    <xdr:ext cx="590550" cy="590550"/>
    <xdr:pic>
      <xdr:nvPicPr>
        <xdr:cNvPr id="295" name="image287.jpg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 preferRelativeResize="0"/>
      </xdr:nvPicPr>
      <xdr:blipFill>
        <a:blip xmlns:r="http://schemas.openxmlformats.org/officeDocument/2006/relationships" r:embed="rId2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306</xdr:row>
      <xdr:rowOff>0</xdr:rowOff>
    </xdr:from>
    <xdr:ext cx="590550" cy="590550"/>
    <xdr:pic>
      <xdr:nvPicPr>
        <xdr:cNvPr id="296" name="image273.jpg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 preferRelativeResize="0"/>
      </xdr:nvPicPr>
      <xdr:blipFill>
        <a:blip xmlns:r="http://schemas.openxmlformats.org/officeDocument/2006/relationships" r:embed="rId2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307</xdr:row>
      <xdr:rowOff>0</xdr:rowOff>
    </xdr:from>
    <xdr:ext cx="590550" cy="590550"/>
    <xdr:pic>
      <xdr:nvPicPr>
        <xdr:cNvPr id="297" name="image280.jpg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 preferRelativeResize="0"/>
      </xdr:nvPicPr>
      <xdr:blipFill>
        <a:blip xmlns:r="http://schemas.openxmlformats.org/officeDocument/2006/relationships" r:embed="rId2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308</xdr:row>
      <xdr:rowOff>0</xdr:rowOff>
    </xdr:from>
    <xdr:ext cx="590550" cy="590550"/>
    <xdr:pic>
      <xdr:nvPicPr>
        <xdr:cNvPr id="298" name="image286.jpg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 preferRelativeResize="0"/>
      </xdr:nvPicPr>
      <xdr:blipFill>
        <a:blip xmlns:r="http://schemas.openxmlformats.org/officeDocument/2006/relationships" r:embed="rId2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309</xdr:row>
      <xdr:rowOff>0</xdr:rowOff>
    </xdr:from>
    <xdr:ext cx="590550" cy="590550"/>
    <xdr:pic>
      <xdr:nvPicPr>
        <xdr:cNvPr id="299" name="image288.jpg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 preferRelativeResize="0"/>
      </xdr:nvPicPr>
      <xdr:blipFill>
        <a:blip xmlns:r="http://schemas.openxmlformats.org/officeDocument/2006/relationships" r:embed="rId2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310</xdr:row>
      <xdr:rowOff>0</xdr:rowOff>
    </xdr:from>
    <xdr:ext cx="590550" cy="590550"/>
    <xdr:pic>
      <xdr:nvPicPr>
        <xdr:cNvPr id="300" name="image283.jpg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 preferRelativeResize="0"/>
      </xdr:nvPicPr>
      <xdr:blipFill>
        <a:blip xmlns:r="http://schemas.openxmlformats.org/officeDocument/2006/relationships" r:embed="rId2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311</xdr:row>
      <xdr:rowOff>0</xdr:rowOff>
    </xdr:from>
    <xdr:ext cx="590550" cy="590550"/>
    <xdr:pic>
      <xdr:nvPicPr>
        <xdr:cNvPr id="301" name="image285.jpg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 preferRelativeResize="0"/>
      </xdr:nvPicPr>
      <xdr:blipFill>
        <a:blip xmlns:r="http://schemas.openxmlformats.org/officeDocument/2006/relationships" r:embed="rId2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312</xdr:row>
      <xdr:rowOff>0</xdr:rowOff>
    </xdr:from>
    <xdr:ext cx="590550" cy="590550"/>
    <xdr:pic>
      <xdr:nvPicPr>
        <xdr:cNvPr id="302" name="image294.jpg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PicPr preferRelativeResize="0"/>
      </xdr:nvPicPr>
      <xdr:blipFill>
        <a:blip xmlns:r="http://schemas.openxmlformats.org/officeDocument/2006/relationships" r:embed="rId2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313</xdr:row>
      <xdr:rowOff>0</xdr:rowOff>
    </xdr:from>
    <xdr:ext cx="590550" cy="590550"/>
    <xdr:pic>
      <xdr:nvPicPr>
        <xdr:cNvPr id="303" name="image276.jpg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 preferRelativeResize="0"/>
      </xdr:nvPicPr>
      <xdr:blipFill>
        <a:blip xmlns:r="http://schemas.openxmlformats.org/officeDocument/2006/relationships" r:embed="rId2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314</xdr:row>
      <xdr:rowOff>0</xdr:rowOff>
    </xdr:from>
    <xdr:ext cx="590550" cy="590550"/>
    <xdr:pic>
      <xdr:nvPicPr>
        <xdr:cNvPr id="304" name="image279.jpg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 preferRelativeResize="0"/>
      </xdr:nvPicPr>
      <xdr:blipFill>
        <a:blip xmlns:r="http://schemas.openxmlformats.org/officeDocument/2006/relationships" r:embed="rId2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315</xdr:row>
      <xdr:rowOff>0</xdr:rowOff>
    </xdr:from>
    <xdr:ext cx="590550" cy="590550"/>
    <xdr:pic>
      <xdr:nvPicPr>
        <xdr:cNvPr id="305" name="image307.jpg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 preferRelativeResize="0"/>
      </xdr:nvPicPr>
      <xdr:blipFill>
        <a:blip xmlns:r="http://schemas.openxmlformats.org/officeDocument/2006/relationships" r:embed="rId2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316</xdr:row>
      <xdr:rowOff>0</xdr:rowOff>
    </xdr:from>
    <xdr:ext cx="590550" cy="590550"/>
    <xdr:pic>
      <xdr:nvPicPr>
        <xdr:cNvPr id="306" name="image293.jpg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PicPr preferRelativeResize="0"/>
      </xdr:nvPicPr>
      <xdr:blipFill>
        <a:blip xmlns:r="http://schemas.openxmlformats.org/officeDocument/2006/relationships" r:embed="rId2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317</xdr:row>
      <xdr:rowOff>0</xdr:rowOff>
    </xdr:from>
    <xdr:ext cx="590550" cy="590550"/>
    <xdr:pic>
      <xdr:nvPicPr>
        <xdr:cNvPr id="307" name="image322.jpg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PicPr preferRelativeResize="0"/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318</xdr:row>
      <xdr:rowOff>0</xdr:rowOff>
    </xdr:from>
    <xdr:ext cx="590550" cy="590550"/>
    <xdr:pic>
      <xdr:nvPicPr>
        <xdr:cNvPr id="308" name="image317.jpg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PicPr preferRelativeResize="0"/>
      </xdr:nvPicPr>
      <xdr:blipFill>
        <a:blip xmlns:r="http://schemas.openxmlformats.org/officeDocument/2006/relationships" r:embed="rId2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319</xdr:row>
      <xdr:rowOff>0</xdr:rowOff>
    </xdr:from>
    <xdr:ext cx="590550" cy="590550"/>
    <xdr:pic>
      <xdr:nvPicPr>
        <xdr:cNvPr id="309" name="image300.jpg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PicPr preferRelativeResize="0"/>
      </xdr:nvPicPr>
      <xdr:blipFill>
        <a:blip xmlns:r="http://schemas.openxmlformats.org/officeDocument/2006/relationships" r:embed="rId2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320</xdr:row>
      <xdr:rowOff>0</xdr:rowOff>
    </xdr:from>
    <xdr:ext cx="590550" cy="590550"/>
    <xdr:pic>
      <xdr:nvPicPr>
        <xdr:cNvPr id="310" name="image295.jpg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PicPr preferRelativeResize="0"/>
      </xdr:nvPicPr>
      <xdr:blipFill>
        <a:blip xmlns:r="http://schemas.openxmlformats.org/officeDocument/2006/relationships" r:embed="rId2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321</xdr:row>
      <xdr:rowOff>0</xdr:rowOff>
    </xdr:from>
    <xdr:ext cx="590550" cy="590550"/>
    <xdr:pic>
      <xdr:nvPicPr>
        <xdr:cNvPr id="311" name="image289.jpg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 preferRelativeResize="0"/>
      </xdr:nvPicPr>
      <xdr:blipFill>
        <a:blip xmlns:r="http://schemas.openxmlformats.org/officeDocument/2006/relationships" r:embed="rId2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322</xdr:row>
      <xdr:rowOff>0</xdr:rowOff>
    </xdr:from>
    <xdr:ext cx="590550" cy="590550"/>
    <xdr:pic>
      <xdr:nvPicPr>
        <xdr:cNvPr id="312" name="image291.jpg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PicPr preferRelativeResize="0"/>
      </xdr:nvPicPr>
      <xdr:blipFill>
        <a:blip xmlns:r="http://schemas.openxmlformats.org/officeDocument/2006/relationships" r:embed="rId3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323</xdr:row>
      <xdr:rowOff>0</xdr:rowOff>
    </xdr:from>
    <xdr:ext cx="590550" cy="590550"/>
    <xdr:pic>
      <xdr:nvPicPr>
        <xdr:cNvPr id="313" name="image316.jpg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 preferRelativeResize="0"/>
      </xdr:nvPicPr>
      <xdr:blipFill>
        <a:blip xmlns:r="http://schemas.openxmlformats.org/officeDocument/2006/relationships" r:embed="rId3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324</xdr:row>
      <xdr:rowOff>0</xdr:rowOff>
    </xdr:from>
    <xdr:ext cx="590550" cy="590550"/>
    <xdr:pic>
      <xdr:nvPicPr>
        <xdr:cNvPr id="314" name="image292.jpg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PicPr preferRelativeResize="0"/>
      </xdr:nvPicPr>
      <xdr:blipFill>
        <a:blip xmlns:r="http://schemas.openxmlformats.org/officeDocument/2006/relationships" r:embed="rId3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325</xdr:row>
      <xdr:rowOff>0</xdr:rowOff>
    </xdr:from>
    <xdr:ext cx="590550" cy="590550"/>
    <xdr:pic>
      <xdr:nvPicPr>
        <xdr:cNvPr id="315" name="image305.jpg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PicPr preferRelativeResize="0"/>
      </xdr:nvPicPr>
      <xdr:blipFill>
        <a:blip xmlns:r="http://schemas.openxmlformats.org/officeDocument/2006/relationships" r:embed="rId3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326</xdr:row>
      <xdr:rowOff>0</xdr:rowOff>
    </xdr:from>
    <xdr:ext cx="590550" cy="590550"/>
    <xdr:pic>
      <xdr:nvPicPr>
        <xdr:cNvPr id="316" name="image299.jpg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PicPr preferRelativeResize="0"/>
      </xdr:nvPicPr>
      <xdr:blipFill>
        <a:blip xmlns:r="http://schemas.openxmlformats.org/officeDocument/2006/relationships" r:embed="rId3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327</xdr:row>
      <xdr:rowOff>0</xdr:rowOff>
    </xdr:from>
    <xdr:ext cx="590550" cy="590550"/>
    <xdr:pic>
      <xdr:nvPicPr>
        <xdr:cNvPr id="317" name="image320.jpg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 preferRelativeResize="0"/>
      </xdr:nvPicPr>
      <xdr:blipFill>
        <a:blip xmlns:r="http://schemas.openxmlformats.org/officeDocument/2006/relationships" r:embed="rId3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329</xdr:row>
      <xdr:rowOff>0</xdr:rowOff>
    </xdr:from>
    <xdr:ext cx="590550" cy="590550"/>
    <xdr:pic>
      <xdr:nvPicPr>
        <xdr:cNvPr id="318" name="image309.jpg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PicPr preferRelativeResize="0"/>
      </xdr:nvPicPr>
      <xdr:blipFill>
        <a:blip xmlns:r="http://schemas.openxmlformats.org/officeDocument/2006/relationships" r:embed="rId3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330</xdr:row>
      <xdr:rowOff>0</xdr:rowOff>
    </xdr:from>
    <xdr:ext cx="590550" cy="590550"/>
    <xdr:pic>
      <xdr:nvPicPr>
        <xdr:cNvPr id="319" name="image297.jpg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 preferRelativeResize="0"/>
      </xdr:nvPicPr>
      <xdr:blipFill>
        <a:blip xmlns:r="http://schemas.openxmlformats.org/officeDocument/2006/relationships" r:embed="rId3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331</xdr:row>
      <xdr:rowOff>0</xdr:rowOff>
    </xdr:from>
    <xdr:ext cx="590550" cy="590550"/>
    <xdr:pic>
      <xdr:nvPicPr>
        <xdr:cNvPr id="320" name="image306.jpg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PicPr preferRelativeResize="0"/>
      </xdr:nvPicPr>
      <xdr:blipFill>
        <a:blip xmlns:r="http://schemas.openxmlformats.org/officeDocument/2006/relationships" r:embed="rId3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332</xdr:row>
      <xdr:rowOff>0</xdr:rowOff>
    </xdr:from>
    <xdr:ext cx="590550" cy="590550"/>
    <xdr:pic>
      <xdr:nvPicPr>
        <xdr:cNvPr id="321" name="image298.jpg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 preferRelativeResize="0"/>
      </xdr:nvPicPr>
      <xdr:blipFill>
        <a:blip xmlns:r="http://schemas.openxmlformats.org/officeDocument/2006/relationships" r:embed="rId3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333</xdr:row>
      <xdr:rowOff>0</xdr:rowOff>
    </xdr:from>
    <xdr:ext cx="590550" cy="590550"/>
    <xdr:pic>
      <xdr:nvPicPr>
        <xdr:cNvPr id="322" name="image303.jpg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 preferRelativeResize="0"/>
      </xdr:nvPicPr>
      <xdr:blipFill>
        <a:blip xmlns:r="http://schemas.openxmlformats.org/officeDocument/2006/relationships" r:embed="rId3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335</xdr:row>
      <xdr:rowOff>0</xdr:rowOff>
    </xdr:from>
    <xdr:ext cx="590550" cy="590550"/>
    <xdr:pic>
      <xdr:nvPicPr>
        <xdr:cNvPr id="323" name="image301.jpg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PicPr preferRelativeResize="0"/>
      </xdr:nvPicPr>
      <xdr:blipFill>
        <a:blip xmlns:r="http://schemas.openxmlformats.org/officeDocument/2006/relationships" r:embed="rId3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336</xdr:row>
      <xdr:rowOff>0</xdr:rowOff>
    </xdr:from>
    <xdr:ext cx="590550" cy="590550"/>
    <xdr:pic>
      <xdr:nvPicPr>
        <xdr:cNvPr id="324" name="image315.jpg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PicPr preferRelativeResize="0"/>
      </xdr:nvPicPr>
      <xdr:blipFill>
        <a:blip xmlns:r="http://schemas.openxmlformats.org/officeDocument/2006/relationships" r:embed="rId3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337</xdr:row>
      <xdr:rowOff>0</xdr:rowOff>
    </xdr:from>
    <xdr:ext cx="590550" cy="590550"/>
    <xdr:pic>
      <xdr:nvPicPr>
        <xdr:cNvPr id="325" name="image310.jpg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PicPr preferRelativeResize="0"/>
      </xdr:nvPicPr>
      <xdr:blipFill>
        <a:blip xmlns:r="http://schemas.openxmlformats.org/officeDocument/2006/relationships" r:embed="rId3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338</xdr:row>
      <xdr:rowOff>0</xdr:rowOff>
    </xdr:from>
    <xdr:ext cx="590550" cy="590550"/>
    <xdr:pic>
      <xdr:nvPicPr>
        <xdr:cNvPr id="326" name="image311.jpg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PicPr preferRelativeResize="0"/>
      </xdr:nvPicPr>
      <xdr:blipFill>
        <a:blip xmlns:r="http://schemas.openxmlformats.org/officeDocument/2006/relationships" r:embed="rId3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339</xdr:row>
      <xdr:rowOff>0</xdr:rowOff>
    </xdr:from>
    <xdr:ext cx="590550" cy="590550"/>
    <xdr:pic>
      <xdr:nvPicPr>
        <xdr:cNvPr id="327" name="image313.jpg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 preferRelativeResize="0"/>
      </xdr:nvPicPr>
      <xdr:blipFill>
        <a:blip xmlns:r="http://schemas.openxmlformats.org/officeDocument/2006/relationships" r:embed="rId3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340</xdr:row>
      <xdr:rowOff>0</xdr:rowOff>
    </xdr:from>
    <xdr:ext cx="590550" cy="590550"/>
    <xdr:pic>
      <xdr:nvPicPr>
        <xdr:cNvPr id="328" name="image318.jpg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 preferRelativeResize="0"/>
      </xdr:nvPicPr>
      <xdr:blipFill>
        <a:blip xmlns:r="http://schemas.openxmlformats.org/officeDocument/2006/relationships" r:embed="rId3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341</xdr:row>
      <xdr:rowOff>0</xdr:rowOff>
    </xdr:from>
    <xdr:ext cx="590550" cy="590550"/>
    <xdr:pic>
      <xdr:nvPicPr>
        <xdr:cNvPr id="329" name="image302.jpg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PicPr preferRelativeResize="0"/>
      </xdr:nvPicPr>
      <xdr:blipFill>
        <a:blip xmlns:r="http://schemas.openxmlformats.org/officeDocument/2006/relationships" r:embed="rId3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342</xdr:row>
      <xdr:rowOff>0</xdr:rowOff>
    </xdr:from>
    <xdr:ext cx="590550" cy="590550"/>
    <xdr:pic>
      <xdr:nvPicPr>
        <xdr:cNvPr id="330" name="image312.jpg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PicPr preferRelativeResize="0"/>
      </xdr:nvPicPr>
      <xdr:blipFill>
        <a:blip xmlns:r="http://schemas.openxmlformats.org/officeDocument/2006/relationships" r:embed="rId3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343</xdr:row>
      <xdr:rowOff>0</xdr:rowOff>
    </xdr:from>
    <xdr:ext cx="590550" cy="590550"/>
    <xdr:pic>
      <xdr:nvPicPr>
        <xdr:cNvPr id="331" name="image308.jpg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PicPr preferRelativeResize="0"/>
      </xdr:nvPicPr>
      <xdr:blipFill>
        <a:blip xmlns:r="http://schemas.openxmlformats.org/officeDocument/2006/relationships" r:embed="rId3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344</xdr:row>
      <xdr:rowOff>0</xdr:rowOff>
    </xdr:from>
    <xdr:ext cx="590550" cy="590550"/>
    <xdr:pic>
      <xdr:nvPicPr>
        <xdr:cNvPr id="332" name="image335.jpg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PicPr preferRelativeResize="0"/>
      </xdr:nvPicPr>
      <xdr:blipFill>
        <a:blip xmlns:r="http://schemas.openxmlformats.org/officeDocument/2006/relationships" r:embed="rId3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345</xdr:row>
      <xdr:rowOff>0</xdr:rowOff>
    </xdr:from>
    <xdr:ext cx="590550" cy="590550"/>
    <xdr:pic>
      <xdr:nvPicPr>
        <xdr:cNvPr id="333" name="image336.jpg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PicPr preferRelativeResize="0"/>
      </xdr:nvPicPr>
      <xdr:blipFill>
        <a:blip xmlns:r="http://schemas.openxmlformats.org/officeDocument/2006/relationships" r:embed="rId3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346</xdr:row>
      <xdr:rowOff>0</xdr:rowOff>
    </xdr:from>
    <xdr:ext cx="590550" cy="590550"/>
    <xdr:pic>
      <xdr:nvPicPr>
        <xdr:cNvPr id="334" name="image350.jpg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PicPr preferRelativeResize="0"/>
      </xdr:nvPicPr>
      <xdr:blipFill>
        <a:blip xmlns:r="http://schemas.openxmlformats.org/officeDocument/2006/relationships" r:embed="rId3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347</xdr:row>
      <xdr:rowOff>0</xdr:rowOff>
    </xdr:from>
    <xdr:ext cx="590550" cy="590550"/>
    <xdr:pic>
      <xdr:nvPicPr>
        <xdr:cNvPr id="335" name="image347.jpg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PicPr preferRelativeResize="0"/>
      </xdr:nvPicPr>
      <xdr:blipFill>
        <a:blip xmlns:r="http://schemas.openxmlformats.org/officeDocument/2006/relationships" r:embed="rId3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348</xdr:row>
      <xdr:rowOff>0</xdr:rowOff>
    </xdr:from>
    <xdr:ext cx="590550" cy="590550"/>
    <xdr:pic>
      <xdr:nvPicPr>
        <xdr:cNvPr id="336" name="image330.jpg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PicPr preferRelativeResize="0"/>
      </xdr:nvPicPr>
      <xdr:blipFill>
        <a:blip xmlns:r="http://schemas.openxmlformats.org/officeDocument/2006/relationships" r:embed="rId3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349</xdr:row>
      <xdr:rowOff>0</xdr:rowOff>
    </xdr:from>
    <xdr:ext cx="590550" cy="590550"/>
    <xdr:pic>
      <xdr:nvPicPr>
        <xdr:cNvPr id="337" name="image323.jpg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 preferRelativeResize="0"/>
      </xdr:nvPicPr>
      <xdr:blipFill>
        <a:blip xmlns:r="http://schemas.openxmlformats.org/officeDocument/2006/relationships" r:embed="rId3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350</xdr:row>
      <xdr:rowOff>0</xdr:rowOff>
    </xdr:from>
    <xdr:ext cx="590550" cy="590550"/>
    <xdr:pic>
      <xdr:nvPicPr>
        <xdr:cNvPr id="338" name="image314.jpg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PicPr preferRelativeResize="0"/>
      </xdr:nvPicPr>
      <xdr:blipFill>
        <a:blip xmlns:r="http://schemas.openxmlformats.org/officeDocument/2006/relationships" r:embed="rId3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351</xdr:row>
      <xdr:rowOff>0</xdr:rowOff>
    </xdr:from>
    <xdr:ext cx="590550" cy="590550"/>
    <xdr:pic>
      <xdr:nvPicPr>
        <xdr:cNvPr id="339" name="image334.jpg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PicPr preferRelativeResize="0"/>
      </xdr:nvPicPr>
      <xdr:blipFill>
        <a:blip xmlns:r="http://schemas.openxmlformats.org/officeDocument/2006/relationships" r:embed="rId3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352</xdr:row>
      <xdr:rowOff>0</xdr:rowOff>
    </xdr:from>
    <xdr:ext cx="590550" cy="590550"/>
    <xdr:pic>
      <xdr:nvPicPr>
        <xdr:cNvPr id="340" name="image341.jpg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PicPr preferRelativeResize="0"/>
      </xdr:nvPicPr>
      <xdr:blipFill>
        <a:blip xmlns:r="http://schemas.openxmlformats.org/officeDocument/2006/relationships" r:embed="rId3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354</xdr:row>
      <xdr:rowOff>0</xdr:rowOff>
    </xdr:from>
    <xdr:ext cx="590550" cy="590550"/>
    <xdr:pic>
      <xdr:nvPicPr>
        <xdr:cNvPr id="341" name="image333.jpg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PicPr preferRelativeResize="0"/>
      </xdr:nvPicPr>
      <xdr:blipFill>
        <a:blip xmlns:r="http://schemas.openxmlformats.org/officeDocument/2006/relationships" r:embed="rId3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355</xdr:row>
      <xdr:rowOff>0</xdr:rowOff>
    </xdr:from>
    <xdr:ext cx="590550" cy="590550"/>
    <xdr:pic>
      <xdr:nvPicPr>
        <xdr:cNvPr id="342" name="image327.jpg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PicPr preferRelativeResize="0"/>
      </xdr:nvPicPr>
      <xdr:blipFill>
        <a:blip xmlns:r="http://schemas.openxmlformats.org/officeDocument/2006/relationships" r:embed="rId3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356</xdr:row>
      <xdr:rowOff>0</xdr:rowOff>
    </xdr:from>
    <xdr:ext cx="590550" cy="590550"/>
    <xdr:pic>
      <xdr:nvPicPr>
        <xdr:cNvPr id="343" name="image324.jpg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PicPr preferRelativeResize="0"/>
      </xdr:nvPicPr>
      <xdr:blipFill>
        <a:blip xmlns:r="http://schemas.openxmlformats.org/officeDocument/2006/relationships" r:embed="rId3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357</xdr:row>
      <xdr:rowOff>0</xdr:rowOff>
    </xdr:from>
    <xdr:ext cx="590550" cy="590550"/>
    <xdr:pic>
      <xdr:nvPicPr>
        <xdr:cNvPr id="344" name="image319.jpg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PicPr preferRelativeResize="0"/>
      </xdr:nvPicPr>
      <xdr:blipFill>
        <a:blip xmlns:r="http://schemas.openxmlformats.org/officeDocument/2006/relationships" r:embed="rId3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358</xdr:row>
      <xdr:rowOff>0</xdr:rowOff>
    </xdr:from>
    <xdr:ext cx="590550" cy="590550"/>
    <xdr:pic>
      <xdr:nvPicPr>
        <xdr:cNvPr id="345" name="image321.jpg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PicPr preferRelativeResize="0"/>
      </xdr:nvPicPr>
      <xdr:blipFill>
        <a:blip xmlns:r="http://schemas.openxmlformats.org/officeDocument/2006/relationships" r:embed="rId3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359</xdr:row>
      <xdr:rowOff>0</xdr:rowOff>
    </xdr:from>
    <xdr:ext cx="590550" cy="590550"/>
    <xdr:pic>
      <xdr:nvPicPr>
        <xdr:cNvPr id="346" name="image326.jpg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PicPr preferRelativeResize="0"/>
      </xdr:nvPicPr>
      <xdr:blipFill>
        <a:blip xmlns:r="http://schemas.openxmlformats.org/officeDocument/2006/relationships" r:embed="rId3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360</xdr:row>
      <xdr:rowOff>0</xdr:rowOff>
    </xdr:from>
    <xdr:ext cx="590550" cy="590550"/>
    <xdr:pic>
      <xdr:nvPicPr>
        <xdr:cNvPr id="347" name="image344.jpg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PicPr preferRelativeResize="0"/>
      </xdr:nvPicPr>
      <xdr:blipFill>
        <a:blip xmlns:r="http://schemas.openxmlformats.org/officeDocument/2006/relationships" r:embed="rId3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361</xdr:row>
      <xdr:rowOff>0</xdr:rowOff>
    </xdr:from>
    <xdr:ext cx="590550" cy="590550"/>
    <xdr:pic>
      <xdr:nvPicPr>
        <xdr:cNvPr id="348" name="image339.jpg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PicPr preferRelativeResize="0"/>
      </xdr:nvPicPr>
      <xdr:blipFill>
        <a:blip xmlns:r="http://schemas.openxmlformats.org/officeDocument/2006/relationships" r:embed="rId3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362</xdr:row>
      <xdr:rowOff>0</xdr:rowOff>
    </xdr:from>
    <xdr:ext cx="590550" cy="590550"/>
    <xdr:pic>
      <xdr:nvPicPr>
        <xdr:cNvPr id="349" name="image325.jpg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PicPr preferRelativeResize="0"/>
      </xdr:nvPicPr>
      <xdr:blipFill>
        <a:blip xmlns:r="http://schemas.openxmlformats.org/officeDocument/2006/relationships" r:embed="rId3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363</xdr:row>
      <xdr:rowOff>0</xdr:rowOff>
    </xdr:from>
    <xdr:ext cx="590550" cy="590550"/>
    <xdr:pic>
      <xdr:nvPicPr>
        <xdr:cNvPr id="350" name="image365.jpg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PicPr preferRelativeResize="0"/>
      </xdr:nvPicPr>
      <xdr:blipFill>
        <a:blip xmlns:r="http://schemas.openxmlformats.org/officeDocument/2006/relationships" r:embed="rId3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364</xdr:row>
      <xdr:rowOff>0</xdr:rowOff>
    </xdr:from>
    <xdr:ext cx="590550" cy="590550"/>
    <xdr:pic>
      <xdr:nvPicPr>
        <xdr:cNvPr id="351" name="image328.jpg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PicPr preferRelativeResize="0"/>
      </xdr:nvPicPr>
      <xdr:blipFill>
        <a:blip xmlns:r="http://schemas.openxmlformats.org/officeDocument/2006/relationships" r:embed="rId3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365</xdr:row>
      <xdr:rowOff>0</xdr:rowOff>
    </xdr:from>
    <xdr:ext cx="590550" cy="590550"/>
    <xdr:pic>
      <xdr:nvPicPr>
        <xdr:cNvPr id="352" name="image329.jpg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PicPr preferRelativeResize="0"/>
      </xdr:nvPicPr>
      <xdr:blipFill>
        <a:blip xmlns:r="http://schemas.openxmlformats.org/officeDocument/2006/relationships" r:embed="rId3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366</xdr:row>
      <xdr:rowOff>0</xdr:rowOff>
    </xdr:from>
    <xdr:ext cx="590550" cy="590550"/>
    <xdr:pic>
      <xdr:nvPicPr>
        <xdr:cNvPr id="353" name="image337.jpg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PicPr preferRelativeResize="0"/>
      </xdr:nvPicPr>
      <xdr:blipFill>
        <a:blip xmlns:r="http://schemas.openxmlformats.org/officeDocument/2006/relationships" r:embed="rId3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368</xdr:row>
      <xdr:rowOff>0</xdr:rowOff>
    </xdr:from>
    <xdr:ext cx="590550" cy="590550"/>
    <xdr:pic>
      <xdr:nvPicPr>
        <xdr:cNvPr id="354" name="image354.jpg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PicPr preferRelativeResize="0"/>
      </xdr:nvPicPr>
      <xdr:blipFill>
        <a:blip xmlns:r="http://schemas.openxmlformats.org/officeDocument/2006/relationships" r:embed="rId3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369</xdr:row>
      <xdr:rowOff>0</xdr:rowOff>
    </xdr:from>
    <xdr:ext cx="590550" cy="590550"/>
    <xdr:pic>
      <xdr:nvPicPr>
        <xdr:cNvPr id="355" name="image331.jpg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PicPr preferRelativeResize="0"/>
      </xdr:nvPicPr>
      <xdr:blipFill>
        <a:blip xmlns:r="http://schemas.openxmlformats.org/officeDocument/2006/relationships" r:embed="rId3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370</xdr:row>
      <xdr:rowOff>0</xdr:rowOff>
    </xdr:from>
    <xdr:ext cx="590550" cy="590550"/>
    <xdr:pic>
      <xdr:nvPicPr>
        <xdr:cNvPr id="356" name="image340.jpg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PicPr preferRelativeResize="0"/>
      </xdr:nvPicPr>
      <xdr:blipFill>
        <a:blip xmlns:r="http://schemas.openxmlformats.org/officeDocument/2006/relationships" r:embed="rId3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371</xdr:row>
      <xdr:rowOff>0</xdr:rowOff>
    </xdr:from>
    <xdr:ext cx="590550" cy="590550"/>
    <xdr:pic>
      <xdr:nvPicPr>
        <xdr:cNvPr id="357" name="image343.jpg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PicPr preferRelativeResize="0"/>
      </xdr:nvPicPr>
      <xdr:blipFill>
        <a:blip xmlns:r="http://schemas.openxmlformats.org/officeDocument/2006/relationships" r:embed="rId3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372</xdr:row>
      <xdr:rowOff>0</xdr:rowOff>
    </xdr:from>
    <xdr:ext cx="590550" cy="590550"/>
    <xdr:pic>
      <xdr:nvPicPr>
        <xdr:cNvPr id="358" name="image332.jpg"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PicPr preferRelativeResize="0"/>
      </xdr:nvPicPr>
      <xdr:blipFill>
        <a:blip xmlns:r="http://schemas.openxmlformats.org/officeDocument/2006/relationships" r:embed="rId3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373</xdr:row>
      <xdr:rowOff>0</xdr:rowOff>
    </xdr:from>
    <xdr:ext cx="590550" cy="590550"/>
    <xdr:pic>
      <xdr:nvPicPr>
        <xdr:cNvPr id="359" name="image338.jpg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PicPr preferRelativeResize="0"/>
      </xdr:nvPicPr>
      <xdr:blipFill>
        <a:blip xmlns:r="http://schemas.openxmlformats.org/officeDocument/2006/relationships" r:embed="rId3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374</xdr:row>
      <xdr:rowOff>0</xdr:rowOff>
    </xdr:from>
    <xdr:ext cx="590550" cy="590550"/>
    <xdr:pic>
      <xdr:nvPicPr>
        <xdr:cNvPr id="360" name="image345.jpg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PicPr preferRelativeResize="0"/>
      </xdr:nvPicPr>
      <xdr:blipFill>
        <a:blip xmlns:r="http://schemas.openxmlformats.org/officeDocument/2006/relationships" r:embed="rId3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375</xdr:row>
      <xdr:rowOff>0</xdr:rowOff>
    </xdr:from>
    <xdr:ext cx="590550" cy="590550"/>
    <xdr:pic>
      <xdr:nvPicPr>
        <xdr:cNvPr id="361" name="image351.jpg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PicPr preferRelativeResize="0"/>
      </xdr:nvPicPr>
      <xdr:blipFill>
        <a:blip xmlns:r="http://schemas.openxmlformats.org/officeDocument/2006/relationships" r:embed="rId3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376</xdr:row>
      <xdr:rowOff>0</xdr:rowOff>
    </xdr:from>
    <xdr:ext cx="590550" cy="590550"/>
    <xdr:pic>
      <xdr:nvPicPr>
        <xdr:cNvPr id="362" name="image361.jpg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PicPr preferRelativeResize="0"/>
      </xdr:nvPicPr>
      <xdr:blipFill>
        <a:blip xmlns:r="http://schemas.openxmlformats.org/officeDocument/2006/relationships" r:embed="rId3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377</xdr:row>
      <xdr:rowOff>0</xdr:rowOff>
    </xdr:from>
    <xdr:ext cx="590550" cy="590550"/>
    <xdr:pic>
      <xdr:nvPicPr>
        <xdr:cNvPr id="363" name="image346.jpg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PicPr preferRelativeResize="0"/>
      </xdr:nvPicPr>
      <xdr:blipFill>
        <a:blip xmlns:r="http://schemas.openxmlformats.org/officeDocument/2006/relationships" r:embed="rId3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378</xdr:row>
      <xdr:rowOff>0</xdr:rowOff>
    </xdr:from>
    <xdr:ext cx="590550" cy="590550"/>
    <xdr:pic>
      <xdr:nvPicPr>
        <xdr:cNvPr id="364" name="image342.png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PicPr preferRelativeResize="0"/>
      </xdr:nvPicPr>
      <xdr:blipFill>
        <a:blip xmlns:r="http://schemas.openxmlformats.org/officeDocument/2006/relationships" r:embed="rId3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379</xdr:row>
      <xdr:rowOff>0</xdr:rowOff>
    </xdr:from>
    <xdr:ext cx="590550" cy="590550"/>
    <xdr:pic>
      <xdr:nvPicPr>
        <xdr:cNvPr id="365" name="image357.png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PicPr preferRelativeResize="0"/>
      </xdr:nvPicPr>
      <xdr:blipFill>
        <a:blip xmlns:r="http://schemas.openxmlformats.org/officeDocument/2006/relationships" r:embed="rId3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381</xdr:row>
      <xdr:rowOff>0</xdr:rowOff>
    </xdr:from>
    <xdr:ext cx="590550" cy="590550"/>
    <xdr:pic>
      <xdr:nvPicPr>
        <xdr:cNvPr id="366" name="image373.jpg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PicPr preferRelativeResize="0"/>
      </xdr:nvPicPr>
      <xdr:blipFill>
        <a:blip xmlns:r="http://schemas.openxmlformats.org/officeDocument/2006/relationships" r:embed="rId3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382</xdr:row>
      <xdr:rowOff>0</xdr:rowOff>
    </xdr:from>
    <xdr:ext cx="590550" cy="590550"/>
    <xdr:pic>
      <xdr:nvPicPr>
        <xdr:cNvPr id="367" name="image358.jpg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PicPr preferRelativeResize="0"/>
      </xdr:nvPicPr>
      <xdr:blipFill>
        <a:blip xmlns:r="http://schemas.openxmlformats.org/officeDocument/2006/relationships" r:embed="rId3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383</xdr:row>
      <xdr:rowOff>0</xdr:rowOff>
    </xdr:from>
    <xdr:ext cx="590550" cy="590550"/>
    <xdr:pic>
      <xdr:nvPicPr>
        <xdr:cNvPr id="368" name="image348.jpg"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PicPr preferRelativeResize="0"/>
      </xdr:nvPicPr>
      <xdr:blipFill>
        <a:blip xmlns:r="http://schemas.openxmlformats.org/officeDocument/2006/relationships" r:embed="rId3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384</xdr:row>
      <xdr:rowOff>0</xdr:rowOff>
    </xdr:from>
    <xdr:ext cx="590550" cy="590550"/>
    <xdr:pic>
      <xdr:nvPicPr>
        <xdr:cNvPr id="369" name="image374.jpg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PicPr preferRelativeResize="0"/>
      </xdr:nvPicPr>
      <xdr:blipFill>
        <a:blip xmlns:r="http://schemas.openxmlformats.org/officeDocument/2006/relationships" r:embed="rId3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385</xdr:row>
      <xdr:rowOff>0</xdr:rowOff>
    </xdr:from>
    <xdr:ext cx="590550" cy="590550"/>
    <xdr:pic>
      <xdr:nvPicPr>
        <xdr:cNvPr id="370" name="image352.jpg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PicPr preferRelativeResize="0"/>
      </xdr:nvPicPr>
      <xdr:blipFill>
        <a:blip xmlns:r="http://schemas.openxmlformats.org/officeDocument/2006/relationships" r:embed="rId3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386</xdr:row>
      <xdr:rowOff>0</xdr:rowOff>
    </xdr:from>
    <xdr:ext cx="590550" cy="590550"/>
    <xdr:pic>
      <xdr:nvPicPr>
        <xdr:cNvPr id="371" name="image349.jpg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PicPr preferRelativeResize="0"/>
      </xdr:nvPicPr>
      <xdr:blipFill>
        <a:blip xmlns:r="http://schemas.openxmlformats.org/officeDocument/2006/relationships" r:embed="rId3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387</xdr:row>
      <xdr:rowOff>0</xdr:rowOff>
    </xdr:from>
    <xdr:ext cx="590550" cy="590550"/>
    <xdr:pic>
      <xdr:nvPicPr>
        <xdr:cNvPr id="372" name="image360.jpg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PicPr preferRelativeResize="0"/>
      </xdr:nvPicPr>
      <xdr:blipFill>
        <a:blip xmlns:r="http://schemas.openxmlformats.org/officeDocument/2006/relationships" r:embed="rId3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388</xdr:row>
      <xdr:rowOff>0</xdr:rowOff>
    </xdr:from>
    <xdr:ext cx="590550" cy="590550"/>
    <xdr:pic>
      <xdr:nvPicPr>
        <xdr:cNvPr id="373" name="image353.jpg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PicPr preferRelativeResize="0"/>
      </xdr:nvPicPr>
      <xdr:blipFill>
        <a:blip xmlns:r="http://schemas.openxmlformats.org/officeDocument/2006/relationships" r:embed="rId3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389</xdr:row>
      <xdr:rowOff>0</xdr:rowOff>
    </xdr:from>
    <xdr:ext cx="590550" cy="590550"/>
    <xdr:pic>
      <xdr:nvPicPr>
        <xdr:cNvPr id="374" name="image375.jpg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PicPr preferRelativeResize="0"/>
      </xdr:nvPicPr>
      <xdr:blipFill>
        <a:blip xmlns:r="http://schemas.openxmlformats.org/officeDocument/2006/relationships" r:embed="rId3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390</xdr:row>
      <xdr:rowOff>0</xdr:rowOff>
    </xdr:from>
    <xdr:ext cx="590550" cy="590550"/>
    <xdr:pic>
      <xdr:nvPicPr>
        <xdr:cNvPr id="375" name="image379.jpg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PicPr preferRelativeResize="0"/>
      </xdr:nvPicPr>
      <xdr:blipFill>
        <a:blip xmlns:r="http://schemas.openxmlformats.org/officeDocument/2006/relationships" r:embed="rId3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391</xdr:row>
      <xdr:rowOff>0</xdr:rowOff>
    </xdr:from>
    <xdr:ext cx="590550" cy="590550"/>
    <xdr:pic>
      <xdr:nvPicPr>
        <xdr:cNvPr id="376" name="image362.jpg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PicPr preferRelativeResize="0"/>
      </xdr:nvPicPr>
      <xdr:blipFill>
        <a:blip xmlns:r="http://schemas.openxmlformats.org/officeDocument/2006/relationships" r:embed="rId3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392</xdr:row>
      <xdr:rowOff>0</xdr:rowOff>
    </xdr:from>
    <xdr:ext cx="590550" cy="590550"/>
    <xdr:pic>
      <xdr:nvPicPr>
        <xdr:cNvPr id="377" name="image355.jpg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PicPr preferRelativeResize="0"/>
      </xdr:nvPicPr>
      <xdr:blipFill>
        <a:blip xmlns:r="http://schemas.openxmlformats.org/officeDocument/2006/relationships" r:embed="rId3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393</xdr:row>
      <xdr:rowOff>0</xdr:rowOff>
    </xdr:from>
    <xdr:ext cx="590550" cy="590550"/>
    <xdr:pic>
      <xdr:nvPicPr>
        <xdr:cNvPr id="378" name="image371.jpg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PicPr preferRelativeResize="0"/>
      </xdr:nvPicPr>
      <xdr:blipFill>
        <a:blip xmlns:r="http://schemas.openxmlformats.org/officeDocument/2006/relationships" r:embed="rId3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394</xdr:row>
      <xdr:rowOff>0</xdr:rowOff>
    </xdr:from>
    <xdr:ext cx="590550" cy="590550"/>
    <xdr:pic>
      <xdr:nvPicPr>
        <xdr:cNvPr id="379" name="image366.jpg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PicPr preferRelativeResize="0"/>
      </xdr:nvPicPr>
      <xdr:blipFill>
        <a:blip xmlns:r="http://schemas.openxmlformats.org/officeDocument/2006/relationships" r:embed="rId3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395</xdr:row>
      <xdr:rowOff>0</xdr:rowOff>
    </xdr:from>
    <xdr:ext cx="590550" cy="590550"/>
    <xdr:pic>
      <xdr:nvPicPr>
        <xdr:cNvPr id="380" name="image382.jpg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PicPr preferRelativeResize="0"/>
      </xdr:nvPicPr>
      <xdr:blipFill>
        <a:blip xmlns:r="http://schemas.openxmlformats.org/officeDocument/2006/relationships" r:embed="rId3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398</xdr:row>
      <xdr:rowOff>0</xdr:rowOff>
    </xdr:from>
    <xdr:ext cx="590550" cy="590550"/>
    <xdr:pic>
      <xdr:nvPicPr>
        <xdr:cNvPr id="381" name="image376.jpg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PicPr preferRelativeResize="0"/>
      </xdr:nvPicPr>
      <xdr:blipFill>
        <a:blip xmlns:r="http://schemas.openxmlformats.org/officeDocument/2006/relationships" r:embed="rId3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399</xdr:row>
      <xdr:rowOff>0</xdr:rowOff>
    </xdr:from>
    <xdr:ext cx="590550" cy="590550"/>
    <xdr:pic>
      <xdr:nvPicPr>
        <xdr:cNvPr id="382" name="image389.jpg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PicPr preferRelativeResize="0"/>
      </xdr:nvPicPr>
      <xdr:blipFill>
        <a:blip xmlns:r="http://schemas.openxmlformats.org/officeDocument/2006/relationships" r:embed="rId3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400</xdr:row>
      <xdr:rowOff>0</xdr:rowOff>
    </xdr:from>
    <xdr:ext cx="590550" cy="590550"/>
    <xdr:pic>
      <xdr:nvPicPr>
        <xdr:cNvPr id="383" name="image359.jpg">
          <a:extLst>
            <a:ext uri="{FF2B5EF4-FFF2-40B4-BE49-F238E27FC236}">
              <a16:creationId xmlns:a16="http://schemas.microsoft.com/office/drawing/2014/main" id="{00000000-0008-0000-0000-00007F010000}"/>
            </a:ext>
          </a:extLst>
        </xdr:cNvPr>
        <xdr:cNvPicPr preferRelativeResize="0"/>
      </xdr:nvPicPr>
      <xdr:blipFill>
        <a:blip xmlns:r="http://schemas.openxmlformats.org/officeDocument/2006/relationships" r:embed="rId3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401</xdr:row>
      <xdr:rowOff>0</xdr:rowOff>
    </xdr:from>
    <xdr:ext cx="590550" cy="590550"/>
    <xdr:pic>
      <xdr:nvPicPr>
        <xdr:cNvPr id="384" name="image356.jpg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PicPr preferRelativeResize="0"/>
      </xdr:nvPicPr>
      <xdr:blipFill>
        <a:blip xmlns:r="http://schemas.openxmlformats.org/officeDocument/2006/relationships" r:embed="rId3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402</xdr:row>
      <xdr:rowOff>0</xdr:rowOff>
    </xdr:from>
    <xdr:ext cx="590550" cy="590550"/>
    <xdr:pic>
      <xdr:nvPicPr>
        <xdr:cNvPr id="385" name="image367.jpg">
          <a:extLst>
            <a:ext uri="{FF2B5EF4-FFF2-40B4-BE49-F238E27FC236}">
              <a16:creationId xmlns:a16="http://schemas.microsoft.com/office/drawing/2014/main" id="{00000000-0008-0000-0000-000081010000}"/>
            </a:ext>
          </a:extLst>
        </xdr:cNvPr>
        <xdr:cNvPicPr preferRelativeResize="0"/>
      </xdr:nvPicPr>
      <xdr:blipFill>
        <a:blip xmlns:r="http://schemas.openxmlformats.org/officeDocument/2006/relationships" r:embed="rId3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403</xdr:row>
      <xdr:rowOff>0</xdr:rowOff>
    </xdr:from>
    <xdr:ext cx="590550" cy="590550"/>
    <xdr:pic>
      <xdr:nvPicPr>
        <xdr:cNvPr id="386" name="image368.jpg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PicPr preferRelativeResize="0"/>
      </xdr:nvPicPr>
      <xdr:blipFill>
        <a:blip xmlns:r="http://schemas.openxmlformats.org/officeDocument/2006/relationships" r:embed="rId3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404</xdr:row>
      <xdr:rowOff>0</xdr:rowOff>
    </xdr:from>
    <xdr:ext cx="590550" cy="590550"/>
    <xdr:pic>
      <xdr:nvPicPr>
        <xdr:cNvPr id="387" name="image364.jpg">
          <a:extLst>
            <a:ext uri="{FF2B5EF4-FFF2-40B4-BE49-F238E27FC236}">
              <a16:creationId xmlns:a16="http://schemas.microsoft.com/office/drawing/2014/main" id="{00000000-0008-0000-0000-000083010000}"/>
            </a:ext>
          </a:extLst>
        </xdr:cNvPr>
        <xdr:cNvPicPr preferRelativeResize="0"/>
      </xdr:nvPicPr>
      <xdr:blipFill>
        <a:blip xmlns:r="http://schemas.openxmlformats.org/officeDocument/2006/relationships" r:embed="rId3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405</xdr:row>
      <xdr:rowOff>0</xdr:rowOff>
    </xdr:from>
    <xdr:ext cx="590550" cy="590550"/>
    <xdr:pic>
      <xdr:nvPicPr>
        <xdr:cNvPr id="388" name="image386.jpg">
          <a:extLst>
            <a:ext uri="{FF2B5EF4-FFF2-40B4-BE49-F238E27FC236}">
              <a16:creationId xmlns:a16="http://schemas.microsoft.com/office/drawing/2014/main" id="{00000000-0008-0000-0000-000084010000}"/>
            </a:ext>
          </a:extLst>
        </xdr:cNvPr>
        <xdr:cNvPicPr preferRelativeResize="0"/>
      </xdr:nvPicPr>
      <xdr:blipFill>
        <a:blip xmlns:r="http://schemas.openxmlformats.org/officeDocument/2006/relationships" r:embed="rId3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406</xdr:row>
      <xdr:rowOff>0</xdr:rowOff>
    </xdr:from>
    <xdr:ext cx="590550" cy="590550"/>
    <xdr:pic>
      <xdr:nvPicPr>
        <xdr:cNvPr id="389" name="image363.jpg">
          <a:extLst>
            <a:ext uri="{FF2B5EF4-FFF2-40B4-BE49-F238E27FC236}">
              <a16:creationId xmlns:a16="http://schemas.microsoft.com/office/drawing/2014/main" id="{00000000-0008-0000-0000-000085010000}"/>
            </a:ext>
          </a:extLst>
        </xdr:cNvPr>
        <xdr:cNvPicPr preferRelativeResize="0"/>
      </xdr:nvPicPr>
      <xdr:blipFill>
        <a:blip xmlns:r="http://schemas.openxmlformats.org/officeDocument/2006/relationships" r:embed="rId3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407</xdr:row>
      <xdr:rowOff>0</xdr:rowOff>
    </xdr:from>
    <xdr:ext cx="590550" cy="590550"/>
    <xdr:pic>
      <xdr:nvPicPr>
        <xdr:cNvPr id="390" name="image372.jpg"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PicPr preferRelativeResize="0"/>
      </xdr:nvPicPr>
      <xdr:blipFill>
        <a:blip xmlns:r="http://schemas.openxmlformats.org/officeDocument/2006/relationships" r:embed="rId3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408</xdr:row>
      <xdr:rowOff>0</xdr:rowOff>
    </xdr:from>
    <xdr:ext cx="590550" cy="590550"/>
    <xdr:pic>
      <xdr:nvPicPr>
        <xdr:cNvPr id="391" name="image392.jpg"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PicPr preferRelativeResize="0"/>
      </xdr:nvPicPr>
      <xdr:blipFill>
        <a:blip xmlns:r="http://schemas.openxmlformats.org/officeDocument/2006/relationships" r:embed="rId3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409</xdr:row>
      <xdr:rowOff>0</xdr:rowOff>
    </xdr:from>
    <xdr:ext cx="590550" cy="590550"/>
    <xdr:pic>
      <xdr:nvPicPr>
        <xdr:cNvPr id="392" name="image369.jpg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PicPr preferRelativeResize="0"/>
      </xdr:nvPicPr>
      <xdr:blipFill>
        <a:blip xmlns:r="http://schemas.openxmlformats.org/officeDocument/2006/relationships" r:embed="rId3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410</xdr:row>
      <xdr:rowOff>0</xdr:rowOff>
    </xdr:from>
    <xdr:ext cx="590550" cy="590550"/>
    <xdr:pic>
      <xdr:nvPicPr>
        <xdr:cNvPr id="393" name="image370.jpg">
          <a:extLst>
            <a:ext uri="{FF2B5EF4-FFF2-40B4-BE49-F238E27FC236}">
              <a16:creationId xmlns:a16="http://schemas.microsoft.com/office/drawing/2014/main" id="{00000000-0008-0000-0000-000089010000}"/>
            </a:ext>
          </a:extLst>
        </xdr:cNvPr>
        <xdr:cNvPicPr preferRelativeResize="0"/>
      </xdr:nvPicPr>
      <xdr:blipFill>
        <a:blip xmlns:r="http://schemas.openxmlformats.org/officeDocument/2006/relationships" r:embed="rId3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411</xdr:row>
      <xdr:rowOff>0</xdr:rowOff>
    </xdr:from>
    <xdr:ext cx="590550" cy="590550"/>
    <xdr:pic>
      <xdr:nvPicPr>
        <xdr:cNvPr id="394" name="image378.jpg">
          <a:extLst>
            <a:ext uri="{FF2B5EF4-FFF2-40B4-BE49-F238E27FC236}">
              <a16:creationId xmlns:a16="http://schemas.microsoft.com/office/drawing/2014/main" id="{00000000-0008-0000-0000-00008A010000}"/>
            </a:ext>
          </a:extLst>
        </xdr:cNvPr>
        <xdr:cNvPicPr preferRelativeResize="0"/>
      </xdr:nvPicPr>
      <xdr:blipFill>
        <a:blip xmlns:r="http://schemas.openxmlformats.org/officeDocument/2006/relationships" r:embed="rId3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412</xdr:row>
      <xdr:rowOff>0</xdr:rowOff>
    </xdr:from>
    <xdr:ext cx="590550" cy="590550"/>
    <xdr:pic>
      <xdr:nvPicPr>
        <xdr:cNvPr id="395" name="image402.jpg">
          <a:extLst>
            <a:ext uri="{FF2B5EF4-FFF2-40B4-BE49-F238E27FC236}">
              <a16:creationId xmlns:a16="http://schemas.microsoft.com/office/drawing/2014/main" id="{00000000-0008-0000-0000-00008B010000}"/>
            </a:ext>
          </a:extLst>
        </xdr:cNvPr>
        <xdr:cNvPicPr preferRelativeResize="0"/>
      </xdr:nvPicPr>
      <xdr:blipFill>
        <a:blip xmlns:r="http://schemas.openxmlformats.org/officeDocument/2006/relationships" r:embed="rId3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414</xdr:row>
      <xdr:rowOff>0</xdr:rowOff>
    </xdr:from>
    <xdr:ext cx="590550" cy="590550"/>
    <xdr:pic>
      <xdr:nvPicPr>
        <xdr:cNvPr id="396" name="image384.jpg">
          <a:extLst>
            <a:ext uri="{FF2B5EF4-FFF2-40B4-BE49-F238E27FC236}">
              <a16:creationId xmlns:a16="http://schemas.microsoft.com/office/drawing/2014/main" id="{00000000-0008-0000-0000-00008C010000}"/>
            </a:ext>
          </a:extLst>
        </xdr:cNvPr>
        <xdr:cNvPicPr preferRelativeResize="0"/>
      </xdr:nvPicPr>
      <xdr:blipFill>
        <a:blip xmlns:r="http://schemas.openxmlformats.org/officeDocument/2006/relationships" r:embed="rId3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415</xdr:row>
      <xdr:rowOff>0</xdr:rowOff>
    </xdr:from>
    <xdr:ext cx="590550" cy="590550"/>
    <xdr:pic>
      <xdr:nvPicPr>
        <xdr:cNvPr id="397" name="image377.jpg">
          <a:extLst>
            <a:ext uri="{FF2B5EF4-FFF2-40B4-BE49-F238E27FC236}">
              <a16:creationId xmlns:a16="http://schemas.microsoft.com/office/drawing/2014/main" id="{00000000-0008-0000-0000-00008D010000}"/>
            </a:ext>
          </a:extLst>
        </xdr:cNvPr>
        <xdr:cNvPicPr preferRelativeResize="0"/>
      </xdr:nvPicPr>
      <xdr:blipFill>
        <a:blip xmlns:r="http://schemas.openxmlformats.org/officeDocument/2006/relationships" r:embed="rId3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416</xdr:row>
      <xdr:rowOff>0</xdr:rowOff>
    </xdr:from>
    <xdr:ext cx="590550" cy="590550"/>
    <xdr:pic>
      <xdr:nvPicPr>
        <xdr:cNvPr id="398" name="image380.jpg">
          <a:extLst>
            <a:ext uri="{FF2B5EF4-FFF2-40B4-BE49-F238E27FC236}">
              <a16:creationId xmlns:a16="http://schemas.microsoft.com/office/drawing/2014/main" id="{00000000-0008-0000-0000-00008E010000}"/>
            </a:ext>
          </a:extLst>
        </xdr:cNvPr>
        <xdr:cNvPicPr preferRelativeResize="0"/>
      </xdr:nvPicPr>
      <xdr:blipFill>
        <a:blip xmlns:r="http://schemas.openxmlformats.org/officeDocument/2006/relationships" r:embed="rId3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417</xdr:row>
      <xdr:rowOff>0</xdr:rowOff>
    </xdr:from>
    <xdr:ext cx="590550" cy="590550"/>
    <xdr:pic>
      <xdr:nvPicPr>
        <xdr:cNvPr id="399" name="image395.jpg">
          <a:extLst>
            <a:ext uri="{FF2B5EF4-FFF2-40B4-BE49-F238E27FC236}">
              <a16:creationId xmlns:a16="http://schemas.microsoft.com/office/drawing/2014/main" id="{00000000-0008-0000-0000-00008F010000}"/>
            </a:ext>
          </a:extLst>
        </xdr:cNvPr>
        <xdr:cNvPicPr preferRelativeResize="0"/>
      </xdr:nvPicPr>
      <xdr:blipFill>
        <a:blip xmlns:r="http://schemas.openxmlformats.org/officeDocument/2006/relationships" r:embed="rId3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418</xdr:row>
      <xdr:rowOff>0</xdr:rowOff>
    </xdr:from>
    <xdr:ext cx="590550" cy="590550"/>
    <xdr:pic>
      <xdr:nvPicPr>
        <xdr:cNvPr id="400" name="image385.jpg">
          <a:extLst>
            <a:ext uri="{FF2B5EF4-FFF2-40B4-BE49-F238E27FC236}">
              <a16:creationId xmlns:a16="http://schemas.microsoft.com/office/drawing/2014/main" id="{00000000-0008-0000-0000-000090010000}"/>
            </a:ext>
          </a:extLst>
        </xdr:cNvPr>
        <xdr:cNvPicPr preferRelativeResize="0"/>
      </xdr:nvPicPr>
      <xdr:blipFill>
        <a:blip xmlns:r="http://schemas.openxmlformats.org/officeDocument/2006/relationships" r:embed="rId3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419</xdr:row>
      <xdr:rowOff>0</xdr:rowOff>
    </xdr:from>
    <xdr:ext cx="590550" cy="590550"/>
    <xdr:pic>
      <xdr:nvPicPr>
        <xdr:cNvPr id="401" name="image381.jpg">
          <a:extLst>
            <a:ext uri="{FF2B5EF4-FFF2-40B4-BE49-F238E27FC236}">
              <a16:creationId xmlns:a16="http://schemas.microsoft.com/office/drawing/2014/main" id="{00000000-0008-0000-0000-000091010000}"/>
            </a:ext>
          </a:extLst>
        </xdr:cNvPr>
        <xdr:cNvPicPr preferRelativeResize="0"/>
      </xdr:nvPicPr>
      <xdr:blipFill>
        <a:blip xmlns:r="http://schemas.openxmlformats.org/officeDocument/2006/relationships" r:embed="rId3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420</xdr:row>
      <xdr:rowOff>0</xdr:rowOff>
    </xdr:from>
    <xdr:ext cx="590550" cy="590550"/>
    <xdr:pic>
      <xdr:nvPicPr>
        <xdr:cNvPr id="402" name="image383.jpg">
          <a:extLst>
            <a:ext uri="{FF2B5EF4-FFF2-40B4-BE49-F238E27FC236}">
              <a16:creationId xmlns:a16="http://schemas.microsoft.com/office/drawing/2014/main" id="{00000000-0008-0000-0000-000092010000}"/>
            </a:ext>
          </a:extLst>
        </xdr:cNvPr>
        <xdr:cNvPicPr preferRelativeResize="0"/>
      </xdr:nvPicPr>
      <xdr:blipFill>
        <a:blip xmlns:r="http://schemas.openxmlformats.org/officeDocument/2006/relationships" r:embed="rId3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421</xdr:row>
      <xdr:rowOff>0</xdr:rowOff>
    </xdr:from>
    <xdr:ext cx="590550" cy="590550"/>
    <xdr:pic>
      <xdr:nvPicPr>
        <xdr:cNvPr id="403" name="image387.jpg">
          <a:extLst>
            <a:ext uri="{FF2B5EF4-FFF2-40B4-BE49-F238E27FC236}">
              <a16:creationId xmlns:a16="http://schemas.microsoft.com/office/drawing/2014/main" id="{00000000-0008-0000-0000-000093010000}"/>
            </a:ext>
          </a:extLst>
        </xdr:cNvPr>
        <xdr:cNvPicPr preferRelativeResize="0"/>
      </xdr:nvPicPr>
      <xdr:blipFill>
        <a:blip xmlns:r="http://schemas.openxmlformats.org/officeDocument/2006/relationships" r:embed="rId3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422</xdr:row>
      <xdr:rowOff>0</xdr:rowOff>
    </xdr:from>
    <xdr:ext cx="590550" cy="590550"/>
    <xdr:pic>
      <xdr:nvPicPr>
        <xdr:cNvPr id="404" name="image397.jpg">
          <a:extLst>
            <a:ext uri="{FF2B5EF4-FFF2-40B4-BE49-F238E27FC236}">
              <a16:creationId xmlns:a16="http://schemas.microsoft.com/office/drawing/2014/main" id="{00000000-0008-0000-0000-000094010000}"/>
            </a:ext>
          </a:extLst>
        </xdr:cNvPr>
        <xdr:cNvPicPr preferRelativeResize="0"/>
      </xdr:nvPicPr>
      <xdr:blipFill>
        <a:blip xmlns:r="http://schemas.openxmlformats.org/officeDocument/2006/relationships" r:embed="rId3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423</xdr:row>
      <xdr:rowOff>0</xdr:rowOff>
    </xdr:from>
    <xdr:ext cx="590550" cy="590550"/>
    <xdr:pic>
      <xdr:nvPicPr>
        <xdr:cNvPr id="405" name="image398.jpg">
          <a:extLst>
            <a:ext uri="{FF2B5EF4-FFF2-40B4-BE49-F238E27FC236}">
              <a16:creationId xmlns:a16="http://schemas.microsoft.com/office/drawing/2014/main" id="{00000000-0008-0000-0000-000095010000}"/>
            </a:ext>
          </a:extLst>
        </xdr:cNvPr>
        <xdr:cNvPicPr preferRelativeResize="0"/>
      </xdr:nvPicPr>
      <xdr:blipFill>
        <a:blip xmlns:r="http://schemas.openxmlformats.org/officeDocument/2006/relationships" r:embed="rId3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424</xdr:row>
      <xdr:rowOff>0</xdr:rowOff>
    </xdr:from>
    <xdr:ext cx="590550" cy="590550"/>
    <xdr:pic>
      <xdr:nvPicPr>
        <xdr:cNvPr id="406" name="image399.jpg">
          <a:extLst>
            <a:ext uri="{FF2B5EF4-FFF2-40B4-BE49-F238E27FC236}">
              <a16:creationId xmlns:a16="http://schemas.microsoft.com/office/drawing/2014/main" id="{00000000-0008-0000-0000-000096010000}"/>
            </a:ext>
          </a:extLst>
        </xdr:cNvPr>
        <xdr:cNvPicPr preferRelativeResize="0"/>
      </xdr:nvPicPr>
      <xdr:blipFill>
        <a:blip xmlns:r="http://schemas.openxmlformats.org/officeDocument/2006/relationships" r:embed="rId3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425</xdr:row>
      <xdr:rowOff>0</xdr:rowOff>
    </xdr:from>
    <xdr:ext cx="590550" cy="590550"/>
    <xdr:pic>
      <xdr:nvPicPr>
        <xdr:cNvPr id="407" name="image396.jpg">
          <a:extLst>
            <a:ext uri="{FF2B5EF4-FFF2-40B4-BE49-F238E27FC236}">
              <a16:creationId xmlns:a16="http://schemas.microsoft.com/office/drawing/2014/main" id="{00000000-0008-0000-0000-000097010000}"/>
            </a:ext>
          </a:extLst>
        </xdr:cNvPr>
        <xdr:cNvPicPr preferRelativeResize="0"/>
      </xdr:nvPicPr>
      <xdr:blipFill>
        <a:blip xmlns:r="http://schemas.openxmlformats.org/officeDocument/2006/relationships" r:embed="rId3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427</xdr:row>
      <xdr:rowOff>0</xdr:rowOff>
    </xdr:from>
    <xdr:ext cx="590550" cy="590550"/>
    <xdr:pic>
      <xdr:nvPicPr>
        <xdr:cNvPr id="408" name="image393.jpg">
          <a:extLst>
            <a:ext uri="{FF2B5EF4-FFF2-40B4-BE49-F238E27FC236}">
              <a16:creationId xmlns:a16="http://schemas.microsoft.com/office/drawing/2014/main" id="{00000000-0008-0000-0000-000098010000}"/>
            </a:ext>
          </a:extLst>
        </xdr:cNvPr>
        <xdr:cNvPicPr preferRelativeResize="0"/>
      </xdr:nvPicPr>
      <xdr:blipFill>
        <a:blip xmlns:r="http://schemas.openxmlformats.org/officeDocument/2006/relationships" r:embed="rId3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428</xdr:row>
      <xdr:rowOff>0</xdr:rowOff>
    </xdr:from>
    <xdr:ext cx="590550" cy="590550"/>
    <xdr:pic>
      <xdr:nvPicPr>
        <xdr:cNvPr id="409" name="image404.jpg">
          <a:extLst>
            <a:ext uri="{FF2B5EF4-FFF2-40B4-BE49-F238E27FC236}">
              <a16:creationId xmlns:a16="http://schemas.microsoft.com/office/drawing/2014/main" id="{00000000-0008-0000-0000-000099010000}"/>
            </a:ext>
          </a:extLst>
        </xdr:cNvPr>
        <xdr:cNvPicPr preferRelativeResize="0"/>
      </xdr:nvPicPr>
      <xdr:blipFill>
        <a:blip xmlns:r="http://schemas.openxmlformats.org/officeDocument/2006/relationships" r:embed="rId3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429</xdr:row>
      <xdr:rowOff>0</xdr:rowOff>
    </xdr:from>
    <xdr:ext cx="590550" cy="590550"/>
    <xdr:pic>
      <xdr:nvPicPr>
        <xdr:cNvPr id="410" name="image388.jpg">
          <a:extLst>
            <a:ext uri="{FF2B5EF4-FFF2-40B4-BE49-F238E27FC236}">
              <a16:creationId xmlns:a16="http://schemas.microsoft.com/office/drawing/2014/main" id="{00000000-0008-0000-0000-00009A010000}"/>
            </a:ext>
          </a:extLst>
        </xdr:cNvPr>
        <xdr:cNvPicPr preferRelativeResize="0"/>
      </xdr:nvPicPr>
      <xdr:blipFill>
        <a:blip xmlns:r="http://schemas.openxmlformats.org/officeDocument/2006/relationships" r:embed="rId3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430</xdr:row>
      <xdr:rowOff>0</xdr:rowOff>
    </xdr:from>
    <xdr:ext cx="590550" cy="590550"/>
    <xdr:pic>
      <xdr:nvPicPr>
        <xdr:cNvPr id="411" name="image391.jpg">
          <a:extLst>
            <a:ext uri="{FF2B5EF4-FFF2-40B4-BE49-F238E27FC236}">
              <a16:creationId xmlns:a16="http://schemas.microsoft.com/office/drawing/2014/main" id="{00000000-0008-0000-0000-00009B010000}"/>
            </a:ext>
          </a:extLst>
        </xdr:cNvPr>
        <xdr:cNvPicPr preferRelativeResize="0"/>
      </xdr:nvPicPr>
      <xdr:blipFill>
        <a:blip xmlns:r="http://schemas.openxmlformats.org/officeDocument/2006/relationships" r:embed="rId3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431</xdr:row>
      <xdr:rowOff>0</xdr:rowOff>
    </xdr:from>
    <xdr:ext cx="590550" cy="590550"/>
    <xdr:pic>
      <xdr:nvPicPr>
        <xdr:cNvPr id="412" name="image414.jpg">
          <a:extLst>
            <a:ext uri="{FF2B5EF4-FFF2-40B4-BE49-F238E27FC236}">
              <a16:creationId xmlns:a16="http://schemas.microsoft.com/office/drawing/2014/main" id="{00000000-0008-0000-0000-00009C010000}"/>
            </a:ext>
          </a:extLst>
        </xdr:cNvPr>
        <xdr:cNvPicPr preferRelativeResize="0"/>
      </xdr:nvPicPr>
      <xdr:blipFill>
        <a:blip xmlns:r="http://schemas.openxmlformats.org/officeDocument/2006/relationships" r:embed="rId4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432</xdr:row>
      <xdr:rowOff>0</xdr:rowOff>
    </xdr:from>
    <xdr:ext cx="590550" cy="590550"/>
    <xdr:pic>
      <xdr:nvPicPr>
        <xdr:cNvPr id="413" name="image410.jpg">
          <a:extLst>
            <a:ext uri="{FF2B5EF4-FFF2-40B4-BE49-F238E27FC236}">
              <a16:creationId xmlns:a16="http://schemas.microsoft.com/office/drawing/2014/main" id="{00000000-0008-0000-0000-00009D010000}"/>
            </a:ext>
          </a:extLst>
        </xdr:cNvPr>
        <xdr:cNvPicPr preferRelativeResize="0"/>
      </xdr:nvPicPr>
      <xdr:blipFill>
        <a:blip xmlns:r="http://schemas.openxmlformats.org/officeDocument/2006/relationships" r:embed="rId4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433</xdr:row>
      <xdr:rowOff>0</xdr:rowOff>
    </xdr:from>
    <xdr:ext cx="590550" cy="590550"/>
    <xdr:pic>
      <xdr:nvPicPr>
        <xdr:cNvPr id="414" name="image390.jpg">
          <a:extLst>
            <a:ext uri="{FF2B5EF4-FFF2-40B4-BE49-F238E27FC236}">
              <a16:creationId xmlns:a16="http://schemas.microsoft.com/office/drawing/2014/main" id="{00000000-0008-0000-0000-00009E010000}"/>
            </a:ext>
          </a:extLst>
        </xdr:cNvPr>
        <xdr:cNvPicPr preferRelativeResize="0"/>
      </xdr:nvPicPr>
      <xdr:blipFill>
        <a:blip xmlns:r="http://schemas.openxmlformats.org/officeDocument/2006/relationships" r:embed="rId4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434</xdr:row>
      <xdr:rowOff>0</xdr:rowOff>
    </xdr:from>
    <xdr:ext cx="590550" cy="590550"/>
    <xdr:pic>
      <xdr:nvPicPr>
        <xdr:cNvPr id="415" name="image412.jpg">
          <a:extLst>
            <a:ext uri="{FF2B5EF4-FFF2-40B4-BE49-F238E27FC236}">
              <a16:creationId xmlns:a16="http://schemas.microsoft.com/office/drawing/2014/main" id="{00000000-0008-0000-0000-00009F010000}"/>
            </a:ext>
          </a:extLst>
        </xdr:cNvPr>
        <xdr:cNvPicPr preferRelativeResize="0"/>
      </xdr:nvPicPr>
      <xdr:blipFill>
        <a:blip xmlns:r="http://schemas.openxmlformats.org/officeDocument/2006/relationships" r:embed="rId4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435</xdr:row>
      <xdr:rowOff>0</xdr:rowOff>
    </xdr:from>
    <xdr:ext cx="590550" cy="590550"/>
    <xdr:pic>
      <xdr:nvPicPr>
        <xdr:cNvPr id="416" name="image401.jpg">
          <a:extLst>
            <a:ext uri="{FF2B5EF4-FFF2-40B4-BE49-F238E27FC236}">
              <a16:creationId xmlns:a16="http://schemas.microsoft.com/office/drawing/2014/main" id="{00000000-0008-0000-0000-0000A0010000}"/>
            </a:ext>
          </a:extLst>
        </xdr:cNvPr>
        <xdr:cNvPicPr preferRelativeResize="0"/>
      </xdr:nvPicPr>
      <xdr:blipFill>
        <a:blip xmlns:r="http://schemas.openxmlformats.org/officeDocument/2006/relationships" r:embed="rId4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436</xdr:row>
      <xdr:rowOff>0</xdr:rowOff>
    </xdr:from>
    <xdr:ext cx="590550" cy="590550"/>
    <xdr:pic>
      <xdr:nvPicPr>
        <xdr:cNvPr id="417" name="image400.jpg">
          <a:extLst>
            <a:ext uri="{FF2B5EF4-FFF2-40B4-BE49-F238E27FC236}">
              <a16:creationId xmlns:a16="http://schemas.microsoft.com/office/drawing/2014/main" id="{00000000-0008-0000-0000-0000A1010000}"/>
            </a:ext>
          </a:extLst>
        </xdr:cNvPr>
        <xdr:cNvPicPr preferRelativeResize="0"/>
      </xdr:nvPicPr>
      <xdr:blipFill>
        <a:blip xmlns:r="http://schemas.openxmlformats.org/officeDocument/2006/relationships" r:embed="rId4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437</xdr:row>
      <xdr:rowOff>0</xdr:rowOff>
    </xdr:from>
    <xdr:ext cx="590550" cy="590550"/>
    <xdr:pic>
      <xdr:nvPicPr>
        <xdr:cNvPr id="418" name="image405.jpg">
          <a:extLst>
            <a:ext uri="{FF2B5EF4-FFF2-40B4-BE49-F238E27FC236}">
              <a16:creationId xmlns:a16="http://schemas.microsoft.com/office/drawing/2014/main" id="{00000000-0008-0000-0000-0000A2010000}"/>
            </a:ext>
          </a:extLst>
        </xdr:cNvPr>
        <xdr:cNvPicPr preferRelativeResize="0"/>
      </xdr:nvPicPr>
      <xdr:blipFill>
        <a:blip xmlns:r="http://schemas.openxmlformats.org/officeDocument/2006/relationships" r:embed="rId4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438</xdr:row>
      <xdr:rowOff>0</xdr:rowOff>
    </xdr:from>
    <xdr:ext cx="590550" cy="590550"/>
    <xdr:pic>
      <xdr:nvPicPr>
        <xdr:cNvPr id="419" name="image394.jpg">
          <a:extLst>
            <a:ext uri="{FF2B5EF4-FFF2-40B4-BE49-F238E27FC236}">
              <a16:creationId xmlns:a16="http://schemas.microsoft.com/office/drawing/2014/main" id="{00000000-0008-0000-0000-0000A3010000}"/>
            </a:ext>
          </a:extLst>
        </xdr:cNvPr>
        <xdr:cNvPicPr preferRelativeResize="0"/>
      </xdr:nvPicPr>
      <xdr:blipFill>
        <a:blip xmlns:r="http://schemas.openxmlformats.org/officeDocument/2006/relationships" r:embed="rId4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439</xdr:row>
      <xdr:rowOff>0</xdr:rowOff>
    </xdr:from>
    <xdr:ext cx="590550" cy="590550"/>
    <xdr:pic>
      <xdr:nvPicPr>
        <xdr:cNvPr id="420" name="image403.jpg">
          <a:extLst>
            <a:ext uri="{FF2B5EF4-FFF2-40B4-BE49-F238E27FC236}">
              <a16:creationId xmlns:a16="http://schemas.microsoft.com/office/drawing/2014/main" id="{00000000-0008-0000-0000-0000A4010000}"/>
            </a:ext>
          </a:extLst>
        </xdr:cNvPr>
        <xdr:cNvPicPr preferRelativeResize="0"/>
      </xdr:nvPicPr>
      <xdr:blipFill>
        <a:blip xmlns:r="http://schemas.openxmlformats.org/officeDocument/2006/relationships" r:embed="rId4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440</xdr:row>
      <xdr:rowOff>0</xdr:rowOff>
    </xdr:from>
    <xdr:ext cx="590550" cy="590550"/>
    <xdr:pic>
      <xdr:nvPicPr>
        <xdr:cNvPr id="421" name="image409.jpg">
          <a:extLst>
            <a:ext uri="{FF2B5EF4-FFF2-40B4-BE49-F238E27FC236}">
              <a16:creationId xmlns:a16="http://schemas.microsoft.com/office/drawing/2014/main" id="{00000000-0008-0000-0000-0000A5010000}"/>
            </a:ext>
          </a:extLst>
        </xdr:cNvPr>
        <xdr:cNvPicPr preferRelativeResize="0"/>
      </xdr:nvPicPr>
      <xdr:blipFill>
        <a:blip xmlns:r="http://schemas.openxmlformats.org/officeDocument/2006/relationships" r:embed="rId4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441</xdr:row>
      <xdr:rowOff>0</xdr:rowOff>
    </xdr:from>
    <xdr:ext cx="590550" cy="590550"/>
    <xdr:pic>
      <xdr:nvPicPr>
        <xdr:cNvPr id="422" name="image424.jpg">
          <a:extLst>
            <a:ext uri="{FF2B5EF4-FFF2-40B4-BE49-F238E27FC236}">
              <a16:creationId xmlns:a16="http://schemas.microsoft.com/office/drawing/2014/main" id="{00000000-0008-0000-0000-0000A6010000}"/>
            </a:ext>
          </a:extLst>
        </xdr:cNvPr>
        <xdr:cNvPicPr preferRelativeResize="0"/>
      </xdr:nvPicPr>
      <xdr:blipFill>
        <a:blip xmlns:r="http://schemas.openxmlformats.org/officeDocument/2006/relationships" r:embed="rId4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442</xdr:row>
      <xdr:rowOff>0</xdr:rowOff>
    </xdr:from>
    <xdr:ext cx="590550" cy="590550"/>
    <xdr:pic>
      <xdr:nvPicPr>
        <xdr:cNvPr id="423" name="image408.jpg">
          <a:extLst>
            <a:ext uri="{FF2B5EF4-FFF2-40B4-BE49-F238E27FC236}">
              <a16:creationId xmlns:a16="http://schemas.microsoft.com/office/drawing/2014/main" id="{00000000-0008-0000-0000-0000A7010000}"/>
            </a:ext>
          </a:extLst>
        </xdr:cNvPr>
        <xdr:cNvPicPr preferRelativeResize="0"/>
      </xdr:nvPicPr>
      <xdr:blipFill>
        <a:blip xmlns:r="http://schemas.openxmlformats.org/officeDocument/2006/relationships" r:embed="rId4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443</xdr:row>
      <xdr:rowOff>0</xdr:rowOff>
    </xdr:from>
    <xdr:ext cx="590550" cy="590550"/>
    <xdr:pic>
      <xdr:nvPicPr>
        <xdr:cNvPr id="424" name="image407.jpg">
          <a:extLst>
            <a:ext uri="{FF2B5EF4-FFF2-40B4-BE49-F238E27FC236}">
              <a16:creationId xmlns:a16="http://schemas.microsoft.com/office/drawing/2014/main" id="{00000000-0008-0000-0000-0000A8010000}"/>
            </a:ext>
          </a:extLst>
        </xdr:cNvPr>
        <xdr:cNvPicPr preferRelativeResize="0"/>
      </xdr:nvPicPr>
      <xdr:blipFill>
        <a:blip xmlns:r="http://schemas.openxmlformats.org/officeDocument/2006/relationships" r:embed="rId4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444</xdr:row>
      <xdr:rowOff>0</xdr:rowOff>
    </xdr:from>
    <xdr:ext cx="590550" cy="590550"/>
    <xdr:pic>
      <xdr:nvPicPr>
        <xdr:cNvPr id="425" name="image406.jpg">
          <a:extLst>
            <a:ext uri="{FF2B5EF4-FFF2-40B4-BE49-F238E27FC236}">
              <a16:creationId xmlns:a16="http://schemas.microsoft.com/office/drawing/2014/main" id="{00000000-0008-0000-0000-0000A9010000}"/>
            </a:ext>
          </a:extLst>
        </xdr:cNvPr>
        <xdr:cNvPicPr preferRelativeResize="0"/>
      </xdr:nvPicPr>
      <xdr:blipFill>
        <a:blip xmlns:r="http://schemas.openxmlformats.org/officeDocument/2006/relationships" r:embed="rId4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446</xdr:row>
      <xdr:rowOff>0</xdr:rowOff>
    </xdr:from>
    <xdr:ext cx="590550" cy="590550"/>
    <xdr:pic>
      <xdr:nvPicPr>
        <xdr:cNvPr id="426" name="image418.jpg">
          <a:extLst>
            <a:ext uri="{FF2B5EF4-FFF2-40B4-BE49-F238E27FC236}">
              <a16:creationId xmlns:a16="http://schemas.microsoft.com/office/drawing/2014/main" id="{00000000-0008-0000-0000-0000AA010000}"/>
            </a:ext>
          </a:extLst>
        </xdr:cNvPr>
        <xdr:cNvPicPr preferRelativeResize="0"/>
      </xdr:nvPicPr>
      <xdr:blipFill>
        <a:blip xmlns:r="http://schemas.openxmlformats.org/officeDocument/2006/relationships" r:embed="rId4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447</xdr:row>
      <xdr:rowOff>0</xdr:rowOff>
    </xdr:from>
    <xdr:ext cx="590550" cy="590550"/>
    <xdr:pic>
      <xdr:nvPicPr>
        <xdr:cNvPr id="427" name="image423.jpg">
          <a:extLst>
            <a:ext uri="{FF2B5EF4-FFF2-40B4-BE49-F238E27FC236}">
              <a16:creationId xmlns:a16="http://schemas.microsoft.com/office/drawing/2014/main" id="{00000000-0008-0000-0000-0000AB010000}"/>
            </a:ext>
          </a:extLst>
        </xdr:cNvPr>
        <xdr:cNvPicPr preferRelativeResize="0"/>
      </xdr:nvPicPr>
      <xdr:blipFill>
        <a:blip xmlns:r="http://schemas.openxmlformats.org/officeDocument/2006/relationships" r:embed="rId4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448</xdr:row>
      <xdr:rowOff>0</xdr:rowOff>
    </xdr:from>
    <xdr:ext cx="590550" cy="590550"/>
    <xdr:pic>
      <xdr:nvPicPr>
        <xdr:cNvPr id="428" name="image415.jpg">
          <a:extLst>
            <a:ext uri="{FF2B5EF4-FFF2-40B4-BE49-F238E27FC236}">
              <a16:creationId xmlns:a16="http://schemas.microsoft.com/office/drawing/2014/main" id="{00000000-0008-0000-0000-0000AC010000}"/>
            </a:ext>
          </a:extLst>
        </xdr:cNvPr>
        <xdr:cNvPicPr preferRelativeResize="0"/>
      </xdr:nvPicPr>
      <xdr:blipFill>
        <a:blip xmlns:r="http://schemas.openxmlformats.org/officeDocument/2006/relationships" r:embed="rId4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449</xdr:row>
      <xdr:rowOff>0</xdr:rowOff>
    </xdr:from>
    <xdr:ext cx="590550" cy="590550"/>
    <xdr:pic>
      <xdr:nvPicPr>
        <xdr:cNvPr id="429" name="image411.jpg">
          <a:extLst>
            <a:ext uri="{FF2B5EF4-FFF2-40B4-BE49-F238E27FC236}">
              <a16:creationId xmlns:a16="http://schemas.microsoft.com/office/drawing/2014/main" id="{00000000-0008-0000-0000-0000AD010000}"/>
            </a:ext>
          </a:extLst>
        </xdr:cNvPr>
        <xdr:cNvPicPr preferRelativeResize="0"/>
      </xdr:nvPicPr>
      <xdr:blipFill>
        <a:blip xmlns:r="http://schemas.openxmlformats.org/officeDocument/2006/relationships" r:embed="rId4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450</xdr:row>
      <xdr:rowOff>0</xdr:rowOff>
    </xdr:from>
    <xdr:ext cx="590550" cy="590550"/>
    <xdr:pic>
      <xdr:nvPicPr>
        <xdr:cNvPr id="430" name="image425.jpg">
          <a:extLst>
            <a:ext uri="{FF2B5EF4-FFF2-40B4-BE49-F238E27FC236}">
              <a16:creationId xmlns:a16="http://schemas.microsoft.com/office/drawing/2014/main" id="{00000000-0008-0000-0000-0000AE010000}"/>
            </a:ext>
          </a:extLst>
        </xdr:cNvPr>
        <xdr:cNvPicPr preferRelativeResize="0"/>
      </xdr:nvPicPr>
      <xdr:blipFill>
        <a:blip xmlns:r="http://schemas.openxmlformats.org/officeDocument/2006/relationships" r:embed="rId4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451</xdr:row>
      <xdr:rowOff>0</xdr:rowOff>
    </xdr:from>
    <xdr:ext cx="590550" cy="590550"/>
    <xdr:pic>
      <xdr:nvPicPr>
        <xdr:cNvPr id="431" name="image417.jpg">
          <a:extLst>
            <a:ext uri="{FF2B5EF4-FFF2-40B4-BE49-F238E27FC236}">
              <a16:creationId xmlns:a16="http://schemas.microsoft.com/office/drawing/2014/main" id="{00000000-0008-0000-0000-0000AF010000}"/>
            </a:ext>
          </a:extLst>
        </xdr:cNvPr>
        <xdr:cNvPicPr preferRelativeResize="0"/>
      </xdr:nvPicPr>
      <xdr:blipFill>
        <a:blip xmlns:r="http://schemas.openxmlformats.org/officeDocument/2006/relationships" r:embed="rId4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452</xdr:row>
      <xdr:rowOff>0</xdr:rowOff>
    </xdr:from>
    <xdr:ext cx="590550" cy="590550"/>
    <xdr:pic>
      <xdr:nvPicPr>
        <xdr:cNvPr id="432" name="image413.jpg">
          <a:extLst>
            <a:ext uri="{FF2B5EF4-FFF2-40B4-BE49-F238E27FC236}">
              <a16:creationId xmlns:a16="http://schemas.microsoft.com/office/drawing/2014/main" id="{00000000-0008-0000-0000-0000B0010000}"/>
            </a:ext>
          </a:extLst>
        </xdr:cNvPr>
        <xdr:cNvPicPr preferRelativeResize="0"/>
      </xdr:nvPicPr>
      <xdr:blipFill>
        <a:blip xmlns:r="http://schemas.openxmlformats.org/officeDocument/2006/relationships" r:embed="rId4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453</xdr:row>
      <xdr:rowOff>0</xdr:rowOff>
    </xdr:from>
    <xdr:ext cx="590550" cy="590550"/>
    <xdr:pic>
      <xdr:nvPicPr>
        <xdr:cNvPr id="433" name="image446.jpg">
          <a:extLst>
            <a:ext uri="{FF2B5EF4-FFF2-40B4-BE49-F238E27FC236}">
              <a16:creationId xmlns:a16="http://schemas.microsoft.com/office/drawing/2014/main" id="{00000000-0008-0000-0000-0000B1010000}"/>
            </a:ext>
          </a:extLst>
        </xdr:cNvPr>
        <xdr:cNvPicPr preferRelativeResize="0"/>
      </xdr:nvPicPr>
      <xdr:blipFill>
        <a:blip xmlns:r="http://schemas.openxmlformats.org/officeDocument/2006/relationships" r:embed="rId4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454</xdr:row>
      <xdr:rowOff>0</xdr:rowOff>
    </xdr:from>
    <xdr:ext cx="590550" cy="590550"/>
    <xdr:pic>
      <xdr:nvPicPr>
        <xdr:cNvPr id="434" name="image431.jpg">
          <a:extLst>
            <a:ext uri="{FF2B5EF4-FFF2-40B4-BE49-F238E27FC236}">
              <a16:creationId xmlns:a16="http://schemas.microsoft.com/office/drawing/2014/main" id="{00000000-0008-0000-0000-0000B2010000}"/>
            </a:ext>
          </a:extLst>
        </xdr:cNvPr>
        <xdr:cNvPicPr preferRelativeResize="0"/>
      </xdr:nvPicPr>
      <xdr:blipFill>
        <a:blip xmlns:r="http://schemas.openxmlformats.org/officeDocument/2006/relationships" r:embed="rId4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455</xdr:row>
      <xdr:rowOff>0</xdr:rowOff>
    </xdr:from>
    <xdr:ext cx="590550" cy="590550"/>
    <xdr:pic>
      <xdr:nvPicPr>
        <xdr:cNvPr id="435" name="image432.jpg">
          <a:extLst>
            <a:ext uri="{FF2B5EF4-FFF2-40B4-BE49-F238E27FC236}">
              <a16:creationId xmlns:a16="http://schemas.microsoft.com/office/drawing/2014/main" id="{00000000-0008-0000-0000-0000B3010000}"/>
            </a:ext>
          </a:extLst>
        </xdr:cNvPr>
        <xdr:cNvPicPr preferRelativeResize="0"/>
      </xdr:nvPicPr>
      <xdr:blipFill>
        <a:blip xmlns:r="http://schemas.openxmlformats.org/officeDocument/2006/relationships" r:embed="rId4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456</xdr:row>
      <xdr:rowOff>0</xdr:rowOff>
    </xdr:from>
    <xdr:ext cx="590550" cy="590550"/>
    <xdr:pic>
      <xdr:nvPicPr>
        <xdr:cNvPr id="436" name="image416.jpg">
          <a:extLst>
            <a:ext uri="{FF2B5EF4-FFF2-40B4-BE49-F238E27FC236}">
              <a16:creationId xmlns:a16="http://schemas.microsoft.com/office/drawing/2014/main" id="{00000000-0008-0000-0000-0000B4010000}"/>
            </a:ext>
          </a:extLst>
        </xdr:cNvPr>
        <xdr:cNvPicPr preferRelativeResize="0"/>
      </xdr:nvPicPr>
      <xdr:blipFill>
        <a:blip xmlns:r="http://schemas.openxmlformats.org/officeDocument/2006/relationships" r:embed="rId4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457</xdr:row>
      <xdr:rowOff>0</xdr:rowOff>
    </xdr:from>
    <xdr:ext cx="590550" cy="590550"/>
    <xdr:pic>
      <xdr:nvPicPr>
        <xdr:cNvPr id="437" name="image422.jpg">
          <a:extLst>
            <a:ext uri="{FF2B5EF4-FFF2-40B4-BE49-F238E27FC236}">
              <a16:creationId xmlns:a16="http://schemas.microsoft.com/office/drawing/2014/main" id="{00000000-0008-0000-0000-0000B5010000}"/>
            </a:ext>
          </a:extLst>
        </xdr:cNvPr>
        <xdr:cNvPicPr preferRelativeResize="0"/>
      </xdr:nvPicPr>
      <xdr:blipFill>
        <a:blip xmlns:r="http://schemas.openxmlformats.org/officeDocument/2006/relationships" r:embed="rId4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458</xdr:row>
      <xdr:rowOff>0</xdr:rowOff>
    </xdr:from>
    <xdr:ext cx="590550" cy="590550"/>
    <xdr:pic>
      <xdr:nvPicPr>
        <xdr:cNvPr id="438" name="image426.jpg">
          <a:extLst>
            <a:ext uri="{FF2B5EF4-FFF2-40B4-BE49-F238E27FC236}">
              <a16:creationId xmlns:a16="http://schemas.microsoft.com/office/drawing/2014/main" id="{00000000-0008-0000-0000-0000B6010000}"/>
            </a:ext>
          </a:extLst>
        </xdr:cNvPr>
        <xdr:cNvPicPr preferRelativeResize="0"/>
      </xdr:nvPicPr>
      <xdr:blipFill>
        <a:blip xmlns:r="http://schemas.openxmlformats.org/officeDocument/2006/relationships" r:embed="rId4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459</xdr:row>
      <xdr:rowOff>0</xdr:rowOff>
    </xdr:from>
    <xdr:ext cx="590550" cy="590550"/>
    <xdr:pic>
      <xdr:nvPicPr>
        <xdr:cNvPr id="439" name="image441.jpg">
          <a:extLst>
            <a:ext uri="{FF2B5EF4-FFF2-40B4-BE49-F238E27FC236}">
              <a16:creationId xmlns:a16="http://schemas.microsoft.com/office/drawing/2014/main" id="{00000000-0008-0000-0000-0000B7010000}"/>
            </a:ext>
          </a:extLst>
        </xdr:cNvPr>
        <xdr:cNvPicPr preferRelativeResize="0"/>
      </xdr:nvPicPr>
      <xdr:blipFill>
        <a:blip xmlns:r="http://schemas.openxmlformats.org/officeDocument/2006/relationships" r:embed="rId4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460</xdr:row>
      <xdr:rowOff>0</xdr:rowOff>
    </xdr:from>
    <xdr:ext cx="590550" cy="590550"/>
    <xdr:pic>
      <xdr:nvPicPr>
        <xdr:cNvPr id="440" name="image433.jpg">
          <a:extLst>
            <a:ext uri="{FF2B5EF4-FFF2-40B4-BE49-F238E27FC236}">
              <a16:creationId xmlns:a16="http://schemas.microsoft.com/office/drawing/2014/main" id="{00000000-0008-0000-0000-0000B8010000}"/>
            </a:ext>
          </a:extLst>
        </xdr:cNvPr>
        <xdr:cNvPicPr preferRelativeResize="0"/>
      </xdr:nvPicPr>
      <xdr:blipFill>
        <a:blip xmlns:r="http://schemas.openxmlformats.org/officeDocument/2006/relationships" r:embed="rId4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461</xdr:row>
      <xdr:rowOff>0</xdr:rowOff>
    </xdr:from>
    <xdr:ext cx="590550" cy="590550"/>
    <xdr:pic>
      <xdr:nvPicPr>
        <xdr:cNvPr id="441" name="image420.jpg">
          <a:extLst>
            <a:ext uri="{FF2B5EF4-FFF2-40B4-BE49-F238E27FC236}">
              <a16:creationId xmlns:a16="http://schemas.microsoft.com/office/drawing/2014/main" id="{00000000-0008-0000-0000-0000B9010000}"/>
            </a:ext>
          </a:extLst>
        </xdr:cNvPr>
        <xdr:cNvPicPr preferRelativeResize="0"/>
      </xdr:nvPicPr>
      <xdr:blipFill>
        <a:blip xmlns:r="http://schemas.openxmlformats.org/officeDocument/2006/relationships" r:embed="rId4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462</xdr:row>
      <xdr:rowOff>0</xdr:rowOff>
    </xdr:from>
    <xdr:ext cx="590550" cy="590550"/>
    <xdr:pic>
      <xdr:nvPicPr>
        <xdr:cNvPr id="442" name="image419.jpg">
          <a:extLst>
            <a:ext uri="{FF2B5EF4-FFF2-40B4-BE49-F238E27FC236}">
              <a16:creationId xmlns:a16="http://schemas.microsoft.com/office/drawing/2014/main" id="{00000000-0008-0000-0000-0000BA010000}"/>
            </a:ext>
          </a:extLst>
        </xdr:cNvPr>
        <xdr:cNvPicPr preferRelativeResize="0"/>
      </xdr:nvPicPr>
      <xdr:blipFill>
        <a:blip xmlns:r="http://schemas.openxmlformats.org/officeDocument/2006/relationships" r:embed="rId4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463</xdr:row>
      <xdr:rowOff>0</xdr:rowOff>
    </xdr:from>
    <xdr:ext cx="590550" cy="590550"/>
    <xdr:pic>
      <xdr:nvPicPr>
        <xdr:cNvPr id="443" name="image443.jpg">
          <a:extLst>
            <a:ext uri="{FF2B5EF4-FFF2-40B4-BE49-F238E27FC236}">
              <a16:creationId xmlns:a16="http://schemas.microsoft.com/office/drawing/2014/main" id="{00000000-0008-0000-0000-0000BB010000}"/>
            </a:ext>
          </a:extLst>
        </xdr:cNvPr>
        <xdr:cNvPicPr preferRelativeResize="0"/>
      </xdr:nvPicPr>
      <xdr:blipFill>
        <a:blip xmlns:r="http://schemas.openxmlformats.org/officeDocument/2006/relationships" r:embed="rId4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464</xdr:row>
      <xdr:rowOff>0</xdr:rowOff>
    </xdr:from>
    <xdr:ext cx="590550" cy="590550"/>
    <xdr:pic>
      <xdr:nvPicPr>
        <xdr:cNvPr id="444" name="image448.jpg">
          <a:extLst>
            <a:ext uri="{FF2B5EF4-FFF2-40B4-BE49-F238E27FC236}">
              <a16:creationId xmlns:a16="http://schemas.microsoft.com/office/drawing/2014/main" id="{00000000-0008-0000-0000-0000BC010000}"/>
            </a:ext>
          </a:extLst>
        </xdr:cNvPr>
        <xdr:cNvPicPr preferRelativeResize="0"/>
      </xdr:nvPicPr>
      <xdr:blipFill>
        <a:blip xmlns:r="http://schemas.openxmlformats.org/officeDocument/2006/relationships" r:embed="rId4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466</xdr:row>
      <xdr:rowOff>0</xdr:rowOff>
    </xdr:from>
    <xdr:ext cx="590550" cy="590550"/>
    <xdr:pic>
      <xdr:nvPicPr>
        <xdr:cNvPr id="445" name="image421.jpg">
          <a:extLst>
            <a:ext uri="{FF2B5EF4-FFF2-40B4-BE49-F238E27FC236}">
              <a16:creationId xmlns:a16="http://schemas.microsoft.com/office/drawing/2014/main" id="{00000000-0008-0000-0000-0000BD010000}"/>
            </a:ext>
          </a:extLst>
        </xdr:cNvPr>
        <xdr:cNvPicPr preferRelativeResize="0"/>
      </xdr:nvPicPr>
      <xdr:blipFill>
        <a:blip xmlns:r="http://schemas.openxmlformats.org/officeDocument/2006/relationships" r:embed="rId4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467</xdr:row>
      <xdr:rowOff>0</xdr:rowOff>
    </xdr:from>
    <xdr:ext cx="590550" cy="590550"/>
    <xdr:pic>
      <xdr:nvPicPr>
        <xdr:cNvPr id="446" name="image450.jpg">
          <a:extLst>
            <a:ext uri="{FF2B5EF4-FFF2-40B4-BE49-F238E27FC236}">
              <a16:creationId xmlns:a16="http://schemas.microsoft.com/office/drawing/2014/main" id="{00000000-0008-0000-0000-0000BE010000}"/>
            </a:ext>
          </a:extLst>
        </xdr:cNvPr>
        <xdr:cNvPicPr preferRelativeResize="0"/>
      </xdr:nvPicPr>
      <xdr:blipFill>
        <a:blip xmlns:r="http://schemas.openxmlformats.org/officeDocument/2006/relationships" r:embed="rId4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468</xdr:row>
      <xdr:rowOff>0</xdr:rowOff>
    </xdr:from>
    <xdr:ext cx="590550" cy="590550"/>
    <xdr:pic>
      <xdr:nvPicPr>
        <xdr:cNvPr id="447" name="image436.jpg">
          <a:extLst>
            <a:ext uri="{FF2B5EF4-FFF2-40B4-BE49-F238E27FC236}">
              <a16:creationId xmlns:a16="http://schemas.microsoft.com/office/drawing/2014/main" id="{00000000-0008-0000-0000-0000BF010000}"/>
            </a:ext>
          </a:extLst>
        </xdr:cNvPr>
        <xdr:cNvPicPr preferRelativeResize="0"/>
      </xdr:nvPicPr>
      <xdr:blipFill>
        <a:blip xmlns:r="http://schemas.openxmlformats.org/officeDocument/2006/relationships" r:embed="rId4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469</xdr:row>
      <xdr:rowOff>0</xdr:rowOff>
    </xdr:from>
    <xdr:ext cx="590550" cy="590550"/>
    <xdr:pic>
      <xdr:nvPicPr>
        <xdr:cNvPr id="448" name="image427.jpg">
          <a:extLst>
            <a:ext uri="{FF2B5EF4-FFF2-40B4-BE49-F238E27FC236}">
              <a16:creationId xmlns:a16="http://schemas.microsoft.com/office/drawing/2014/main" id="{00000000-0008-0000-0000-0000C0010000}"/>
            </a:ext>
          </a:extLst>
        </xdr:cNvPr>
        <xdr:cNvPicPr preferRelativeResize="0"/>
      </xdr:nvPicPr>
      <xdr:blipFill>
        <a:blip xmlns:r="http://schemas.openxmlformats.org/officeDocument/2006/relationships" r:embed="rId4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472</xdr:row>
      <xdr:rowOff>0</xdr:rowOff>
    </xdr:from>
    <xdr:ext cx="590550" cy="590550"/>
    <xdr:pic>
      <xdr:nvPicPr>
        <xdr:cNvPr id="449" name="image428.png">
          <a:extLst>
            <a:ext uri="{FF2B5EF4-FFF2-40B4-BE49-F238E27FC236}">
              <a16:creationId xmlns:a16="http://schemas.microsoft.com/office/drawing/2014/main" id="{00000000-0008-0000-0000-0000C1010000}"/>
            </a:ext>
          </a:extLst>
        </xdr:cNvPr>
        <xdr:cNvPicPr preferRelativeResize="0"/>
      </xdr:nvPicPr>
      <xdr:blipFill>
        <a:blip xmlns:r="http://schemas.openxmlformats.org/officeDocument/2006/relationships" r:embed="rId4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473</xdr:row>
      <xdr:rowOff>0</xdr:rowOff>
    </xdr:from>
    <xdr:ext cx="590550" cy="590550"/>
    <xdr:pic>
      <xdr:nvPicPr>
        <xdr:cNvPr id="450" name="image434.png">
          <a:extLst>
            <a:ext uri="{FF2B5EF4-FFF2-40B4-BE49-F238E27FC236}">
              <a16:creationId xmlns:a16="http://schemas.microsoft.com/office/drawing/2014/main" id="{00000000-0008-0000-0000-0000C2010000}"/>
            </a:ext>
          </a:extLst>
        </xdr:cNvPr>
        <xdr:cNvPicPr preferRelativeResize="0"/>
      </xdr:nvPicPr>
      <xdr:blipFill>
        <a:blip xmlns:r="http://schemas.openxmlformats.org/officeDocument/2006/relationships" r:embed="rId4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474</xdr:row>
      <xdr:rowOff>0</xdr:rowOff>
    </xdr:from>
    <xdr:ext cx="590550" cy="590550"/>
    <xdr:pic>
      <xdr:nvPicPr>
        <xdr:cNvPr id="451" name="image437.png">
          <a:extLst>
            <a:ext uri="{FF2B5EF4-FFF2-40B4-BE49-F238E27FC236}">
              <a16:creationId xmlns:a16="http://schemas.microsoft.com/office/drawing/2014/main" id="{00000000-0008-0000-0000-0000C3010000}"/>
            </a:ext>
          </a:extLst>
        </xdr:cNvPr>
        <xdr:cNvPicPr preferRelativeResize="0"/>
      </xdr:nvPicPr>
      <xdr:blipFill>
        <a:blip xmlns:r="http://schemas.openxmlformats.org/officeDocument/2006/relationships" r:embed="rId4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475</xdr:row>
      <xdr:rowOff>0</xdr:rowOff>
    </xdr:from>
    <xdr:ext cx="590550" cy="590550"/>
    <xdr:pic>
      <xdr:nvPicPr>
        <xdr:cNvPr id="452" name="image457.jpg">
          <a:extLst>
            <a:ext uri="{FF2B5EF4-FFF2-40B4-BE49-F238E27FC236}">
              <a16:creationId xmlns:a16="http://schemas.microsoft.com/office/drawing/2014/main" id="{00000000-0008-0000-0000-0000C4010000}"/>
            </a:ext>
          </a:extLst>
        </xdr:cNvPr>
        <xdr:cNvPicPr preferRelativeResize="0"/>
      </xdr:nvPicPr>
      <xdr:blipFill>
        <a:blip xmlns:r="http://schemas.openxmlformats.org/officeDocument/2006/relationships" r:embed="rId4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476</xdr:row>
      <xdr:rowOff>0</xdr:rowOff>
    </xdr:from>
    <xdr:ext cx="590550" cy="590550"/>
    <xdr:pic>
      <xdr:nvPicPr>
        <xdr:cNvPr id="453" name="image439.jpg">
          <a:extLst>
            <a:ext uri="{FF2B5EF4-FFF2-40B4-BE49-F238E27FC236}">
              <a16:creationId xmlns:a16="http://schemas.microsoft.com/office/drawing/2014/main" id="{00000000-0008-0000-0000-0000C5010000}"/>
            </a:ext>
          </a:extLst>
        </xdr:cNvPr>
        <xdr:cNvPicPr preferRelativeResize="0"/>
      </xdr:nvPicPr>
      <xdr:blipFill>
        <a:blip xmlns:r="http://schemas.openxmlformats.org/officeDocument/2006/relationships" r:embed="rId4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477</xdr:row>
      <xdr:rowOff>0</xdr:rowOff>
    </xdr:from>
    <xdr:ext cx="590550" cy="590550"/>
    <xdr:pic>
      <xdr:nvPicPr>
        <xdr:cNvPr id="454" name="image429.jpg">
          <a:extLst>
            <a:ext uri="{FF2B5EF4-FFF2-40B4-BE49-F238E27FC236}">
              <a16:creationId xmlns:a16="http://schemas.microsoft.com/office/drawing/2014/main" id="{00000000-0008-0000-0000-0000C6010000}"/>
            </a:ext>
          </a:extLst>
        </xdr:cNvPr>
        <xdr:cNvPicPr preferRelativeResize="0"/>
      </xdr:nvPicPr>
      <xdr:blipFill>
        <a:blip xmlns:r="http://schemas.openxmlformats.org/officeDocument/2006/relationships" r:embed="rId4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478</xdr:row>
      <xdr:rowOff>0</xdr:rowOff>
    </xdr:from>
    <xdr:ext cx="590550" cy="590550"/>
    <xdr:pic>
      <xdr:nvPicPr>
        <xdr:cNvPr id="455" name="image445.png">
          <a:extLst>
            <a:ext uri="{FF2B5EF4-FFF2-40B4-BE49-F238E27FC236}">
              <a16:creationId xmlns:a16="http://schemas.microsoft.com/office/drawing/2014/main" id="{00000000-0008-0000-0000-0000C7010000}"/>
            </a:ext>
          </a:extLst>
        </xdr:cNvPr>
        <xdr:cNvPicPr preferRelativeResize="0"/>
      </xdr:nvPicPr>
      <xdr:blipFill>
        <a:blip xmlns:r="http://schemas.openxmlformats.org/officeDocument/2006/relationships" r:embed="rId4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479</xdr:row>
      <xdr:rowOff>0</xdr:rowOff>
    </xdr:from>
    <xdr:ext cx="590550" cy="590550"/>
    <xdr:pic>
      <xdr:nvPicPr>
        <xdr:cNvPr id="456" name="image430.png">
          <a:extLst>
            <a:ext uri="{FF2B5EF4-FFF2-40B4-BE49-F238E27FC236}">
              <a16:creationId xmlns:a16="http://schemas.microsoft.com/office/drawing/2014/main" id="{00000000-0008-0000-0000-0000C8010000}"/>
            </a:ext>
          </a:extLst>
        </xdr:cNvPr>
        <xdr:cNvPicPr preferRelativeResize="0"/>
      </xdr:nvPicPr>
      <xdr:blipFill>
        <a:blip xmlns:r="http://schemas.openxmlformats.org/officeDocument/2006/relationships" r:embed="rId4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480</xdr:row>
      <xdr:rowOff>0</xdr:rowOff>
    </xdr:from>
    <xdr:ext cx="590550" cy="590550"/>
    <xdr:pic>
      <xdr:nvPicPr>
        <xdr:cNvPr id="457" name="image480.png">
          <a:extLst>
            <a:ext uri="{FF2B5EF4-FFF2-40B4-BE49-F238E27FC236}">
              <a16:creationId xmlns:a16="http://schemas.microsoft.com/office/drawing/2014/main" id="{00000000-0008-0000-0000-0000C9010000}"/>
            </a:ext>
          </a:extLst>
        </xdr:cNvPr>
        <xdr:cNvPicPr preferRelativeResize="0"/>
      </xdr:nvPicPr>
      <xdr:blipFill>
        <a:blip xmlns:r="http://schemas.openxmlformats.org/officeDocument/2006/relationships" r:embed="rId4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481</xdr:row>
      <xdr:rowOff>0</xdr:rowOff>
    </xdr:from>
    <xdr:ext cx="590550" cy="590550"/>
    <xdr:pic>
      <xdr:nvPicPr>
        <xdr:cNvPr id="458" name="image435.jpg">
          <a:extLst>
            <a:ext uri="{FF2B5EF4-FFF2-40B4-BE49-F238E27FC236}">
              <a16:creationId xmlns:a16="http://schemas.microsoft.com/office/drawing/2014/main" id="{00000000-0008-0000-0000-0000CA010000}"/>
            </a:ext>
          </a:extLst>
        </xdr:cNvPr>
        <xdr:cNvPicPr preferRelativeResize="0"/>
      </xdr:nvPicPr>
      <xdr:blipFill>
        <a:blip xmlns:r="http://schemas.openxmlformats.org/officeDocument/2006/relationships" r:embed="rId4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482</xdr:row>
      <xdr:rowOff>0</xdr:rowOff>
    </xdr:from>
    <xdr:ext cx="590550" cy="590550"/>
    <xdr:pic>
      <xdr:nvPicPr>
        <xdr:cNvPr id="459" name="image444.png">
          <a:extLst>
            <a:ext uri="{FF2B5EF4-FFF2-40B4-BE49-F238E27FC236}">
              <a16:creationId xmlns:a16="http://schemas.microsoft.com/office/drawing/2014/main" id="{00000000-0008-0000-0000-0000CB010000}"/>
            </a:ext>
          </a:extLst>
        </xdr:cNvPr>
        <xdr:cNvPicPr preferRelativeResize="0"/>
      </xdr:nvPicPr>
      <xdr:blipFill>
        <a:blip xmlns:r="http://schemas.openxmlformats.org/officeDocument/2006/relationships" r:embed="rId4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483</xdr:row>
      <xdr:rowOff>0</xdr:rowOff>
    </xdr:from>
    <xdr:ext cx="590550" cy="590550"/>
    <xdr:pic>
      <xdr:nvPicPr>
        <xdr:cNvPr id="460" name="image454.png">
          <a:extLst>
            <a:ext uri="{FF2B5EF4-FFF2-40B4-BE49-F238E27FC236}">
              <a16:creationId xmlns:a16="http://schemas.microsoft.com/office/drawing/2014/main" id="{00000000-0008-0000-0000-0000CC010000}"/>
            </a:ext>
          </a:extLst>
        </xdr:cNvPr>
        <xdr:cNvPicPr preferRelativeResize="0"/>
      </xdr:nvPicPr>
      <xdr:blipFill>
        <a:blip xmlns:r="http://schemas.openxmlformats.org/officeDocument/2006/relationships" r:embed="rId4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484</xdr:row>
      <xdr:rowOff>0</xdr:rowOff>
    </xdr:from>
    <xdr:ext cx="590550" cy="590550"/>
    <xdr:pic>
      <xdr:nvPicPr>
        <xdr:cNvPr id="461" name="image438.png">
          <a:extLst>
            <a:ext uri="{FF2B5EF4-FFF2-40B4-BE49-F238E27FC236}">
              <a16:creationId xmlns:a16="http://schemas.microsoft.com/office/drawing/2014/main" id="{00000000-0008-0000-0000-0000CD010000}"/>
            </a:ext>
          </a:extLst>
        </xdr:cNvPr>
        <xdr:cNvPicPr preferRelativeResize="0"/>
      </xdr:nvPicPr>
      <xdr:blipFill>
        <a:blip xmlns:r="http://schemas.openxmlformats.org/officeDocument/2006/relationships" r:embed="rId4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485</xdr:row>
      <xdr:rowOff>0</xdr:rowOff>
    </xdr:from>
    <xdr:ext cx="590550" cy="590550"/>
    <xdr:pic>
      <xdr:nvPicPr>
        <xdr:cNvPr id="462" name="image440.png">
          <a:extLst>
            <a:ext uri="{FF2B5EF4-FFF2-40B4-BE49-F238E27FC236}">
              <a16:creationId xmlns:a16="http://schemas.microsoft.com/office/drawing/2014/main" id="{00000000-0008-0000-0000-0000CE010000}"/>
            </a:ext>
          </a:extLst>
        </xdr:cNvPr>
        <xdr:cNvPicPr preferRelativeResize="0"/>
      </xdr:nvPicPr>
      <xdr:blipFill>
        <a:blip xmlns:r="http://schemas.openxmlformats.org/officeDocument/2006/relationships" r:embed="rId4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486</xdr:row>
      <xdr:rowOff>0</xdr:rowOff>
    </xdr:from>
    <xdr:ext cx="590550" cy="590550"/>
    <xdr:pic>
      <xdr:nvPicPr>
        <xdr:cNvPr id="463" name="image442.png">
          <a:extLst>
            <a:ext uri="{FF2B5EF4-FFF2-40B4-BE49-F238E27FC236}">
              <a16:creationId xmlns:a16="http://schemas.microsoft.com/office/drawing/2014/main" id="{00000000-0008-0000-0000-0000CF010000}"/>
            </a:ext>
          </a:extLst>
        </xdr:cNvPr>
        <xdr:cNvPicPr preferRelativeResize="0"/>
      </xdr:nvPicPr>
      <xdr:blipFill>
        <a:blip xmlns:r="http://schemas.openxmlformats.org/officeDocument/2006/relationships" r:embed="rId4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487</xdr:row>
      <xdr:rowOff>0</xdr:rowOff>
    </xdr:from>
    <xdr:ext cx="590550" cy="590550"/>
    <xdr:pic>
      <xdr:nvPicPr>
        <xdr:cNvPr id="464" name="image447.png">
          <a:extLst>
            <a:ext uri="{FF2B5EF4-FFF2-40B4-BE49-F238E27FC236}">
              <a16:creationId xmlns:a16="http://schemas.microsoft.com/office/drawing/2014/main" id="{00000000-0008-0000-0000-0000D0010000}"/>
            </a:ext>
          </a:extLst>
        </xdr:cNvPr>
        <xdr:cNvPicPr preferRelativeResize="0"/>
      </xdr:nvPicPr>
      <xdr:blipFill>
        <a:blip xmlns:r="http://schemas.openxmlformats.org/officeDocument/2006/relationships" r:embed="rId4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488</xdr:row>
      <xdr:rowOff>0</xdr:rowOff>
    </xdr:from>
    <xdr:ext cx="590550" cy="590550"/>
    <xdr:pic>
      <xdr:nvPicPr>
        <xdr:cNvPr id="465" name="image455.jpg">
          <a:extLst>
            <a:ext uri="{FF2B5EF4-FFF2-40B4-BE49-F238E27FC236}">
              <a16:creationId xmlns:a16="http://schemas.microsoft.com/office/drawing/2014/main" id="{00000000-0008-0000-0000-0000D1010000}"/>
            </a:ext>
          </a:extLst>
        </xdr:cNvPr>
        <xdr:cNvPicPr preferRelativeResize="0"/>
      </xdr:nvPicPr>
      <xdr:blipFill>
        <a:blip xmlns:r="http://schemas.openxmlformats.org/officeDocument/2006/relationships" r:embed="rId4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489</xdr:row>
      <xdr:rowOff>0</xdr:rowOff>
    </xdr:from>
    <xdr:ext cx="590550" cy="590550"/>
    <xdr:pic>
      <xdr:nvPicPr>
        <xdr:cNvPr id="466" name="image451.jpg">
          <a:extLst>
            <a:ext uri="{FF2B5EF4-FFF2-40B4-BE49-F238E27FC236}">
              <a16:creationId xmlns:a16="http://schemas.microsoft.com/office/drawing/2014/main" id="{00000000-0008-0000-0000-0000D2010000}"/>
            </a:ext>
          </a:extLst>
        </xdr:cNvPr>
        <xdr:cNvPicPr preferRelativeResize="0"/>
      </xdr:nvPicPr>
      <xdr:blipFill>
        <a:blip xmlns:r="http://schemas.openxmlformats.org/officeDocument/2006/relationships" r:embed="rId4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490</xdr:row>
      <xdr:rowOff>0</xdr:rowOff>
    </xdr:from>
    <xdr:ext cx="590550" cy="590550"/>
    <xdr:pic>
      <xdr:nvPicPr>
        <xdr:cNvPr id="467" name="image463.jpg">
          <a:extLst>
            <a:ext uri="{FF2B5EF4-FFF2-40B4-BE49-F238E27FC236}">
              <a16:creationId xmlns:a16="http://schemas.microsoft.com/office/drawing/2014/main" id="{00000000-0008-0000-0000-0000D3010000}"/>
            </a:ext>
          </a:extLst>
        </xdr:cNvPr>
        <xdr:cNvPicPr preferRelativeResize="0"/>
      </xdr:nvPicPr>
      <xdr:blipFill>
        <a:blip xmlns:r="http://schemas.openxmlformats.org/officeDocument/2006/relationships" r:embed="rId4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491</xdr:row>
      <xdr:rowOff>0</xdr:rowOff>
    </xdr:from>
    <xdr:ext cx="590550" cy="590550"/>
    <xdr:pic>
      <xdr:nvPicPr>
        <xdr:cNvPr id="468" name="image469.jpg">
          <a:extLst>
            <a:ext uri="{FF2B5EF4-FFF2-40B4-BE49-F238E27FC236}">
              <a16:creationId xmlns:a16="http://schemas.microsoft.com/office/drawing/2014/main" id="{00000000-0008-0000-0000-0000D4010000}"/>
            </a:ext>
          </a:extLst>
        </xdr:cNvPr>
        <xdr:cNvPicPr preferRelativeResize="0"/>
      </xdr:nvPicPr>
      <xdr:blipFill>
        <a:blip xmlns:r="http://schemas.openxmlformats.org/officeDocument/2006/relationships" r:embed="rId4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492</xdr:row>
      <xdr:rowOff>0</xdr:rowOff>
    </xdr:from>
    <xdr:ext cx="590550" cy="590550"/>
    <xdr:pic>
      <xdr:nvPicPr>
        <xdr:cNvPr id="469" name="image456.jpg">
          <a:extLst>
            <a:ext uri="{FF2B5EF4-FFF2-40B4-BE49-F238E27FC236}">
              <a16:creationId xmlns:a16="http://schemas.microsoft.com/office/drawing/2014/main" id="{00000000-0008-0000-0000-0000D5010000}"/>
            </a:ext>
          </a:extLst>
        </xdr:cNvPr>
        <xdr:cNvPicPr preferRelativeResize="0"/>
      </xdr:nvPicPr>
      <xdr:blipFill>
        <a:blip xmlns:r="http://schemas.openxmlformats.org/officeDocument/2006/relationships" r:embed="rId4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493</xdr:row>
      <xdr:rowOff>0</xdr:rowOff>
    </xdr:from>
    <xdr:ext cx="590550" cy="590550"/>
    <xdr:pic>
      <xdr:nvPicPr>
        <xdr:cNvPr id="470" name="image449.jpg">
          <a:extLst>
            <a:ext uri="{FF2B5EF4-FFF2-40B4-BE49-F238E27FC236}">
              <a16:creationId xmlns:a16="http://schemas.microsoft.com/office/drawing/2014/main" id="{00000000-0008-0000-0000-0000D6010000}"/>
            </a:ext>
          </a:extLst>
        </xdr:cNvPr>
        <xdr:cNvPicPr preferRelativeResize="0"/>
      </xdr:nvPicPr>
      <xdr:blipFill>
        <a:blip xmlns:r="http://schemas.openxmlformats.org/officeDocument/2006/relationships" r:embed="rId4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494</xdr:row>
      <xdr:rowOff>0</xdr:rowOff>
    </xdr:from>
    <xdr:ext cx="590550" cy="590550"/>
    <xdr:pic>
      <xdr:nvPicPr>
        <xdr:cNvPr id="471" name="image452.png">
          <a:extLst>
            <a:ext uri="{FF2B5EF4-FFF2-40B4-BE49-F238E27FC236}">
              <a16:creationId xmlns:a16="http://schemas.microsoft.com/office/drawing/2014/main" id="{00000000-0008-0000-0000-0000D7010000}"/>
            </a:ext>
          </a:extLst>
        </xdr:cNvPr>
        <xdr:cNvPicPr preferRelativeResize="0"/>
      </xdr:nvPicPr>
      <xdr:blipFill>
        <a:blip xmlns:r="http://schemas.openxmlformats.org/officeDocument/2006/relationships" r:embed="rId4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495</xdr:row>
      <xdr:rowOff>0</xdr:rowOff>
    </xdr:from>
    <xdr:ext cx="590550" cy="590550"/>
    <xdr:pic>
      <xdr:nvPicPr>
        <xdr:cNvPr id="472" name="image476.jpg">
          <a:extLst>
            <a:ext uri="{FF2B5EF4-FFF2-40B4-BE49-F238E27FC236}">
              <a16:creationId xmlns:a16="http://schemas.microsoft.com/office/drawing/2014/main" id="{00000000-0008-0000-0000-0000D8010000}"/>
            </a:ext>
          </a:extLst>
        </xdr:cNvPr>
        <xdr:cNvPicPr preferRelativeResize="0"/>
      </xdr:nvPicPr>
      <xdr:blipFill>
        <a:blip xmlns:r="http://schemas.openxmlformats.org/officeDocument/2006/relationships" r:embed="rId4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496</xdr:row>
      <xdr:rowOff>0</xdr:rowOff>
    </xdr:from>
    <xdr:ext cx="590550" cy="590550"/>
    <xdr:pic>
      <xdr:nvPicPr>
        <xdr:cNvPr id="473" name="image453.jpg">
          <a:extLst>
            <a:ext uri="{FF2B5EF4-FFF2-40B4-BE49-F238E27FC236}">
              <a16:creationId xmlns:a16="http://schemas.microsoft.com/office/drawing/2014/main" id="{00000000-0008-0000-0000-0000D9010000}"/>
            </a:ext>
          </a:extLst>
        </xdr:cNvPr>
        <xdr:cNvPicPr preferRelativeResize="0"/>
      </xdr:nvPicPr>
      <xdr:blipFill>
        <a:blip xmlns:r="http://schemas.openxmlformats.org/officeDocument/2006/relationships" r:embed="rId4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497</xdr:row>
      <xdr:rowOff>0</xdr:rowOff>
    </xdr:from>
    <xdr:ext cx="590550" cy="590550"/>
    <xdr:pic>
      <xdr:nvPicPr>
        <xdr:cNvPr id="474" name="image474.png">
          <a:extLst>
            <a:ext uri="{FF2B5EF4-FFF2-40B4-BE49-F238E27FC236}">
              <a16:creationId xmlns:a16="http://schemas.microsoft.com/office/drawing/2014/main" id="{00000000-0008-0000-0000-0000DA010000}"/>
            </a:ext>
          </a:extLst>
        </xdr:cNvPr>
        <xdr:cNvPicPr preferRelativeResize="0"/>
      </xdr:nvPicPr>
      <xdr:blipFill>
        <a:blip xmlns:r="http://schemas.openxmlformats.org/officeDocument/2006/relationships" r:embed="rId4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498</xdr:row>
      <xdr:rowOff>0</xdr:rowOff>
    </xdr:from>
    <xdr:ext cx="590550" cy="590550"/>
    <xdr:pic>
      <xdr:nvPicPr>
        <xdr:cNvPr id="475" name="image465.png">
          <a:extLst>
            <a:ext uri="{FF2B5EF4-FFF2-40B4-BE49-F238E27FC236}">
              <a16:creationId xmlns:a16="http://schemas.microsoft.com/office/drawing/2014/main" id="{00000000-0008-0000-0000-0000DB010000}"/>
            </a:ext>
          </a:extLst>
        </xdr:cNvPr>
        <xdr:cNvPicPr preferRelativeResize="0"/>
      </xdr:nvPicPr>
      <xdr:blipFill>
        <a:blip xmlns:r="http://schemas.openxmlformats.org/officeDocument/2006/relationships" r:embed="rId4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499</xdr:row>
      <xdr:rowOff>0</xdr:rowOff>
    </xdr:from>
    <xdr:ext cx="590550" cy="590550"/>
    <xdr:pic>
      <xdr:nvPicPr>
        <xdr:cNvPr id="476" name="image458.png">
          <a:extLst>
            <a:ext uri="{FF2B5EF4-FFF2-40B4-BE49-F238E27FC236}">
              <a16:creationId xmlns:a16="http://schemas.microsoft.com/office/drawing/2014/main" id="{00000000-0008-0000-0000-0000DC010000}"/>
            </a:ext>
          </a:extLst>
        </xdr:cNvPr>
        <xdr:cNvPicPr preferRelativeResize="0"/>
      </xdr:nvPicPr>
      <xdr:blipFill>
        <a:blip xmlns:r="http://schemas.openxmlformats.org/officeDocument/2006/relationships" r:embed="rId4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500</xdr:row>
      <xdr:rowOff>0</xdr:rowOff>
    </xdr:from>
    <xdr:ext cx="590550" cy="590550"/>
    <xdr:pic>
      <xdr:nvPicPr>
        <xdr:cNvPr id="477" name="image464.jpg">
          <a:extLst>
            <a:ext uri="{FF2B5EF4-FFF2-40B4-BE49-F238E27FC236}">
              <a16:creationId xmlns:a16="http://schemas.microsoft.com/office/drawing/2014/main" id="{00000000-0008-0000-0000-0000DD010000}"/>
            </a:ext>
          </a:extLst>
        </xdr:cNvPr>
        <xdr:cNvPicPr preferRelativeResize="0"/>
      </xdr:nvPicPr>
      <xdr:blipFill>
        <a:blip xmlns:r="http://schemas.openxmlformats.org/officeDocument/2006/relationships" r:embed="rId4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501</xdr:row>
      <xdr:rowOff>0</xdr:rowOff>
    </xdr:from>
    <xdr:ext cx="590550" cy="590550"/>
    <xdr:pic>
      <xdr:nvPicPr>
        <xdr:cNvPr id="478" name="image462.png">
          <a:extLst>
            <a:ext uri="{FF2B5EF4-FFF2-40B4-BE49-F238E27FC236}">
              <a16:creationId xmlns:a16="http://schemas.microsoft.com/office/drawing/2014/main" id="{00000000-0008-0000-0000-0000DE010000}"/>
            </a:ext>
          </a:extLst>
        </xdr:cNvPr>
        <xdr:cNvPicPr preferRelativeResize="0"/>
      </xdr:nvPicPr>
      <xdr:blipFill>
        <a:blip xmlns:r="http://schemas.openxmlformats.org/officeDocument/2006/relationships" r:embed="rId4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502</xdr:row>
      <xdr:rowOff>0</xdr:rowOff>
    </xdr:from>
    <xdr:ext cx="590550" cy="590550"/>
    <xdr:pic>
      <xdr:nvPicPr>
        <xdr:cNvPr id="479" name="image461.jpg">
          <a:extLst>
            <a:ext uri="{FF2B5EF4-FFF2-40B4-BE49-F238E27FC236}">
              <a16:creationId xmlns:a16="http://schemas.microsoft.com/office/drawing/2014/main" id="{00000000-0008-0000-0000-0000DF010000}"/>
            </a:ext>
          </a:extLst>
        </xdr:cNvPr>
        <xdr:cNvPicPr preferRelativeResize="0"/>
      </xdr:nvPicPr>
      <xdr:blipFill>
        <a:blip xmlns:r="http://schemas.openxmlformats.org/officeDocument/2006/relationships" r:embed="rId4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503</xdr:row>
      <xdr:rowOff>0</xdr:rowOff>
    </xdr:from>
    <xdr:ext cx="590550" cy="590550"/>
    <xdr:pic>
      <xdr:nvPicPr>
        <xdr:cNvPr id="480" name="image459.png">
          <a:extLst>
            <a:ext uri="{FF2B5EF4-FFF2-40B4-BE49-F238E27FC236}">
              <a16:creationId xmlns:a16="http://schemas.microsoft.com/office/drawing/2014/main" id="{00000000-0008-0000-0000-0000E0010000}"/>
            </a:ext>
          </a:extLst>
        </xdr:cNvPr>
        <xdr:cNvPicPr preferRelativeResize="0"/>
      </xdr:nvPicPr>
      <xdr:blipFill>
        <a:blip xmlns:r="http://schemas.openxmlformats.org/officeDocument/2006/relationships" r:embed="rId4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504</xdr:row>
      <xdr:rowOff>0</xdr:rowOff>
    </xdr:from>
    <xdr:ext cx="590550" cy="590550"/>
    <xdr:pic>
      <xdr:nvPicPr>
        <xdr:cNvPr id="481" name="image472.jpg">
          <a:extLst>
            <a:ext uri="{FF2B5EF4-FFF2-40B4-BE49-F238E27FC236}">
              <a16:creationId xmlns:a16="http://schemas.microsoft.com/office/drawing/2014/main" id="{00000000-0008-0000-0000-0000E1010000}"/>
            </a:ext>
          </a:extLst>
        </xdr:cNvPr>
        <xdr:cNvPicPr preferRelativeResize="0"/>
      </xdr:nvPicPr>
      <xdr:blipFill>
        <a:blip xmlns:r="http://schemas.openxmlformats.org/officeDocument/2006/relationships" r:embed="rId4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505</xdr:row>
      <xdr:rowOff>0</xdr:rowOff>
    </xdr:from>
    <xdr:ext cx="590550" cy="590550"/>
    <xdr:pic>
      <xdr:nvPicPr>
        <xdr:cNvPr id="482" name="image475.jpg">
          <a:extLst>
            <a:ext uri="{FF2B5EF4-FFF2-40B4-BE49-F238E27FC236}">
              <a16:creationId xmlns:a16="http://schemas.microsoft.com/office/drawing/2014/main" id="{00000000-0008-0000-0000-0000E2010000}"/>
            </a:ext>
          </a:extLst>
        </xdr:cNvPr>
        <xdr:cNvPicPr preferRelativeResize="0"/>
      </xdr:nvPicPr>
      <xdr:blipFill>
        <a:blip xmlns:r="http://schemas.openxmlformats.org/officeDocument/2006/relationships" r:embed="rId4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506</xdr:row>
      <xdr:rowOff>0</xdr:rowOff>
    </xdr:from>
    <xdr:ext cx="590550" cy="590550"/>
    <xdr:pic>
      <xdr:nvPicPr>
        <xdr:cNvPr id="483" name="image460.jpg">
          <a:extLst>
            <a:ext uri="{FF2B5EF4-FFF2-40B4-BE49-F238E27FC236}">
              <a16:creationId xmlns:a16="http://schemas.microsoft.com/office/drawing/2014/main" id="{00000000-0008-0000-0000-0000E3010000}"/>
            </a:ext>
          </a:extLst>
        </xdr:cNvPr>
        <xdr:cNvPicPr preferRelativeResize="0"/>
      </xdr:nvPicPr>
      <xdr:blipFill>
        <a:blip xmlns:r="http://schemas.openxmlformats.org/officeDocument/2006/relationships" r:embed="rId4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507</xdr:row>
      <xdr:rowOff>0</xdr:rowOff>
    </xdr:from>
    <xdr:ext cx="590550" cy="590550"/>
    <xdr:pic>
      <xdr:nvPicPr>
        <xdr:cNvPr id="484" name="image470.jpg">
          <a:extLst>
            <a:ext uri="{FF2B5EF4-FFF2-40B4-BE49-F238E27FC236}">
              <a16:creationId xmlns:a16="http://schemas.microsoft.com/office/drawing/2014/main" id="{00000000-0008-0000-0000-0000E4010000}"/>
            </a:ext>
          </a:extLst>
        </xdr:cNvPr>
        <xdr:cNvPicPr preferRelativeResize="0"/>
      </xdr:nvPicPr>
      <xdr:blipFill>
        <a:blip xmlns:r="http://schemas.openxmlformats.org/officeDocument/2006/relationships" r:embed="rId4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508</xdr:row>
      <xdr:rowOff>0</xdr:rowOff>
    </xdr:from>
    <xdr:ext cx="590550" cy="590550"/>
    <xdr:pic>
      <xdr:nvPicPr>
        <xdr:cNvPr id="485" name="image468.png">
          <a:extLst>
            <a:ext uri="{FF2B5EF4-FFF2-40B4-BE49-F238E27FC236}">
              <a16:creationId xmlns:a16="http://schemas.microsoft.com/office/drawing/2014/main" id="{00000000-0008-0000-0000-0000E5010000}"/>
            </a:ext>
          </a:extLst>
        </xdr:cNvPr>
        <xdr:cNvPicPr preferRelativeResize="0"/>
      </xdr:nvPicPr>
      <xdr:blipFill>
        <a:blip xmlns:r="http://schemas.openxmlformats.org/officeDocument/2006/relationships" r:embed="rId4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509</xdr:row>
      <xdr:rowOff>0</xdr:rowOff>
    </xdr:from>
    <xdr:ext cx="590550" cy="590550"/>
    <xdr:pic>
      <xdr:nvPicPr>
        <xdr:cNvPr id="486" name="image481.jpg">
          <a:extLst>
            <a:ext uri="{FF2B5EF4-FFF2-40B4-BE49-F238E27FC236}">
              <a16:creationId xmlns:a16="http://schemas.microsoft.com/office/drawing/2014/main" id="{00000000-0008-0000-0000-0000E6010000}"/>
            </a:ext>
          </a:extLst>
        </xdr:cNvPr>
        <xdr:cNvPicPr preferRelativeResize="0"/>
      </xdr:nvPicPr>
      <xdr:blipFill>
        <a:blip xmlns:r="http://schemas.openxmlformats.org/officeDocument/2006/relationships" r:embed="rId4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510</xdr:row>
      <xdr:rowOff>0</xdr:rowOff>
    </xdr:from>
    <xdr:ext cx="590550" cy="590550"/>
    <xdr:pic>
      <xdr:nvPicPr>
        <xdr:cNvPr id="487" name="image487.png">
          <a:extLst>
            <a:ext uri="{FF2B5EF4-FFF2-40B4-BE49-F238E27FC236}">
              <a16:creationId xmlns:a16="http://schemas.microsoft.com/office/drawing/2014/main" id="{00000000-0008-0000-0000-0000E7010000}"/>
            </a:ext>
          </a:extLst>
        </xdr:cNvPr>
        <xdr:cNvPicPr preferRelativeResize="0"/>
      </xdr:nvPicPr>
      <xdr:blipFill>
        <a:blip xmlns:r="http://schemas.openxmlformats.org/officeDocument/2006/relationships" r:embed="rId4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511</xdr:row>
      <xdr:rowOff>0</xdr:rowOff>
    </xdr:from>
    <xdr:ext cx="590550" cy="590550"/>
    <xdr:pic>
      <xdr:nvPicPr>
        <xdr:cNvPr id="488" name="image488.png">
          <a:extLst>
            <a:ext uri="{FF2B5EF4-FFF2-40B4-BE49-F238E27FC236}">
              <a16:creationId xmlns:a16="http://schemas.microsoft.com/office/drawing/2014/main" id="{00000000-0008-0000-0000-0000E8010000}"/>
            </a:ext>
          </a:extLst>
        </xdr:cNvPr>
        <xdr:cNvPicPr preferRelativeResize="0"/>
      </xdr:nvPicPr>
      <xdr:blipFill>
        <a:blip xmlns:r="http://schemas.openxmlformats.org/officeDocument/2006/relationships" r:embed="rId4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512</xdr:row>
      <xdr:rowOff>0</xdr:rowOff>
    </xdr:from>
    <xdr:ext cx="590550" cy="590550"/>
    <xdr:pic>
      <xdr:nvPicPr>
        <xdr:cNvPr id="489" name="image467.png">
          <a:extLst>
            <a:ext uri="{FF2B5EF4-FFF2-40B4-BE49-F238E27FC236}">
              <a16:creationId xmlns:a16="http://schemas.microsoft.com/office/drawing/2014/main" id="{00000000-0008-0000-0000-0000E9010000}"/>
            </a:ext>
          </a:extLst>
        </xdr:cNvPr>
        <xdr:cNvPicPr preferRelativeResize="0"/>
      </xdr:nvPicPr>
      <xdr:blipFill>
        <a:blip xmlns:r="http://schemas.openxmlformats.org/officeDocument/2006/relationships" r:embed="rId4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513</xdr:row>
      <xdr:rowOff>0</xdr:rowOff>
    </xdr:from>
    <xdr:ext cx="590550" cy="590550"/>
    <xdr:pic>
      <xdr:nvPicPr>
        <xdr:cNvPr id="490" name="image479.png">
          <a:extLst>
            <a:ext uri="{FF2B5EF4-FFF2-40B4-BE49-F238E27FC236}">
              <a16:creationId xmlns:a16="http://schemas.microsoft.com/office/drawing/2014/main" id="{00000000-0008-0000-0000-0000EA010000}"/>
            </a:ext>
          </a:extLst>
        </xdr:cNvPr>
        <xdr:cNvPicPr preferRelativeResize="0"/>
      </xdr:nvPicPr>
      <xdr:blipFill>
        <a:blip xmlns:r="http://schemas.openxmlformats.org/officeDocument/2006/relationships" r:embed="rId4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514</xdr:row>
      <xdr:rowOff>0</xdr:rowOff>
    </xdr:from>
    <xdr:ext cx="590550" cy="590550"/>
    <xdr:pic>
      <xdr:nvPicPr>
        <xdr:cNvPr id="491" name="image466.png">
          <a:extLst>
            <a:ext uri="{FF2B5EF4-FFF2-40B4-BE49-F238E27FC236}">
              <a16:creationId xmlns:a16="http://schemas.microsoft.com/office/drawing/2014/main" id="{00000000-0008-0000-0000-0000EB010000}"/>
            </a:ext>
          </a:extLst>
        </xdr:cNvPr>
        <xdr:cNvPicPr preferRelativeResize="0"/>
      </xdr:nvPicPr>
      <xdr:blipFill>
        <a:blip xmlns:r="http://schemas.openxmlformats.org/officeDocument/2006/relationships" r:embed="rId4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515</xdr:row>
      <xdr:rowOff>0</xdr:rowOff>
    </xdr:from>
    <xdr:ext cx="590550" cy="590550"/>
    <xdr:pic>
      <xdr:nvPicPr>
        <xdr:cNvPr id="492" name="image499.jpg">
          <a:extLst>
            <a:ext uri="{FF2B5EF4-FFF2-40B4-BE49-F238E27FC236}">
              <a16:creationId xmlns:a16="http://schemas.microsoft.com/office/drawing/2014/main" id="{00000000-0008-0000-0000-0000EC010000}"/>
            </a:ext>
          </a:extLst>
        </xdr:cNvPr>
        <xdr:cNvPicPr preferRelativeResize="0"/>
      </xdr:nvPicPr>
      <xdr:blipFill>
        <a:blip xmlns:r="http://schemas.openxmlformats.org/officeDocument/2006/relationships" r:embed="rId4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516</xdr:row>
      <xdr:rowOff>0</xdr:rowOff>
    </xdr:from>
    <xdr:ext cx="590550" cy="590550"/>
    <xdr:pic>
      <xdr:nvPicPr>
        <xdr:cNvPr id="493" name="image504.png">
          <a:extLst>
            <a:ext uri="{FF2B5EF4-FFF2-40B4-BE49-F238E27FC236}">
              <a16:creationId xmlns:a16="http://schemas.microsoft.com/office/drawing/2014/main" id="{00000000-0008-0000-0000-0000ED010000}"/>
            </a:ext>
          </a:extLst>
        </xdr:cNvPr>
        <xdr:cNvPicPr preferRelativeResize="0"/>
      </xdr:nvPicPr>
      <xdr:blipFill>
        <a:blip xmlns:r="http://schemas.openxmlformats.org/officeDocument/2006/relationships" r:embed="rId4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517</xdr:row>
      <xdr:rowOff>0</xdr:rowOff>
    </xdr:from>
    <xdr:ext cx="590550" cy="590550"/>
    <xdr:pic>
      <xdr:nvPicPr>
        <xdr:cNvPr id="494" name="image478.png">
          <a:extLst>
            <a:ext uri="{FF2B5EF4-FFF2-40B4-BE49-F238E27FC236}">
              <a16:creationId xmlns:a16="http://schemas.microsoft.com/office/drawing/2014/main" id="{00000000-0008-0000-0000-0000EE010000}"/>
            </a:ext>
          </a:extLst>
        </xdr:cNvPr>
        <xdr:cNvPicPr preferRelativeResize="0"/>
      </xdr:nvPicPr>
      <xdr:blipFill>
        <a:blip xmlns:r="http://schemas.openxmlformats.org/officeDocument/2006/relationships" r:embed="rId4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518</xdr:row>
      <xdr:rowOff>0</xdr:rowOff>
    </xdr:from>
    <xdr:ext cx="590550" cy="590550"/>
    <xdr:pic>
      <xdr:nvPicPr>
        <xdr:cNvPr id="495" name="image471.png">
          <a:extLst>
            <a:ext uri="{FF2B5EF4-FFF2-40B4-BE49-F238E27FC236}">
              <a16:creationId xmlns:a16="http://schemas.microsoft.com/office/drawing/2014/main" id="{00000000-0008-0000-0000-0000EF010000}"/>
            </a:ext>
          </a:extLst>
        </xdr:cNvPr>
        <xdr:cNvPicPr preferRelativeResize="0"/>
      </xdr:nvPicPr>
      <xdr:blipFill>
        <a:blip xmlns:r="http://schemas.openxmlformats.org/officeDocument/2006/relationships" r:embed="rId4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519</xdr:row>
      <xdr:rowOff>0</xdr:rowOff>
    </xdr:from>
    <xdr:ext cx="590550" cy="590550"/>
    <xdr:pic>
      <xdr:nvPicPr>
        <xdr:cNvPr id="496" name="image483.png">
          <a:extLst>
            <a:ext uri="{FF2B5EF4-FFF2-40B4-BE49-F238E27FC236}">
              <a16:creationId xmlns:a16="http://schemas.microsoft.com/office/drawing/2014/main" id="{00000000-0008-0000-0000-0000F0010000}"/>
            </a:ext>
          </a:extLst>
        </xdr:cNvPr>
        <xdr:cNvPicPr preferRelativeResize="0"/>
      </xdr:nvPicPr>
      <xdr:blipFill>
        <a:blip xmlns:r="http://schemas.openxmlformats.org/officeDocument/2006/relationships" r:embed="rId4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520</xdr:row>
      <xdr:rowOff>0</xdr:rowOff>
    </xdr:from>
    <xdr:ext cx="590550" cy="590550"/>
    <xdr:pic>
      <xdr:nvPicPr>
        <xdr:cNvPr id="497" name="image473.jpg">
          <a:extLst>
            <a:ext uri="{FF2B5EF4-FFF2-40B4-BE49-F238E27FC236}">
              <a16:creationId xmlns:a16="http://schemas.microsoft.com/office/drawing/2014/main" id="{00000000-0008-0000-0000-0000F1010000}"/>
            </a:ext>
          </a:extLst>
        </xdr:cNvPr>
        <xdr:cNvPicPr preferRelativeResize="0"/>
      </xdr:nvPicPr>
      <xdr:blipFill>
        <a:blip xmlns:r="http://schemas.openxmlformats.org/officeDocument/2006/relationships" r:embed="rId4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521</xdr:row>
      <xdr:rowOff>0</xdr:rowOff>
    </xdr:from>
    <xdr:ext cx="590550" cy="590550"/>
    <xdr:pic>
      <xdr:nvPicPr>
        <xdr:cNvPr id="498" name="image477.jpg">
          <a:extLst>
            <a:ext uri="{FF2B5EF4-FFF2-40B4-BE49-F238E27FC236}">
              <a16:creationId xmlns:a16="http://schemas.microsoft.com/office/drawing/2014/main" id="{00000000-0008-0000-0000-0000F2010000}"/>
            </a:ext>
          </a:extLst>
        </xdr:cNvPr>
        <xdr:cNvPicPr preferRelativeResize="0"/>
      </xdr:nvPicPr>
      <xdr:blipFill>
        <a:blip xmlns:r="http://schemas.openxmlformats.org/officeDocument/2006/relationships" r:embed="rId4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522</xdr:row>
      <xdr:rowOff>0</xdr:rowOff>
    </xdr:from>
    <xdr:ext cx="590550" cy="590550"/>
    <xdr:pic>
      <xdr:nvPicPr>
        <xdr:cNvPr id="499" name="image494.jpg">
          <a:extLst>
            <a:ext uri="{FF2B5EF4-FFF2-40B4-BE49-F238E27FC236}">
              <a16:creationId xmlns:a16="http://schemas.microsoft.com/office/drawing/2014/main" id="{00000000-0008-0000-0000-0000F3010000}"/>
            </a:ext>
          </a:extLst>
        </xdr:cNvPr>
        <xdr:cNvPicPr preferRelativeResize="0"/>
      </xdr:nvPicPr>
      <xdr:blipFill>
        <a:blip xmlns:r="http://schemas.openxmlformats.org/officeDocument/2006/relationships" r:embed="rId4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523</xdr:row>
      <xdr:rowOff>0</xdr:rowOff>
    </xdr:from>
    <xdr:ext cx="590550" cy="590550"/>
    <xdr:pic>
      <xdr:nvPicPr>
        <xdr:cNvPr id="500" name="image496.jpg">
          <a:extLst>
            <a:ext uri="{FF2B5EF4-FFF2-40B4-BE49-F238E27FC236}">
              <a16:creationId xmlns:a16="http://schemas.microsoft.com/office/drawing/2014/main" id="{00000000-0008-0000-0000-0000F4010000}"/>
            </a:ext>
          </a:extLst>
        </xdr:cNvPr>
        <xdr:cNvPicPr preferRelativeResize="0"/>
      </xdr:nvPicPr>
      <xdr:blipFill>
        <a:blip xmlns:r="http://schemas.openxmlformats.org/officeDocument/2006/relationships" r:embed="rId4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524</xdr:row>
      <xdr:rowOff>0</xdr:rowOff>
    </xdr:from>
    <xdr:ext cx="590550" cy="590550"/>
    <xdr:pic>
      <xdr:nvPicPr>
        <xdr:cNvPr id="501" name="image490.jpg">
          <a:extLst>
            <a:ext uri="{FF2B5EF4-FFF2-40B4-BE49-F238E27FC236}">
              <a16:creationId xmlns:a16="http://schemas.microsoft.com/office/drawing/2014/main" id="{00000000-0008-0000-0000-0000F5010000}"/>
            </a:ext>
          </a:extLst>
        </xdr:cNvPr>
        <xdr:cNvPicPr preferRelativeResize="0"/>
      </xdr:nvPicPr>
      <xdr:blipFill>
        <a:blip xmlns:r="http://schemas.openxmlformats.org/officeDocument/2006/relationships" r:embed="rId4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525</xdr:row>
      <xdr:rowOff>0</xdr:rowOff>
    </xdr:from>
    <xdr:ext cx="590550" cy="590550"/>
    <xdr:pic>
      <xdr:nvPicPr>
        <xdr:cNvPr id="502" name="image482.jpg">
          <a:extLst>
            <a:ext uri="{FF2B5EF4-FFF2-40B4-BE49-F238E27FC236}">
              <a16:creationId xmlns:a16="http://schemas.microsoft.com/office/drawing/2014/main" id="{00000000-0008-0000-0000-0000F6010000}"/>
            </a:ext>
          </a:extLst>
        </xdr:cNvPr>
        <xdr:cNvPicPr preferRelativeResize="0"/>
      </xdr:nvPicPr>
      <xdr:blipFill>
        <a:blip xmlns:r="http://schemas.openxmlformats.org/officeDocument/2006/relationships" r:embed="rId4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526</xdr:row>
      <xdr:rowOff>0</xdr:rowOff>
    </xdr:from>
    <xdr:ext cx="590550" cy="590550"/>
    <xdr:pic>
      <xdr:nvPicPr>
        <xdr:cNvPr id="503" name="image484.jpg">
          <a:extLst>
            <a:ext uri="{FF2B5EF4-FFF2-40B4-BE49-F238E27FC236}">
              <a16:creationId xmlns:a16="http://schemas.microsoft.com/office/drawing/2014/main" id="{00000000-0008-0000-0000-0000F7010000}"/>
            </a:ext>
          </a:extLst>
        </xdr:cNvPr>
        <xdr:cNvPicPr preferRelativeResize="0"/>
      </xdr:nvPicPr>
      <xdr:blipFill>
        <a:blip xmlns:r="http://schemas.openxmlformats.org/officeDocument/2006/relationships" r:embed="rId4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527</xdr:row>
      <xdr:rowOff>0</xdr:rowOff>
    </xdr:from>
    <xdr:ext cx="590550" cy="590550"/>
    <xdr:pic>
      <xdr:nvPicPr>
        <xdr:cNvPr id="504" name="image523.jpg">
          <a:extLst>
            <a:ext uri="{FF2B5EF4-FFF2-40B4-BE49-F238E27FC236}">
              <a16:creationId xmlns:a16="http://schemas.microsoft.com/office/drawing/2014/main" id="{00000000-0008-0000-0000-0000F8010000}"/>
            </a:ext>
          </a:extLst>
        </xdr:cNvPr>
        <xdr:cNvPicPr preferRelativeResize="0"/>
      </xdr:nvPicPr>
      <xdr:blipFill>
        <a:blip xmlns:r="http://schemas.openxmlformats.org/officeDocument/2006/relationships" r:embed="rId4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528</xdr:row>
      <xdr:rowOff>0</xdr:rowOff>
    </xdr:from>
    <xdr:ext cx="590550" cy="590550"/>
    <xdr:pic>
      <xdr:nvPicPr>
        <xdr:cNvPr id="505" name="image489.jpg">
          <a:extLst>
            <a:ext uri="{FF2B5EF4-FFF2-40B4-BE49-F238E27FC236}">
              <a16:creationId xmlns:a16="http://schemas.microsoft.com/office/drawing/2014/main" id="{00000000-0008-0000-0000-0000F9010000}"/>
            </a:ext>
          </a:extLst>
        </xdr:cNvPr>
        <xdr:cNvPicPr preferRelativeResize="0"/>
      </xdr:nvPicPr>
      <xdr:blipFill>
        <a:blip xmlns:r="http://schemas.openxmlformats.org/officeDocument/2006/relationships" r:embed="rId4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529</xdr:row>
      <xdr:rowOff>0</xdr:rowOff>
    </xdr:from>
    <xdr:ext cx="590550" cy="590550"/>
    <xdr:pic>
      <xdr:nvPicPr>
        <xdr:cNvPr id="506" name="image486.png">
          <a:extLst>
            <a:ext uri="{FF2B5EF4-FFF2-40B4-BE49-F238E27FC236}">
              <a16:creationId xmlns:a16="http://schemas.microsoft.com/office/drawing/2014/main" id="{00000000-0008-0000-0000-0000FA010000}"/>
            </a:ext>
          </a:extLst>
        </xdr:cNvPr>
        <xdr:cNvPicPr preferRelativeResize="0"/>
      </xdr:nvPicPr>
      <xdr:blipFill>
        <a:blip xmlns:r="http://schemas.openxmlformats.org/officeDocument/2006/relationships" r:embed="rId4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530</xdr:row>
      <xdr:rowOff>0</xdr:rowOff>
    </xdr:from>
    <xdr:ext cx="590550" cy="590550"/>
    <xdr:pic>
      <xdr:nvPicPr>
        <xdr:cNvPr id="507" name="image485.png">
          <a:extLst>
            <a:ext uri="{FF2B5EF4-FFF2-40B4-BE49-F238E27FC236}">
              <a16:creationId xmlns:a16="http://schemas.microsoft.com/office/drawing/2014/main" id="{00000000-0008-0000-0000-0000FB010000}"/>
            </a:ext>
          </a:extLst>
        </xdr:cNvPr>
        <xdr:cNvPicPr preferRelativeResize="0"/>
      </xdr:nvPicPr>
      <xdr:blipFill>
        <a:blip xmlns:r="http://schemas.openxmlformats.org/officeDocument/2006/relationships" r:embed="rId4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531</xdr:row>
      <xdr:rowOff>0</xdr:rowOff>
    </xdr:from>
    <xdr:ext cx="590550" cy="590550"/>
    <xdr:pic>
      <xdr:nvPicPr>
        <xdr:cNvPr id="508" name="image525.jpg">
          <a:extLst>
            <a:ext uri="{FF2B5EF4-FFF2-40B4-BE49-F238E27FC236}">
              <a16:creationId xmlns:a16="http://schemas.microsoft.com/office/drawing/2014/main" id="{00000000-0008-0000-0000-0000FC010000}"/>
            </a:ext>
          </a:extLst>
        </xdr:cNvPr>
        <xdr:cNvPicPr preferRelativeResize="0"/>
      </xdr:nvPicPr>
      <xdr:blipFill>
        <a:blip xmlns:r="http://schemas.openxmlformats.org/officeDocument/2006/relationships" r:embed="rId4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532</xdr:row>
      <xdr:rowOff>0</xdr:rowOff>
    </xdr:from>
    <xdr:ext cx="590550" cy="590550"/>
    <xdr:pic>
      <xdr:nvPicPr>
        <xdr:cNvPr id="509" name="image524.jpg">
          <a:extLst>
            <a:ext uri="{FF2B5EF4-FFF2-40B4-BE49-F238E27FC236}">
              <a16:creationId xmlns:a16="http://schemas.microsoft.com/office/drawing/2014/main" id="{00000000-0008-0000-0000-0000FD010000}"/>
            </a:ext>
          </a:extLst>
        </xdr:cNvPr>
        <xdr:cNvPicPr preferRelativeResize="0"/>
      </xdr:nvPicPr>
      <xdr:blipFill>
        <a:blip xmlns:r="http://schemas.openxmlformats.org/officeDocument/2006/relationships" r:embed="rId4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533</xdr:row>
      <xdr:rowOff>0</xdr:rowOff>
    </xdr:from>
    <xdr:ext cx="590550" cy="590550"/>
    <xdr:pic>
      <xdr:nvPicPr>
        <xdr:cNvPr id="510" name="image511.jpg">
          <a:extLst>
            <a:ext uri="{FF2B5EF4-FFF2-40B4-BE49-F238E27FC236}">
              <a16:creationId xmlns:a16="http://schemas.microsoft.com/office/drawing/2014/main" id="{00000000-0008-0000-0000-0000FE010000}"/>
            </a:ext>
          </a:extLst>
        </xdr:cNvPr>
        <xdr:cNvPicPr preferRelativeResize="0"/>
      </xdr:nvPicPr>
      <xdr:blipFill>
        <a:blip xmlns:r="http://schemas.openxmlformats.org/officeDocument/2006/relationships" r:embed="rId4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534</xdr:row>
      <xdr:rowOff>0</xdr:rowOff>
    </xdr:from>
    <xdr:ext cx="590550" cy="590550"/>
    <xdr:pic>
      <xdr:nvPicPr>
        <xdr:cNvPr id="511" name="image492.jpg">
          <a:extLst>
            <a:ext uri="{FF2B5EF4-FFF2-40B4-BE49-F238E27FC236}">
              <a16:creationId xmlns:a16="http://schemas.microsoft.com/office/drawing/2014/main" id="{00000000-0008-0000-0000-0000FF010000}"/>
            </a:ext>
          </a:extLst>
        </xdr:cNvPr>
        <xdr:cNvPicPr preferRelativeResize="0"/>
      </xdr:nvPicPr>
      <xdr:blipFill>
        <a:blip xmlns:r="http://schemas.openxmlformats.org/officeDocument/2006/relationships" r:embed="rId4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535</xdr:row>
      <xdr:rowOff>0</xdr:rowOff>
    </xdr:from>
    <xdr:ext cx="590550" cy="590550"/>
    <xdr:pic>
      <xdr:nvPicPr>
        <xdr:cNvPr id="512" name="image503.png">
          <a:extLst>
            <a:ext uri="{FF2B5EF4-FFF2-40B4-BE49-F238E27FC236}">
              <a16:creationId xmlns:a16="http://schemas.microsoft.com/office/drawing/2014/main" id="{00000000-0008-0000-0000-000000020000}"/>
            </a:ext>
          </a:extLst>
        </xdr:cNvPr>
        <xdr:cNvPicPr preferRelativeResize="0"/>
      </xdr:nvPicPr>
      <xdr:blipFill>
        <a:blip xmlns:r="http://schemas.openxmlformats.org/officeDocument/2006/relationships" r:embed="rId5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536</xdr:row>
      <xdr:rowOff>0</xdr:rowOff>
    </xdr:from>
    <xdr:ext cx="590550" cy="590550"/>
    <xdr:pic>
      <xdr:nvPicPr>
        <xdr:cNvPr id="513" name="image495.png">
          <a:extLst>
            <a:ext uri="{FF2B5EF4-FFF2-40B4-BE49-F238E27FC236}">
              <a16:creationId xmlns:a16="http://schemas.microsoft.com/office/drawing/2014/main" id="{00000000-0008-0000-0000-000001020000}"/>
            </a:ext>
          </a:extLst>
        </xdr:cNvPr>
        <xdr:cNvPicPr preferRelativeResize="0"/>
      </xdr:nvPicPr>
      <xdr:blipFill>
        <a:blip xmlns:r="http://schemas.openxmlformats.org/officeDocument/2006/relationships" r:embed="rId5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537</xdr:row>
      <xdr:rowOff>0</xdr:rowOff>
    </xdr:from>
    <xdr:ext cx="590550" cy="590550"/>
    <xdr:pic>
      <xdr:nvPicPr>
        <xdr:cNvPr id="514" name="image509.png">
          <a:extLst>
            <a:ext uri="{FF2B5EF4-FFF2-40B4-BE49-F238E27FC236}">
              <a16:creationId xmlns:a16="http://schemas.microsoft.com/office/drawing/2014/main" id="{00000000-0008-0000-0000-000002020000}"/>
            </a:ext>
          </a:extLst>
        </xdr:cNvPr>
        <xdr:cNvPicPr preferRelativeResize="0"/>
      </xdr:nvPicPr>
      <xdr:blipFill>
        <a:blip xmlns:r="http://schemas.openxmlformats.org/officeDocument/2006/relationships" r:embed="rId5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538</xdr:row>
      <xdr:rowOff>0</xdr:rowOff>
    </xdr:from>
    <xdr:ext cx="590550" cy="590550"/>
    <xdr:pic>
      <xdr:nvPicPr>
        <xdr:cNvPr id="515" name="image491.png">
          <a:extLst>
            <a:ext uri="{FF2B5EF4-FFF2-40B4-BE49-F238E27FC236}">
              <a16:creationId xmlns:a16="http://schemas.microsoft.com/office/drawing/2014/main" id="{00000000-0008-0000-0000-000003020000}"/>
            </a:ext>
          </a:extLst>
        </xdr:cNvPr>
        <xdr:cNvPicPr preferRelativeResize="0"/>
      </xdr:nvPicPr>
      <xdr:blipFill>
        <a:blip xmlns:r="http://schemas.openxmlformats.org/officeDocument/2006/relationships" r:embed="rId5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539</xdr:row>
      <xdr:rowOff>0</xdr:rowOff>
    </xdr:from>
    <xdr:ext cx="590550" cy="590550"/>
    <xdr:pic>
      <xdr:nvPicPr>
        <xdr:cNvPr id="516" name="image505.png">
          <a:extLst>
            <a:ext uri="{FF2B5EF4-FFF2-40B4-BE49-F238E27FC236}">
              <a16:creationId xmlns:a16="http://schemas.microsoft.com/office/drawing/2014/main" id="{00000000-0008-0000-0000-000004020000}"/>
            </a:ext>
          </a:extLst>
        </xdr:cNvPr>
        <xdr:cNvPicPr preferRelativeResize="0"/>
      </xdr:nvPicPr>
      <xdr:blipFill>
        <a:blip xmlns:r="http://schemas.openxmlformats.org/officeDocument/2006/relationships" r:embed="rId5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540</xdr:row>
      <xdr:rowOff>0</xdr:rowOff>
    </xdr:from>
    <xdr:ext cx="590550" cy="590550"/>
    <xdr:pic>
      <xdr:nvPicPr>
        <xdr:cNvPr id="517" name="image497.png">
          <a:extLst>
            <a:ext uri="{FF2B5EF4-FFF2-40B4-BE49-F238E27FC236}">
              <a16:creationId xmlns:a16="http://schemas.microsoft.com/office/drawing/2014/main" id="{00000000-0008-0000-0000-000005020000}"/>
            </a:ext>
          </a:extLst>
        </xdr:cNvPr>
        <xdr:cNvPicPr preferRelativeResize="0"/>
      </xdr:nvPicPr>
      <xdr:blipFill>
        <a:blip xmlns:r="http://schemas.openxmlformats.org/officeDocument/2006/relationships" r:embed="rId5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541</xdr:row>
      <xdr:rowOff>0</xdr:rowOff>
    </xdr:from>
    <xdr:ext cx="590550" cy="590550"/>
    <xdr:pic>
      <xdr:nvPicPr>
        <xdr:cNvPr id="518" name="image493.png">
          <a:extLst>
            <a:ext uri="{FF2B5EF4-FFF2-40B4-BE49-F238E27FC236}">
              <a16:creationId xmlns:a16="http://schemas.microsoft.com/office/drawing/2014/main" id="{00000000-0008-0000-0000-000006020000}"/>
            </a:ext>
          </a:extLst>
        </xdr:cNvPr>
        <xdr:cNvPicPr preferRelativeResize="0"/>
      </xdr:nvPicPr>
      <xdr:blipFill>
        <a:blip xmlns:r="http://schemas.openxmlformats.org/officeDocument/2006/relationships" r:embed="rId5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542</xdr:row>
      <xdr:rowOff>0</xdr:rowOff>
    </xdr:from>
    <xdr:ext cx="590550" cy="590550"/>
    <xdr:pic>
      <xdr:nvPicPr>
        <xdr:cNvPr id="519" name="image500.png">
          <a:extLst>
            <a:ext uri="{FF2B5EF4-FFF2-40B4-BE49-F238E27FC236}">
              <a16:creationId xmlns:a16="http://schemas.microsoft.com/office/drawing/2014/main" id="{00000000-0008-0000-0000-000007020000}"/>
            </a:ext>
          </a:extLst>
        </xdr:cNvPr>
        <xdr:cNvPicPr preferRelativeResize="0"/>
      </xdr:nvPicPr>
      <xdr:blipFill>
        <a:blip xmlns:r="http://schemas.openxmlformats.org/officeDocument/2006/relationships" r:embed="rId5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543</xdr:row>
      <xdr:rowOff>0</xdr:rowOff>
    </xdr:from>
    <xdr:ext cx="590550" cy="590550"/>
    <xdr:pic>
      <xdr:nvPicPr>
        <xdr:cNvPr id="520" name="image502.png">
          <a:extLst>
            <a:ext uri="{FF2B5EF4-FFF2-40B4-BE49-F238E27FC236}">
              <a16:creationId xmlns:a16="http://schemas.microsoft.com/office/drawing/2014/main" id="{00000000-0008-0000-0000-000008020000}"/>
            </a:ext>
          </a:extLst>
        </xdr:cNvPr>
        <xdr:cNvPicPr preferRelativeResize="0"/>
      </xdr:nvPicPr>
      <xdr:blipFill>
        <a:blip xmlns:r="http://schemas.openxmlformats.org/officeDocument/2006/relationships" r:embed="rId5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544</xdr:row>
      <xdr:rowOff>0</xdr:rowOff>
    </xdr:from>
    <xdr:ext cx="590550" cy="590550"/>
    <xdr:pic>
      <xdr:nvPicPr>
        <xdr:cNvPr id="521" name="image501.png">
          <a:extLst>
            <a:ext uri="{FF2B5EF4-FFF2-40B4-BE49-F238E27FC236}">
              <a16:creationId xmlns:a16="http://schemas.microsoft.com/office/drawing/2014/main" id="{00000000-0008-0000-0000-000009020000}"/>
            </a:ext>
          </a:extLst>
        </xdr:cNvPr>
        <xdr:cNvPicPr preferRelativeResize="0"/>
      </xdr:nvPicPr>
      <xdr:blipFill>
        <a:blip xmlns:r="http://schemas.openxmlformats.org/officeDocument/2006/relationships" r:embed="rId5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545</xdr:row>
      <xdr:rowOff>0</xdr:rowOff>
    </xdr:from>
    <xdr:ext cx="590550" cy="590550"/>
    <xdr:pic>
      <xdr:nvPicPr>
        <xdr:cNvPr id="522" name="image530.jpg">
          <a:extLst>
            <a:ext uri="{FF2B5EF4-FFF2-40B4-BE49-F238E27FC236}">
              <a16:creationId xmlns:a16="http://schemas.microsoft.com/office/drawing/2014/main" id="{00000000-0008-0000-0000-00000A020000}"/>
            </a:ext>
          </a:extLst>
        </xdr:cNvPr>
        <xdr:cNvPicPr preferRelativeResize="0"/>
      </xdr:nvPicPr>
      <xdr:blipFill>
        <a:blip xmlns:r="http://schemas.openxmlformats.org/officeDocument/2006/relationships" r:embed="rId5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546</xdr:row>
      <xdr:rowOff>0</xdr:rowOff>
    </xdr:from>
    <xdr:ext cx="590550" cy="590550"/>
    <xdr:pic>
      <xdr:nvPicPr>
        <xdr:cNvPr id="523" name="image507.jpg">
          <a:extLst>
            <a:ext uri="{FF2B5EF4-FFF2-40B4-BE49-F238E27FC236}">
              <a16:creationId xmlns:a16="http://schemas.microsoft.com/office/drawing/2014/main" id="{00000000-0008-0000-0000-00000B020000}"/>
            </a:ext>
          </a:extLst>
        </xdr:cNvPr>
        <xdr:cNvPicPr preferRelativeResize="0"/>
      </xdr:nvPicPr>
      <xdr:blipFill>
        <a:blip xmlns:r="http://schemas.openxmlformats.org/officeDocument/2006/relationships" r:embed="rId5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547</xdr:row>
      <xdr:rowOff>0</xdr:rowOff>
    </xdr:from>
    <xdr:ext cx="590550" cy="590550"/>
    <xdr:pic>
      <xdr:nvPicPr>
        <xdr:cNvPr id="524" name="image512.jpg">
          <a:extLst>
            <a:ext uri="{FF2B5EF4-FFF2-40B4-BE49-F238E27FC236}">
              <a16:creationId xmlns:a16="http://schemas.microsoft.com/office/drawing/2014/main" id="{00000000-0008-0000-0000-00000C020000}"/>
            </a:ext>
          </a:extLst>
        </xdr:cNvPr>
        <xdr:cNvPicPr preferRelativeResize="0"/>
      </xdr:nvPicPr>
      <xdr:blipFill>
        <a:blip xmlns:r="http://schemas.openxmlformats.org/officeDocument/2006/relationships" r:embed="rId5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548</xdr:row>
      <xdr:rowOff>0</xdr:rowOff>
    </xdr:from>
    <xdr:ext cx="590550" cy="590550"/>
    <xdr:pic>
      <xdr:nvPicPr>
        <xdr:cNvPr id="525" name="image498.jpg">
          <a:extLst>
            <a:ext uri="{FF2B5EF4-FFF2-40B4-BE49-F238E27FC236}">
              <a16:creationId xmlns:a16="http://schemas.microsoft.com/office/drawing/2014/main" id="{00000000-0008-0000-0000-00000D020000}"/>
            </a:ext>
          </a:extLst>
        </xdr:cNvPr>
        <xdr:cNvPicPr preferRelativeResize="0"/>
      </xdr:nvPicPr>
      <xdr:blipFill>
        <a:blip xmlns:r="http://schemas.openxmlformats.org/officeDocument/2006/relationships" r:embed="rId5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549</xdr:row>
      <xdr:rowOff>0</xdr:rowOff>
    </xdr:from>
    <xdr:ext cx="590550" cy="590550"/>
    <xdr:pic>
      <xdr:nvPicPr>
        <xdr:cNvPr id="526" name="image516.jpg">
          <a:extLst>
            <a:ext uri="{FF2B5EF4-FFF2-40B4-BE49-F238E27FC236}">
              <a16:creationId xmlns:a16="http://schemas.microsoft.com/office/drawing/2014/main" id="{00000000-0008-0000-0000-00000E020000}"/>
            </a:ext>
          </a:extLst>
        </xdr:cNvPr>
        <xdr:cNvPicPr preferRelativeResize="0"/>
      </xdr:nvPicPr>
      <xdr:blipFill>
        <a:blip xmlns:r="http://schemas.openxmlformats.org/officeDocument/2006/relationships" r:embed="rId5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550</xdr:row>
      <xdr:rowOff>0</xdr:rowOff>
    </xdr:from>
    <xdr:ext cx="590550" cy="590550"/>
    <xdr:pic>
      <xdr:nvPicPr>
        <xdr:cNvPr id="527" name="image510.png">
          <a:extLst>
            <a:ext uri="{FF2B5EF4-FFF2-40B4-BE49-F238E27FC236}">
              <a16:creationId xmlns:a16="http://schemas.microsoft.com/office/drawing/2014/main" id="{00000000-0008-0000-0000-00000F020000}"/>
            </a:ext>
          </a:extLst>
        </xdr:cNvPr>
        <xdr:cNvPicPr preferRelativeResize="0"/>
      </xdr:nvPicPr>
      <xdr:blipFill>
        <a:blip xmlns:r="http://schemas.openxmlformats.org/officeDocument/2006/relationships" r:embed="rId5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551</xdr:row>
      <xdr:rowOff>0</xdr:rowOff>
    </xdr:from>
    <xdr:ext cx="590550" cy="590550"/>
    <xdr:pic>
      <xdr:nvPicPr>
        <xdr:cNvPr id="528" name="image519.png">
          <a:extLst>
            <a:ext uri="{FF2B5EF4-FFF2-40B4-BE49-F238E27FC236}">
              <a16:creationId xmlns:a16="http://schemas.microsoft.com/office/drawing/2014/main" id="{00000000-0008-0000-0000-000010020000}"/>
            </a:ext>
          </a:extLst>
        </xdr:cNvPr>
        <xdr:cNvPicPr preferRelativeResize="0"/>
      </xdr:nvPicPr>
      <xdr:blipFill>
        <a:blip xmlns:r="http://schemas.openxmlformats.org/officeDocument/2006/relationships" r:embed="rId5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552</xdr:row>
      <xdr:rowOff>0</xdr:rowOff>
    </xdr:from>
    <xdr:ext cx="590550" cy="590550"/>
    <xdr:pic>
      <xdr:nvPicPr>
        <xdr:cNvPr id="529" name="image506.png">
          <a:extLst>
            <a:ext uri="{FF2B5EF4-FFF2-40B4-BE49-F238E27FC236}">
              <a16:creationId xmlns:a16="http://schemas.microsoft.com/office/drawing/2014/main" id="{00000000-0008-0000-0000-000011020000}"/>
            </a:ext>
          </a:extLst>
        </xdr:cNvPr>
        <xdr:cNvPicPr preferRelativeResize="0"/>
      </xdr:nvPicPr>
      <xdr:blipFill>
        <a:blip xmlns:r="http://schemas.openxmlformats.org/officeDocument/2006/relationships" r:embed="rId5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553</xdr:row>
      <xdr:rowOff>0</xdr:rowOff>
    </xdr:from>
    <xdr:ext cx="590550" cy="590550"/>
    <xdr:pic>
      <xdr:nvPicPr>
        <xdr:cNvPr id="530" name="image518.jpg">
          <a:extLst>
            <a:ext uri="{FF2B5EF4-FFF2-40B4-BE49-F238E27FC236}">
              <a16:creationId xmlns:a16="http://schemas.microsoft.com/office/drawing/2014/main" id="{00000000-0008-0000-0000-000012020000}"/>
            </a:ext>
          </a:extLst>
        </xdr:cNvPr>
        <xdr:cNvPicPr preferRelativeResize="0"/>
      </xdr:nvPicPr>
      <xdr:blipFill>
        <a:blip xmlns:r="http://schemas.openxmlformats.org/officeDocument/2006/relationships" r:embed="rId5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554</xdr:row>
      <xdr:rowOff>0</xdr:rowOff>
    </xdr:from>
    <xdr:ext cx="590550" cy="590550"/>
    <xdr:pic>
      <xdr:nvPicPr>
        <xdr:cNvPr id="531" name="image508.png">
          <a:extLst>
            <a:ext uri="{FF2B5EF4-FFF2-40B4-BE49-F238E27FC236}">
              <a16:creationId xmlns:a16="http://schemas.microsoft.com/office/drawing/2014/main" id="{00000000-0008-0000-0000-000013020000}"/>
            </a:ext>
          </a:extLst>
        </xdr:cNvPr>
        <xdr:cNvPicPr preferRelativeResize="0"/>
      </xdr:nvPicPr>
      <xdr:blipFill>
        <a:blip xmlns:r="http://schemas.openxmlformats.org/officeDocument/2006/relationships" r:embed="rId5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555</xdr:row>
      <xdr:rowOff>0</xdr:rowOff>
    </xdr:from>
    <xdr:ext cx="590550" cy="590550"/>
    <xdr:pic>
      <xdr:nvPicPr>
        <xdr:cNvPr id="532" name="image554.png">
          <a:extLst>
            <a:ext uri="{FF2B5EF4-FFF2-40B4-BE49-F238E27FC236}">
              <a16:creationId xmlns:a16="http://schemas.microsoft.com/office/drawing/2014/main" id="{00000000-0008-0000-0000-000014020000}"/>
            </a:ext>
          </a:extLst>
        </xdr:cNvPr>
        <xdr:cNvPicPr preferRelativeResize="0"/>
      </xdr:nvPicPr>
      <xdr:blipFill>
        <a:blip xmlns:r="http://schemas.openxmlformats.org/officeDocument/2006/relationships" r:embed="rId5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556</xdr:row>
      <xdr:rowOff>0</xdr:rowOff>
    </xdr:from>
    <xdr:ext cx="590550" cy="590550"/>
    <xdr:pic>
      <xdr:nvPicPr>
        <xdr:cNvPr id="533" name="image521.png">
          <a:extLst>
            <a:ext uri="{FF2B5EF4-FFF2-40B4-BE49-F238E27FC236}">
              <a16:creationId xmlns:a16="http://schemas.microsoft.com/office/drawing/2014/main" id="{00000000-0008-0000-0000-000015020000}"/>
            </a:ext>
          </a:extLst>
        </xdr:cNvPr>
        <xdr:cNvPicPr preferRelativeResize="0"/>
      </xdr:nvPicPr>
      <xdr:blipFill>
        <a:blip xmlns:r="http://schemas.openxmlformats.org/officeDocument/2006/relationships" r:embed="rId5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557</xdr:row>
      <xdr:rowOff>0</xdr:rowOff>
    </xdr:from>
    <xdr:ext cx="590550" cy="590550"/>
    <xdr:pic>
      <xdr:nvPicPr>
        <xdr:cNvPr id="534" name="image513.png">
          <a:extLst>
            <a:ext uri="{FF2B5EF4-FFF2-40B4-BE49-F238E27FC236}">
              <a16:creationId xmlns:a16="http://schemas.microsoft.com/office/drawing/2014/main" id="{00000000-0008-0000-0000-000016020000}"/>
            </a:ext>
          </a:extLst>
        </xdr:cNvPr>
        <xdr:cNvPicPr preferRelativeResize="0"/>
      </xdr:nvPicPr>
      <xdr:blipFill>
        <a:blip xmlns:r="http://schemas.openxmlformats.org/officeDocument/2006/relationships" r:embed="rId5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558</xdr:row>
      <xdr:rowOff>0</xdr:rowOff>
    </xdr:from>
    <xdr:ext cx="590550" cy="590550"/>
    <xdr:pic>
      <xdr:nvPicPr>
        <xdr:cNvPr id="535" name="image517.png">
          <a:extLst>
            <a:ext uri="{FF2B5EF4-FFF2-40B4-BE49-F238E27FC236}">
              <a16:creationId xmlns:a16="http://schemas.microsoft.com/office/drawing/2014/main" id="{00000000-0008-0000-0000-000017020000}"/>
            </a:ext>
          </a:extLst>
        </xdr:cNvPr>
        <xdr:cNvPicPr preferRelativeResize="0"/>
      </xdr:nvPicPr>
      <xdr:blipFill>
        <a:blip xmlns:r="http://schemas.openxmlformats.org/officeDocument/2006/relationships" r:embed="rId5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559</xdr:row>
      <xdr:rowOff>0</xdr:rowOff>
    </xdr:from>
    <xdr:ext cx="590550" cy="590550"/>
    <xdr:pic>
      <xdr:nvPicPr>
        <xdr:cNvPr id="536" name="image515.png">
          <a:extLst>
            <a:ext uri="{FF2B5EF4-FFF2-40B4-BE49-F238E27FC236}">
              <a16:creationId xmlns:a16="http://schemas.microsoft.com/office/drawing/2014/main" id="{00000000-0008-0000-0000-000018020000}"/>
            </a:ext>
          </a:extLst>
        </xdr:cNvPr>
        <xdr:cNvPicPr preferRelativeResize="0"/>
      </xdr:nvPicPr>
      <xdr:blipFill>
        <a:blip xmlns:r="http://schemas.openxmlformats.org/officeDocument/2006/relationships" r:embed="rId5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560</xdr:row>
      <xdr:rowOff>0</xdr:rowOff>
    </xdr:from>
    <xdr:ext cx="590550" cy="590550"/>
    <xdr:pic>
      <xdr:nvPicPr>
        <xdr:cNvPr id="537" name="image514.png">
          <a:extLst>
            <a:ext uri="{FF2B5EF4-FFF2-40B4-BE49-F238E27FC236}">
              <a16:creationId xmlns:a16="http://schemas.microsoft.com/office/drawing/2014/main" id="{00000000-0008-0000-0000-000019020000}"/>
            </a:ext>
          </a:extLst>
        </xdr:cNvPr>
        <xdr:cNvPicPr preferRelativeResize="0"/>
      </xdr:nvPicPr>
      <xdr:blipFill>
        <a:blip xmlns:r="http://schemas.openxmlformats.org/officeDocument/2006/relationships" r:embed="rId5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561</xdr:row>
      <xdr:rowOff>0</xdr:rowOff>
    </xdr:from>
    <xdr:ext cx="590550" cy="590550"/>
    <xdr:pic>
      <xdr:nvPicPr>
        <xdr:cNvPr id="538" name="image535.png">
          <a:extLst>
            <a:ext uri="{FF2B5EF4-FFF2-40B4-BE49-F238E27FC236}">
              <a16:creationId xmlns:a16="http://schemas.microsoft.com/office/drawing/2014/main" id="{00000000-0008-0000-0000-00001A020000}"/>
            </a:ext>
          </a:extLst>
        </xdr:cNvPr>
        <xdr:cNvPicPr preferRelativeResize="0"/>
      </xdr:nvPicPr>
      <xdr:blipFill>
        <a:blip xmlns:r="http://schemas.openxmlformats.org/officeDocument/2006/relationships" r:embed="rId5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562</xdr:row>
      <xdr:rowOff>0</xdr:rowOff>
    </xdr:from>
    <xdr:ext cx="590550" cy="590550"/>
    <xdr:pic>
      <xdr:nvPicPr>
        <xdr:cNvPr id="539" name="image526.jpg">
          <a:extLst>
            <a:ext uri="{FF2B5EF4-FFF2-40B4-BE49-F238E27FC236}">
              <a16:creationId xmlns:a16="http://schemas.microsoft.com/office/drawing/2014/main" id="{00000000-0008-0000-0000-00001B020000}"/>
            </a:ext>
          </a:extLst>
        </xdr:cNvPr>
        <xdr:cNvPicPr preferRelativeResize="0"/>
      </xdr:nvPicPr>
      <xdr:blipFill>
        <a:blip xmlns:r="http://schemas.openxmlformats.org/officeDocument/2006/relationships" r:embed="rId5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563</xdr:row>
      <xdr:rowOff>0</xdr:rowOff>
    </xdr:from>
    <xdr:ext cx="590550" cy="590550"/>
    <xdr:pic>
      <xdr:nvPicPr>
        <xdr:cNvPr id="540" name="image531.jpg">
          <a:extLst>
            <a:ext uri="{FF2B5EF4-FFF2-40B4-BE49-F238E27FC236}">
              <a16:creationId xmlns:a16="http://schemas.microsoft.com/office/drawing/2014/main" id="{00000000-0008-0000-0000-00001C020000}"/>
            </a:ext>
          </a:extLst>
        </xdr:cNvPr>
        <xdr:cNvPicPr preferRelativeResize="0"/>
      </xdr:nvPicPr>
      <xdr:blipFill>
        <a:blip xmlns:r="http://schemas.openxmlformats.org/officeDocument/2006/relationships" r:embed="rId5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564</xdr:row>
      <xdr:rowOff>0</xdr:rowOff>
    </xdr:from>
    <xdr:ext cx="590550" cy="590550"/>
    <xdr:pic>
      <xdr:nvPicPr>
        <xdr:cNvPr id="541" name="image522.png">
          <a:extLst>
            <a:ext uri="{FF2B5EF4-FFF2-40B4-BE49-F238E27FC236}">
              <a16:creationId xmlns:a16="http://schemas.microsoft.com/office/drawing/2014/main" id="{00000000-0008-0000-0000-00001D020000}"/>
            </a:ext>
          </a:extLst>
        </xdr:cNvPr>
        <xdr:cNvPicPr preferRelativeResize="0"/>
      </xdr:nvPicPr>
      <xdr:blipFill>
        <a:blip xmlns:r="http://schemas.openxmlformats.org/officeDocument/2006/relationships" r:embed="rId5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565</xdr:row>
      <xdr:rowOff>0</xdr:rowOff>
    </xdr:from>
    <xdr:ext cx="590550" cy="590550"/>
    <xdr:pic>
      <xdr:nvPicPr>
        <xdr:cNvPr id="542" name="image520.jpg">
          <a:extLst>
            <a:ext uri="{FF2B5EF4-FFF2-40B4-BE49-F238E27FC236}">
              <a16:creationId xmlns:a16="http://schemas.microsoft.com/office/drawing/2014/main" id="{00000000-0008-0000-0000-00001E020000}"/>
            </a:ext>
          </a:extLst>
        </xdr:cNvPr>
        <xdr:cNvPicPr preferRelativeResize="0"/>
      </xdr:nvPicPr>
      <xdr:blipFill>
        <a:blip xmlns:r="http://schemas.openxmlformats.org/officeDocument/2006/relationships" r:embed="rId5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566</xdr:row>
      <xdr:rowOff>0</xdr:rowOff>
    </xdr:from>
    <xdr:ext cx="590550" cy="590550"/>
    <xdr:pic>
      <xdr:nvPicPr>
        <xdr:cNvPr id="543" name="image527.png">
          <a:extLst>
            <a:ext uri="{FF2B5EF4-FFF2-40B4-BE49-F238E27FC236}">
              <a16:creationId xmlns:a16="http://schemas.microsoft.com/office/drawing/2014/main" id="{00000000-0008-0000-0000-00001F020000}"/>
            </a:ext>
          </a:extLst>
        </xdr:cNvPr>
        <xdr:cNvPicPr preferRelativeResize="0"/>
      </xdr:nvPicPr>
      <xdr:blipFill>
        <a:blip xmlns:r="http://schemas.openxmlformats.org/officeDocument/2006/relationships" r:embed="rId5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567</xdr:row>
      <xdr:rowOff>0</xdr:rowOff>
    </xdr:from>
    <xdr:ext cx="590550" cy="590550"/>
    <xdr:pic>
      <xdr:nvPicPr>
        <xdr:cNvPr id="544" name="image528.jpg">
          <a:extLst>
            <a:ext uri="{FF2B5EF4-FFF2-40B4-BE49-F238E27FC236}">
              <a16:creationId xmlns:a16="http://schemas.microsoft.com/office/drawing/2014/main" id="{00000000-0008-0000-0000-000020020000}"/>
            </a:ext>
          </a:extLst>
        </xdr:cNvPr>
        <xdr:cNvPicPr preferRelativeResize="0"/>
      </xdr:nvPicPr>
      <xdr:blipFill>
        <a:blip xmlns:r="http://schemas.openxmlformats.org/officeDocument/2006/relationships" r:embed="rId5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568</xdr:row>
      <xdr:rowOff>0</xdr:rowOff>
    </xdr:from>
    <xdr:ext cx="590550" cy="590550"/>
    <xdr:pic>
      <xdr:nvPicPr>
        <xdr:cNvPr id="545" name="image534.jpg">
          <a:extLst>
            <a:ext uri="{FF2B5EF4-FFF2-40B4-BE49-F238E27FC236}">
              <a16:creationId xmlns:a16="http://schemas.microsoft.com/office/drawing/2014/main" id="{00000000-0008-0000-0000-000021020000}"/>
            </a:ext>
          </a:extLst>
        </xdr:cNvPr>
        <xdr:cNvPicPr preferRelativeResize="0"/>
      </xdr:nvPicPr>
      <xdr:blipFill>
        <a:blip xmlns:r="http://schemas.openxmlformats.org/officeDocument/2006/relationships" r:embed="rId5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569</xdr:row>
      <xdr:rowOff>0</xdr:rowOff>
    </xdr:from>
    <xdr:ext cx="590550" cy="590550"/>
    <xdr:pic>
      <xdr:nvPicPr>
        <xdr:cNvPr id="546" name="image548.jpg">
          <a:extLst>
            <a:ext uri="{FF2B5EF4-FFF2-40B4-BE49-F238E27FC236}">
              <a16:creationId xmlns:a16="http://schemas.microsoft.com/office/drawing/2014/main" id="{00000000-0008-0000-0000-000022020000}"/>
            </a:ext>
          </a:extLst>
        </xdr:cNvPr>
        <xdr:cNvPicPr preferRelativeResize="0"/>
      </xdr:nvPicPr>
      <xdr:blipFill>
        <a:blip xmlns:r="http://schemas.openxmlformats.org/officeDocument/2006/relationships" r:embed="rId5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570</xdr:row>
      <xdr:rowOff>0</xdr:rowOff>
    </xdr:from>
    <xdr:ext cx="590550" cy="590550"/>
    <xdr:pic>
      <xdr:nvPicPr>
        <xdr:cNvPr id="547" name="image543.jpg">
          <a:extLst>
            <a:ext uri="{FF2B5EF4-FFF2-40B4-BE49-F238E27FC236}">
              <a16:creationId xmlns:a16="http://schemas.microsoft.com/office/drawing/2014/main" id="{00000000-0008-0000-0000-000023020000}"/>
            </a:ext>
          </a:extLst>
        </xdr:cNvPr>
        <xdr:cNvPicPr preferRelativeResize="0"/>
      </xdr:nvPicPr>
      <xdr:blipFill>
        <a:blip xmlns:r="http://schemas.openxmlformats.org/officeDocument/2006/relationships" r:embed="rId5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571</xdr:row>
      <xdr:rowOff>0</xdr:rowOff>
    </xdr:from>
    <xdr:ext cx="590550" cy="590550"/>
    <xdr:pic>
      <xdr:nvPicPr>
        <xdr:cNvPr id="548" name="image532.jpg">
          <a:extLst>
            <a:ext uri="{FF2B5EF4-FFF2-40B4-BE49-F238E27FC236}">
              <a16:creationId xmlns:a16="http://schemas.microsoft.com/office/drawing/2014/main" id="{00000000-0008-0000-0000-000024020000}"/>
            </a:ext>
          </a:extLst>
        </xdr:cNvPr>
        <xdr:cNvPicPr preferRelativeResize="0"/>
      </xdr:nvPicPr>
      <xdr:blipFill>
        <a:blip xmlns:r="http://schemas.openxmlformats.org/officeDocument/2006/relationships" r:embed="rId5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572</xdr:row>
      <xdr:rowOff>0</xdr:rowOff>
    </xdr:from>
    <xdr:ext cx="590550" cy="590550"/>
    <xdr:pic>
      <xdr:nvPicPr>
        <xdr:cNvPr id="549" name="image529.jpg">
          <a:extLst>
            <a:ext uri="{FF2B5EF4-FFF2-40B4-BE49-F238E27FC236}">
              <a16:creationId xmlns:a16="http://schemas.microsoft.com/office/drawing/2014/main" id="{00000000-0008-0000-0000-000025020000}"/>
            </a:ext>
          </a:extLst>
        </xdr:cNvPr>
        <xdr:cNvPicPr preferRelativeResize="0"/>
      </xdr:nvPicPr>
      <xdr:blipFill>
        <a:blip xmlns:r="http://schemas.openxmlformats.org/officeDocument/2006/relationships" r:embed="rId5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573</xdr:row>
      <xdr:rowOff>0</xdr:rowOff>
    </xdr:from>
    <xdr:ext cx="590550" cy="590550"/>
    <xdr:pic>
      <xdr:nvPicPr>
        <xdr:cNvPr id="550" name="image550.jpg">
          <a:extLst>
            <a:ext uri="{FF2B5EF4-FFF2-40B4-BE49-F238E27FC236}">
              <a16:creationId xmlns:a16="http://schemas.microsoft.com/office/drawing/2014/main" id="{00000000-0008-0000-0000-000026020000}"/>
            </a:ext>
          </a:extLst>
        </xdr:cNvPr>
        <xdr:cNvPicPr preferRelativeResize="0"/>
      </xdr:nvPicPr>
      <xdr:blipFill>
        <a:blip xmlns:r="http://schemas.openxmlformats.org/officeDocument/2006/relationships" r:embed="rId5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574</xdr:row>
      <xdr:rowOff>0</xdr:rowOff>
    </xdr:from>
    <xdr:ext cx="590550" cy="590550"/>
    <xdr:pic>
      <xdr:nvPicPr>
        <xdr:cNvPr id="551" name="image539.jpg">
          <a:extLst>
            <a:ext uri="{FF2B5EF4-FFF2-40B4-BE49-F238E27FC236}">
              <a16:creationId xmlns:a16="http://schemas.microsoft.com/office/drawing/2014/main" id="{00000000-0008-0000-0000-000027020000}"/>
            </a:ext>
          </a:extLst>
        </xdr:cNvPr>
        <xdr:cNvPicPr preferRelativeResize="0"/>
      </xdr:nvPicPr>
      <xdr:blipFill>
        <a:blip xmlns:r="http://schemas.openxmlformats.org/officeDocument/2006/relationships" r:embed="rId5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575</xdr:row>
      <xdr:rowOff>0</xdr:rowOff>
    </xdr:from>
    <xdr:ext cx="590550" cy="590550"/>
    <xdr:pic>
      <xdr:nvPicPr>
        <xdr:cNvPr id="552" name="image540.jpg">
          <a:extLst>
            <a:ext uri="{FF2B5EF4-FFF2-40B4-BE49-F238E27FC236}">
              <a16:creationId xmlns:a16="http://schemas.microsoft.com/office/drawing/2014/main" id="{00000000-0008-0000-0000-000028020000}"/>
            </a:ext>
          </a:extLst>
        </xdr:cNvPr>
        <xdr:cNvPicPr preferRelativeResize="0"/>
      </xdr:nvPicPr>
      <xdr:blipFill>
        <a:blip xmlns:r="http://schemas.openxmlformats.org/officeDocument/2006/relationships" r:embed="rId5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576</xdr:row>
      <xdr:rowOff>0</xdr:rowOff>
    </xdr:from>
    <xdr:ext cx="590550" cy="590550"/>
    <xdr:pic>
      <xdr:nvPicPr>
        <xdr:cNvPr id="553" name="image536.jpg">
          <a:extLst>
            <a:ext uri="{FF2B5EF4-FFF2-40B4-BE49-F238E27FC236}">
              <a16:creationId xmlns:a16="http://schemas.microsoft.com/office/drawing/2014/main" id="{00000000-0008-0000-0000-000029020000}"/>
            </a:ext>
          </a:extLst>
        </xdr:cNvPr>
        <xdr:cNvPicPr preferRelativeResize="0"/>
      </xdr:nvPicPr>
      <xdr:blipFill>
        <a:blip xmlns:r="http://schemas.openxmlformats.org/officeDocument/2006/relationships" r:embed="rId5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577</xdr:row>
      <xdr:rowOff>0</xdr:rowOff>
    </xdr:from>
    <xdr:ext cx="590550" cy="590550"/>
    <xdr:pic>
      <xdr:nvPicPr>
        <xdr:cNvPr id="554" name="image537.jpg">
          <a:extLst>
            <a:ext uri="{FF2B5EF4-FFF2-40B4-BE49-F238E27FC236}">
              <a16:creationId xmlns:a16="http://schemas.microsoft.com/office/drawing/2014/main" id="{00000000-0008-0000-0000-00002A020000}"/>
            </a:ext>
          </a:extLst>
        </xdr:cNvPr>
        <xdr:cNvPicPr preferRelativeResize="0"/>
      </xdr:nvPicPr>
      <xdr:blipFill>
        <a:blip xmlns:r="http://schemas.openxmlformats.org/officeDocument/2006/relationships" r:embed="rId5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578</xdr:row>
      <xdr:rowOff>0</xdr:rowOff>
    </xdr:from>
    <xdr:ext cx="590550" cy="590550"/>
    <xdr:pic>
      <xdr:nvPicPr>
        <xdr:cNvPr id="555" name="image547.jpg">
          <a:extLst>
            <a:ext uri="{FF2B5EF4-FFF2-40B4-BE49-F238E27FC236}">
              <a16:creationId xmlns:a16="http://schemas.microsoft.com/office/drawing/2014/main" id="{00000000-0008-0000-0000-00002B020000}"/>
            </a:ext>
          </a:extLst>
        </xdr:cNvPr>
        <xdr:cNvPicPr preferRelativeResize="0"/>
      </xdr:nvPicPr>
      <xdr:blipFill>
        <a:blip xmlns:r="http://schemas.openxmlformats.org/officeDocument/2006/relationships" r:embed="rId5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580</xdr:row>
      <xdr:rowOff>0</xdr:rowOff>
    </xdr:from>
    <xdr:ext cx="590550" cy="590550"/>
    <xdr:pic>
      <xdr:nvPicPr>
        <xdr:cNvPr id="556" name="image544.jpg">
          <a:extLst>
            <a:ext uri="{FF2B5EF4-FFF2-40B4-BE49-F238E27FC236}">
              <a16:creationId xmlns:a16="http://schemas.microsoft.com/office/drawing/2014/main" id="{00000000-0008-0000-0000-00002C020000}"/>
            </a:ext>
          </a:extLst>
        </xdr:cNvPr>
        <xdr:cNvPicPr preferRelativeResize="0"/>
      </xdr:nvPicPr>
      <xdr:blipFill>
        <a:blip xmlns:r="http://schemas.openxmlformats.org/officeDocument/2006/relationships" r:embed="rId5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581</xdr:row>
      <xdr:rowOff>0</xdr:rowOff>
    </xdr:from>
    <xdr:ext cx="590550" cy="590550"/>
    <xdr:pic>
      <xdr:nvPicPr>
        <xdr:cNvPr id="557" name="image541.jpg">
          <a:extLst>
            <a:ext uri="{FF2B5EF4-FFF2-40B4-BE49-F238E27FC236}">
              <a16:creationId xmlns:a16="http://schemas.microsoft.com/office/drawing/2014/main" id="{00000000-0008-0000-0000-00002D020000}"/>
            </a:ext>
          </a:extLst>
        </xdr:cNvPr>
        <xdr:cNvPicPr preferRelativeResize="0"/>
      </xdr:nvPicPr>
      <xdr:blipFill>
        <a:blip xmlns:r="http://schemas.openxmlformats.org/officeDocument/2006/relationships" r:embed="rId5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583</xdr:row>
      <xdr:rowOff>0</xdr:rowOff>
    </xdr:from>
    <xdr:ext cx="590550" cy="590550"/>
    <xdr:pic>
      <xdr:nvPicPr>
        <xdr:cNvPr id="558" name="image538.jpg">
          <a:extLst>
            <a:ext uri="{FF2B5EF4-FFF2-40B4-BE49-F238E27FC236}">
              <a16:creationId xmlns:a16="http://schemas.microsoft.com/office/drawing/2014/main" id="{00000000-0008-0000-0000-00002E020000}"/>
            </a:ext>
          </a:extLst>
        </xdr:cNvPr>
        <xdr:cNvPicPr preferRelativeResize="0"/>
      </xdr:nvPicPr>
      <xdr:blipFill>
        <a:blip xmlns:r="http://schemas.openxmlformats.org/officeDocument/2006/relationships" r:embed="rId5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584</xdr:row>
      <xdr:rowOff>0</xdr:rowOff>
    </xdr:from>
    <xdr:ext cx="590550" cy="590550"/>
    <xdr:pic>
      <xdr:nvPicPr>
        <xdr:cNvPr id="559" name="image545.png">
          <a:extLst>
            <a:ext uri="{FF2B5EF4-FFF2-40B4-BE49-F238E27FC236}">
              <a16:creationId xmlns:a16="http://schemas.microsoft.com/office/drawing/2014/main" id="{00000000-0008-0000-0000-00002F020000}"/>
            </a:ext>
          </a:extLst>
        </xdr:cNvPr>
        <xdr:cNvPicPr preferRelativeResize="0"/>
      </xdr:nvPicPr>
      <xdr:blipFill>
        <a:blip xmlns:r="http://schemas.openxmlformats.org/officeDocument/2006/relationships" r:embed="rId5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585</xdr:row>
      <xdr:rowOff>0</xdr:rowOff>
    </xdr:from>
    <xdr:ext cx="590550" cy="590550"/>
    <xdr:pic>
      <xdr:nvPicPr>
        <xdr:cNvPr id="560" name="image577.jpg">
          <a:extLst>
            <a:ext uri="{FF2B5EF4-FFF2-40B4-BE49-F238E27FC236}">
              <a16:creationId xmlns:a16="http://schemas.microsoft.com/office/drawing/2014/main" id="{00000000-0008-0000-0000-000030020000}"/>
            </a:ext>
          </a:extLst>
        </xdr:cNvPr>
        <xdr:cNvPicPr preferRelativeResize="0"/>
      </xdr:nvPicPr>
      <xdr:blipFill>
        <a:blip xmlns:r="http://schemas.openxmlformats.org/officeDocument/2006/relationships" r:embed="rId5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586</xdr:row>
      <xdr:rowOff>0</xdr:rowOff>
    </xdr:from>
    <xdr:ext cx="590550" cy="590550"/>
    <xdr:pic>
      <xdr:nvPicPr>
        <xdr:cNvPr id="561" name="image546.jpg">
          <a:extLst>
            <a:ext uri="{FF2B5EF4-FFF2-40B4-BE49-F238E27FC236}">
              <a16:creationId xmlns:a16="http://schemas.microsoft.com/office/drawing/2014/main" id="{00000000-0008-0000-0000-000031020000}"/>
            </a:ext>
          </a:extLst>
        </xdr:cNvPr>
        <xdr:cNvPicPr preferRelativeResize="0"/>
      </xdr:nvPicPr>
      <xdr:blipFill>
        <a:blip xmlns:r="http://schemas.openxmlformats.org/officeDocument/2006/relationships" r:embed="rId5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587</xdr:row>
      <xdr:rowOff>0</xdr:rowOff>
    </xdr:from>
    <xdr:ext cx="590550" cy="590550"/>
    <xdr:pic>
      <xdr:nvPicPr>
        <xdr:cNvPr id="562" name="image533.jpg">
          <a:extLst>
            <a:ext uri="{FF2B5EF4-FFF2-40B4-BE49-F238E27FC236}">
              <a16:creationId xmlns:a16="http://schemas.microsoft.com/office/drawing/2014/main" id="{00000000-0008-0000-0000-000032020000}"/>
            </a:ext>
          </a:extLst>
        </xdr:cNvPr>
        <xdr:cNvPicPr preferRelativeResize="0"/>
      </xdr:nvPicPr>
      <xdr:blipFill>
        <a:blip xmlns:r="http://schemas.openxmlformats.org/officeDocument/2006/relationships" r:embed="rId5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588</xdr:row>
      <xdr:rowOff>0</xdr:rowOff>
    </xdr:from>
    <xdr:ext cx="590550" cy="590550"/>
    <xdr:pic>
      <xdr:nvPicPr>
        <xdr:cNvPr id="563" name="image549.jpg">
          <a:extLst>
            <a:ext uri="{FF2B5EF4-FFF2-40B4-BE49-F238E27FC236}">
              <a16:creationId xmlns:a16="http://schemas.microsoft.com/office/drawing/2014/main" id="{00000000-0008-0000-0000-000033020000}"/>
            </a:ext>
          </a:extLst>
        </xdr:cNvPr>
        <xdr:cNvPicPr preferRelativeResize="0"/>
      </xdr:nvPicPr>
      <xdr:blipFill>
        <a:blip xmlns:r="http://schemas.openxmlformats.org/officeDocument/2006/relationships" r:embed="rId5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590</xdr:row>
      <xdr:rowOff>0</xdr:rowOff>
    </xdr:from>
    <xdr:ext cx="590550" cy="590550"/>
    <xdr:pic>
      <xdr:nvPicPr>
        <xdr:cNvPr id="564" name="image542.jpg">
          <a:extLst>
            <a:ext uri="{FF2B5EF4-FFF2-40B4-BE49-F238E27FC236}">
              <a16:creationId xmlns:a16="http://schemas.microsoft.com/office/drawing/2014/main" id="{00000000-0008-0000-0000-000034020000}"/>
            </a:ext>
          </a:extLst>
        </xdr:cNvPr>
        <xdr:cNvPicPr preferRelativeResize="0"/>
      </xdr:nvPicPr>
      <xdr:blipFill>
        <a:blip xmlns:r="http://schemas.openxmlformats.org/officeDocument/2006/relationships" r:embed="rId5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591</xdr:row>
      <xdr:rowOff>0</xdr:rowOff>
    </xdr:from>
    <xdr:ext cx="590550" cy="590550"/>
    <xdr:pic>
      <xdr:nvPicPr>
        <xdr:cNvPr id="565" name="image581.jpg">
          <a:extLst>
            <a:ext uri="{FF2B5EF4-FFF2-40B4-BE49-F238E27FC236}">
              <a16:creationId xmlns:a16="http://schemas.microsoft.com/office/drawing/2014/main" id="{00000000-0008-0000-0000-000035020000}"/>
            </a:ext>
          </a:extLst>
        </xdr:cNvPr>
        <xdr:cNvPicPr preferRelativeResize="0"/>
      </xdr:nvPicPr>
      <xdr:blipFill>
        <a:blip xmlns:r="http://schemas.openxmlformats.org/officeDocument/2006/relationships" r:embed="rId5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592</xdr:row>
      <xdr:rowOff>0</xdr:rowOff>
    </xdr:from>
    <xdr:ext cx="590550" cy="590550"/>
    <xdr:pic>
      <xdr:nvPicPr>
        <xdr:cNvPr id="566" name="image558.jpg">
          <a:extLst>
            <a:ext uri="{FF2B5EF4-FFF2-40B4-BE49-F238E27FC236}">
              <a16:creationId xmlns:a16="http://schemas.microsoft.com/office/drawing/2014/main" id="{00000000-0008-0000-0000-000036020000}"/>
            </a:ext>
          </a:extLst>
        </xdr:cNvPr>
        <xdr:cNvPicPr preferRelativeResize="0"/>
      </xdr:nvPicPr>
      <xdr:blipFill>
        <a:blip xmlns:r="http://schemas.openxmlformats.org/officeDocument/2006/relationships" r:embed="rId5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593</xdr:row>
      <xdr:rowOff>0</xdr:rowOff>
    </xdr:from>
    <xdr:ext cx="590550" cy="590550"/>
    <xdr:pic>
      <xdr:nvPicPr>
        <xdr:cNvPr id="567" name="image568.jpg">
          <a:extLst>
            <a:ext uri="{FF2B5EF4-FFF2-40B4-BE49-F238E27FC236}">
              <a16:creationId xmlns:a16="http://schemas.microsoft.com/office/drawing/2014/main" id="{00000000-0008-0000-0000-000037020000}"/>
            </a:ext>
          </a:extLst>
        </xdr:cNvPr>
        <xdr:cNvPicPr preferRelativeResize="0"/>
      </xdr:nvPicPr>
      <xdr:blipFill>
        <a:blip xmlns:r="http://schemas.openxmlformats.org/officeDocument/2006/relationships" r:embed="rId5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594</xdr:row>
      <xdr:rowOff>0</xdr:rowOff>
    </xdr:from>
    <xdr:ext cx="590550" cy="590550"/>
    <xdr:pic>
      <xdr:nvPicPr>
        <xdr:cNvPr id="568" name="image563.jpg">
          <a:extLst>
            <a:ext uri="{FF2B5EF4-FFF2-40B4-BE49-F238E27FC236}">
              <a16:creationId xmlns:a16="http://schemas.microsoft.com/office/drawing/2014/main" id="{00000000-0008-0000-0000-000038020000}"/>
            </a:ext>
          </a:extLst>
        </xdr:cNvPr>
        <xdr:cNvPicPr preferRelativeResize="0"/>
      </xdr:nvPicPr>
      <xdr:blipFill>
        <a:blip xmlns:r="http://schemas.openxmlformats.org/officeDocument/2006/relationships" r:embed="rId5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595</xdr:row>
      <xdr:rowOff>0</xdr:rowOff>
    </xdr:from>
    <xdr:ext cx="590550" cy="590550"/>
    <xdr:pic>
      <xdr:nvPicPr>
        <xdr:cNvPr id="569" name="image552.jpg">
          <a:extLst>
            <a:ext uri="{FF2B5EF4-FFF2-40B4-BE49-F238E27FC236}">
              <a16:creationId xmlns:a16="http://schemas.microsoft.com/office/drawing/2014/main" id="{00000000-0008-0000-0000-000039020000}"/>
            </a:ext>
          </a:extLst>
        </xdr:cNvPr>
        <xdr:cNvPicPr preferRelativeResize="0"/>
      </xdr:nvPicPr>
      <xdr:blipFill>
        <a:blip xmlns:r="http://schemas.openxmlformats.org/officeDocument/2006/relationships" r:embed="rId5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596</xdr:row>
      <xdr:rowOff>0</xdr:rowOff>
    </xdr:from>
    <xdr:ext cx="590550" cy="590550"/>
    <xdr:pic>
      <xdr:nvPicPr>
        <xdr:cNvPr id="570" name="image551.jpg">
          <a:extLst>
            <a:ext uri="{FF2B5EF4-FFF2-40B4-BE49-F238E27FC236}">
              <a16:creationId xmlns:a16="http://schemas.microsoft.com/office/drawing/2014/main" id="{00000000-0008-0000-0000-00003A020000}"/>
            </a:ext>
          </a:extLst>
        </xdr:cNvPr>
        <xdr:cNvPicPr preferRelativeResize="0"/>
      </xdr:nvPicPr>
      <xdr:blipFill>
        <a:blip xmlns:r="http://schemas.openxmlformats.org/officeDocument/2006/relationships" r:embed="rId5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597</xdr:row>
      <xdr:rowOff>0</xdr:rowOff>
    </xdr:from>
    <xdr:ext cx="590550" cy="590550"/>
    <xdr:pic>
      <xdr:nvPicPr>
        <xdr:cNvPr id="571" name="image555.jpg">
          <a:extLst>
            <a:ext uri="{FF2B5EF4-FFF2-40B4-BE49-F238E27FC236}">
              <a16:creationId xmlns:a16="http://schemas.microsoft.com/office/drawing/2014/main" id="{00000000-0008-0000-0000-00003B020000}"/>
            </a:ext>
          </a:extLst>
        </xdr:cNvPr>
        <xdr:cNvPicPr preferRelativeResize="0"/>
      </xdr:nvPicPr>
      <xdr:blipFill>
        <a:blip xmlns:r="http://schemas.openxmlformats.org/officeDocument/2006/relationships" r:embed="rId5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598</xdr:row>
      <xdr:rowOff>0</xdr:rowOff>
    </xdr:from>
    <xdr:ext cx="590550" cy="590550"/>
    <xdr:pic>
      <xdr:nvPicPr>
        <xdr:cNvPr id="572" name="image576.jpg">
          <a:extLst>
            <a:ext uri="{FF2B5EF4-FFF2-40B4-BE49-F238E27FC236}">
              <a16:creationId xmlns:a16="http://schemas.microsoft.com/office/drawing/2014/main" id="{00000000-0008-0000-0000-00003C020000}"/>
            </a:ext>
          </a:extLst>
        </xdr:cNvPr>
        <xdr:cNvPicPr preferRelativeResize="0"/>
      </xdr:nvPicPr>
      <xdr:blipFill>
        <a:blip xmlns:r="http://schemas.openxmlformats.org/officeDocument/2006/relationships" r:embed="rId5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599</xdr:row>
      <xdr:rowOff>0</xdr:rowOff>
    </xdr:from>
    <xdr:ext cx="590550" cy="590550"/>
    <xdr:pic>
      <xdr:nvPicPr>
        <xdr:cNvPr id="573" name="image561.jpg">
          <a:extLst>
            <a:ext uri="{FF2B5EF4-FFF2-40B4-BE49-F238E27FC236}">
              <a16:creationId xmlns:a16="http://schemas.microsoft.com/office/drawing/2014/main" id="{00000000-0008-0000-0000-00003D020000}"/>
            </a:ext>
          </a:extLst>
        </xdr:cNvPr>
        <xdr:cNvPicPr preferRelativeResize="0"/>
      </xdr:nvPicPr>
      <xdr:blipFill>
        <a:blip xmlns:r="http://schemas.openxmlformats.org/officeDocument/2006/relationships" r:embed="rId5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600</xdr:row>
      <xdr:rowOff>0</xdr:rowOff>
    </xdr:from>
    <xdr:ext cx="590550" cy="590550"/>
    <xdr:pic>
      <xdr:nvPicPr>
        <xdr:cNvPr id="574" name="image583.jpg">
          <a:extLst>
            <a:ext uri="{FF2B5EF4-FFF2-40B4-BE49-F238E27FC236}">
              <a16:creationId xmlns:a16="http://schemas.microsoft.com/office/drawing/2014/main" id="{00000000-0008-0000-0000-00003E020000}"/>
            </a:ext>
          </a:extLst>
        </xdr:cNvPr>
        <xdr:cNvPicPr preferRelativeResize="0"/>
      </xdr:nvPicPr>
      <xdr:blipFill>
        <a:blip xmlns:r="http://schemas.openxmlformats.org/officeDocument/2006/relationships" r:embed="rId5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601</xdr:row>
      <xdr:rowOff>0</xdr:rowOff>
    </xdr:from>
    <xdr:ext cx="590550" cy="590550"/>
    <xdr:pic>
      <xdr:nvPicPr>
        <xdr:cNvPr id="575" name="image553.jpg">
          <a:extLst>
            <a:ext uri="{FF2B5EF4-FFF2-40B4-BE49-F238E27FC236}">
              <a16:creationId xmlns:a16="http://schemas.microsoft.com/office/drawing/2014/main" id="{00000000-0008-0000-0000-00003F020000}"/>
            </a:ext>
          </a:extLst>
        </xdr:cNvPr>
        <xdr:cNvPicPr preferRelativeResize="0"/>
      </xdr:nvPicPr>
      <xdr:blipFill>
        <a:blip xmlns:r="http://schemas.openxmlformats.org/officeDocument/2006/relationships" r:embed="rId5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602</xdr:row>
      <xdr:rowOff>0</xdr:rowOff>
    </xdr:from>
    <xdr:ext cx="590550" cy="590550"/>
    <xdr:pic>
      <xdr:nvPicPr>
        <xdr:cNvPr id="576" name="image556.jpg">
          <a:extLst>
            <a:ext uri="{FF2B5EF4-FFF2-40B4-BE49-F238E27FC236}">
              <a16:creationId xmlns:a16="http://schemas.microsoft.com/office/drawing/2014/main" id="{00000000-0008-0000-0000-000040020000}"/>
            </a:ext>
          </a:extLst>
        </xdr:cNvPr>
        <xdr:cNvPicPr preferRelativeResize="0"/>
      </xdr:nvPicPr>
      <xdr:blipFill>
        <a:blip xmlns:r="http://schemas.openxmlformats.org/officeDocument/2006/relationships" r:embed="rId5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603</xdr:row>
      <xdr:rowOff>0</xdr:rowOff>
    </xdr:from>
    <xdr:ext cx="590550" cy="590550"/>
    <xdr:pic>
      <xdr:nvPicPr>
        <xdr:cNvPr id="577" name="image557.jpg">
          <a:extLst>
            <a:ext uri="{FF2B5EF4-FFF2-40B4-BE49-F238E27FC236}">
              <a16:creationId xmlns:a16="http://schemas.microsoft.com/office/drawing/2014/main" id="{00000000-0008-0000-0000-000041020000}"/>
            </a:ext>
          </a:extLst>
        </xdr:cNvPr>
        <xdr:cNvPicPr preferRelativeResize="0"/>
      </xdr:nvPicPr>
      <xdr:blipFill>
        <a:blip xmlns:r="http://schemas.openxmlformats.org/officeDocument/2006/relationships" r:embed="rId5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605</xdr:row>
      <xdr:rowOff>0</xdr:rowOff>
    </xdr:from>
    <xdr:ext cx="590550" cy="590550"/>
    <xdr:pic>
      <xdr:nvPicPr>
        <xdr:cNvPr id="578" name="image567.jpg">
          <a:extLst>
            <a:ext uri="{FF2B5EF4-FFF2-40B4-BE49-F238E27FC236}">
              <a16:creationId xmlns:a16="http://schemas.microsoft.com/office/drawing/2014/main" id="{00000000-0008-0000-0000-000042020000}"/>
            </a:ext>
          </a:extLst>
        </xdr:cNvPr>
        <xdr:cNvPicPr preferRelativeResize="0"/>
      </xdr:nvPicPr>
      <xdr:blipFill>
        <a:blip xmlns:r="http://schemas.openxmlformats.org/officeDocument/2006/relationships" r:embed="rId5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606</xdr:row>
      <xdr:rowOff>0</xdr:rowOff>
    </xdr:from>
    <xdr:ext cx="590550" cy="590550"/>
    <xdr:pic>
      <xdr:nvPicPr>
        <xdr:cNvPr id="579" name="image566.jpg">
          <a:extLst>
            <a:ext uri="{FF2B5EF4-FFF2-40B4-BE49-F238E27FC236}">
              <a16:creationId xmlns:a16="http://schemas.microsoft.com/office/drawing/2014/main" id="{00000000-0008-0000-0000-000043020000}"/>
            </a:ext>
          </a:extLst>
        </xdr:cNvPr>
        <xdr:cNvPicPr preferRelativeResize="0"/>
      </xdr:nvPicPr>
      <xdr:blipFill>
        <a:blip xmlns:r="http://schemas.openxmlformats.org/officeDocument/2006/relationships" r:embed="rId5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607</xdr:row>
      <xdr:rowOff>0</xdr:rowOff>
    </xdr:from>
    <xdr:ext cx="590550" cy="590550"/>
    <xdr:pic>
      <xdr:nvPicPr>
        <xdr:cNvPr id="580" name="image587.jpg">
          <a:extLst>
            <a:ext uri="{FF2B5EF4-FFF2-40B4-BE49-F238E27FC236}">
              <a16:creationId xmlns:a16="http://schemas.microsoft.com/office/drawing/2014/main" id="{00000000-0008-0000-0000-000044020000}"/>
            </a:ext>
          </a:extLst>
        </xdr:cNvPr>
        <xdr:cNvPicPr preferRelativeResize="0"/>
      </xdr:nvPicPr>
      <xdr:blipFill>
        <a:blip xmlns:r="http://schemas.openxmlformats.org/officeDocument/2006/relationships" r:embed="rId5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609</xdr:row>
      <xdr:rowOff>0</xdr:rowOff>
    </xdr:from>
    <xdr:ext cx="590550" cy="590550"/>
    <xdr:pic>
      <xdr:nvPicPr>
        <xdr:cNvPr id="581" name="image560.jpg">
          <a:extLst>
            <a:ext uri="{FF2B5EF4-FFF2-40B4-BE49-F238E27FC236}">
              <a16:creationId xmlns:a16="http://schemas.microsoft.com/office/drawing/2014/main" id="{00000000-0008-0000-0000-000045020000}"/>
            </a:ext>
          </a:extLst>
        </xdr:cNvPr>
        <xdr:cNvPicPr preferRelativeResize="0"/>
      </xdr:nvPicPr>
      <xdr:blipFill>
        <a:blip xmlns:r="http://schemas.openxmlformats.org/officeDocument/2006/relationships" r:embed="rId5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610</xdr:row>
      <xdr:rowOff>0</xdr:rowOff>
    </xdr:from>
    <xdr:ext cx="590550" cy="590550"/>
    <xdr:pic>
      <xdr:nvPicPr>
        <xdr:cNvPr id="582" name="image562.png">
          <a:extLst>
            <a:ext uri="{FF2B5EF4-FFF2-40B4-BE49-F238E27FC236}">
              <a16:creationId xmlns:a16="http://schemas.microsoft.com/office/drawing/2014/main" id="{00000000-0008-0000-0000-000046020000}"/>
            </a:ext>
          </a:extLst>
        </xdr:cNvPr>
        <xdr:cNvPicPr preferRelativeResize="0"/>
      </xdr:nvPicPr>
      <xdr:blipFill>
        <a:blip xmlns:r="http://schemas.openxmlformats.org/officeDocument/2006/relationships" r:embed="rId5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611</xdr:row>
      <xdr:rowOff>0</xdr:rowOff>
    </xdr:from>
    <xdr:ext cx="590550" cy="590550"/>
    <xdr:pic>
      <xdr:nvPicPr>
        <xdr:cNvPr id="583" name="image570.png">
          <a:extLst>
            <a:ext uri="{FF2B5EF4-FFF2-40B4-BE49-F238E27FC236}">
              <a16:creationId xmlns:a16="http://schemas.microsoft.com/office/drawing/2014/main" id="{00000000-0008-0000-0000-000047020000}"/>
            </a:ext>
          </a:extLst>
        </xdr:cNvPr>
        <xdr:cNvPicPr preferRelativeResize="0"/>
      </xdr:nvPicPr>
      <xdr:blipFill>
        <a:blip xmlns:r="http://schemas.openxmlformats.org/officeDocument/2006/relationships" r:embed="rId5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612</xdr:row>
      <xdr:rowOff>0</xdr:rowOff>
    </xdr:from>
    <xdr:ext cx="590550" cy="590550"/>
    <xdr:pic>
      <xdr:nvPicPr>
        <xdr:cNvPr id="584" name="image588.jpg">
          <a:extLst>
            <a:ext uri="{FF2B5EF4-FFF2-40B4-BE49-F238E27FC236}">
              <a16:creationId xmlns:a16="http://schemas.microsoft.com/office/drawing/2014/main" id="{00000000-0008-0000-0000-000048020000}"/>
            </a:ext>
          </a:extLst>
        </xdr:cNvPr>
        <xdr:cNvPicPr preferRelativeResize="0"/>
      </xdr:nvPicPr>
      <xdr:blipFill>
        <a:blip xmlns:r="http://schemas.openxmlformats.org/officeDocument/2006/relationships" r:embed="rId5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613</xdr:row>
      <xdr:rowOff>0</xdr:rowOff>
    </xdr:from>
    <xdr:ext cx="590550" cy="590550"/>
    <xdr:pic>
      <xdr:nvPicPr>
        <xdr:cNvPr id="585" name="image559.png">
          <a:extLst>
            <a:ext uri="{FF2B5EF4-FFF2-40B4-BE49-F238E27FC236}">
              <a16:creationId xmlns:a16="http://schemas.microsoft.com/office/drawing/2014/main" id="{00000000-0008-0000-0000-000049020000}"/>
            </a:ext>
          </a:extLst>
        </xdr:cNvPr>
        <xdr:cNvPicPr preferRelativeResize="0"/>
      </xdr:nvPicPr>
      <xdr:blipFill>
        <a:blip xmlns:r="http://schemas.openxmlformats.org/officeDocument/2006/relationships" r:embed="rId5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614</xdr:row>
      <xdr:rowOff>0</xdr:rowOff>
    </xdr:from>
    <xdr:ext cx="590550" cy="590550"/>
    <xdr:pic>
      <xdr:nvPicPr>
        <xdr:cNvPr id="586" name="image564.png">
          <a:extLst>
            <a:ext uri="{FF2B5EF4-FFF2-40B4-BE49-F238E27FC236}">
              <a16:creationId xmlns:a16="http://schemas.microsoft.com/office/drawing/2014/main" id="{00000000-0008-0000-0000-00004A020000}"/>
            </a:ext>
          </a:extLst>
        </xdr:cNvPr>
        <xdr:cNvPicPr preferRelativeResize="0"/>
      </xdr:nvPicPr>
      <xdr:blipFill>
        <a:blip xmlns:r="http://schemas.openxmlformats.org/officeDocument/2006/relationships" r:embed="rId5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615</xdr:row>
      <xdr:rowOff>0</xdr:rowOff>
    </xdr:from>
    <xdr:ext cx="590550" cy="590550"/>
    <xdr:pic>
      <xdr:nvPicPr>
        <xdr:cNvPr id="587" name="image571.jpg">
          <a:extLst>
            <a:ext uri="{FF2B5EF4-FFF2-40B4-BE49-F238E27FC236}">
              <a16:creationId xmlns:a16="http://schemas.microsoft.com/office/drawing/2014/main" id="{00000000-0008-0000-0000-00004B020000}"/>
            </a:ext>
          </a:extLst>
        </xdr:cNvPr>
        <xdr:cNvPicPr preferRelativeResize="0"/>
      </xdr:nvPicPr>
      <xdr:blipFill>
        <a:blip xmlns:r="http://schemas.openxmlformats.org/officeDocument/2006/relationships" r:embed="rId5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616</xdr:row>
      <xdr:rowOff>0</xdr:rowOff>
    </xdr:from>
    <xdr:ext cx="590550" cy="590550"/>
    <xdr:pic>
      <xdr:nvPicPr>
        <xdr:cNvPr id="588" name="image580.jpg">
          <a:extLst>
            <a:ext uri="{FF2B5EF4-FFF2-40B4-BE49-F238E27FC236}">
              <a16:creationId xmlns:a16="http://schemas.microsoft.com/office/drawing/2014/main" id="{00000000-0008-0000-0000-00004C020000}"/>
            </a:ext>
          </a:extLst>
        </xdr:cNvPr>
        <xdr:cNvPicPr preferRelativeResize="0"/>
      </xdr:nvPicPr>
      <xdr:blipFill>
        <a:blip xmlns:r="http://schemas.openxmlformats.org/officeDocument/2006/relationships" r:embed="rId5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617</xdr:row>
      <xdr:rowOff>0</xdr:rowOff>
    </xdr:from>
    <xdr:ext cx="590550" cy="590550"/>
    <xdr:pic>
      <xdr:nvPicPr>
        <xdr:cNvPr id="589" name="image565.jpg">
          <a:extLst>
            <a:ext uri="{FF2B5EF4-FFF2-40B4-BE49-F238E27FC236}">
              <a16:creationId xmlns:a16="http://schemas.microsoft.com/office/drawing/2014/main" id="{00000000-0008-0000-0000-00004D020000}"/>
            </a:ext>
          </a:extLst>
        </xdr:cNvPr>
        <xdr:cNvPicPr preferRelativeResize="0"/>
      </xdr:nvPicPr>
      <xdr:blipFill>
        <a:blip xmlns:r="http://schemas.openxmlformats.org/officeDocument/2006/relationships" r:embed="rId5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618</xdr:row>
      <xdr:rowOff>0</xdr:rowOff>
    </xdr:from>
    <xdr:ext cx="590550" cy="590550"/>
    <xdr:pic>
      <xdr:nvPicPr>
        <xdr:cNvPr id="590" name="image586.jpg">
          <a:extLst>
            <a:ext uri="{FF2B5EF4-FFF2-40B4-BE49-F238E27FC236}">
              <a16:creationId xmlns:a16="http://schemas.microsoft.com/office/drawing/2014/main" id="{00000000-0008-0000-0000-00004E020000}"/>
            </a:ext>
          </a:extLst>
        </xdr:cNvPr>
        <xdr:cNvPicPr preferRelativeResize="0"/>
      </xdr:nvPicPr>
      <xdr:blipFill>
        <a:blip xmlns:r="http://schemas.openxmlformats.org/officeDocument/2006/relationships" r:embed="rId5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619</xdr:row>
      <xdr:rowOff>0</xdr:rowOff>
    </xdr:from>
    <xdr:ext cx="590550" cy="590550"/>
    <xdr:pic>
      <xdr:nvPicPr>
        <xdr:cNvPr id="591" name="image569.jpg">
          <a:extLst>
            <a:ext uri="{FF2B5EF4-FFF2-40B4-BE49-F238E27FC236}">
              <a16:creationId xmlns:a16="http://schemas.microsoft.com/office/drawing/2014/main" id="{00000000-0008-0000-0000-00004F020000}"/>
            </a:ext>
          </a:extLst>
        </xdr:cNvPr>
        <xdr:cNvPicPr preferRelativeResize="0"/>
      </xdr:nvPicPr>
      <xdr:blipFill>
        <a:blip xmlns:r="http://schemas.openxmlformats.org/officeDocument/2006/relationships" r:embed="rId5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620</xdr:row>
      <xdr:rowOff>0</xdr:rowOff>
    </xdr:from>
    <xdr:ext cx="590550" cy="590550"/>
    <xdr:pic>
      <xdr:nvPicPr>
        <xdr:cNvPr id="592" name="image598.jpg">
          <a:extLst>
            <a:ext uri="{FF2B5EF4-FFF2-40B4-BE49-F238E27FC236}">
              <a16:creationId xmlns:a16="http://schemas.microsoft.com/office/drawing/2014/main" id="{00000000-0008-0000-0000-000050020000}"/>
            </a:ext>
          </a:extLst>
        </xdr:cNvPr>
        <xdr:cNvPicPr preferRelativeResize="0"/>
      </xdr:nvPicPr>
      <xdr:blipFill>
        <a:blip xmlns:r="http://schemas.openxmlformats.org/officeDocument/2006/relationships" r:embed="rId5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621</xdr:row>
      <xdr:rowOff>0</xdr:rowOff>
    </xdr:from>
    <xdr:ext cx="590550" cy="590550"/>
    <xdr:pic>
      <xdr:nvPicPr>
        <xdr:cNvPr id="593" name="image575.jpg">
          <a:extLst>
            <a:ext uri="{FF2B5EF4-FFF2-40B4-BE49-F238E27FC236}">
              <a16:creationId xmlns:a16="http://schemas.microsoft.com/office/drawing/2014/main" id="{00000000-0008-0000-0000-000051020000}"/>
            </a:ext>
          </a:extLst>
        </xdr:cNvPr>
        <xdr:cNvPicPr preferRelativeResize="0"/>
      </xdr:nvPicPr>
      <xdr:blipFill>
        <a:blip xmlns:r="http://schemas.openxmlformats.org/officeDocument/2006/relationships" r:embed="rId5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622</xdr:row>
      <xdr:rowOff>0</xdr:rowOff>
    </xdr:from>
    <xdr:ext cx="590550" cy="590550"/>
    <xdr:pic>
      <xdr:nvPicPr>
        <xdr:cNvPr id="594" name="image574.jpg">
          <a:extLst>
            <a:ext uri="{FF2B5EF4-FFF2-40B4-BE49-F238E27FC236}">
              <a16:creationId xmlns:a16="http://schemas.microsoft.com/office/drawing/2014/main" id="{00000000-0008-0000-0000-000052020000}"/>
            </a:ext>
          </a:extLst>
        </xdr:cNvPr>
        <xdr:cNvPicPr preferRelativeResize="0"/>
      </xdr:nvPicPr>
      <xdr:blipFill>
        <a:blip xmlns:r="http://schemas.openxmlformats.org/officeDocument/2006/relationships" r:embed="rId5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623</xdr:row>
      <xdr:rowOff>0</xdr:rowOff>
    </xdr:from>
    <xdr:ext cx="590550" cy="590550"/>
    <xdr:pic>
      <xdr:nvPicPr>
        <xdr:cNvPr id="595" name="image584.jpg">
          <a:extLst>
            <a:ext uri="{FF2B5EF4-FFF2-40B4-BE49-F238E27FC236}">
              <a16:creationId xmlns:a16="http://schemas.microsoft.com/office/drawing/2014/main" id="{00000000-0008-0000-0000-000053020000}"/>
            </a:ext>
          </a:extLst>
        </xdr:cNvPr>
        <xdr:cNvPicPr preferRelativeResize="0"/>
      </xdr:nvPicPr>
      <xdr:blipFill>
        <a:blip xmlns:r="http://schemas.openxmlformats.org/officeDocument/2006/relationships" r:embed="rId5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624</xdr:row>
      <xdr:rowOff>0</xdr:rowOff>
    </xdr:from>
    <xdr:ext cx="590550" cy="590550"/>
    <xdr:pic>
      <xdr:nvPicPr>
        <xdr:cNvPr id="596" name="image573.jpg">
          <a:extLst>
            <a:ext uri="{FF2B5EF4-FFF2-40B4-BE49-F238E27FC236}">
              <a16:creationId xmlns:a16="http://schemas.microsoft.com/office/drawing/2014/main" id="{00000000-0008-0000-0000-000054020000}"/>
            </a:ext>
          </a:extLst>
        </xdr:cNvPr>
        <xdr:cNvPicPr preferRelativeResize="0"/>
      </xdr:nvPicPr>
      <xdr:blipFill>
        <a:blip xmlns:r="http://schemas.openxmlformats.org/officeDocument/2006/relationships" r:embed="rId5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625</xdr:row>
      <xdr:rowOff>0</xdr:rowOff>
    </xdr:from>
    <xdr:ext cx="590550" cy="590550"/>
    <xdr:pic>
      <xdr:nvPicPr>
        <xdr:cNvPr id="597" name="image572.png">
          <a:extLst>
            <a:ext uri="{FF2B5EF4-FFF2-40B4-BE49-F238E27FC236}">
              <a16:creationId xmlns:a16="http://schemas.microsoft.com/office/drawing/2014/main" id="{00000000-0008-0000-0000-000055020000}"/>
            </a:ext>
          </a:extLst>
        </xdr:cNvPr>
        <xdr:cNvPicPr preferRelativeResize="0"/>
      </xdr:nvPicPr>
      <xdr:blipFill>
        <a:blip xmlns:r="http://schemas.openxmlformats.org/officeDocument/2006/relationships" r:embed="rId5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626</xdr:row>
      <xdr:rowOff>0</xdr:rowOff>
    </xdr:from>
    <xdr:ext cx="590550" cy="590550"/>
    <xdr:pic>
      <xdr:nvPicPr>
        <xdr:cNvPr id="598" name="image592.jpg">
          <a:extLst>
            <a:ext uri="{FF2B5EF4-FFF2-40B4-BE49-F238E27FC236}">
              <a16:creationId xmlns:a16="http://schemas.microsoft.com/office/drawing/2014/main" id="{00000000-0008-0000-0000-000056020000}"/>
            </a:ext>
          </a:extLst>
        </xdr:cNvPr>
        <xdr:cNvPicPr preferRelativeResize="0"/>
      </xdr:nvPicPr>
      <xdr:blipFill>
        <a:blip xmlns:r="http://schemas.openxmlformats.org/officeDocument/2006/relationships" r:embed="rId5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627</xdr:row>
      <xdr:rowOff>0</xdr:rowOff>
    </xdr:from>
    <xdr:ext cx="590550" cy="590550"/>
    <xdr:pic>
      <xdr:nvPicPr>
        <xdr:cNvPr id="599" name="image601.jpg">
          <a:extLst>
            <a:ext uri="{FF2B5EF4-FFF2-40B4-BE49-F238E27FC236}">
              <a16:creationId xmlns:a16="http://schemas.microsoft.com/office/drawing/2014/main" id="{00000000-0008-0000-0000-000057020000}"/>
            </a:ext>
          </a:extLst>
        </xdr:cNvPr>
        <xdr:cNvPicPr preferRelativeResize="0"/>
      </xdr:nvPicPr>
      <xdr:blipFill>
        <a:blip xmlns:r="http://schemas.openxmlformats.org/officeDocument/2006/relationships" r:embed="rId5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631</xdr:row>
      <xdr:rowOff>0</xdr:rowOff>
    </xdr:from>
    <xdr:ext cx="590550" cy="590550"/>
    <xdr:pic>
      <xdr:nvPicPr>
        <xdr:cNvPr id="600" name="image579.jpg">
          <a:extLst>
            <a:ext uri="{FF2B5EF4-FFF2-40B4-BE49-F238E27FC236}">
              <a16:creationId xmlns:a16="http://schemas.microsoft.com/office/drawing/2014/main" id="{00000000-0008-0000-0000-000058020000}"/>
            </a:ext>
          </a:extLst>
        </xdr:cNvPr>
        <xdr:cNvPicPr preferRelativeResize="0"/>
      </xdr:nvPicPr>
      <xdr:blipFill>
        <a:blip xmlns:r="http://schemas.openxmlformats.org/officeDocument/2006/relationships" r:embed="rId5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634</xdr:row>
      <xdr:rowOff>0</xdr:rowOff>
    </xdr:from>
    <xdr:ext cx="590550" cy="590550"/>
    <xdr:pic>
      <xdr:nvPicPr>
        <xdr:cNvPr id="601" name="image578.png">
          <a:extLst>
            <a:ext uri="{FF2B5EF4-FFF2-40B4-BE49-F238E27FC236}">
              <a16:creationId xmlns:a16="http://schemas.microsoft.com/office/drawing/2014/main" id="{00000000-0008-0000-0000-000059020000}"/>
            </a:ext>
          </a:extLst>
        </xdr:cNvPr>
        <xdr:cNvPicPr preferRelativeResize="0"/>
      </xdr:nvPicPr>
      <xdr:blipFill>
        <a:blip xmlns:r="http://schemas.openxmlformats.org/officeDocument/2006/relationships" r:embed="rId5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635</xdr:row>
      <xdr:rowOff>0</xdr:rowOff>
    </xdr:from>
    <xdr:ext cx="590550" cy="590550"/>
    <xdr:pic>
      <xdr:nvPicPr>
        <xdr:cNvPr id="602" name="image582.png">
          <a:extLst>
            <a:ext uri="{FF2B5EF4-FFF2-40B4-BE49-F238E27FC236}">
              <a16:creationId xmlns:a16="http://schemas.microsoft.com/office/drawing/2014/main" id="{00000000-0008-0000-0000-00005A020000}"/>
            </a:ext>
          </a:extLst>
        </xdr:cNvPr>
        <xdr:cNvPicPr preferRelativeResize="0"/>
      </xdr:nvPicPr>
      <xdr:blipFill>
        <a:blip xmlns:r="http://schemas.openxmlformats.org/officeDocument/2006/relationships" r:embed="rId5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636</xdr:row>
      <xdr:rowOff>0</xdr:rowOff>
    </xdr:from>
    <xdr:ext cx="590550" cy="590550"/>
    <xdr:pic>
      <xdr:nvPicPr>
        <xdr:cNvPr id="603" name="image606.jpg">
          <a:extLst>
            <a:ext uri="{FF2B5EF4-FFF2-40B4-BE49-F238E27FC236}">
              <a16:creationId xmlns:a16="http://schemas.microsoft.com/office/drawing/2014/main" id="{00000000-0008-0000-0000-00005B020000}"/>
            </a:ext>
          </a:extLst>
        </xdr:cNvPr>
        <xdr:cNvPicPr preferRelativeResize="0"/>
      </xdr:nvPicPr>
      <xdr:blipFill>
        <a:blip xmlns:r="http://schemas.openxmlformats.org/officeDocument/2006/relationships" r:embed="rId5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637</xdr:row>
      <xdr:rowOff>0</xdr:rowOff>
    </xdr:from>
    <xdr:ext cx="590550" cy="590550"/>
    <xdr:pic>
      <xdr:nvPicPr>
        <xdr:cNvPr id="604" name="image602.jpg">
          <a:extLst>
            <a:ext uri="{FF2B5EF4-FFF2-40B4-BE49-F238E27FC236}">
              <a16:creationId xmlns:a16="http://schemas.microsoft.com/office/drawing/2014/main" id="{00000000-0008-0000-0000-00005C020000}"/>
            </a:ext>
          </a:extLst>
        </xdr:cNvPr>
        <xdr:cNvPicPr preferRelativeResize="0"/>
      </xdr:nvPicPr>
      <xdr:blipFill>
        <a:blip xmlns:r="http://schemas.openxmlformats.org/officeDocument/2006/relationships" r:embed="rId5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638</xdr:row>
      <xdr:rowOff>0</xdr:rowOff>
    </xdr:from>
    <xdr:ext cx="590550" cy="590550"/>
    <xdr:pic>
      <xdr:nvPicPr>
        <xdr:cNvPr id="605" name="image597.jpg">
          <a:extLst>
            <a:ext uri="{FF2B5EF4-FFF2-40B4-BE49-F238E27FC236}">
              <a16:creationId xmlns:a16="http://schemas.microsoft.com/office/drawing/2014/main" id="{00000000-0008-0000-0000-00005D020000}"/>
            </a:ext>
          </a:extLst>
        </xdr:cNvPr>
        <xdr:cNvPicPr preferRelativeResize="0"/>
      </xdr:nvPicPr>
      <xdr:blipFill>
        <a:blip xmlns:r="http://schemas.openxmlformats.org/officeDocument/2006/relationships" r:embed="rId5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639</xdr:row>
      <xdr:rowOff>0</xdr:rowOff>
    </xdr:from>
    <xdr:ext cx="590550" cy="590550"/>
    <xdr:pic>
      <xdr:nvPicPr>
        <xdr:cNvPr id="606" name="image585.jpg">
          <a:extLst>
            <a:ext uri="{FF2B5EF4-FFF2-40B4-BE49-F238E27FC236}">
              <a16:creationId xmlns:a16="http://schemas.microsoft.com/office/drawing/2014/main" id="{00000000-0008-0000-0000-00005E020000}"/>
            </a:ext>
          </a:extLst>
        </xdr:cNvPr>
        <xdr:cNvPicPr preferRelativeResize="0"/>
      </xdr:nvPicPr>
      <xdr:blipFill>
        <a:blip xmlns:r="http://schemas.openxmlformats.org/officeDocument/2006/relationships" r:embed="rId5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640</xdr:row>
      <xdr:rowOff>0</xdr:rowOff>
    </xdr:from>
    <xdr:ext cx="590550" cy="590550"/>
    <xdr:pic>
      <xdr:nvPicPr>
        <xdr:cNvPr id="607" name="image607.jpg">
          <a:extLst>
            <a:ext uri="{FF2B5EF4-FFF2-40B4-BE49-F238E27FC236}">
              <a16:creationId xmlns:a16="http://schemas.microsoft.com/office/drawing/2014/main" id="{00000000-0008-0000-0000-00005F020000}"/>
            </a:ext>
          </a:extLst>
        </xdr:cNvPr>
        <xdr:cNvPicPr preferRelativeResize="0"/>
      </xdr:nvPicPr>
      <xdr:blipFill>
        <a:blip xmlns:r="http://schemas.openxmlformats.org/officeDocument/2006/relationships" r:embed="rId5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641</xdr:row>
      <xdr:rowOff>0</xdr:rowOff>
    </xdr:from>
    <xdr:ext cx="590550" cy="590550"/>
    <xdr:pic>
      <xdr:nvPicPr>
        <xdr:cNvPr id="608" name="image609.png">
          <a:extLst>
            <a:ext uri="{FF2B5EF4-FFF2-40B4-BE49-F238E27FC236}">
              <a16:creationId xmlns:a16="http://schemas.microsoft.com/office/drawing/2014/main" id="{00000000-0008-0000-0000-000060020000}"/>
            </a:ext>
          </a:extLst>
        </xdr:cNvPr>
        <xdr:cNvPicPr preferRelativeResize="0"/>
      </xdr:nvPicPr>
      <xdr:blipFill>
        <a:blip xmlns:r="http://schemas.openxmlformats.org/officeDocument/2006/relationships" r:embed="rId5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643</xdr:row>
      <xdr:rowOff>0</xdr:rowOff>
    </xdr:from>
    <xdr:ext cx="590550" cy="590550"/>
    <xdr:pic>
      <xdr:nvPicPr>
        <xdr:cNvPr id="609" name="image599.png">
          <a:extLst>
            <a:ext uri="{FF2B5EF4-FFF2-40B4-BE49-F238E27FC236}">
              <a16:creationId xmlns:a16="http://schemas.microsoft.com/office/drawing/2014/main" id="{00000000-0008-0000-0000-000061020000}"/>
            </a:ext>
          </a:extLst>
        </xdr:cNvPr>
        <xdr:cNvPicPr preferRelativeResize="0"/>
      </xdr:nvPicPr>
      <xdr:blipFill>
        <a:blip xmlns:r="http://schemas.openxmlformats.org/officeDocument/2006/relationships" r:embed="rId5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644</xdr:row>
      <xdr:rowOff>0</xdr:rowOff>
    </xdr:from>
    <xdr:ext cx="590550" cy="590550"/>
    <xdr:pic>
      <xdr:nvPicPr>
        <xdr:cNvPr id="610" name="image593.jpg">
          <a:extLst>
            <a:ext uri="{FF2B5EF4-FFF2-40B4-BE49-F238E27FC236}">
              <a16:creationId xmlns:a16="http://schemas.microsoft.com/office/drawing/2014/main" id="{00000000-0008-0000-0000-000062020000}"/>
            </a:ext>
          </a:extLst>
        </xdr:cNvPr>
        <xdr:cNvPicPr preferRelativeResize="0"/>
      </xdr:nvPicPr>
      <xdr:blipFill>
        <a:blip xmlns:r="http://schemas.openxmlformats.org/officeDocument/2006/relationships" r:embed="rId5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645</xdr:row>
      <xdr:rowOff>0</xdr:rowOff>
    </xdr:from>
    <xdr:ext cx="590550" cy="590550"/>
    <xdr:pic>
      <xdr:nvPicPr>
        <xdr:cNvPr id="611" name="image614.png">
          <a:extLst>
            <a:ext uri="{FF2B5EF4-FFF2-40B4-BE49-F238E27FC236}">
              <a16:creationId xmlns:a16="http://schemas.microsoft.com/office/drawing/2014/main" id="{00000000-0008-0000-0000-000063020000}"/>
            </a:ext>
          </a:extLst>
        </xdr:cNvPr>
        <xdr:cNvPicPr preferRelativeResize="0"/>
      </xdr:nvPicPr>
      <xdr:blipFill>
        <a:blip xmlns:r="http://schemas.openxmlformats.org/officeDocument/2006/relationships" r:embed="rId5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646</xdr:row>
      <xdr:rowOff>0</xdr:rowOff>
    </xdr:from>
    <xdr:ext cx="590550" cy="590550"/>
    <xdr:pic>
      <xdr:nvPicPr>
        <xdr:cNvPr id="612" name="image590.jpg">
          <a:extLst>
            <a:ext uri="{FF2B5EF4-FFF2-40B4-BE49-F238E27FC236}">
              <a16:creationId xmlns:a16="http://schemas.microsoft.com/office/drawing/2014/main" id="{00000000-0008-0000-0000-000064020000}"/>
            </a:ext>
          </a:extLst>
        </xdr:cNvPr>
        <xdr:cNvPicPr preferRelativeResize="0"/>
      </xdr:nvPicPr>
      <xdr:blipFill>
        <a:blip xmlns:r="http://schemas.openxmlformats.org/officeDocument/2006/relationships" r:embed="rId6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647</xdr:row>
      <xdr:rowOff>0</xdr:rowOff>
    </xdr:from>
    <xdr:ext cx="590550" cy="590550"/>
    <xdr:pic>
      <xdr:nvPicPr>
        <xdr:cNvPr id="613" name="image589.jpg">
          <a:extLst>
            <a:ext uri="{FF2B5EF4-FFF2-40B4-BE49-F238E27FC236}">
              <a16:creationId xmlns:a16="http://schemas.microsoft.com/office/drawing/2014/main" id="{00000000-0008-0000-0000-000065020000}"/>
            </a:ext>
          </a:extLst>
        </xdr:cNvPr>
        <xdr:cNvPicPr preferRelativeResize="0"/>
      </xdr:nvPicPr>
      <xdr:blipFill>
        <a:blip xmlns:r="http://schemas.openxmlformats.org/officeDocument/2006/relationships" r:embed="rId6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648</xdr:row>
      <xdr:rowOff>0</xdr:rowOff>
    </xdr:from>
    <xdr:ext cx="590550" cy="590550"/>
    <xdr:pic>
      <xdr:nvPicPr>
        <xdr:cNvPr id="614" name="image591.jpg">
          <a:extLst>
            <a:ext uri="{FF2B5EF4-FFF2-40B4-BE49-F238E27FC236}">
              <a16:creationId xmlns:a16="http://schemas.microsoft.com/office/drawing/2014/main" id="{00000000-0008-0000-0000-000066020000}"/>
            </a:ext>
          </a:extLst>
        </xdr:cNvPr>
        <xdr:cNvPicPr preferRelativeResize="0"/>
      </xdr:nvPicPr>
      <xdr:blipFill>
        <a:blip xmlns:r="http://schemas.openxmlformats.org/officeDocument/2006/relationships" r:embed="rId6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649</xdr:row>
      <xdr:rowOff>0</xdr:rowOff>
    </xdr:from>
    <xdr:ext cx="590550" cy="590550"/>
    <xdr:pic>
      <xdr:nvPicPr>
        <xdr:cNvPr id="615" name="image613.jpg">
          <a:extLst>
            <a:ext uri="{FF2B5EF4-FFF2-40B4-BE49-F238E27FC236}">
              <a16:creationId xmlns:a16="http://schemas.microsoft.com/office/drawing/2014/main" id="{00000000-0008-0000-0000-000067020000}"/>
            </a:ext>
          </a:extLst>
        </xdr:cNvPr>
        <xdr:cNvPicPr preferRelativeResize="0"/>
      </xdr:nvPicPr>
      <xdr:blipFill>
        <a:blip xmlns:r="http://schemas.openxmlformats.org/officeDocument/2006/relationships" r:embed="rId6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650</xdr:row>
      <xdr:rowOff>0</xdr:rowOff>
    </xdr:from>
    <xdr:ext cx="590550" cy="590550"/>
    <xdr:pic>
      <xdr:nvPicPr>
        <xdr:cNvPr id="616" name="image594.jpg">
          <a:extLst>
            <a:ext uri="{FF2B5EF4-FFF2-40B4-BE49-F238E27FC236}">
              <a16:creationId xmlns:a16="http://schemas.microsoft.com/office/drawing/2014/main" id="{00000000-0008-0000-0000-000068020000}"/>
            </a:ext>
          </a:extLst>
        </xdr:cNvPr>
        <xdr:cNvPicPr preferRelativeResize="0"/>
      </xdr:nvPicPr>
      <xdr:blipFill>
        <a:blip xmlns:r="http://schemas.openxmlformats.org/officeDocument/2006/relationships" r:embed="rId6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651</xdr:row>
      <xdr:rowOff>0</xdr:rowOff>
    </xdr:from>
    <xdr:ext cx="590550" cy="590550"/>
    <xdr:pic>
      <xdr:nvPicPr>
        <xdr:cNvPr id="617" name="image604.jpg">
          <a:extLst>
            <a:ext uri="{FF2B5EF4-FFF2-40B4-BE49-F238E27FC236}">
              <a16:creationId xmlns:a16="http://schemas.microsoft.com/office/drawing/2014/main" id="{00000000-0008-0000-0000-000069020000}"/>
            </a:ext>
          </a:extLst>
        </xdr:cNvPr>
        <xdr:cNvPicPr preferRelativeResize="0"/>
      </xdr:nvPicPr>
      <xdr:blipFill>
        <a:blip xmlns:r="http://schemas.openxmlformats.org/officeDocument/2006/relationships" r:embed="rId6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652</xdr:row>
      <xdr:rowOff>0</xdr:rowOff>
    </xdr:from>
    <xdr:ext cx="590550" cy="590550"/>
    <xdr:pic>
      <xdr:nvPicPr>
        <xdr:cNvPr id="618" name="image595.jpg">
          <a:extLst>
            <a:ext uri="{FF2B5EF4-FFF2-40B4-BE49-F238E27FC236}">
              <a16:creationId xmlns:a16="http://schemas.microsoft.com/office/drawing/2014/main" id="{00000000-0008-0000-0000-00006A020000}"/>
            </a:ext>
          </a:extLst>
        </xdr:cNvPr>
        <xdr:cNvPicPr preferRelativeResize="0"/>
      </xdr:nvPicPr>
      <xdr:blipFill>
        <a:blip xmlns:r="http://schemas.openxmlformats.org/officeDocument/2006/relationships" r:embed="rId6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653</xdr:row>
      <xdr:rowOff>0</xdr:rowOff>
    </xdr:from>
    <xdr:ext cx="590550" cy="590550"/>
    <xdr:pic>
      <xdr:nvPicPr>
        <xdr:cNvPr id="619" name="image625.jpg">
          <a:extLst>
            <a:ext uri="{FF2B5EF4-FFF2-40B4-BE49-F238E27FC236}">
              <a16:creationId xmlns:a16="http://schemas.microsoft.com/office/drawing/2014/main" id="{00000000-0008-0000-0000-00006B020000}"/>
            </a:ext>
          </a:extLst>
        </xdr:cNvPr>
        <xdr:cNvPicPr preferRelativeResize="0"/>
      </xdr:nvPicPr>
      <xdr:blipFill>
        <a:blip xmlns:r="http://schemas.openxmlformats.org/officeDocument/2006/relationships" r:embed="rId6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654</xdr:row>
      <xdr:rowOff>0</xdr:rowOff>
    </xdr:from>
    <xdr:ext cx="590550" cy="590550"/>
    <xdr:pic>
      <xdr:nvPicPr>
        <xdr:cNvPr id="620" name="image596.jpg">
          <a:extLst>
            <a:ext uri="{FF2B5EF4-FFF2-40B4-BE49-F238E27FC236}">
              <a16:creationId xmlns:a16="http://schemas.microsoft.com/office/drawing/2014/main" id="{00000000-0008-0000-0000-00006C020000}"/>
            </a:ext>
          </a:extLst>
        </xdr:cNvPr>
        <xdr:cNvPicPr preferRelativeResize="0"/>
      </xdr:nvPicPr>
      <xdr:blipFill>
        <a:blip xmlns:r="http://schemas.openxmlformats.org/officeDocument/2006/relationships" r:embed="rId6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655</xdr:row>
      <xdr:rowOff>0</xdr:rowOff>
    </xdr:from>
    <xdr:ext cx="590550" cy="590550"/>
    <xdr:pic>
      <xdr:nvPicPr>
        <xdr:cNvPr id="621" name="image600.jpg">
          <a:extLst>
            <a:ext uri="{FF2B5EF4-FFF2-40B4-BE49-F238E27FC236}">
              <a16:creationId xmlns:a16="http://schemas.microsoft.com/office/drawing/2014/main" id="{00000000-0008-0000-0000-00006D020000}"/>
            </a:ext>
          </a:extLst>
        </xdr:cNvPr>
        <xdr:cNvPicPr preferRelativeResize="0"/>
      </xdr:nvPicPr>
      <xdr:blipFill>
        <a:blip xmlns:r="http://schemas.openxmlformats.org/officeDocument/2006/relationships" r:embed="rId6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657</xdr:row>
      <xdr:rowOff>0</xdr:rowOff>
    </xdr:from>
    <xdr:ext cx="590550" cy="590550"/>
    <xdr:pic>
      <xdr:nvPicPr>
        <xdr:cNvPr id="622" name="image603.jpg">
          <a:extLst>
            <a:ext uri="{FF2B5EF4-FFF2-40B4-BE49-F238E27FC236}">
              <a16:creationId xmlns:a16="http://schemas.microsoft.com/office/drawing/2014/main" id="{00000000-0008-0000-0000-00006E020000}"/>
            </a:ext>
          </a:extLst>
        </xdr:cNvPr>
        <xdr:cNvPicPr preferRelativeResize="0"/>
      </xdr:nvPicPr>
      <xdr:blipFill>
        <a:blip xmlns:r="http://schemas.openxmlformats.org/officeDocument/2006/relationships" r:embed="rId6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658</xdr:row>
      <xdr:rowOff>0</xdr:rowOff>
    </xdr:from>
    <xdr:ext cx="590550" cy="590550"/>
    <xdr:pic>
      <xdr:nvPicPr>
        <xdr:cNvPr id="623" name="image610.jpg">
          <a:extLst>
            <a:ext uri="{FF2B5EF4-FFF2-40B4-BE49-F238E27FC236}">
              <a16:creationId xmlns:a16="http://schemas.microsoft.com/office/drawing/2014/main" id="{00000000-0008-0000-0000-00006F020000}"/>
            </a:ext>
          </a:extLst>
        </xdr:cNvPr>
        <xdr:cNvPicPr preferRelativeResize="0"/>
      </xdr:nvPicPr>
      <xdr:blipFill>
        <a:blip xmlns:r="http://schemas.openxmlformats.org/officeDocument/2006/relationships" r:embed="rId6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659</xdr:row>
      <xdr:rowOff>0</xdr:rowOff>
    </xdr:from>
    <xdr:ext cx="590550" cy="590550"/>
    <xdr:pic>
      <xdr:nvPicPr>
        <xdr:cNvPr id="624" name="image611.jpg">
          <a:extLst>
            <a:ext uri="{FF2B5EF4-FFF2-40B4-BE49-F238E27FC236}">
              <a16:creationId xmlns:a16="http://schemas.microsoft.com/office/drawing/2014/main" id="{00000000-0008-0000-0000-000070020000}"/>
            </a:ext>
          </a:extLst>
        </xdr:cNvPr>
        <xdr:cNvPicPr preferRelativeResize="0"/>
      </xdr:nvPicPr>
      <xdr:blipFill>
        <a:blip xmlns:r="http://schemas.openxmlformats.org/officeDocument/2006/relationships" r:embed="rId6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660</xdr:row>
      <xdr:rowOff>0</xdr:rowOff>
    </xdr:from>
    <xdr:ext cx="590550" cy="590550"/>
    <xdr:pic>
      <xdr:nvPicPr>
        <xdr:cNvPr id="625" name="image605.jpg">
          <a:extLst>
            <a:ext uri="{FF2B5EF4-FFF2-40B4-BE49-F238E27FC236}">
              <a16:creationId xmlns:a16="http://schemas.microsoft.com/office/drawing/2014/main" id="{00000000-0008-0000-0000-000071020000}"/>
            </a:ext>
          </a:extLst>
        </xdr:cNvPr>
        <xdr:cNvPicPr preferRelativeResize="0"/>
      </xdr:nvPicPr>
      <xdr:blipFill>
        <a:blip xmlns:r="http://schemas.openxmlformats.org/officeDocument/2006/relationships" r:embed="rId6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662</xdr:row>
      <xdr:rowOff>0</xdr:rowOff>
    </xdr:from>
    <xdr:ext cx="590550" cy="590550"/>
    <xdr:pic>
      <xdr:nvPicPr>
        <xdr:cNvPr id="626" name="image622.jpg">
          <a:extLst>
            <a:ext uri="{FF2B5EF4-FFF2-40B4-BE49-F238E27FC236}">
              <a16:creationId xmlns:a16="http://schemas.microsoft.com/office/drawing/2014/main" id="{00000000-0008-0000-0000-000072020000}"/>
            </a:ext>
          </a:extLst>
        </xdr:cNvPr>
        <xdr:cNvPicPr preferRelativeResize="0"/>
      </xdr:nvPicPr>
      <xdr:blipFill>
        <a:blip xmlns:r="http://schemas.openxmlformats.org/officeDocument/2006/relationships" r:embed="rId6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663</xdr:row>
      <xdr:rowOff>0</xdr:rowOff>
    </xdr:from>
    <xdr:ext cx="590550" cy="590550"/>
    <xdr:pic>
      <xdr:nvPicPr>
        <xdr:cNvPr id="627" name="image617.jpg">
          <a:extLst>
            <a:ext uri="{FF2B5EF4-FFF2-40B4-BE49-F238E27FC236}">
              <a16:creationId xmlns:a16="http://schemas.microsoft.com/office/drawing/2014/main" id="{00000000-0008-0000-0000-000073020000}"/>
            </a:ext>
          </a:extLst>
        </xdr:cNvPr>
        <xdr:cNvPicPr preferRelativeResize="0"/>
      </xdr:nvPicPr>
      <xdr:blipFill>
        <a:blip xmlns:r="http://schemas.openxmlformats.org/officeDocument/2006/relationships" r:embed="rId6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664</xdr:row>
      <xdr:rowOff>0</xdr:rowOff>
    </xdr:from>
    <xdr:ext cx="590550" cy="590550"/>
    <xdr:pic>
      <xdr:nvPicPr>
        <xdr:cNvPr id="628" name="image619.jpg">
          <a:extLst>
            <a:ext uri="{FF2B5EF4-FFF2-40B4-BE49-F238E27FC236}">
              <a16:creationId xmlns:a16="http://schemas.microsoft.com/office/drawing/2014/main" id="{00000000-0008-0000-0000-000074020000}"/>
            </a:ext>
          </a:extLst>
        </xdr:cNvPr>
        <xdr:cNvPicPr preferRelativeResize="0"/>
      </xdr:nvPicPr>
      <xdr:blipFill>
        <a:blip xmlns:r="http://schemas.openxmlformats.org/officeDocument/2006/relationships" r:embed="rId6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665</xdr:row>
      <xdr:rowOff>0</xdr:rowOff>
    </xdr:from>
    <xdr:ext cx="590550" cy="590550"/>
    <xdr:pic>
      <xdr:nvPicPr>
        <xdr:cNvPr id="629" name="image627.jpg">
          <a:extLst>
            <a:ext uri="{FF2B5EF4-FFF2-40B4-BE49-F238E27FC236}">
              <a16:creationId xmlns:a16="http://schemas.microsoft.com/office/drawing/2014/main" id="{00000000-0008-0000-0000-000075020000}"/>
            </a:ext>
          </a:extLst>
        </xdr:cNvPr>
        <xdr:cNvPicPr preferRelativeResize="0"/>
      </xdr:nvPicPr>
      <xdr:blipFill>
        <a:blip xmlns:r="http://schemas.openxmlformats.org/officeDocument/2006/relationships" r:embed="rId6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666</xdr:row>
      <xdr:rowOff>0</xdr:rowOff>
    </xdr:from>
    <xdr:ext cx="590550" cy="590550"/>
    <xdr:pic>
      <xdr:nvPicPr>
        <xdr:cNvPr id="630" name="image618.jpg">
          <a:extLst>
            <a:ext uri="{FF2B5EF4-FFF2-40B4-BE49-F238E27FC236}">
              <a16:creationId xmlns:a16="http://schemas.microsoft.com/office/drawing/2014/main" id="{00000000-0008-0000-0000-000076020000}"/>
            </a:ext>
          </a:extLst>
        </xdr:cNvPr>
        <xdr:cNvPicPr preferRelativeResize="0"/>
      </xdr:nvPicPr>
      <xdr:blipFill>
        <a:blip xmlns:r="http://schemas.openxmlformats.org/officeDocument/2006/relationships" r:embed="rId6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667</xdr:row>
      <xdr:rowOff>0</xdr:rowOff>
    </xdr:from>
    <xdr:ext cx="590550" cy="590550"/>
    <xdr:pic>
      <xdr:nvPicPr>
        <xdr:cNvPr id="631" name="image608.png">
          <a:extLst>
            <a:ext uri="{FF2B5EF4-FFF2-40B4-BE49-F238E27FC236}">
              <a16:creationId xmlns:a16="http://schemas.microsoft.com/office/drawing/2014/main" id="{00000000-0008-0000-0000-000077020000}"/>
            </a:ext>
          </a:extLst>
        </xdr:cNvPr>
        <xdr:cNvPicPr preferRelativeResize="0"/>
      </xdr:nvPicPr>
      <xdr:blipFill>
        <a:blip xmlns:r="http://schemas.openxmlformats.org/officeDocument/2006/relationships" r:embed="rId6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668</xdr:row>
      <xdr:rowOff>0</xdr:rowOff>
    </xdr:from>
    <xdr:ext cx="590550" cy="590550"/>
    <xdr:pic>
      <xdr:nvPicPr>
        <xdr:cNvPr id="632" name="image612.jpg">
          <a:extLst>
            <a:ext uri="{FF2B5EF4-FFF2-40B4-BE49-F238E27FC236}">
              <a16:creationId xmlns:a16="http://schemas.microsoft.com/office/drawing/2014/main" id="{00000000-0008-0000-0000-000078020000}"/>
            </a:ext>
          </a:extLst>
        </xdr:cNvPr>
        <xdr:cNvPicPr preferRelativeResize="0"/>
      </xdr:nvPicPr>
      <xdr:blipFill>
        <a:blip xmlns:r="http://schemas.openxmlformats.org/officeDocument/2006/relationships" r:embed="rId6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669</xdr:row>
      <xdr:rowOff>0</xdr:rowOff>
    </xdr:from>
    <xdr:ext cx="590550" cy="590550"/>
    <xdr:pic>
      <xdr:nvPicPr>
        <xdr:cNvPr id="633" name="image639.png">
          <a:extLst>
            <a:ext uri="{FF2B5EF4-FFF2-40B4-BE49-F238E27FC236}">
              <a16:creationId xmlns:a16="http://schemas.microsoft.com/office/drawing/2014/main" id="{00000000-0008-0000-0000-000079020000}"/>
            </a:ext>
          </a:extLst>
        </xdr:cNvPr>
        <xdr:cNvPicPr preferRelativeResize="0"/>
      </xdr:nvPicPr>
      <xdr:blipFill>
        <a:blip xmlns:r="http://schemas.openxmlformats.org/officeDocument/2006/relationships" r:embed="rId6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670</xdr:row>
      <xdr:rowOff>0</xdr:rowOff>
    </xdr:from>
    <xdr:ext cx="590550" cy="590550"/>
    <xdr:pic>
      <xdr:nvPicPr>
        <xdr:cNvPr id="634" name="image621.jpg">
          <a:extLst>
            <a:ext uri="{FF2B5EF4-FFF2-40B4-BE49-F238E27FC236}">
              <a16:creationId xmlns:a16="http://schemas.microsoft.com/office/drawing/2014/main" id="{00000000-0008-0000-0000-00007A020000}"/>
            </a:ext>
          </a:extLst>
        </xdr:cNvPr>
        <xdr:cNvPicPr preferRelativeResize="0"/>
      </xdr:nvPicPr>
      <xdr:blipFill>
        <a:blip xmlns:r="http://schemas.openxmlformats.org/officeDocument/2006/relationships" r:embed="rId6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671</xdr:row>
      <xdr:rowOff>0</xdr:rowOff>
    </xdr:from>
    <xdr:ext cx="590550" cy="590550"/>
    <xdr:pic>
      <xdr:nvPicPr>
        <xdr:cNvPr id="635" name="image616.jpg">
          <a:extLst>
            <a:ext uri="{FF2B5EF4-FFF2-40B4-BE49-F238E27FC236}">
              <a16:creationId xmlns:a16="http://schemas.microsoft.com/office/drawing/2014/main" id="{00000000-0008-0000-0000-00007B020000}"/>
            </a:ext>
          </a:extLst>
        </xdr:cNvPr>
        <xdr:cNvPicPr preferRelativeResize="0"/>
      </xdr:nvPicPr>
      <xdr:blipFill>
        <a:blip xmlns:r="http://schemas.openxmlformats.org/officeDocument/2006/relationships" r:embed="rId6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672</xdr:row>
      <xdr:rowOff>0</xdr:rowOff>
    </xdr:from>
    <xdr:ext cx="590550" cy="590550"/>
    <xdr:pic>
      <xdr:nvPicPr>
        <xdr:cNvPr id="636" name="image640.jpg">
          <a:extLst>
            <a:ext uri="{FF2B5EF4-FFF2-40B4-BE49-F238E27FC236}">
              <a16:creationId xmlns:a16="http://schemas.microsoft.com/office/drawing/2014/main" id="{00000000-0008-0000-0000-00007C020000}"/>
            </a:ext>
          </a:extLst>
        </xdr:cNvPr>
        <xdr:cNvPicPr preferRelativeResize="0"/>
      </xdr:nvPicPr>
      <xdr:blipFill>
        <a:blip xmlns:r="http://schemas.openxmlformats.org/officeDocument/2006/relationships" r:embed="rId6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673</xdr:row>
      <xdr:rowOff>0</xdr:rowOff>
    </xdr:from>
    <xdr:ext cx="590550" cy="590550"/>
    <xdr:pic>
      <xdr:nvPicPr>
        <xdr:cNvPr id="637" name="image623.jpg">
          <a:extLst>
            <a:ext uri="{FF2B5EF4-FFF2-40B4-BE49-F238E27FC236}">
              <a16:creationId xmlns:a16="http://schemas.microsoft.com/office/drawing/2014/main" id="{00000000-0008-0000-0000-00007D020000}"/>
            </a:ext>
          </a:extLst>
        </xdr:cNvPr>
        <xdr:cNvPicPr preferRelativeResize="0"/>
      </xdr:nvPicPr>
      <xdr:blipFill>
        <a:blip xmlns:r="http://schemas.openxmlformats.org/officeDocument/2006/relationships" r:embed="rId6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674</xdr:row>
      <xdr:rowOff>0</xdr:rowOff>
    </xdr:from>
    <xdr:ext cx="590550" cy="590550"/>
    <xdr:pic>
      <xdr:nvPicPr>
        <xdr:cNvPr id="638" name="image624.jpg">
          <a:extLst>
            <a:ext uri="{FF2B5EF4-FFF2-40B4-BE49-F238E27FC236}">
              <a16:creationId xmlns:a16="http://schemas.microsoft.com/office/drawing/2014/main" id="{00000000-0008-0000-0000-00007E020000}"/>
            </a:ext>
          </a:extLst>
        </xdr:cNvPr>
        <xdr:cNvPicPr preferRelativeResize="0"/>
      </xdr:nvPicPr>
      <xdr:blipFill>
        <a:blip xmlns:r="http://schemas.openxmlformats.org/officeDocument/2006/relationships" r:embed="rId6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675</xdr:row>
      <xdr:rowOff>0</xdr:rowOff>
    </xdr:from>
    <xdr:ext cx="590550" cy="590550"/>
    <xdr:pic>
      <xdr:nvPicPr>
        <xdr:cNvPr id="639" name="image630.jpg">
          <a:extLst>
            <a:ext uri="{FF2B5EF4-FFF2-40B4-BE49-F238E27FC236}">
              <a16:creationId xmlns:a16="http://schemas.microsoft.com/office/drawing/2014/main" id="{00000000-0008-0000-0000-00007F020000}"/>
            </a:ext>
          </a:extLst>
        </xdr:cNvPr>
        <xdr:cNvPicPr preferRelativeResize="0"/>
      </xdr:nvPicPr>
      <xdr:blipFill>
        <a:blip xmlns:r="http://schemas.openxmlformats.org/officeDocument/2006/relationships" r:embed="rId6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676</xdr:row>
      <xdr:rowOff>0</xdr:rowOff>
    </xdr:from>
    <xdr:ext cx="590550" cy="590550"/>
    <xdr:pic>
      <xdr:nvPicPr>
        <xdr:cNvPr id="640" name="image620.jpg">
          <a:extLst>
            <a:ext uri="{FF2B5EF4-FFF2-40B4-BE49-F238E27FC236}">
              <a16:creationId xmlns:a16="http://schemas.microsoft.com/office/drawing/2014/main" id="{00000000-0008-0000-0000-000080020000}"/>
            </a:ext>
          </a:extLst>
        </xdr:cNvPr>
        <xdr:cNvPicPr preferRelativeResize="0"/>
      </xdr:nvPicPr>
      <xdr:blipFill>
        <a:blip xmlns:r="http://schemas.openxmlformats.org/officeDocument/2006/relationships" r:embed="rId6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677</xdr:row>
      <xdr:rowOff>0</xdr:rowOff>
    </xdr:from>
    <xdr:ext cx="590550" cy="590550"/>
    <xdr:pic>
      <xdr:nvPicPr>
        <xdr:cNvPr id="641" name="image615.jpg">
          <a:extLst>
            <a:ext uri="{FF2B5EF4-FFF2-40B4-BE49-F238E27FC236}">
              <a16:creationId xmlns:a16="http://schemas.microsoft.com/office/drawing/2014/main" id="{00000000-0008-0000-0000-000081020000}"/>
            </a:ext>
          </a:extLst>
        </xdr:cNvPr>
        <xdr:cNvPicPr preferRelativeResize="0"/>
      </xdr:nvPicPr>
      <xdr:blipFill>
        <a:blip xmlns:r="http://schemas.openxmlformats.org/officeDocument/2006/relationships" r:embed="rId6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678</xdr:row>
      <xdr:rowOff>0</xdr:rowOff>
    </xdr:from>
    <xdr:ext cx="590550" cy="590550"/>
    <xdr:pic>
      <xdr:nvPicPr>
        <xdr:cNvPr id="642" name="image626.jpg">
          <a:extLst>
            <a:ext uri="{FF2B5EF4-FFF2-40B4-BE49-F238E27FC236}">
              <a16:creationId xmlns:a16="http://schemas.microsoft.com/office/drawing/2014/main" id="{00000000-0008-0000-0000-000082020000}"/>
            </a:ext>
          </a:extLst>
        </xdr:cNvPr>
        <xdr:cNvPicPr preferRelativeResize="0"/>
      </xdr:nvPicPr>
      <xdr:blipFill>
        <a:blip xmlns:r="http://schemas.openxmlformats.org/officeDocument/2006/relationships" r:embed="rId6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679</xdr:row>
      <xdr:rowOff>0</xdr:rowOff>
    </xdr:from>
    <xdr:ext cx="590550" cy="590550"/>
    <xdr:pic>
      <xdr:nvPicPr>
        <xdr:cNvPr id="643" name="image631.jpg">
          <a:extLst>
            <a:ext uri="{FF2B5EF4-FFF2-40B4-BE49-F238E27FC236}">
              <a16:creationId xmlns:a16="http://schemas.microsoft.com/office/drawing/2014/main" id="{00000000-0008-0000-0000-000083020000}"/>
            </a:ext>
          </a:extLst>
        </xdr:cNvPr>
        <xdr:cNvPicPr preferRelativeResize="0"/>
      </xdr:nvPicPr>
      <xdr:blipFill>
        <a:blip xmlns:r="http://schemas.openxmlformats.org/officeDocument/2006/relationships" r:embed="rId6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680</xdr:row>
      <xdr:rowOff>0</xdr:rowOff>
    </xdr:from>
    <xdr:ext cx="590550" cy="590550"/>
    <xdr:pic>
      <xdr:nvPicPr>
        <xdr:cNvPr id="644" name="image632.jpg">
          <a:extLst>
            <a:ext uri="{FF2B5EF4-FFF2-40B4-BE49-F238E27FC236}">
              <a16:creationId xmlns:a16="http://schemas.microsoft.com/office/drawing/2014/main" id="{00000000-0008-0000-0000-000084020000}"/>
            </a:ext>
          </a:extLst>
        </xdr:cNvPr>
        <xdr:cNvPicPr preferRelativeResize="0"/>
      </xdr:nvPicPr>
      <xdr:blipFill>
        <a:blip xmlns:r="http://schemas.openxmlformats.org/officeDocument/2006/relationships" r:embed="rId6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681</xdr:row>
      <xdr:rowOff>0</xdr:rowOff>
    </xdr:from>
    <xdr:ext cx="590550" cy="590550"/>
    <xdr:pic>
      <xdr:nvPicPr>
        <xdr:cNvPr id="645" name="image628.jpg">
          <a:extLst>
            <a:ext uri="{FF2B5EF4-FFF2-40B4-BE49-F238E27FC236}">
              <a16:creationId xmlns:a16="http://schemas.microsoft.com/office/drawing/2014/main" id="{00000000-0008-0000-0000-000085020000}"/>
            </a:ext>
          </a:extLst>
        </xdr:cNvPr>
        <xdr:cNvPicPr preferRelativeResize="0"/>
      </xdr:nvPicPr>
      <xdr:blipFill>
        <a:blip xmlns:r="http://schemas.openxmlformats.org/officeDocument/2006/relationships" r:embed="rId6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682</xdr:row>
      <xdr:rowOff>0</xdr:rowOff>
    </xdr:from>
    <xdr:ext cx="590550" cy="590550"/>
    <xdr:pic>
      <xdr:nvPicPr>
        <xdr:cNvPr id="646" name="image629.jpg">
          <a:extLst>
            <a:ext uri="{FF2B5EF4-FFF2-40B4-BE49-F238E27FC236}">
              <a16:creationId xmlns:a16="http://schemas.microsoft.com/office/drawing/2014/main" id="{00000000-0008-0000-0000-000086020000}"/>
            </a:ext>
          </a:extLst>
        </xdr:cNvPr>
        <xdr:cNvPicPr preferRelativeResize="0"/>
      </xdr:nvPicPr>
      <xdr:blipFill>
        <a:blip xmlns:r="http://schemas.openxmlformats.org/officeDocument/2006/relationships" r:embed="rId6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683</xdr:row>
      <xdr:rowOff>0</xdr:rowOff>
    </xdr:from>
    <xdr:ext cx="590550" cy="590550"/>
    <xdr:pic>
      <xdr:nvPicPr>
        <xdr:cNvPr id="647" name="image650.jpg">
          <a:extLst>
            <a:ext uri="{FF2B5EF4-FFF2-40B4-BE49-F238E27FC236}">
              <a16:creationId xmlns:a16="http://schemas.microsoft.com/office/drawing/2014/main" id="{00000000-0008-0000-0000-000087020000}"/>
            </a:ext>
          </a:extLst>
        </xdr:cNvPr>
        <xdr:cNvPicPr preferRelativeResize="0"/>
      </xdr:nvPicPr>
      <xdr:blipFill>
        <a:blip xmlns:r="http://schemas.openxmlformats.org/officeDocument/2006/relationships" r:embed="rId6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684</xdr:row>
      <xdr:rowOff>0</xdr:rowOff>
    </xdr:from>
    <xdr:ext cx="590550" cy="590550"/>
    <xdr:pic>
      <xdr:nvPicPr>
        <xdr:cNvPr id="648" name="image645.jpg">
          <a:extLst>
            <a:ext uri="{FF2B5EF4-FFF2-40B4-BE49-F238E27FC236}">
              <a16:creationId xmlns:a16="http://schemas.microsoft.com/office/drawing/2014/main" id="{00000000-0008-0000-0000-000088020000}"/>
            </a:ext>
          </a:extLst>
        </xdr:cNvPr>
        <xdr:cNvPicPr preferRelativeResize="0"/>
      </xdr:nvPicPr>
      <xdr:blipFill>
        <a:blip xmlns:r="http://schemas.openxmlformats.org/officeDocument/2006/relationships" r:embed="rId6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685</xdr:row>
      <xdr:rowOff>0</xdr:rowOff>
    </xdr:from>
    <xdr:ext cx="590550" cy="590550"/>
    <xdr:pic>
      <xdr:nvPicPr>
        <xdr:cNvPr id="649" name="image637.jpg">
          <a:extLst>
            <a:ext uri="{FF2B5EF4-FFF2-40B4-BE49-F238E27FC236}">
              <a16:creationId xmlns:a16="http://schemas.microsoft.com/office/drawing/2014/main" id="{00000000-0008-0000-0000-000089020000}"/>
            </a:ext>
          </a:extLst>
        </xdr:cNvPr>
        <xdr:cNvPicPr preferRelativeResize="0"/>
      </xdr:nvPicPr>
      <xdr:blipFill>
        <a:blip xmlns:r="http://schemas.openxmlformats.org/officeDocument/2006/relationships" r:embed="rId6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686</xdr:row>
      <xdr:rowOff>0</xdr:rowOff>
    </xdr:from>
    <xdr:ext cx="590550" cy="590550"/>
    <xdr:pic>
      <xdr:nvPicPr>
        <xdr:cNvPr id="650" name="image635.jpg">
          <a:extLst>
            <a:ext uri="{FF2B5EF4-FFF2-40B4-BE49-F238E27FC236}">
              <a16:creationId xmlns:a16="http://schemas.microsoft.com/office/drawing/2014/main" id="{00000000-0008-0000-0000-00008A020000}"/>
            </a:ext>
          </a:extLst>
        </xdr:cNvPr>
        <xdr:cNvPicPr preferRelativeResize="0"/>
      </xdr:nvPicPr>
      <xdr:blipFill>
        <a:blip xmlns:r="http://schemas.openxmlformats.org/officeDocument/2006/relationships" r:embed="rId6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687</xdr:row>
      <xdr:rowOff>0</xdr:rowOff>
    </xdr:from>
    <xdr:ext cx="590550" cy="590550"/>
    <xdr:pic>
      <xdr:nvPicPr>
        <xdr:cNvPr id="651" name="image663.jpg">
          <a:extLst>
            <a:ext uri="{FF2B5EF4-FFF2-40B4-BE49-F238E27FC236}">
              <a16:creationId xmlns:a16="http://schemas.microsoft.com/office/drawing/2014/main" id="{00000000-0008-0000-0000-00008B020000}"/>
            </a:ext>
          </a:extLst>
        </xdr:cNvPr>
        <xdr:cNvPicPr preferRelativeResize="0"/>
      </xdr:nvPicPr>
      <xdr:blipFill>
        <a:blip xmlns:r="http://schemas.openxmlformats.org/officeDocument/2006/relationships" r:embed="rId6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688</xdr:row>
      <xdr:rowOff>0</xdr:rowOff>
    </xdr:from>
    <xdr:ext cx="590550" cy="590550"/>
    <xdr:pic>
      <xdr:nvPicPr>
        <xdr:cNvPr id="652" name="image642.png">
          <a:extLst>
            <a:ext uri="{FF2B5EF4-FFF2-40B4-BE49-F238E27FC236}">
              <a16:creationId xmlns:a16="http://schemas.microsoft.com/office/drawing/2014/main" id="{00000000-0008-0000-0000-00008C020000}"/>
            </a:ext>
          </a:extLst>
        </xdr:cNvPr>
        <xdr:cNvPicPr preferRelativeResize="0"/>
      </xdr:nvPicPr>
      <xdr:blipFill>
        <a:blip xmlns:r="http://schemas.openxmlformats.org/officeDocument/2006/relationships" r:embed="rId6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689</xdr:row>
      <xdr:rowOff>0</xdr:rowOff>
    </xdr:from>
    <xdr:ext cx="590550" cy="590550"/>
    <xdr:pic>
      <xdr:nvPicPr>
        <xdr:cNvPr id="653" name="image633.jpg">
          <a:extLst>
            <a:ext uri="{FF2B5EF4-FFF2-40B4-BE49-F238E27FC236}">
              <a16:creationId xmlns:a16="http://schemas.microsoft.com/office/drawing/2014/main" id="{00000000-0008-0000-0000-00008D020000}"/>
            </a:ext>
          </a:extLst>
        </xdr:cNvPr>
        <xdr:cNvPicPr preferRelativeResize="0"/>
      </xdr:nvPicPr>
      <xdr:blipFill>
        <a:blip xmlns:r="http://schemas.openxmlformats.org/officeDocument/2006/relationships" r:embed="rId6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690</xdr:row>
      <xdr:rowOff>0</xdr:rowOff>
    </xdr:from>
    <xdr:ext cx="590550" cy="590550"/>
    <xdr:pic>
      <xdr:nvPicPr>
        <xdr:cNvPr id="654" name="image659.jpg">
          <a:extLst>
            <a:ext uri="{FF2B5EF4-FFF2-40B4-BE49-F238E27FC236}">
              <a16:creationId xmlns:a16="http://schemas.microsoft.com/office/drawing/2014/main" id="{00000000-0008-0000-0000-00008E020000}"/>
            </a:ext>
          </a:extLst>
        </xdr:cNvPr>
        <xdr:cNvPicPr preferRelativeResize="0"/>
      </xdr:nvPicPr>
      <xdr:blipFill>
        <a:blip xmlns:r="http://schemas.openxmlformats.org/officeDocument/2006/relationships" r:embed="rId6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691</xdr:row>
      <xdr:rowOff>0</xdr:rowOff>
    </xdr:from>
    <xdr:ext cx="590550" cy="590550"/>
    <xdr:pic>
      <xdr:nvPicPr>
        <xdr:cNvPr id="655" name="image638.jpg">
          <a:extLst>
            <a:ext uri="{FF2B5EF4-FFF2-40B4-BE49-F238E27FC236}">
              <a16:creationId xmlns:a16="http://schemas.microsoft.com/office/drawing/2014/main" id="{00000000-0008-0000-0000-00008F020000}"/>
            </a:ext>
          </a:extLst>
        </xdr:cNvPr>
        <xdr:cNvPicPr preferRelativeResize="0"/>
      </xdr:nvPicPr>
      <xdr:blipFill>
        <a:blip xmlns:r="http://schemas.openxmlformats.org/officeDocument/2006/relationships" r:embed="rId6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692</xdr:row>
      <xdr:rowOff>0</xdr:rowOff>
    </xdr:from>
    <xdr:ext cx="590550" cy="590550"/>
    <xdr:pic>
      <xdr:nvPicPr>
        <xdr:cNvPr id="656" name="image654.png">
          <a:extLst>
            <a:ext uri="{FF2B5EF4-FFF2-40B4-BE49-F238E27FC236}">
              <a16:creationId xmlns:a16="http://schemas.microsoft.com/office/drawing/2014/main" id="{00000000-0008-0000-0000-000090020000}"/>
            </a:ext>
          </a:extLst>
        </xdr:cNvPr>
        <xdr:cNvPicPr preferRelativeResize="0"/>
      </xdr:nvPicPr>
      <xdr:blipFill>
        <a:blip xmlns:r="http://schemas.openxmlformats.org/officeDocument/2006/relationships" r:embed="rId6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693</xdr:row>
      <xdr:rowOff>0</xdr:rowOff>
    </xdr:from>
    <xdr:ext cx="590550" cy="590550"/>
    <xdr:pic>
      <xdr:nvPicPr>
        <xdr:cNvPr id="657" name="image636.png">
          <a:extLst>
            <a:ext uri="{FF2B5EF4-FFF2-40B4-BE49-F238E27FC236}">
              <a16:creationId xmlns:a16="http://schemas.microsoft.com/office/drawing/2014/main" id="{00000000-0008-0000-0000-000091020000}"/>
            </a:ext>
          </a:extLst>
        </xdr:cNvPr>
        <xdr:cNvPicPr preferRelativeResize="0"/>
      </xdr:nvPicPr>
      <xdr:blipFill>
        <a:blip xmlns:r="http://schemas.openxmlformats.org/officeDocument/2006/relationships" r:embed="rId6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694</xdr:row>
      <xdr:rowOff>0</xdr:rowOff>
    </xdr:from>
    <xdr:ext cx="590550" cy="590550"/>
    <xdr:pic>
      <xdr:nvPicPr>
        <xdr:cNvPr id="658" name="image643.jpg">
          <a:extLst>
            <a:ext uri="{FF2B5EF4-FFF2-40B4-BE49-F238E27FC236}">
              <a16:creationId xmlns:a16="http://schemas.microsoft.com/office/drawing/2014/main" id="{00000000-0008-0000-0000-000092020000}"/>
            </a:ext>
          </a:extLst>
        </xdr:cNvPr>
        <xdr:cNvPicPr preferRelativeResize="0"/>
      </xdr:nvPicPr>
      <xdr:blipFill>
        <a:blip xmlns:r="http://schemas.openxmlformats.org/officeDocument/2006/relationships" r:embed="rId6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695</xdr:row>
      <xdr:rowOff>0</xdr:rowOff>
    </xdr:from>
    <xdr:ext cx="590550" cy="590550"/>
    <xdr:pic>
      <xdr:nvPicPr>
        <xdr:cNvPr id="659" name="image644.jpg">
          <a:extLst>
            <a:ext uri="{FF2B5EF4-FFF2-40B4-BE49-F238E27FC236}">
              <a16:creationId xmlns:a16="http://schemas.microsoft.com/office/drawing/2014/main" id="{00000000-0008-0000-0000-000093020000}"/>
            </a:ext>
          </a:extLst>
        </xdr:cNvPr>
        <xdr:cNvPicPr preferRelativeResize="0"/>
      </xdr:nvPicPr>
      <xdr:blipFill>
        <a:blip xmlns:r="http://schemas.openxmlformats.org/officeDocument/2006/relationships" r:embed="rId6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696</xdr:row>
      <xdr:rowOff>0</xdr:rowOff>
    </xdr:from>
    <xdr:ext cx="590550" cy="590550"/>
    <xdr:pic>
      <xdr:nvPicPr>
        <xdr:cNvPr id="660" name="image634.jpg">
          <a:extLst>
            <a:ext uri="{FF2B5EF4-FFF2-40B4-BE49-F238E27FC236}">
              <a16:creationId xmlns:a16="http://schemas.microsoft.com/office/drawing/2014/main" id="{00000000-0008-0000-0000-000094020000}"/>
            </a:ext>
          </a:extLst>
        </xdr:cNvPr>
        <xdr:cNvPicPr preferRelativeResize="0"/>
      </xdr:nvPicPr>
      <xdr:blipFill>
        <a:blip xmlns:r="http://schemas.openxmlformats.org/officeDocument/2006/relationships" r:embed="rId6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697</xdr:row>
      <xdr:rowOff>0</xdr:rowOff>
    </xdr:from>
    <xdr:ext cx="590550" cy="590550"/>
    <xdr:pic>
      <xdr:nvPicPr>
        <xdr:cNvPr id="661" name="image641.jpg">
          <a:extLst>
            <a:ext uri="{FF2B5EF4-FFF2-40B4-BE49-F238E27FC236}">
              <a16:creationId xmlns:a16="http://schemas.microsoft.com/office/drawing/2014/main" id="{00000000-0008-0000-0000-000095020000}"/>
            </a:ext>
          </a:extLst>
        </xdr:cNvPr>
        <xdr:cNvPicPr preferRelativeResize="0"/>
      </xdr:nvPicPr>
      <xdr:blipFill>
        <a:blip xmlns:r="http://schemas.openxmlformats.org/officeDocument/2006/relationships" r:embed="rId6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698</xdr:row>
      <xdr:rowOff>0</xdr:rowOff>
    </xdr:from>
    <xdr:ext cx="590550" cy="590550"/>
    <xdr:pic>
      <xdr:nvPicPr>
        <xdr:cNvPr id="662" name="image653.jpg">
          <a:extLst>
            <a:ext uri="{FF2B5EF4-FFF2-40B4-BE49-F238E27FC236}">
              <a16:creationId xmlns:a16="http://schemas.microsoft.com/office/drawing/2014/main" id="{00000000-0008-0000-0000-000096020000}"/>
            </a:ext>
          </a:extLst>
        </xdr:cNvPr>
        <xdr:cNvPicPr preferRelativeResize="0"/>
      </xdr:nvPicPr>
      <xdr:blipFill>
        <a:blip xmlns:r="http://schemas.openxmlformats.org/officeDocument/2006/relationships" r:embed="rId6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699</xdr:row>
      <xdr:rowOff>0</xdr:rowOff>
    </xdr:from>
    <xdr:ext cx="590550" cy="590550"/>
    <xdr:pic>
      <xdr:nvPicPr>
        <xdr:cNvPr id="663" name="image655.jpg">
          <a:extLst>
            <a:ext uri="{FF2B5EF4-FFF2-40B4-BE49-F238E27FC236}">
              <a16:creationId xmlns:a16="http://schemas.microsoft.com/office/drawing/2014/main" id="{00000000-0008-0000-0000-000097020000}"/>
            </a:ext>
          </a:extLst>
        </xdr:cNvPr>
        <xdr:cNvPicPr preferRelativeResize="0"/>
      </xdr:nvPicPr>
      <xdr:blipFill>
        <a:blip xmlns:r="http://schemas.openxmlformats.org/officeDocument/2006/relationships" r:embed="rId6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700</xdr:row>
      <xdr:rowOff>0</xdr:rowOff>
    </xdr:from>
    <xdr:ext cx="590550" cy="590550"/>
    <xdr:pic>
      <xdr:nvPicPr>
        <xdr:cNvPr id="664" name="image660.jpg">
          <a:extLst>
            <a:ext uri="{FF2B5EF4-FFF2-40B4-BE49-F238E27FC236}">
              <a16:creationId xmlns:a16="http://schemas.microsoft.com/office/drawing/2014/main" id="{00000000-0008-0000-0000-000098020000}"/>
            </a:ext>
          </a:extLst>
        </xdr:cNvPr>
        <xdr:cNvPicPr preferRelativeResize="0"/>
      </xdr:nvPicPr>
      <xdr:blipFill>
        <a:blip xmlns:r="http://schemas.openxmlformats.org/officeDocument/2006/relationships" r:embed="rId6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701</xdr:row>
      <xdr:rowOff>0</xdr:rowOff>
    </xdr:from>
    <xdr:ext cx="590550" cy="590550"/>
    <xdr:pic>
      <xdr:nvPicPr>
        <xdr:cNvPr id="665" name="image658.jpg">
          <a:extLst>
            <a:ext uri="{FF2B5EF4-FFF2-40B4-BE49-F238E27FC236}">
              <a16:creationId xmlns:a16="http://schemas.microsoft.com/office/drawing/2014/main" id="{00000000-0008-0000-0000-000099020000}"/>
            </a:ext>
          </a:extLst>
        </xdr:cNvPr>
        <xdr:cNvPicPr preferRelativeResize="0"/>
      </xdr:nvPicPr>
      <xdr:blipFill>
        <a:blip xmlns:r="http://schemas.openxmlformats.org/officeDocument/2006/relationships" r:embed="rId6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702</xdr:row>
      <xdr:rowOff>0</xdr:rowOff>
    </xdr:from>
    <xdr:ext cx="590550" cy="590550"/>
    <xdr:pic>
      <xdr:nvPicPr>
        <xdr:cNvPr id="666" name="image652.jpg">
          <a:extLst>
            <a:ext uri="{FF2B5EF4-FFF2-40B4-BE49-F238E27FC236}">
              <a16:creationId xmlns:a16="http://schemas.microsoft.com/office/drawing/2014/main" id="{00000000-0008-0000-0000-00009A020000}"/>
            </a:ext>
          </a:extLst>
        </xdr:cNvPr>
        <xdr:cNvPicPr preferRelativeResize="0"/>
      </xdr:nvPicPr>
      <xdr:blipFill>
        <a:blip xmlns:r="http://schemas.openxmlformats.org/officeDocument/2006/relationships" r:embed="rId6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703</xdr:row>
      <xdr:rowOff>0</xdr:rowOff>
    </xdr:from>
    <xdr:ext cx="590550" cy="590550"/>
    <xdr:pic>
      <xdr:nvPicPr>
        <xdr:cNvPr id="667" name="image646.jpg">
          <a:extLst>
            <a:ext uri="{FF2B5EF4-FFF2-40B4-BE49-F238E27FC236}">
              <a16:creationId xmlns:a16="http://schemas.microsoft.com/office/drawing/2014/main" id="{00000000-0008-0000-0000-00009B020000}"/>
            </a:ext>
          </a:extLst>
        </xdr:cNvPr>
        <xdr:cNvPicPr preferRelativeResize="0"/>
      </xdr:nvPicPr>
      <xdr:blipFill>
        <a:blip xmlns:r="http://schemas.openxmlformats.org/officeDocument/2006/relationships" r:embed="rId6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705</xdr:row>
      <xdr:rowOff>0</xdr:rowOff>
    </xdr:from>
    <xdr:ext cx="590550" cy="590550"/>
    <xdr:pic>
      <xdr:nvPicPr>
        <xdr:cNvPr id="668" name="image647.jpg">
          <a:extLst>
            <a:ext uri="{FF2B5EF4-FFF2-40B4-BE49-F238E27FC236}">
              <a16:creationId xmlns:a16="http://schemas.microsoft.com/office/drawing/2014/main" id="{00000000-0008-0000-0000-00009C020000}"/>
            </a:ext>
          </a:extLst>
        </xdr:cNvPr>
        <xdr:cNvPicPr preferRelativeResize="0"/>
      </xdr:nvPicPr>
      <xdr:blipFill>
        <a:blip xmlns:r="http://schemas.openxmlformats.org/officeDocument/2006/relationships" r:embed="rId6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706</xdr:row>
      <xdr:rowOff>0</xdr:rowOff>
    </xdr:from>
    <xdr:ext cx="590550" cy="590550"/>
    <xdr:pic>
      <xdr:nvPicPr>
        <xdr:cNvPr id="669" name="image665.jpg">
          <a:extLst>
            <a:ext uri="{FF2B5EF4-FFF2-40B4-BE49-F238E27FC236}">
              <a16:creationId xmlns:a16="http://schemas.microsoft.com/office/drawing/2014/main" id="{00000000-0008-0000-0000-00009D020000}"/>
            </a:ext>
          </a:extLst>
        </xdr:cNvPr>
        <xdr:cNvPicPr preferRelativeResize="0"/>
      </xdr:nvPicPr>
      <xdr:blipFill>
        <a:blip xmlns:r="http://schemas.openxmlformats.org/officeDocument/2006/relationships" r:embed="rId6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707</xdr:row>
      <xdr:rowOff>0</xdr:rowOff>
    </xdr:from>
    <xdr:ext cx="590550" cy="590550"/>
    <xdr:pic>
      <xdr:nvPicPr>
        <xdr:cNvPr id="670" name="image662.jpg">
          <a:extLst>
            <a:ext uri="{FF2B5EF4-FFF2-40B4-BE49-F238E27FC236}">
              <a16:creationId xmlns:a16="http://schemas.microsoft.com/office/drawing/2014/main" id="{00000000-0008-0000-0000-00009E020000}"/>
            </a:ext>
          </a:extLst>
        </xdr:cNvPr>
        <xdr:cNvPicPr preferRelativeResize="0"/>
      </xdr:nvPicPr>
      <xdr:blipFill>
        <a:blip xmlns:r="http://schemas.openxmlformats.org/officeDocument/2006/relationships" r:embed="rId6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708</xdr:row>
      <xdr:rowOff>0</xdr:rowOff>
    </xdr:from>
    <xdr:ext cx="590550" cy="590550"/>
    <xdr:pic>
      <xdr:nvPicPr>
        <xdr:cNvPr id="671" name="image651.jpg">
          <a:extLst>
            <a:ext uri="{FF2B5EF4-FFF2-40B4-BE49-F238E27FC236}">
              <a16:creationId xmlns:a16="http://schemas.microsoft.com/office/drawing/2014/main" id="{00000000-0008-0000-0000-00009F020000}"/>
            </a:ext>
          </a:extLst>
        </xdr:cNvPr>
        <xdr:cNvPicPr preferRelativeResize="0"/>
      </xdr:nvPicPr>
      <xdr:blipFill>
        <a:blip xmlns:r="http://schemas.openxmlformats.org/officeDocument/2006/relationships" r:embed="rId6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709</xdr:row>
      <xdr:rowOff>0</xdr:rowOff>
    </xdr:from>
    <xdr:ext cx="590550" cy="590550"/>
    <xdr:pic>
      <xdr:nvPicPr>
        <xdr:cNvPr id="672" name="image648.jpg">
          <a:extLst>
            <a:ext uri="{FF2B5EF4-FFF2-40B4-BE49-F238E27FC236}">
              <a16:creationId xmlns:a16="http://schemas.microsoft.com/office/drawing/2014/main" id="{00000000-0008-0000-0000-0000A0020000}"/>
            </a:ext>
          </a:extLst>
        </xdr:cNvPr>
        <xdr:cNvPicPr preferRelativeResize="0"/>
      </xdr:nvPicPr>
      <xdr:blipFill>
        <a:blip xmlns:r="http://schemas.openxmlformats.org/officeDocument/2006/relationships" r:embed="rId6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710</xdr:row>
      <xdr:rowOff>0</xdr:rowOff>
    </xdr:from>
    <xdr:ext cx="590550" cy="590550"/>
    <xdr:pic>
      <xdr:nvPicPr>
        <xdr:cNvPr id="673" name="image689.jpg">
          <a:extLst>
            <a:ext uri="{FF2B5EF4-FFF2-40B4-BE49-F238E27FC236}">
              <a16:creationId xmlns:a16="http://schemas.microsoft.com/office/drawing/2014/main" id="{00000000-0008-0000-0000-0000A1020000}"/>
            </a:ext>
          </a:extLst>
        </xdr:cNvPr>
        <xdr:cNvPicPr preferRelativeResize="0"/>
      </xdr:nvPicPr>
      <xdr:blipFill>
        <a:blip xmlns:r="http://schemas.openxmlformats.org/officeDocument/2006/relationships" r:embed="rId6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711</xdr:row>
      <xdr:rowOff>0</xdr:rowOff>
    </xdr:from>
    <xdr:ext cx="590550" cy="590550"/>
    <xdr:pic>
      <xdr:nvPicPr>
        <xdr:cNvPr id="674" name="image690.jpg">
          <a:extLst>
            <a:ext uri="{FF2B5EF4-FFF2-40B4-BE49-F238E27FC236}">
              <a16:creationId xmlns:a16="http://schemas.microsoft.com/office/drawing/2014/main" id="{00000000-0008-0000-0000-0000A2020000}"/>
            </a:ext>
          </a:extLst>
        </xdr:cNvPr>
        <xdr:cNvPicPr preferRelativeResize="0"/>
      </xdr:nvPicPr>
      <xdr:blipFill>
        <a:blip xmlns:r="http://schemas.openxmlformats.org/officeDocument/2006/relationships" r:embed="rId6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712</xdr:row>
      <xdr:rowOff>0</xdr:rowOff>
    </xdr:from>
    <xdr:ext cx="590550" cy="590550"/>
    <xdr:pic>
      <xdr:nvPicPr>
        <xdr:cNvPr id="675" name="image666.jpg">
          <a:extLst>
            <a:ext uri="{FF2B5EF4-FFF2-40B4-BE49-F238E27FC236}">
              <a16:creationId xmlns:a16="http://schemas.microsoft.com/office/drawing/2014/main" id="{00000000-0008-0000-0000-0000A3020000}"/>
            </a:ext>
          </a:extLst>
        </xdr:cNvPr>
        <xdr:cNvPicPr preferRelativeResize="0"/>
      </xdr:nvPicPr>
      <xdr:blipFill>
        <a:blip xmlns:r="http://schemas.openxmlformats.org/officeDocument/2006/relationships" r:embed="rId6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713</xdr:row>
      <xdr:rowOff>0</xdr:rowOff>
    </xdr:from>
    <xdr:ext cx="590550" cy="590550"/>
    <xdr:pic>
      <xdr:nvPicPr>
        <xdr:cNvPr id="676" name="image649.jpg">
          <a:extLst>
            <a:ext uri="{FF2B5EF4-FFF2-40B4-BE49-F238E27FC236}">
              <a16:creationId xmlns:a16="http://schemas.microsoft.com/office/drawing/2014/main" id="{00000000-0008-0000-0000-0000A4020000}"/>
            </a:ext>
          </a:extLst>
        </xdr:cNvPr>
        <xdr:cNvPicPr preferRelativeResize="0"/>
      </xdr:nvPicPr>
      <xdr:blipFill>
        <a:blip xmlns:r="http://schemas.openxmlformats.org/officeDocument/2006/relationships" r:embed="rId6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714</xdr:row>
      <xdr:rowOff>0</xdr:rowOff>
    </xdr:from>
    <xdr:ext cx="590550" cy="590550"/>
    <xdr:pic>
      <xdr:nvPicPr>
        <xdr:cNvPr id="677" name="image656.jpg">
          <a:extLst>
            <a:ext uri="{FF2B5EF4-FFF2-40B4-BE49-F238E27FC236}">
              <a16:creationId xmlns:a16="http://schemas.microsoft.com/office/drawing/2014/main" id="{00000000-0008-0000-0000-0000A5020000}"/>
            </a:ext>
          </a:extLst>
        </xdr:cNvPr>
        <xdr:cNvPicPr preferRelativeResize="0"/>
      </xdr:nvPicPr>
      <xdr:blipFill>
        <a:blip xmlns:r="http://schemas.openxmlformats.org/officeDocument/2006/relationships" r:embed="rId6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715</xdr:row>
      <xdr:rowOff>0</xdr:rowOff>
    </xdr:from>
    <xdr:ext cx="590550" cy="590550"/>
    <xdr:pic>
      <xdr:nvPicPr>
        <xdr:cNvPr id="678" name="image669.jpg">
          <a:extLst>
            <a:ext uri="{FF2B5EF4-FFF2-40B4-BE49-F238E27FC236}">
              <a16:creationId xmlns:a16="http://schemas.microsoft.com/office/drawing/2014/main" id="{00000000-0008-0000-0000-0000A6020000}"/>
            </a:ext>
          </a:extLst>
        </xdr:cNvPr>
        <xdr:cNvPicPr preferRelativeResize="0"/>
      </xdr:nvPicPr>
      <xdr:blipFill>
        <a:blip xmlns:r="http://schemas.openxmlformats.org/officeDocument/2006/relationships" r:embed="rId6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716</xdr:row>
      <xdr:rowOff>0</xdr:rowOff>
    </xdr:from>
    <xdr:ext cx="590550" cy="590550"/>
    <xdr:pic>
      <xdr:nvPicPr>
        <xdr:cNvPr id="679" name="image674.jpg">
          <a:extLst>
            <a:ext uri="{FF2B5EF4-FFF2-40B4-BE49-F238E27FC236}">
              <a16:creationId xmlns:a16="http://schemas.microsoft.com/office/drawing/2014/main" id="{00000000-0008-0000-0000-0000A7020000}"/>
            </a:ext>
          </a:extLst>
        </xdr:cNvPr>
        <xdr:cNvPicPr preferRelativeResize="0"/>
      </xdr:nvPicPr>
      <xdr:blipFill>
        <a:blip xmlns:r="http://schemas.openxmlformats.org/officeDocument/2006/relationships" r:embed="rId6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717</xdr:row>
      <xdr:rowOff>0</xdr:rowOff>
    </xdr:from>
    <xdr:ext cx="590550" cy="590550"/>
    <xdr:pic>
      <xdr:nvPicPr>
        <xdr:cNvPr id="680" name="image671.jpg">
          <a:extLst>
            <a:ext uri="{FF2B5EF4-FFF2-40B4-BE49-F238E27FC236}">
              <a16:creationId xmlns:a16="http://schemas.microsoft.com/office/drawing/2014/main" id="{00000000-0008-0000-0000-0000A8020000}"/>
            </a:ext>
          </a:extLst>
        </xdr:cNvPr>
        <xdr:cNvPicPr preferRelativeResize="0"/>
      </xdr:nvPicPr>
      <xdr:blipFill>
        <a:blip xmlns:r="http://schemas.openxmlformats.org/officeDocument/2006/relationships" r:embed="rId6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718</xdr:row>
      <xdr:rowOff>0</xdr:rowOff>
    </xdr:from>
    <xdr:ext cx="590550" cy="590550"/>
    <xdr:pic>
      <xdr:nvPicPr>
        <xdr:cNvPr id="681" name="image682.jpg">
          <a:extLst>
            <a:ext uri="{FF2B5EF4-FFF2-40B4-BE49-F238E27FC236}">
              <a16:creationId xmlns:a16="http://schemas.microsoft.com/office/drawing/2014/main" id="{00000000-0008-0000-0000-0000A9020000}"/>
            </a:ext>
          </a:extLst>
        </xdr:cNvPr>
        <xdr:cNvPicPr preferRelativeResize="0"/>
      </xdr:nvPicPr>
      <xdr:blipFill>
        <a:blip xmlns:r="http://schemas.openxmlformats.org/officeDocument/2006/relationships" r:embed="rId6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719</xdr:row>
      <xdr:rowOff>0</xdr:rowOff>
    </xdr:from>
    <xdr:ext cx="590550" cy="590550"/>
    <xdr:pic>
      <xdr:nvPicPr>
        <xdr:cNvPr id="682" name="image661.jpg">
          <a:extLst>
            <a:ext uri="{FF2B5EF4-FFF2-40B4-BE49-F238E27FC236}">
              <a16:creationId xmlns:a16="http://schemas.microsoft.com/office/drawing/2014/main" id="{00000000-0008-0000-0000-0000AA020000}"/>
            </a:ext>
          </a:extLst>
        </xdr:cNvPr>
        <xdr:cNvPicPr preferRelativeResize="0"/>
      </xdr:nvPicPr>
      <xdr:blipFill>
        <a:blip xmlns:r="http://schemas.openxmlformats.org/officeDocument/2006/relationships" r:embed="rId6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720</xdr:row>
      <xdr:rowOff>0</xdr:rowOff>
    </xdr:from>
    <xdr:ext cx="590550" cy="590550"/>
    <xdr:pic>
      <xdr:nvPicPr>
        <xdr:cNvPr id="683" name="image676.jpg">
          <a:extLst>
            <a:ext uri="{FF2B5EF4-FFF2-40B4-BE49-F238E27FC236}">
              <a16:creationId xmlns:a16="http://schemas.microsoft.com/office/drawing/2014/main" id="{00000000-0008-0000-0000-0000AB020000}"/>
            </a:ext>
          </a:extLst>
        </xdr:cNvPr>
        <xdr:cNvPicPr preferRelativeResize="0"/>
      </xdr:nvPicPr>
      <xdr:blipFill>
        <a:blip xmlns:r="http://schemas.openxmlformats.org/officeDocument/2006/relationships" r:embed="rId6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721</xdr:row>
      <xdr:rowOff>0</xdr:rowOff>
    </xdr:from>
    <xdr:ext cx="590550" cy="590550"/>
    <xdr:pic>
      <xdr:nvPicPr>
        <xdr:cNvPr id="684" name="image673.jpg">
          <a:extLst>
            <a:ext uri="{FF2B5EF4-FFF2-40B4-BE49-F238E27FC236}">
              <a16:creationId xmlns:a16="http://schemas.microsoft.com/office/drawing/2014/main" id="{00000000-0008-0000-0000-0000AC020000}"/>
            </a:ext>
          </a:extLst>
        </xdr:cNvPr>
        <xdr:cNvPicPr preferRelativeResize="0"/>
      </xdr:nvPicPr>
      <xdr:blipFill>
        <a:blip xmlns:r="http://schemas.openxmlformats.org/officeDocument/2006/relationships" r:embed="rId6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722</xdr:row>
      <xdr:rowOff>0</xdr:rowOff>
    </xdr:from>
    <xdr:ext cx="590550" cy="590550"/>
    <xdr:pic>
      <xdr:nvPicPr>
        <xdr:cNvPr id="685" name="image657.jpg">
          <a:extLst>
            <a:ext uri="{FF2B5EF4-FFF2-40B4-BE49-F238E27FC236}">
              <a16:creationId xmlns:a16="http://schemas.microsoft.com/office/drawing/2014/main" id="{00000000-0008-0000-0000-0000AD020000}"/>
            </a:ext>
          </a:extLst>
        </xdr:cNvPr>
        <xdr:cNvPicPr preferRelativeResize="0"/>
      </xdr:nvPicPr>
      <xdr:blipFill>
        <a:blip xmlns:r="http://schemas.openxmlformats.org/officeDocument/2006/relationships" r:embed="rId6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723</xdr:row>
      <xdr:rowOff>0</xdr:rowOff>
    </xdr:from>
    <xdr:ext cx="590550" cy="590550"/>
    <xdr:pic>
      <xdr:nvPicPr>
        <xdr:cNvPr id="686" name="image686.jpg">
          <a:extLst>
            <a:ext uri="{FF2B5EF4-FFF2-40B4-BE49-F238E27FC236}">
              <a16:creationId xmlns:a16="http://schemas.microsoft.com/office/drawing/2014/main" id="{00000000-0008-0000-0000-0000AE020000}"/>
            </a:ext>
          </a:extLst>
        </xdr:cNvPr>
        <xdr:cNvPicPr preferRelativeResize="0"/>
      </xdr:nvPicPr>
      <xdr:blipFill>
        <a:blip xmlns:r="http://schemas.openxmlformats.org/officeDocument/2006/relationships" r:embed="rId6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724</xdr:row>
      <xdr:rowOff>0</xdr:rowOff>
    </xdr:from>
    <xdr:ext cx="590550" cy="590550"/>
    <xdr:pic>
      <xdr:nvPicPr>
        <xdr:cNvPr id="687" name="image664.jpg">
          <a:extLst>
            <a:ext uri="{FF2B5EF4-FFF2-40B4-BE49-F238E27FC236}">
              <a16:creationId xmlns:a16="http://schemas.microsoft.com/office/drawing/2014/main" id="{00000000-0008-0000-0000-0000AF020000}"/>
            </a:ext>
          </a:extLst>
        </xdr:cNvPr>
        <xdr:cNvPicPr preferRelativeResize="0"/>
      </xdr:nvPicPr>
      <xdr:blipFill>
        <a:blip xmlns:r="http://schemas.openxmlformats.org/officeDocument/2006/relationships" r:embed="rId6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725</xdr:row>
      <xdr:rowOff>0</xdr:rowOff>
    </xdr:from>
    <xdr:ext cx="590550" cy="590550"/>
    <xdr:pic>
      <xdr:nvPicPr>
        <xdr:cNvPr id="688" name="image667.jpg">
          <a:extLst>
            <a:ext uri="{FF2B5EF4-FFF2-40B4-BE49-F238E27FC236}">
              <a16:creationId xmlns:a16="http://schemas.microsoft.com/office/drawing/2014/main" id="{00000000-0008-0000-0000-0000B0020000}"/>
            </a:ext>
          </a:extLst>
        </xdr:cNvPr>
        <xdr:cNvPicPr preferRelativeResize="0"/>
      </xdr:nvPicPr>
      <xdr:blipFill>
        <a:blip xmlns:r="http://schemas.openxmlformats.org/officeDocument/2006/relationships" r:embed="rId6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726</xdr:row>
      <xdr:rowOff>0</xdr:rowOff>
    </xdr:from>
    <xdr:ext cx="590550" cy="590550"/>
    <xdr:pic>
      <xdr:nvPicPr>
        <xdr:cNvPr id="689" name="image679.jpg">
          <a:extLst>
            <a:ext uri="{FF2B5EF4-FFF2-40B4-BE49-F238E27FC236}">
              <a16:creationId xmlns:a16="http://schemas.microsoft.com/office/drawing/2014/main" id="{00000000-0008-0000-0000-0000B1020000}"/>
            </a:ext>
          </a:extLst>
        </xdr:cNvPr>
        <xdr:cNvPicPr preferRelativeResize="0"/>
      </xdr:nvPicPr>
      <xdr:blipFill>
        <a:blip xmlns:r="http://schemas.openxmlformats.org/officeDocument/2006/relationships" r:embed="rId6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727</xdr:row>
      <xdr:rowOff>0</xdr:rowOff>
    </xdr:from>
    <xdr:ext cx="590550" cy="590550"/>
    <xdr:pic>
      <xdr:nvPicPr>
        <xdr:cNvPr id="690" name="image680.png">
          <a:extLst>
            <a:ext uri="{FF2B5EF4-FFF2-40B4-BE49-F238E27FC236}">
              <a16:creationId xmlns:a16="http://schemas.microsoft.com/office/drawing/2014/main" id="{00000000-0008-0000-0000-0000B2020000}"/>
            </a:ext>
          </a:extLst>
        </xdr:cNvPr>
        <xdr:cNvPicPr preferRelativeResize="0"/>
      </xdr:nvPicPr>
      <xdr:blipFill>
        <a:blip xmlns:r="http://schemas.openxmlformats.org/officeDocument/2006/relationships" r:embed="rId6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728</xdr:row>
      <xdr:rowOff>0</xdr:rowOff>
    </xdr:from>
    <xdr:ext cx="590550" cy="590550"/>
    <xdr:pic>
      <xdr:nvPicPr>
        <xdr:cNvPr id="691" name="image668.png">
          <a:extLst>
            <a:ext uri="{FF2B5EF4-FFF2-40B4-BE49-F238E27FC236}">
              <a16:creationId xmlns:a16="http://schemas.microsoft.com/office/drawing/2014/main" id="{00000000-0008-0000-0000-0000B3020000}"/>
            </a:ext>
          </a:extLst>
        </xdr:cNvPr>
        <xdr:cNvPicPr preferRelativeResize="0"/>
      </xdr:nvPicPr>
      <xdr:blipFill>
        <a:blip xmlns:r="http://schemas.openxmlformats.org/officeDocument/2006/relationships" r:embed="rId6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729</xdr:row>
      <xdr:rowOff>0</xdr:rowOff>
    </xdr:from>
    <xdr:ext cx="590550" cy="590550"/>
    <xdr:pic>
      <xdr:nvPicPr>
        <xdr:cNvPr id="692" name="image672.jpg">
          <a:extLst>
            <a:ext uri="{FF2B5EF4-FFF2-40B4-BE49-F238E27FC236}">
              <a16:creationId xmlns:a16="http://schemas.microsoft.com/office/drawing/2014/main" id="{00000000-0008-0000-0000-0000B4020000}"/>
            </a:ext>
          </a:extLst>
        </xdr:cNvPr>
        <xdr:cNvPicPr preferRelativeResize="0"/>
      </xdr:nvPicPr>
      <xdr:blipFill>
        <a:blip xmlns:r="http://schemas.openxmlformats.org/officeDocument/2006/relationships" r:embed="rId6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730</xdr:row>
      <xdr:rowOff>0</xdr:rowOff>
    </xdr:from>
    <xdr:ext cx="590550" cy="590550"/>
    <xdr:pic>
      <xdr:nvPicPr>
        <xdr:cNvPr id="693" name="image678.jpg">
          <a:extLst>
            <a:ext uri="{FF2B5EF4-FFF2-40B4-BE49-F238E27FC236}">
              <a16:creationId xmlns:a16="http://schemas.microsoft.com/office/drawing/2014/main" id="{00000000-0008-0000-0000-0000B5020000}"/>
            </a:ext>
          </a:extLst>
        </xdr:cNvPr>
        <xdr:cNvPicPr preferRelativeResize="0"/>
      </xdr:nvPicPr>
      <xdr:blipFill>
        <a:blip xmlns:r="http://schemas.openxmlformats.org/officeDocument/2006/relationships" r:embed="rId6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731</xdr:row>
      <xdr:rowOff>0</xdr:rowOff>
    </xdr:from>
    <xdr:ext cx="590550" cy="590550"/>
    <xdr:pic>
      <xdr:nvPicPr>
        <xdr:cNvPr id="694" name="image685.jpg">
          <a:extLst>
            <a:ext uri="{FF2B5EF4-FFF2-40B4-BE49-F238E27FC236}">
              <a16:creationId xmlns:a16="http://schemas.microsoft.com/office/drawing/2014/main" id="{00000000-0008-0000-0000-0000B6020000}"/>
            </a:ext>
          </a:extLst>
        </xdr:cNvPr>
        <xdr:cNvPicPr preferRelativeResize="0"/>
      </xdr:nvPicPr>
      <xdr:blipFill>
        <a:blip xmlns:r="http://schemas.openxmlformats.org/officeDocument/2006/relationships" r:embed="rId6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732</xdr:row>
      <xdr:rowOff>0</xdr:rowOff>
    </xdr:from>
    <xdr:ext cx="590550" cy="590550"/>
    <xdr:pic>
      <xdr:nvPicPr>
        <xdr:cNvPr id="695" name="image670.jpg">
          <a:extLst>
            <a:ext uri="{FF2B5EF4-FFF2-40B4-BE49-F238E27FC236}">
              <a16:creationId xmlns:a16="http://schemas.microsoft.com/office/drawing/2014/main" id="{00000000-0008-0000-0000-0000B7020000}"/>
            </a:ext>
          </a:extLst>
        </xdr:cNvPr>
        <xdr:cNvPicPr preferRelativeResize="0"/>
      </xdr:nvPicPr>
      <xdr:blipFill>
        <a:blip xmlns:r="http://schemas.openxmlformats.org/officeDocument/2006/relationships" r:embed="rId6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733</xdr:row>
      <xdr:rowOff>0</xdr:rowOff>
    </xdr:from>
    <xdr:ext cx="590550" cy="590550"/>
    <xdr:pic>
      <xdr:nvPicPr>
        <xdr:cNvPr id="696" name="image683.png">
          <a:extLst>
            <a:ext uri="{FF2B5EF4-FFF2-40B4-BE49-F238E27FC236}">
              <a16:creationId xmlns:a16="http://schemas.microsoft.com/office/drawing/2014/main" id="{00000000-0008-0000-0000-0000B8020000}"/>
            </a:ext>
          </a:extLst>
        </xdr:cNvPr>
        <xdr:cNvPicPr preferRelativeResize="0"/>
      </xdr:nvPicPr>
      <xdr:blipFill>
        <a:blip xmlns:r="http://schemas.openxmlformats.org/officeDocument/2006/relationships" r:embed="rId6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734</xdr:row>
      <xdr:rowOff>0</xdr:rowOff>
    </xdr:from>
    <xdr:ext cx="590550" cy="590550"/>
    <xdr:pic>
      <xdr:nvPicPr>
        <xdr:cNvPr id="697" name="image675.png">
          <a:extLst>
            <a:ext uri="{FF2B5EF4-FFF2-40B4-BE49-F238E27FC236}">
              <a16:creationId xmlns:a16="http://schemas.microsoft.com/office/drawing/2014/main" id="{00000000-0008-0000-0000-0000B9020000}"/>
            </a:ext>
          </a:extLst>
        </xdr:cNvPr>
        <xdr:cNvPicPr preferRelativeResize="0"/>
      </xdr:nvPicPr>
      <xdr:blipFill>
        <a:blip xmlns:r="http://schemas.openxmlformats.org/officeDocument/2006/relationships" r:embed="rId6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735</xdr:row>
      <xdr:rowOff>0</xdr:rowOff>
    </xdr:from>
    <xdr:ext cx="590550" cy="590550"/>
    <xdr:pic>
      <xdr:nvPicPr>
        <xdr:cNvPr id="698" name="image677.jpg">
          <a:extLst>
            <a:ext uri="{FF2B5EF4-FFF2-40B4-BE49-F238E27FC236}">
              <a16:creationId xmlns:a16="http://schemas.microsoft.com/office/drawing/2014/main" id="{00000000-0008-0000-0000-0000BA020000}"/>
            </a:ext>
          </a:extLst>
        </xdr:cNvPr>
        <xdr:cNvPicPr preferRelativeResize="0"/>
      </xdr:nvPicPr>
      <xdr:blipFill>
        <a:blip xmlns:r="http://schemas.openxmlformats.org/officeDocument/2006/relationships" r:embed="rId6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736</xdr:row>
      <xdr:rowOff>0</xdr:rowOff>
    </xdr:from>
    <xdr:ext cx="590550" cy="590550"/>
    <xdr:pic>
      <xdr:nvPicPr>
        <xdr:cNvPr id="699" name="image710.jpg">
          <a:extLst>
            <a:ext uri="{FF2B5EF4-FFF2-40B4-BE49-F238E27FC236}">
              <a16:creationId xmlns:a16="http://schemas.microsoft.com/office/drawing/2014/main" id="{00000000-0008-0000-0000-0000BB020000}"/>
            </a:ext>
          </a:extLst>
        </xdr:cNvPr>
        <xdr:cNvPicPr preferRelativeResize="0"/>
      </xdr:nvPicPr>
      <xdr:blipFill>
        <a:blip xmlns:r="http://schemas.openxmlformats.org/officeDocument/2006/relationships" r:embed="rId6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737</xdr:row>
      <xdr:rowOff>0</xdr:rowOff>
    </xdr:from>
    <xdr:ext cx="590550" cy="590550"/>
    <xdr:pic>
      <xdr:nvPicPr>
        <xdr:cNvPr id="700" name="image681.jpg">
          <a:extLst>
            <a:ext uri="{FF2B5EF4-FFF2-40B4-BE49-F238E27FC236}">
              <a16:creationId xmlns:a16="http://schemas.microsoft.com/office/drawing/2014/main" id="{00000000-0008-0000-0000-0000BC020000}"/>
            </a:ext>
          </a:extLst>
        </xdr:cNvPr>
        <xdr:cNvPicPr preferRelativeResize="0"/>
      </xdr:nvPicPr>
      <xdr:blipFill>
        <a:blip xmlns:r="http://schemas.openxmlformats.org/officeDocument/2006/relationships" r:embed="rId6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738</xdr:row>
      <xdr:rowOff>0</xdr:rowOff>
    </xdr:from>
    <xdr:ext cx="590550" cy="590550"/>
    <xdr:pic>
      <xdr:nvPicPr>
        <xdr:cNvPr id="701" name="image687.jpg">
          <a:extLst>
            <a:ext uri="{FF2B5EF4-FFF2-40B4-BE49-F238E27FC236}">
              <a16:creationId xmlns:a16="http://schemas.microsoft.com/office/drawing/2014/main" id="{00000000-0008-0000-0000-0000BD020000}"/>
            </a:ext>
          </a:extLst>
        </xdr:cNvPr>
        <xdr:cNvPicPr preferRelativeResize="0"/>
      </xdr:nvPicPr>
      <xdr:blipFill>
        <a:blip xmlns:r="http://schemas.openxmlformats.org/officeDocument/2006/relationships" r:embed="rId6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739</xdr:row>
      <xdr:rowOff>0</xdr:rowOff>
    </xdr:from>
    <xdr:ext cx="590550" cy="590550"/>
    <xdr:pic>
      <xdr:nvPicPr>
        <xdr:cNvPr id="702" name="image696.jpg">
          <a:extLst>
            <a:ext uri="{FF2B5EF4-FFF2-40B4-BE49-F238E27FC236}">
              <a16:creationId xmlns:a16="http://schemas.microsoft.com/office/drawing/2014/main" id="{00000000-0008-0000-0000-0000BE020000}"/>
            </a:ext>
          </a:extLst>
        </xdr:cNvPr>
        <xdr:cNvPicPr preferRelativeResize="0"/>
      </xdr:nvPicPr>
      <xdr:blipFill>
        <a:blip xmlns:r="http://schemas.openxmlformats.org/officeDocument/2006/relationships" r:embed="rId6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740</xdr:row>
      <xdr:rowOff>0</xdr:rowOff>
    </xdr:from>
    <xdr:ext cx="590550" cy="590550"/>
    <xdr:pic>
      <xdr:nvPicPr>
        <xdr:cNvPr id="703" name="image695.jpg">
          <a:extLst>
            <a:ext uri="{FF2B5EF4-FFF2-40B4-BE49-F238E27FC236}">
              <a16:creationId xmlns:a16="http://schemas.microsoft.com/office/drawing/2014/main" id="{00000000-0008-0000-0000-0000BF020000}"/>
            </a:ext>
          </a:extLst>
        </xdr:cNvPr>
        <xdr:cNvPicPr preferRelativeResize="0"/>
      </xdr:nvPicPr>
      <xdr:blipFill>
        <a:blip xmlns:r="http://schemas.openxmlformats.org/officeDocument/2006/relationships" r:embed="rId6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741</xdr:row>
      <xdr:rowOff>0</xdr:rowOff>
    </xdr:from>
    <xdr:ext cx="590550" cy="590550"/>
    <xdr:pic>
      <xdr:nvPicPr>
        <xdr:cNvPr id="704" name="image688.png">
          <a:extLst>
            <a:ext uri="{FF2B5EF4-FFF2-40B4-BE49-F238E27FC236}">
              <a16:creationId xmlns:a16="http://schemas.microsoft.com/office/drawing/2014/main" id="{00000000-0008-0000-0000-0000C0020000}"/>
            </a:ext>
          </a:extLst>
        </xdr:cNvPr>
        <xdr:cNvPicPr preferRelativeResize="0"/>
      </xdr:nvPicPr>
      <xdr:blipFill>
        <a:blip xmlns:r="http://schemas.openxmlformats.org/officeDocument/2006/relationships" r:embed="rId6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742</xdr:row>
      <xdr:rowOff>0</xdr:rowOff>
    </xdr:from>
    <xdr:ext cx="590550" cy="590550"/>
    <xdr:pic>
      <xdr:nvPicPr>
        <xdr:cNvPr id="705" name="image684.png">
          <a:extLst>
            <a:ext uri="{FF2B5EF4-FFF2-40B4-BE49-F238E27FC236}">
              <a16:creationId xmlns:a16="http://schemas.microsoft.com/office/drawing/2014/main" id="{00000000-0008-0000-0000-0000C1020000}"/>
            </a:ext>
          </a:extLst>
        </xdr:cNvPr>
        <xdr:cNvPicPr preferRelativeResize="0"/>
      </xdr:nvPicPr>
      <xdr:blipFill>
        <a:blip xmlns:r="http://schemas.openxmlformats.org/officeDocument/2006/relationships" r:embed="rId6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743</xdr:row>
      <xdr:rowOff>0</xdr:rowOff>
    </xdr:from>
    <xdr:ext cx="590550" cy="590550"/>
    <xdr:pic>
      <xdr:nvPicPr>
        <xdr:cNvPr id="706" name="image692.jpg">
          <a:extLst>
            <a:ext uri="{FF2B5EF4-FFF2-40B4-BE49-F238E27FC236}">
              <a16:creationId xmlns:a16="http://schemas.microsoft.com/office/drawing/2014/main" id="{00000000-0008-0000-0000-0000C2020000}"/>
            </a:ext>
          </a:extLst>
        </xdr:cNvPr>
        <xdr:cNvPicPr preferRelativeResize="0"/>
      </xdr:nvPicPr>
      <xdr:blipFill>
        <a:blip xmlns:r="http://schemas.openxmlformats.org/officeDocument/2006/relationships" r:embed="rId6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744</xdr:row>
      <xdr:rowOff>0</xdr:rowOff>
    </xdr:from>
    <xdr:ext cx="590550" cy="590550"/>
    <xdr:pic>
      <xdr:nvPicPr>
        <xdr:cNvPr id="707" name="image702.jpg">
          <a:extLst>
            <a:ext uri="{FF2B5EF4-FFF2-40B4-BE49-F238E27FC236}">
              <a16:creationId xmlns:a16="http://schemas.microsoft.com/office/drawing/2014/main" id="{00000000-0008-0000-0000-0000C3020000}"/>
            </a:ext>
          </a:extLst>
        </xdr:cNvPr>
        <xdr:cNvPicPr preferRelativeResize="0"/>
      </xdr:nvPicPr>
      <xdr:blipFill>
        <a:blip xmlns:r="http://schemas.openxmlformats.org/officeDocument/2006/relationships" r:embed="rId6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745</xdr:row>
      <xdr:rowOff>0</xdr:rowOff>
    </xdr:from>
    <xdr:ext cx="590550" cy="590550"/>
    <xdr:pic>
      <xdr:nvPicPr>
        <xdr:cNvPr id="708" name="image697.png">
          <a:extLst>
            <a:ext uri="{FF2B5EF4-FFF2-40B4-BE49-F238E27FC236}">
              <a16:creationId xmlns:a16="http://schemas.microsoft.com/office/drawing/2014/main" id="{00000000-0008-0000-0000-0000C4020000}"/>
            </a:ext>
          </a:extLst>
        </xdr:cNvPr>
        <xdr:cNvPicPr preferRelativeResize="0"/>
      </xdr:nvPicPr>
      <xdr:blipFill>
        <a:blip xmlns:r="http://schemas.openxmlformats.org/officeDocument/2006/relationships" r:embed="rId6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746</xdr:row>
      <xdr:rowOff>0</xdr:rowOff>
    </xdr:from>
    <xdr:ext cx="590550" cy="590550"/>
    <xdr:pic>
      <xdr:nvPicPr>
        <xdr:cNvPr id="709" name="image691.png">
          <a:extLst>
            <a:ext uri="{FF2B5EF4-FFF2-40B4-BE49-F238E27FC236}">
              <a16:creationId xmlns:a16="http://schemas.microsoft.com/office/drawing/2014/main" id="{00000000-0008-0000-0000-0000C5020000}"/>
            </a:ext>
          </a:extLst>
        </xdr:cNvPr>
        <xdr:cNvPicPr preferRelativeResize="0"/>
      </xdr:nvPicPr>
      <xdr:blipFill>
        <a:blip xmlns:r="http://schemas.openxmlformats.org/officeDocument/2006/relationships" r:embed="rId6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747</xdr:row>
      <xdr:rowOff>0</xdr:rowOff>
    </xdr:from>
    <xdr:ext cx="590550" cy="590550"/>
    <xdr:pic>
      <xdr:nvPicPr>
        <xdr:cNvPr id="710" name="image716.jpg">
          <a:extLst>
            <a:ext uri="{FF2B5EF4-FFF2-40B4-BE49-F238E27FC236}">
              <a16:creationId xmlns:a16="http://schemas.microsoft.com/office/drawing/2014/main" id="{00000000-0008-0000-0000-0000C6020000}"/>
            </a:ext>
          </a:extLst>
        </xdr:cNvPr>
        <xdr:cNvPicPr preferRelativeResize="0"/>
      </xdr:nvPicPr>
      <xdr:blipFill>
        <a:blip xmlns:r="http://schemas.openxmlformats.org/officeDocument/2006/relationships" r:embed="rId6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748</xdr:row>
      <xdr:rowOff>0</xdr:rowOff>
    </xdr:from>
    <xdr:ext cx="590550" cy="590550"/>
    <xdr:pic>
      <xdr:nvPicPr>
        <xdr:cNvPr id="711" name="image725.jpg">
          <a:extLst>
            <a:ext uri="{FF2B5EF4-FFF2-40B4-BE49-F238E27FC236}">
              <a16:creationId xmlns:a16="http://schemas.microsoft.com/office/drawing/2014/main" id="{00000000-0008-0000-0000-0000C7020000}"/>
            </a:ext>
          </a:extLst>
        </xdr:cNvPr>
        <xdr:cNvPicPr preferRelativeResize="0"/>
      </xdr:nvPicPr>
      <xdr:blipFill>
        <a:blip xmlns:r="http://schemas.openxmlformats.org/officeDocument/2006/relationships" r:embed="rId6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749</xdr:row>
      <xdr:rowOff>0</xdr:rowOff>
    </xdr:from>
    <xdr:ext cx="590550" cy="590550"/>
    <xdr:pic>
      <xdr:nvPicPr>
        <xdr:cNvPr id="712" name="image727.jpg">
          <a:extLst>
            <a:ext uri="{FF2B5EF4-FFF2-40B4-BE49-F238E27FC236}">
              <a16:creationId xmlns:a16="http://schemas.microsoft.com/office/drawing/2014/main" id="{00000000-0008-0000-0000-0000C8020000}"/>
            </a:ext>
          </a:extLst>
        </xdr:cNvPr>
        <xdr:cNvPicPr preferRelativeResize="0"/>
      </xdr:nvPicPr>
      <xdr:blipFill>
        <a:blip xmlns:r="http://schemas.openxmlformats.org/officeDocument/2006/relationships" r:embed="rId7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750</xdr:row>
      <xdr:rowOff>0</xdr:rowOff>
    </xdr:from>
    <xdr:ext cx="590550" cy="590550"/>
    <xdr:pic>
      <xdr:nvPicPr>
        <xdr:cNvPr id="713" name="image723.jpg">
          <a:extLst>
            <a:ext uri="{FF2B5EF4-FFF2-40B4-BE49-F238E27FC236}">
              <a16:creationId xmlns:a16="http://schemas.microsoft.com/office/drawing/2014/main" id="{00000000-0008-0000-0000-0000C9020000}"/>
            </a:ext>
          </a:extLst>
        </xdr:cNvPr>
        <xdr:cNvPicPr preferRelativeResize="0"/>
      </xdr:nvPicPr>
      <xdr:blipFill>
        <a:blip xmlns:r="http://schemas.openxmlformats.org/officeDocument/2006/relationships" r:embed="rId7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751</xdr:row>
      <xdr:rowOff>0</xdr:rowOff>
    </xdr:from>
    <xdr:ext cx="590550" cy="590550"/>
    <xdr:pic>
      <xdr:nvPicPr>
        <xdr:cNvPr id="714" name="image700.jpg">
          <a:extLst>
            <a:ext uri="{FF2B5EF4-FFF2-40B4-BE49-F238E27FC236}">
              <a16:creationId xmlns:a16="http://schemas.microsoft.com/office/drawing/2014/main" id="{00000000-0008-0000-0000-0000CA020000}"/>
            </a:ext>
          </a:extLst>
        </xdr:cNvPr>
        <xdr:cNvPicPr preferRelativeResize="0"/>
      </xdr:nvPicPr>
      <xdr:blipFill>
        <a:blip xmlns:r="http://schemas.openxmlformats.org/officeDocument/2006/relationships" r:embed="rId7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752</xdr:row>
      <xdr:rowOff>0</xdr:rowOff>
    </xdr:from>
    <xdr:ext cx="590550" cy="590550"/>
    <xdr:pic>
      <xdr:nvPicPr>
        <xdr:cNvPr id="715" name="image698.jpg">
          <a:extLst>
            <a:ext uri="{FF2B5EF4-FFF2-40B4-BE49-F238E27FC236}">
              <a16:creationId xmlns:a16="http://schemas.microsoft.com/office/drawing/2014/main" id="{00000000-0008-0000-0000-0000CB020000}"/>
            </a:ext>
          </a:extLst>
        </xdr:cNvPr>
        <xdr:cNvPicPr preferRelativeResize="0"/>
      </xdr:nvPicPr>
      <xdr:blipFill>
        <a:blip xmlns:r="http://schemas.openxmlformats.org/officeDocument/2006/relationships" r:embed="rId7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753</xdr:row>
      <xdr:rowOff>0</xdr:rowOff>
    </xdr:from>
    <xdr:ext cx="590550" cy="590550"/>
    <xdr:pic>
      <xdr:nvPicPr>
        <xdr:cNvPr id="716" name="image693.jpg">
          <a:extLst>
            <a:ext uri="{FF2B5EF4-FFF2-40B4-BE49-F238E27FC236}">
              <a16:creationId xmlns:a16="http://schemas.microsoft.com/office/drawing/2014/main" id="{00000000-0008-0000-0000-0000CC020000}"/>
            </a:ext>
          </a:extLst>
        </xdr:cNvPr>
        <xdr:cNvPicPr preferRelativeResize="0"/>
      </xdr:nvPicPr>
      <xdr:blipFill>
        <a:blip xmlns:r="http://schemas.openxmlformats.org/officeDocument/2006/relationships" r:embed="rId7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754</xdr:row>
      <xdr:rowOff>0</xdr:rowOff>
    </xdr:from>
    <xdr:ext cx="590550" cy="590550"/>
    <xdr:pic>
      <xdr:nvPicPr>
        <xdr:cNvPr id="717" name="image699.jpg">
          <a:extLst>
            <a:ext uri="{FF2B5EF4-FFF2-40B4-BE49-F238E27FC236}">
              <a16:creationId xmlns:a16="http://schemas.microsoft.com/office/drawing/2014/main" id="{00000000-0008-0000-0000-0000CD020000}"/>
            </a:ext>
          </a:extLst>
        </xdr:cNvPr>
        <xdr:cNvPicPr preferRelativeResize="0"/>
      </xdr:nvPicPr>
      <xdr:blipFill>
        <a:blip xmlns:r="http://schemas.openxmlformats.org/officeDocument/2006/relationships" r:embed="rId7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755</xdr:row>
      <xdr:rowOff>0</xdr:rowOff>
    </xdr:from>
    <xdr:ext cx="590550" cy="590550"/>
    <xdr:pic>
      <xdr:nvPicPr>
        <xdr:cNvPr id="718" name="image694.jpg">
          <a:extLst>
            <a:ext uri="{FF2B5EF4-FFF2-40B4-BE49-F238E27FC236}">
              <a16:creationId xmlns:a16="http://schemas.microsoft.com/office/drawing/2014/main" id="{00000000-0008-0000-0000-0000CE020000}"/>
            </a:ext>
          </a:extLst>
        </xdr:cNvPr>
        <xdr:cNvPicPr preferRelativeResize="0"/>
      </xdr:nvPicPr>
      <xdr:blipFill>
        <a:blip xmlns:r="http://schemas.openxmlformats.org/officeDocument/2006/relationships" r:embed="rId7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756</xdr:row>
      <xdr:rowOff>0</xdr:rowOff>
    </xdr:from>
    <xdr:ext cx="590550" cy="590550"/>
    <xdr:pic>
      <xdr:nvPicPr>
        <xdr:cNvPr id="719" name="image705.jpg">
          <a:extLst>
            <a:ext uri="{FF2B5EF4-FFF2-40B4-BE49-F238E27FC236}">
              <a16:creationId xmlns:a16="http://schemas.microsoft.com/office/drawing/2014/main" id="{00000000-0008-0000-0000-0000CF020000}"/>
            </a:ext>
          </a:extLst>
        </xdr:cNvPr>
        <xdr:cNvPicPr preferRelativeResize="0"/>
      </xdr:nvPicPr>
      <xdr:blipFill>
        <a:blip xmlns:r="http://schemas.openxmlformats.org/officeDocument/2006/relationships" r:embed="rId7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757</xdr:row>
      <xdr:rowOff>0</xdr:rowOff>
    </xdr:from>
    <xdr:ext cx="590550" cy="590550"/>
    <xdr:pic>
      <xdr:nvPicPr>
        <xdr:cNvPr id="720" name="image709.jpg">
          <a:extLst>
            <a:ext uri="{FF2B5EF4-FFF2-40B4-BE49-F238E27FC236}">
              <a16:creationId xmlns:a16="http://schemas.microsoft.com/office/drawing/2014/main" id="{00000000-0008-0000-0000-0000D0020000}"/>
            </a:ext>
          </a:extLst>
        </xdr:cNvPr>
        <xdr:cNvPicPr preferRelativeResize="0"/>
      </xdr:nvPicPr>
      <xdr:blipFill>
        <a:blip xmlns:r="http://schemas.openxmlformats.org/officeDocument/2006/relationships" r:embed="rId7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758</xdr:row>
      <xdr:rowOff>0</xdr:rowOff>
    </xdr:from>
    <xdr:ext cx="590550" cy="590550"/>
    <xdr:pic>
      <xdr:nvPicPr>
        <xdr:cNvPr id="721" name="image712.jpg">
          <a:extLst>
            <a:ext uri="{FF2B5EF4-FFF2-40B4-BE49-F238E27FC236}">
              <a16:creationId xmlns:a16="http://schemas.microsoft.com/office/drawing/2014/main" id="{00000000-0008-0000-0000-0000D1020000}"/>
            </a:ext>
          </a:extLst>
        </xdr:cNvPr>
        <xdr:cNvPicPr preferRelativeResize="0"/>
      </xdr:nvPicPr>
      <xdr:blipFill>
        <a:blip xmlns:r="http://schemas.openxmlformats.org/officeDocument/2006/relationships" r:embed="rId7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759</xdr:row>
      <xdr:rowOff>0</xdr:rowOff>
    </xdr:from>
    <xdr:ext cx="590550" cy="590550"/>
    <xdr:pic>
      <xdr:nvPicPr>
        <xdr:cNvPr id="722" name="image701.jpg">
          <a:extLst>
            <a:ext uri="{FF2B5EF4-FFF2-40B4-BE49-F238E27FC236}">
              <a16:creationId xmlns:a16="http://schemas.microsoft.com/office/drawing/2014/main" id="{00000000-0008-0000-0000-0000D2020000}"/>
            </a:ext>
          </a:extLst>
        </xdr:cNvPr>
        <xdr:cNvPicPr preferRelativeResize="0"/>
      </xdr:nvPicPr>
      <xdr:blipFill>
        <a:blip xmlns:r="http://schemas.openxmlformats.org/officeDocument/2006/relationships" r:embed="rId7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760</xdr:row>
      <xdr:rowOff>0</xdr:rowOff>
    </xdr:from>
    <xdr:ext cx="590550" cy="590550"/>
    <xdr:pic>
      <xdr:nvPicPr>
        <xdr:cNvPr id="723" name="image713.jpg">
          <a:extLst>
            <a:ext uri="{FF2B5EF4-FFF2-40B4-BE49-F238E27FC236}">
              <a16:creationId xmlns:a16="http://schemas.microsoft.com/office/drawing/2014/main" id="{00000000-0008-0000-0000-0000D3020000}"/>
            </a:ext>
          </a:extLst>
        </xdr:cNvPr>
        <xdr:cNvPicPr preferRelativeResize="0"/>
      </xdr:nvPicPr>
      <xdr:blipFill>
        <a:blip xmlns:r="http://schemas.openxmlformats.org/officeDocument/2006/relationships" r:embed="rId7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761</xdr:row>
      <xdr:rowOff>0</xdr:rowOff>
    </xdr:from>
    <xdr:ext cx="590550" cy="590550"/>
    <xdr:pic>
      <xdr:nvPicPr>
        <xdr:cNvPr id="724" name="image735.jpg">
          <a:extLst>
            <a:ext uri="{FF2B5EF4-FFF2-40B4-BE49-F238E27FC236}">
              <a16:creationId xmlns:a16="http://schemas.microsoft.com/office/drawing/2014/main" id="{00000000-0008-0000-0000-0000D4020000}"/>
            </a:ext>
          </a:extLst>
        </xdr:cNvPr>
        <xdr:cNvPicPr preferRelativeResize="0"/>
      </xdr:nvPicPr>
      <xdr:blipFill>
        <a:blip xmlns:r="http://schemas.openxmlformats.org/officeDocument/2006/relationships" r:embed="rId7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762</xdr:row>
      <xdr:rowOff>0</xdr:rowOff>
    </xdr:from>
    <xdr:ext cx="590550" cy="590550"/>
    <xdr:pic>
      <xdr:nvPicPr>
        <xdr:cNvPr id="725" name="image704.jpg">
          <a:extLst>
            <a:ext uri="{FF2B5EF4-FFF2-40B4-BE49-F238E27FC236}">
              <a16:creationId xmlns:a16="http://schemas.microsoft.com/office/drawing/2014/main" id="{00000000-0008-0000-0000-0000D5020000}"/>
            </a:ext>
          </a:extLst>
        </xdr:cNvPr>
        <xdr:cNvPicPr preferRelativeResize="0"/>
      </xdr:nvPicPr>
      <xdr:blipFill>
        <a:blip xmlns:r="http://schemas.openxmlformats.org/officeDocument/2006/relationships" r:embed="rId7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763</xdr:row>
      <xdr:rowOff>0</xdr:rowOff>
    </xdr:from>
    <xdr:ext cx="590550" cy="590550"/>
    <xdr:pic>
      <xdr:nvPicPr>
        <xdr:cNvPr id="726" name="image703.jpg">
          <a:extLst>
            <a:ext uri="{FF2B5EF4-FFF2-40B4-BE49-F238E27FC236}">
              <a16:creationId xmlns:a16="http://schemas.microsoft.com/office/drawing/2014/main" id="{00000000-0008-0000-0000-0000D6020000}"/>
            </a:ext>
          </a:extLst>
        </xdr:cNvPr>
        <xdr:cNvPicPr preferRelativeResize="0"/>
      </xdr:nvPicPr>
      <xdr:blipFill>
        <a:blip xmlns:r="http://schemas.openxmlformats.org/officeDocument/2006/relationships" r:embed="rId7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764</xdr:row>
      <xdr:rowOff>0</xdr:rowOff>
    </xdr:from>
    <xdr:ext cx="590550" cy="590550"/>
    <xdr:pic>
      <xdr:nvPicPr>
        <xdr:cNvPr id="727" name="image719.jpg">
          <a:extLst>
            <a:ext uri="{FF2B5EF4-FFF2-40B4-BE49-F238E27FC236}">
              <a16:creationId xmlns:a16="http://schemas.microsoft.com/office/drawing/2014/main" id="{00000000-0008-0000-0000-0000D7020000}"/>
            </a:ext>
          </a:extLst>
        </xdr:cNvPr>
        <xdr:cNvPicPr preferRelativeResize="0"/>
      </xdr:nvPicPr>
      <xdr:blipFill>
        <a:blip xmlns:r="http://schemas.openxmlformats.org/officeDocument/2006/relationships" r:embed="rId7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765</xdr:row>
      <xdr:rowOff>0</xdr:rowOff>
    </xdr:from>
    <xdr:ext cx="590550" cy="590550"/>
    <xdr:pic>
      <xdr:nvPicPr>
        <xdr:cNvPr id="728" name="image714.jpg">
          <a:extLst>
            <a:ext uri="{FF2B5EF4-FFF2-40B4-BE49-F238E27FC236}">
              <a16:creationId xmlns:a16="http://schemas.microsoft.com/office/drawing/2014/main" id="{00000000-0008-0000-0000-0000D8020000}"/>
            </a:ext>
          </a:extLst>
        </xdr:cNvPr>
        <xdr:cNvPicPr preferRelativeResize="0"/>
      </xdr:nvPicPr>
      <xdr:blipFill>
        <a:blip xmlns:r="http://schemas.openxmlformats.org/officeDocument/2006/relationships" r:embed="rId7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766</xdr:row>
      <xdr:rowOff>0</xdr:rowOff>
    </xdr:from>
    <xdr:ext cx="590550" cy="590550"/>
    <xdr:pic>
      <xdr:nvPicPr>
        <xdr:cNvPr id="729" name="image708.jpg">
          <a:extLst>
            <a:ext uri="{FF2B5EF4-FFF2-40B4-BE49-F238E27FC236}">
              <a16:creationId xmlns:a16="http://schemas.microsoft.com/office/drawing/2014/main" id="{00000000-0008-0000-0000-0000D9020000}"/>
            </a:ext>
          </a:extLst>
        </xdr:cNvPr>
        <xdr:cNvPicPr preferRelativeResize="0"/>
      </xdr:nvPicPr>
      <xdr:blipFill>
        <a:blip xmlns:r="http://schemas.openxmlformats.org/officeDocument/2006/relationships" r:embed="rId7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767</xdr:row>
      <xdr:rowOff>0</xdr:rowOff>
    </xdr:from>
    <xdr:ext cx="590550" cy="590550"/>
    <xdr:pic>
      <xdr:nvPicPr>
        <xdr:cNvPr id="730" name="image711.jpg">
          <a:extLst>
            <a:ext uri="{FF2B5EF4-FFF2-40B4-BE49-F238E27FC236}">
              <a16:creationId xmlns:a16="http://schemas.microsoft.com/office/drawing/2014/main" id="{00000000-0008-0000-0000-0000DA020000}"/>
            </a:ext>
          </a:extLst>
        </xdr:cNvPr>
        <xdr:cNvPicPr preferRelativeResize="0"/>
      </xdr:nvPicPr>
      <xdr:blipFill>
        <a:blip xmlns:r="http://schemas.openxmlformats.org/officeDocument/2006/relationships" r:embed="rId7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768</xdr:row>
      <xdr:rowOff>0</xdr:rowOff>
    </xdr:from>
    <xdr:ext cx="590550" cy="590550"/>
    <xdr:pic>
      <xdr:nvPicPr>
        <xdr:cNvPr id="731" name="image730.png">
          <a:extLst>
            <a:ext uri="{FF2B5EF4-FFF2-40B4-BE49-F238E27FC236}">
              <a16:creationId xmlns:a16="http://schemas.microsoft.com/office/drawing/2014/main" id="{00000000-0008-0000-0000-0000DB020000}"/>
            </a:ext>
          </a:extLst>
        </xdr:cNvPr>
        <xdr:cNvPicPr preferRelativeResize="0"/>
      </xdr:nvPicPr>
      <xdr:blipFill>
        <a:blip xmlns:r="http://schemas.openxmlformats.org/officeDocument/2006/relationships" r:embed="rId7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769</xdr:row>
      <xdr:rowOff>0</xdr:rowOff>
    </xdr:from>
    <xdr:ext cx="590550" cy="590550"/>
    <xdr:pic>
      <xdr:nvPicPr>
        <xdr:cNvPr id="732" name="image715.png">
          <a:extLst>
            <a:ext uri="{FF2B5EF4-FFF2-40B4-BE49-F238E27FC236}">
              <a16:creationId xmlns:a16="http://schemas.microsoft.com/office/drawing/2014/main" id="{00000000-0008-0000-0000-0000DC020000}"/>
            </a:ext>
          </a:extLst>
        </xdr:cNvPr>
        <xdr:cNvPicPr preferRelativeResize="0"/>
      </xdr:nvPicPr>
      <xdr:blipFill>
        <a:blip xmlns:r="http://schemas.openxmlformats.org/officeDocument/2006/relationships" r:embed="rId7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770</xdr:row>
      <xdr:rowOff>0</xdr:rowOff>
    </xdr:from>
    <xdr:ext cx="590550" cy="590550"/>
    <xdr:pic>
      <xdr:nvPicPr>
        <xdr:cNvPr id="733" name="image707.png">
          <a:extLst>
            <a:ext uri="{FF2B5EF4-FFF2-40B4-BE49-F238E27FC236}">
              <a16:creationId xmlns:a16="http://schemas.microsoft.com/office/drawing/2014/main" id="{00000000-0008-0000-0000-0000DD020000}"/>
            </a:ext>
          </a:extLst>
        </xdr:cNvPr>
        <xdr:cNvPicPr preferRelativeResize="0"/>
      </xdr:nvPicPr>
      <xdr:blipFill>
        <a:blip xmlns:r="http://schemas.openxmlformats.org/officeDocument/2006/relationships" r:embed="rId7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771</xdr:row>
      <xdr:rowOff>0</xdr:rowOff>
    </xdr:from>
    <xdr:ext cx="590550" cy="590550"/>
    <xdr:pic>
      <xdr:nvPicPr>
        <xdr:cNvPr id="734" name="image720.jpg">
          <a:extLst>
            <a:ext uri="{FF2B5EF4-FFF2-40B4-BE49-F238E27FC236}">
              <a16:creationId xmlns:a16="http://schemas.microsoft.com/office/drawing/2014/main" id="{00000000-0008-0000-0000-0000DE020000}"/>
            </a:ext>
          </a:extLst>
        </xdr:cNvPr>
        <xdr:cNvPicPr preferRelativeResize="0"/>
      </xdr:nvPicPr>
      <xdr:blipFill>
        <a:blip xmlns:r="http://schemas.openxmlformats.org/officeDocument/2006/relationships" r:embed="rId7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772</xdr:row>
      <xdr:rowOff>0</xdr:rowOff>
    </xdr:from>
    <xdr:ext cx="590550" cy="590550"/>
    <xdr:pic>
      <xdr:nvPicPr>
        <xdr:cNvPr id="735" name="image706.jpg">
          <a:extLst>
            <a:ext uri="{FF2B5EF4-FFF2-40B4-BE49-F238E27FC236}">
              <a16:creationId xmlns:a16="http://schemas.microsoft.com/office/drawing/2014/main" id="{00000000-0008-0000-0000-0000DF020000}"/>
            </a:ext>
          </a:extLst>
        </xdr:cNvPr>
        <xdr:cNvPicPr preferRelativeResize="0"/>
      </xdr:nvPicPr>
      <xdr:blipFill>
        <a:blip xmlns:r="http://schemas.openxmlformats.org/officeDocument/2006/relationships" r:embed="rId7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773</xdr:row>
      <xdr:rowOff>0</xdr:rowOff>
    </xdr:from>
    <xdr:ext cx="590550" cy="590550"/>
    <xdr:pic>
      <xdr:nvPicPr>
        <xdr:cNvPr id="736" name="image718.jpg">
          <a:extLst>
            <a:ext uri="{FF2B5EF4-FFF2-40B4-BE49-F238E27FC236}">
              <a16:creationId xmlns:a16="http://schemas.microsoft.com/office/drawing/2014/main" id="{00000000-0008-0000-0000-0000E0020000}"/>
            </a:ext>
          </a:extLst>
        </xdr:cNvPr>
        <xdr:cNvPicPr preferRelativeResize="0"/>
      </xdr:nvPicPr>
      <xdr:blipFill>
        <a:blip xmlns:r="http://schemas.openxmlformats.org/officeDocument/2006/relationships" r:embed="rId7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774</xdr:row>
      <xdr:rowOff>0</xdr:rowOff>
    </xdr:from>
    <xdr:ext cx="590550" cy="590550"/>
    <xdr:pic>
      <xdr:nvPicPr>
        <xdr:cNvPr id="737" name="image717.jpg">
          <a:extLst>
            <a:ext uri="{FF2B5EF4-FFF2-40B4-BE49-F238E27FC236}">
              <a16:creationId xmlns:a16="http://schemas.microsoft.com/office/drawing/2014/main" id="{00000000-0008-0000-0000-0000E1020000}"/>
            </a:ext>
          </a:extLst>
        </xdr:cNvPr>
        <xdr:cNvPicPr preferRelativeResize="0"/>
      </xdr:nvPicPr>
      <xdr:blipFill>
        <a:blip xmlns:r="http://schemas.openxmlformats.org/officeDocument/2006/relationships" r:embed="rId7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775</xdr:row>
      <xdr:rowOff>0</xdr:rowOff>
    </xdr:from>
    <xdr:ext cx="590550" cy="590550"/>
    <xdr:pic>
      <xdr:nvPicPr>
        <xdr:cNvPr id="738" name="image721.jpg">
          <a:extLst>
            <a:ext uri="{FF2B5EF4-FFF2-40B4-BE49-F238E27FC236}">
              <a16:creationId xmlns:a16="http://schemas.microsoft.com/office/drawing/2014/main" id="{00000000-0008-0000-0000-0000E2020000}"/>
            </a:ext>
          </a:extLst>
        </xdr:cNvPr>
        <xdr:cNvPicPr preferRelativeResize="0"/>
      </xdr:nvPicPr>
      <xdr:blipFill>
        <a:blip xmlns:r="http://schemas.openxmlformats.org/officeDocument/2006/relationships" r:embed="rId7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776</xdr:row>
      <xdr:rowOff>0</xdr:rowOff>
    </xdr:from>
    <xdr:ext cx="590550" cy="590550"/>
    <xdr:pic>
      <xdr:nvPicPr>
        <xdr:cNvPr id="739" name="image739.jpg">
          <a:extLst>
            <a:ext uri="{FF2B5EF4-FFF2-40B4-BE49-F238E27FC236}">
              <a16:creationId xmlns:a16="http://schemas.microsoft.com/office/drawing/2014/main" id="{00000000-0008-0000-0000-0000E3020000}"/>
            </a:ext>
          </a:extLst>
        </xdr:cNvPr>
        <xdr:cNvPicPr preferRelativeResize="0"/>
      </xdr:nvPicPr>
      <xdr:blipFill>
        <a:blip xmlns:r="http://schemas.openxmlformats.org/officeDocument/2006/relationships" r:embed="rId7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777</xdr:row>
      <xdr:rowOff>0</xdr:rowOff>
    </xdr:from>
    <xdr:ext cx="590550" cy="590550"/>
    <xdr:pic>
      <xdr:nvPicPr>
        <xdr:cNvPr id="740" name="image722.jpg">
          <a:extLst>
            <a:ext uri="{FF2B5EF4-FFF2-40B4-BE49-F238E27FC236}">
              <a16:creationId xmlns:a16="http://schemas.microsoft.com/office/drawing/2014/main" id="{00000000-0008-0000-0000-0000E4020000}"/>
            </a:ext>
          </a:extLst>
        </xdr:cNvPr>
        <xdr:cNvPicPr preferRelativeResize="0"/>
      </xdr:nvPicPr>
      <xdr:blipFill>
        <a:blip xmlns:r="http://schemas.openxmlformats.org/officeDocument/2006/relationships" r:embed="rId7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778</xdr:row>
      <xdr:rowOff>0</xdr:rowOff>
    </xdr:from>
    <xdr:ext cx="590550" cy="590550"/>
    <xdr:pic>
      <xdr:nvPicPr>
        <xdr:cNvPr id="741" name="image733.jpg">
          <a:extLst>
            <a:ext uri="{FF2B5EF4-FFF2-40B4-BE49-F238E27FC236}">
              <a16:creationId xmlns:a16="http://schemas.microsoft.com/office/drawing/2014/main" id="{00000000-0008-0000-0000-0000E5020000}"/>
            </a:ext>
          </a:extLst>
        </xdr:cNvPr>
        <xdr:cNvPicPr preferRelativeResize="0"/>
      </xdr:nvPicPr>
      <xdr:blipFill>
        <a:blip xmlns:r="http://schemas.openxmlformats.org/officeDocument/2006/relationships" r:embed="rId7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779</xdr:row>
      <xdr:rowOff>0</xdr:rowOff>
    </xdr:from>
    <xdr:ext cx="590550" cy="590550"/>
    <xdr:pic>
      <xdr:nvPicPr>
        <xdr:cNvPr id="742" name="image728.jpg">
          <a:extLst>
            <a:ext uri="{FF2B5EF4-FFF2-40B4-BE49-F238E27FC236}">
              <a16:creationId xmlns:a16="http://schemas.microsoft.com/office/drawing/2014/main" id="{00000000-0008-0000-0000-0000E6020000}"/>
            </a:ext>
          </a:extLst>
        </xdr:cNvPr>
        <xdr:cNvPicPr preferRelativeResize="0"/>
      </xdr:nvPicPr>
      <xdr:blipFill>
        <a:blip xmlns:r="http://schemas.openxmlformats.org/officeDocument/2006/relationships" r:embed="rId7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780</xdr:row>
      <xdr:rowOff>0</xdr:rowOff>
    </xdr:from>
    <xdr:ext cx="590550" cy="590550"/>
    <xdr:pic>
      <xdr:nvPicPr>
        <xdr:cNvPr id="743" name="image724.jpg">
          <a:extLst>
            <a:ext uri="{FF2B5EF4-FFF2-40B4-BE49-F238E27FC236}">
              <a16:creationId xmlns:a16="http://schemas.microsoft.com/office/drawing/2014/main" id="{00000000-0008-0000-0000-0000E7020000}"/>
            </a:ext>
          </a:extLst>
        </xdr:cNvPr>
        <xdr:cNvPicPr preferRelativeResize="0"/>
      </xdr:nvPicPr>
      <xdr:blipFill>
        <a:blip xmlns:r="http://schemas.openxmlformats.org/officeDocument/2006/relationships" r:embed="rId7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781</xdr:row>
      <xdr:rowOff>0</xdr:rowOff>
    </xdr:from>
    <xdr:ext cx="590550" cy="590550"/>
    <xdr:pic>
      <xdr:nvPicPr>
        <xdr:cNvPr id="744" name="image740.jpg">
          <a:extLst>
            <a:ext uri="{FF2B5EF4-FFF2-40B4-BE49-F238E27FC236}">
              <a16:creationId xmlns:a16="http://schemas.microsoft.com/office/drawing/2014/main" id="{00000000-0008-0000-0000-0000E8020000}"/>
            </a:ext>
          </a:extLst>
        </xdr:cNvPr>
        <xdr:cNvPicPr preferRelativeResize="0"/>
      </xdr:nvPicPr>
      <xdr:blipFill>
        <a:blip xmlns:r="http://schemas.openxmlformats.org/officeDocument/2006/relationships" r:embed="rId7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784</xdr:row>
      <xdr:rowOff>0</xdr:rowOff>
    </xdr:from>
    <xdr:ext cx="590550" cy="590550"/>
    <xdr:pic>
      <xdr:nvPicPr>
        <xdr:cNvPr id="745" name="image751.jpg">
          <a:extLst>
            <a:ext uri="{FF2B5EF4-FFF2-40B4-BE49-F238E27FC236}">
              <a16:creationId xmlns:a16="http://schemas.microsoft.com/office/drawing/2014/main" id="{00000000-0008-0000-0000-0000E9020000}"/>
            </a:ext>
          </a:extLst>
        </xdr:cNvPr>
        <xdr:cNvPicPr preferRelativeResize="0"/>
      </xdr:nvPicPr>
      <xdr:blipFill>
        <a:blip xmlns:r="http://schemas.openxmlformats.org/officeDocument/2006/relationships" r:embed="rId7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785</xdr:row>
      <xdr:rowOff>0</xdr:rowOff>
    </xdr:from>
    <xdr:ext cx="590550" cy="590550"/>
    <xdr:pic>
      <xdr:nvPicPr>
        <xdr:cNvPr id="746" name="image731.jpg">
          <a:extLst>
            <a:ext uri="{FF2B5EF4-FFF2-40B4-BE49-F238E27FC236}">
              <a16:creationId xmlns:a16="http://schemas.microsoft.com/office/drawing/2014/main" id="{00000000-0008-0000-0000-0000EA020000}"/>
            </a:ext>
          </a:extLst>
        </xdr:cNvPr>
        <xdr:cNvPicPr preferRelativeResize="0"/>
      </xdr:nvPicPr>
      <xdr:blipFill>
        <a:blip xmlns:r="http://schemas.openxmlformats.org/officeDocument/2006/relationships" r:embed="rId7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787</xdr:row>
      <xdr:rowOff>0</xdr:rowOff>
    </xdr:from>
    <xdr:ext cx="590550" cy="590550"/>
    <xdr:pic>
      <xdr:nvPicPr>
        <xdr:cNvPr id="747" name="image744.jpg">
          <a:extLst>
            <a:ext uri="{FF2B5EF4-FFF2-40B4-BE49-F238E27FC236}">
              <a16:creationId xmlns:a16="http://schemas.microsoft.com/office/drawing/2014/main" id="{00000000-0008-0000-0000-0000EB020000}"/>
            </a:ext>
          </a:extLst>
        </xdr:cNvPr>
        <xdr:cNvPicPr preferRelativeResize="0"/>
      </xdr:nvPicPr>
      <xdr:blipFill>
        <a:blip xmlns:r="http://schemas.openxmlformats.org/officeDocument/2006/relationships" r:embed="rId7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788</xdr:row>
      <xdr:rowOff>0</xdr:rowOff>
    </xdr:from>
    <xdr:ext cx="590550" cy="590550"/>
    <xdr:pic>
      <xdr:nvPicPr>
        <xdr:cNvPr id="748" name="image729.jpg">
          <a:extLst>
            <a:ext uri="{FF2B5EF4-FFF2-40B4-BE49-F238E27FC236}">
              <a16:creationId xmlns:a16="http://schemas.microsoft.com/office/drawing/2014/main" id="{00000000-0008-0000-0000-0000EC020000}"/>
            </a:ext>
          </a:extLst>
        </xdr:cNvPr>
        <xdr:cNvPicPr preferRelativeResize="0"/>
      </xdr:nvPicPr>
      <xdr:blipFill>
        <a:blip xmlns:r="http://schemas.openxmlformats.org/officeDocument/2006/relationships" r:embed="rId7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789</xdr:row>
      <xdr:rowOff>0</xdr:rowOff>
    </xdr:from>
    <xdr:ext cx="590550" cy="590550"/>
    <xdr:pic>
      <xdr:nvPicPr>
        <xdr:cNvPr id="749" name="image732.jpg">
          <a:extLst>
            <a:ext uri="{FF2B5EF4-FFF2-40B4-BE49-F238E27FC236}">
              <a16:creationId xmlns:a16="http://schemas.microsoft.com/office/drawing/2014/main" id="{00000000-0008-0000-0000-0000ED020000}"/>
            </a:ext>
          </a:extLst>
        </xdr:cNvPr>
        <xdr:cNvPicPr preferRelativeResize="0"/>
      </xdr:nvPicPr>
      <xdr:blipFill>
        <a:blip xmlns:r="http://schemas.openxmlformats.org/officeDocument/2006/relationships" r:embed="rId7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790</xdr:row>
      <xdr:rowOff>0</xdr:rowOff>
    </xdr:from>
    <xdr:ext cx="590550" cy="590550"/>
    <xdr:pic>
      <xdr:nvPicPr>
        <xdr:cNvPr id="750" name="image743.jpg">
          <a:extLst>
            <a:ext uri="{FF2B5EF4-FFF2-40B4-BE49-F238E27FC236}">
              <a16:creationId xmlns:a16="http://schemas.microsoft.com/office/drawing/2014/main" id="{00000000-0008-0000-0000-0000EE020000}"/>
            </a:ext>
          </a:extLst>
        </xdr:cNvPr>
        <xdr:cNvPicPr preferRelativeResize="0"/>
      </xdr:nvPicPr>
      <xdr:blipFill>
        <a:blip xmlns:r="http://schemas.openxmlformats.org/officeDocument/2006/relationships" r:embed="rId7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791</xdr:row>
      <xdr:rowOff>0</xdr:rowOff>
    </xdr:from>
    <xdr:ext cx="590550" cy="590550"/>
    <xdr:pic>
      <xdr:nvPicPr>
        <xdr:cNvPr id="751" name="image749.jpg">
          <a:extLst>
            <a:ext uri="{FF2B5EF4-FFF2-40B4-BE49-F238E27FC236}">
              <a16:creationId xmlns:a16="http://schemas.microsoft.com/office/drawing/2014/main" id="{00000000-0008-0000-0000-0000EF020000}"/>
            </a:ext>
          </a:extLst>
        </xdr:cNvPr>
        <xdr:cNvPicPr preferRelativeResize="0"/>
      </xdr:nvPicPr>
      <xdr:blipFill>
        <a:blip xmlns:r="http://schemas.openxmlformats.org/officeDocument/2006/relationships" r:embed="rId7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792</xdr:row>
      <xdr:rowOff>0</xdr:rowOff>
    </xdr:from>
    <xdr:ext cx="590550" cy="590550"/>
    <xdr:pic>
      <xdr:nvPicPr>
        <xdr:cNvPr id="752" name="image750.jpg">
          <a:extLst>
            <a:ext uri="{FF2B5EF4-FFF2-40B4-BE49-F238E27FC236}">
              <a16:creationId xmlns:a16="http://schemas.microsoft.com/office/drawing/2014/main" id="{00000000-0008-0000-0000-0000F0020000}"/>
            </a:ext>
          </a:extLst>
        </xdr:cNvPr>
        <xdr:cNvPicPr preferRelativeResize="0"/>
      </xdr:nvPicPr>
      <xdr:blipFill>
        <a:blip xmlns:r="http://schemas.openxmlformats.org/officeDocument/2006/relationships" r:embed="rId7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793</xdr:row>
      <xdr:rowOff>0</xdr:rowOff>
    </xdr:from>
    <xdr:ext cx="590550" cy="590550"/>
    <xdr:pic>
      <xdr:nvPicPr>
        <xdr:cNvPr id="753" name="image758.jpg">
          <a:extLst>
            <a:ext uri="{FF2B5EF4-FFF2-40B4-BE49-F238E27FC236}">
              <a16:creationId xmlns:a16="http://schemas.microsoft.com/office/drawing/2014/main" id="{00000000-0008-0000-0000-0000F1020000}"/>
            </a:ext>
          </a:extLst>
        </xdr:cNvPr>
        <xdr:cNvPicPr preferRelativeResize="0"/>
      </xdr:nvPicPr>
      <xdr:blipFill>
        <a:blip xmlns:r="http://schemas.openxmlformats.org/officeDocument/2006/relationships" r:embed="rId7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794</xdr:row>
      <xdr:rowOff>0</xdr:rowOff>
    </xdr:from>
    <xdr:ext cx="590550" cy="590550"/>
    <xdr:pic>
      <xdr:nvPicPr>
        <xdr:cNvPr id="754" name="image726.jpg">
          <a:extLst>
            <a:ext uri="{FF2B5EF4-FFF2-40B4-BE49-F238E27FC236}">
              <a16:creationId xmlns:a16="http://schemas.microsoft.com/office/drawing/2014/main" id="{00000000-0008-0000-0000-0000F2020000}"/>
            </a:ext>
          </a:extLst>
        </xdr:cNvPr>
        <xdr:cNvPicPr preferRelativeResize="0"/>
      </xdr:nvPicPr>
      <xdr:blipFill>
        <a:blip xmlns:r="http://schemas.openxmlformats.org/officeDocument/2006/relationships" r:embed="rId7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795</xdr:row>
      <xdr:rowOff>0</xdr:rowOff>
    </xdr:from>
    <xdr:ext cx="590550" cy="590550"/>
    <xdr:pic>
      <xdr:nvPicPr>
        <xdr:cNvPr id="755" name="image734.jpg">
          <a:extLst>
            <a:ext uri="{FF2B5EF4-FFF2-40B4-BE49-F238E27FC236}">
              <a16:creationId xmlns:a16="http://schemas.microsoft.com/office/drawing/2014/main" id="{00000000-0008-0000-0000-0000F3020000}"/>
            </a:ext>
          </a:extLst>
        </xdr:cNvPr>
        <xdr:cNvPicPr preferRelativeResize="0"/>
      </xdr:nvPicPr>
      <xdr:blipFill>
        <a:blip xmlns:r="http://schemas.openxmlformats.org/officeDocument/2006/relationships" r:embed="rId7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796</xdr:row>
      <xdr:rowOff>0</xdr:rowOff>
    </xdr:from>
    <xdr:ext cx="590550" cy="590550"/>
    <xdr:pic>
      <xdr:nvPicPr>
        <xdr:cNvPr id="756" name="image768.jpg">
          <a:extLst>
            <a:ext uri="{FF2B5EF4-FFF2-40B4-BE49-F238E27FC236}">
              <a16:creationId xmlns:a16="http://schemas.microsoft.com/office/drawing/2014/main" id="{00000000-0008-0000-0000-0000F4020000}"/>
            </a:ext>
          </a:extLst>
        </xdr:cNvPr>
        <xdr:cNvPicPr preferRelativeResize="0"/>
      </xdr:nvPicPr>
      <xdr:blipFill>
        <a:blip xmlns:r="http://schemas.openxmlformats.org/officeDocument/2006/relationships" r:embed="rId7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797</xdr:row>
      <xdr:rowOff>0</xdr:rowOff>
    </xdr:from>
    <xdr:ext cx="590550" cy="590550"/>
    <xdr:pic>
      <xdr:nvPicPr>
        <xdr:cNvPr id="757" name="image755.jpg">
          <a:extLst>
            <a:ext uri="{FF2B5EF4-FFF2-40B4-BE49-F238E27FC236}">
              <a16:creationId xmlns:a16="http://schemas.microsoft.com/office/drawing/2014/main" id="{00000000-0008-0000-0000-0000F5020000}"/>
            </a:ext>
          </a:extLst>
        </xdr:cNvPr>
        <xdr:cNvPicPr preferRelativeResize="0"/>
      </xdr:nvPicPr>
      <xdr:blipFill>
        <a:blip xmlns:r="http://schemas.openxmlformats.org/officeDocument/2006/relationships" r:embed="rId7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798</xdr:row>
      <xdr:rowOff>0</xdr:rowOff>
    </xdr:from>
    <xdr:ext cx="590550" cy="590550"/>
    <xdr:pic>
      <xdr:nvPicPr>
        <xdr:cNvPr id="758" name="image738.jpg">
          <a:extLst>
            <a:ext uri="{FF2B5EF4-FFF2-40B4-BE49-F238E27FC236}">
              <a16:creationId xmlns:a16="http://schemas.microsoft.com/office/drawing/2014/main" id="{00000000-0008-0000-0000-0000F6020000}"/>
            </a:ext>
          </a:extLst>
        </xdr:cNvPr>
        <xdr:cNvPicPr preferRelativeResize="0"/>
      </xdr:nvPicPr>
      <xdr:blipFill>
        <a:blip xmlns:r="http://schemas.openxmlformats.org/officeDocument/2006/relationships" r:embed="rId7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799</xdr:row>
      <xdr:rowOff>0</xdr:rowOff>
    </xdr:from>
    <xdr:ext cx="590550" cy="590550"/>
    <xdr:pic>
      <xdr:nvPicPr>
        <xdr:cNvPr id="759" name="image757.jpg">
          <a:extLst>
            <a:ext uri="{FF2B5EF4-FFF2-40B4-BE49-F238E27FC236}">
              <a16:creationId xmlns:a16="http://schemas.microsoft.com/office/drawing/2014/main" id="{00000000-0008-0000-0000-0000F7020000}"/>
            </a:ext>
          </a:extLst>
        </xdr:cNvPr>
        <xdr:cNvPicPr preferRelativeResize="0"/>
      </xdr:nvPicPr>
      <xdr:blipFill>
        <a:blip xmlns:r="http://schemas.openxmlformats.org/officeDocument/2006/relationships" r:embed="rId7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800</xdr:row>
      <xdr:rowOff>0</xdr:rowOff>
    </xdr:from>
    <xdr:ext cx="590550" cy="590550"/>
    <xdr:pic>
      <xdr:nvPicPr>
        <xdr:cNvPr id="760" name="image737.jpg">
          <a:extLst>
            <a:ext uri="{FF2B5EF4-FFF2-40B4-BE49-F238E27FC236}">
              <a16:creationId xmlns:a16="http://schemas.microsoft.com/office/drawing/2014/main" id="{00000000-0008-0000-0000-0000F8020000}"/>
            </a:ext>
          </a:extLst>
        </xdr:cNvPr>
        <xdr:cNvPicPr preferRelativeResize="0"/>
      </xdr:nvPicPr>
      <xdr:blipFill>
        <a:blip xmlns:r="http://schemas.openxmlformats.org/officeDocument/2006/relationships" r:embed="rId7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801</xdr:row>
      <xdr:rowOff>0</xdr:rowOff>
    </xdr:from>
    <xdr:ext cx="590550" cy="590550"/>
    <xdr:pic>
      <xdr:nvPicPr>
        <xdr:cNvPr id="761" name="image736.jpg">
          <a:extLst>
            <a:ext uri="{FF2B5EF4-FFF2-40B4-BE49-F238E27FC236}">
              <a16:creationId xmlns:a16="http://schemas.microsoft.com/office/drawing/2014/main" id="{00000000-0008-0000-0000-0000F9020000}"/>
            </a:ext>
          </a:extLst>
        </xdr:cNvPr>
        <xdr:cNvPicPr preferRelativeResize="0"/>
      </xdr:nvPicPr>
      <xdr:blipFill>
        <a:blip xmlns:r="http://schemas.openxmlformats.org/officeDocument/2006/relationships" r:embed="rId7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802</xdr:row>
      <xdr:rowOff>0</xdr:rowOff>
    </xdr:from>
    <xdr:ext cx="590550" cy="590550"/>
    <xdr:pic>
      <xdr:nvPicPr>
        <xdr:cNvPr id="762" name="image756.jpg">
          <a:extLst>
            <a:ext uri="{FF2B5EF4-FFF2-40B4-BE49-F238E27FC236}">
              <a16:creationId xmlns:a16="http://schemas.microsoft.com/office/drawing/2014/main" id="{00000000-0008-0000-0000-0000FA020000}"/>
            </a:ext>
          </a:extLst>
        </xdr:cNvPr>
        <xdr:cNvPicPr preferRelativeResize="0"/>
      </xdr:nvPicPr>
      <xdr:blipFill>
        <a:blip xmlns:r="http://schemas.openxmlformats.org/officeDocument/2006/relationships" r:embed="rId7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803</xdr:row>
      <xdr:rowOff>0</xdr:rowOff>
    </xdr:from>
    <xdr:ext cx="590550" cy="590550"/>
    <xdr:pic>
      <xdr:nvPicPr>
        <xdr:cNvPr id="763" name="image762.jpg">
          <a:extLst>
            <a:ext uri="{FF2B5EF4-FFF2-40B4-BE49-F238E27FC236}">
              <a16:creationId xmlns:a16="http://schemas.microsoft.com/office/drawing/2014/main" id="{00000000-0008-0000-0000-0000FB020000}"/>
            </a:ext>
          </a:extLst>
        </xdr:cNvPr>
        <xdr:cNvPicPr preferRelativeResize="0"/>
      </xdr:nvPicPr>
      <xdr:blipFill>
        <a:blip xmlns:r="http://schemas.openxmlformats.org/officeDocument/2006/relationships" r:embed="rId7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804</xdr:row>
      <xdr:rowOff>0</xdr:rowOff>
    </xdr:from>
    <xdr:ext cx="590550" cy="590550"/>
    <xdr:pic>
      <xdr:nvPicPr>
        <xdr:cNvPr id="764" name="image741.jpg">
          <a:extLst>
            <a:ext uri="{FF2B5EF4-FFF2-40B4-BE49-F238E27FC236}">
              <a16:creationId xmlns:a16="http://schemas.microsoft.com/office/drawing/2014/main" id="{00000000-0008-0000-0000-0000FC020000}"/>
            </a:ext>
          </a:extLst>
        </xdr:cNvPr>
        <xdr:cNvPicPr preferRelativeResize="0"/>
      </xdr:nvPicPr>
      <xdr:blipFill>
        <a:blip xmlns:r="http://schemas.openxmlformats.org/officeDocument/2006/relationships" r:embed="rId7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805</xdr:row>
      <xdr:rowOff>0</xdr:rowOff>
    </xdr:from>
    <xdr:ext cx="590550" cy="590550"/>
    <xdr:pic>
      <xdr:nvPicPr>
        <xdr:cNvPr id="765" name="image742.jpg">
          <a:extLst>
            <a:ext uri="{FF2B5EF4-FFF2-40B4-BE49-F238E27FC236}">
              <a16:creationId xmlns:a16="http://schemas.microsoft.com/office/drawing/2014/main" id="{00000000-0008-0000-0000-0000FD020000}"/>
            </a:ext>
          </a:extLst>
        </xdr:cNvPr>
        <xdr:cNvPicPr preferRelativeResize="0"/>
      </xdr:nvPicPr>
      <xdr:blipFill>
        <a:blip xmlns:r="http://schemas.openxmlformats.org/officeDocument/2006/relationships" r:embed="rId7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806</xdr:row>
      <xdr:rowOff>0</xdr:rowOff>
    </xdr:from>
    <xdr:ext cx="590550" cy="590550"/>
    <xdr:pic>
      <xdr:nvPicPr>
        <xdr:cNvPr id="766" name="image760.png">
          <a:extLst>
            <a:ext uri="{FF2B5EF4-FFF2-40B4-BE49-F238E27FC236}">
              <a16:creationId xmlns:a16="http://schemas.microsoft.com/office/drawing/2014/main" id="{00000000-0008-0000-0000-0000FE020000}"/>
            </a:ext>
          </a:extLst>
        </xdr:cNvPr>
        <xdr:cNvPicPr preferRelativeResize="0"/>
      </xdr:nvPicPr>
      <xdr:blipFill>
        <a:blip xmlns:r="http://schemas.openxmlformats.org/officeDocument/2006/relationships" r:embed="rId7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807</xdr:row>
      <xdr:rowOff>0</xdr:rowOff>
    </xdr:from>
    <xdr:ext cx="590550" cy="590550"/>
    <xdr:pic>
      <xdr:nvPicPr>
        <xdr:cNvPr id="767" name="image765.jpg">
          <a:extLst>
            <a:ext uri="{FF2B5EF4-FFF2-40B4-BE49-F238E27FC236}">
              <a16:creationId xmlns:a16="http://schemas.microsoft.com/office/drawing/2014/main" id="{00000000-0008-0000-0000-0000FF020000}"/>
            </a:ext>
          </a:extLst>
        </xdr:cNvPr>
        <xdr:cNvPicPr preferRelativeResize="0"/>
      </xdr:nvPicPr>
      <xdr:blipFill>
        <a:blip xmlns:r="http://schemas.openxmlformats.org/officeDocument/2006/relationships" r:embed="rId7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808</xdr:row>
      <xdr:rowOff>0</xdr:rowOff>
    </xdr:from>
    <xdr:ext cx="590550" cy="590550"/>
    <xdr:pic>
      <xdr:nvPicPr>
        <xdr:cNvPr id="768" name="image746.jpg">
          <a:extLst>
            <a:ext uri="{FF2B5EF4-FFF2-40B4-BE49-F238E27FC236}">
              <a16:creationId xmlns:a16="http://schemas.microsoft.com/office/drawing/2014/main" id="{00000000-0008-0000-0000-000000030000}"/>
            </a:ext>
          </a:extLst>
        </xdr:cNvPr>
        <xdr:cNvPicPr preferRelativeResize="0"/>
      </xdr:nvPicPr>
      <xdr:blipFill>
        <a:blip xmlns:r="http://schemas.openxmlformats.org/officeDocument/2006/relationships" r:embed="rId7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809</xdr:row>
      <xdr:rowOff>0</xdr:rowOff>
    </xdr:from>
    <xdr:ext cx="590550" cy="590550"/>
    <xdr:pic>
      <xdr:nvPicPr>
        <xdr:cNvPr id="769" name="image752.png">
          <a:extLst>
            <a:ext uri="{FF2B5EF4-FFF2-40B4-BE49-F238E27FC236}">
              <a16:creationId xmlns:a16="http://schemas.microsoft.com/office/drawing/2014/main" id="{00000000-0008-0000-0000-000001030000}"/>
            </a:ext>
          </a:extLst>
        </xdr:cNvPr>
        <xdr:cNvPicPr preferRelativeResize="0"/>
      </xdr:nvPicPr>
      <xdr:blipFill>
        <a:blip xmlns:r="http://schemas.openxmlformats.org/officeDocument/2006/relationships" r:embed="rId7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810</xdr:row>
      <xdr:rowOff>0</xdr:rowOff>
    </xdr:from>
    <xdr:ext cx="590550" cy="590550"/>
    <xdr:pic>
      <xdr:nvPicPr>
        <xdr:cNvPr id="770" name="image766.jpg">
          <a:extLst>
            <a:ext uri="{FF2B5EF4-FFF2-40B4-BE49-F238E27FC236}">
              <a16:creationId xmlns:a16="http://schemas.microsoft.com/office/drawing/2014/main" id="{00000000-0008-0000-0000-000002030000}"/>
            </a:ext>
          </a:extLst>
        </xdr:cNvPr>
        <xdr:cNvPicPr preferRelativeResize="0"/>
      </xdr:nvPicPr>
      <xdr:blipFill>
        <a:blip xmlns:r="http://schemas.openxmlformats.org/officeDocument/2006/relationships" r:embed="rId7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811</xdr:row>
      <xdr:rowOff>0</xdr:rowOff>
    </xdr:from>
    <xdr:ext cx="590550" cy="590550"/>
    <xdr:pic>
      <xdr:nvPicPr>
        <xdr:cNvPr id="771" name="image745.jpg">
          <a:extLst>
            <a:ext uri="{FF2B5EF4-FFF2-40B4-BE49-F238E27FC236}">
              <a16:creationId xmlns:a16="http://schemas.microsoft.com/office/drawing/2014/main" id="{00000000-0008-0000-0000-000003030000}"/>
            </a:ext>
          </a:extLst>
        </xdr:cNvPr>
        <xdr:cNvPicPr preferRelativeResize="0"/>
      </xdr:nvPicPr>
      <xdr:blipFill>
        <a:blip xmlns:r="http://schemas.openxmlformats.org/officeDocument/2006/relationships" r:embed="rId7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813</xdr:row>
      <xdr:rowOff>0</xdr:rowOff>
    </xdr:from>
    <xdr:ext cx="590550" cy="590550"/>
    <xdr:pic>
      <xdr:nvPicPr>
        <xdr:cNvPr id="772" name="image773.jpg">
          <a:extLst>
            <a:ext uri="{FF2B5EF4-FFF2-40B4-BE49-F238E27FC236}">
              <a16:creationId xmlns:a16="http://schemas.microsoft.com/office/drawing/2014/main" id="{00000000-0008-0000-0000-000004030000}"/>
            </a:ext>
          </a:extLst>
        </xdr:cNvPr>
        <xdr:cNvPicPr preferRelativeResize="0"/>
      </xdr:nvPicPr>
      <xdr:blipFill>
        <a:blip xmlns:r="http://schemas.openxmlformats.org/officeDocument/2006/relationships" r:embed="rId7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814</xdr:row>
      <xdr:rowOff>0</xdr:rowOff>
    </xdr:from>
    <xdr:ext cx="590550" cy="590550"/>
    <xdr:pic>
      <xdr:nvPicPr>
        <xdr:cNvPr id="773" name="image753.jpg">
          <a:extLst>
            <a:ext uri="{FF2B5EF4-FFF2-40B4-BE49-F238E27FC236}">
              <a16:creationId xmlns:a16="http://schemas.microsoft.com/office/drawing/2014/main" id="{00000000-0008-0000-0000-000005030000}"/>
            </a:ext>
          </a:extLst>
        </xdr:cNvPr>
        <xdr:cNvPicPr preferRelativeResize="0"/>
      </xdr:nvPicPr>
      <xdr:blipFill>
        <a:blip xmlns:r="http://schemas.openxmlformats.org/officeDocument/2006/relationships" r:embed="rId7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815</xdr:row>
      <xdr:rowOff>0</xdr:rowOff>
    </xdr:from>
    <xdr:ext cx="590550" cy="590550"/>
    <xdr:pic>
      <xdr:nvPicPr>
        <xdr:cNvPr id="774" name="image754.jpg">
          <a:extLst>
            <a:ext uri="{FF2B5EF4-FFF2-40B4-BE49-F238E27FC236}">
              <a16:creationId xmlns:a16="http://schemas.microsoft.com/office/drawing/2014/main" id="{00000000-0008-0000-0000-000006030000}"/>
            </a:ext>
          </a:extLst>
        </xdr:cNvPr>
        <xdr:cNvPicPr preferRelativeResize="0"/>
      </xdr:nvPicPr>
      <xdr:blipFill>
        <a:blip xmlns:r="http://schemas.openxmlformats.org/officeDocument/2006/relationships" r:embed="rId7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816</xdr:row>
      <xdr:rowOff>0</xdr:rowOff>
    </xdr:from>
    <xdr:ext cx="590550" cy="590550"/>
    <xdr:pic>
      <xdr:nvPicPr>
        <xdr:cNvPr id="775" name="image747.png">
          <a:extLst>
            <a:ext uri="{FF2B5EF4-FFF2-40B4-BE49-F238E27FC236}">
              <a16:creationId xmlns:a16="http://schemas.microsoft.com/office/drawing/2014/main" id="{00000000-0008-0000-0000-000007030000}"/>
            </a:ext>
          </a:extLst>
        </xdr:cNvPr>
        <xdr:cNvPicPr preferRelativeResize="0"/>
      </xdr:nvPicPr>
      <xdr:blipFill>
        <a:blip xmlns:r="http://schemas.openxmlformats.org/officeDocument/2006/relationships" r:embed="rId7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817</xdr:row>
      <xdr:rowOff>0</xdr:rowOff>
    </xdr:from>
    <xdr:ext cx="590550" cy="590550"/>
    <xdr:pic>
      <xdr:nvPicPr>
        <xdr:cNvPr id="776" name="image763.jpg">
          <a:extLst>
            <a:ext uri="{FF2B5EF4-FFF2-40B4-BE49-F238E27FC236}">
              <a16:creationId xmlns:a16="http://schemas.microsoft.com/office/drawing/2014/main" id="{00000000-0008-0000-0000-000008030000}"/>
            </a:ext>
          </a:extLst>
        </xdr:cNvPr>
        <xdr:cNvPicPr preferRelativeResize="0"/>
      </xdr:nvPicPr>
      <xdr:blipFill>
        <a:blip xmlns:r="http://schemas.openxmlformats.org/officeDocument/2006/relationships" r:embed="rId7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818</xdr:row>
      <xdr:rowOff>0</xdr:rowOff>
    </xdr:from>
    <xdr:ext cx="590550" cy="590550"/>
    <xdr:pic>
      <xdr:nvPicPr>
        <xdr:cNvPr id="777" name="image748.png">
          <a:extLst>
            <a:ext uri="{FF2B5EF4-FFF2-40B4-BE49-F238E27FC236}">
              <a16:creationId xmlns:a16="http://schemas.microsoft.com/office/drawing/2014/main" id="{00000000-0008-0000-0000-000009030000}"/>
            </a:ext>
          </a:extLst>
        </xdr:cNvPr>
        <xdr:cNvPicPr preferRelativeResize="0"/>
      </xdr:nvPicPr>
      <xdr:blipFill>
        <a:blip xmlns:r="http://schemas.openxmlformats.org/officeDocument/2006/relationships" r:embed="rId7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819</xdr:row>
      <xdr:rowOff>0</xdr:rowOff>
    </xdr:from>
    <xdr:ext cx="590550" cy="590550"/>
    <xdr:pic>
      <xdr:nvPicPr>
        <xdr:cNvPr id="778" name="image767.jpg">
          <a:extLst>
            <a:ext uri="{FF2B5EF4-FFF2-40B4-BE49-F238E27FC236}">
              <a16:creationId xmlns:a16="http://schemas.microsoft.com/office/drawing/2014/main" id="{00000000-0008-0000-0000-00000A030000}"/>
            </a:ext>
          </a:extLst>
        </xdr:cNvPr>
        <xdr:cNvPicPr preferRelativeResize="0"/>
      </xdr:nvPicPr>
      <xdr:blipFill>
        <a:blip xmlns:r="http://schemas.openxmlformats.org/officeDocument/2006/relationships" r:embed="rId7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820</xdr:row>
      <xdr:rowOff>0</xdr:rowOff>
    </xdr:from>
    <xdr:ext cx="590550" cy="590550"/>
    <xdr:pic>
      <xdr:nvPicPr>
        <xdr:cNvPr id="779" name="image781.jpg">
          <a:extLst>
            <a:ext uri="{FF2B5EF4-FFF2-40B4-BE49-F238E27FC236}">
              <a16:creationId xmlns:a16="http://schemas.microsoft.com/office/drawing/2014/main" id="{00000000-0008-0000-0000-00000B030000}"/>
            </a:ext>
          </a:extLst>
        </xdr:cNvPr>
        <xdr:cNvPicPr preferRelativeResize="0"/>
      </xdr:nvPicPr>
      <xdr:blipFill>
        <a:blip xmlns:r="http://schemas.openxmlformats.org/officeDocument/2006/relationships" r:embed="rId7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821</xdr:row>
      <xdr:rowOff>0</xdr:rowOff>
    </xdr:from>
    <xdr:ext cx="590550" cy="590550"/>
    <xdr:pic>
      <xdr:nvPicPr>
        <xdr:cNvPr id="780" name="image771.jpg">
          <a:extLst>
            <a:ext uri="{FF2B5EF4-FFF2-40B4-BE49-F238E27FC236}">
              <a16:creationId xmlns:a16="http://schemas.microsoft.com/office/drawing/2014/main" id="{00000000-0008-0000-0000-00000C030000}"/>
            </a:ext>
          </a:extLst>
        </xdr:cNvPr>
        <xdr:cNvPicPr preferRelativeResize="0"/>
      </xdr:nvPicPr>
      <xdr:blipFill>
        <a:blip xmlns:r="http://schemas.openxmlformats.org/officeDocument/2006/relationships" r:embed="rId7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822</xdr:row>
      <xdr:rowOff>0</xdr:rowOff>
    </xdr:from>
    <xdr:ext cx="590550" cy="590550"/>
    <xdr:pic>
      <xdr:nvPicPr>
        <xdr:cNvPr id="781" name="image759.jpg">
          <a:extLst>
            <a:ext uri="{FF2B5EF4-FFF2-40B4-BE49-F238E27FC236}">
              <a16:creationId xmlns:a16="http://schemas.microsoft.com/office/drawing/2014/main" id="{00000000-0008-0000-0000-00000D030000}"/>
            </a:ext>
          </a:extLst>
        </xdr:cNvPr>
        <xdr:cNvPicPr preferRelativeResize="0"/>
      </xdr:nvPicPr>
      <xdr:blipFill>
        <a:blip xmlns:r="http://schemas.openxmlformats.org/officeDocument/2006/relationships" r:embed="rId7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824</xdr:row>
      <xdr:rowOff>0</xdr:rowOff>
    </xdr:from>
    <xdr:ext cx="590550" cy="590550"/>
    <xdr:pic>
      <xdr:nvPicPr>
        <xdr:cNvPr id="782" name="image777.jpg">
          <a:extLst>
            <a:ext uri="{FF2B5EF4-FFF2-40B4-BE49-F238E27FC236}">
              <a16:creationId xmlns:a16="http://schemas.microsoft.com/office/drawing/2014/main" id="{00000000-0008-0000-0000-00000E030000}"/>
            </a:ext>
          </a:extLst>
        </xdr:cNvPr>
        <xdr:cNvPicPr preferRelativeResize="0"/>
      </xdr:nvPicPr>
      <xdr:blipFill>
        <a:blip xmlns:r="http://schemas.openxmlformats.org/officeDocument/2006/relationships" r:embed="rId7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825</xdr:row>
      <xdr:rowOff>0</xdr:rowOff>
    </xdr:from>
    <xdr:ext cx="590550" cy="590550"/>
    <xdr:pic>
      <xdr:nvPicPr>
        <xdr:cNvPr id="783" name="image761.jpg">
          <a:extLst>
            <a:ext uri="{FF2B5EF4-FFF2-40B4-BE49-F238E27FC236}">
              <a16:creationId xmlns:a16="http://schemas.microsoft.com/office/drawing/2014/main" id="{00000000-0008-0000-0000-00000F030000}"/>
            </a:ext>
          </a:extLst>
        </xdr:cNvPr>
        <xdr:cNvPicPr preferRelativeResize="0"/>
      </xdr:nvPicPr>
      <xdr:blipFill>
        <a:blip xmlns:r="http://schemas.openxmlformats.org/officeDocument/2006/relationships" r:embed="rId7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826</xdr:row>
      <xdr:rowOff>0</xdr:rowOff>
    </xdr:from>
    <xdr:ext cx="590550" cy="590550"/>
    <xdr:pic>
      <xdr:nvPicPr>
        <xdr:cNvPr id="784" name="image779.jpg">
          <a:extLst>
            <a:ext uri="{FF2B5EF4-FFF2-40B4-BE49-F238E27FC236}">
              <a16:creationId xmlns:a16="http://schemas.microsoft.com/office/drawing/2014/main" id="{00000000-0008-0000-0000-000010030000}"/>
            </a:ext>
          </a:extLst>
        </xdr:cNvPr>
        <xdr:cNvPicPr preferRelativeResize="0"/>
      </xdr:nvPicPr>
      <xdr:blipFill>
        <a:blip xmlns:r="http://schemas.openxmlformats.org/officeDocument/2006/relationships" r:embed="rId7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827</xdr:row>
      <xdr:rowOff>0</xdr:rowOff>
    </xdr:from>
    <xdr:ext cx="590550" cy="590550"/>
    <xdr:pic>
      <xdr:nvPicPr>
        <xdr:cNvPr id="785" name="image782.png">
          <a:extLst>
            <a:ext uri="{FF2B5EF4-FFF2-40B4-BE49-F238E27FC236}">
              <a16:creationId xmlns:a16="http://schemas.microsoft.com/office/drawing/2014/main" id="{00000000-0008-0000-0000-000011030000}"/>
            </a:ext>
          </a:extLst>
        </xdr:cNvPr>
        <xdr:cNvPicPr preferRelativeResize="0"/>
      </xdr:nvPicPr>
      <xdr:blipFill>
        <a:blip xmlns:r="http://schemas.openxmlformats.org/officeDocument/2006/relationships" r:embed="rId7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828</xdr:row>
      <xdr:rowOff>0</xdr:rowOff>
    </xdr:from>
    <xdr:ext cx="590550" cy="590550"/>
    <xdr:pic>
      <xdr:nvPicPr>
        <xdr:cNvPr id="786" name="image764.jpg">
          <a:extLst>
            <a:ext uri="{FF2B5EF4-FFF2-40B4-BE49-F238E27FC236}">
              <a16:creationId xmlns:a16="http://schemas.microsoft.com/office/drawing/2014/main" id="{00000000-0008-0000-0000-000012030000}"/>
            </a:ext>
          </a:extLst>
        </xdr:cNvPr>
        <xdr:cNvPicPr preferRelativeResize="0"/>
      </xdr:nvPicPr>
      <xdr:blipFill>
        <a:blip xmlns:r="http://schemas.openxmlformats.org/officeDocument/2006/relationships" r:embed="rId7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829</xdr:row>
      <xdr:rowOff>0</xdr:rowOff>
    </xdr:from>
    <xdr:ext cx="590550" cy="590550"/>
    <xdr:pic>
      <xdr:nvPicPr>
        <xdr:cNvPr id="787" name="image775.png">
          <a:extLst>
            <a:ext uri="{FF2B5EF4-FFF2-40B4-BE49-F238E27FC236}">
              <a16:creationId xmlns:a16="http://schemas.microsoft.com/office/drawing/2014/main" id="{00000000-0008-0000-0000-000013030000}"/>
            </a:ext>
          </a:extLst>
        </xdr:cNvPr>
        <xdr:cNvPicPr preferRelativeResize="0"/>
      </xdr:nvPicPr>
      <xdr:blipFill>
        <a:blip xmlns:r="http://schemas.openxmlformats.org/officeDocument/2006/relationships" r:embed="rId7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830</xdr:row>
      <xdr:rowOff>0</xdr:rowOff>
    </xdr:from>
    <xdr:ext cx="590550" cy="590550"/>
    <xdr:pic>
      <xdr:nvPicPr>
        <xdr:cNvPr id="788" name="image770.png">
          <a:extLst>
            <a:ext uri="{FF2B5EF4-FFF2-40B4-BE49-F238E27FC236}">
              <a16:creationId xmlns:a16="http://schemas.microsoft.com/office/drawing/2014/main" id="{00000000-0008-0000-0000-000014030000}"/>
            </a:ext>
          </a:extLst>
        </xdr:cNvPr>
        <xdr:cNvPicPr preferRelativeResize="0"/>
      </xdr:nvPicPr>
      <xdr:blipFill>
        <a:blip xmlns:r="http://schemas.openxmlformats.org/officeDocument/2006/relationships" r:embed="rId7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831</xdr:row>
      <xdr:rowOff>0</xdr:rowOff>
    </xdr:from>
    <xdr:ext cx="590550" cy="590550"/>
    <xdr:pic>
      <xdr:nvPicPr>
        <xdr:cNvPr id="789" name="image780.jpg">
          <a:extLst>
            <a:ext uri="{FF2B5EF4-FFF2-40B4-BE49-F238E27FC236}">
              <a16:creationId xmlns:a16="http://schemas.microsoft.com/office/drawing/2014/main" id="{00000000-0008-0000-0000-000015030000}"/>
            </a:ext>
          </a:extLst>
        </xdr:cNvPr>
        <xdr:cNvPicPr preferRelativeResize="0"/>
      </xdr:nvPicPr>
      <xdr:blipFill>
        <a:blip xmlns:r="http://schemas.openxmlformats.org/officeDocument/2006/relationships" r:embed="rId7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832</xdr:row>
      <xdr:rowOff>0</xdr:rowOff>
    </xdr:from>
    <xdr:ext cx="590550" cy="590550"/>
    <xdr:pic>
      <xdr:nvPicPr>
        <xdr:cNvPr id="790" name="image783.jpg">
          <a:extLst>
            <a:ext uri="{FF2B5EF4-FFF2-40B4-BE49-F238E27FC236}">
              <a16:creationId xmlns:a16="http://schemas.microsoft.com/office/drawing/2014/main" id="{00000000-0008-0000-0000-000016030000}"/>
            </a:ext>
          </a:extLst>
        </xdr:cNvPr>
        <xdr:cNvPicPr preferRelativeResize="0"/>
      </xdr:nvPicPr>
      <xdr:blipFill>
        <a:blip xmlns:r="http://schemas.openxmlformats.org/officeDocument/2006/relationships" r:embed="rId7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833</xdr:row>
      <xdr:rowOff>0</xdr:rowOff>
    </xdr:from>
    <xdr:ext cx="590550" cy="590550"/>
    <xdr:pic>
      <xdr:nvPicPr>
        <xdr:cNvPr id="791" name="image785.jpg">
          <a:extLst>
            <a:ext uri="{FF2B5EF4-FFF2-40B4-BE49-F238E27FC236}">
              <a16:creationId xmlns:a16="http://schemas.microsoft.com/office/drawing/2014/main" id="{00000000-0008-0000-0000-000017030000}"/>
            </a:ext>
          </a:extLst>
        </xdr:cNvPr>
        <xdr:cNvPicPr preferRelativeResize="0"/>
      </xdr:nvPicPr>
      <xdr:blipFill>
        <a:blip xmlns:r="http://schemas.openxmlformats.org/officeDocument/2006/relationships" r:embed="rId7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834</xdr:row>
      <xdr:rowOff>0</xdr:rowOff>
    </xdr:from>
    <xdr:ext cx="590550" cy="590550"/>
    <xdr:pic>
      <xdr:nvPicPr>
        <xdr:cNvPr id="792" name="image789.jpg">
          <a:extLst>
            <a:ext uri="{FF2B5EF4-FFF2-40B4-BE49-F238E27FC236}">
              <a16:creationId xmlns:a16="http://schemas.microsoft.com/office/drawing/2014/main" id="{00000000-0008-0000-0000-000018030000}"/>
            </a:ext>
          </a:extLst>
        </xdr:cNvPr>
        <xdr:cNvPicPr preferRelativeResize="0"/>
      </xdr:nvPicPr>
      <xdr:blipFill>
        <a:blip xmlns:r="http://schemas.openxmlformats.org/officeDocument/2006/relationships" r:embed="rId7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835</xdr:row>
      <xdr:rowOff>0</xdr:rowOff>
    </xdr:from>
    <xdr:ext cx="590550" cy="590550"/>
    <xdr:pic>
      <xdr:nvPicPr>
        <xdr:cNvPr id="793" name="image776.png">
          <a:extLst>
            <a:ext uri="{FF2B5EF4-FFF2-40B4-BE49-F238E27FC236}">
              <a16:creationId xmlns:a16="http://schemas.microsoft.com/office/drawing/2014/main" id="{00000000-0008-0000-0000-000019030000}"/>
            </a:ext>
          </a:extLst>
        </xdr:cNvPr>
        <xdr:cNvPicPr preferRelativeResize="0"/>
      </xdr:nvPicPr>
      <xdr:blipFill>
        <a:blip xmlns:r="http://schemas.openxmlformats.org/officeDocument/2006/relationships" r:embed="rId7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836</xdr:row>
      <xdr:rowOff>0</xdr:rowOff>
    </xdr:from>
    <xdr:ext cx="590550" cy="590550"/>
    <xdr:pic>
      <xdr:nvPicPr>
        <xdr:cNvPr id="794" name="image774.jpg">
          <a:extLst>
            <a:ext uri="{FF2B5EF4-FFF2-40B4-BE49-F238E27FC236}">
              <a16:creationId xmlns:a16="http://schemas.microsoft.com/office/drawing/2014/main" id="{00000000-0008-0000-0000-00001A030000}"/>
            </a:ext>
          </a:extLst>
        </xdr:cNvPr>
        <xdr:cNvPicPr preferRelativeResize="0"/>
      </xdr:nvPicPr>
      <xdr:blipFill>
        <a:blip xmlns:r="http://schemas.openxmlformats.org/officeDocument/2006/relationships" r:embed="rId7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837</xdr:row>
      <xdr:rowOff>0</xdr:rowOff>
    </xdr:from>
    <xdr:ext cx="590550" cy="590550"/>
    <xdr:pic>
      <xdr:nvPicPr>
        <xdr:cNvPr id="795" name="image769.jpg">
          <a:extLst>
            <a:ext uri="{FF2B5EF4-FFF2-40B4-BE49-F238E27FC236}">
              <a16:creationId xmlns:a16="http://schemas.microsoft.com/office/drawing/2014/main" id="{00000000-0008-0000-0000-00001B030000}"/>
            </a:ext>
          </a:extLst>
        </xdr:cNvPr>
        <xdr:cNvPicPr preferRelativeResize="0"/>
      </xdr:nvPicPr>
      <xdr:blipFill>
        <a:blip xmlns:r="http://schemas.openxmlformats.org/officeDocument/2006/relationships" r:embed="rId7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839</xdr:row>
      <xdr:rowOff>0</xdr:rowOff>
    </xdr:from>
    <xdr:ext cx="590550" cy="590550"/>
    <xdr:pic>
      <xdr:nvPicPr>
        <xdr:cNvPr id="796" name="image788.jpg">
          <a:extLst>
            <a:ext uri="{FF2B5EF4-FFF2-40B4-BE49-F238E27FC236}">
              <a16:creationId xmlns:a16="http://schemas.microsoft.com/office/drawing/2014/main" id="{00000000-0008-0000-0000-00001C030000}"/>
            </a:ext>
          </a:extLst>
        </xdr:cNvPr>
        <xdr:cNvPicPr preferRelativeResize="0"/>
      </xdr:nvPicPr>
      <xdr:blipFill>
        <a:blip xmlns:r="http://schemas.openxmlformats.org/officeDocument/2006/relationships" r:embed="rId7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840</xdr:row>
      <xdr:rowOff>0</xdr:rowOff>
    </xdr:from>
    <xdr:ext cx="590550" cy="590550"/>
    <xdr:pic>
      <xdr:nvPicPr>
        <xdr:cNvPr id="797" name="image788.jpg">
          <a:extLst>
            <a:ext uri="{FF2B5EF4-FFF2-40B4-BE49-F238E27FC236}">
              <a16:creationId xmlns:a16="http://schemas.microsoft.com/office/drawing/2014/main" id="{00000000-0008-0000-0000-00001D030000}"/>
            </a:ext>
          </a:extLst>
        </xdr:cNvPr>
        <xdr:cNvPicPr preferRelativeResize="0"/>
      </xdr:nvPicPr>
      <xdr:blipFill>
        <a:blip xmlns:r="http://schemas.openxmlformats.org/officeDocument/2006/relationships" r:embed="rId7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841</xdr:row>
      <xdr:rowOff>0</xdr:rowOff>
    </xdr:from>
    <xdr:ext cx="590550" cy="590550"/>
    <xdr:pic>
      <xdr:nvPicPr>
        <xdr:cNvPr id="798" name="image788.jpg">
          <a:extLst>
            <a:ext uri="{FF2B5EF4-FFF2-40B4-BE49-F238E27FC236}">
              <a16:creationId xmlns:a16="http://schemas.microsoft.com/office/drawing/2014/main" id="{00000000-0008-0000-0000-00001E030000}"/>
            </a:ext>
          </a:extLst>
        </xdr:cNvPr>
        <xdr:cNvPicPr preferRelativeResize="0"/>
      </xdr:nvPicPr>
      <xdr:blipFill>
        <a:blip xmlns:r="http://schemas.openxmlformats.org/officeDocument/2006/relationships" r:embed="rId7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842</xdr:row>
      <xdr:rowOff>0</xdr:rowOff>
    </xdr:from>
    <xdr:ext cx="590550" cy="590550"/>
    <xdr:pic>
      <xdr:nvPicPr>
        <xdr:cNvPr id="799" name="image772.jpg">
          <a:extLst>
            <a:ext uri="{FF2B5EF4-FFF2-40B4-BE49-F238E27FC236}">
              <a16:creationId xmlns:a16="http://schemas.microsoft.com/office/drawing/2014/main" id="{00000000-0008-0000-0000-00001F030000}"/>
            </a:ext>
          </a:extLst>
        </xdr:cNvPr>
        <xdr:cNvPicPr preferRelativeResize="0"/>
      </xdr:nvPicPr>
      <xdr:blipFill>
        <a:blip xmlns:r="http://schemas.openxmlformats.org/officeDocument/2006/relationships" r:embed="rId7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844</xdr:row>
      <xdr:rowOff>0</xdr:rowOff>
    </xdr:from>
    <xdr:ext cx="438150" cy="438150"/>
    <xdr:pic>
      <xdr:nvPicPr>
        <xdr:cNvPr id="800" name="image797.jpg">
          <a:extLst>
            <a:ext uri="{FF2B5EF4-FFF2-40B4-BE49-F238E27FC236}">
              <a16:creationId xmlns:a16="http://schemas.microsoft.com/office/drawing/2014/main" id="{00000000-0008-0000-0000-000020030000}"/>
            </a:ext>
          </a:extLst>
        </xdr:cNvPr>
        <xdr:cNvPicPr preferRelativeResize="0"/>
      </xdr:nvPicPr>
      <xdr:blipFill>
        <a:blip xmlns:r="http://schemas.openxmlformats.org/officeDocument/2006/relationships" r:embed="rId7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845</xdr:row>
      <xdr:rowOff>0</xdr:rowOff>
    </xdr:from>
    <xdr:ext cx="590550" cy="590550"/>
    <xdr:pic>
      <xdr:nvPicPr>
        <xdr:cNvPr id="801" name="image784.jpg">
          <a:extLst>
            <a:ext uri="{FF2B5EF4-FFF2-40B4-BE49-F238E27FC236}">
              <a16:creationId xmlns:a16="http://schemas.microsoft.com/office/drawing/2014/main" id="{00000000-0008-0000-0000-000021030000}"/>
            </a:ext>
          </a:extLst>
        </xdr:cNvPr>
        <xdr:cNvPicPr preferRelativeResize="0"/>
      </xdr:nvPicPr>
      <xdr:blipFill>
        <a:blip xmlns:r="http://schemas.openxmlformats.org/officeDocument/2006/relationships" r:embed="rId7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846</xdr:row>
      <xdr:rowOff>0</xdr:rowOff>
    </xdr:from>
    <xdr:ext cx="590550" cy="590550"/>
    <xdr:pic>
      <xdr:nvPicPr>
        <xdr:cNvPr id="802" name="image778.jpg">
          <a:extLst>
            <a:ext uri="{FF2B5EF4-FFF2-40B4-BE49-F238E27FC236}">
              <a16:creationId xmlns:a16="http://schemas.microsoft.com/office/drawing/2014/main" id="{00000000-0008-0000-0000-000022030000}"/>
            </a:ext>
          </a:extLst>
        </xdr:cNvPr>
        <xdr:cNvPicPr preferRelativeResize="0"/>
      </xdr:nvPicPr>
      <xdr:blipFill>
        <a:blip xmlns:r="http://schemas.openxmlformats.org/officeDocument/2006/relationships" r:embed="rId7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847</xdr:row>
      <xdr:rowOff>0</xdr:rowOff>
    </xdr:from>
    <xdr:ext cx="590550" cy="590550"/>
    <xdr:pic>
      <xdr:nvPicPr>
        <xdr:cNvPr id="803" name="image818.jpg">
          <a:extLst>
            <a:ext uri="{FF2B5EF4-FFF2-40B4-BE49-F238E27FC236}">
              <a16:creationId xmlns:a16="http://schemas.microsoft.com/office/drawing/2014/main" id="{00000000-0008-0000-0000-000023030000}"/>
            </a:ext>
          </a:extLst>
        </xdr:cNvPr>
        <xdr:cNvPicPr preferRelativeResize="0"/>
      </xdr:nvPicPr>
      <xdr:blipFill>
        <a:blip xmlns:r="http://schemas.openxmlformats.org/officeDocument/2006/relationships" r:embed="rId7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848</xdr:row>
      <xdr:rowOff>0</xdr:rowOff>
    </xdr:from>
    <xdr:ext cx="590550" cy="590550"/>
    <xdr:pic>
      <xdr:nvPicPr>
        <xdr:cNvPr id="804" name="image786.jpg">
          <a:extLst>
            <a:ext uri="{FF2B5EF4-FFF2-40B4-BE49-F238E27FC236}">
              <a16:creationId xmlns:a16="http://schemas.microsoft.com/office/drawing/2014/main" id="{00000000-0008-0000-0000-000024030000}"/>
            </a:ext>
          </a:extLst>
        </xdr:cNvPr>
        <xdr:cNvPicPr preferRelativeResize="0"/>
      </xdr:nvPicPr>
      <xdr:blipFill>
        <a:blip xmlns:r="http://schemas.openxmlformats.org/officeDocument/2006/relationships" r:embed="rId7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849</xdr:row>
      <xdr:rowOff>0</xdr:rowOff>
    </xdr:from>
    <xdr:ext cx="590550" cy="590550"/>
    <xdr:pic>
      <xdr:nvPicPr>
        <xdr:cNvPr id="805" name="image790.png">
          <a:extLst>
            <a:ext uri="{FF2B5EF4-FFF2-40B4-BE49-F238E27FC236}">
              <a16:creationId xmlns:a16="http://schemas.microsoft.com/office/drawing/2014/main" id="{00000000-0008-0000-0000-000025030000}"/>
            </a:ext>
          </a:extLst>
        </xdr:cNvPr>
        <xdr:cNvPicPr preferRelativeResize="0"/>
      </xdr:nvPicPr>
      <xdr:blipFill>
        <a:blip xmlns:r="http://schemas.openxmlformats.org/officeDocument/2006/relationships" r:embed="rId7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850</xdr:row>
      <xdr:rowOff>0</xdr:rowOff>
    </xdr:from>
    <xdr:ext cx="590550" cy="590550"/>
    <xdr:pic>
      <xdr:nvPicPr>
        <xdr:cNvPr id="806" name="image809.png">
          <a:extLst>
            <a:ext uri="{FF2B5EF4-FFF2-40B4-BE49-F238E27FC236}">
              <a16:creationId xmlns:a16="http://schemas.microsoft.com/office/drawing/2014/main" id="{00000000-0008-0000-0000-000026030000}"/>
            </a:ext>
          </a:extLst>
        </xdr:cNvPr>
        <xdr:cNvPicPr preferRelativeResize="0"/>
      </xdr:nvPicPr>
      <xdr:blipFill>
        <a:blip xmlns:r="http://schemas.openxmlformats.org/officeDocument/2006/relationships" r:embed="rId7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853</xdr:row>
      <xdr:rowOff>0</xdr:rowOff>
    </xdr:from>
    <xdr:ext cx="590550" cy="590550"/>
    <xdr:pic>
      <xdr:nvPicPr>
        <xdr:cNvPr id="807" name="image792.png">
          <a:extLst>
            <a:ext uri="{FF2B5EF4-FFF2-40B4-BE49-F238E27FC236}">
              <a16:creationId xmlns:a16="http://schemas.microsoft.com/office/drawing/2014/main" id="{00000000-0008-0000-0000-000027030000}"/>
            </a:ext>
          </a:extLst>
        </xdr:cNvPr>
        <xdr:cNvPicPr preferRelativeResize="0"/>
      </xdr:nvPicPr>
      <xdr:blipFill>
        <a:blip xmlns:r="http://schemas.openxmlformats.org/officeDocument/2006/relationships" r:embed="rId7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854</xdr:row>
      <xdr:rowOff>0</xdr:rowOff>
    </xdr:from>
    <xdr:ext cx="590550" cy="590550"/>
    <xdr:pic>
      <xdr:nvPicPr>
        <xdr:cNvPr id="808" name="image794.png">
          <a:extLst>
            <a:ext uri="{FF2B5EF4-FFF2-40B4-BE49-F238E27FC236}">
              <a16:creationId xmlns:a16="http://schemas.microsoft.com/office/drawing/2014/main" id="{00000000-0008-0000-0000-000028030000}"/>
            </a:ext>
          </a:extLst>
        </xdr:cNvPr>
        <xdr:cNvPicPr preferRelativeResize="0"/>
      </xdr:nvPicPr>
      <xdr:blipFill>
        <a:blip xmlns:r="http://schemas.openxmlformats.org/officeDocument/2006/relationships" r:embed="rId7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855</xdr:row>
      <xdr:rowOff>0</xdr:rowOff>
    </xdr:from>
    <xdr:ext cx="590550" cy="590550"/>
    <xdr:pic>
      <xdr:nvPicPr>
        <xdr:cNvPr id="809" name="image799.png">
          <a:extLst>
            <a:ext uri="{FF2B5EF4-FFF2-40B4-BE49-F238E27FC236}">
              <a16:creationId xmlns:a16="http://schemas.microsoft.com/office/drawing/2014/main" id="{00000000-0008-0000-0000-000029030000}"/>
            </a:ext>
          </a:extLst>
        </xdr:cNvPr>
        <xdr:cNvPicPr preferRelativeResize="0"/>
      </xdr:nvPicPr>
      <xdr:blipFill>
        <a:blip xmlns:r="http://schemas.openxmlformats.org/officeDocument/2006/relationships" r:embed="rId7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856</xdr:row>
      <xdr:rowOff>0</xdr:rowOff>
    </xdr:from>
    <xdr:ext cx="590550" cy="590550"/>
    <xdr:pic>
      <xdr:nvPicPr>
        <xdr:cNvPr id="810" name="image801.png">
          <a:extLst>
            <a:ext uri="{FF2B5EF4-FFF2-40B4-BE49-F238E27FC236}">
              <a16:creationId xmlns:a16="http://schemas.microsoft.com/office/drawing/2014/main" id="{00000000-0008-0000-0000-00002A030000}"/>
            </a:ext>
          </a:extLst>
        </xdr:cNvPr>
        <xdr:cNvPicPr preferRelativeResize="0"/>
      </xdr:nvPicPr>
      <xdr:blipFill>
        <a:blip xmlns:r="http://schemas.openxmlformats.org/officeDocument/2006/relationships" r:embed="rId7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858</xdr:row>
      <xdr:rowOff>0</xdr:rowOff>
    </xdr:from>
    <xdr:ext cx="590550" cy="590550"/>
    <xdr:pic>
      <xdr:nvPicPr>
        <xdr:cNvPr id="811" name="image812.jpg">
          <a:extLst>
            <a:ext uri="{FF2B5EF4-FFF2-40B4-BE49-F238E27FC236}">
              <a16:creationId xmlns:a16="http://schemas.microsoft.com/office/drawing/2014/main" id="{00000000-0008-0000-0000-00002B030000}"/>
            </a:ext>
          </a:extLst>
        </xdr:cNvPr>
        <xdr:cNvPicPr preferRelativeResize="0"/>
      </xdr:nvPicPr>
      <xdr:blipFill>
        <a:blip xmlns:r="http://schemas.openxmlformats.org/officeDocument/2006/relationships" r:embed="rId7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859</xdr:row>
      <xdr:rowOff>0</xdr:rowOff>
    </xdr:from>
    <xdr:ext cx="590550" cy="590550"/>
    <xdr:pic>
      <xdr:nvPicPr>
        <xdr:cNvPr id="812" name="image787.jpg">
          <a:extLst>
            <a:ext uri="{FF2B5EF4-FFF2-40B4-BE49-F238E27FC236}">
              <a16:creationId xmlns:a16="http://schemas.microsoft.com/office/drawing/2014/main" id="{00000000-0008-0000-0000-00002C030000}"/>
            </a:ext>
          </a:extLst>
        </xdr:cNvPr>
        <xdr:cNvPicPr preferRelativeResize="0"/>
      </xdr:nvPicPr>
      <xdr:blipFill>
        <a:blip xmlns:r="http://schemas.openxmlformats.org/officeDocument/2006/relationships" r:embed="rId7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860</xdr:row>
      <xdr:rowOff>0</xdr:rowOff>
    </xdr:from>
    <xdr:ext cx="590550" cy="590550"/>
    <xdr:pic>
      <xdr:nvPicPr>
        <xdr:cNvPr id="813" name="image825.jpg">
          <a:extLst>
            <a:ext uri="{FF2B5EF4-FFF2-40B4-BE49-F238E27FC236}">
              <a16:creationId xmlns:a16="http://schemas.microsoft.com/office/drawing/2014/main" id="{00000000-0008-0000-0000-00002D030000}"/>
            </a:ext>
          </a:extLst>
        </xdr:cNvPr>
        <xdr:cNvPicPr preferRelativeResize="0"/>
      </xdr:nvPicPr>
      <xdr:blipFill>
        <a:blip xmlns:r="http://schemas.openxmlformats.org/officeDocument/2006/relationships" r:embed="rId7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861</xdr:row>
      <xdr:rowOff>0</xdr:rowOff>
    </xdr:from>
    <xdr:ext cx="590550" cy="590550"/>
    <xdr:pic>
      <xdr:nvPicPr>
        <xdr:cNvPr id="814" name="image791.jpg">
          <a:extLst>
            <a:ext uri="{FF2B5EF4-FFF2-40B4-BE49-F238E27FC236}">
              <a16:creationId xmlns:a16="http://schemas.microsoft.com/office/drawing/2014/main" id="{00000000-0008-0000-0000-00002E030000}"/>
            </a:ext>
          </a:extLst>
        </xdr:cNvPr>
        <xdr:cNvPicPr preferRelativeResize="0"/>
      </xdr:nvPicPr>
      <xdr:blipFill>
        <a:blip xmlns:r="http://schemas.openxmlformats.org/officeDocument/2006/relationships" r:embed="rId8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863</xdr:row>
      <xdr:rowOff>0</xdr:rowOff>
    </xdr:from>
    <xdr:ext cx="590550" cy="590550"/>
    <xdr:pic>
      <xdr:nvPicPr>
        <xdr:cNvPr id="815" name="image798.jpg">
          <a:extLst>
            <a:ext uri="{FF2B5EF4-FFF2-40B4-BE49-F238E27FC236}">
              <a16:creationId xmlns:a16="http://schemas.microsoft.com/office/drawing/2014/main" id="{00000000-0008-0000-0000-00002F030000}"/>
            </a:ext>
          </a:extLst>
        </xdr:cNvPr>
        <xdr:cNvPicPr preferRelativeResize="0"/>
      </xdr:nvPicPr>
      <xdr:blipFill>
        <a:blip xmlns:r="http://schemas.openxmlformats.org/officeDocument/2006/relationships" r:embed="rId8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864</xdr:row>
      <xdr:rowOff>0</xdr:rowOff>
    </xdr:from>
    <xdr:ext cx="590550" cy="590550"/>
    <xdr:pic>
      <xdr:nvPicPr>
        <xdr:cNvPr id="816" name="image808.jpg">
          <a:extLst>
            <a:ext uri="{FF2B5EF4-FFF2-40B4-BE49-F238E27FC236}">
              <a16:creationId xmlns:a16="http://schemas.microsoft.com/office/drawing/2014/main" id="{00000000-0008-0000-0000-000030030000}"/>
            </a:ext>
          </a:extLst>
        </xdr:cNvPr>
        <xdr:cNvPicPr preferRelativeResize="0"/>
      </xdr:nvPicPr>
      <xdr:blipFill>
        <a:blip xmlns:r="http://schemas.openxmlformats.org/officeDocument/2006/relationships" r:embed="rId8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865</xdr:row>
      <xdr:rowOff>0</xdr:rowOff>
    </xdr:from>
    <xdr:ext cx="590550" cy="590550"/>
    <xdr:pic>
      <xdr:nvPicPr>
        <xdr:cNvPr id="817" name="image806.jpg">
          <a:extLst>
            <a:ext uri="{FF2B5EF4-FFF2-40B4-BE49-F238E27FC236}">
              <a16:creationId xmlns:a16="http://schemas.microsoft.com/office/drawing/2014/main" id="{00000000-0008-0000-0000-000031030000}"/>
            </a:ext>
          </a:extLst>
        </xdr:cNvPr>
        <xdr:cNvPicPr preferRelativeResize="0"/>
      </xdr:nvPicPr>
      <xdr:blipFill>
        <a:blip xmlns:r="http://schemas.openxmlformats.org/officeDocument/2006/relationships" r:embed="rId8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866</xdr:row>
      <xdr:rowOff>0</xdr:rowOff>
    </xdr:from>
    <xdr:ext cx="590550" cy="590550"/>
    <xdr:pic>
      <xdr:nvPicPr>
        <xdr:cNvPr id="818" name="image804.jpg">
          <a:extLst>
            <a:ext uri="{FF2B5EF4-FFF2-40B4-BE49-F238E27FC236}">
              <a16:creationId xmlns:a16="http://schemas.microsoft.com/office/drawing/2014/main" id="{00000000-0008-0000-0000-000032030000}"/>
            </a:ext>
          </a:extLst>
        </xdr:cNvPr>
        <xdr:cNvPicPr preferRelativeResize="0"/>
      </xdr:nvPicPr>
      <xdr:blipFill>
        <a:blip xmlns:r="http://schemas.openxmlformats.org/officeDocument/2006/relationships" r:embed="rId8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867</xdr:row>
      <xdr:rowOff>0</xdr:rowOff>
    </xdr:from>
    <xdr:ext cx="590550" cy="590550"/>
    <xdr:pic>
      <xdr:nvPicPr>
        <xdr:cNvPr id="819" name="image817.jpg">
          <a:extLst>
            <a:ext uri="{FF2B5EF4-FFF2-40B4-BE49-F238E27FC236}">
              <a16:creationId xmlns:a16="http://schemas.microsoft.com/office/drawing/2014/main" id="{00000000-0008-0000-0000-000033030000}"/>
            </a:ext>
          </a:extLst>
        </xdr:cNvPr>
        <xdr:cNvPicPr preferRelativeResize="0"/>
      </xdr:nvPicPr>
      <xdr:blipFill>
        <a:blip xmlns:r="http://schemas.openxmlformats.org/officeDocument/2006/relationships" r:embed="rId8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868</xdr:row>
      <xdr:rowOff>0</xdr:rowOff>
    </xdr:from>
    <xdr:ext cx="590550" cy="590550"/>
    <xdr:pic>
      <xdr:nvPicPr>
        <xdr:cNvPr id="820" name="image815.jpg">
          <a:extLst>
            <a:ext uri="{FF2B5EF4-FFF2-40B4-BE49-F238E27FC236}">
              <a16:creationId xmlns:a16="http://schemas.microsoft.com/office/drawing/2014/main" id="{00000000-0008-0000-0000-000034030000}"/>
            </a:ext>
          </a:extLst>
        </xdr:cNvPr>
        <xdr:cNvPicPr preferRelativeResize="0"/>
      </xdr:nvPicPr>
      <xdr:blipFill>
        <a:blip xmlns:r="http://schemas.openxmlformats.org/officeDocument/2006/relationships" r:embed="rId8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869</xdr:row>
      <xdr:rowOff>0</xdr:rowOff>
    </xdr:from>
    <xdr:ext cx="590550" cy="590550"/>
    <xdr:pic>
      <xdr:nvPicPr>
        <xdr:cNvPr id="821" name="image811.jpg">
          <a:extLst>
            <a:ext uri="{FF2B5EF4-FFF2-40B4-BE49-F238E27FC236}">
              <a16:creationId xmlns:a16="http://schemas.microsoft.com/office/drawing/2014/main" id="{00000000-0008-0000-0000-000035030000}"/>
            </a:ext>
          </a:extLst>
        </xdr:cNvPr>
        <xdr:cNvPicPr preferRelativeResize="0"/>
      </xdr:nvPicPr>
      <xdr:blipFill>
        <a:blip xmlns:r="http://schemas.openxmlformats.org/officeDocument/2006/relationships" r:embed="rId8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870</xdr:row>
      <xdr:rowOff>0</xdr:rowOff>
    </xdr:from>
    <xdr:ext cx="590550" cy="590550"/>
    <xdr:pic>
      <xdr:nvPicPr>
        <xdr:cNvPr id="822" name="image793.jpg">
          <a:extLst>
            <a:ext uri="{FF2B5EF4-FFF2-40B4-BE49-F238E27FC236}">
              <a16:creationId xmlns:a16="http://schemas.microsoft.com/office/drawing/2014/main" id="{00000000-0008-0000-0000-000036030000}"/>
            </a:ext>
          </a:extLst>
        </xdr:cNvPr>
        <xdr:cNvPicPr preferRelativeResize="0"/>
      </xdr:nvPicPr>
      <xdr:blipFill>
        <a:blip xmlns:r="http://schemas.openxmlformats.org/officeDocument/2006/relationships" r:embed="rId8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871</xdr:row>
      <xdr:rowOff>0</xdr:rowOff>
    </xdr:from>
    <xdr:ext cx="590550" cy="590550"/>
    <xdr:pic>
      <xdr:nvPicPr>
        <xdr:cNvPr id="823" name="image795.jpg">
          <a:extLst>
            <a:ext uri="{FF2B5EF4-FFF2-40B4-BE49-F238E27FC236}">
              <a16:creationId xmlns:a16="http://schemas.microsoft.com/office/drawing/2014/main" id="{00000000-0008-0000-0000-000037030000}"/>
            </a:ext>
          </a:extLst>
        </xdr:cNvPr>
        <xdr:cNvPicPr preferRelativeResize="0"/>
      </xdr:nvPicPr>
      <xdr:blipFill>
        <a:blip xmlns:r="http://schemas.openxmlformats.org/officeDocument/2006/relationships" r:embed="rId8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872</xdr:row>
      <xdr:rowOff>0</xdr:rowOff>
    </xdr:from>
    <xdr:ext cx="590550" cy="590550"/>
    <xdr:pic>
      <xdr:nvPicPr>
        <xdr:cNvPr id="824" name="image824.jpg">
          <a:extLst>
            <a:ext uri="{FF2B5EF4-FFF2-40B4-BE49-F238E27FC236}">
              <a16:creationId xmlns:a16="http://schemas.microsoft.com/office/drawing/2014/main" id="{00000000-0008-0000-0000-000038030000}"/>
            </a:ext>
          </a:extLst>
        </xdr:cNvPr>
        <xdr:cNvPicPr preferRelativeResize="0"/>
      </xdr:nvPicPr>
      <xdr:blipFill>
        <a:blip xmlns:r="http://schemas.openxmlformats.org/officeDocument/2006/relationships" r:embed="rId8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873</xdr:row>
      <xdr:rowOff>0</xdr:rowOff>
    </xdr:from>
    <xdr:ext cx="590550" cy="590550"/>
    <xdr:pic>
      <xdr:nvPicPr>
        <xdr:cNvPr id="825" name="image843.jpg">
          <a:extLst>
            <a:ext uri="{FF2B5EF4-FFF2-40B4-BE49-F238E27FC236}">
              <a16:creationId xmlns:a16="http://schemas.microsoft.com/office/drawing/2014/main" id="{00000000-0008-0000-0000-000039030000}"/>
            </a:ext>
          </a:extLst>
        </xdr:cNvPr>
        <xdr:cNvPicPr preferRelativeResize="0"/>
      </xdr:nvPicPr>
      <xdr:blipFill>
        <a:blip xmlns:r="http://schemas.openxmlformats.org/officeDocument/2006/relationships" r:embed="rId8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874</xdr:row>
      <xdr:rowOff>0</xdr:rowOff>
    </xdr:from>
    <xdr:ext cx="590550" cy="590550"/>
    <xdr:pic>
      <xdr:nvPicPr>
        <xdr:cNvPr id="826" name="image800.jpg">
          <a:extLst>
            <a:ext uri="{FF2B5EF4-FFF2-40B4-BE49-F238E27FC236}">
              <a16:creationId xmlns:a16="http://schemas.microsoft.com/office/drawing/2014/main" id="{00000000-0008-0000-0000-00003A030000}"/>
            </a:ext>
          </a:extLst>
        </xdr:cNvPr>
        <xdr:cNvPicPr preferRelativeResize="0"/>
      </xdr:nvPicPr>
      <xdr:blipFill>
        <a:blip xmlns:r="http://schemas.openxmlformats.org/officeDocument/2006/relationships" r:embed="rId8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875</xdr:row>
      <xdr:rowOff>0</xdr:rowOff>
    </xdr:from>
    <xdr:ext cx="590550" cy="590550"/>
    <xdr:pic>
      <xdr:nvPicPr>
        <xdr:cNvPr id="827" name="image796.jpg">
          <a:extLst>
            <a:ext uri="{FF2B5EF4-FFF2-40B4-BE49-F238E27FC236}">
              <a16:creationId xmlns:a16="http://schemas.microsoft.com/office/drawing/2014/main" id="{00000000-0008-0000-0000-00003B030000}"/>
            </a:ext>
          </a:extLst>
        </xdr:cNvPr>
        <xdr:cNvPicPr preferRelativeResize="0"/>
      </xdr:nvPicPr>
      <xdr:blipFill>
        <a:blip xmlns:r="http://schemas.openxmlformats.org/officeDocument/2006/relationships" r:embed="rId8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876</xdr:row>
      <xdr:rowOff>0</xdr:rowOff>
    </xdr:from>
    <xdr:ext cx="590550" cy="590550"/>
    <xdr:pic>
      <xdr:nvPicPr>
        <xdr:cNvPr id="828" name="image830.jpg">
          <a:extLst>
            <a:ext uri="{FF2B5EF4-FFF2-40B4-BE49-F238E27FC236}">
              <a16:creationId xmlns:a16="http://schemas.microsoft.com/office/drawing/2014/main" id="{00000000-0008-0000-0000-00003C030000}"/>
            </a:ext>
          </a:extLst>
        </xdr:cNvPr>
        <xdr:cNvPicPr preferRelativeResize="0"/>
      </xdr:nvPicPr>
      <xdr:blipFill>
        <a:blip xmlns:r="http://schemas.openxmlformats.org/officeDocument/2006/relationships" r:embed="rId8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878</xdr:row>
      <xdr:rowOff>0</xdr:rowOff>
    </xdr:from>
    <xdr:ext cx="590550" cy="590550"/>
    <xdr:pic>
      <xdr:nvPicPr>
        <xdr:cNvPr id="829" name="image814.jpg">
          <a:extLst>
            <a:ext uri="{FF2B5EF4-FFF2-40B4-BE49-F238E27FC236}">
              <a16:creationId xmlns:a16="http://schemas.microsoft.com/office/drawing/2014/main" id="{00000000-0008-0000-0000-00003D030000}"/>
            </a:ext>
          </a:extLst>
        </xdr:cNvPr>
        <xdr:cNvPicPr preferRelativeResize="0"/>
      </xdr:nvPicPr>
      <xdr:blipFill>
        <a:blip xmlns:r="http://schemas.openxmlformats.org/officeDocument/2006/relationships" r:embed="rId8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879</xdr:row>
      <xdr:rowOff>0</xdr:rowOff>
    </xdr:from>
    <xdr:ext cx="590550" cy="590550"/>
    <xdr:pic>
      <xdr:nvPicPr>
        <xdr:cNvPr id="830" name="image807.jpg">
          <a:extLst>
            <a:ext uri="{FF2B5EF4-FFF2-40B4-BE49-F238E27FC236}">
              <a16:creationId xmlns:a16="http://schemas.microsoft.com/office/drawing/2014/main" id="{00000000-0008-0000-0000-00003E030000}"/>
            </a:ext>
          </a:extLst>
        </xdr:cNvPr>
        <xdr:cNvPicPr preferRelativeResize="0"/>
      </xdr:nvPicPr>
      <xdr:blipFill>
        <a:blip xmlns:r="http://schemas.openxmlformats.org/officeDocument/2006/relationships" r:embed="rId8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880</xdr:row>
      <xdr:rowOff>0</xdr:rowOff>
    </xdr:from>
    <xdr:ext cx="590550" cy="590550"/>
    <xdr:pic>
      <xdr:nvPicPr>
        <xdr:cNvPr id="831" name="image803.jpg">
          <a:extLst>
            <a:ext uri="{FF2B5EF4-FFF2-40B4-BE49-F238E27FC236}">
              <a16:creationId xmlns:a16="http://schemas.microsoft.com/office/drawing/2014/main" id="{00000000-0008-0000-0000-00003F030000}"/>
            </a:ext>
          </a:extLst>
        </xdr:cNvPr>
        <xdr:cNvPicPr preferRelativeResize="0"/>
      </xdr:nvPicPr>
      <xdr:blipFill>
        <a:blip xmlns:r="http://schemas.openxmlformats.org/officeDocument/2006/relationships" r:embed="rId8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881</xdr:row>
      <xdr:rowOff>0</xdr:rowOff>
    </xdr:from>
    <xdr:ext cx="590550" cy="590550"/>
    <xdr:pic>
      <xdr:nvPicPr>
        <xdr:cNvPr id="832" name="image805.jpg">
          <a:extLst>
            <a:ext uri="{FF2B5EF4-FFF2-40B4-BE49-F238E27FC236}">
              <a16:creationId xmlns:a16="http://schemas.microsoft.com/office/drawing/2014/main" id="{00000000-0008-0000-0000-000040030000}"/>
            </a:ext>
          </a:extLst>
        </xdr:cNvPr>
        <xdr:cNvPicPr preferRelativeResize="0"/>
      </xdr:nvPicPr>
      <xdr:blipFill>
        <a:blip xmlns:r="http://schemas.openxmlformats.org/officeDocument/2006/relationships" r:embed="rId8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882</xdr:row>
      <xdr:rowOff>0</xdr:rowOff>
    </xdr:from>
    <xdr:ext cx="590550" cy="590550"/>
    <xdr:pic>
      <xdr:nvPicPr>
        <xdr:cNvPr id="833" name="image802.jpg">
          <a:extLst>
            <a:ext uri="{FF2B5EF4-FFF2-40B4-BE49-F238E27FC236}">
              <a16:creationId xmlns:a16="http://schemas.microsoft.com/office/drawing/2014/main" id="{00000000-0008-0000-0000-000041030000}"/>
            </a:ext>
          </a:extLst>
        </xdr:cNvPr>
        <xdr:cNvPicPr preferRelativeResize="0"/>
      </xdr:nvPicPr>
      <xdr:blipFill>
        <a:blip xmlns:r="http://schemas.openxmlformats.org/officeDocument/2006/relationships" r:embed="rId8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883</xdr:row>
      <xdr:rowOff>0</xdr:rowOff>
    </xdr:from>
    <xdr:ext cx="590550" cy="590550"/>
    <xdr:pic>
      <xdr:nvPicPr>
        <xdr:cNvPr id="834" name="image832.jpg">
          <a:extLst>
            <a:ext uri="{FF2B5EF4-FFF2-40B4-BE49-F238E27FC236}">
              <a16:creationId xmlns:a16="http://schemas.microsoft.com/office/drawing/2014/main" id="{00000000-0008-0000-0000-000042030000}"/>
            </a:ext>
          </a:extLst>
        </xdr:cNvPr>
        <xdr:cNvPicPr preferRelativeResize="0"/>
      </xdr:nvPicPr>
      <xdr:blipFill>
        <a:blip xmlns:r="http://schemas.openxmlformats.org/officeDocument/2006/relationships" r:embed="rId8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884</xdr:row>
      <xdr:rowOff>0</xdr:rowOff>
    </xdr:from>
    <xdr:ext cx="590550" cy="590550"/>
    <xdr:pic>
      <xdr:nvPicPr>
        <xdr:cNvPr id="835" name="image819.jpg">
          <a:extLst>
            <a:ext uri="{FF2B5EF4-FFF2-40B4-BE49-F238E27FC236}">
              <a16:creationId xmlns:a16="http://schemas.microsoft.com/office/drawing/2014/main" id="{00000000-0008-0000-0000-000043030000}"/>
            </a:ext>
          </a:extLst>
        </xdr:cNvPr>
        <xdr:cNvPicPr preferRelativeResize="0"/>
      </xdr:nvPicPr>
      <xdr:blipFill>
        <a:blip xmlns:r="http://schemas.openxmlformats.org/officeDocument/2006/relationships" r:embed="rId8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885</xdr:row>
      <xdr:rowOff>0</xdr:rowOff>
    </xdr:from>
    <xdr:ext cx="590550" cy="590550"/>
    <xdr:pic>
      <xdr:nvPicPr>
        <xdr:cNvPr id="836" name="image821.jpg">
          <a:extLst>
            <a:ext uri="{FF2B5EF4-FFF2-40B4-BE49-F238E27FC236}">
              <a16:creationId xmlns:a16="http://schemas.microsoft.com/office/drawing/2014/main" id="{00000000-0008-0000-0000-000044030000}"/>
            </a:ext>
          </a:extLst>
        </xdr:cNvPr>
        <xdr:cNvPicPr preferRelativeResize="0"/>
      </xdr:nvPicPr>
      <xdr:blipFill>
        <a:blip xmlns:r="http://schemas.openxmlformats.org/officeDocument/2006/relationships" r:embed="rId8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886</xdr:row>
      <xdr:rowOff>0</xdr:rowOff>
    </xdr:from>
    <xdr:ext cx="590550" cy="590550"/>
    <xdr:pic>
      <xdr:nvPicPr>
        <xdr:cNvPr id="837" name="image810.jpg">
          <a:extLst>
            <a:ext uri="{FF2B5EF4-FFF2-40B4-BE49-F238E27FC236}">
              <a16:creationId xmlns:a16="http://schemas.microsoft.com/office/drawing/2014/main" id="{00000000-0008-0000-0000-000045030000}"/>
            </a:ext>
          </a:extLst>
        </xdr:cNvPr>
        <xdr:cNvPicPr preferRelativeResize="0"/>
      </xdr:nvPicPr>
      <xdr:blipFill>
        <a:blip xmlns:r="http://schemas.openxmlformats.org/officeDocument/2006/relationships" r:embed="rId8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887</xdr:row>
      <xdr:rowOff>0</xdr:rowOff>
    </xdr:from>
    <xdr:ext cx="590550" cy="590550"/>
    <xdr:pic>
      <xdr:nvPicPr>
        <xdr:cNvPr id="838" name="image813.jpg">
          <a:extLst>
            <a:ext uri="{FF2B5EF4-FFF2-40B4-BE49-F238E27FC236}">
              <a16:creationId xmlns:a16="http://schemas.microsoft.com/office/drawing/2014/main" id="{00000000-0008-0000-0000-000046030000}"/>
            </a:ext>
          </a:extLst>
        </xdr:cNvPr>
        <xdr:cNvPicPr preferRelativeResize="0"/>
      </xdr:nvPicPr>
      <xdr:blipFill>
        <a:blip xmlns:r="http://schemas.openxmlformats.org/officeDocument/2006/relationships" r:embed="rId8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888</xdr:row>
      <xdr:rowOff>0</xdr:rowOff>
    </xdr:from>
    <xdr:ext cx="590550" cy="590550"/>
    <xdr:pic>
      <xdr:nvPicPr>
        <xdr:cNvPr id="839" name="image816.jpg">
          <a:extLst>
            <a:ext uri="{FF2B5EF4-FFF2-40B4-BE49-F238E27FC236}">
              <a16:creationId xmlns:a16="http://schemas.microsoft.com/office/drawing/2014/main" id="{00000000-0008-0000-0000-000047030000}"/>
            </a:ext>
          </a:extLst>
        </xdr:cNvPr>
        <xdr:cNvPicPr preferRelativeResize="0"/>
      </xdr:nvPicPr>
      <xdr:blipFill>
        <a:blip xmlns:r="http://schemas.openxmlformats.org/officeDocument/2006/relationships" r:embed="rId8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889</xdr:row>
      <xdr:rowOff>0</xdr:rowOff>
    </xdr:from>
    <xdr:ext cx="590550" cy="590550"/>
    <xdr:pic>
      <xdr:nvPicPr>
        <xdr:cNvPr id="840" name="image820.jpg">
          <a:extLst>
            <a:ext uri="{FF2B5EF4-FFF2-40B4-BE49-F238E27FC236}">
              <a16:creationId xmlns:a16="http://schemas.microsoft.com/office/drawing/2014/main" id="{00000000-0008-0000-0000-000048030000}"/>
            </a:ext>
          </a:extLst>
        </xdr:cNvPr>
        <xdr:cNvPicPr preferRelativeResize="0"/>
      </xdr:nvPicPr>
      <xdr:blipFill>
        <a:blip xmlns:r="http://schemas.openxmlformats.org/officeDocument/2006/relationships" r:embed="rId8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890</xdr:row>
      <xdr:rowOff>0</xdr:rowOff>
    </xdr:from>
    <xdr:ext cx="590550" cy="590550"/>
    <xdr:pic>
      <xdr:nvPicPr>
        <xdr:cNvPr id="841" name="image823.jpg">
          <a:extLst>
            <a:ext uri="{FF2B5EF4-FFF2-40B4-BE49-F238E27FC236}">
              <a16:creationId xmlns:a16="http://schemas.microsoft.com/office/drawing/2014/main" id="{00000000-0008-0000-0000-000049030000}"/>
            </a:ext>
          </a:extLst>
        </xdr:cNvPr>
        <xdr:cNvPicPr preferRelativeResize="0"/>
      </xdr:nvPicPr>
      <xdr:blipFill>
        <a:blip xmlns:r="http://schemas.openxmlformats.org/officeDocument/2006/relationships" r:embed="rId8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891</xdr:row>
      <xdr:rowOff>0</xdr:rowOff>
    </xdr:from>
    <xdr:ext cx="590550" cy="590550"/>
    <xdr:pic>
      <xdr:nvPicPr>
        <xdr:cNvPr id="842" name="image855.jpg">
          <a:extLst>
            <a:ext uri="{FF2B5EF4-FFF2-40B4-BE49-F238E27FC236}">
              <a16:creationId xmlns:a16="http://schemas.microsoft.com/office/drawing/2014/main" id="{00000000-0008-0000-0000-00004A030000}"/>
            </a:ext>
          </a:extLst>
        </xdr:cNvPr>
        <xdr:cNvPicPr preferRelativeResize="0"/>
      </xdr:nvPicPr>
      <xdr:blipFill>
        <a:blip xmlns:r="http://schemas.openxmlformats.org/officeDocument/2006/relationships" r:embed="rId8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892</xdr:row>
      <xdr:rowOff>0</xdr:rowOff>
    </xdr:from>
    <xdr:ext cx="590550" cy="590550"/>
    <xdr:pic>
      <xdr:nvPicPr>
        <xdr:cNvPr id="843" name="image826.jpg">
          <a:extLst>
            <a:ext uri="{FF2B5EF4-FFF2-40B4-BE49-F238E27FC236}">
              <a16:creationId xmlns:a16="http://schemas.microsoft.com/office/drawing/2014/main" id="{00000000-0008-0000-0000-00004B030000}"/>
            </a:ext>
          </a:extLst>
        </xdr:cNvPr>
        <xdr:cNvPicPr preferRelativeResize="0"/>
      </xdr:nvPicPr>
      <xdr:blipFill>
        <a:blip xmlns:r="http://schemas.openxmlformats.org/officeDocument/2006/relationships" r:embed="rId8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893</xdr:row>
      <xdr:rowOff>0</xdr:rowOff>
    </xdr:from>
    <xdr:ext cx="590550" cy="590550"/>
    <xdr:pic>
      <xdr:nvPicPr>
        <xdr:cNvPr id="844" name="image838.png">
          <a:extLst>
            <a:ext uri="{FF2B5EF4-FFF2-40B4-BE49-F238E27FC236}">
              <a16:creationId xmlns:a16="http://schemas.microsoft.com/office/drawing/2014/main" id="{00000000-0008-0000-0000-00004C030000}"/>
            </a:ext>
          </a:extLst>
        </xdr:cNvPr>
        <xdr:cNvPicPr preferRelativeResize="0"/>
      </xdr:nvPicPr>
      <xdr:blipFill>
        <a:blip xmlns:r="http://schemas.openxmlformats.org/officeDocument/2006/relationships" r:embed="rId8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894</xdr:row>
      <xdr:rowOff>0</xdr:rowOff>
    </xdr:from>
    <xdr:ext cx="590550" cy="590550"/>
    <xdr:pic>
      <xdr:nvPicPr>
        <xdr:cNvPr id="845" name="image827.jpg">
          <a:extLst>
            <a:ext uri="{FF2B5EF4-FFF2-40B4-BE49-F238E27FC236}">
              <a16:creationId xmlns:a16="http://schemas.microsoft.com/office/drawing/2014/main" id="{00000000-0008-0000-0000-00004D030000}"/>
            </a:ext>
          </a:extLst>
        </xdr:cNvPr>
        <xdr:cNvPicPr preferRelativeResize="0"/>
      </xdr:nvPicPr>
      <xdr:blipFill>
        <a:blip xmlns:r="http://schemas.openxmlformats.org/officeDocument/2006/relationships" r:embed="rId8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895</xdr:row>
      <xdr:rowOff>0</xdr:rowOff>
    </xdr:from>
    <xdr:ext cx="590550" cy="590550"/>
    <xdr:pic>
      <xdr:nvPicPr>
        <xdr:cNvPr id="846" name="image844.jpg">
          <a:extLst>
            <a:ext uri="{FF2B5EF4-FFF2-40B4-BE49-F238E27FC236}">
              <a16:creationId xmlns:a16="http://schemas.microsoft.com/office/drawing/2014/main" id="{00000000-0008-0000-0000-00004E030000}"/>
            </a:ext>
          </a:extLst>
        </xdr:cNvPr>
        <xdr:cNvPicPr preferRelativeResize="0"/>
      </xdr:nvPicPr>
      <xdr:blipFill>
        <a:blip xmlns:r="http://schemas.openxmlformats.org/officeDocument/2006/relationships" r:embed="rId8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896</xdr:row>
      <xdr:rowOff>0</xdr:rowOff>
    </xdr:from>
    <xdr:ext cx="590550" cy="590550"/>
    <xdr:pic>
      <xdr:nvPicPr>
        <xdr:cNvPr id="847" name="image828.jpg">
          <a:extLst>
            <a:ext uri="{FF2B5EF4-FFF2-40B4-BE49-F238E27FC236}">
              <a16:creationId xmlns:a16="http://schemas.microsoft.com/office/drawing/2014/main" id="{00000000-0008-0000-0000-00004F030000}"/>
            </a:ext>
          </a:extLst>
        </xdr:cNvPr>
        <xdr:cNvPicPr preferRelativeResize="0"/>
      </xdr:nvPicPr>
      <xdr:blipFill>
        <a:blip xmlns:r="http://schemas.openxmlformats.org/officeDocument/2006/relationships" r:embed="rId8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897</xdr:row>
      <xdr:rowOff>0</xdr:rowOff>
    </xdr:from>
    <xdr:ext cx="590550" cy="590550"/>
    <xdr:pic>
      <xdr:nvPicPr>
        <xdr:cNvPr id="848" name="image822.jpg">
          <a:extLst>
            <a:ext uri="{FF2B5EF4-FFF2-40B4-BE49-F238E27FC236}">
              <a16:creationId xmlns:a16="http://schemas.microsoft.com/office/drawing/2014/main" id="{00000000-0008-0000-0000-000050030000}"/>
            </a:ext>
          </a:extLst>
        </xdr:cNvPr>
        <xdr:cNvPicPr preferRelativeResize="0"/>
      </xdr:nvPicPr>
      <xdr:blipFill>
        <a:blip xmlns:r="http://schemas.openxmlformats.org/officeDocument/2006/relationships" r:embed="rId8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898</xdr:row>
      <xdr:rowOff>0</xdr:rowOff>
    </xdr:from>
    <xdr:ext cx="590550" cy="590550"/>
    <xdr:pic>
      <xdr:nvPicPr>
        <xdr:cNvPr id="849" name="image857.jpg">
          <a:extLst>
            <a:ext uri="{FF2B5EF4-FFF2-40B4-BE49-F238E27FC236}">
              <a16:creationId xmlns:a16="http://schemas.microsoft.com/office/drawing/2014/main" id="{00000000-0008-0000-0000-000051030000}"/>
            </a:ext>
          </a:extLst>
        </xdr:cNvPr>
        <xdr:cNvPicPr preferRelativeResize="0"/>
      </xdr:nvPicPr>
      <xdr:blipFill>
        <a:blip xmlns:r="http://schemas.openxmlformats.org/officeDocument/2006/relationships" r:embed="rId8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899</xdr:row>
      <xdr:rowOff>0</xdr:rowOff>
    </xdr:from>
    <xdr:ext cx="590550" cy="590550"/>
    <xdr:pic>
      <xdr:nvPicPr>
        <xdr:cNvPr id="850" name="image835.jpg">
          <a:extLst>
            <a:ext uri="{FF2B5EF4-FFF2-40B4-BE49-F238E27FC236}">
              <a16:creationId xmlns:a16="http://schemas.microsoft.com/office/drawing/2014/main" id="{00000000-0008-0000-0000-000052030000}"/>
            </a:ext>
          </a:extLst>
        </xdr:cNvPr>
        <xdr:cNvPicPr preferRelativeResize="0"/>
      </xdr:nvPicPr>
      <xdr:blipFill>
        <a:blip xmlns:r="http://schemas.openxmlformats.org/officeDocument/2006/relationships" r:embed="rId8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900</xdr:row>
      <xdr:rowOff>0</xdr:rowOff>
    </xdr:from>
    <xdr:ext cx="590550" cy="590550"/>
    <xdr:pic>
      <xdr:nvPicPr>
        <xdr:cNvPr id="851" name="image833.jpg">
          <a:extLst>
            <a:ext uri="{FF2B5EF4-FFF2-40B4-BE49-F238E27FC236}">
              <a16:creationId xmlns:a16="http://schemas.microsoft.com/office/drawing/2014/main" id="{00000000-0008-0000-0000-000053030000}"/>
            </a:ext>
          </a:extLst>
        </xdr:cNvPr>
        <xdr:cNvPicPr preferRelativeResize="0"/>
      </xdr:nvPicPr>
      <xdr:blipFill>
        <a:blip xmlns:r="http://schemas.openxmlformats.org/officeDocument/2006/relationships" r:embed="rId8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901</xdr:row>
      <xdr:rowOff>0</xdr:rowOff>
    </xdr:from>
    <xdr:ext cx="590550" cy="590550"/>
    <xdr:pic>
      <xdr:nvPicPr>
        <xdr:cNvPr id="852" name="image834.jpg">
          <a:extLst>
            <a:ext uri="{FF2B5EF4-FFF2-40B4-BE49-F238E27FC236}">
              <a16:creationId xmlns:a16="http://schemas.microsoft.com/office/drawing/2014/main" id="{00000000-0008-0000-0000-000054030000}"/>
            </a:ext>
          </a:extLst>
        </xdr:cNvPr>
        <xdr:cNvPicPr preferRelativeResize="0"/>
      </xdr:nvPicPr>
      <xdr:blipFill>
        <a:blip xmlns:r="http://schemas.openxmlformats.org/officeDocument/2006/relationships" r:embed="rId8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902</xdr:row>
      <xdr:rowOff>0</xdr:rowOff>
    </xdr:from>
    <xdr:ext cx="590550" cy="590550"/>
    <xdr:pic>
      <xdr:nvPicPr>
        <xdr:cNvPr id="853" name="image840.jpg">
          <a:extLst>
            <a:ext uri="{FF2B5EF4-FFF2-40B4-BE49-F238E27FC236}">
              <a16:creationId xmlns:a16="http://schemas.microsoft.com/office/drawing/2014/main" id="{00000000-0008-0000-0000-000055030000}"/>
            </a:ext>
          </a:extLst>
        </xdr:cNvPr>
        <xdr:cNvPicPr preferRelativeResize="0"/>
      </xdr:nvPicPr>
      <xdr:blipFill>
        <a:blip xmlns:r="http://schemas.openxmlformats.org/officeDocument/2006/relationships" r:embed="rId8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903</xdr:row>
      <xdr:rowOff>0</xdr:rowOff>
    </xdr:from>
    <xdr:ext cx="590550" cy="590550"/>
    <xdr:pic>
      <xdr:nvPicPr>
        <xdr:cNvPr id="854" name="image845.jpg">
          <a:extLst>
            <a:ext uri="{FF2B5EF4-FFF2-40B4-BE49-F238E27FC236}">
              <a16:creationId xmlns:a16="http://schemas.microsoft.com/office/drawing/2014/main" id="{00000000-0008-0000-0000-000056030000}"/>
            </a:ext>
          </a:extLst>
        </xdr:cNvPr>
        <xdr:cNvPicPr preferRelativeResize="0"/>
      </xdr:nvPicPr>
      <xdr:blipFill>
        <a:blip xmlns:r="http://schemas.openxmlformats.org/officeDocument/2006/relationships" r:embed="rId8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904</xdr:row>
      <xdr:rowOff>0</xdr:rowOff>
    </xdr:from>
    <xdr:ext cx="590550" cy="590550"/>
    <xdr:pic>
      <xdr:nvPicPr>
        <xdr:cNvPr id="855" name="image829.jpg">
          <a:extLst>
            <a:ext uri="{FF2B5EF4-FFF2-40B4-BE49-F238E27FC236}">
              <a16:creationId xmlns:a16="http://schemas.microsoft.com/office/drawing/2014/main" id="{00000000-0008-0000-0000-000057030000}"/>
            </a:ext>
          </a:extLst>
        </xdr:cNvPr>
        <xdr:cNvPicPr preferRelativeResize="0"/>
      </xdr:nvPicPr>
      <xdr:blipFill>
        <a:blip xmlns:r="http://schemas.openxmlformats.org/officeDocument/2006/relationships" r:embed="rId8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905</xdr:row>
      <xdr:rowOff>0</xdr:rowOff>
    </xdr:from>
    <xdr:ext cx="590550" cy="590550"/>
    <xdr:pic>
      <xdr:nvPicPr>
        <xdr:cNvPr id="856" name="image831.jpg">
          <a:extLst>
            <a:ext uri="{FF2B5EF4-FFF2-40B4-BE49-F238E27FC236}">
              <a16:creationId xmlns:a16="http://schemas.microsoft.com/office/drawing/2014/main" id="{00000000-0008-0000-0000-000058030000}"/>
            </a:ext>
          </a:extLst>
        </xdr:cNvPr>
        <xdr:cNvPicPr preferRelativeResize="0"/>
      </xdr:nvPicPr>
      <xdr:blipFill>
        <a:blip xmlns:r="http://schemas.openxmlformats.org/officeDocument/2006/relationships" r:embed="rId8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906</xdr:row>
      <xdr:rowOff>0</xdr:rowOff>
    </xdr:from>
    <xdr:ext cx="590550" cy="590550"/>
    <xdr:pic>
      <xdr:nvPicPr>
        <xdr:cNvPr id="857" name="image839.jpg">
          <a:extLst>
            <a:ext uri="{FF2B5EF4-FFF2-40B4-BE49-F238E27FC236}">
              <a16:creationId xmlns:a16="http://schemas.microsoft.com/office/drawing/2014/main" id="{00000000-0008-0000-0000-000059030000}"/>
            </a:ext>
          </a:extLst>
        </xdr:cNvPr>
        <xdr:cNvPicPr preferRelativeResize="0"/>
      </xdr:nvPicPr>
      <xdr:blipFill>
        <a:blip xmlns:r="http://schemas.openxmlformats.org/officeDocument/2006/relationships" r:embed="rId8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907</xdr:row>
      <xdr:rowOff>0</xdr:rowOff>
    </xdr:from>
    <xdr:ext cx="590550" cy="590550"/>
    <xdr:pic>
      <xdr:nvPicPr>
        <xdr:cNvPr id="858" name="image858.jpg">
          <a:extLst>
            <a:ext uri="{FF2B5EF4-FFF2-40B4-BE49-F238E27FC236}">
              <a16:creationId xmlns:a16="http://schemas.microsoft.com/office/drawing/2014/main" id="{00000000-0008-0000-0000-00005A030000}"/>
            </a:ext>
          </a:extLst>
        </xdr:cNvPr>
        <xdr:cNvPicPr preferRelativeResize="0"/>
      </xdr:nvPicPr>
      <xdr:blipFill>
        <a:blip xmlns:r="http://schemas.openxmlformats.org/officeDocument/2006/relationships" r:embed="rId8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908</xdr:row>
      <xdr:rowOff>0</xdr:rowOff>
    </xdr:from>
    <xdr:ext cx="590550" cy="590550"/>
    <xdr:pic>
      <xdr:nvPicPr>
        <xdr:cNvPr id="859" name="image852.jpg">
          <a:extLst>
            <a:ext uri="{FF2B5EF4-FFF2-40B4-BE49-F238E27FC236}">
              <a16:creationId xmlns:a16="http://schemas.microsoft.com/office/drawing/2014/main" id="{00000000-0008-0000-0000-00005B030000}"/>
            </a:ext>
          </a:extLst>
        </xdr:cNvPr>
        <xdr:cNvPicPr preferRelativeResize="0"/>
      </xdr:nvPicPr>
      <xdr:blipFill>
        <a:blip xmlns:r="http://schemas.openxmlformats.org/officeDocument/2006/relationships" r:embed="rId8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909</xdr:row>
      <xdr:rowOff>0</xdr:rowOff>
    </xdr:from>
    <xdr:ext cx="590550" cy="590550"/>
    <xdr:pic>
      <xdr:nvPicPr>
        <xdr:cNvPr id="860" name="image841.jpg">
          <a:extLst>
            <a:ext uri="{FF2B5EF4-FFF2-40B4-BE49-F238E27FC236}">
              <a16:creationId xmlns:a16="http://schemas.microsoft.com/office/drawing/2014/main" id="{00000000-0008-0000-0000-00005C030000}"/>
            </a:ext>
          </a:extLst>
        </xdr:cNvPr>
        <xdr:cNvPicPr preferRelativeResize="0"/>
      </xdr:nvPicPr>
      <xdr:blipFill>
        <a:blip xmlns:r="http://schemas.openxmlformats.org/officeDocument/2006/relationships" r:embed="rId8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911</xdr:row>
      <xdr:rowOff>0</xdr:rowOff>
    </xdr:from>
    <xdr:ext cx="590550" cy="590550"/>
    <xdr:pic>
      <xdr:nvPicPr>
        <xdr:cNvPr id="861" name="image853.jpg">
          <a:extLst>
            <a:ext uri="{FF2B5EF4-FFF2-40B4-BE49-F238E27FC236}">
              <a16:creationId xmlns:a16="http://schemas.microsoft.com/office/drawing/2014/main" id="{00000000-0008-0000-0000-00005D030000}"/>
            </a:ext>
          </a:extLst>
        </xdr:cNvPr>
        <xdr:cNvPicPr preferRelativeResize="0"/>
      </xdr:nvPicPr>
      <xdr:blipFill>
        <a:blip xmlns:r="http://schemas.openxmlformats.org/officeDocument/2006/relationships" r:embed="rId8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912</xdr:row>
      <xdr:rowOff>0</xdr:rowOff>
    </xdr:from>
    <xdr:ext cx="590550" cy="590550"/>
    <xdr:pic>
      <xdr:nvPicPr>
        <xdr:cNvPr id="862" name="image837.jpg">
          <a:extLst>
            <a:ext uri="{FF2B5EF4-FFF2-40B4-BE49-F238E27FC236}">
              <a16:creationId xmlns:a16="http://schemas.microsoft.com/office/drawing/2014/main" id="{00000000-0008-0000-0000-00005E030000}"/>
            </a:ext>
          </a:extLst>
        </xdr:cNvPr>
        <xdr:cNvPicPr preferRelativeResize="0"/>
      </xdr:nvPicPr>
      <xdr:blipFill>
        <a:blip xmlns:r="http://schemas.openxmlformats.org/officeDocument/2006/relationships" r:embed="rId8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913</xdr:row>
      <xdr:rowOff>0</xdr:rowOff>
    </xdr:from>
    <xdr:ext cx="590550" cy="590550"/>
    <xdr:pic>
      <xdr:nvPicPr>
        <xdr:cNvPr id="863" name="image836.jpg">
          <a:extLst>
            <a:ext uri="{FF2B5EF4-FFF2-40B4-BE49-F238E27FC236}">
              <a16:creationId xmlns:a16="http://schemas.microsoft.com/office/drawing/2014/main" id="{00000000-0008-0000-0000-00005F030000}"/>
            </a:ext>
          </a:extLst>
        </xdr:cNvPr>
        <xdr:cNvPicPr preferRelativeResize="0"/>
      </xdr:nvPicPr>
      <xdr:blipFill>
        <a:blip xmlns:r="http://schemas.openxmlformats.org/officeDocument/2006/relationships" r:embed="rId8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914</xdr:row>
      <xdr:rowOff>0</xdr:rowOff>
    </xdr:from>
    <xdr:ext cx="590550" cy="590550"/>
    <xdr:pic>
      <xdr:nvPicPr>
        <xdr:cNvPr id="864" name="image869.jpg">
          <a:extLst>
            <a:ext uri="{FF2B5EF4-FFF2-40B4-BE49-F238E27FC236}">
              <a16:creationId xmlns:a16="http://schemas.microsoft.com/office/drawing/2014/main" id="{00000000-0008-0000-0000-000060030000}"/>
            </a:ext>
          </a:extLst>
        </xdr:cNvPr>
        <xdr:cNvPicPr preferRelativeResize="0"/>
      </xdr:nvPicPr>
      <xdr:blipFill>
        <a:blip xmlns:r="http://schemas.openxmlformats.org/officeDocument/2006/relationships" r:embed="rId8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915</xdr:row>
      <xdr:rowOff>0</xdr:rowOff>
    </xdr:from>
    <xdr:ext cx="590550" cy="590550"/>
    <xdr:pic>
      <xdr:nvPicPr>
        <xdr:cNvPr id="865" name="image879.jpg">
          <a:extLst>
            <a:ext uri="{FF2B5EF4-FFF2-40B4-BE49-F238E27FC236}">
              <a16:creationId xmlns:a16="http://schemas.microsoft.com/office/drawing/2014/main" id="{00000000-0008-0000-0000-000061030000}"/>
            </a:ext>
          </a:extLst>
        </xdr:cNvPr>
        <xdr:cNvPicPr preferRelativeResize="0"/>
      </xdr:nvPicPr>
      <xdr:blipFill>
        <a:blip xmlns:r="http://schemas.openxmlformats.org/officeDocument/2006/relationships" r:embed="rId8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916</xdr:row>
      <xdr:rowOff>0</xdr:rowOff>
    </xdr:from>
    <xdr:ext cx="590550" cy="590550"/>
    <xdr:pic>
      <xdr:nvPicPr>
        <xdr:cNvPr id="866" name="image846.jpg">
          <a:extLst>
            <a:ext uri="{FF2B5EF4-FFF2-40B4-BE49-F238E27FC236}">
              <a16:creationId xmlns:a16="http://schemas.microsoft.com/office/drawing/2014/main" id="{00000000-0008-0000-0000-000062030000}"/>
            </a:ext>
          </a:extLst>
        </xdr:cNvPr>
        <xdr:cNvPicPr preferRelativeResize="0"/>
      </xdr:nvPicPr>
      <xdr:blipFill>
        <a:blip xmlns:r="http://schemas.openxmlformats.org/officeDocument/2006/relationships" r:embed="rId8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917</xdr:row>
      <xdr:rowOff>0</xdr:rowOff>
    </xdr:from>
    <xdr:ext cx="590550" cy="590550"/>
    <xdr:pic>
      <xdr:nvPicPr>
        <xdr:cNvPr id="867" name="image871.jpg">
          <a:extLst>
            <a:ext uri="{FF2B5EF4-FFF2-40B4-BE49-F238E27FC236}">
              <a16:creationId xmlns:a16="http://schemas.microsoft.com/office/drawing/2014/main" id="{00000000-0008-0000-0000-000063030000}"/>
            </a:ext>
          </a:extLst>
        </xdr:cNvPr>
        <xdr:cNvPicPr preferRelativeResize="0"/>
      </xdr:nvPicPr>
      <xdr:blipFill>
        <a:blip xmlns:r="http://schemas.openxmlformats.org/officeDocument/2006/relationships" r:embed="rId8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918</xdr:row>
      <xdr:rowOff>0</xdr:rowOff>
    </xdr:from>
    <xdr:ext cx="590550" cy="590550"/>
    <xdr:pic>
      <xdr:nvPicPr>
        <xdr:cNvPr id="868" name="image863.jpg">
          <a:extLst>
            <a:ext uri="{FF2B5EF4-FFF2-40B4-BE49-F238E27FC236}">
              <a16:creationId xmlns:a16="http://schemas.microsoft.com/office/drawing/2014/main" id="{00000000-0008-0000-0000-000064030000}"/>
            </a:ext>
          </a:extLst>
        </xdr:cNvPr>
        <xdr:cNvPicPr preferRelativeResize="0"/>
      </xdr:nvPicPr>
      <xdr:blipFill>
        <a:blip xmlns:r="http://schemas.openxmlformats.org/officeDocument/2006/relationships" r:embed="rId8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919</xdr:row>
      <xdr:rowOff>0</xdr:rowOff>
    </xdr:from>
    <xdr:ext cx="590550" cy="590550"/>
    <xdr:pic>
      <xdr:nvPicPr>
        <xdr:cNvPr id="869" name="image842.jpg">
          <a:extLst>
            <a:ext uri="{FF2B5EF4-FFF2-40B4-BE49-F238E27FC236}">
              <a16:creationId xmlns:a16="http://schemas.microsoft.com/office/drawing/2014/main" id="{00000000-0008-0000-0000-000065030000}"/>
            </a:ext>
          </a:extLst>
        </xdr:cNvPr>
        <xdr:cNvPicPr preferRelativeResize="0"/>
      </xdr:nvPicPr>
      <xdr:blipFill>
        <a:blip xmlns:r="http://schemas.openxmlformats.org/officeDocument/2006/relationships" r:embed="rId8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920</xdr:row>
      <xdr:rowOff>0</xdr:rowOff>
    </xdr:from>
    <xdr:ext cx="590550" cy="590550"/>
    <xdr:pic>
      <xdr:nvPicPr>
        <xdr:cNvPr id="870" name="image847.jpg">
          <a:extLst>
            <a:ext uri="{FF2B5EF4-FFF2-40B4-BE49-F238E27FC236}">
              <a16:creationId xmlns:a16="http://schemas.microsoft.com/office/drawing/2014/main" id="{00000000-0008-0000-0000-000066030000}"/>
            </a:ext>
          </a:extLst>
        </xdr:cNvPr>
        <xdr:cNvPicPr preferRelativeResize="0"/>
      </xdr:nvPicPr>
      <xdr:blipFill>
        <a:blip xmlns:r="http://schemas.openxmlformats.org/officeDocument/2006/relationships" r:embed="rId8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921</xdr:row>
      <xdr:rowOff>0</xdr:rowOff>
    </xdr:from>
    <xdr:ext cx="590550" cy="590550"/>
    <xdr:pic>
      <xdr:nvPicPr>
        <xdr:cNvPr id="871" name="image861.jpg">
          <a:extLst>
            <a:ext uri="{FF2B5EF4-FFF2-40B4-BE49-F238E27FC236}">
              <a16:creationId xmlns:a16="http://schemas.microsoft.com/office/drawing/2014/main" id="{00000000-0008-0000-0000-000067030000}"/>
            </a:ext>
          </a:extLst>
        </xdr:cNvPr>
        <xdr:cNvPicPr preferRelativeResize="0"/>
      </xdr:nvPicPr>
      <xdr:blipFill>
        <a:blip xmlns:r="http://schemas.openxmlformats.org/officeDocument/2006/relationships" r:embed="rId8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922</xdr:row>
      <xdr:rowOff>0</xdr:rowOff>
    </xdr:from>
    <xdr:ext cx="590550" cy="590550"/>
    <xdr:pic>
      <xdr:nvPicPr>
        <xdr:cNvPr id="872" name="image851.jpg">
          <a:extLst>
            <a:ext uri="{FF2B5EF4-FFF2-40B4-BE49-F238E27FC236}">
              <a16:creationId xmlns:a16="http://schemas.microsoft.com/office/drawing/2014/main" id="{00000000-0008-0000-0000-000068030000}"/>
            </a:ext>
          </a:extLst>
        </xdr:cNvPr>
        <xdr:cNvPicPr preferRelativeResize="0"/>
      </xdr:nvPicPr>
      <xdr:blipFill>
        <a:blip xmlns:r="http://schemas.openxmlformats.org/officeDocument/2006/relationships" r:embed="rId8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923</xdr:row>
      <xdr:rowOff>0</xdr:rowOff>
    </xdr:from>
    <xdr:ext cx="590550" cy="590550"/>
    <xdr:pic>
      <xdr:nvPicPr>
        <xdr:cNvPr id="873" name="image848.jpg">
          <a:extLst>
            <a:ext uri="{FF2B5EF4-FFF2-40B4-BE49-F238E27FC236}">
              <a16:creationId xmlns:a16="http://schemas.microsoft.com/office/drawing/2014/main" id="{00000000-0008-0000-0000-000069030000}"/>
            </a:ext>
          </a:extLst>
        </xdr:cNvPr>
        <xdr:cNvPicPr preferRelativeResize="0"/>
      </xdr:nvPicPr>
      <xdr:blipFill>
        <a:blip xmlns:r="http://schemas.openxmlformats.org/officeDocument/2006/relationships" r:embed="rId8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924</xdr:row>
      <xdr:rowOff>0</xdr:rowOff>
    </xdr:from>
    <xdr:ext cx="590550" cy="590550"/>
    <xdr:pic>
      <xdr:nvPicPr>
        <xdr:cNvPr id="874" name="image854.jpg">
          <a:extLst>
            <a:ext uri="{FF2B5EF4-FFF2-40B4-BE49-F238E27FC236}">
              <a16:creationId xmlns:a16="http://schemas.microsoft.com/office/drawing/2014/main" id="{00000000-0008-0000-0000-00006A030000}"/>
            </a:ext>
          </a:extLst>
        </xdr:cNvPr>
        <xdr:cNvPicPr preferRelativeResize="0"/>
      </xdr:nvPicPr>
      <xdr:blipFill>
        <a:blip xmlns:r="http://schemas.openxmlformats.org/officeDocument/2006/relationships" r:embed="rId8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925</xdr:row>
      <xdr:rowOff>0</xdr:rowOff>
    </xdr:from>
    <xdr:ext cx="590550" cy="590550"/>
    <xdr:pic>
      <xdr:nvPicPr>
        <xdr:cNvPr id="875" name="image850.jpg">
          <a:extLst>
            <a:ext uri="{FF2B5EF4-FFF2-40B4-BE49-F238E27FC236}">
              <a16:creationId xmlns:a16="http://schemas.microsoft.com/office/drawing/2014/main" id="{00000000-0008-0000-0000-00006B030000}"/>
            </a:ext>
          </a:extLst>
        </xdr:cNvPr>
        <xdr:cNvPicPr preferRelativeResize="0"/>
      </xdr:nvPicPr>
      <xdr:blipFill>
        <a:blip xmlns:r="http://schemas.openxmlformats.org/officeDocument/2006/relationships" r:embed="rId8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926</xdr:row>
      <xdr:rowOff>0</xdr:rowOff>
    </xdr:from>
    <xdr:ext cx="590550" cy="590550"/>
    <xdr:pic>
      <xdr:nvPicPr>
        <xdr:cNvPr id="876" name="image849.jpg">
          <a:extLst>
            <a:ext uri="{FF2B5EF4-FFF2-40B4-BE49-F238E27FC236}">
              <a16:creationId xmlns:a16="http://schemas.microsoft.com/office/drawing/2014/main" id="{00000000-0008-0000-0000-00006C030000}"/>
            </a:ext>
          </a:extLst>
        </xdr:cNvPr>
        <xdr:cNvPicPr preferRelativeResize="0"/>
      </xdr:nvPicPr>
      <xdr:blipFill>
        <a:blip xmlns:r="http://schemas.openxmlformats.org/officeDocument/2006/relationships" r:embed="rId8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927</xdr:row>
      <xdr:rowOff>0</xdr:rowOff>
    </xdr:from>
    <xdr:ext cx="590550" cy="590550"/>
    <xdr:pic>
      <xdr:nvPicPr>
        <xdr:cNvPr id="877" name="image873.jpg">
          <a:extLst>
            <a:ext uri="{FF2B5EF4-FFF2-40B4-BE49-F238E27FC236}">
              <a16:creationId xmlns:a16="http://schemas.microsoft.com/office/drawing/2014/main" id="{00000000-0008-0000-0000-00006D030000}"/>
            </a:ext>
          </a:extLst>
        </xdr:cNvPr>
        <xdr:cNvPicPr preferRelativeResize="0"/>
      </xdr:nvPicPr>
      <xdr:blipFill>
        <a:blip xmlns:r="http://schemas.openxmlformats.org/officeDocument/2006/relationships" r:embed="rId8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928</xdr:row>
      <xdr:rowOff>0</xdr:rowOff>
    </xdr:from>
    <xdr:ext cx="590550" cy="590550"/>
    <xdr:pic>
      <xdr:nvPicPr>
        <xdr:cNvPr id="878" name="image891.jpg">
          <a:extLst>
            <a:ext uri="{FF2B5EF4-FFF2-40B4-BE49-F238E27FC236}">
              <a16:creationId xmlns:a16="http://schemas.microsoft.com/office/drawing/2014/main" id="{00000000-0008-0000-0000-00006E030000}"/>
            </a:ext>
          </a:extLst>
        </xdr:cNvPr>
        <xdr:cNvPicPr preferRelativeResize="0"/>
      </xdr:nvPicPr>
      <xdr:blipFill>
        <a:blip xmlns:r="http://schemas.openxmlformats.org/officeDocument/2006/relationships" r:embed="rId8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929</xdr:row>
      <xdr:rowOff>0</xdr:rowOff>
    </xdr:from>
    <xdr:ext cx="590550" cy="590550"/>
    <xdr:pic>
      <xdr:nvPicPr>
        <xdr:cNvPr id="879" name="image868.jpg">
          <a:extLst>
            <a:ext uri="{FF2B5EF4-FFF2-40B4-BE49-F238E27FC236}">
              <a16:creationId xmlns:a16="http://schemas.microsoft.com/office/drawing/2014/main" id="{00000000-0008-0000-0000-00006F030000}"/>
            </a:ext>
          </a:extLst>
        </xdr:cNvPr>
        <xdr:cNvPicPr preferRelativeResize="0"/>
      </xdr:nvPicPr>
      <xdr:blipFill>
        <a:blip xmlns:r="http://schemas.openxmlformats.org/officeDocument/2006/relationships" r:embed="rId8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930</xdr:row>
      <xdr:rowOff>0</xdr:rowOff>
    </xdr:from>
    <xdr:ext cx="590550" cy="590550"/>
    <xdr:pic>
      <xdr:nvPicPr>
        <xdr:cNvPr id="880" name="image860.jpg">
          <a:extLst>
            <a:ext uri="{FF2B5EF4-FFF2-40B4-BE49-F238E27FC236}">
              <a16:creationId xmlns:a16="http://schemas.microsoft.com/office/drawing/2014/main" id="{00000000-0008-0000-0000-000070030000}"/>
            </a:ext>
          </a:extLst>
        </xdr:cNvPr>
        <xdr:cNvPicPr preferRelativeResize="0"/>
      </xdr:nvPicPr>
      <xdr:blipFill>
        <a:blip xmlns:r="http://schemas.openxmlformats.org/officeDocument/2006/relationships" r:embed="rId8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931</xdr:row>
      <xdr:rowOff>0</xdr:rowOff>
    </xdr:from>
    <xdr:ext cx="590550" cy="590550"/>
    <xdr:pic>
      <xdr:nvPicPr>
        <xdr:cNvPr id="881" name="image872.jpg">
          <a:extLst>
            <a:ext uri="{FF2B5EF4-FFF2-40B4-BE49-F238E27FC236}">
              <a16:creationId xmlns:a16="http://schemas.microsoft.com/office/drawing/2014/main" id="{00000000-0008-0000-0000-000071030000}"/>
            </a:ext>
          </a:extLst>
        </xdr:cNvPr>
        <xdr:cNvPicPr preferRelativeResize="0"/>
      </xdr:nvPicPr>
      <xdr:blipFill>
        <a:blip xmlns:r="http://schemas.openxmlformats.org/officeDocument/2006/relationships" r:embed="rId8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932</xdr:row>
      <xdr:rowOff>0</xdr:rowOff>
    </xdr:from>
    <xdr:ext cx="590550" cy="590550"/>
    <xdr:pic>
      <xdr:nvPicPr>
        <xdr:cNvPr id="882" name="image856.jpg">
          <a:extLst>
            <a:ext uri="{FF2B5EF4-FFF2-40B4-BE49-F238E27FC236}">
              <a16:creationId xmlns:a16="http://schemas.microsoft.com/office/drawing/2014/main" id="{00000000-0008-0000-0000-000072030000}"/>
            </a:ext>
          </a:extLst>
        </xdr:cNvPr>
        <xdr:cNvPicPr preferRelativeResize="0"/>
      </xdr:nvPicPr>
      <xdr:blipFill>
        <a:blip xmlns:r="http://schemas.openxmlformats.org/officeDocument/2006/relationships" r:embed="rId8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933</xdr:row>
      <xdr:rowOff>0</xdr:rowOff>
    </xdr:from>
    <xdr:ext cx="590550" cy="590550"/>
    <xdr:pic>
      <xdr:nvPicPr>
        <xdr:cNvPr id="883" name="image876.jpg">
          <a:extLst>
            <a:ext uri="{FF2B5EF4-FFF2-40B4-BE49-F238E27FC236}">
              <a16:creationId xmlns:a16="http://schemas.microsoft.com/office/drawing/2014/main" id="{00000000-0008-0000-0000-000073030000}"/>
            </a:ext>
          </a:extLst>
        </xdr:cNvPr>
        <xdr:cNvPicPr preferRelativeResize="0"/>
      </xdr:nvPicPr>
      <xdr:blipFill>
        <a:blip xmlns:r="http://schemas.openxmlformats.org/officeDocument/2006/relationships" r:embed="rId8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934</xdr:row>
      <xdr:rowOff>0</xdr:rowOff>
    </xdr:from>
    <xdr:ext cx="590550" cy="590550"/>
    <xdr:pic>
      <xdr:nvPicPr>
        <xdr:cNvPr id="884" name="image859.jpg">
          <a:extLst>
            <a:ext uri="{FF2B5EF4-FFF2-40B4-BE49-F238E27FC236}">
              <a16:creationId xmlns:a16="http://schemas.microsoft.com/office/drawing/2014/main" id="{00000000-0008-0000-0000-000074030000}"/>
            </a:ext>
          </a:extLst>
        </xdr:cNvPr>
        <xdr:cNvPicPr preferRelativeResize="0"/>
      </xdr:nvPicPr>
      <xdr:blipFill>
        <a:blip xmlns:r="http://schemas.openxmlformats.org/officeDocument/2006/relationships" r:embed="rId8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935</xdr:row>
      <xdr:rowOff>0</xdr:rowOff>
    </xdr:from>
    <xdr:ext cx="590550" cy="590550"/>
    <xdr:pic>
      <xdr:nvPicPr>
        <xdr:cNvPr id="885" name="image883.jpg">
          <a:extLst>
            <a:ext uri="{FF2B5EF4-FFF2-40B4-BE49-F238E27FC236}">
              <a16:creationId xmlns:a16="http://schemas.microsoft.com/office/drawing/2014/main" id="{00000000-0008-0000-0000-000075030000}"/>
            </a:ext>
          </a:extLst>
        </xdr:cNvPr>
        <xdr:cNvPicPr preferRelativeResize="0"/>
      </xdr:nvPicPr>
      <xdr:blipFill>
        <a:blip xmlns:r="http://schemas.openxmlformats.org/officeDocument/2006/relationships" r:embed="rId8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936</xdr:row>
      <xdr:rowOff>0</xdr:rowOff>
    </xdr:from>
    <xdr:ext cx="590550" cy="590550"/>
    <xdr:pic>
      <xdr:nvPicPr>
        <xdr:cNvPr id="886" name="image865.jpg">
          <a:extLst>
            <a:ext uri="{FF2B5EF4-FFF2-40B4-BE49-F238E27FC236}">
              <a16:creationId xmlns:a16="http://schemas.microsoft.com/office/drawing/2014/main" id="{00000000-0008-0000-0000-000076030000}"/>
            </a:ext>
          </a:extLst>
        </xdr:cNvPr>
        <xdr:cNvPicPr preferRelativeResize="0"/>
      </xdr:nvPicPr>
      <xdr:blipFill>
        <a:blip xmlns:r="http://schemas.openxmlformats.org/officeDocument/2006/relationships" r:embed="rId8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937</xdr:row>
      <xdr:rowOff>0</xdr:rowOff>
    </xdr:from>
    <xdr:ext cx="590550" cy="590550"/>
    <xdr:pic>
      <xdr:nvPicPr>
        <xdr:cNvPr id="887" name="image862.jpg">
          <a:extLst>
            <a:ext uri="{FF2B5EF4-FFF2-40B4-BE49-F238E27FC236}">
              <a16:creationId xmlns:a16="http://schemas.microsoft.com/office/drawing/2014/main" id="{00000000-0008-0000-0000-000077030000}"/>
            </a:ext>
          </a:extLst>
        </xdr:cNvPr>
        <xdr:cNvPicPr preferRelativeResize="0"/>
      </xdr:nvPicPr>
      <xdr:blipFill>
        <a:blip xmlns:r="http://schemas.openxmlformats.org/officeDocument/2006/relationships" r:embed="rId8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939</xdr:row>
      <xdr:rowOff>0</xdr:rowOff>
    </xdr:from>
    <xdr:ext cx="590550" cy="590550"/>
    <xdr:pic>
      <xdr:nvPicPr>
        <xdr:cNvPr id="888" name="image878.jpg">
          <a:extLst>
            <a:ext uri="{FF2B5EF4-FFF2-40B4-BE49-F238E27FC236}">
              <a16:creationId xmlns:a16="http://schemas.microsoft.com/office/drawing/2014/main" id="{00000000-0008-0000-0000-000078030000}"/>
            </a:ext>
          </a:extLst>
        </xdr:cNvPr>
        <xdr:cNvPicPr preferRelativeResize="0"/>
      </xdr:nvPicPr>
      <xdr:blipFill>
        <a:blip xmlns:r="http://schemas.openxmlformats.org/officeDocument/2006/relationships" r:embed="rId8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940</xdr:row>
      <xdr:rowOff>0</xdr:rowOff>
    </xdr:from>
    <xdr:ext cx="590550" cy="590550"/>
    <xdr:pic>
      <xdr:nvPicPr>
        <xdr:cNvPr id="889" name="image874.jpg">
          <a:extLst>
            <a:ext uri="{FF2B5EF4-FFF2-40B4-BE49-F238E27FC236}">
              <a16:creationId xmlns:a16="http://schemas.microsoft.com/office/drawing/2014/main" id="{00000000-0008-0000-0000-000079030000}"/>
            </a:ext>
          </a:extLst>
        </xdr:cNvPr>
        <xdr:cNvPicPr preferRelativeResize="0"/>
      </xdr:nvPicPr>
      <xdr:blipFill>
        <a:blip xmlns:r="http://schemas.openxmlformats.org/officeDocument/2006/relationships" r:embed="rId8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941</xdr:row>
      <xdr:rowOff>0</xdr:rowOff>
    </xdr:from>
    <xdr:ext cx="590550" cy="590550"/>
    <xdr:pic>
      <xdr:nvPicPr>
        <xdr:cNvPr id="890" name="image875.jpg">
          <a:extLst>
            <a:ext uri="{FF2B5EF4-FFF2-40B4-BE49-F238E27FC236}">
              <a16:creationId xmlns:a16="http://schemas.microsoft.com/office/drawing/2014/main" id="{00000000-0008-0000-0000-00007A030000}"/>
            </a:ext>
          </a:extLst>
        </xdr:cNvPr>
        <xdr:cNvPicPr preferRelativeResize="0"/>
      </xdr:nvPicPr>
      <xdr:blipFill>
        <a:blip xmlns:r="http://schemas.openxmlformats.org/officeDocument/2006/relationships" r:embed="rId8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942</xdr:row>
      <xdr:rowOff>0</xdr:rowOff>
    </xdr:from>
    <xdr:ext cx="590550" cy="590550"/>
    <xdr:pic>
      <xdr:nvPicPr>
        <xdr:cNvPr id="891" name="image867.png">
          <a:extLst>
            <a:ext uri="{FF2B5EF4-FFF2-40B4-BE49-F238E27FC236}">
              <a16:creationId xmlns:a16="http://schemas.microsoft.com/office/drawing/2014/main" id="{00000000-0008-0000-0000-00007B030000}"/>
            </a:ext>
          </a:extLst>
        </xdr:cNvPr>
        <xdr:cNvPicPr preferRelativeResize="0"/>
      </xdr:nvPicPr>
      <xdr:blipFill>
        <a:blip xmlns:r="http://schemas.openxmlformats.org/officeDocument/2006/relationships" r:embed="rId8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943</xdr:row>
      <xdr:rowOff>0</xdr:rowOff>
    </xdr:from>
    <xdr:ext cx="590550" cy="590550"/>
    <xdr:pic>
      <xdr:nvPicPr>
        <xdr:cNvPr id="892" name="image870.jpg">
          <a:extLst>
            <a:ext uri="{FF2B5EF4-FFF2-40B4-BE49-F238E27FC236}">
              <a16:creationId xmlns:a16="http://schemas.microsoft.com/office/drawing/2014/main" id="{00000000-0008-0000-0000-00007C030000}"/>
            </a:ext>
          </a:extLst>
        </xdr:cNvPr>
        <xdr:cNvPicPr preferRelativeResize="0"/>
      </xdr:nvPicPr>
      <xdr:blipFill>
        <a:blip xmlns:r="http://schemas.openxmlformats.org/officeDocument/2006/relationships" r:embed="rId8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944</xdr:row>
      <xdr:rowOff>0</xdr:rowOff>
    </xdr:from>
    <xdr:ext cx="590550" cy="590550"/>
    <xdr:pic>
      <xdr:nvPicPr>
        <xdr:cNvPr id="893" name="image877.jpg">
          <a:extLst>
            <a:ext uri="{FF2B5EF4-FFF2-40B4-BE49-F238E27FC236}">
              <a16:creationId xmlns:a16="http://schemas.microsoft.com/office/drawing/2014/main" id="{00000000-0008-0000-0000-00007D030000}"/>
            </a:ext>
          </a:extLst>
        </xdr:cNvPr>
        <xdr:cNvPicPr preferRelativeResize="0"/>
      </xdr:nvPicPr>
      <xdr:blipFill>
        <a:blip xmlns:r="http://schemas.openxmlformats.org/officeDocument/2006/relationships" r:embed="rId8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947</xdr:row>
      <xdr:rowOff>0</xdr:rowOff>
    </xdr:from>
    <xdr:ext cx="590550" cy="590550"/>
    <xdr:pic>
      <xdr:nvPicPr>
        <xdr:cNvPr id="894" name="image864.jpg">
          <a:extLst>
            <a:ext uri="{FF2B5EF4-FFF2-40B4-BE49-F238E27FC236}">
              <a16:creationId xmlns:a16="http://schemas.microsoft.com/office/drawing/2014/main" id="{00000000-0008-0000-0000-00007E030000}"/>
            </a:ext>
          </a:extLst>
        </xdr:cNvPr>
        <xdr:cNvPicPr preferRelativeResize="0"/>
      </xdr:nvPicPr>
      <xdr:blipFill>
        <a:blip xmlns:r="http://schemas.openxmlformats.org/officeDocument/2006/relationships" r:embed="rId8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948</xdr:row>
      <xdr:rowOff>0</xdr:rowOff>
    </xdr:from>
    <xdr:ext cx="590550" cy="590550"/>
    <xdr:pic>
      <xdr:nvPicPr>
        <xdr:cNvPr id="895" name="image904.jpg">
          <a:extLst>
            <a:ext uri="{FF2B5EF4-FFF2-40B4-BE49-F238E27FC236}">
              <a16:creationId xmlns:a16="http://schemas.microsoft.com/office/drawing/2014/main" id="{00000000-0008-0000-0000-00007F030000}"/>
            </a:ext>
          </a:extLst>
        </xdr:cNvPr>
        <xdr:cNvPicPr preferRelativeResize="0"/>
      </xdr:nvPicPr>
      <xdr:blipFill>
        <a:blip xmlns:r="http://schemas.openxmlformats.org/officeDocument/2006/relationships" r:embed="rId8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949</xdr:row>
      <xdr:rowOff>0</xdr:rowOff>
    </xdr:from>
    <xdr:ext cx="590550" cy="590550"/>
    <xdr:pic>
      <xdr:nvPicPr>
        <xdr:cNvPr id="896" name="image866.jpg">
          <a:extLst>
            <a:ext uri="{FF2B5EF4-FFF2-40B4-BE49-F238E27FC236}">
              <a16:creationId xmlns:a16="http://schemas.microsoft.com/office/drawing/2014/main" id="{00000000-0008-0000-0000-000080030000}"/>
            </a:ext>
          </a:extLst>
        </xdr:cNvPr>
        <xdr:cNvPicPr preferRelativeResize="0"/>
      </xdr:nvPicPr>
      <xdr:blipFill>
        <a:blip xmlns:r="http://schemas.openxmlformats.org/officeDocument/2006/relationships" r:embed="rId8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950</xdr:row>
      <xdr:rowOff>0</xdr:rowOff>
    </xdr:from>
    <xdr:ext cx="590550" cy="590550"/>
    <xdr:pic>
      <xdr:nvPicPr>
        <xdr:cNvPr id="897" name="image880.jpg">
          <a:extLst>
            <a:ext uri="{FF2B5EF4-FFF2-40B4-BE49-F238E27FC236}">
              <a16:creationId xmlns:a16="http://schemas.microsoft.com/office/drawing/2014/main" id="{00000000-0008-0000-0000-000081030000}"/>
            </a:ext>
          </a:extLst>
        </xdr:cNvPr>
        <xdr:cNvPicPr preferRelativeResize="0"/>
      </xdr:nvPicPr>
      <xdr:blipFill>
        <a:blip xmlns:r="http://schemas.openxmlformats.org/officeDocument/2006/relationships" r:embed="rId8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952</xdr:row>
      <xdr:rowOff>0</xdr:rowOff>
    </xdr:from>
    <xdr:ext cx="590550" cy="590550"/>
    <xdr:pic>
      <xdr:nvPicPr>
        <xdr:cNvPr id="898" name="image911.jpg">
          <a:extLst>
            <a:ext uri="{FF2B5EF4-FFF2-40B4-BE49-F238E27FC236}">
              <a16:creationId xmlns:a16="http://schemas.microsoft.com/office/drawing/2014/main" id="{00000000-0008-0000-0000-000082030000}"/>
            </a:ext>
          </a:extLst>
        </xdr:cNvPr>
        <xdr:cNvPicPr preferRelativeResize="0"/>
      </xdr:nvPicPr>
      <xdr:blipFill>
        <a:blip xmlns:r="http://schemas.openxmlformats.org/officeDocument/2006/relationships" r:embed="rId8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953</xdr:row>
      <xdr:rowOff>0</xdr:rowOff>
    </xdr:from>
    <xdr:ext cx="590550" cy="590550"/>
    <xdr:pic>
      <xdr:nvPicPr>
        <xdr:cNvPr id="899" name="image881.jpg">
          <a:extLst>
            <a:ext uri="{FF2B5EF4-FFF2-40B4-BE49-F238E27FC236}">
              <a16:creationId xmlns:a16="http://schemas.microsoft.com/office/drawing/2014/main" id="{00000000-0008-0000-0000-000083030000}"/>
            </a:ext>
          </a:extLst>
        </xdr:cNvPr>
        <xdr:cNvPicPr preferRelativeResize="0"/>
      </xdr:nvPicPr>
      <xdr:blipFill>
        <a:blip xmlns:r="http://schemas.openxmlformats.org/officeDocument/2006/relationships" r:embed="rId8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955</xdr:row>
      <xdr:rowOff>0</xdr:rowOff>
    </xdr:from>
    <xdr:ext cx="590550" cy="590550"/>
    <xdr:pic>
      <xdr:nvPicPr>
        <xdr:cNvPr id="900" name="image902.jpg">
          <a:extLst>
            <a:ext uri="{FF2B5EF4-FFF2-40B4-BE49-F238E27FC236}">
              <a16:creationId xmlns:a16="http://schemas.microsoft.com/office/drawing/2014/main" id="{00000000-0008-0000-0000-000084030000}"/>
            </a:ext>
          </a:extLst>
        </xdr:cNvPr>
        <xdr:cNvPicPr preferRelativeResize="0"/>
      </xdr:nvPicPr>
      <xdr:blipFill>
        <a:blip xmlns:r="http://schemas.openxmlformats.org/officeDocument/2006/relationships" r:embed="rId8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957</xdr:row>
      <xdr:rowOff>0</xdr:rowOff>
    </xdr:from>
    <xdr:ext cx="590550" cy="590550"/>
    <xdr:pic>
      <xdr:nvPicPr>
        <xdr:cNvPr id="901" name="image884.jpg">
          <a:extLst>
            <a:ext uri="{FF2B5EF4-FFF2-40B4-BE49-F238E27FC236}">
              <a16:creationId xmlns:a16="http://schemas.microsoft.com/office/drawing/2014/main" id="{00000000-0008-0000-0000-000085030000}"/>
            </a:ext>
          </a:extLst>
        </xdr:cNvPr>
        <xdr:cNvPicPr preferRelativeResize="0"/>
      </xdr:nvPicPr>
      <xdr:blipFill>
        <a:blip xmlns:r="http://schemas.openxmlformats.org/officeDocument/2006/relationships" r:embed="rId8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959</xdr:row>
      <xdr:rowOff>0</xdr:rowOff>
    </xdr:from>
    <xdr:ext cx="590550" cy="590550"/>
    <xdr:pic>
      <xdr:nvPicPr>
        <xdr:cNvPr id="902" name="image894.jpg">
          <a:extLst>
            <a:ext uri="{FF2B5EF4-FFF2-40B4-BE49-F238E27FC236}">
              <a16:creationId xmlns:a16="http://schemas.microsoft.com/office/drawing/2014/main" id="{00000000-0008-0000-0000-000086030000}"/>
            </a:ext>
          </a:extLst>
        </xdr:cNvPr>
        <xdr:cNvPicPr preferRelativeResize="0"/>
      </xdr:nvPicPr>
      <xdr:blipFill>
        <a:blip xmlns:r="http://schemas.openxmlformats.org/officeDocument/2006/relationships" r:embed="rId8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960</xdr:row>
      <xdr:rowOff>0</xdr:rowOff>
    </xdr:from>
    <xdr:ext cx="590550" cy="590550"/>
    <xdr:pic>
      <xdr:nvPicPr>
        <xdr:cNvPr id="903" name="image886.jpg">
          <a:extLst>
            <a:ext uri="{FF2B5EF4-FFF2-40B4-BE49-F238E27FC236}">
              <a16:creationId xmlns:a16="http://schemas.microsoft.com/office/drawing/2014/main" id="{00000000-0008-0000-0000-000087030000}"/>
            </a:ext>
          </a:extLst>
        </xdr:cNvPr>
        <xdr:cNvPicPr preferRelativeResize="0"/>
      </xdr:nvPicPr>
      <xdr:blipFill>
        <a:blip xmlns:r="http://schemas.openxmlformats.org/officeDocument/2006/relationships" r:embed="rId8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963</xdr:row>
      <xdr:rowOff>0</xdr:rowOff>
    </xdr:from>
    <xdr:ext cx="590550" cy="590550"/>
    <xdr:pic>
      <xdr:nvPicPr>
        <xdr:cNvPr id="904" name="image901.jpg">
          <a:extLst>
            <a:ext uri="{FF2B5EF4-FFF2-40B4-BE49-F238E27FC236}">
              <a16:creationId xmlns:a16="http://schemas.microsoft.com/office/drawing/2014/main" id="{00000000-0008-0000-0000-000088030000}"/>
            </a:ext>
          </a:extLst>
        </xdr:cNvPr>
        <xdr:cNvPicPr preferRelativeResize="0"/>
      </xdr:nvPicPr>
      <xdr:blipFill>
        <a:blip xmlns:r="http://schemas.openxmlformats.org/officeDocument/2006/relationships" r:embed="rId8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966</xdr:row>
      <xdr:rowOff>0</xdr:rowOff>
    </xdr:from>
    <xdr:ext cx="590550" cy="590550"/>
    <xdr:pic>
      <xdr:nvPicPr>
        <xdr:cNvPr id="905" name="image893.jpg">
          <a:extLst>
            <a:ext uri="{FF2B5EF4-FFF2-40B4-BE49-F238E27FC236}">
              <a16:creationId xmlns:a16="http://schemas.microsoft.com/office/drawing/2014/main" id="{00000000-0008-0000-0000-000089030000}"/>
            </a:ext>
          </a:extLst>
        </xdr:cNvPr>
        <xdr:cNvPicPr preferRelativeResize="0"/>
      </xdr:nvPicPr>
      <xdr:blipFill>
        <a:blip xmlns:r="http://schemas.openxmlformats.org/officeDocument/2006/relationships" r:embed="rId8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967</xdr:row>
      <xdr:rowOff>0</xdr:rowOff>
    </xdr:from>
    <xdr:ext cx="590550" cy="590550"/>
    <xdr:pic>
      <xdr:nvPicPr>
        <xdr:cNvPr id="906" name="image885.jpg">
          <a:extLst>
            <a:ext uri="{FF2B5EF4-FFF2-40B4-BE49-F238E27FC236}">
              <a16:creationId xmlns:a16="http://schemas.microsoft.com/office/drawing/2014/main" id="{00000000-0008-0000-0000-00008A030000}"/>
            </a:ext>
          </a:extLst>
        </xdr:cNvPr>
        <xdr:cNvPicPr preferRelativeResize="0"/>
      </xdr:nvPicPr>
      <xdr:blipFill>
        <a:blip xmlns:r="http://schemas.openxmlformats.org/officeDocument/2006/relationships" r:embed="rId8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968</xdr:row>
      <xdr:rowOff>0</xdr:rowOff>
    </xdr:from>
    <xdr:ext cx="590550" cy="590550"/>
    <xdr:pic>
      <xdr:nvPicPr>
        <xdr:cNvPr id="907" name="image889.jpg">
          <a:extLst>
            <a:ext uri="{FF2B5EF4-FFF2-40B4-BE49-F238E27FC236}">
              <a16:creationId xmlns:a16="http://schemas.microsoft.com/office/drawing/2014/main" id="{00000000-0008-0000-0000-00008B030000}"/>
            </a:ext>
          </a:extLst>
        </xdr:cNvPr>
        <xdr:cNvPicPr preferRelativeResize="0"/>
      </xdr:nvPicPr>
      <xdr:blipFill>
        <a:blip xmlns:r="http://schemas.openxmlformats.org/officeDocument/2006/relationships" r:embed="rId8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969</xdr:row>
      <xdr:rowOff>0</xdr:rowOff>
    </xdr:from>
    <xdr:ext cx="590550" cy="590550"/>
    <xdr:pic>
      <xdr:nvPicPr>
        <xdr:cNvPr id="908" name="image887.jpg">
          <a:extLst>
            <a:ext uri="{FF2B5EF4-FFF2-40B4-BE49-F238E27FC236}">
              <a16:creationId xmlns:a16="http://schemas.microsoft.com/office/drawing/2014/main" id="{00000000-0008-0000-0000-00008C030000}"/>
            </a:ext>
          </a:extLst>
        </xdr:cNvPr>
        <xdr:cNvPicPr preferRelativeResize="0"/>
      </xdr:nvPicPr>
      <xdr:blipFill>
        <a:blip xmlns:r="http://schemas.openxmlformats.org/officeDocument/2006/relationships" r:embed="rId8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971</xdr:row>
      <xdr:rowOff>0</xdr:rowOff>
    </xdr:from>
    <xdr:ext cx="590550" cy="590550"/>
    <xdr:pic>
      <xdr:nvPicPr>
        <xdr:cNvPr id="909" name="image885.jpg">
          <a:extLst>
            <a:ext uri="{FF2B5EF4-FFF2-40B4-BE49-F238E27FC236}">
              <a16:creationId xmlns:a16="http://schemas.microsoft.com/office/drawing/2014/main" id="{00000000-0008-0000-0000-00008D030000}"/>
            </a:ext>
          </a:extLst>
        </xdr:cNvPr>
        <xdr:cNvPicPr preferRelativeResize="0"/>
      </xdr:nvPicPr>
      <xdr:blipFill>
        <a:blip xmlns:r="http://schemas.openxmlformats.org/officeDocument/2006/relationships" r:embed="rId8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972</xdr:row>
      <xdr:rowOff>0</xdr:rowOff>
    </xdr:from>
    <xdr:ext cx="590550" cy="590550"/>
    <xdr:pic>
      <xdr:nvPicPr>
        <xdr:cNvPr id="910" name="image882.jpg">
          <a:extLst>
            <a:ext uri="{FF2B5EF4-FFF2-40B4-BE49-F238E27FC236}">
              <a16:creationId xmlns:a16="http://schemas.microsoft.com/office/drawing/2014/main" id="{00000000-0008-0000-0000-00008E030000}"/>
            </a:ext>
          </a:extLst>
        </xdr:cNvPr>
        <xdr:cNvPicPr preferRelativeResize="0"/>
      </xdr:nvPicPr>
      <xdr:blipFill>
        <a:blip xmlns:r="http://schemas.openxmlformats.org/officeDocument/2006/relationships" r:embed="rId8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973</xdr:row>
      <xdr:rowOff>0</xdr:rowOff>
    </xdr:from>
    <xdr:ext cx="590550" cy="590550"/>
    <xdr:pic>
      <xdr:nvPicPr>
        <xdr:cNvPr id="911" name="image890.jpg">
          <a:extLst>
            <a:ext uri="{FF2B5EF4-FFF2-40B4-BE49-F238E27FC236}">
              <a16:creationId xmlns:a16="http://schemas.microsoft.com/office/drawing/2014/main" id="{00000000-0008-0000-0000-00008F030000}"/>
            </a:ext>
          </a:extLst>
        </xdr:cNvPr>
        <xdr:cNvPicPr preferRelativeResize="0"/>
      </xdr:nvPicPr>
      <xdr:blipFill>
        <a:blip xmlns:r="http://schemas.openxmlformats.org/officeDocument/2006/relationships" r:embed="rId8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974</xdr:row>
      <xdr:rowOff>0</xdr:rowOff>
    </xdr:from>
    <xdr:ext cx="590550" cy="590550"/>
    <xdr:pic>
      <xdr:nvPicPr>
        <xdr:cNvPr id="912" name="image909.png">
          <a:extLst>
            <a:ext uri="{FF2B5EF4-FFF2-40B4-BE49-F238E27FC236}">
              <a16:creationId xmlns:a16="http://schemas.microsoft.com/office/drawing/2014/main" id="{00000000-0008-0000-0000-000090030000}"/>
            </a:ext>
          </a:extLst>
        </xdr:cNvPr>
        <xdr:cNvPicPr preferRelativeResize="0"/>
      </xdr:nvPicPr>
      <xdr:blipFill>
        <a:blip xmlns:r="http://schemas.openxmlformats.org/officeDocument/2006/relationships" r:embed="rId8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976</xdr:row>
      <xdr:rowOff>0</xdr:rowOff>
    </xdr:from>
    <xdr:ext cx="590550" cy="590550"/>
    <xdr:pic>
      <xdr:nvPicPr>
        <xdr:cNvPr id="913" name="image888.jpg">
          <a:extLst>
            <a:ext uri="{FF2B5EF4-FFF2-40B4-BE49-F238E27FC236}">
              <a16:creationId xmlns:a16="http://schemas.microsoft.com/office/drawing/2014/main" id="{00000000-0008-0000-0000-000091030000}"/>
            </a:ext>
          </a:extLst>
        </xdr:cNvPr>
        <xdr:cNvPicPr preferRelativeResize="0"/>
      </xdr:nvPicPr>
      <xdr:blipFill>
        <a:blip xmlns:r="http://schemas.openxmlformats.org/officeDocument/2006/relationships" r:embed="rId8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977</xdr:row>
      <xdr:rowOff>0</xdr:rowOff>
    </xdr:from>
    <xdr:ext cx="590550" cy="590550"/>
    <xdr:pic>
      <xdr:nvPicPr>
        <xdr:cNvPr id="914" name="image892.jpg">
          <a:extLst>
            <a:ext uri="{FF2B5EF4-FFF2-40B4-BE49-F238E27FC236}">
              <a16:creationId xmlns:a16="http://schemas.microsoft.com/office/drawing/2014/main" id="{00000000-0008-0000-0000-000092030000}"/>
            </a:ext>
          </a:extLst>
        </xdr:cNvPr>
        <xdr:cNvPicPr preferRelativeResize="0"/>
      </xdr:nvPicPr>
      <xdr:blipFill>
        <a:blip xmlns:r="http://schemas.openxmlformats.org/officeDocument/2006/relationships" r:embed="rId8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978</xdr:row>
      <xdr:rowOff>0</xdr:rowOff>
    </xdr:from>
    <xdr:ext cx="590550" cy="590550"/>
    <xdr:pic>
      <xdr:nvPicPr>
        <xdr:cNvPr id="915" name="image898.jpg">
          <a:extLst>
            <a:ext uri="{FF2B5EF4-FFF2-40B4-BE49-F238E27FC236}">
              <a16:creationId xmlns:a16="http://schemas.microsoft.com/office/drawing/2014/main" id="{00000000-0008-0000-0000-000093030000}"/>
            </a:ext>
          </a:extLst>
        </xdr:cNvPr>
        <xdr:cNvPicPr preferRelativeResize="0"/>
      </xdr:nvPicPr>
      <xdr:blipFill>
        <a:blip xmlns:r="http://schemas.openxmlformats.org/officeDocument/2006/relationships" r:embed="rId9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979</xdr:row>
      <xdr:rowOff>0</xdr:rowOff>
    </xdr:from>
    <xdr:ext cx="590550" cy="590550"/>
    <xdr:pic>
      <xdr:nvPicPr>
        <xdr:cNvPr id="916" name="image907.jpg">
          <a:extLst>
            <a:ext uri="{FF2B5EF4-FFF2-40B4-BE49-F238E27FC236}">
              <a16:creationId xmlns:a16="http://schemas.microsoft.com/office/drawing/2014/main" id="{00000000-0008-0000-0000-000094030000}"/>
            </a:ext>
          </a:extLst>
        </xdr:cNvPr>
        <xdr:cNvPicPr preferRelativeResize="0"/>
      </xdr:nvPicPr>
      <xdr:blipFill>
        <a:blip xmlns:r="http://schemas.openxmlformats.org/officeDocument/2006/relationships" r:embed="rId9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982</xdr:row>
      <xdr:rowOff>0</xdr:rowOff>
    </xdr:from>
    <xdr:ext cx="590550" cy="590550"/>
    <xdr:pic>
      <xdr:nvPicPr>
        <xdr:cNvPr id="917" name="image905.jpg">
          <a:extLst>
            <a:ext uri="{FF2B5EF4-FFF2-40B4-BE49-F238E27FC236}">
              <a16:creationId xmlns:a16="http://schemas.microsoft.com/office/drawing/2014/main" id="{00000000-0008-0000-0000-000095030000}"/>
            </a:ext>
          </a:extLst>
        </xdr:cNvPr>
        <xdr:cNvPicPr preferRelativeResize="0"/>
      </xdr:nvPicPr>
      <xdr:blipFill>
        <a:blip xmlns:r="http://schemas.openxmlformats.org/officeDocument/2006/relationships" r:embed="rId9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983</xdr:row>
      <xdr:rowOff>0</xdr:rowOff>
    </xdr:from>
    <xdr:ext cx="590550" cy="590550"/>
    <xdr:pic>
      <xdr:nvPicPr>
        <xdr:cNvPr id="918" name="image922.jpg">
          <a:extLst>
            <a:ext uri="{FF2B5EF4-FFF2-40B4-BE49-F238E27FC236}">
              <a16:creationId xmlns:a16="http://schemas.microsoft.com/office/drawing/2014/main" id="{00000000-0008-0000-0000-000096030000}"/>
            </a:ext>
          </a:extLst>
        </xdr:cNvPr>
        <xdr:cNvPicPr preferRelativeResize="0"/>
      </xdr:nvPicPr>
      <xdr:blipFill>
        <a:blip xmlns:r="http://schemas.openxmlformats.org/officeDocument/2006/relationships" r:embed="rId9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984</xdr:row>
      <xdr:rowOff>0</xdr:rowOff>
    </xdr:from>
    <xdr:ext cx="590550" cy="590550"/>
    <xdr:pic>
      <xdr:nvPicPr>
        <xdr:cNvPr id="919" name="image899.jpg">
          <a:extLst>
            <a:ext uri="{FF2B5EF4-FFF2-40B4-BE49-F238E27FC236}">
              <a16:creationId xmlns:a16="http://schemas.microsoft.com/office/drawing/2014/main" id="{00000000-0008-0000-0000-000097030000}"/>
            </a:ext>
          </a:extLst>
        </xdr:cNvPr>
        <xdr:cNvPicPr preferRelativeResize="0"/>
      </xdr:nvPicPr>
      <xdr:blipFill>
        <a:blip xmlns:r="http://schemas.openxmlformats.org/officeDocument/2006/relationships" r:embed="rId9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985</xdr:row>
      <xdr:rowOff>0</xdr:rowOff>
    </xdr:from>
    <xdr:ext cx="590550" cy="590550"/>
    <xdr:pic>
      <xdr:nvPicPr>
        <xdr:cNvPr id="920" name="image895.jpg">
          <a:extLst>
            <a:ext uri="{FF2B5EF4-FFF2-40B4-BE49-F238E27FC236}">
              <a16:creationId xmlns:a16="http://schemas.microsoft.com/office/drawing/2014/main" id="{00000000-0008-0000-0000-000098030000}"/>
            </a:ext>
          </a:extLst>
        </xdr:cNvPr>
        <xdr:cNvPicPr preferRelativeResize="0"/>
      </xdr:nvPicPr>
      <xdr:blipFill>
        <a:blip xmlns:r="http://schemas.openxmlformats.org/officeDocument/2006/relationships" r:embed="rId9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986</xdr:row>
      <xdr:rowOff>0</xdr:rowOff>
    </xdr:from>
    <xdr:ext cx="590550" cy="590550"/>
    <xdr:pic>
      <xdr:nvPicPr>
        <xdr:cNvPr id="921" name="image919.jpg">
          <a:extLst>
            <a:ext uri="{FF2B5EF4-FFF2-40B4-BE49-F238E27FC236}">
              <a16:creationId xmlns:a16="http://schemas.microsoft.com/office/drawing/2014/main" id="{00000000-0008-0000-0000-000099030000}"/>
            </a:ext>
          </a:extLst>
        </xdr:cNvPr>
        <xdr:cNvPicPr preferRelativeResize="0"/>
      </xdr:nvPicPr>
      <xdr:blipFill>
        <a:blip xmlns:r="http://schemas.openxmlformats.org/officeDocument/2006/relationships" r:embed="rId9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987</xdr:row>
      <xdr:rowOff>0</xdr:rowOff>
    </xdr:from>
    <xdr:ext cx="590550" cy="590550"/>
    <xdr:pic>
      <xdr:nvPicPr>
        <xdr:cNvPr id="922" name="image900.jpg">
          <a:extLst>
            <a:ext uri="{FF2B5EF4-FFF2-40B4-BE49-F238E27FC236}">
              <a16:creationId xmlns:a16="http://schemas.microsoft.com/office/drawing/2014/main" id="{00000000-0008-0000-0000-00009A030000}"/>
            </a:ext>
          </a:extLst>
        </xdr:cNvPr>
        <xdr:cNvPicPr preferRelativeResize="0"/>
      </xdr:nvPicPr>
      <xdr:blipFill>
        <a:blip xmlns:r="http://schemas.openxmlformats.org/officeDocument/2006/relationships" r:embed="rId9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988</xdr:row>
      <xdr:rowOff>0</xdr:rowOff>
    </xdr:from>
    <xdr:ext cx="590550" cy="590550"/>
    <xdr:pic>
      <xdr:nvPicPr>
        <xdr:cNvPr id="923" name="image912.jpg">
          <a:extLst>
            <a:ext uri="{FF2B5EF4-FFF2-40B4-BE49-F238E27FC236}">
              <a16:creationId xmlns:a16="http://schemas.microsoft.com/office/drawing/2014/main" id="{00000000-0008-0000-0000-00009B030000}"/>
            </a:ext>
          </a:extLst>
        </xdr:cNvPr>
        <xdr:cNvPicPr preferRelativeResize="0"/>
      </xdr:nvPicPr>
      <xdr:blipFill>
        <a:blip xmlns:r="http://schemas.openxmlformats.org/officeDocument/2006/relationships" r:embed="rId9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989</xdr:row>
      <xdr:rowOff>0</xdr:rowOff>
    </xdr:from>
    <xdr:ext cx="590550" cy="590550"/>
    <xdr:pic>
      <xdr:nvPicPr>
        <xdr:cNvPr id="924" name="image897.jpg">
          <a:extLst>
            <a:ext uri="{FF2B5EF4-FFF2-40B4-BE49-F238E27FC236}">
              <a16:creationId xmlns:a16="http://schemas.microsoft.com/office/drawing/2014/main" id="{00000000-0008-0000-0000-00009C030000}"/>
            </a:ext>
          </a:extLst>
        </xdr:cNvPr>
        <xdr:cNvPicPr preferRelativeResize="0"/>
      </xdr:nvPicPr>
      <xdr:blipFill>
        <a:blip xmlns:r="http://schemas.openxmlformats.org/officeDocument/2006/relationships" r:embed="rId9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990</xdr:row>
      <xdr:rowOff>0</xdr:rowOff>
    </xdr:from>
    <xdr:ext cx="590550" cy="590550"/>
    <xdr:pic>
      <xdr:nvPicPr>
        <xdr:cNvPr id="925" name="image913.jpg">
          <a:extLst>
            <a:ext uri="{FF2B5EF4-FFF2-40B4-BE49-F238E27FC236}">
              <a16:creationId xmlns:a16="http://schemas.microsoft.com/office/drawing/2014/main" id="{00000000-0008-0000-0000-00009D030000}"/>
            </a:ext>
          </a:extLst>
        </xdr:cNvPr>
        <xdr:cNvPicPr preferRelativeResize="0"/>
      </xdr:nvPicPr>
      <xdr:blipFill>
        <a:blip xmlns:r="http://schemas.openxmlformats.org/officeDocument/2006/relationships" r:embed="rId9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991</xdr:row>
      <xdr:rowOff>0</xdr:rowOff>
    </xdr:from>
    <xdr:ext cx="590550" cy="590550"/>
    <xdr:pic>
      <xdr:nvPicPr>
        <xdr:cNvPr id="926" name="image910.jpg">
          <a:extLst>
            <a:ext uri="{FF2B5EF4-FFF2-40B4-BE49-F238E27FC236}">
              <a16:creationId xmlns:a16="http://schemas.microsoft.com/office/drawing/2014/main" id="{00000000-0008-0000-0000-00009E030000}"/>
            </a:ext>
          </a:extLst>
        </xdr:cNvPr>
        <xdr:cNvPicPr preferRelativeResize="0"/>
      </xdr:nvPicPr>
      <xdr:blipFill>
        <a:blip xmlns:r="http://schemas.openxmlformats.org/officeDocument/2006/relationships" r:embed="rId9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992</xdr:row>
      <xdr:rowOff>0</xdr:rowOff>
    </xdr:from>
    <xdr:ext cx="590550" cy="590550"/>
    <xdr:pic>
      <xdr:nvPicPr>
        <xdr:cNvPr id="927" name="image916.jpg">
          <a:extLst>
            <a:ext uri="{FF2B5EF4-FFF2-40B4-BE49-F238E27FC236}">
              <a16:creationId xmlns:a16="http://schemas.microsoft.com/office/drawing/2014/main" id="{00000000-0008-0000-0000-00009F030000}"/>
            </a:ext>
          </a:extLst>
        </xdr:cNvPr>
        <xdr:cNvPicPr preferRelativeResize="0"/>
      </xdr:nvPicPr>
      <xdr:blipFill>
        <a:blip xmlns:r="http://schemas.openxmlformats.org/officeDocument/2006/relationships" r:embed="rId9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993</xdr:row>
      <xdr:rowOff>0</xdr:rowOff>
    </xdr:from>
    <xdr:ext cx="590550" cy="590550"/>
    <xdr:pic>
      <xdr:nvPicPr>
        <xdr:cNvPr id="928" name="image896.png">
          <a:extLst>
            <a:ext uri="{FF2B5EF4-FFF2-40B4-BE49-F238E27FC236}">
              <a16:creationId xmlns:a16="http://schemas.microsoft.com/office/drawing/2014/main" id="{00000000-0008-0000-0000-0000A0030000}"/>
            </a:ext>
          </a:extLst>
        </xdr:cNvPr>
        <xdr:cNvPicPr preferRelativeResize="0"/>
      </xdr:nvPicPr>
      <xdr:blipFill>
        <a:blip xmlns:r="http://schemas.openxmlformats.org/officeDocument/2006/relationships" r:embed="rId9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994</xdr:row>
      <xdr:rowOff>0</xdr:rowOff>
    </xdr:from>
    <xdr:ext cx="590550" cy="590550"/>
    <xdr:pic>
      <xdr:nvPicPr>
        <xdr:cNvPr id="929" name="image906.jpg">
          <a:extLst>
            <a:ext uri="{FF2B5EF4-FFF2-40B4-BE49-F238E27FC236}">
              <a16:creationId xmlns:a16="http://schemas.microsoft.com/office/drawing/2014/main" id="{00000000-0008-0000-0000-0000A1030000}"/>
            </a:ext>
          </a:extLst>
        </xdr:cNvPr>
        <xdr:cNvPicPr preferRelativeResize="0"/>
      </xdr:nvPicPr>
      <xdr:blipFill>
        <a:blip xmlns:r="http://schemas.openxmlformats.org/officeDocument/2006/relationships" r:embed="rId9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995</xdr:row>
      <xdr:rowOff>0</xdr:rowOff>
    </xdr:from>
    <xdr:ext cx="590550" cy="590550"/>
    <xdr:pic>
      <xdr:nvPicPr>
        <xdr:cNvPr id="930" name="image903.jpg">
          <a:extLst>
            <a:ext uri="{FF2B5EF4-FFF2-40B4-BE49-F238E27FC236}">
              <a16:creationId xmlns:a16="http://schemas.microsoft.com/office/drawing/2014/main" id="{00000000-0008-0000-0000-0000A2030000}"/>
            </a:ext>
          </a:extLst>
        </xdr:cNvPr>
        <xdr:cNvPicPr preferRelativeResize="0"/>
      </xdr:nvPicPr>
      <xdr:blipFill>
        <a:blip xmlns:r="http://schemas.openxmlformats.org/officeDocument/2006/relationships" r:embed="rId9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996</xdr:row>
      <xdr:rowOff>0</xdr:rowOff>
    </xdr:from>
    <xdr:ext cx="590550" cy="590550"/>
    <xdr:pic>
      <xdr:nvPicPr>
        <xdr:cNvPr id="931" name="image915.jpg">
          <a:extLst>
            <a:ext uri="{FF2B5EF4-FFF2-40B4-BE49-F238E27FC236}">
              <a16:creationId xmlns:a16="http://schemas.microsoft.com/office/drawing/2014/main" id="{00000000-0008-0000-0000-0000A3030000}"/>
            </a:ext>
          </a:extLst>
        </xdr:cNvPr>
        <xdr:cNvPicPr preferRelativeResize="0"/>
      </xdr:nvPicPr>
      <xdr:blipFill>
        <a:blip xmlns:r="http://schemas.openxmlformats.org/officeDocument/2006/relationships" r:embed="rId9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998</xdr:row>
      <xdr:rowOff>0</xdr:rowOff>
    </xdr:from>
    <xdr:ext cx="590550" cy="590550"/>
    <xdr:pic>
      <xdr:nvPicPr>
        <xdr:cNvPr id="932" name="image918.jpg">
          <a:extLst>
            <a:ext uri="{FF2B5EF4-FFF2-40B4-BE49-F238E27FC236}">
              <a16:creationId xmlns:a16="http://schemas.microsoft.com/office/drawing/2014/main" id="{00000000-0008-0000-0000-0000A4030000}"/>
            </a:ext>
          </a:extLst>
        </xdr:cNvPr>
        <xdr:cNvPicPr preferRelativeResize="0"/>
      </xdr:nvPicPr>
      <xdr:blipFill>
        <a:blip xmlns:r="http://schemas.openxmlformats.org/officeDocument/2006/relationships" r:embed="rId9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999</xdr:row>
      <xdr:rowOff>0</xdr:rowOff>
    </xdr:from>
    <xdr:ext cx="590550" cy="590550"/>
    <xdr:pic>
      <xdr:nvPicPr>
        <xdr:cNvPr id="933" name="image931.jpg">
          <a:extLst>
            <a:ext uri="{FF2B5EF4-FFF2-40B4-BE49-F238E27FC236}">
              <a16:creationId xmlns:a16="http://schemas.microsoft.com/office/drawing/2014/main" id="{00000000-0008-0000-0000-0000A5030000}"/>
            </a:ext>
          </a:extLst>
        </xdr:cNvPr>
        <xdr:cNvPicPr preferRelativeResize="0"/>
      </xdr:nvPicPr>
      <xdr:blipFill>
        <a:blip xmlns:r="http://schemas.openxmlformats.org/officeDocument/2006/relationships" r:embed="rId9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1000</xdr:row>
      <xdr:rowOff>0</xdr:rowOff>
    </xdr:from>
    <xdr:ext cx="590550" cy="590550"/>
    <xdr:pic>
      <xdr:nvPicPr>
        <xdr:cNvPr id="934" name="image908.jpg">
          <a:extLst>
            <a:ext uri="{FF2B5EF4-FFF2-40B4-BE49-F238E27FC236}">
              <a16:creationId xmlns:a16="http://schemas.microsoft.com/office/drawing/2014/main" id="{00000000-0008-0000-0000-0000A6030000}"/>
            </a:ext>
          </a:extLst>
        </xdr:cNvPr>
        <xdr:cNvPicPr preferRelativeResize="0"/>
      </xdr:nvPicPr>
      <xdr:blipFill>
        <a:blip xmlns:r="http://schemas.openxmlformats.org/officeDocument/2006/relationships" r:embed="rId9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1001</xdr:row>
      <xdr:rowOff>0</xdr:rowOff>
    </xdr:from>
    <xdr:ext cx="590550" cy="590550"/>
    <xdr:pic>
      <xdr:nvPicPr>
        <xdr:cNvPr id="935" name="image923.jpg">
          <a:extLst>
            <a:ext uri="{FF2B5EF4-FFF2-40B4-BE49-F238E27FC236}">
              <a16:creationId xmlns:a16="http://schemas.microsoft.com/office/drawing/2014/main" id="{00000000-0008-0000-0000-0000A7030000}"/>
            </a:ext>
          </a:extLst>
        </xdr:cNvPr>
        <xdr:cNvPicPr preferRelativeResize="0"/>
      </xdr:nvPicPr>
      <xdr:blipFill>
        <a:blip xmlns:r="http://schemas.openxmlformats.org/officeDocument/2006/relationships" r:embed="rId9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1002</xdr:row>
      <xdr:rowOff>0</xdr:rowOff>
    </xdr:from>
    <xdr:ext cx="590550" cy="590550"/>
    <xdr:pic>
      <xdr:nvPicPr>
        <xdr:cNvPr id="936" name="image914.jpg">
          <a:extLst>
            <a:ext uri="{FF2B5EF4-FFF2-40B4-BE49-F238E27FC236}">
              <a16:creationId xmlns:a16="http://schemas.microsoft.com/office/drawing/2014/main" id="{00000000-0008-0000-0000-0000A8030000}"/>
            </a:ext>
          </a:extLst>
        </xdr:cNvPr>
        <xdr:cNvPicPr preferRelativeResize="0"/>
      </xdr:nvPicPr>
      <xdr:blipFill>
        <a:blip xmlns:r="http://schemas.openxmlformats.org/officeDocument/2006/relationships" r:embed="rId9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1003</xdr:row>
      <xdr:rowOff>0</xdr:rowOff>
    </xdr:from>
    <xdr:ext cx="590550" cy="590550"/>
    <xdr:pic>
      <xdr:nvPicPr>
        <xdr:cNvPr id="937" name="image929.jpg">
          <a:extLst>
            <a:ext uri="{FF2B5EF4-FFF2-40B4-BE49-F238E27FC236}">
              <a16:creationId xmlns:a16="http://schemas.microsoft.com/office/drawing/2014/main" id="{00000000-0008-0000-0000-0000A9030000}"/>
            </a:ext>
          </a:extLst>
        </xdr:cNvPr>
        <xdr:cNvPicPr preferRelativeResize="0"/>
      </xdr:nvPicPr>
      <xdr:blipFill>
        <a:blip xmlns:r="http://schemas.openxmlformats.org/officeDocument/2006/relationships" r:embed="rId9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1005</xdr:row>
      <xdr:rowOff>0</xdr:rowOff>
    </xdr:from>
    <xdr:ext cx="590550" cy="590550"/>
    <xdr:pic>
      <xdr:nvPicPr>
        <xdr:cNvPr id="938" name="image940.jpg">
          <a:extLst>
            <a:ext uri="{FF2B5EF4-FFF2-40B4-BE49-F238E27FC236}">
              <a16:creationId xmlns:a16="http://schemas.microsoft.com/office/drawing/2014/main" id="{00000000-0008-0000-0000-0000AA030000}"/>
            </a:ext>
          </a:extLst>
        </xdr:cNvPr>
        <xdr:cNvPicPr preferRelativeResize="0"/>
      </xdr:nvPicPr>
      <xdr:blipFill>
        <a:blip xmlns:r="http://schemas.openxmlformats.org/officeDocument/2006/relationships" r:embed="rId9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1006</xdr:row>
      <xdr:rowOff>0</xdr:rowOff>
    </xdr:from>
    <xdr:ext cx="590550" cy="590550"/>
    <xdr:pic>
      <xdr:nvPicPr>
        <xdr:cNvPr id="939" name="image921.jpg">
          <a:extLst>
            <a:ext uri="{FF2B5EF4-FFF2-40B4-BE49-F238E27FC236}">
              <a16:creationId xmlns:a16="http://schemas.microsoft.com/office/drawing/2014/main" id="{00000000-0008-0000-0000-0000AB030000}"/>
            </a:ext>
          </a:extLst>
        </xdr:cNvPr>
        <xdr:cNvPicPr preferRelativeResize="0"/>
      </xdr:nvPicPr>
      <xdr:blipFill>
        <a:blip xmlns:r="http://schemas.openxmlformats.org/officeDocument/2006/relationships" r:embed="rId9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1007</xdr:row>
      <xdr:rowOff>0</xdr:rowOff>
    </xdr:from>
    <xdr:ext cx="590550" cy="590550"/>
    <xdr:pic>
      <xdr:nvPicPr>
        <xdr:cNvPr id="940" name="image937.jpg">
          <a:extLst>
            <a:ext uri="{FF2B5EF4-FFF2-40B4-BE49-F238E27FC236}">
              <a16:creationId xmlns:a16="http://schemas.microsoft.com/office/drawing/2014/main" id="{00000000-0008-0000-0000-0000AC030000}"/>
            </a:ext>
          </a:extLst>
        </xdr:cNvPr>
        <xdr:cNvPicPr preferRelativeResize="0"/>
      </xdr:nvPicPr>
      <xdr:blipFill>
        <a:blip xmlns:r="http://schemas.openxmlformats.org/officeDocument/2006/relationships" r:embed="rId9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1008</xdr:row>
      <xdr:rowOff>0</xdr:rowOff>
    </xdr:from>
    <xdr:ext cx="590550" cy="590550"/>
    <xdr:pic>
      <xdr:nvPicPr>
        <xdr:cNvPr id="941" name="image925.jpg">
          <a:extLst>
            <a:ext uri="{FF2B5EF4-FFF2-40B4-BE49-F238E27FC236}">
              <a16:creationId xmlns:a16="http://schemas.microsoft.com/office/drawing/2014/main" id="{00000000-0008-0000-0000-0000AD030000}"/>
            </a:ext>
          </a:extLst>
        </xdr:cNvPr>
        <xdr:cNvPicPr preferRelativeResize="0"/>
      </xdr:nvPicPr>
      <xdr:blipFill>
        <a:blip xmlns:r="http://schemas.openxmlformats.org/officeDocument/2006/relationships" r:embed="rId9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1009</xdr:row>
      <xdr:rowOff>0</xdr:rowOff>
    </xdr:from>
    <xdr:ext cx="590550" cy="590550"/>
    <xdr:pic>
      <xdr:nvPicPr>
        <xdr:cNvPr id="942" name="image938.jpg">
          <a:extLst>
            <a:ext uri="{FF2B5EF4-FFF2-40B4-BE49-F238E27FC236}">
              <a16:creationId xmlns:a16="http://schemas.microsoft.com/office/drawing/2014/main" id="{00000000-0008-0000-0000-0000AE030000}"/>
            </a:ext>
          </a:extLst>
        </xdr:cNvPr>
        <xdr:cNvPicPr preferRelativeResize="0"/>
      </xdr:nvPicPr>
      <xdr:blipFill>
        <a:blip xmlns:r="http://schemas.openxmlformats.org/officeDocument/2006/relationships" r:embed="rId9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1010</xdr:row>
      <xdr:rowOff>0</xdr:rowOff>
    </xdr:from>
    <xdr:ext cx="590550" cy="590550"/>
    <xdr:pic>
      <xdr:nvPicPr>
        <xdr:cNvPr id="943" name="image917.jpg">
          <a:extLst>
            <a:ext uri="{FF2B5EF4-FFF2-40B4-BE49-F238E27FC236}">
              <a16:creationId xmlns:a16="http://schemas.microsoft.com/office/drawing/2014/main" id="{00000000-0008-0000-0000-0000AF030000}"/>
            </a:ext>
          </a:extLst>
        </xdr:cNvPr>
        <xdr:cNvPicPr preferRelativeResize="0"/>
      </xdr:nvPicPr>
      <xdr:blipFill>
        <a:blip xmlns:r="http://schemas.openxmlformats.org/officeDocument/2006/relationships" r:embed="rId9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1011</xdr:row>
      <xdr:rowOff>0</xdr:rowOff>
    </xdr:from>
    <xdr:ext cx="590550" cy="590550"/>
    <xdr:pic>
      <xdr:nvPicPr>
        <xdr:cNvPr id="944" name="image920.jpg">
          <a:extLst>
            <a:ext uri="{FF2B5EF4-FFF2-40B4-BE49-F238E27FC236}">
              <a16:creationId xmlns:a16="http://schemas.microsoft.com/office/drawing/2014/main" id="{00000000-0008-0000-0000-0000B0030000}"/>
            </a:ext>
          </a:extLst>
        </xdr:cNvPr>
        <xdr:cNvPicPr preferRelativeResize="0"/>
      </xdr:nvPicPr>
      <xdr:blipFill>
        <a:blip xmlns:r="http://schemas.openxmlformats.org/officeDocument/2006/relationships" r:embed="rId9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1012</xdr:row>
      <xdr:rowOff>0</xdr:rowOff>
    </xdr:from>
    <xdr:ext cx="590550" cy="590550"/>
    <xdr:pic>
      <xdr:nvPicPr>
        <xdr:cNvPr id="945" name="image926.jpg">
          <a:extLst>
            <a:ext uri="{FF2B5EF4-FFF2-40B4-BE49-F238E27FC236}">
              <a16:creationId xmlns:a16="http://schemas.microsoft.com/office/drawing/2014/main" id="{00000000-0008-0000-0000-0000B1030000}"/>
            </a:ext>
          </a:extLst>
        </xdr:cNvPr>
        <xdr:cNvPicPr preferRelativeResize="0"/>
      </xdr:nvPicPr>
      <xdr:blipFill>
        <a:blip xmlns:r="http://schemas.openxmlformats.org/officeDocument/2006/relationships" r:embed="rId9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1013</xdr:row>
      <xdr:rowOff>0</xdr:rowOff>
    </xdr:from>
    <xdr:ext cx="590550" cy="590550"/>
    <xdr:pic>
      <xdr:nvPicPr>
        <xdr:cNvPr id="946" name="image928.jpg">
          <a:extLst>
            <a:ext uri="{FF2B5EF4-FFF2-40B4-BE49-F238E27FC236}">
              <a16:creationId xmlns:a16="http://schemas.microsoft.com/office/drawing/2014/main" id="{00000000-0008-0000-0000-0000B2030000}"/>
            </a:ext>
          </a:extLst>
        </xdr:cNvPr>
        <xdr:cNvPicPr preferRelativeResize="0"/>
      </xdr:nvPicPr>
      <xdr:blipFill>
        <a:blip xmlns:r="http://schemas.openxmlformats.org/officeDocument/2006/relationships" r:embed="rId9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1014</xdr:row>
      <xdr:rowOff>0</xdr:rowOff>
    </xdr:from>
    <xdr:ext cx="590550" cy="590550"/>
    <xdr:pic>
      <xdr:nvPicPr>
        <xdr:cNvPr id="947" name="image933.jpg">
          <a:extLst>
            <a:ext uri="{FF2B5EF4-FFF2-40B4-BE49-F238E27FC236}">
              <a16:creationId xmlns:a16="http://schemas.microsoft.com/office/drawing/2014/main" id="{00000000-0008-0000-0000-0000B3030000}"/>
            </a:ext>
          </a:extLst>
        </xdr:cNvPr>
        <xdr:cNvPicPr preferRelativeResize="0"/>
      </xdr:nvPicPr>
      <xdr:blipFill>
        <a:blip xmlns:r="http://schemas.openxmlformats.org/officeDocument/2006/relationships" r:embed="rId9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1015</xdr:row>
      <xdr:rowOff>0</xdr:rowOff>
    </xdr:from>
    <xdr:ext cx="590550" cy="590550"/>
    <xdr:pic>
      <xdr:nvPicPr>
        <xdr:cNvPr id="948" name="image924.jpg">
          <a:extLst>
            <a:ext uri="{FF2B5EF4-FFF2-40B4-BE49-F238E27FC236}">
              <a16:creationId xmlns:a16="http://schemas.microsoft.com/office/drawing/2014/main" id="{00000000-0008-0000-0000-0000B4030000}"/>
            </a:ext>
          </a:extLst>
        </xdr:cNvPr>
        <xdr:cNvPicPr preferRelativeResize="0"/>
      </xdr:nvPicPr>
      <xdr:blipFill>
        <a:blip xmlns:r="http://schemas.openxmlformats.org/officeDocument/2006/relationships" r:embed="rId9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1016</xdr:row>
      <xdr:rowOff>0</xdr:rowOff>
    </xdr:from>
    <xdr:ext cx="590550" cy="590550"/>
    <xdr:pic>
      <xdr:nvPicPr>
        <xdr:cNvPr id="949" name="image934.jpg">
          <a:extLst>
            <a:ext uri="{FF2B5EF4-FFF2-40B4-BE49-F238E27FC236}">
              <a16:creationId xmlns:a16="http://schemas.microsoft.com/office/drawing/2014/main" id="{00000000-0008-0000-0000-0000B5030000}"/>
            </a:ext>
          </a:extLst>
        </xdr:cNvPr>
        <xdr:cNvPicPr preferRelativeResize="0"/>
      </xdr:nvPicPr>
      <xdr:blipFill>
        <a:blip xmlns:r="http://schemas.openxmlformats.org/officeDocument/2006/relationships" r:embed="rId9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1017</xdr:row>
      <xdr:rowOff>0</xdr:rowOff>
    </xdr:from>
    <xdr:ext cx="590550" cy="590550"/>
    <xdr:pic>
      <xdr:nvPicPr>
        <xdr:cNvPr id="950" name="image930.jpg">
          <a:extLst>
            <a:ext uri="{FF2B5EF4-FFF2-40B4-BE49-F238E27FC236}">
              <a16:creationId xmlns:a16="http://schemas.microsoft.com/office/drawing/2014/main" id="{00000000-0008-0000-0000-0000B6030000}"/>
            </a:ext>
          </a:extLst>
        </xdr:cNvPr>
        <xdr:cNvPicPr preferRelativeResize="0"/>
      </xdr:nvPicPr>
      <xdr:blipFill>
        <a:blip xmlns:r="http://schemas.openxmlformats.org/officeDocument/2006/relationships" r:embed="rId9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1019</xdr:row>
      <xdr:rowOff>0</xdr:rowOff>
    </xdr:from>
    <xdr:ext cx="590550" cy="590550"/>
    <xdr:pic>
      <xdr:nvPicPr>
        <xdr:cNvPr id="951" name="image932.jpg">
          <a:extLst>
            <a:ext uri="{FF2B5EF4-FFF2-40B4-BE49-F238E27FC236}">
              <a16:creationId xmlns:a16="http://schemas.microsoft.com/office/drawing/2014/main" id="{00000000-0008-0000-0000-0000B7030000}"/>
            </a:ext>
          </a:extLst>
        </xdr:cNvPr>
        <xdr:cNvPicPr preferRelativeResize="0"/>
      </xdr:nvPicPr>
      <xdr:blipFill>
        <a:blip xmlns:r="http://schemas.openxmlformats.org/officeDocument/2006/relationships" r:embed="rId9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1020</xdr:row>
      <xdr:rowOff>0</xdr:rowOff>
    </xdr:from>
    <xdr:ext cx="590550" cy="590550"/>
    <xdr:pic>
      <xdr:nvPicPr>
        <xdr:cNvPr id="952" name="image946.jpg">
          <a:extLst>
            <a:ext uri="{FF2B5EF4-FFF2-40B4-BE49-F238E27FC236}">
              <a16:creationId xmlns:a16="http://schemas.microsoft.com/office/drawing/2014/main" id="{00000000-0008-0000-0000-0000B8030000}"/>
            </a:ext>
          </a:extLst>
        </xdr:cNvPr>
        <xdr:cNvPicPr preferRelativeResize="0"/>
      </xdr:nvPicPr>
      <xdr:blipFill>
        <a:blip xmlns:r="http://schemas.openxmlformats.org/officeDocument/2006/relationships" r:embed="rId9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1021</xdr:row>
      <xdr:rowOff>0</xdr:rowOff>
    </xdr:from>
    <xdr:ext cx="590550" cy="590550"/>
    <xdr:pic>
      <xdr:nvPicPr>
        <xdr:cNvPr id="953" name="image951.jpg">
          <a:extLst>
            <a:ext uri="{FF2B5EF4-FFF2-40B4-BE49-F238E27FC236}">
              <a16:creationId xmlns:a16="http://schemas.microsoft.com/office/drawing/2014/main" id="{00000000-0008-0000-0000-0000B9030000}"/>
            </a:ext>
          </a:extLst>
        </xdr:cNvPr>
        <xdr:cNvPicPr preferRelativeResize="0"/>
      </xdr:nvPicPr>
      <xdr:blipFill>
        <a:blip xmlns:r="http://schemas.openxmlformats.org/officeDocument/2006/relationships" r:embed="rId9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1022</xdr:row>
      <xdr:rowOff>0</xdr:rowOff>
    </xdr:from>
    <xdr:ext cx="590550" cy="590550"/>
    <xdr:pic>
      <xdr:nvPicPr>
        <xdr:cNvPr id="954" name="image927.jpg">
          <a:extLst>
            <a:ext uri="{FF2B5EF4-FFF2-40B4-BE49-F238E27FC236}">
              <a16:creationId xmlns:a16="http://schemas.microsoft.com/office/drawing/2014/main" id="{00000000-0008-0000-0000-0000BA030000}"/>
            </a:ext>
          </a:extLst>
        </xdr:cNvPr>
        <xdr:cNvPicPr preferRelativeResize="0"/>
      </xdr:nvPicPr>
      <xdr:blipFill>
        <a:blip xmlns:r="http://schemas.openxmlformats.org/officeDocument/2006/relationships" r:embed="rId9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1023</xdr:row>
      <xdr:rowOff>0</xdr:rowOff>
    </xdr:from>
    <xdr:ext cx="590550" cy="590550"/>
    <xdr:pic>
      <xdr:nvPicPr>
        <xdr:cNvPr id="955" name="image935.jpg">
          <a:extLst>
            <a:ext uri="{FF2B5EF4-FFF2-40B4-BE49-F238E27FC236}">
              <a16:creationId xmlns:a16="http://schemas.microsoft.com/office/drawing/2014/main" id="{00000000-0008-0000-0000-0000BB030000}"/>
            </a:ext>
          </a:extLst>
        </xdr:cNvPr>
        <xdr:cNvPicPr preferRelativeResize="0"/>
      </xdr:nvPicPr>
      <xdr:blipFill>
        <a:blip xmlns:r="http://schemas.openxmlformats.org/officeDocument/2006/relationships" r:embed="rId9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1024</xdr:row>
      <xdr:rowOff>0</xdr:rowOff>
    </xdr:from>
    <xdr:ext cx="590550" cy="590550"/>
    <xdr:pic>
      <xdr:nvPicPr>
        <xdr:cNvPr id="956" name="image943.jpg">
          <a:extLst>
            <a:ext uri="{FF2B5EF4-FFF2-40B4-BE49-F238E27FC236}">
              <a16:creationId xmlns:a16="http://schemas.microsoft.com/office/drawing/2014/main" id="{00000000-0008-0000-0000-0000BC030000}"/>
            </a:ext>
          </a:extLst>
        </xdr:cNvPr>
        <xdr:cNvPicPr preferRelativeResize="0"/>
      </xdr:nvPicPr>
      <xdr:blipFill>
        <a:blip xmlns:r="http://schemas.openxmlformats.org/officeDocument/2006/relationships" r:embed="rId9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1025</xdr:row>
      <xdr:rowOff>0</xdr:rowOff>
    </xdr:from>
    <xdr:ext cx="590550" cy="590550"/>
    <xdr:pic>
      <xdr:nvPicPr>
        <xdr:cNvPr id="957" name="image945.jpg">
          <a:extLst>
            <a:ext uri="{FF2B5EF4-FFF2-40B4-BE49-F238E27FC236}">
              <a16:creationId xmlns:a16="http://schemas.microsoft.com/office/drawing/2014/main" id="{00000000-0008-0000-0000-0000BD030000}"/>
            </a:ext>
          </a:extLst>
        </xdr:cNvPr>
        <xdr:cNvPicPr preferRelativeResize="0"/>
      </xdr:nvPicPr>
      <xdr:blipFill>
        <a:blip xmlns:r="http://schemas.openxmlformats.org/officeDocument/2006/relationships" r:embed="rId9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1026</xdr:row>
      <xdr:rowOff>0</xdr:rowOff>
    </xdr:from>
    <xdr:ext cx="590550" cy="590550"/>
    <xdr:pic>
      <xdr:nvPicPr>
        <xdr:cNvPr id="958" name="image939.jpg">
          <a:extLst>
            <a:ext uri="{FF2B5EF4-FFF2-40B4-BE49-F238E27FC236}">
              <a16:creationId xmlns:a16="http://schemas.microsoft.com/office/drawing/2014/main" id="{00000000-0008-0000-0000-0000BE030000}"/>
            </a:ext>
          </a:extLst>
        </xdr:cNvPr>
        <xdr:cNvPicPr preferRelativeResize="0"/>
      </xdr:nvPicPr>
      <xdr:blipFill>
        <a:blip xmlns:r="http://schemas.openxmlformats.org/officeDocument/2006/relationships" r:embed="rId9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1027</xdr:row>
      <xdr:rowOff>0</xdr:rowOff>
    </xdr:from>
    <xdr:ext cx="590550" cy="590550"/>
    <xdr:pic>
      <xdr:nvPicPr>
        <xdr:cNvPr id="959" name="image962.jpg">
          <a:extLst>
            <a:ext uri="{FF2B5EF4-FFF2-40B4-BE49-F238E27FC236}">
              <a16:creationId xmlns:a16="http://schemas.microsoft.com/office/drawing/2014/main" id="{00000000-0008-0000-0000-0000BF030000}"/>
            </a:ext>
          </a:extLst>
        </xdr:cNvPr>
        <xdr:cNvPicPr preferRelativeResize="0"/>
      </xdr:nvPicPr>
      <xdr:blipFill>
        <a:blip xmlns:r="http://schemas.openxmlformats.org/officeDocument/2006/relationships" r:embed="rId9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1028</xdr:row>
      <xdr:rowOff>0</xdr:rowOff>
    </xdr:from>
    <xdr:ext cx="590550" cy="590550"/>
    <xdr:pic>
      <xdr:nvPicPr>
        <xdr:cNvPr id="960" name="image941.jpg">
          <a:extLst>
            <a:ext uri="{FF2B5EF4-FFF2-40B4-BE49-F238E27FC236}">
              <a16:creationId xmlns:a16="http://schemas.microsoft.com/office/drawing/2014/main" id="{00000000-0008-0000-0000-0000C0030000}"/>
            </a:ext>
          </a:extLst>
        </xdr:cNvPr>
        <xdr:cNvPicPr preferRelativeResize="0"/>
      </xdr:nvPicPr>
      <xdr:blipFill>
        <a:blip xmlns:r="http://schemas.openxmlformats.org/officeDocument/2006/relationships" r:embed="rId9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1029</xdr:row>
      <xdr:rowOff>0</xdr:rowOff>
    </xdr:from>
    <xdr:ext cx="590550" cy="590550"/>
    <xdr:pic>
      <xdr:nvPicPr>
        <xdr:cNvPr id="961" name="image952.jpg">
          <a:extLst>
            <a:ext uri="{FF2B5EF4-FFF2-40B4-BE49-F238E27FC236}">
              <a16:creationId xmlns:a16="http://schemas.microsoft.com/office/drawing/2014/main" id="{00000000-0008-0000-0000-0000C1030000}"/>
            </a:ext>
          </a:extLst>
        </xdr:cNvPr>
        <xdr:cNvPicPr preferRelativeResize="0"/>
      </xdr:nvPicPr>
      <xdr:blipFill>
        <a:blip xmlns:r="http://schemas.openxmlformats.org/officeDocument/2006/relationships" r:embed="rId9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1030</xdr:row>
      <xdr:rowOff>0</xdr:rowOff>
    </xdr:from>
    <xdr:ext cx="590550" cy="590550"/>
    <xdr:pic>
      <xdr:nvPicPr>
        <xdr:cNvPr id="962" name="image948.jpg">
          <a:extLst>
            <a:ext uri="{FF2B5EF4-FFF2-40B4-BE49-F238E27FC236}">
              <a16:creationId xmlns:a16="http://schemas.microsoft.com/office/drawing/2014/main" id="{00000000-0008-0000-0000-0000C2030000}"/>
            </a:ext>
          </a:extLst>
        </xdr:cNvPr>
        <xdr:cNvPicPr preferRelativeResize="0"/>
      </xdr:nvPicPr>
      <xdr:blipFill>
        <a:blip xmlns:r="http://schemas.openxmlformats.org/officeDocument/2006/relationships" r:embed="rId9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1031</xdr:row>
      <xdr:rowOff>0</xdr:rowOff>
    </xdr:from>
    <xdr:ext cx="590550" cy="590550"/>
    <xdr:pic>
      <xdr:nvPicPr>
        <xdr:cNvPr id="963" name="image942.jpg">
          <a:extLst>
            <a:ext uri="{FF2B5EF4-FFF2-40B4-BE49-F238E27FC236}">
              <a16:creationId xmlns:a16="http://schemas.microsoft.com/office/drawing/2014/main" id="{00000000-0008-0000-0000-0000C3030000}"/>
            </a:ext>
          </a:extLst>
        </xdr:cNvPr>
        <xdr:cNvPicPr preferRelativeResize="0"/>
      </xdr:nvPicPr>
      <xdr:blipFill>
        <a:blip xmlns:r="http://schemas.openxmlformats.org/officeDocument/2006/relationships" r:embed="rId9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1032</xdr:row>
      <xdr:rowOff>0</xdr:rowOff>
    </xdr:from>
    <xdr:ext cx="590550" cy="590550"/>
    <xdr:pic>
      <xdr:nvPicPr>
        <xdr:cNvPr id="964" name="image950.jpg">
          <a:extLst>
            <a:ext uri="{FF2B5EF4-FFF2-40B4-BE49-F238E27FC236}">
              <a16:creationId xmlns:a16="http://schemas.microsoft.com/office/drawing/2014/main" id="{00000000-0008-0000-0000-0000C4030000}"/>
            </a:ext>
          </a:extLst>
        </xdr:cNvPr>
        <xdr:cNvPicPr preferRelativeResize="0"/>
      </xdr:nvPicPr>
      <xdr:blipFill>
        <a:blip xmlns:r="http://schemas.openxmlformats.org/officeDocument/2006/relationships" r:embed="rId9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1033</xdr:row>
      <xdr:rowOff>0</xdr:rowOff>
    </xdr:from>
    <xdr:ext cx="590550" cy="590550"/>
    <xdr:pic>
      <xdr:nvPicPr>
        <xdr:cNvPr id="965" name="image955.jpg">
          <a:extLst>
            <a:ext uri="{FF2B5EF4-FFF2-40B4-BE49-F238E27FC236}">
              <a16:creationId xmlns:a16="http://schemas.microsoft.com/office/drawing/2014/main" id="{00000000-0008-0000-0000-0000C5030000}"/>
            </a:ext>
          </a:extLst>
        </xdr:cNvPr>
        <xdr:cNvPicPr preferRelativeResize="0"/>
      </xdr:nvPicPr>
      <xdr:blipFill>
        <a:blip xmlns:r="http://schemas.openxmlformats.org/officeDocument/2006/relationships" r:embed="rId9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1036</xdr:row>
      <xdr:rowOff>0</xdr:rowOff>
    </xdr:from>
    <xdr:ext cx="590550" cy="590550"/>
    <xdr:pic>
      <xdr:nvPicPr>
        <xdr:cNvPr id="966" name="image965.jpg">
          <a:extLst>
            <a:ext uri="{FF2B5EF4-FFF2-40B4-BE49-F238E27FC236}">
              <a16:creationId xmlns:a16="http://schemas.microsoft.com/office/drawing/2014/main" id="{00000000-0008-0000-0000-0000C6030000}"/>
            </a:ext>
          </a:extLst>
        </xdr:cNvPr>
        <xdr:cNvPicPr preferRelativeResize="0"/>
      </xdr:nvPicPr>
      <xdr:blipFill>
        <a:blip xmlns:r="http://schemas.openxmlformats.org/officeDocument/2006/relationships" r:embed="rId9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1037</xdr:row>
      <xdr:rowOff>0</xdr:rowOff>
    </xdr:from>
    <xdr:ext cx="590550" cy="590550"/>
    <xdr:pic>
      <xdr:nvPicPr>
        <xdr:cNvPr id="967" name="image944.jpg">
          <a:extLst>
            <a:ext uri="{FF2B5EF4-FFF2-40B4-BE49-F238E27FC236}">
              <a16:creationId xmlns:a16="http://schemas.microsoft.com/office/drawing/2014/main" id="{00000000-0008-0000-0000-0000C7030000}"/>
            </a:ext>
          </a:extLst>
        </xdr:cNvPr>
        <xdr:cNvPicPr preferRelativeResize="0"/>
      </xdr:nvPicPr>
      <xdr:blipFill>
        <a:blip xmlns:r="http://schemas.openxmlformats.org/officeDocument/2006/relationships" r:embed="rId9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1038</xdr:row>
      <xdr:rowOff>0</xdr:rowOff>
    </xdr:from>
    <xdr:ext cx="590550" cy="590550"/>
    <xdr:pic>
      <xdr:nvPicPr>
        <xdr:cNvPr id="968" name="image954.jpg">
          <a:extLst>
            <a:ext uri="{FF2B5EF4-FFF2-40B4-BE49-F238E27FC236}">
              <a16:creationId xmlns:a16="http://schemas.microsoft.com/office/drawing/2014/main" id="{00000000-0008-0000-0000-0000C8030000}"/>
            </a:ext>
          </a:extLst>
        </xdr:cNvPr>
        <xdr:cNvPicPr preferRelativeResize="0"/>
      </xdr:nvPicPr>
      <xdr:blipFill>
        <a:blip xmlns:r="http://schemas.openxmlformats.org/officeDocument/2006/relationships" r:embed="rId9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1039</xdr:row>
      <xdr:rowOff>0</xdr:rowOff>
    </xdr:from>
    <xdr:ext cx="590550" cy="590550"/>
    <xdr:pic>
      <xdr:nvPicPr>
        <xdr:cNvPr id="969" name="image936.jpg">
          <a:extLst>
            <a:ext uri="{FF2B5EF4-FFF2-40B4-BE49-F238E27FC236}">
              <a16:creationId xmlns:a16="http://schemas.microsoft.com/office/drawing/2014/main" id="{00000000-0008-0000-0000-0000C9030000}"/>
            </a:ext>
          </a:extLst>
        </xdr:cNvPr>
        <xdr:cNvPicPr preferRelativeResize="0"/>
      </xdr:nvPicPr>
      <xdr:blipFill>
        <a:blip xmlns:r="http://schemas.openxmlformats.org/officeDocument/2006/relationships" r:embed="rId9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1040</xdr:row>
      <xdr:rowOff>0</xdr:rowOff>
    </xdr:from>
    <xdr:ext cx="590550" cy="590550"/>
    <xdr:pic>
      <xdr:nvPicPr>
        <xdr:cNvPr id="970" name="image947.jpg">
          <a:extLst>
            <a:ext uri="{FF2B5EF4-FFF2-40B4-BE49-F238E27FC236}">
              <a16:creationId xmlns:a16="http://schemas.microsoft.com/office/drawing/2014/main" id="{00000000-0008-0000-0000-0000CA030000}"/>
            </a:ext>
          </a:extLst>
        </xdr:cNvPr>
        <xdr:cNvPicPr preferRelativeResize="0"/>
      </xdr:nvPicPr>
      <xdr:blipFill>
        <a:blip xmlns:r="http://schemas.openxmlformats.org/officeDocument/2006/relationships" r:embed="rId9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1041</xdr:row>
      <xdr:rowOff>0</xdr:rowOff>
    </xdr:from>
    <xdr:ext cx="590550" cy="590550"/>
    <xdr:pic>
      <xdr:nvPicPr>
        <xdr:cNvPr id="971" name="image953.jpg">
          <a:extLst>
            <a:ext uri="{FF2B5EF4-FFF2-40B4-BE49-F238E27FC236}">
              <a16:creationId xmlns:a16="http://schemas.microsoft.com/office/drawing/2014/main" id="{00000000-0008-0000-0000-0000CB030000}"/>
            </a:ext>
          </a:extLst>
        </xdr:cNvPr>
        <xdr:cNvPicPr preferRelativeResize="0"/>
      </xdr:nvPicPr>
      <xdr:blipFill>
        <a:blip xmlns:r="http://schemas.openxmlformats.org/officeDocument/2006/relationships" r:embed="rId9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1042</xdr:row>
      <xdr:rowOff>0</xdr:rowOff>
    </xdr:from>
    <xdr:ext cx="590550" cy="590550"/>
    <xdr:pic>
      <xdr:nvPicPr>
        <xdr:cNvPr id="972" name="image949.jpg">
          <a:extLst>
            <a:ext uri="{FF2B5EF4-FFF2-40B4-BE49-F238E27FC236}">
              <a16:creationId xmlns:a16="http://schemas.microsoft.com/office/drawing/2014/main" id="{00000000-0008-0000-0000-0000CC030000}"/>
            </a:ext>
          </a:extLst>
        </xdr:cNvPr>
        <xdr:cNvPicPr preferRelativeResize="0"/>
      </xdr:nvPicPr>
      <xdr:blipFill>
        <a:blip xmlns:r="http://schemas.openxmlformats.org/officeDocument/2006/relationships" r:embed="rId9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1043</xdr:row>
      <xdr:rowOff>0</xdr:rowOff>
    </xdr:from>
    <xdr:ext cx="590550" cy="590550"/>
    <xdr:pic>
      <xdr:nvPicPr>
        <xdr:cNvPr id="973" name="image959.jpg">
          <a:extLst>
            <a:ext uri="{FF2B5EF4-FFF2-40B4-BE49-F238E27FC236}">
              <a16:creationId xmlns:a16="http://schemas.microsoft.com/office/drawing/2014/main" id="{00000000-0008-0000-0000-0000CD030000}"/>
            </a:ext>
          </a:extLst>
        </xdr:cNvPr>
        <xdr:cNvPicPr preferRelativeResize="0"/>
      </xdr:nvPicPr>
      <xdr:blipFill>
        <a:blip xmlns:r="http://schemas.openxmlformats.org/officeDocument/2006/relationships" r:embed="rId9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1044</xdr:row>
      <xdr:rowOff>0</xdr:rowOff>
    </xdr:from>
    <xdr:ext cx="590550" cy="590550"/>
    <xdr:pic>
      <xdr:nvPicPr>
        <xdr:cNvPr id="974" name="image958.jpg">
          <a:extLst>
            <a:ext uri="{FF2B5EF4-FFF2-40B4-BE49-F238E27FC236}">
              <a16:creationId xmlns:a16="http://schemas.microsoft.com/office/drawing/2014/main" id="{00000000-0008-0000-0000-0000CE030000}"/>
            </a:ext>
          </a:extLst>
        </xdr:cNvPr>
        <xdr:cNvPicPr preferRelativeResize="0"/>
      </xdr:nvPicPr>
      <xdr:blipFill>
        <a:blip xmlns:r="http://schemas.openxmlformats.org/officeDocument/2006/relationships" r:embed="rId9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1045</xdr:row>
      <xdr:rowOff>0</xdr:rowOff>
    </xdr:from>
    <xdr:ext cx="590550" cy="590550"/>
    <xdr:pic>
      <xdr:nvPicPr>
        <xdr:cNvPr id="975" name="image976.jpg">
          <a:extLst>
            <a:ext uri="{FF2B5EF4-FFF2-40B4-BE49-F238E27FC236}">
              <a16:creationId xmlns:a16="http://schemas.microsoft.com/office/drawing/2014/main" id="{00000000-0008-0000-0000-0000CF030000}"/>
            </a:ext>
          </a:extLst>
        </xdr:cNvPr>
        <xdr:cNvPicPr preferRelativeResize="0"/>
      </xdr:nvPicPr>
      <xdr:blipFill>
        <a:blip xmlns:r="http://schemas.openxmlformats.org/officeDocument/2006/relationships" r:embed="rId9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1046</xdr:row>
      <xdr:rowOff>0</xdr:rowOff>
    </xdr:from>
    <xdr:ext cx="590550" cy="590550"/>
    <xdr:pic>
      <xdr:nvPicPr>
        <xdr:cNvPr id="976" name="image957.jpg">
          <a:extLst>
            <a:ext uri="{FF2B5EF4-FFF2-40B4-BE49-F238E27FC236}">
              <a16:creationId xmlns:a16="http://schemas.microsoft.com/office/drawing/2014/main" id="{00000000-0008-0000-0000-0000D0030000}"/>
            </a:ext>
          </a:extLst>
        </xdr:cNvPr>
        <xdr:cNvPicPr preferRelativeResize="0"/>
      </xdr:nvPicPr>
      <xdr:blipFill>
        <a:blip xmlns:r="http://schemas.openxmlformats.org/officeDocument/2006/relationships" r:embed="rId9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1047</xdr:row>
      <xdr:rowOff>0</xdr:rowOff>
    </xdr:from>
    <xdr:ext cx="590550" cy="590550"/>
    <xdr:pic>
      <xdr:nvPicPr>
        <xdr:cNvPr id="977" name="image972.jpg">
          <a:extLst>
            <a:ext uri="{FF2B5EF4-FFF2-40B4-BE49-F238E27FC236}">
              <a16:creationId xmlns:a16="http://schemas.microsoft.com/office/drawing/2014/main" id="{00000000-0008-0000-0000-0000D1030000}"/>
            </a:ext>
          </a:extLst>
        </xdr:cNvPr>
        <xdr:cNvPicPr preferRelativeResize="0"/>
      </xdr:nvPicPr>
      <xdr:blipFill>
        <a:blip xmlns:r="http://schemas.openxmlformats.org/officeDocument/2006/relationships" r:embed="rId9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1048</xdr:row>
      <xdr:rowOff>0</xdr:rowOff>
    </xdr:from>
    <xdr:ext cx="590550" cy="590550"/>
    <xdr:pic>
      <xdr:nvPicPr>
        <xdr:cNvPr id="978" name="image963.jpg">
          <a:extLst>
            <a:ext uri="{FF2B5EF4-FFF2-40B4-BE49-F238E27FC236}">
              <a16:creationId xmlns:a16="http://schemas.microsoft.com/office/drawing/2014/main" id="{00000000-0008-0000-0000-0000D2030000}"/>
            </a:ext>
          </a:extLst>
        </xdr:cNvPr>
        <xdr:cNvPicPr preferRelativeResize="0"/>
      </xdr:nvPicPr>
      <xdr:blipFill>
        <a:blip xmlns:r="http://schemas.openxmlformats.org/officeDocument/2006/relationships" r:embed="rId9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1049</xdr:row>
      <xdr:rowOff>0</xdr:rowOff>
    </xdr:from>
    <xdr:ext cx="590550" cy="590550"/>
    <xdr:pic>
      <xdr:nvPicPr>
        <xdr:cNvPr id="979" name="image978.jpg">
          <a:extLst>
            <a:ext uri="{FF2B5EF4-FFF2-40B4-BE49-F238E27FC236}">
              <a16:creationId xmlns:a16="http://schemas.microsoft.com/office/drawing/2014/main" id="{00000000-0008-0000-0000-0000D3030000}"/>
            </a:ext>
          </a:extLst>
        </xdr:cNvPr>
        <xdr:cNvPicPr preferRelativeResize="0"/>
      </xdr:nvPicPr>
      <xdr:blipFill>
        <a:blip xmlns:r="http://schemas.openxmlformats.org/officeDocument/2006/relationships" r:embed="rId9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1050</xdr:row>
      <xdr:rowOff>0</xdr:rowOff>
    </xdr:from>
    <xdr:ext cx="590550" cy="590550"/>
    <xdr:pic>
      <xdr:nvPicPr>
        <xdr:cNvPr id="980" name="image969.jpg">
          <a:extLst>
            <a:ext uri="{FF2B5EF4-FFF2-40B4-BE49-F238E27FC236}">
              <a16:creationId xmlns:a16="http://schemas.microsoft.com/office/drawing/2014/main" id="{00000000-0008-0000-0000-0000D4030000}"/>
            </a:ext>
          </a:extLst>
        </xdr:cNvPr>
        <xdr:cNvPicPr preferRelativeResize="0"/>
      </xdr:nvPicPr>
      <xdr:blipFill>
        <a:blip xmlns:r="http://schemas.openxmlformats.org/officeDocument/2006/relationships" r:embed="rId9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1051</xdr:row>
      <xdr:rowOff>0</xdr:rowOff>
    </xdr:from>
    <xdr:ext cx="590550" cy="590550"/>
    <xdr:pic>
      <xdr:nvPicPr>
        <xdr:cNvPr id="981" name="image956.jpg">
          <a:extLst>
            <a:ext uri="{FF2B5EF4-FFF2-40B4-BE49-F238E27FC236}">
              <a16:creationId xmlns:a16="http://schemas.microsoft.com/office/drawing/2014/main" id="{00000000-0008-0000-0000-0000D5030000}"/>
            </a:ext>
          </a:extLst>
        </xdr:cNvPr>
        <xdr:cNvPicPr preferRelativeResize="0"/>
      </xdr:nvPicPr>
      <xdr:blipFill>
        <a:blip xmlns:r="http://schemas.openxmlformats.org/officeDocument/2006/relationships" r:embed="rId9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1052</xdr:row>
      <xdr:rowOff>0</xdr:rowOff>
    </xdr:from>
    <xdr:ext cx="590550" cy="590550"/>
    <xdr:pic>
      <xdr:nvPicPr>
        <xdr:cNvPr id="982" name="image967.jpg">
          <a:extLst>
            <a:ext uri="{FF2B5EF4-FFF2-40B4-BE49-F238E27FC236}">
              <a16:creationId xmlns:a16="http://schemas.microsoft.com/office/drawing/2014/main" id="{00000000-0008-0000-0000-0000D6030000}"/>
            </a:ext>
          </a:extLst>
        </xdr:cNvPr>
        <xdr:cNvPicPr preferRelativeResize="0"/>
      </xdr:nvPicPr>
      <xdr:blipFill>
        <a:blip xmlns:r="http://schemas.openxmlformats.org/officeDocument/2006/relationships" r:embed="rId9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1053</xdr:row>
      <xdr:rowOff>0</xdr:rowOff>
    </xdr:from>
    <xdr:ext cx="590550" cy="590550"/>
    <xdr:pic>
      <xdr:nvPicPr>
        <xdr:cNvPr id="983" name="image970.jpg">
          <a:extLst>
            <a:ext uri="{FF2B5EF4-FFF2-40B4-BE49-F238E27FC236}">
              <a16:creationId xmlns:a16="http://schemas.microsoft.com/office/drawing/2014/main" id="{00000000-0008-0000-0000-0000D7030000}"/>
            </a:ext>
          </a:extLst>
        </xdr:cNvPr>
        <xdr:cNvPicPr preferRelativeResize="0"/>
      </xdr:nvPicPr>
      <xdr:blipFill>
        <a:blip xmlns:r="http://schemas.openxmlformats.org/officeDocument/2006/relationships" r:embed="rId9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1056</xdr:row>
      <xdr:rowOff>0</xdr:rowOff>
    </xdr:from>
    <xdr:ext cx="590550" cy="590550"/>
    <xdr:pic>
      <xdr:nvPicPr>
        <xdr:cNvPr id="984" name="image974.png">
          <a:extLst>
            <a:ext uri="{FF2B5EF4-FFF2-40B4-BE49-F238E27FC236}">
              <a16:creationId xmlns:a16="http://schemas.microsoft.com/office/drawing/2014/main" id="{00000000-0008-0000-0000-0000D8030000}"/>
            </a:ext>
          </a:extLst>
        </xdr:cNvPr>
        <xdr:cNvPicPr preferRelativeResize="0"/>
      </xdr:nvPicPr>
      <xdr:blipFill>
        <a:blip xmlns:r="http://schemas.openxmlformats.org/officeDocument/2006/relationships" r:embed="rId9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1057</xdr:row>
      <xdr:rowOff>0</xdr:rowOff>
    </xdr:from>
    <xdr:ext cx="590550" cy="590550"/>
    <xdr:pic>
      <xdr:nvPicPr>
        <xdr:cNvPr id="985" name="image974.png">
          <a:extLst>
            <a:ext uri="{FF2B5EF4-FFF2-40B4-BE49-F238E27FC236}">
              <a16:creationId xmlns:a16="http://schemas.microsoft.com/office/drawing/2014/main" id="{00000000-0008-0000-0000-0000D9030000}"/>
            </a:ext>
          </a:extLst>
        </xdr:cNvPr>
        <xdr:cNvPicPr preferRelativeResize="0"/>
      </xdr:nvPicPr>
      <xdr:blipFill>
        <a:blip xmlns:r="http://schemas.openxmlformats.org/officeDocument/2006/relationships" r:embed="rId9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1058</xdr:row>
      <xdr:rowOff>0</xdr:rowOff>
    </xdr:from>
    <xdr:ext cx="590550" cy="590550"/>
    <xdr:pic>
      <xdr:nvPicPr>
        <xdr:cNvPr id="986" name="image973.jpg">
          <a:extLst>
            <a:ext uri="{FF2B5EF4-FFF2-40B4-BE49-F238E27FC236}">
              <a16:creationId xmlns:a16="http://schemas.microsoft.com/office/drawing/2014/main" id="{00000000-0008-0000-0000-0000DA030000}"/>
            </a:ext>
          </a:extLst>
        </xdr:cNvPr>
        <xdr:cNvPicPr preferRelativeResize="0"/>
      </xdr:nvPicPr>
      <xdr:blipFill>
        <a:blip xmlns:r="http://schemas.openxmlformats.org/officeDocument/2006/relationships" r:embed="rId9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1059</xdr:row>
      <xdr:rowOff>0</xdr:rowOff>
    </xdr:from>
    <xdr:ext cx="590550" cy="590550"/>
    <xdr:pic>
      <xdr:nvPicPr>
        <xdr:cNvPr id="987" name="image983.jpg">
          <a:extLst>
            <a:ext uri="{FF2B5EF4-FFF2-40B4-BE49-F238E27FC236}">
              <a16:creationId xmlns:a16="http://schemas.microsoft.com/office/drawing/2014/main" id="{00000000-0008-0000-0000-0000DB030000}"/>
            </a:ext>
          </a:extLst>
        </xdr:cNvPr>
        <xdr:cNvPicPr preferRelativeResize="0"/>
      </xdr:nvPicPr>
      <xdr:blipFill>
        <a:blip xmlns:r="http://schemas.openxmlformats.org/officeDocument/2006/relationships" r:embed="rId9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1060</xdr:row>
      <xdr:rowOff>0</xdr:rowOff>
    </xdr:from>
    <xdr:ext cx="590550" cy="590550"/>
    <xdr:pic>
      <xdr:nvPicPr>
        <xdr:cNvPr id="988" name="image964.jpg">
          <a:extLst>
            <a:ext uri="{FF2B5EF4-FFF2-40B4-BE49-F238E27FC236}">
              <a16:creationId xmlns:a16="http://schemas.microsoft.com/office/drawing/2014/main" id="{00000000-0008-0000-0000-0000DC030000}"/>
            </a:ext>
          </a:extLst>
        </xdr:cNvPr>
        <xdr:cNvPicPr preferRelativeResize="0"/>
      </xdr:nvPicPr>
      <xdr:blipFill>
        <a:blip xmlns:r="http://schemas.openxmlformats.org/officeDocument/2006/relationships" r:embed="rId9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1061</xdr:row>
      <xdr:rowOff>0</xdr:rowOff>
    </xdr:from>
    <xdr:ext cx="590550" cy="590550"/>
    <xdr:pic>
      <xdr:nvPicPr>
        <xdr:cNvPr id="989" name="image960.jpg">
          <a:extLst>
            <a:ext uri="{FF2B5EF4-FFF2-40B4-BE49-F238E27FC236}">
              <a16:creationId xmlns:a16="http://schemas.microsoft.com/office/drawing/2014/main" id="{00000000-0008-0000-0000-0000DD030000}"/>
            </a:ext>
          </a:extLst>
        </xdr:cNvPr>
        <xdr:cNvPicPr preferRelativeResize="0"/>
      </xdr:nvPicPr>
      <xdr:blipFill>
        <a:blip xmlns:r="http://schemas.openxmlformats.org/officeDocument/2006/relationships" r:embed="rId9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1062</xdr:row>
      <xdr:rowOff>0</xdr:rowOff>
    </xdr:from>
    <xdr:ext cx="590550" cy="590550"/>
    <xdr:pic>
      <xdr:nvPicPr>
        <xdr:cNvPr id="990" name="image966.jpg">
          <a:extLst>
            <a:ext uri="{FF2B5EF4-FFF2-40B4-BE49-F238E27FC236}">
              <a16:creationId xmlns:a16="http://schemas.microsoft.com/office/drawing/2014/main" id="{00000000-0008-0000-0000-0000DE030000}"/>
            </a:ext>
          </a:extLst>
        </xdr:cNvPr>
        <xdr:cNvPicPr preferRelativeResize="0"/>
      </xdr:nvPicPr>
      <xdr:blipFill>
        <a:blip xmlns:r="http://schemas.openxmlformats.org/officeDocument/2006/relationships" r:embed="rId9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1063</xdr:row>
      <xdr:rowOff>0</xdr:rowOff>
    </xdr:from>
    <xdr:ext cx="590550" cy="590550"/>
    <xdr:pic>
      <xdr:nvPicPr>
        <xdr:cNvPr id="991" name="image961.jpg">
          <a:extLst>
            <a:ext uri="{FF2B5EF4-FFF2-40B4-BE49-F238E27FC236}">
              <a16:creationId xmlns:a16="http://schemas.microsoft.com/office/drawing/2014/main" id="{00000000-0008-0000-0000-0000DF030000}"/>
            </a:ext>
          </a:extLst>
        </xdr:cNvPr>
        <xdr:cNvPicPr preferRelativeResize="0"/>
      </xdr:nvPicPr>
      <xdr:blipFill>
        <a:blip xmlns:r="http://schemas.openxmlformats.org/officeDocument/2006/relationships" r:embed="rId9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1064</xdr:row>
      <xdr:rowOff>0</xdr:rowOff>
    </xdr:from>
    <xdr:ext cx="590550" cy="590550"/>
    <xdr:pic>
      <xdr:nvPicPr>
        <xdr:cNvPr id="992" name="image968.jpg">
          <a:extLst>
            <a:ext uri="{FF2B5EF4-FFF2-40B4-BE49-F238E27FC236}">
              <a16:creationId xmlns:a16="http://schemas.microsoft.com/office/drawing/2014/main" id="{00000000-0008-0000-0000-0000E0030000}"/>
            </a:ext>
          </a:extLst>
        </xdr:cNvPr>
        <xdr:cNvPicPr preferRelativeResize="0"/>
      </xdr:nvPicPr>
      <xdr:blipFill>
        <a:blip xmlns:r="http://schemas.openxmlformats.org/officeDocument/2006/relationships" r:embed="rId9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1065</xdr:row>
      <xdr:rowOff>0</xdr:rowOff>
    </xdr:from>
    <xdr:ext cx="590550" cy="590550"/>
    <xdr:pic>
      <xdr:nvPicPr>
        <xdr:cNvPr id="993" name="image975.jpg">
          <a:extLst>
            <a:ext uri="{FF2B5EF4-FFF2-40B4-BE49-F238E27FC236}">
              <a16:creationId xmlns:a16="http://schemas.microsoft.com/office/drawing/2014/main" id="{00000000-0008-0000-0000-0000E1030000}"/>
            </a:ext>
          </a:extLst>
        </xdr:cNvPr>
        <xdr:cNvPicPr preferRelativeResize="0"/>
      </xdr:nvPicPr>
      <xdr:blipFill>
        <a:blip xmlns:r="http://schemas.openxmlformats.org/officeDocument/2006/relationships" r:embed="rId9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1066</xdr:row>
      <xdr:rowOff>0</xdr:rowOff>
    </xdr:from>
    <xdr:ext cx="590550" cy="590550"/>
    <xdr:pic>
      <xdr:nvPicPr>
        <xdr:cNvPr id="994" name="image1003.png">
          <a:extLst>
            <a:ext uri="{FF2B5EF4-FFF2-40B4-BE49-F238E27FC236}">
              <a16:creationId xmlns:a16="http://schemas.microsoft.com/office/drawing/2014/main" id="{00000000-0008-0000-0000-0000E2030000}"/>
            </a:ext>
          </a:extLst>
        </xdr:cNvPr>
        <xdr:cNvPicPr preferRelativeResize="0"/>
      </xdr:nvPicPr>
      <xdr:blipFill>
        <a:blip xmlns:r="http://schemas.openxmlformats.org/officeDocument/2006/relationships" r:embed="rId9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1067</xdr:row>
      <xdr:rowOff>0</xdr:rowOff>
    </xdr:from>
    <xdr:ext cx="590550" cy="590550"/>
    <xdr:pic>
      <xdr:nvPicPr>
        <xdr:cNvPr id="995" name="image979.jpg">
          <a:extLst>
            <a:ext uri="{FF2B5EF4-FFF2-40B4-BE49-F238E27FC236}">
              <a16:creationId xmlns:a16="http://schemas.microsoft.com/office/drawing/2014/main" id="{00000000-0008-0000-0000-0000E3030000}"/>
            </a:ext>
          </a:extLst>
        </xdr:cNvPr>
        <xdr:cNvPicPr preferRelativeResize="0"/>
      </xdr:nvPicPr>
      <xdr:blipFill>
        <a:blip xmlns:r="http://schemas.openxmlformats.org/officeDocument/2006/relationships" r:embed="rId9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1069</xdr:row>
      <xdr:rowOff>0</xdr:rowOff>
    </xdr:from>
    <xdr:ext cx="590550" cy="590550"/>
    <xdr:pic>
      <xdr:nvPicPr>
        <xdr:cNvPr id="996" name="image980.jpg">
          <a:extLst>
            <a:ext uri="{FF2B5EF4-FFF2-40B4-BE49-F238E27FC236}">
              <a16:creationId xmlns:a16="http://schemas.microsoft.com/office/drawing/2014/main" id="{00000000-0008-0000-0000-0000E4030000}"/>
            </a:ext>
          </a:extLst>
        </xdr:cNvPr>
        <xdr:cNvPicPr preferRelativeResize="0"/>
      </xdr:nvPicPr>
      <xdr:blipFill>
        <a:blip xmlns:r="http://schemas.openxmlformats.org/officeDocument/2006/relationships" r:embed="rId9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1070</xdr:row>
      <xdr:rowOff>0</xdr:rowOff>
    </xdr:from>
    <xdr:ext cx="590550" cy="590550"/>
    <xdr:pic>
      <xdr:nvPicPr>
        <xdr:cNvPr id="997" name="image987.jpg">
          <a:extLst>
            <a:ext uri="{FF2B5EF4-FFF2-40B4-BE49-F238E27FC236}">
              <a16:creationId xmlns:a16="http://schemas.microsoft.com/office/drawing/2014/main" id="{00000000-0008-0000-0000-0000E5030000}"/>
            </a:ext>
          </a:extLst>
        </xdr:cNvPr>
        <xdr:cNvPicPr preferRelativeResize="0"/>
      </xdr:nvPicPr>
      <xdr:blipFill>
        <a:blip xmlns:r="http://schemas.openxmlformats.org/officeDocument/2006/relationships" r:embed="rId9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1071</xdr:row>
      <xdr:rowOff>0</xdr:rowOff>
    </xdr:from>
    <xdr:ext cx="590550" cy="590550"/>
    <xdr:pic>
      <xdr:nvPicPr>
        <xdr:cNvPr id="998" name="image971.jpg">
          <a:extLst>
            <a:ext uri="{FF2B5EF4-FFF2-40B4-BE49-F238E27FC236}">
              <a16:creationId xmlns:a16="http://schemas.microsoft.com/office/drawing/2014/main" id="{00000000-0008-0000-0000-0000E6030000}"/>
            </a:ext>
          </a:extLst>
        </xdr:cNvPr>
        <xdr:cNvPicPr preferRelativeResize="0"/>
      </xdr:nvPicPr>
      <xdr:blipFill>
        <a:blip xmlns:r="http://schemas.openxmlformats.org/officeDocument/2006/relationships" r:embed="rId9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1072</xdr:row>
      <xdr:rowOff>0</xdr:rowOff>
    </xdr:from>
    <xdr:ext cx="590550" cy="590550"/>
    <xdr:pic>
      <xdr:nvPicPr>
        <xdr:cNvPr id="999" name="image990.jpg">
          <a:extLst>
            <a:ext uri="{FF2B5EF4-FFF2-40B4-BE49-F238E27FC236}">
              <a16:creationId xmlns:a16="http://schemas.microsoft.com/office/drawing/2014/main" id="{00000000-0008-0000-0000-0000E7030000}"/>
            </a:ext>
          </a:extLst>
        </xdr:cNvPr>
        <xdr:cNvPicPr preferRelativeResize="0"/>
      </xdr:nvPicPr>
      <xdr:blipFill>
        <a:blip xmlns:r="http://schemas.openxmlformats.org/officeDocument/2006/relationships" r:embed="rId9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1073</xdr:row>
      <xdr:rowOff>0</xdr:rowOff>
    </xdr:from>
    <xdr:ext cx="590550" cy="590550"/>
    <xdr:pic>
      <xdr:nvPicPr>
        <xdr:cNvPr id="1000" name="image982.jpg">
          <a:extLst>
            <a:ext uri="{FF2B5EF4-FFF2-40B4-BE49-F238E27FC236}">
              <a16:creationId xmlns:a16="http://schemas.microsoft.com/office/drawing/2014/main" id="{00000000-0008-0000-0000-0000E8030000}"/>
            </a:ext>
          </a:extLst>
        </xdr:cNvPr>
        <xdr:cNvPicPr preferRelativeResize="0"/>
      </xdr:nvPicPr>
      <xdr:blipFill>
        <a:blip xmlns:r="http://schemas.openxmlformats.org/officeDocument/2006/relationships" r:embed="rId9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1074</xdr:row>
      <xdr:rowOff>0</xdr:rowOff>
    </xdr:from>
    <xdr:ext cx="590550" cy="590550"/>
    <xdr:pic>
      <xdr:nvPicPr>
        <xdr:cNvPr id="1001" name="image992.jpg">
          <a:extLst>
            <a:ext uri="{FF2B5EF4-FFF2-40B4-BE49-F238E27FC236}">
              <a16:creationId xmlns:a16="http://schemas.microsoft.com/office/drawing/2014/main" id="{00000000-0008-0000-0000-0000E9030000}"/>
            </a:ext>
          </a:extLst>
        </xdr:cNvPr>
        <xdr:cNvPicPr preferRelativeResize="0"/>
      </xdr:nvPicPr>
      <xdr:blipFill>
        <a:blip xmlns:r="http://schemas.openxmlformats.org/officeDocument/2006/relationships" r:embed="rId9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1075</xdr:row>
      <xdr:rowOff>0</xdr:rowOff>
    </xdr:from>
    <xdr:ext cx="590550" cy="590550"/>
    <xdr:pic>
      <xdr:nvPicPr>
        <xdr:cNvPr id="1002" name="image981.jpg">
          <a:extLst>
            <a:ext uri="{FF2B5EF4-FFF2-40B4-BE49-F238E27FC236}">
              <a16:creationId xmlns:a16="http://schemas.microsoft.com/office/drawing/2014/main" id="{00000000-0008-0000-0000-0000EA030000}"/>
            </a:ext>
          </a:extLst>
        </xdr:cNvPr>
        <xdr:cNvPicPr preferRelativeResize="0"/>
      </xdr:nvPicPr>
      <xdr:blipFill>
        <a:blip xmlns:r="http://schemas.openxmlformats.org/officeDocument/2006/relationships" r:embed="rId9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1076</xdr:row>
      <xdr:rowOff>0</xdr:rowOff>
    </xdr:from>
    <xdr:ext cx="590550" cy="590550"/>
    <xdr:pic>
      <xdr:nvPicPr>
        <xdr:cNvPr id="1003" name="image994.jpg">
          <a:extLst>
            <a:ext uri="{FF2B5EF4-FFF2-40B4-BE49-F238E27FC236}">
              <a16:creationId xmlns:a16="http://schemas.microsoft.com/office/drawing/2014/main" id="{00000000-0008-0000-0000-0000EB030000}"/>
            </a:ext>
          </a:extLst>
        </xdr:cNvPr>
        <xdr:cNvPicPr preferRelativeResize="0"/>
      </xdr:nvPicPr>
      <xdr:blipFill>
        <a:blip xmlns:r="http://schemas.openxmlformats.org/officeDocument/2006/relationships" r:embed="rId9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1077</xdr:row>
      <xdr:rowOff>0</xdr:rowOff>
    </xdr:from>
    <xdr:ext cx="590550" cy="590550"/>
    <xdr:pic>
      <xdr:nvPicPr>
        <xdr:cNvPr id="1004" name="image977.jpg">
          <a:extLst>
            <a:ext uri="{FF2B5EF4-FFF2-40B4-BE49-F238E27FC236}">
              <a16:creationId xmlns:a16="http://schemas.microsoft.com/office/drawing/2014/main" id="{00000000-0008-0000-0000-0000EC030000}"/>
            </a:ext>
          </a:extLst>
        </xdr:cNvPr>
        <xdr:cNvPicPr preferRelativeResize="0"/>
      </xdr:nvPicPr>
      <xdr:blipFill>
        <a:blip xmlns:r="http://schemas.openxmlformats.org/officeDocument/2006/relationships" r:embed="rId9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1078</xdr:row>
      <xdr:rowOff>0</xdr:rowOff>
    </xdr:from>
    <xdr:ext cx="590550" cy="590550"/>
    <xdr:pic>
      <xdr:nvPicPr>
        <xdr:cNvPr id="1005" name="image1022.jpg">
          <a:extLst>
            <a:ext uri="{FF2B5EF4-FFF2-40B4-BE49-F238E27FC236}">
              <a16:creationId xmlns:a16="http://schemas.microsoft.com/office/drawing/2014/main" id="{00000000-0008-0000-0000-0000ED030000}"/>
            </a:ext>
          </a:extLst>
        </xdr:cNvPr>
        <xdr:cNvPicPr preferRelativeResize="0"/>
      </xdr:nvPicPr>
      <xdr:blipFill>
        <a:blip xmlns:r="http://schemas.openxmlformats.org/officeDocument/2006/relationships" r:embed="rId9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1079</xdr:row>
      <xdr:rowOff>0</xdr:rowOff>
    </xdr:from>
    <xdr:ext cx="590550" cy="590550"/>
    <xdr:pic>
      <xdr:nvPicPr>
        <xdr:cNvPr id="1006" name="image986.jpg">
          <a:extLst>
            <a:ext uri="{FF2B5EF4-FFF2-40B4-BE49-F238E27FC236}">
              <a16:creationId xmlns:a16="http://schemas.microsoft.com/office/drawing/2014/main" id="{00000000-0008-0000-0000-0000EE030000}"/>
            </a:ext>
          </a:extLst>
        </xdr:cNvPr>
        <xdr:cNvPicPr preferRelativeResize="0"/>
      </xdr:nvPicPr>
      <xdr:blipFill>
        <a:blip xmlns:r="http://schemas.openxmlformats.org/officeDocument/2006/relationships" r:embed="rId9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1080</xdr:row>
      <xdr:rowOff>0</xdr:rowOff>
    </xdr:from>
    <xdr:ext cx="590550" cy="590550"/>
    <xdr:pic>
      <xdr:nvPicPr>
        <xdr:cNvPr id="1007" name="image991.jpg">
          <a:extLst>
            <a:ext uri="{FF2B5EF4-FFF2-40B4-BE49-F238E27FC236}">
              <a16:creationId xmlns:a16="http://schemas.microsoft.com/office/drawing/2014/main" id="{00000000-0008-0000-0000-0000EF030000}"/>
            </a:ext>
          </a:extLst>
        </xdr:cNvPr>
        <xdr:cNvPicPr preferRelativeResize="0"/>
      </xdr:nvPicPr>
      <xdr:blipFill>
        <a:blip xmlns:r="http://schemas.openxmlformats.org/officeDocument/2006/relationships" r:embed="rId9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1082</xdr:row>
      <xdr:rowOff>0</xdr:rowOff>
    </xdr:from>
    <xdr:ext cx="590550" cy="590550"/>
    <xdr:pic>
      <xdr:nvPicPr>
        <xdr:cNvPr id="1008" name="image988.jpg">
          <a:extLst>
            <a:ext uri="{FF2B5EF4-FFF2-40B4-BE49-F238E27FC236}">
              <a16:creationId xmlns:a16="http://schemas.microsoft.com/office/drawing/2014/main" id="{00000000-0008-0000-0000-0000F0030000}"/>
            </a:ext>
          </a:extLst>
        </xdr:cNvPr>
        <xdr:cNvPicPr preferRelativeResize="0"/>
      </xdr:nvPicPr>
      <xdr:blipFill>
        <a:blip xmlns:r="http://schemas.openxmlformats.org/officeDocument/2006/relationships" r:embed="rId9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1083</xdr:row>
      <xdr:rowOff>0</xdr:rowOff>
    </xdr:from>
    <xdr:ext cx="590550" cy="590550"/>
    <xdr:pic>
      <xdr:nvPicPr>
        <xdr:cNvPr id="1009" name="image984.jpg">
          <a:extLst>
            <a:ext uri="{FF2B5EF4-FFF2-40B4-BE49-F238E27FC236}">
              <a16:creationId xmlns:a16="http://schemas.microsoft.com/office/drawing/2014/main" id="{00000000-0008-0000-0000-0000F1030000}"/>
            </a:ext>
          </a:extLst>
        </xdr:cNvPr>
        <xdr:cNvPicPr preferRelativeResize="0"/>
      </xdr:nvPicPr>
      <xdr:blipFill>
        <a:blip xmlns:r="http://schemas.openxmlformats.org/officeDocument/2006/relationships" r:embed="rId9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1084</xdr:row>
      <xdr:rowOff>0</xdr:rowOff>
    </xdr:from>
    <xdr:ext cx="590550" cy="590550"/>
    <xdr:pic>
      <xdr:nvPicPr>
        <xdr:cNvPr id="1010" name="image989.jpg">
          <a:extLst>
            <a:ext uri="{FF2B5EF4-FFF2-40B4-BE49-F238E27FC236}">
              <a16:creationId xmlns:a16="http://schemas.microsoft.com/office/drawing/2014/main" id="{00000000-0008-0000-0000-0000F2030000}"/>
            </a:ext>
          </a:extLst>
        </xdr:cNvPr>
        <xdr:cNvPicPr preferRelativeResize="0"/>
      </xdr:nvPicPr>
      <xdr:blipFill>
        <a:blip xmlns:r="http://schemas.openxmlformats.org/officeDocument/2006/relationships" r:embed="rId9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1085</xdr:row>
      <xdr:rowOff>0</xdr:rowOff>
    </xdr:from>
    <xdr:ext cx="590550" cy="590550"/>
    <xdr:pic>
      <xdr:nvPicPr>
        <xdr:cNvPr id="1011" name="image985.jpg">
          <a:extLst>
            <a:ext uri="{FF2B5EF4-FFF2-40B4-BE49-F238E27FC236}">
              <a16:creationId xmlns:a16="http://schemas.microsoft.com/office/drawing/2014/main" id="{00000000-0008-0000-0000-0000F3030000}"/>
            </a:ext>
          </a:extLst>
        </xdr:cNvPr>
        <xdr:cNvPicPr preferRelativeResize="0"/>
      </xdr:nvPicPr>
      <xdr:blipFill>
        <a:blip xmlns:r="http://schemas.openxmlformats.org/officeDocument/2006/relationships" r:embed="rId9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1086</xdr:row>
      <xdr:rowOff>0</xdr:rowOff>
    </xdr:from>
    <xdr:ext cx="590550" cy="590550"/>
    <xdr:pic>
      <xdr:nvPicPr>
        <xdr:cNvPr id="1012" name="image1000.jpg">
          <a:extLst>
            <a:ext uri="{FF2B5EF4-FFF2-40B4-BE49-F238E27FC236}">
              <a16:creationId xmlns:a16="http://schemas.microsoft.com/office/drawing/2014/main" id="{00000000-0008-0000-0000-0000F4030000}"/>
            </a:ext>
          </a:extLst>
        </xdr:cNvPr>
        <xdr:cNvPicPr preferRelativeResize="0"/>
      </xdr:nvPicPr>
      <xdr:blipFill>
        <a:blip xmlns:r="http://schemas.openxmlformats.org/officeDocument/2006/relationships" r:embed="rId9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1087</xdr:row>
      <xdr:rowOff>0</xdr:rowOff>
    </xdr:from>
    <xdr:ext cx="590550" cy="590550"/>
    <xdr:pic>
      <xdr:nvPicPr>
        <xdr:cNvPr id="1013" name="image998.jpg">
          <a:extLst>
            <a:ext uri="{FF2B5EF4-FFF2-40B4-BE49-F238E27FC236}">
              <a16:creationId xmlns:a16="http://schemas.microsoft.com/office/drawing/2014/main" id="{00000000-0008-0000-0000-0000F5030000}"/>
            </a:ext>
          </a:extLst>
        </xdr:cNvPr>
        <xdr:cNvPicPr preferRelativeResize="0"/>
      </xdr:nvPicPr>
      <xdr:blipFill>
        <a:blip xmlns:r="http://schemas.openxmlformats.org/officeDocument/2006/relationships" r:embed="rId9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1088</xdr:row>
      <xdr:rowOff>0</xdr:rowOff>
    </xdr:from>
    <xdr:ext cx="590550" cy="590550"/>
    <xdr:pic>
      <xdr:nvPicPr>
        <xdr:cNvPr id="1014" name="image1026.jpg">
          <a:extLst>
            <a:ext uri="{FF2B5EF4-FFF2-40B4-BE49-F238E27FC236}">
              <a16:creationId xmlns:a16="http://schemas.microsoft.com/office/drawing/2014/main" id="{00000000-0008-0000-0000-0000F6030000}"/>
            </a:ext>
          </a:extLst>
        </xdr:cNvPr>
        <xdr:cNvPicPr preferRelativeResize="0"/>
      </xdr:nvPicPr>
      <xdr:blipFill>
        <a:blip xmlns:r="http://schemas.openxmlformats.org/officeDocument/2006/relationships" r:embed="rId9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1089</xdr:row>
      <xdr:rowOff>0</xdr:rowOff>
    </xdr:from>
    <xdr:ext cx="590550" cy="590550"/>
    <xdr:pic>
      <xdr:nvPicPr>
        <xdr:cNvPr id="1015" name="image1000.jpg">
          <a:extLst>
            <a:ext uri="{FF2B5EF4-FFF2-40B4-BE49-F238E27FC236}">
              <a16:creationId xmlns:a16="http://schemas.microsoft.com/office/drawing/2014/main" id="{00000000-0008-0000-0000-0000F7030000}"/>
            </a:ext>
          </a:extLst>
        </xdr:cNvPr>
        <xdr:cNvPicPr preferRelativeResize="0"/>
      </xdr:nvPicPr>
      <xdr:blipFill>
        <a:blip xmlns:r="http://schemas.openxmlformats.org/officeDocument/2006/relationships" r:embed="rId9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1090</xdr:row>
      <xdr:rowOff>0</xdr:rowOff>
    </xdr:from>
    <xdr:ext cx="590550" cy="590550"/>
    <xdr:pic>
      <xdr:nvPicPr>
        <xdr:cNvPr id="1016" name="image999.jpg">
          <a:extLst>
            <a:ext uri="{FF2B5EF4-FFF2-40B4-BE49-F238E27FC236}">
              <a16:creationId xmlns:a16="http://schemas.microsoft.com/office/drawing/2014/main" id="{00000000-0008-0000-0000-0000F8030000}"/>
            </a:ext>
          </a:extLst>
        </xdr:cNvPr>
        <xdr:cNvPicPr preferRelativeResize="0"/>
      </xdr:nvPicPr>
      <xdr:blipFill>
        <a:blip xmlns:r="http://schemas.openxmlformats.org/officeDocument/2006/relationships" r:embed="rId9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1091</xdr:row>
      <xdr:rowOff>0</xdr:rowOff>
    </xdr:from>
    <xdr:ext cx="590550" cy="590550"/>
    <xdr:pic>
      <xdr:nvPicPr>
        <xdr:cNvPr id="1017" name="image1018.jpg">
          <a:extLst>
            <a:ext uri="{FF2B5EF4-FFF2-40B4-BE49-F238E27FC236}">
              <a16:creationId xmlns:a16="http://schemas.microsoft.com/office/drawing/2014/main" id="{00000000-0008-0000-0000-0000F9030000}"/>
            </a:ext>
          </a:extLst>
        </xdr:cNvPr>
        <xdr:cNvPicPr preferRelativeResize="0"/>
      </xdr:nvPicPr>
      <xdr:blipFill>
        <a:blip xmlns:r="http://schemas.openxmlformats.org/officeDocument/2006/relationships" r:embed="rId10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1092</xdr:row>
      <xdr:rowOff>0</xdr:rowOff>
    </xdr:from>
    <xdr:ext cx="590550" cy="590550"/>
    <xdr:pic>
      <xdr:nvPicPr>
        <xdr:cNvPr id="1018" name="image1001.jpg">
          <a:extLst>
            <a:ext uri="{FF2B5EF4-FFF2-40B4-BE49-F238E27FC236}">
              <a16:creationId xmlns:a16="http://schemas.microsoft.com/office/drawing/2014/main" id="{00000000-0008-0000-0000-0000FA030000}"/>
            </a:ext>
          </a:extLst>
        </xdr:cNvPr>
        <xdr:cNvPicPr preferRelativeResize="0"/>
      </xdr:nvPicPr>
      <xdr:blipFill>
        <a:blip xmlns:r="http://schemas.openxmlformats.org/officeDocument/2006/relationships" r:embed="rId10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1093</xdr:row>
      <xdr:rowOff>0</xdr:rowOff>
    </xdr:from>
    <xdr:ext cx="590550" cy="590550"/>
    <xdr:pic>
      <xdr:nvPicPr>
        <xdr:cNvPr id="1019" name="image995.jpg">
          <a:extLst>
            <a:ext uri="{FF2B5EF4-FFF2-40B4-BE49-F238E27FC236}">
              <a16:creationId xmlns:a16="http://schemas.microsoft.com/office/drawing/2014/main" id="{00000000-0008-0000-0000-0000FB030000}"/>
            </a:ext>
          </a:extLst>
        </xdr:cNvPr>
        <xdr:cNvPicPr preferRelativeResize="0"/>
      </xdr:nvPicPr>
      <xdr:blipFill>
        <a:blip xmlns:r="http://schemas.openxmlformats.org/officeDocument/2006/relationships" r:embed="rId10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1095</xdr:row>
      <xdr:rowOff>0</xdr:rowOff>
    </xdr:from>
    <xdr:ext cx="590550" cy="590550"/>
    <xdr:pic>
      <xdr:nvPicPr>
        <xdr:cNvPr id="1020" name="image997.jpg">
          <a:extLst>
            <a:ext uri="{FF2B5EF4-FFF2-40B4-BE49-F238E27FC236}">
              <a16:creationId xmlns:a16="http://schemas.microsoft.com/office/drawing/2014/main" id="{00000000-0008-0000-0000-0000FC030000}"/>
            </a:ext>
          </a:extLst>
        </xdr:cNvPr>
        <xdr:cNvPicPr preferRelativeResize="0"/>
      </xdr:nvPicPr>
      <xdr:blipFill>
        <a:blip xmlns:r="http://schemas.openxmlformats.org/officeDocument/2006/relationships" r:embed="rId10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1096</xdr:row>
      <xdr:rowOff>0</xdr:rowOff>
    </xdr:from>
    <xdr:ext cx="590550" cy="590550"/>
    <xdr:pic>
      <xdr:nvPicPr>
        <xdr:cNvPr id="1021" name="image1024.jpg">
          <a:extLst>
            <a:ext uri="{FF2B5EF4-FFF2-40B4-BE49-F238E27FC236}">
              <a16:creationId xmlns:a16="http://schemas.microsoft.com/office/drawing/2014/main" id="{00000000-0008-0000-0000-0000FD030000}"/>
            </a:ext>
          </a:extLst>
        </xdr:cNvPr>
        <xdr:cNvPicPr preferRelativeResize="0"/>
      </xdr:nvPicPr>
      <xdr:blipFill>
        <a:blip xmlns:r="http://schemas.openxmlformats.org/officeDocument/2006/relationships" r:embed="rId10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1097</xdr:row>
      <xdr:rowOff>0</xdr:rowOff>
    </xdr:from>
    <xdr:ext cx="590550" cy="590550"/>
    <xdr:pic>
      <xdr:nvPicPr>
        <xdr:cNvPr id="1022" name="image1007.jpg">
          <a:extLst>
            <a:ext uri="{FF2B5EF4-FFF2-40B4-BE49-F238E27FC236}">
              <a16:creationId xmlns:a16="http://schemas.microsoft.com/office/drawing/2014/main" id="{00000000-0008-0000-0000-0000FE030000}"/>
            </a:ext>
          </a:extLst>
        </xdr:cNvPr>
        <xdr:cNvPicPr preferRelativeResize="0"/>
      </xdr:nvPicPr>
      <xdr:blipFill>
        <a:blip xmlns:r="http://schemas.openxmlformats.org/officeDocument/2006/relationships" r:embed="rId10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1098</xdr:row>
      <xdr:rowOff>0</xdr:rowOff>
    </xdr:from>
    <xdr:ext cx="590550" cy="590550"/>
    <xdr:pic>
      <xdr:nvPicPr>
        <xdr:cNvPr id="1023" name="image993.jpg">
          <a:extLst>
            <a:ext uri="{FF2B5EF4-FFF2-40B4-BE49-F238E27FC236}">
              <a16:creationId xmlns:a16="http://schemas.microsoft.com/office/drawing/2014/main" id="{00000000-0008-0000-0000-0000FF030000}"/>
            </a:ext>
          </a:extLst>
        </xdr:cNvPr>
        <xdr:cNvPicPr preferRelativeResize="0"/>
      </xdr:nvPicPr>
      <xdr:blipFill>
        <a:blip xmlns:r="http://schemas.openxmlformats.org/officeDocument/2006/relationships" r:embed="rId10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1099</xdr:row>
      <xdr:rowOff>0</xdr:rowOff>
    </xdr:from>
    <xdr:ext cx="590550" cy="590550"/>
    <xdr:pic>
      <xdr:nvPicPr>
        <xdr:cNvPr id="1024" name="image1020.jpg">
          <a:extLst>
            <a:ext uri="{FF2B5EF4-FFF2-40B4-BE49-F238E27FC236}">
              <a16:creationId xmlns:a16="http://schemas.microsoft.com/office/drawing/2014/main" id="{00000000-0008-0000-0000-000000040000}"/>
            </a:ext>
          </a:extLst>
        </xdr:cNvPr>
        <xdr:cNvPicPr preferRelativeResize="0"/>
      </xdr:nvPicPr>
      <xdr:blipFill>
        <a:blip xmlns:r="http://schemas.openxmlformats.org/officeDocument/2006/relationships" r:embed="rId10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1100</xdr:row>
      <xdr:rowOff>0</xdr:rowOff>
    </xdr:from>
    <xdr:ext cx="590550" cy="590550"/>
    <xdr:pic>
      <xdr:nvPicPr>
        <xdr:cNvPr id="1025" name="image996.jpg"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PicPr preferRelativeResize="0"/>
      </xdr:nvPicPr>
      <xdr:blipFill>
        <a:blip xmlns:r="http://schemas.openxmlformats.org/officeDocument/2006/relationships" r:embed="rId10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1101</xdr:row>
      <xdr:rowOff>0</xdr:rowOff>
    </xdr:from>
    <xdr:ext cx="590550" cy="590550"/>
    <xdr:pic>
      <xdr:nvPicPr>
        <xdr:cNvPr id="1026" name="image1019.jpg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PicPr preferRelativeResize="0"/>
      </xdr:nvPicPr>
      <xdr:blipFill>
        <a:blip xmlns:r="http://schemas.openxmlformats.org/officeDocument/2006/relationships" r:embed="rId10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1102</xdr:row>
      <xdr:rowOff>0</xdr:rowOff>
    </xdr:from>
    <xdr:ext cx="590550" cy="590550"/>
    <xdr:pic>
      <xdr:nvPicPr>
        <xdr:cNvPr id="1027" name="image1010.jpg">
          <a:extLst>
            <a:ext uri="{FF2B5EF4-FFF2-40B4-BE49-F238E27FC236}">
              <a16:creationId xmlns:a16="http://schemas.microsoft.com/office/drawing/2014/main" id="{00000000-0008-0000-0000-000003040000}"/>
            </a:ext>
          </a:extLst>
        </xdr:cNvPr>
        <xdr:cNvPicPr preferRelativeResize="0"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1103</xdr:row>
      <xdr:rowOff>0</xdr:rowOff>
    </xdr:from>
    <xdr:ext cx="590550" cy="590550"/>
    <xdr:pic>
      <xdr:nvPicPr>
        <xdr:cNvPr id="1028" name="image1004.jpg">
          <a:extLst>
            <a:ext uri="{FF2B5EF4-FFF2-40B4-BE49-F238E27FC236}">
              <a16:creationId xmlns:a16="http://schemas.microsoft.com/office/drawing/2014/main" id="{00000000-0008-0000-0000-000004040000}"/>
            </a:ext>
          </a:extLst>
        </xdr:cNvPr>
        <xdr:cNvPicPr preferRelativeResize="0"/>
      </xdr:nvPicPr>
      <xdr:blipFill>
        <a:blip xmlns:r="http://schemas.openxmlformats.org/officeDocument/2006/relationships" r:embed="rId10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1104</xdr:row>
      <xdr:rowOff>0</xdr:rowOff>
    </xdr:from>
    <xdr:ext cx="590550" cy="590550"/>
    <xdr:pic>
      <xdr:nvPicPr>
        <xdr:cNvPr id="1029" name="image1002.jpg">
          <a:extLst>
            <a:ext uri="{FF2B5EF4-FFF2-40B4-BE49-F238E27FC236}">
              <a16:creationId xmlns:a16="http://schemas.microsoft.com/office/drawing/2014/main" id="{00000000-0008-0000-0000-000005040000}"/>
            </a:ext>
          </a:extLst>
        </xdr:cNvPr>
        <xdr:cNvPicPr preferRelativeResize="0"/>
      </xdr:nvPicPr>
      <xdr:blipFill>
        <a:blip xmlns:r="http://schemas.openxmlformats.org/officeDocument/2006/relationships" r:embed="rId10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1105</xdr:row>
      <xdr:rowOff>0</xdr:rowOff>
    </xdr:from>
    <xdr:ext cx="590550" cy="590550"/>
    <xdr:pic>
      <xdr:nvPicPr>
        <xdr:cNvPr id="1030" name="image1013.jpg">
          <a:extLst>
            <a:ext uri="{FF2B5EF4-FFF2-40B4-BE49-F238E27FC236}">
              <a16:creationId xmlns:a16="http://schemas.microsoft.com/office/drawing/2014/main" id="{00000000-0008-0000-0000-000006040000}"/>
            </a:ext>
          </a:extLst>
        </xdr:cNvPr>
        <xdr:cNvPicPr preferRelativeResize="0"/>
      </xdr:nvPicPr>
      <xdr:blipFill>
        <a:blip xmlns:r="http://schemas.openxmlformats.org/officeDocument/2006/relationships" r:embed="rId10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1107</xdr:row>
      <xdr:rowOff>0</xdr:rowOff>
    </xdr:from>
    <xdr:ext cx="590550" cy="590550"/>
    <xdr:pic>
      <xdr:nvPicPr>
        <xdr:cNvPr id="1031" name="image1011.jpg">
          <a:extLst>
            <a:ext uri="{FF2B5EF4-FFF2-40B4-BE49-F238E27FC236}">
              <a16:creationId xmlns:a16="http://schemas.microsoft.com/office/drawing/2014/main" id="{00000000-0008-0000-0000-000007040000}"/>
            </a:ext>
          </a:extLst>
        </xdr:cNvPr>
        <xdr:cNvPicPr preferRelativeResize="0"/>
      </xdr:nvPicPr>
      <xdr:blipFill>
        <a:blip xmlns:r="http://schemas.openxmlformats.org/officeDocument/2006/relationships" r:embed="rId10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1108</xdr:row>
      <xdr:rowOff>0</xdr:rowOff>
    </xdr:from>
    <xdr:ext cx="590550" cy="590550"/>
    <xdr:pic>
      <xdr:nvPicPr>
        <xdr:cNvPr id="1032" name="image1015.jpg">
          <a:extLst>
            <a:ext uri="{FF2B5EF4-FFF2-40B4-BE49-F238E27FC236}">
              <a16:creationId xmlns:a16="http://schemas.microsoft.com/office/drawing/2014/main" id="{00000000-0008-0000-0000-000008040000}"/>
            </a:ext>
          </a:extLst>
        </xdr:cNvPr>
        <xdr:cNvPicPr preferRelativeResize="0"/>
      </xdr:nvPicPr>
      <xdr:blipFill>
        <a:blip xmlns:r="http://schemas.openxmlformats.org/officeDocument/2006/relationships" r:embed="rId10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1109</xdr:row>
      <xdr:rowOff>0</xdr:rowOff>
    </xdr:from>
    <xdr:ext cx="590550" cy="590550"/>
    <xdr:pic>
      <xdr:nvPicPr>
        <xdr:cNvPr id="1033" name="image1006.jpg">
          <a:extLst>
            <a:ext uri="{FF2B5EF4-FFF2-40B4-BE49-F238E27FC236}">
              <a16:creationId xmlns:a16="http://schemas.microsoft.com/office/drawing/2014/main" id="{00000000-0008-0000-0000-000009040000}"/>
            </a:ext>
          </a:extLst>
        </xdr:cNvPr>
        <xdr:cNvPicPr preferRelativeResize="0"/>
      </xdr:nvPicPr>
      <xdr:blipFill>
        <a:blip xmlns:r="http://schemas.openxmlformats.org/officeDocument/2006/relationships" r:embed="rId10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1110</xdr:row>
      <xdr:rowOff>0</xdr:rowOff>
    </xdr:from>
    <xdr:ext cx="590550" cy="590550"/>
    <xdr:pic>
      <xdr:nvPicPr>
        <xdr:cNvPr id="1034" name="image1005.jpg">
          <a:extLst>
            <a:ext uri="{FF2B5EF4-FFF2-40B4-BE49-F238E27FC236}">
              <a16:creationId xmlns:a16="http://schemas.microsoft.com/office/drawing/2014/main" id="{00000000-0008-0000-0000-00000A040000}"/>
            </a:ext>
          </a:extLst>
        </xdr:cNvPr>
        <xdr:cNvPicPr preferRelativeResize="0"/>
      </xdr:nvPicPr>
      <xdr:blipFill>
        <a:blip xmlns:r="http://schemas.openxmlformats.org/officeDocument/2006/relationships" r:embed="rId10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1111</xdr:row>
      <xdr:rowOff>0</xdr:rowOff>
    </xdr:from>
    <xdr:ext cx="590550" cy="590550"/>
    <xdr:pic>
      <xdr:nvPicPr>
        <xdr:cNvPr id="1035" name="image1015.jpg">
          <a:extLst>
            <a:ext uri="{FF2B5EF4-FFF2-40B4-BE49-F238E27FC236}">
              <a16:creationId xmlns:a16="http://schemas.microsoft.com/office/drawing/2014/main" id="{00000000-0008-0000-0000-00000B040000}"/>
            </a:ext>
          </a:extLst>
        </xdr:cNvPr>
        <xdr:cNvPicPr preferRelativeResize="0"/>
      </xdr:nvPicPr>
      <xdr:blipFill>
        <a:blip xmlns:r="http://schemas.openxmlformats.org/officeDocument/2006/relationships" r:embed="rId10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1113</xdr:row>
      <xdr:rowOff>0</xdr:rowOff>
    </xdr:from>
    <xdr:ext cx="590550" cy="590550"/>
    <xdr:pic>
      <xdr:nvPicPr>
        <xdr:cNvPr id="1036" name="image1016.png">
          <a:extLst>
            <a:ext uri="{FF2B5EF4-FFF2-40B4-BE49-F238E27FC236}">
              <a16:creationId xmlns:a16="http://schemas.microsoft.com/office/drawing/2014/main" id="{00000000-0008-0000-0000-00000C040000}"/>
            </a:ext>
          </a:extLst>
        </xdr:cNvPr>
        <xdr:cNvPicPr preferRelativeResize="0"/>
      </xdr:nvPicPr>
      <xdr:blipFill>
        <a:blip xmlns:r="http://schemas.openxmlformats.org/officeDocument/2006/relationships" r:embed="rId10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1114</xdr:row>
      <xdr:rowOff>0</xdr:rowOff>
    </xdr:from>
    <xdr:ext cx="590550" cy="590550"/>
    <xdr:pic>
      <xdr:nvPicPr>
        <xdr:cNvPr id="1037" name="image1008.png">
          <a:extLst>
            <a:ext uri="{FF2B5EF4-FFF2-40B4-BE49-F238E27FC236}">
              <a16:creationId xmlns:a16="http://schemas.microsoft.com/office/drawing/2014/main" id="{00000000-0008-0000-0000-00000D040000}"/>
            </a:ext>
          </a:extLst>
        </xdr:cNvPr>
        <xdr:cNvPicPr preferRelativeResize="0"/>
      </xdr:nvPicPr>
      <xdr:blipFill>
        <a:blip xmlns:r="http://schemas.openxmlformats.org/officeDocument/2006/relationships" r:embed="rId10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1115</xdr:row>
      <xdr:rowOff>0</xdr:rowOff>
    </xdr:from>
    <xdr:ext cx="590550" cy="590550"/>
    <xdr:pic>
      <xdr:nvPicPr>
        <xdr:cNvPr id="1038" name="image1009.png">
          <a:extLst>
            <a:ext uri="{FF2B5EF4-FFF2-40B4-BE49-F238E27FC236}">
              <a16:creationId xmlns:a16="http://schemas.microsoft.com/office/drawing/2014/main" id="{00000000-0008-0000-0000-00000E040000}"/>
            </a:ext>
          </a:extLst>
        </xdr:cNvPr>
        <xdr:cNvPicPr preferRelativeResize="0"/>
      </xdr:nvPicPr>
      <xdr:blipFill>
        <a:blip xmlns:r="http://schemas.openxmlformats.org/officeDocument/2006/relationships" r:embed="rId10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1116</xdr:row>
      <xdr:rowOff>0</xdr:rowOff>
    </xdr:from>
    <xdr:ext cx="590550" cy="590550"/>
    <xdr:pic>
      <xdr:nvPicPr>
        <xdr:cNvPr id="1039" name="image1014.jpg">
          <a:extLst>
            <a:ext uri="{FF2B5EF4-FFF2-40B4-BE49-F238E27FC236}">
              <a16:creationId xmlns:a16="http://schemas.microsoft.com/office/drawing/2014/main" id="{00000000-0008-0000-0000-00000F040000}"/>
            </a:ext>
          </a:extLst>
        </xdr:cNvPr>
        <xdr:cNvPicPr preferRelativeResize="0"/>
      </xdr:nvPicPr>
      <xdr:blipFill>
        <a:blip xmlns:r="http://schemas.openxmlformats.org/officeDocument/2006/relationships" r:embed="rId10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1117</xdr:row>
      <xdr:rowOff>0</xdr:rowOff>
    </xdr:from>
    <xdr:ext cx="590550" cy="590550"/>
    <xdr:pic>
      <xdr:nvPicPr>
        <xdr:cNvPr id="1040" name="image1021.png">
          <a:extLst>
            <a:ext uri="{FF2B5EF4-FFF2-40B4-BE49-F238E27FC236}">
              <a16:creationId xmlns:a16="http://schemas.microsoft.com/office/drawing/2014/main" id="{00000000-0008-0000-0000-000010040000}"/>
            </a:ext>
          </a:extLst>
        </xdr:cNvPr>
        <xdr:cNvPicPr preferRelativeResize="0"/>
      </xdr:nvPicPr>
      <xdr:blipFill>
        <a:blip xmlns:r="http://schemas.openxmlformats.org/officeDocument/2006/relationships" r:embed="rId10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1118</xdr:row>
      <xdr:rowOff>0</xdr:rowOff>
    </xdr:from>
    <xdr:ext cx="590550" cy="590550"/>
    <xdr:pic>
      <xdr:nvPicPr>
        <xdr:cNvPr id="1041" name="image1012.jpg">
          <a:extLst>
            <a:ext uri="{FF2B5EF4-FFF2-40B4-BE49-F238E27FC236}">
              <a16:creationId xmlns:a16="http://schemas.microsoft.com/office/drawing/2014/main" id="{00000000-0008-0000-0000-000011040000}"/>
            </a:ext>
          </a:extLst>
        </xdr:cNvPr>
        <xdr:cNvPicPr preferRelativeResize="0"/>
      </xdr:nvPicPr>
      <xdr:blipFill>
        <a:blip xmlns:r="http://schemas.openxmlformats.org/officeDocument/2006/relationships" r:embed="rId10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1119</xdr:row>
      <xdr:rowOff>0</xdr:rowOff>
    </xdr:from>
    <xdr:ext cx="590550" cy="590550"/>
    <xdr:pic>
      <xdr:nvPicPr>
        <xdr:cNvPr id="1042" name="image1017.png">
          <a:extLst>
            <a:ext uri="{FF2B5EF4-FFF2-40B4-BE49-F238E27FC236}">
              <a16:creationId xmlns:a16="http://schemas.microsoft.com/office/drawing/2014/main" id="{00000000-0008-0000-0000-000012040000}"/>
            </a:ext>
          </a:extLst>
        </xdr:cNvPr>
        <xdr:cNvPicPr preferRelativeResize="0"/>
      </xdr:nvPicPr>
      <xdr:blipFill>
        <a:blip xmlns:r="http://schemas.openxmlformats.org/officeDocument/2006/relationships" r:embed="rId10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1120</xdr:row>
      <xdr:rowOff>0</xdr:rowOff>
    </xdr:from>
    <xdr:ext cx="590550" cy="590550"/>
    <xdr:pic>
      <xdr:nvPicPr>
        <xdr:cNvPr id="1043" name="image1043.png">
          <a:extLst>
            <a:ext uri="{FF2B5EF4-FFF2-40B4-BE49-F238E27FC236}">
              <a16:creationId xmlns:a16="http://schemas.microsoft.com/office/drawing/2014/main" id="{00000000-0008-0000-0000-000013040000}"/>
            </a:ext>
          </a:extLst>
        </xdr:cNvPr>
        <xdr:cNvPicPr preferRelativeResize="0"/>
      </xdr:nvPicPr>
      <xdr:blipFill>
        <a:blip xmlns:r="http://schemas.openxmlformats.org/officeDocument/2006/relationships" r:embed="rId10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1121</xdr:row>
      <xdr:rowOff>0</xdr:rowOff>
    </xdr:from>
    <xdr:ext cx="590550" cy="590550"/>
    <xdr:pic>
      <xdr:nvPicPr>
        <xdr:cNvPr id="1044" name="image1031.jpg">
          <a:extLst>
            <a:ext uri="{FF2B5EF4-FFF2-40B4-BE49-F238E27FC236}">
              <a16:creationId xmlns:a16="http://schemas.microsoft.com/office/drawing/2014/main" id="{00000000-0008-0000-0000-000014040000}"/>
            </a:ext>
          </a:extLst>
        </xdr:cNvPr>
        <xdr:cNvPicPr preferRelativeResize="0"/>
      </xdr:nvPicPr>
      <xdr:blipFill>
        <a:blip xmlns:r="http://schemas.openxmlformats.org/officeDocument/2006/relationships" r:embed="rId10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1123</xdr:row>
      <xdr:rowOff>0</xdr:rowOff>
    </xdr:from>
    <xdr:ext cx="590550" cy="590550"/>
    <xdr:pic>
      <xdr:nvPicPr>
        <xdr:cNvPr id="1045" name="image1042.jpg">
          <a:extLst>
            <a:ext uri="{FF2B5EF4-FFF2-40B4-BE49-F238E27FC236}">
              <a16:creationId xmlns:a16="http://schemas.microsoft.com/office/drawing/2014/main" id="{00000000-0008-0000-0000-000015040000}"/>
            </a:ext>
          </a:extLst>
        </xdr:cNvPr>
        <xdr:cNvPicPr preferRelativeResize="0"/>
      </xdr:nvPicPr>
      <xdr:blipFill>
        <a:blip xmlns:r="http://schemas.openxmlformats.org/officeDocument/2006/relationships" r:embed="rId10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1124</xdr:row>
      <xdr:rowOff>0</xdr:rowOff>
    </xdr:from>
    <xdr:ext cx="590550" cy="590550"/>
    <xdr:pic>
      <xdr:nvPicPr>
        <xdr:cNvPr id="1046" name="image1053.jpg">
          <a:extLst>
            <a:ext uri="{FF2B5EF4-FFF2-40B4-BE49-F238E27FC236}">
              <a16:creationId xmlns:a16="http://schemas.microsoft.com/office/drawing/2014/main" id="{00000000-0008-0000-0000-000016040000}"/>
            </a:ext>
          </a:extLst>
        </xdr:cNvPr>
        <xdr:cNvPicPr preferRelativeResize="0"/>
      </xdr:nvPicPr>
      <xdr:blipFill>
        <a:blip xmlns:r="http://schemas.openxmlformats.org/officeDocument/2006/relationships" r:embed="rId10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1125</xdr:row>
      <xdr:rowOff>0</xdr:rowOff>
    </xdr:from>
    <xdr:ext cx="590550" cy="590550"/>
    <xdr:pic>
      <xdr:nvPicPr>
        <xdr:cNvPr id="1047" name="image1039.jpg">
          <a:extLst>
            <a:ext uri="{FF2B5EF4-FFF2-40B4-BE49-F238E27FC236}">
              <a16:creationId xmlns:a16="http://schemas.microsoft.com/office/drawing/2014/main" id="{00000000-0008-0000-0000-000017040000}"/>
            </a:ext>
          </a:extLst>
        </xdr:cNvPr>
        <xdr:cNvPicPr preferRelativeResize="0"/>
      </xdr:nvPicPr>
      <xdr:blipFill>
        <a:blip xmlns:r="http://schemas.openxmlformats.org/officeDocument/2006/relationships" r:embed="rId10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1126</xdr:row>
      <xdr:rowOff>0</xdr:rowOff>
    </xdr:from>
    <xdr:ext cx="590550" cy="590550"/>
    <xdr:pic>
      <xdr:nvPicPr>
        <xdr:cNvPr id="1048" name="image1023.jpg">
          <a:extLst>
            <a:ext uri="{FF2B5EF4-FFF2-40B4-BE49-F238E27FC236}">
              <a16:creationId xmlns:a16="http://schemas.microsoft.com/office/drawing/2014/main" id="{00000000-0008-0000-0000-000018040000}"/>
            </a:ext>
          </a:extLst>
        </xdr:cNvPr>
        <xdr:cNvPicPr preferRelativeResize="0"/>
      </xdr:nvPicPr>
      <xdr:blipFill>
        <a:blip xmlns:r="http://schemas.openxmlformats.org/officeDocument/2006/relationships" r:embed="rId10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1127</xdr:row>
      <xdr:rowOff>0</xdr:rowOff>
    </xdr:from>
    <xdr:ext cx="590550" cy="590550"/>
    <xdr:pic>
      <xdr:nvPicPr>
        <xdr:cNvPr id="1049" name="image1025.jpg">
          <a:extLst>
            <a:ext uri="{FF2B5EF4-FFF2-40B4-BE49-F238E27FC236}">
              <a16:creationId xmlns:a16="http://schemas.microsoft.com/office/drawing/2014/main" id="{00000000-0008-0000-0000-000019040000}"/>
            </a:ext>
          </a:extLst>
        </xdr:cNvPr>
        <xdr:cNvPicPr preferRelativeResize="0"/>
      </xdr:nvPicPr>
      <xdr:blipFill>
        <a:blip xmlns:r="http://schemas.openxmlformats.org/officeDocument/2006/relationships" r:embed="rId10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1128</xdr:row>
      <xdr:rowOff>0</xdr:rowOff>
    </xdr:from>
    <xdr:ext cx="590550" cy="590550"/>
    <xdr:pic>
      <xdr:nvPicPr>
        <xdr:cNvPr id="1050" name="image1045.jpg">
          <a:extLst>
            <a:ext uri="{FF2B5EF4-FFF2-40B4-BE49-F238E27FC236}">
              <a16:creationId xmlns:a16="http://schemas.microsoft.com/office/drawing/2014/main" id="{00000000-0008-0000-0000-00001A040000}"/>
            </a:ext>
          </a:extLst>
        </xdr:cNvPr>
        <xdr:cNvPicPr preferRelativeResize="0"/>
      </xdr:nvPicPr>
      <xdr:blipFill>
        <a:blip xmlns:r="http://schemas.openxmlformats.org/officeDocument/2006/relationships" r:embed="rId10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1129</xdr:row>
      <xdr:rowOff>0</xdr:rowOff>
    </xdr:from>
    <xdr:ext cx="590550" cy="590550"/>
    <xdr:pic>
      <xdr:nvPicPr>
        <xdr:cNvPr id="1051" name="image1038.jpg">
          <a:extLst>
            <a:ext uri="{FF2B5EF4-FFF2-40B4-BE49-F238E27FC236}">
              <a16:creationId xmlns:a16="http://schemas.microsoft.com/office/drawing/2014/main" id="{00000000-0008-0000-0000-00001B040000}"/>
            </a:ext>
          </a:extLst>
        </xdr:cNvPr>
        <xdr:cNvPicPr preferRelativeResize="0"/>
      </xdr:nvPicPr>
      <xdr:blipFill>
        <a:blip xmlns:r="http://schemas.openxmlformats.org/officeDocument/2006/relationships" r:embed="rId10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1130</xdr:row>
      <xdr:rowOff>0</xdr:rowOff>
    </xdr:from>
    <xdr:ext cx="590550" cy="590550"/>
    <xdr:pic>
      <xdr:nvPicPr>
        <xdr:cNvPr id="1052" name="image1028.jpg">
          <a:extLst>
            <a:ext uri="{FF2B5EF4-FFF2-40B4-BE49-F238E27FC236}">
              <a16:creationId xmlns:a16="http://schemas.microsoft.com/office/drawing/2014/main" id="{00000000-0008-0000-0000-00001C040000}"/>
            </a:ext>
          </a:extLst>
        </xdr:cNvPr>
        <xdr:cNvPicPr preferRelativeResize="0"/>
      </xdr:nvPicPr>
      <xdr:blipFill>
        <a:blip xmlns:r="http://schemas.openxmlformats.org/officeDocument/2006/relationships" r:embed="rId10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1131</xdr:row>
      <xdr:rowOff>0</xdr:rowOff>
    </xdr:from>
    <xdr:ext cx="590550" cy="590550"/>
    <xdr:pic>
      <xdr:nvPicPr>
        <xdr:cNvPr id="1053" name="image1034.jpg">
          <a:extLst>
            <a:ext uri="{FF2B5EF4-FFF2-40B4-BE49-F238E27FC236}">
              <a16:creationId xmlns:a16="http://schemas.microsoft.com/office/drawing/2014/main" id="{00000000-0008-0000-0000-00001D040000}"/>
            </a:ext>
          </a:extLst>
        </xdr:cNvPr>
        <xdr:cNvPicPr preferRelativeResize="0"/>
      </xdr:nvPicPr>
      <xdr:blipFill>
        <a:blip xmlns:r="http://schemas.openxmlformats.org/officeDocument/2006/relationships" r:embed="rId10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1132</xdr:row>
      <xdr:rowOff>0</xdr:rowOff>
    </xdr:from>
    <xdr:ext cx="590550" cy="590550"/>
    <xdr:pic>
      <xdr:nvPicPr>
        <xdr:cNvPr id="1054" name="image1032.png">
          <a:extLst>
            <a:ext uri="{FF2B5EF4-FFF2-40B4-BE49-F238E27FC236}">
              <a16:creationId xmlns:a16="http://schemas.microsoft.com/office/drawing/2014/main" id="{00000000-0008-0000-0000-00001E040000}"/>
            </a:ext>
          </a:extLst>
        </xdr:cNvPr>
        <xdr:cNvPicPr preferRelativeResize="0"/>
      </xdr:nvPicPr>
      <xdr:blipFill>
        <a:blip xmlns:r="http://schemas.openxmlformats.org/officeDocument/2006/relationships" r:embed="rId10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1133</xdr:row>
      <xdr:rowOff>0</xdr:rowOff>
    </xdr:from>
    <xdr:ext cx="590550" cy="590550"/>
    <xdr:pic>
      <xdr:nvPicPr>
        <xdr:cNvPr id="1055" name="image1060.jpg">
          <a:extLst>
            <a:ext uri="{FF2B5EF4-FFF2-40B4-BE49-F238E27FC236}">
              <a16:creationId xmlns:a16="http://schemas.microsoft.com/office/drawing/2014/main" id="{00000000-0008-0000-0000-00001F040000}"/>
            </a:ext>
          </a:extLst>
        </xdr:cNvPr>
        <xdr:cNvPicPr preferRelativeResize="0"/>
      </xdr:nvPicPr>
      <xdr:blipFill>
        <a:blip xmlns:r="http://schemas.openxmlformats.org/officeDocument/2006/relationships" r:embed="rId10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1134</xdr:row>
      <xdr:rowOff>0</xdr:rowOff>
    </xdr:from>
    <xdr:ext cx="590550" cy="590550"/>
    <xdr:pic>
      <xdr:nvPicPr>
        <xdr:cNvPr id="1056" name="image1033.jpg">
          <a:extLst>
            <a:ext uri="{FF2B5EF4-FFF2-40B4-BE49-F238E27FC236}">
              <a16:creationId xmlns:a16="http://schemas.microsoft.com/office/drawing/2014/main" id="{00000000-0008-0000-0000-000020040000}"/>
            </a:ext>
          </a:extLst>
        </xdr:cNvPr>
        <xdr:cNvPicPr preferRelativeResize="0"/>
      </xdr:nvPicPr>
      <xdr:blipFill>
        <a:blip xmlns:r="http://schemas.openxmlformats.org/officeDocument/2006/relationships" r:embed="rId10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1135</xdr:row>
      <xdr:rowOff>0</xdr:rowOff>
    </xdr:from>
    <xdr:ext cx="590550" cy="590550"/>
    <xdr:pic>
      <xdr:nvPicPr>
        <xdr:cNvPr id="1057" name="image1030.jpg">
          <a:extLst>
            <a:ext uri="{FF2B5EF4-FFF2-40B4-BE49-F238E27FC236}">
              <a16:creationId xmlns:a16="http://schemas.microsoft.com/office/drawing/2014/main" id="{00000000-0008-0000-0000-000021040000}"/>
            </a:ext>
          </a:extLst>
        </xdr:cNvPr>
        <xdr:cNvPicPr preferRelativeResize="0"/>
      </xdr:nvPicPr>
      <xdr:blipFill>
        <a:blip xmlns:r="http://schemas.openxmlformats.org/officeDocument/2006/relationships" r:embed="rId10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1136</xdr:row>
      <xdr:rowOff>0</xdr:rowOff>
    </xdr:from>
    <xdr:ext cx="590550" cy="590550"/>
    <xdr:pic>
      <xdr:nvPicPr>
        <xdr:cNvPr id="1058" name="image1035.jpg">
          <a:extLst>
            <a:ext uri="{FF2B5EF4-FFF2-40B4-BE49-F238E27FC236}">
              <a16:creationId xmlns:a16="http://schemas.microsoft.com/office/drawing/2014/main" id="{00000000-0008-0000-0000-000022040000}"/>
            </a:ext>
          </a:extLst>
        </xdr:cNvPr>
        <xdr:cNvPicPr preferRelativeResize="0"/>
      </xdr:nvPicPr>
      <xdr:blipFill>
        <a:blip xmlns:r="http://schemas.openxmlformats.org/officeDocument/2006/relationships" r:embed="rId10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1137</xdr:row>
      <xdr:rowOff>0</xdr:rowOff>
    </xdr:from>
    <xdr:ext cx="590550" cy="590550"/>
    <xdr:pic>
      <xdr:nvPicPr>
        <xdr:cNvPr id="1059" name="image1029.jpg">
          <a:extLst>
            <a:ext uri="{FF2B5EF4-FFF2-40B4-BE49-F238E27FC236}">
              <a16:creationId xmlns:a16="http://schemas.microsoft.com/office/drawing/2014/main" id="{00000000-0008-0000-0000-000023040000}"/>
            </a:ext>
          </a:extLst>
        </xdr:cNvPr>
        <xdr:cNvPicPr preferRelativeResize="0"/>
      </xdr:nvPicPr>
      <xdr:blipFill>
        <a:blip xmlns:r="http://schemas.openxmlformats.org/officeDocument/2006/relationships" r:embed="rId10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1138</xdr:row>
      <xdr:rowOff>0</xdr:rowOff>
    </xdr:from>
    <xdr:ext cx="590550" cy="590550"/>
    <xdr:pic>
      <xdr:nvPicPr>
        <xdr:cNvPr id="1060" name="image1027.jpg">
          <a:extLst>
            <a:ext uri="{FF2B5EF4-FFF2-40B4-BE49-F238E27FC236}">
              <a16:creationId xmlns:a16="http://schemas.microsoft.com/office/drawing/2014/main" id="{00000000-0008-0000-0000-000024040000}"/>
            </a:ext>
          </a:extLst>
        </xdr:cNvPr>
        <xdr:cNvPicPr preferRelativeResize="0"/>
      </xdr:nvPicPr>
      <xdr:blipFill>
        <a:blip xmlns:r="http://schemas.openxmlformats.org/officeDocument/2006/relationships" r:embed="rId10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1139</xdr:row>
      <xdr:rowOff>0</xdr:rowOff>
    </xdr:from>
    <xdr:ext cx="590550" cy="590550"/>
    <xdr:pic>
      <xdr:nvPicPr>
        <xdr:cNvPr id="1061" name="image1040.jpg">
          <a:extLst>
            <a:ext uri="{FF2B5EF4-FFF2-40B4-BE49-F238E27FC236}">
              <a16:creationId xmlns:a16="http://schemas.microsoft.com/office/drawing/2014/main" id="{00000000-0008-0000-0000-000025040000}"/>
            </a:ext>
          </a:extLst>
        </xdr:cNvPr>
        <xdr:cNvPicPr preferRelativeResize="0"/>
      </xdr:nvPicPr>
      <xdr:blipFill>
        <a:blip xmlns:r="http://schemas.openxmlformats.org/officeDocument/2006/relationships" r:embed="rId10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1140</xdr:row>
      <xdr:rowOff>0</xdr:rowOff>
    </xdr:from>
    <xdr:ext cx="590550" cy="590550"/>
    <xdr:pic>
      <xdr:nvPicPr>
        <xdr:cNvPr id="1062" name="image1056.jpg">
          <a:extLst>
            <a:ext uri="{FF2B5EF4-FFF2-40B4-BE49-F238E27FC236}">
              <a16:creationId xmlns:a16="http://schemas.microsoft.com/office/drawing/2014/main" id="{00000000-0008-0000-0000-000026040000}"/>
            </a:ext>
          </a:extLst>
        </xdr:cNvPr>
        <xdr:cNvPicPr preferRelativeResize="0"/>
      </xdr:nvPicPr>
      <xdr:blipFill>
        <a:blip xmlns:r="http://schemas.openxmlformats.org/officeDocument/2006/relationships" r:embed="rId10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1141</xdr:row>
      <xdr:rowOff>0</xdr:rowOff>
    </xdr:from>
    <xdr:ext cx="590550" cy="590550"/>
    <xdr:pic>
      <xdr:nvPicPr>
        <xdr:cNvPr id="1063" name="image1046.jpg">
          <a:extLst>
            <a:ext uri="{FF2B5EF4-FFF2-40B4-BE49-F238E27FC236}">
              <a16:creationId xmlns:a16="http://schemas.microsoft.com/office/drawing/2014/main" id="{00000000-0008-0000-0000-000027040000}"/>
            </a:ext>
          </a:extLst>
        </xdr:cNvPr>
        <xdr:cNvPicPr preferRelativeResize="0"/>
      </xdr:nvPicPr>
      <xdr:blipFill>
        <a:blip xmlns:r="http://schemas.openxmlformats.org/officeDocument/2006/relationships" r:embed="rId10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1143</xdr:row>
      <xdr:rowOff>0</xdr:rowOff>
    </xdr:from>
    <xdr:ext cx="590550" cy="590550"/>
    <xdr:pic>
      <xdr:nvPicPr>
        <xdr:cNvPr id="1064" name="image1037.jpg">
          <a:extLst>
            <a:ext uri="{FF2B5EF4-FFF2-40B4-BE49-F238E27FC236}">
              <a16:creationId xmlns:a16="http://schemas.microsoft.com/office/drawing/2014/main" id="{00000000-0008-0000-0000-000028040000}"/>
            </a:ext>
          </a:extLst>
        </xdr:cNvPr>
        <xdr:cNvPicPr preferRelativeResize="0"/>
      </xdr:nvPicPr>
      <xdr:blipFill>
        <a:blip xmlns:r="http://schemas.openxmlformats.org/officeDocument/2006/relationships" r:embed="rId10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1144</xdr:row>
      <xdr:rowOff>0</xdr:rowOff>
    </xdr:from>
    <xdr:ext cx="590550" cy="590550"/>
    <xdr:pic>
      <xdr:nvPicPr>
        <xdr:cNvPr id="1065" name="image1052.jpg">
          <a:extLst>
            <a:ext uri="{FF2B5EF4-FFF2-40B4-BE49-F238E27FC236}">
              <a16:creationId xmlns:a16="http://schemas.microsoft.com/office/drawing/2014/main" id="{00000000-0008-0000-0000-000029040000}"/>
            </a:ext>
          </a:extLst>
        </xdr:cNvPr>
        <xdr:cNvPicPr preferRelativeResize="0"/>
      </xdr:nvPicPr>
      <xdr:blipFill>
        <a:blip xmlns:r="http://schemas.openxmlformats.org/officeDocument/2006/relationships" r:embed="rId10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1145</xdr:row>
      <xdr:rowOff>0</xdr:rowOff>
    </xdr:from>
    <xdr:ext cx="590550" cy="590550"/>
    <xdr:pic>
      <xdr:nvPicPr>
        <xdr:cNvPr id="1066" name="image1036.jpg">
          <a:extLst>
            <a:ext uri="{FF2B5EF4-FFF2-40B4-BE49-F238E27FC236}">
              <a16:creationId xmlns:a16="http://schemas.microsoft.com/office/drawing/2014/main" id="{00000000-0008-0000-0000-00002A040000}"/>
            </a:ext>
          </a:extLst>
        </xdr:cNvPr>
        <xdr:cNvPicPr preferRelativeResize="0"/>
      </xdr:nvPicPr>
      <xdr:blipFill>
        <a:blip xmlns:r="http://schemas.openxmlformats.org/officeDocument/2006/relationships" r:embed="rId10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1146</xdr:row>
      <xdr:rowOff>0</xdr:rowOff>
    </xdr:from>
    <xdr:ext cx="590550" cy="590550"/>
    <xdr:pic>
      <xdr:nvPicPr>
        <xdr:cNvPr id="1067" name="image1041.jpg">
          <a:extLst>
            <a:ext uri="{FF2B5EF4-FFF2-40B4-BE49-F238E27FC236}">
              <a16:creationId xmlns:a16="http://schemas.microsoft.com/office/drawing/2014/main" id="{00000000-0008-0000-0000-00002B040000}"/>
            </a:ext>
          </a:extLst>
        </xdr:cNvPr>
        <xdr:cNvPicPr preferRelativeResize="0"/>
      </xdr:nvPicPr>
      <xdr:blipFill>
        <a:blip xmlns:r="http://schemas.openxmlformats.org/officeDocument/2006/relationships" r:embed="rId10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1147</xdr:row>
      <xdr:rowOff>0</xdr:rowOff>
    </xdr:from>
    <xdr:ext cx="590550" cy="590550"/>
    <xdr:pic>
      <xdr:nvPicPr>
        <xdr:cNvPr id="1068" name="image1048.jpg">
          <a:extLst>
            <a:ext uri="{FF2B5EF4-FFF2-40B4-BE49-F238E27FC236}">
              <a16:creationId xmlns:a16="http://schemas.microsoft.com/office/drawing/2014/main" id="{00000000-0008-0000-0000-00002C040000}"/>
            </a:ext>
          </a:extLst>
        </xdr:cNvPr>
        <xdr:cNvPicPr preferRelativeResize="0"/>
      </xdr:nvPicPr>
      <xdr:blipFill>
        <a:blip xmlns:r="http://schemas.openxmlformats.org/officeDocument/2006/relationships" r:embed="rId10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1148</xdr:row>
      <xdr:rowOff>0</xdr:rowOff>
    </xdr:from>
    <xdr:ext cx="590550" cy="590550"/>
    <xdr:pic>
      <xdr:nvPicPr>
        <xdr:cNvPr id="1069" name="image1058.jpg">
          <a:extLst>
            <a:ext uri="{FF2B5EF4-FFF2-40B4-BE49-F238E27FC236}">
              <a16:creationId xmlns:a16="http://schemas.microsoft.com/office/drawing/2014/main" id="{00000000-0008-0000-0000-00002D040000}"/>
            </a:ext>
          </a:extLst>
        </xdr:cNvPr>
        <xdr:cNvPicPr preferRelativeResize="0"/>
      </xdr:nvPicPr>
      <xdr:blipFill>
        <a:blip xmlns:r="http://schemas.openxmlformats.org/officeDocument/2006/relationships" r:embed="rId10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1152</xdr:row>
      <xdr:rowOff>0</xdr:rowOff>
    </xdr:from>
    <xdr:ext cx="590550" cy="590550"/>
    <xdr:pic>
      <xdr:nvPicPr>
        <xdr:cNvPr id="1070" name="image1061.png">
          <a:extLst>
            <a:ext uri="{FF2B5EF4-FFF2-40B4-BE49-F238E27FC236}">
              <a16:creationId xmlns:a16="http://schemas.microsoft.com/office/drawing/2014/main" id="{00000000-0008-0000-0000-00002E040000}"/>
            </a:ext>
          </a:extLst>
        </xdr:cNvPr>
        <xdr:cNvPicPr preferRelativeResize="0"/>
      </xdr:nvPicPr>
      <xdr:blipFill>
        <a:blip xmlns:r="http://schemas.openxmlformats.org/officeDocument/2006/relationships" r:embed="rId10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1153</xdr:row>
      <xdr:rowOff>0</xdr:rowOff>
    </xdr:from>
    <xdr:ext cx="590550" cy="590550"/>
    <xdr:pic>
      <xdr:nvPicPr>
        <xdr:cNvPr id="1071" name="image1068.jpg">
          <a:extLst>
            <a:ext uri="{FF2B5EF4-FFF2-40B4-BE49-F238E27FC236}">
              <a16:creationId xmlns:a16="http://schemas.microsoft.com/office/drawing/2014/main" id="{00000000-0008-0000-0000-00002F040000}"/>
            </a:ext>
          </a:extLst>
        </xdr:cNvPr>
        <xdr:cNvPicPr preferRelativeResize="0"/>
      </xdr:nvPicPr>
      <xdr:blipFill>
        <a:blip xmlns:r="http://schemas.openxmlformats.org/officeDocument/2006/relationships" r:embed="rId10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1154</xdr:row>
      <xdr:rowOff>0</xdr:rowOff>
    </xdr:from>
    <xdr:ext cx="590550" cy="590550"/>
    <xdr:pic>
      <xdr:nvPicPr>
        <xdr:cNvPr id="1072" name="image1049.png">
          <a:extLst>
            <a:ext uri="{FF2B5EF4-FFF2-40B4-BE49-F238E27FC236}">
              <a16:creationId xmlns:a16="http://schemas.microsoft.com/office/drawing/2014/main" id="{00000000-0008-0000-0000-000030040000}"/>
            </a:ext>
          </a:extLst>
        </xdr:cNvPr>
        <xdr:cNvPicPr preferRelativeResize="0"/>
      </xdr:nvPicPr>
      <xdr:blipFill>
        <a:blip xmlns:r="http://schemas.openxmlformats.org/officeDocument/2006/relationships" r:embed="rId10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1156</xdr:row>
      <xdr:rowOff>0</xdr:rowOff>
    </xdr:from>
    <xdr:ext cx="590550" cy="590550"/>
    <xdr:pic>
      <xdr:nvPicPr>
        <xdr:cNvPr id="1073" name="image1044.jpg">
          <a:extLst>
            <a:ext uri="{FF2B5EF4-FFF2-40B4-BE49-F238E27FC236}">
              <a16:creationId xmlns:a16="http://schemas.microsoft.com/office/drawing/2014/main" id="{00000000-0008-0000-0000-000031040000}"/>
            </a:ext>
          </a:extLst>
        </xdr:cNvPr>
        <xdr:cNvPicPr preferRelativeResize="0"/>
      </xdr:nvPicPr>
      <xdr:blipFill>
        <a:blip xmlns:r="http://schemas.openxmlformats.org/officeDocument/2006/relationships" r:embed="rId10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1157</xdr:row>
      <xdr:rowOff>0</xdr:rowOff>
    </xdr:from>
    <xdr:ext cx="590550" cy="590550"/>
    <xdr:pic>
      <xdr:nvPicPr>
        <xdr:cNvPr id="1074" name="image1057.jpg">
          <a:extLst>
            <a:ext uri="{FF2B5EF4-FFF2-40B4-BE49-F238E27FC236}">
              <a16:creationId xmlns:a16="http://schemas.microsoft.com/office/drawing/2014/main" id="{00000000-0008-0000-0000-000032040000}"/>
            </a:ext>
          </a:extLst>
        </xdr:cNvPr>
        <xdr:cNvPicPr preferRelativeResize="0"/>
      </xdr:nvPicPr>
      <xdr:blipFill>
        <a:blip xmlns:r="http://schemas.openxmlformats.org/officeDocument/2006/relationships" r:embed="rId10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1158</xdr:row>
      <xdr:rowOff>0</xdr:rowOff>
    </xdr:from>
    <xdr:ext cx="590550" cy="590550"/>
    <xdr:pic>
      <xdr:nvPicPr>
        <xdr:cNvPr id="1075" name="image1071.jpg">
          <a:extLst>
            <a:ext uri="{FF2B5EF4-FFF2-40B4-BE49-F238E27FC236}">
              <a16:creationId xmlns:a16="http://schemas.microsoft.com/office/drawing/2014/main" id="{00000000-0008-0000-0000-000033040000}"/>
            </a:ext>
          </a:extLst>
        </xdr:cNvPr>
        <xdr:cNvPicPr preferRelativeResize="0"/>
      </xdr:nvPicPr>
      <xdr:blipFill>
        <a:blip xmlns:r="http://schemas.openxmlformats.org/officeDocument/2006/relationships" r:embed="rId10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1159</xdr:row>
      <xdr:rowOff>0</xdr:rowOff>
    </xdr:from>
    <xdr:ext cx="590550" cy="590550"/>
    <xdr:pic>
      <xdr:nvPicPr>
        <xdr:cNvPr id="1076" name="image1067.jpg">
          <a:extLst>
            <a:ext uri="{FF2B5EF4-FFF2-40B4-BE49-F238E27FC236}">
              <a16:creationId xmlns:a16="http://schemas.microsoft.com/office/drawing/2014/main" id="{00000000-0008-0000-0000-000034040000}"/>
            </a:ext>
          </a:extLst>
        </xdr:cNvPr>
        <xdr:cNvPicPr preferRelativeResize="0"/>
      </xdr:nvPicPr>
      <xdr:blipFill>
        <a:blip xmlns:r="http://schemas.openxmlformats.org/officeDocument/2006/relationships" r:embed="rId10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1160</xdr:row>
      <xdr:rowOff>0</xdr:rowOff>
    </xdr:from>
    <xdr:ext cx="590550" cy="590550"/>
    <xdr:pic>
      <xdr:nvPicPr>
        <xdr:cNvPr id="1077" name="image1055.jpg">
          <a:extLst>
            <a:ext uri="{FF2B5EF4-FFF2-40B4-BE49-F238E27FC236}">
              <a16:creationId xmlns:a16="http://schemas.microsoft.com/office/drawing/2014/main" id="{00000000-0008-0000-0000-000035040000}"/>
            </a:ext>
          </a:extLst>
        </xdr:cNvPr>
        <xdr:cNvPicPr preferRelativeResize="0"/>
      </xdr:nvPicPr>
      <xdr:blipFill>
        <a:blip xmlns:r="http://schemas.openxmlformats.org/officeDocument/2006/relationships" r:embed="rId10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156210</xdr:colOff>
      <xdr:row>2</xdr:row>
      <xdr:rowOff>173355</xdr:rowOff>
    </xdr:from>
    <xdr:ext cx="5610225" cy="3467100"/>
    <xdr:graphicFrame macro="">
      <xdr:nvGraphicFramePr>
        <xdr:cNvPr id="1614649047" name="Chart 1" title="Діаграма">
          <a:extLst>
            <a:ext uri="{FF2B5EF4-FFF2-40B4-BE49-F238E27FC236}">
              <a16:creationId xmlns:a16="http://schemas.microsoft.com/office/drawing/2014/main" id="{00000000-0008-0000-0200-0000D7963D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52</xdr:row>
      <xdr:rowOff>0</xdr:rowOff>
    </xdr:from>
    <xdr:ext cx="180975" cy="180975"/>
    <xdr:pic>
      <xdr:nvPicPr>
        <xdr:cNvPr id="2" name="image1054.png" descr="Descr 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</xdr:row>
      <xdr:rowOff>0</xdr:rowOff>
    </xdr:from>
    <xdr:ext cx="590550" cy="590550"/>
    <xdr:pic>
      <xdr:nvPicPr>
        <xdr:cNvPr id="3" name="image1047.jpg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590550" cy="590550"/>
    <xdr:pic>
      <xdr:nvPicPr>
        <xdr:cNvPr id="4" name="image1050.jpg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</xdr:row>
      <xdr:rowOff>0</xdr:rowOff>
    </xdr:from>
    <xdr:ext cx="771525" cy="771525"/>
    <xdr:pic>
      <xdr:nvPicPr>
        <xdr:cNvPr id="5" name="image1051.jpg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590550" cy="590550"/>
    <xdr:pic>
      <xdr:nvPicPr>
        <xdr:cNvPr id="6" name="image1073.jpg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590550" cy="590550"/>
    <xdr:pic>
      <xdr:nvPicPr>
        <xdr:cNvPr id="7" name="image1059.jpg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590550" cy="590550"/>
    <xdr:pic>
      <xdr:nvPicPr>
        <xdr:cNvPr id="8" name="image1072.jpg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590550" cy="590550"/>
    <xdr:pic>
      <xdr:nvPicPr>
        <xdr:cNvPr id="9" name="image1066.jpg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</xdr:row>
      <xdr:rowOff>0</xdr:rowOff>
    </xdr:from>
    <xdr:ext cx="590550" cy="590550"/>
    <xdr:pic>
      <xdr:nvPicPr>
        <xdr:cNvPr id="10" name="image1075.jpg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</xdr:row>
      <xdr:rowOff>0</xdr:rowOff>
    </xdr:from>
    <xdr:ext cx="590550" cy="590550"/>
    <xdr:pic>
      <xdr:nvPicPr>
        <xdr:cNvPr id="11" name="image1078.jpg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</xdr:row>
      <xdr:rowOff>0</xdr:rowOff>
    </xdr:from>
    <xdr:ext cx="590550" cy="590550"/>
    <xdr:pic>
      <xdr:nvPicPr>
        <xdr:cNvPr id="12" name="image1070.jpg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</xdr:row>
      <xdr:rowOff>0</xdr:rowOff>
    </xdr:from>
    <xdr:ext cx="590550" cy="590550"/>
    <xdr:pic>
      <xdr:nvPicPr>
        <xdr:cNvPr id="13" name="image1074.jpg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</xdr:row>
      <xdr:rowOff>0</xdr:rowOff>
    </xdr:from>
    <xdr:ext cx="590550" cy="590550"/>
    <xdr:pic>
      <xdr:nvPicPr>
        <xdr:cNvPr id="14" name="image1065.jpg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</xdr:row>
      <xdr:rowOff>0</xdr:rowOff>
    </xdr:from>
    <xdr:ext cx="590550" cy="590550"/>
    <xdr:pic>
      <xdr:nvPicPr>
        <xdr:cNvPr id="15" name="image1064.jpg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</xdr:row>
      <xdr:rowOff>0</xdr:rowOff>
    </xdr:from>
    <xdr:ext cx="590550" cy="590550"/>
    <xdr:pic>
      <xdr:nvPicPr>
        <xdr:cNvPr id="16" name="image1063.jpg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</xdr:row>
      <xdr:rowOff>0</xdr:rowOff>
    </xdr:from>
    <xdr:ext cx="590550" cy="590550"/>
    <xdr:pic>
      <xdr:nvPicPr>
        <xdr:cNvPr id="17" name="image1077.jpg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</xdr:row>
      <xdr:rowOff>0</xdr:rowOff>
    </xdr:from>
    <xdr:ext cx="590550" cy="590550"/>
    <xdr:pic>
      <xdr:nvPicPr>
        <xdr:cNvPr id="18" name="image1062.jpg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</xdr:row>
      <xdr:rowOff>0</xdr:rowOff>
    </xdr:from>
    <xdr:ext cx="590550" cy="590550"/>
    <xdr:pic>
      <xdr:nvPicPr>
        <xdr:cNvPr id="19" name="image1084.jpg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</xdr:row>
      <xdr:rowOff>0</xdr:rowOff>
    </xdr:from>
    <xdr:ext cx="590550" cy="590550"/>
    <xdr:pic>
      <xdr:nvPicPr>
        <xdr:cNvPr id="20" name="image1069.jpg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</xdr:row>
      <xdr:rowOff>0</xdr:rowOff>
    </xdr:from>
    <xdr:ext cx="590550" cy="590550"/>
    <xdr:pic>
      <xdr:nvPicPr>
        <xdr:cNvPr id="21" name="image1079.jpg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</xdr:row>
      <xdr:rowOff>0</xdr:rowOff>
    </xdr:from>
    <xdr:ext cx="590550" cy="590550"/>
    <xdr:pic>
      <xdr:nvPicPr>
        <xdr:cNvPr id="22" name="image1088.jpg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</xdr:row>
      <xdr:rowOff>0</xdr:rowOff>
    </xdr:from>
    <xdr:ext cx="590550" cy="590550"/>
    <xdr:pic>
      <xdr:nvPicPr>
        <xdr:cNvPr id="23" name="image1088.jpg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</xdr:row>
      <xdr:rowOff>0</xdr:rowOff>
    </xdr:from>
    <xdr:ext cx="590550" cy="590550"/>
    <xdr:pic>
      <xdr:nvPicPr>
        <xdr:cNvPr id="24" name="image1082.jpg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</xdr:row>
      <xdr:rowOff>0</xdr:rowOff>
    </xdr:from>
    <xdr:ext cx="590550" cy="590550"/>
    <xdr:pic>
      <xdr:nvPicPr>
        <xdr:cNvPr id="25" name="image1093.jpg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</xdr:row>
      <xdr:rowOff>0</xdr:rowOff>
    </xdr:from>
    <xdr:ext cx="590550" cy="590550"/>
    <xdr:pic>
      <xdr:nvPicPr>
        <xdr:cNvPr id="26" name="image1094.jpg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</xdr:row>
      <xdr:rowOff>0</xdr:rowOff>
    </xdr:from>
    <xdr:ext cx="590550" cy="590550"/>
    <xdr:pic>
      <xdr:nvPicPr>
        <xdr:cNvPr id="27" name="image1088.jpg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</xdr:row>
      <xdr:rowOff>0</xdr:rowOff>
    </xdr:from>
    <xdr:ext cx="590550" cy="590550"/>
    <xdr:pic>
      <xdr:nvPicPr>
        <xdr:cNvPr id="28" name="image1076.jpg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</xdr:row>
      <xdr:rowOff>0</xdr:rowOff>
    </xdr:from>
    <xdr:ext cx="590550" cy="590550"/>
    <xdr:pic>
      <xdr:nvPicPr>
        <xdr:cNvPr id="29" name="image1080.jpg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</xdr:row>
      <xdr:rowOff>0</xdr:rowOff>
    </xdr:from>
    <xdr:ext cx="590550" cy="590550"/>
    <xdr:pic>
      <xdr:nvPicPr>
        <xdr:cNvPr id="30" name="image1092.jpg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</xdr:row>
      <xdr:rowOff>0</xdr:rowOff>
    </xdr:from>
    <xdr:ext cx="590550" cy="590550"/>
    <xdr:pic>
      <xdr:nvPicPr>
        <xdr:cNvPr id="31" name="image1110.jpg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</xdr:row>
      <xdr:rowOff>0</xdr:rowOff>
    </xdr:from>
    <xdr:ext cx="590550" cy="590550"/>
    <xdr:pic>
      <xdr:nvPicPr>
        <xdr:cNvPr id="32" name="image1104.jpg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</xdr:row>
      <xdr:rowOff>0</xdr:rowOff>
    </xdr:from>
    <xdr:ext cx="590550" cy="590550"/>
    <xdr:pic>
      <xdr:nvPicPr>
        <xdr:cNvPr id="33" name="image1085.jpg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</xdr:row>
      <xdr:rowOff>0</xdr:rowOff>
    </xdr:from>
    <xdr:ext cx="590550" cy="590550"/>
    <xdr:pic>
      <xdr:nvPicPr>
        <xdr:cNvPr id="34" name="image1087.jpg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</xdr:row>
      <xdr:rowOff>0</xdr:rowOff>
    </xdr:from>
    <xdr:ext cx="590550" cy="590550"/>
    <xdr:pic>
      <xdr:nvPicPr>
        <xdr:cNvPr id="35" name="image1083.jpg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</xdr:row>
      <xdr:rowOff>0</xdr:rowOff>
    </xdr:from>
    <xdr:ext cx="590550" cy="590550"/>
    <xdr:pic>
      <xdr:nvPicPr>
        <xdr:cNvPr id="36" name="image1081.jpg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</xdr:row>
      <xdr:rowOff>0</xdr:rowOff>
    </xdr:from>
    <xdr:ext cx="590550" cy="590550"/>
    <xdr:pic>
      <xdr:nvPicPr>
        <xdr:cNvPr id="37" name="image1106.jpg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PicPr preferRelativeResize="0"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</xdr:row>
      <xdr:rowOff>0</xdr:rowOff>
    </xdr:from>
    <xdr:ext cx="590550" cy="590550"/>
    <xdr:pic>
      <xdr:nvPicPr>
        <xdr:cNvPr id="38" name="image1089.jpg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PicPr preferRelativeResize="0"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</xdr:row>
      <xdr:rowOff>0</xdr:rowOff>
    </xdr:from>
    <xdr:ext cx="590550" cy="590550"/>
    <xdr:pic>
      <xdr:nvPicPr>
        <xdr:cNvPr id="39" name="image1086.jpg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PicPr preferRelativeResize="0"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</xdr:row>
      <xdr:rowOff>0</xdr:rowOff>
    </xdr:from>
    <xdr:ext cx="590550" cy="590550"/>
    <xdr:pic>
      <xdr:nvPicPr>
        <xdr:cNvPr id="40" name="image1103.jpg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</xdr:row>
      <xdr:rowOff>0</xdr:rowOff>
    </xdr:from>
    <xdr:ext cx="590550" cy="590550"/>
    <xdr:pic>
      <xdr:nvPicPr>
        <xdr:cNvPr id="41" name="image1102.jpg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PicPr preferRelativeResize="0"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</xdr:row>
      <xdr:rowOff>0</xdr:rowOff>
    </xdr:from>
    <xdr:ext cx="590550" cy="590550"/>
    <xdr:pic>
      <xdr:nvPicPr>
        <xdr:cNvPr id="42" name="image1090.jpg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PicPr preferRelativeResize="0"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</xdr:row>
      <xdr:rowOff>0</xdr:rowOff>
    </xdr:from>
    <xdr:ext cx="590550" cy="590550"/>
    <xdr:pic>
      <xdr:nvPicPr>
        <xdr:cNvPr id="43" name="image1100.jpg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PicPr preferRelativeResize="0"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</xdr:row>
      <xdr:rowOff>0</xdr:rowOff>
    </xdr:from>
    <xdr:ext cx="590550" cy="590550"/>
    <xdr:pic>
      <xdr:nvPicPr>
        <xdr:cNvPr id="44" name="image1099.jpg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PicPr preferRelativeResize="0"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</xdr:row>
      <xdr:rowOff>0</xdr:rowOff>
    </xdr:from>
    <xdr:ext cx="590550" cy="590550"/>
    <xdr:pic>
      <xdr:nvPicPr>
        <xdr:cNvPr id="45" name="image1118.jpg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PicPr preferRelativeResize="0"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</xdr:row>
      <xdr:rowOff>0</xdr:rowOff>
    </xdr:from>
    <xdr:ext cx="590550" cy="590550"/>
    <xdr:pic>
      <xdr:nvPicPr>
        <xdr:cNvPr id="46" name="image1096.jpg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PicPr preferRelativeResize="0"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</xdr:row>
      <xdr:rowOff>0</xdr:rowOff>
    </xdr:from>
    <xdr:ext cx="590550" cy="590550"/>
    <xdr:pic>
      <xdr:nvPicPr>
        <xdr:cNvPr id="47" name="image1112.jpg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PicPr preferRelativeResize="0"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</xdr:row>
      <xdr:rowOff>0</xdr:rowOff>
    </xdr:from>
    <xdr:ext cx="590550" cy="590550"/>
    <xdr:pic>
      <xdr:nvPicPr>
        <xdr:cNvPr id="48" name="image1095.jpg"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PicPr preferRelativeResize="0"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</xdr:row>
      <xdr:rowOff>0</xdr:rowOff>
    </xdr:from>
    <xdr:ext cx="590550" cy="590550"/>
    <xdr:pic>
      <xdr:nvPicPr>
        <xdr:cNvPr id="49" name="image1091.jpg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PicPr preferRelativeResize="0"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</xdr:row>
      <xdr:rowOff>0</xdr:rowOff>
    </xdr:from>
    <xdr:ext cx="590550" cy="590550"/>
    <xdr:pic>
      <xdr:nvPicPr>
        <xdr:cNvPr id="50" name="image1097.jpg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PicPr preferRelativeResize="0"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</xdr:row>
      <xdr:rowOff>0</xdr:rowOff>
    </xdr:from>
    <xdr:ext cx="590550" cy="590550"/>
    <xdr:pic>
      <xdr:nvPicPr>
        <xdr:cNvPr id="51" name="image1113.jpg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PicPr preferRelativeResize="0"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</xdr:row>
      <xdr:rowOff>0</xdr:rowOff>
    </xdr:from>
    <xdr:ext cx="590550" cy="590550"/>
    <xdr:pic>
      <xdr:nvPicPr>
        <xdr:cNvPr id="52" name="image1098.jpg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PicPr preferRelativeResize="0"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</xdr:row>
      <xdr:rowOff>0</xdr:rowOff>
    </xdr:from>
    <xdr:ext cx="590550" cy="590550"/>
    <xdr:pic>
      <xdr:nvPicPr>
        <xdr:cNvPr id="53" name="image1135.jpg">
          <a:extLst>
            <a:ext uri="{FF2B5EF4-FFF2-40B4-BE49-F238E27FC236}">
              <a16:creationId xmlns:a16="http://schemas.microsoft.com/office/drawing/2014/main" id="{00000000-0008-0000-0600-000035000000}"/>
            </a:ext>
          </a:extLst>
        </xdr:cNvPr>
        <xdr:cNvPicPr preferRelativeResize="0"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</xdr:row>
      <xdr:rowOff>0</xdr:rowOff>
    </xdr:from>
    <xdr:ext cx="590550" cy="590550"/>
    <xdr:pic>
      <xdr:nvPicPr>
        <xdr:cNvPr id="54" name="image1105.jpg">
          <a:extLst>
            <a:ext uri="{FF2B5EF4-FFF2-40B4-BE49-F238E27FC236}">
              <a16:creationId xmlns:a16="http://schemas.microsoft.com/office/drawing/2014/main" id="{00000000-0008-0000-0600-000036000000}"/>
            </a:ext>
          </a:extLst>
        </xdr:cNvPr>
        <xdr:cNvPicPr preferRelativeResize="0"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</xdr:row>
      <xdr:rowOff>0</xdr:rowOff>
    </xdr:from>
    <xdr:ext cx="590550" cy="590550"/>
    <xdr:pic>
      <xdr:nvPicPr>
        <xdr:cNvPr id="55" name="image1122.jpg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PicPr preferRelativeResize="0"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</xdr:row>
      <xdr:rowOff>0</xdr:rowOff>
    </xdr:from>
    <xdr:ext cx="590550" cy="590550"/>
    <xdr:pic>
      <xdr:nvPicPr>
        <xdr:cNvPr id="56" name="image1109.jpg">
          <a:extLst>
            <a:ext uri="{FF2B5EF4-FFF2-40B4-BE49-F238E27FC236}">
              <a16:creationId xmlns:a16="http://schemas.microsoft.com/office/drawing/2014/main" id="{00000000-0008-0000-0600-000038000000}"/>
            </a:ext>
          </a:extLst>
        </xdr:cNvPr>
        <xdr:cNvPicPr preferRelativeResize="0"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</xdr:row>
      <xdr:rowOff>0</xdr:rowOff>
    </xdr:from>
    <xdr:ext cx="590550" cy="590550"/>
    <xdr:pic>
      <xdr:nvPicPr>
        <xdr:cNvPr id="57" name="image1115.jpg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PicPr preferRelativeResize="0"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</xdr:row>
      <xdr:rowOff>0</xdr:rowOff>
    </xdr:from>
    <xdr:ext cx="590550" cy="590550"/>
    <xdr:pic>
      <xdr:nvPicPr>
        <xdr:cNvPr id="58" name="image1108.jpg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PicPr preferRelativeResize="0"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</xdr:row>
      <xdr:rowOff>0</xdr:rowOff>
    </xdr:from>
    <xdr:ext cx="590550" cy="590550"/>
    <xdr:pic>
      <xdr:nvPicPr>
        <xdr:cNvPr id="59" name="image1111.jpg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PicPr preferRelativeResize="0"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</xdr:row>
      <xdr:rowOff>0</xdr:rowOff>
    </xdr:from>
    <xdr:ext cx="590550" cy="590550"/>
    <xdr:pic>
      <xdr:nvPicPr>
        <xdr:cNvPr id="60" name="image1137.jpg">
          <a:extLst>
            <a:ext uri="{FF2B5EF4-FFF2-40B4-BE49-F238E27FC236}">
              <a16:creationId xmlns:a16="http://schemas.microsoft.com/office/drawing/2014/main" id="{00000000-0008-0000-0600-00003C000000}"/>
            </a:ext>
          </a:extLst>
        </xdr:cNvPr>
        <xdr:cNvPicPr preferRelativeResize="0"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</xdr:row>
      <xdr:rowOff>0</xdr:rowOff>
    </xdr:from>
    <xdr:ext cx="590550" cy="590550"/>
    <xdr:pic>
      <xdr:nvPicPr>
        <xdr:cNvPr id="61" name="image1101.jpg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PicPr preferRelativeResize="0"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</xdr:row>
      <xdr:rowOff>0</xdr:rowOff>
    </xdr:from>
    <xdr:ext cx="590550" cy="590550"/>
    <xdr:pic>
      <xdr:nvPicPr>
        <xdr:cNvPr id="62" name="image1124.png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PicPr preferRelativeResize="0"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</xdr:row>
      <xdr:rowOff>0</xdr:rowOff>
    </xdr:from>
    <xdr:ext cx="590550" cy="590550"/>
    <xdr:pic>
      <xdr:nvPicPr>
        <xdr:cNvPr id="63" name="image1117.jpg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PicPr preferRelativeResize="0"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</xdr:row>
      <xdr:rowOff>0</xdr:rowOff>
    </xdr:from>
    <xdr:ext cx="590550" cy="590550"/>
    <xdr:pic>
      <xdr:nvPicPr>
        <xdr:cNvPr id="64" name="image1120.jpg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PicPr preferRelativeResize="0"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</xdr:row>
      <xdr:rowOff>0</xdr:rowOff>
    </xdr:from>
    <xdr:ext cx="590550" cy="590550"/>
    <xdr:pic>
      <xdr:nvPicPr>
        <xdr:cNvPr id="65" name="image1107.jpg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PicPr preferRelativeResize="0"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</xdr:row>
      <xdr:rowOff>0</xdr:rowOff>
    </xdr:from>
    <xdr:ext cx="590550" cy="590550"/>
    <xdr:pic>
      <xdr:nvPicPr>
        <xdr:cNvPr id="66" name="image1116.png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PicPr preferRelativeResize="0"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</xdr:row>
      <xdr:rowOff>0</xdr:rowOff>
    </xdr:from>
    <xdr:ext cx="590550" cy="590550"/>
    <xdr:pic>
      <xdr:nvPicPr>
        <xdr:cNvPr id="67" name="image1127.png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PicPr preferRelativeResize="0"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66</xdr:row>
      <xdr:rowOff>0</xdr:rowOff>
    </xdr:from>
    <xdr:ext cx="590550" cy="590550"/>
    <xdr:pic>
      <xdr:nvPicPr>
        <xdr:cNvPr id="68" name="image1130.jpg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PicPr preferRelativeResize="0"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67</xdr:row>
      <xdr:rowOff>0</xdr:rowOff>
    </xdr:from>
    <xdr:ext cx="590550" cy="590550"/>
    <xdr:pic>
      <xdr:nvPicPr>
        <xdr:cNvPr id="69" name="image1114.jpg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PicPr preferRelativeResize="0"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</xdr:row>
      <xdr:rowOff>0</xdr:rowOff>
    </xdr:from>
    <xdr:ext cx="590550" cy="590550"/>
    <xdr:pic>
      <xdr:nvPicPr>
        <xdr:cNvPr id="70" name="image1123.jpg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PicPr preferRelativeResize="0"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69</xdr:row>
      <xdr:rowOff>0</xdr:rowOff>
    </xdr:from>
    <xdr:ext cx="590550" cy="590550"/>
    <xdr:pic>
      <xdr:nvPicPr>
        <xdr:cNvPr id="71" name="image1133.png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PicPr preferRelativeResize="0"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70</xdr:row>
      <xdr:rowOff>0</xdr:rowOff>
    </xdr:from>
    <xdr:ext cx="590550" cy="590550"/>
    <xdr:pic>
      <xdr:nvPicPr>
        <xdr:cNvPr id="72" name="image1119.jpg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PicPr preferRelativeResize="0"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</xdr:row>
      <xdr:rowOff>0</xdr:rowOff>
    </xdr:from>
    <xdr:ext cx="590550" cy="590550"/>
    <xdr:pic>
      <xdr:nvPicPr>
        <xdr:cNvPr id="73" name="image1128.jpg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PicPr preferRelativeResize="0"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72</xdr:row>
      <xdr:rowOff>0</xdr:rowOff>
    </xdr:from>
    <xdr:ext cx="590550" cy="590550"/>
    <xdr:pic>
      <xdr:nvPicPr>
        <xdr:cNvPr id="74" name="image1126.jpg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PicPr preferRelativeResize="0"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73</xdr:row>
      <xdr:rowOff>0</xdr:rowOff>
    </xdr:from>
    <xdr:ext cx="590550" cy="590550"/>
    <xdr:pic>
      <xdr:nvPicPr>
        <xdr:cNvPr id="75" name="image1125.jpg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PicPr preferRelativeResize="0"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</xdr:row>
      <xdr:rowOff>0</xdr:rowOff>
    </xdr:from>
    <xdr:ext cx="590550" cy="590550"/>
    <xdr:pic>
      <xdr:nvPicPr>
        <xdr:cNvPr id="76" name="image1134.jpg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PicPr preferRelativeResize="0"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75</xdr:row>
      <xdr:rowOff>0</xdr:rowOff>
    </xdr:from>
    <xdr:ext cx="590550" cy="590550"/>
    <xdr:pic>
      <xdr:nvPicPr>
        <xdr:cNvPr id="77" name="image1152.jpg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PicPr preferRelativeResize="0"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76</xdr:row>
      <xdr:rowOff>0</xdr:rowOff>
    </xdr:from>
    <xdr:ext cx="590550" cy="590550"/>
    <xdr:pic>
      <xdr:nvPicPr>
        <xdr:cNvPr id="78" name="image1131.jpg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PicPr preferRelativeResize="0"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77</xdr:row>
      <xdr:rowOff>0</xdr:rowOff>
    </xdr:from>
    <xdr:ext cx="590550" cy="590550"/>
    <xdr:pic>
      <xdr:nvPicPr>
        <xdr:cNvPr id="79" name="image1149.png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PicPr preferRelativeResize="0"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78</xdr:row>
      <xdr:rowOff>0</xdr:rowOff>
    </xdr:from>
    <xdr:ext cx="590550" cy="590550"/>
    <xdr:pic>
      <xdr:nvPicPr>
        <xdr:cNvPr id="80" name="image1129.jpg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PicPr preferRelativeResize="0"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79</xdr:row>
      <xdr:rowOff>0</xdr:rowOff>
    </xdr:from>
    <xdr:ext cx="590550" cy="590550"/>
    <xdr:pic>
      <xdr:nvPicPr>
        <xdr:cNvPr id="81" name="image1121.jpg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PicPr preferRelativeResize="0"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80</xdr:row>
      <xdr:rowOff>0</xdr:rowOff>
    </xdr:from>
    <xdr:ext cx="590550" cy="590550"/>
    <xdr:pic>
      <xdr:nvPicPr>
        <xdr:cNvPr id="82" name="image1142.jpg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PicPr preferRelativeResize="0"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81</xdr:row>
      <xdr:rowOff>0</xdr:rowOff>
    </xdr:from>
    <xdr:ext cx="590550" cy="590550"/>
    <xdr:pic>
      <xdr:nvPicPr>
        <xdr:cNvPr id="83" name="image1138.jpg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PicPr preferRelativeResize="0"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82</xdr:row>
      <xdr:rowOff>0</xdr:rowOff>
    </xdr:from>
    <xdr:ext cx="590550" cy="590550"/>
    <xdr:pic>
      <xdr:nvPicPr>
        <xdr:cNvPr id="84" name="image1132.jpg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PicPr preferRelativeResize="0"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83</xdr:row>
      <xdr:rowOff>0</xdr:rowOff>
    </xdr:from>
    <xdr:ext cx="590550" cy="590550"/>
    <xdr:pic>
      <xdr:nvPicPr>
        <xdr:cNvPr id="85" name="image1143.jpg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PicPr preferRelativeResize="0"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84</xdr:row>
      <xdr:rowOff>0</xdr:rowOff>
    </xdr:from>
    <xdr:ext cx="590550" cy="590550"/>
    <xdr:pic>
      <xdr:nvPicPr>
        <xdr:cNvPr id="86" name="image1140.jpg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PicPr preferRelativeResize="0"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85</xdr:row>
      <xdr:rowOff>0</xdr:rowOff>
    </xdr:from>
    <xdr:ext cx="590550" cy="590550"/>
    <xdr:pic>
      <xdr:nvPicPr>
        <xdr:cNvPr id="87" name="image1160.jpg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PicPr preferRelativeResize="0"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86</xdr:row>
      <xdr:rowOff>0</xdr:rowOff>
    </xdr:from>
    <xdr:ext cx="590550" cy="590550"/>
    <xdr:pic>
      <xdr:nvPicPr>
        <xdr:cNvPr id="88" name="image1145.jpg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PicPr preferRelativeResize="0"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87</xdr:row>
      <xdr:rowOff>0</xdr:rowOff>
    </xdr:from>
    <xdr:ext cx="590550" cy="590550"/>
    <xdr:pic>
      <xdr:nvPicPr>
        <xdr:cNvPr id="89" name="image1162.jpg">
          <a:extLst>
            <a:ext uri="{FF2B5EF4-FFF2-40B4-BE49-F238E27FC236}">
              <a16:creationId xmlns:a16="http://schemas.microsoft.com/office/drawing/2014/main" id="{00000000-0008-0000-0600-000059000000}"/>
            </a:ext>
          </a:extLst>
        </xdr:cNvPr>
        <xdr:cNvPicPr preferRelativeResize="0"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88</xdr:row>
      <xdr:rowOff>0</xdr:rowOff>
    </xdr:from>
    <xdr:ext cx="590550" cy="590550"/>
    <xdr:pic>
      <xdr:nvPicPr>
        <xdr:cNvPr id="90" name="image1147.jpg">
          <a:extLst>
            <a:ext uri="{FF2B5EF4-FFF2-40B4-BE49-F238E27FC236}">
              <a16:creationId xmlns:a16="http://schemas.microsoft.com/office/drawing/2014/main" id="{00000000-0008-0000-0600-00005A000000}"/>
            </a:ext>
          </a:extLst>
        </xdr:cNvPr>
        <xdr:cNvPicPr preferRelativeResize="0"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89</xdr:row>
      <xdr:rowOff>0</xdr:rowOff>
    </xdr:from>
    <xdr:ext cx="590550" cy="590550"/>
    <xdr:pic>
      <xdr:nvPicPr>
        <xdr:cNvPr id="91" name="image1136.jpg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PicPr preferRelativeResize="0"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90</xdr:row>
      <xdr:rowOff>0</xdr:rowOff>
    </xdr:from>
    <xdr:ext cx="590550" cy="590550"/>
    <xdr:pic>
      <xdr:nvPicPr>
        <xdr:cNvPr id="92" name="image1139.jpg">
          <a:extLst>
            <a:ext uri="{FF2B5EF4-FFF2-40B4-BE49-F238E27FC236}">
              <a16:creationId xmlns:a16="http://schemas.microsoft.com/office/drawing/2014/main" id="{00000000-0008-0000-0600-00005C000000}"/>
            </a:ext>
          </a:extLst>
        </xdr:cNvPr>
        <xdr:cNvPicPr preferRelativeResize="0"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91</xdr:row>
      <xdr:rowOff>0</xdr:rowOff>
    </xdr:from>
    <xdr:ext cx="590550" cy="590550"/>
    <xdr:pic>
      <xdr:nvPicPr>
        <xdr:cNvPr id="93" name="image1146.jpg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PicPr preferRelativeResize="0"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92</xdr:row>
      <xdr:rowOff>0</xdr:rowOff>
    </xdr:from>
    <xdr:ext cx="590550" cy="590550"/>
    <xdr:pic>
      <xdr:nvPicPr>
        <xdr:cNvPr id="94" name="image1165.jpg">
          <a:extLst>
            <a:ext uri="{FF2B5EF4-FFF2-40B4-BE49-F238E27FC236}">
              <a16:creationId xmlns:a16="http://schemas.microsoft.com/office/drawing/2014/main" id="{00000000-0008-0000-0600-00005E000000}"/>
            </a:ext>
          </a:extLst>
        </xdr:cNvPr>
        <xdr:cNvPicPr preferRelativeResize="0"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93</xdr:row>
      <xdr:rowOff>0</xdr:rowOff>
    </xdr:from>
    <xdr:ext cx="590550" cy="590550"/>
    <xdr:pic>
      <xdr:nvPicPr>
        <xdr:cNvPr id="95" name="image1151.jpg">
          <a:extLst>
            <a:ext uri="{FF2B5EF4-FFF2-40B4-BE49-F238E27FC236}">
              <a16:creationId xmlns:a16="http://schemas.microsoft.com/office/drawing/2014/main" id="{00000000-0008-0000-0600-00005F000000}"/>
            </a:ext>
          </a:extLst>
        </xdr:cNvPr>
        <xdr:cNvPicPr preferRelativeResize="0"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94</xdr:row>
      <xdr:rowOff>0</xdr:rowOff>
    </xdr:from>
    <xdr:ext cx="590550" cy="590550"/>
    <xdr:pic>
      <xdr:nvPicPr>
        <xdr:cNvPr id="96" name="image1141.jpg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PicPr preferRelativeResize="0"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95</xdr:row>
      <xdr:rowOff>0</xdr:rowOff>
    </xdr:from>
    <xdr:ext cx="590550" cy="590550"/>
    <xdr:pic>
      <xdr:nvPicPr>
        <xdr:cNvPr id="97" name="image1154.jpg">
          <a:extLst>
            <a:ext uri="{FF2B5EF4-FFF2-40B4-BE49-F238E27FC236}">
              <a16:creationId xmlns:a16="http://schemas.microsoft.com/office/drawing/2014/main" id="{00000000-0008-0000-0600-000061000000}"/>
            </a:ext>
          </a:extLst>
        </xdr:cNvPr>
        <xdr:cNvPicPr preferRelativeResize="0"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96</xdr:row>
      <xdr:rowOff>0</xdr:rowOff>
    </xdr:from>
    <xdr:ext cx="590550" cy="590550"/>
    <xdr:pic>
      <xdr:nvPicPr>
        <xdr:cNvPr id="98" name="image1155.jpg">
          <a:extLst>
            <a:ext uri="{FF2B5EF4-FFF2-40B4-BE49-F238E27FC236}">
              <a16:creationId xmlns:a16="http://schemas.microsoft.com/office/drawing/2014/main" id="{00000000-0008-0000-0600-000062000000}"/>
            </a:ext>
          </a:extLst>
        </xdr:cNvPr>
        <xdr:cNvPicPr preferRelativeResize="0"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97</xdr:row>
      <xdr:rowOff>0</xdr:rowOff>
    </xdr:from>
    <xdr:ext cx="590550" cy="590550"/>
    <xdr:pic>
      <xdr:nvPicPr>
        <xdr:cNvPr id="99" name="image1168.jpg">
          <a:extLst>
            <a:ext uri="{FF2B5EF4-FFF2-40B4-BE49-F238E27FC236}">
              <a16:creationId xmlns:a16="http://schemas.microsoft.com/office/drawing/2014/main" id="{00000000-0008-0000-0600-000063000000}"/>
            </a:ext>
          </a:extLst>
        </xdr:cNvPr>
        <xdr:cNvPicPr preferRelativeResize="0"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98</xdr:row>
      <xdr:rowOff>0</xdr:rowOff>
    </xdr:from>
    <xdr:ext cx="590550" cy="590550"/>
    <xdr:pic>
      <xdr:nvPicPr>
        <xdr:cNvPr id="100" name="image1148.jpg">
          <a:extLst>
            <a:ext uri="{FF2B5EF4-FFF2-40B4-BE49-F238E27FC236}">
              <a16:creationId xmlns:a16="http://schemas.microsoft.com/office/drawing/2014/main" id="{00000000-0008-0000-0600-000064000000}"/>
            </a:ext>
          </a:extLst>
        </xdr:cNvPr>
        <xdr:cNvPicPr preferRelativeResize="0"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99</xdr:row>
      <xdr:rowOff>0</xdr:rowOff>
    </xdr:from>
    <xdr:ext cx="590550" cy="590550"/>
    <xdr:pic>
      <xdr:nvPicPr>
        <xdr:cNvPr id="101" name="image1161.jpg">
          <a:extLst>
            <a:ext uri="{FF2B5EF4-FFF2-40B4-BE49-F238E27FC236}">
              <a16:creationId xmlns:a16="http://schemas.microsoft.com/office/drawing/2014/main" id="{00000000-0008-0000-0600-000065000000}"/>
            </a:ext>
          </a:extLst>
        </xdr:cNvPr>
        <xdr:cNvPicPr preferRelativeResize="0"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100</xdr:row>
      <xdr:rowOff>0</xdr:rowOff>
    </xdr:from>
    <xdr:ext cx="590550" cy="590550"/>
    <xdr:pic>
      <xdr:nvPicPr>
        <xdr:cNvPr id="102" name="image1157.jpg">
          <a:extLst>
            <a:ext uri="{FF2B5EF4-FFF2-40B4-BE49-F238E27FC236}">
              <a16:creationId xmlns:a16="http://schemas.microsoft.com/office/drawing/2014/main" id="{00000000-0008-0000-0600-000066000000}"/>
            </a:ext>
          </a:extLst>
        </xdr:cNvPr>
        <xdr:cNvPicPr preferRelativeResize="0"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101</xdr:row>
      <xdr:rowOff>0</xdr:rowOff>
    </xdr:from>
    <xdr:ext cx="590550" cy="590550"/>
    <xdr:pic>
      <xdr:nvPicPr>
        <xdr:cNvPr id="103" name="image1144.jpg">
          <a:extLst>
            <a:ext uri="{FF2B5EF4-FFF2-40B4-BE49-F238E27FC236}">
              <a16:creationId xmlns:a16="http://schemas.microsoft.com/office/drawing/2014/main" id="{00000000-0008-0000-0600-000067000000}"/>
            </a:ext>
          </a:extLst>
        </xdr:cNvPr>
        <xdr:cNvPicPr preferRelativeResize="0"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102</xdr:row>
      <xdr:rowOff>0</xdr:rowOff>
    </xdr:from>
    <xdr:ext cx="590550" cy="590550"/>
    <xdr:pic>
      <xdr:nvPicPr>
        <xdr:cNvPr id="104" name="image1153.jpg">
          <a:extLst>
            <a:ext uri="{FF2B5EF4-FFF2-40B4-BE49-F238E27FC236}">
              <a16:creationId xmlns:a16="http://schemas.microsoft.com/office/drawing/2014/main" id="{00000000-0008-0000-0600-000068000000}"/>
            </a:ext>
          </a:extLst>
        </xdr:cNvPr>
        <xdr:cNvPicPr preferRelativeResize="0"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103</xdr:row>
      <xdr:rowOff>0</xdr:rowOff>
    </xdr:from>
    <xdr:ext cx="590550" cy="590550"/>
    <xdr:pic>
      <xdr:nvPicPr>
        <xdr:cNvPr id="105" name="image1156.jpg">
          <a:extLst>
            <a:ext uri="{FF2B5EF4-FFF2-40B4-BE49-F238E27FC236}">
              <a16:creationId xmlns:a16="http://schemas.microsoft.com/office/drawing/2014/main" id="{00000000-0008-0000-0600-000069000000}"/>
            </a:ext>
          </a:extLst>
        </xdr:cNvPr>
        <xdr:cNvPicPr preferRelativeResize="0"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104</xdr:row>
      <xdr:rowOff>0</xdr:rowOff>
    </xdr:from>
    <xdr:ext cx="590550" cy="590550"/>
    <xdr:pic>
      <xdr:nvPicPr>
        <xdr:cNvPr id="106" name="image1150.jpg">
          <a:extLst>
            <a:ext uri="{FF2B5EF4-FFF2-40B4-BE49-F238E27FC236}">
              <a16:creationId xmlns:a16="http://schemas.microsoft.com/office/drawing/2014/main" id="{00000000-0008-0000-0600-00006A000000}"/>
            </a:ext>
          </a:extLst>
        </xdr:cNvPr>
        <xdr:cNvPicPr preferRelativeResize="0"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105</xdr:row>
      <xdr:rowOff>0</xdr:rowOff>
    </xdr:from>
    <xdr:ext cx="590550" cy="590550"/>
    <xdr:pic>
      <xdr:nvPicPr>
        <xdr:cNvPr id="107" name="image1158.jpg">
          <a:extLst>
            <a:ext uri="{FF2B5EF4-FFF2-40B4-BE49-F238E27FC236}">
              <a16:creationId xmlns:a16="http://schemas.microsoft.com/office/drawing/2014/main" id="{00000000-0008-0000-0600-00006B000000}"/>
            </a:ext>
          </a:extLst>
        </xdr:cNvPr>
        <xdr:cNvPicPr preferRelativeResize="0"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106</xdr:row>
      <xdr:rowOff>0</xdr:rowOff>
    </xdr:from>
    <xdr:ext cx="590550" cy="590550"/>
    <xdr:pic>
      <xdr:nvPicPr>
        <xdr:cNvPr id="108" name="image1164.jpg">
          <a:extLst>
            <a:ext uri="{FF2B5EF4-FFF2-40B4-BE49-F238E27FC236}">
              <a16:creationId xmlns:a16="http://schemas.microsoft.com/office/drawing/2014/main" id="{00000000-0008-0000-0600-00006C000000}"/>
            </a:ext>
          </a:extLst>
        </xdr:cNvPr>
        <xdr:cNvPicPr preferRelativeResize="0"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107</xdr:row>
      <xdr:rowOff>0</xdr:rowOff>
    </xdr:from>
    <xdr:ext cx="590550" cy="590550"/>
    <xdr:pic>
      <xdr:nvPicPr>
        <xdr:cNvPr id="109" name="image1163.jpg">
          <a:extLst>
            <a:ext uri="{FF2B5EF4-FFF2-40B4-BE49-F238E27FC236}">
              <a16:creationId xmlns:a16="http://schemas.microsoft.com/office/drawing/2014/main" id="{00000000-0008-0000-0600-00006D000000}"/>
            </a:ext>
          </a:extLst>
        </xdr:cNvPr>
        <xdr:cNvPicPr preferRelativeResize="0"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108</xdr:row>
      <xdr:rowOff>0</xdr:rowOff>
    </xdr:from>
    <xdr:ext cx="590550" cy="590550"/>
    <xdr:pic>
      <xdr:nvPicPr>
        <xdr:cNvPr id="110" name="image1166.jpg">
          <a:extLst>
            <a:ext uri="{FF2B5EF4-FFF2-40B4-BE49-F238E27FC236}">
              <a16:creationId xmlns:a16="http://schemas.microsoft.com/office/drawing/2014/main" id="{00000000-0008-0000-0600-00006E000000}"/>
            </a:ext>
          </a:extLst>
        </xdr:cNvPr>
        <xdr:cNvPicPr preferRelativeResize="0"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109</xdr:row>
      <xdr:rowOff>0</xdr:rowOff>
    </xdr:from>
    <xdr:ext cx="590550" cy="590550"/>
    <xdr:pic>
      <xdr:nvPicPr>
        <xdr:cNvPr id="111" name="image1187.jpg">
          <a:extLst>
            <a:ext uri="{FF2B5EF4-FFF2-40B4-BE49-F238E27FC236}">
              <a16:creationId xmlns:a16="http://schemas.microsoft.com/office/drawing/2014/main" id="{00000000-0008-0000-0600-00006F000000}"/>
            </a:ext>
          </a:extLst>
        </xdr:cNvPr>
        <xdr:cNvPicPr preferRelativeResize="0"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110</xdr:row>
      <xdr:rowOff>0</xdr:rowOff>
    </xdr:from>
    <xdr:ext cx="590550" cy="590550"/>
    <xdr:pic>
      <xdr:nvPicPr>
        <xdr:cNvPr id="112" name="image1159.jpg">
          <a:extLst>
            <a:ext uri="{FF2B5EF4-FFF2-40B4-BE49-F238E27FC236}">
              <a16:creationId xmlns:a16="http://schemas.microsoft.com/office/drawing/2014/main" id="{00000000-0008-0000-0600-000070000000}"/>
            </a:ext>
          </a:extLst>
        </xdr:cNvPr>
        <xdr:cNvPicPr preferRelativeResize="0"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111</xdr:row>
      <xdr:rowOff>0</xdr:rowOff>
    </xdr:from>
    <xdr:ext cx="590550" cy="590550"/>
    <xdr:pic>
      <xdr:nvPicPr>
        <xdr:cNvPr id="113" name="image1167.jpg">
          <a:extLst>
            <a:ext uri="{FF2B5EF4-FFF2-40B4-BE49-F238E27FC236}">
              <a16:creationId xmlns:a16="http://schemas.microsoft.com/office/drawing/2014/main" id="{00000000-0008-0000-0600-000071000000}"/>
            </a:ext>
          </a:extLst>
        </xdr:cNvPr>
        <xdr:cNvPicPr preferRelativeResize="0"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112</xdr:row>
      <xdr:rowOff>0</xdr:rowOff>
    </xdr:from>
    <xdr:ext cx="590550" cy="590550"/>
    <xdr:pic>
      <xdr:nvPicPr>
        <xdr:cNvPr id="114" name="image1192.png">
          <a:extLst>
            <a:ext uri="{FF2B5EF4-FFF2-40B4-BE49-F238E27FC236}">
              <a16:creationId xmlns:a16="http://schemas.microsoft.com/office/drawing/2014/main" id="{00000000-0008-0000-0600-000072000000}"/>
            </a:ext>
          </a:extLst>
        </xdr:cNvPr>
        <xdr:cNvPicPr preferRelativeResize="0"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113</xdr:row>
      <xdr:rowOff>0</xdr:rowOff>
    </xdr:from>
    <xdr:ext cx="590550" cy="590550"/>
    <xdr:pic>
      <xdr:nvPicPr>
        <xdr:cNvPr id="115" name="image1176.jpg">
          <a:extLst>
            <a:ext uri="{FF2B5EF4-FFF2-40B4-BE49-F238E27FC236}">
              <a16:creationId xmlns:a16="http://schemas.microsoft.com/office/drawing/2014/main" id="{00000000-0008-0000-0600-000073000000}"/>
            </a:ext>
          </a:extLst>
        </xdr:cNvPr>
        <xdr:cNvPicPr preferRelativeResize="0"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114</xdr:row>
      <xdr:rowOff>0</xdr:rowOff>
    </xdr:from>
    <xdr:ext cx="590550" cy="590550"/>
    <xdr:pic>
      <xdr:nvPicPr>
        <xdr:cNvPr id="116" name="image1174.jpg">
          <a:extLst>
            <a:ext uri="{FF2B5EF4-FFF2-40B4-BE49-F238E27FC236}">
              <a16:creationId xmlns:a16="http://schemas.microsoft.com/office/drawing/2014/main" id="{00000000-0008-0000-0600-000074000000}"/>
            </a:ext>
          </a:extLst>
        </xdr:cNvPr>
        <xdr:cNvPicPr preferRelativeResize="0"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115</xdr:row>
      <xdr:rowOff>0</xdr:rowOff>
    </xdr:from>
    <xdr:ext cx="590550" cy="590550"/>
    <xdr:pic>
      <xdr:nvPicPr>
        <xdr:cNvPr id="117" name="image1172.jpg">
          <a:extLst>
            <a:ext uri="{FF2B5EF4-FFF2-40B4-BE49-F238E27FC236}">
              <a16:creationId xmlns:a16="http://schemas.microsoft.com/office/drawing/2014/main" id="{00000000-0008-0000-0600-000075000000}"/>
            </a:ext>
          </a:extLst>
        </xdr:cNvPr>
        <xdr:cNvPicPr preferRelativeResize="0"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116</xdr:row>
      <xdr:rowOff>0</xdr:rowOff>
    </xdr:from>
    <xdr:ext cx="590550" cy="590550"/>
    <xdr:pic>
      <xdr:nvPicPr>
        <xdr:cNvPr id="118" name="image1179.jpg">
          <a:extLst>
            <a:ext uri="{FF2B5EF4-FFF2-40B4-BE49-F238E27FC236}">
              <a16:creationId xmlns:a16="http://schemas.microsoft.com/office/drawing/2014/main" id="{00000000-0008-0000-0600-000076000000}"/>
            </a:ext>
          </a:extLst>
        </xdr:cNvPr>
        <xdr:cNvPicPr preferRelativeResize="0"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117</xdr:row>
      <xdr:rowOff>0</xdr:rowOff>
    </xdr:from>
    <xdr:ext cx="590550" cy="590550"/>
    <xdr:pic>
      <xdr:nvPicPr>
        <xdr:cNvPr id="119" name="image1204.jpg">
          <a:extLst>
            <a:ext uri="{FF2B5EF4-FFF2-40B4-BE49-F238E27FC236}">
              <a16:creationId xmlns:a16="http://schemas.microsoft.com/office/drawing/2014/main" id="{00000000-0008-0000-0600-000077000000}"/>
            </a:ext>
          </a:extLst>
        </xdr:cNvPr>
        <xdr:cNvPicPr preferRelativeResize="0"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118</xdr:row>
      <xdr:rowOff>0</xdr:rowOff>
    </xdr:from>
    <xdr:ext cx="590550" cy="590550"/>
    <xdr:pic>
      <xdr:nvPicPr>
        <xdr:cNvPr id="120" name="image1170.jpg">
          <a:extLst>
            <a:ext uri="{FF2B5EF4-FFF2-40B4-BE49-F238E27FC236}">
              <a16:creationId xmlns:a16="http://schemas.microsoft.com/office/drawing/2014/main" id="{00000000-0008-0000-0600-000078000000}"/>
            </a:ext>
          </a:extLst>
        </xdr:cNvPr>
        <xdr:cNvPicPr preferRelativeResize="0"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119</xdr:row>
      <xdr:rowOff>0</xdr:rowOff>
    </xdr:from>
    <xdr:ext cx="590550" cy="590550"/>
    <xdr:pic>
      <xdr:nvPicPr>
        <xdr:cNvPr id="121" name="image1188.jpg">
          <a:extLst>
            <a:ext uri="{FF2B5EF4-FFF2-40B4-BE49-F238E27FC236}">
              <a16:creationId xmlns:a16="http://schemas.microsoft.com/office/drawing/2014/main" id="{00000000-0008-0000-0600-000079000000}"/>
            </a:ext>
          </a:extLst>
        </xdr:cNvPr>
        <xdr:cNvPicPr preferRelativeResize="0"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120</xdr:row>
      <xdr:rowOff>0</xdr:rowOff>
    </xdr:from>
    <xdr:ext cx="590550" cy="590550"/>
    <xdr:pic>
      <xdr:nvPicPr>
        <xdr:cNvPr id="122" name="image1171.jpg">
          <a:extLst>
            <a:ext uri="{FF2B5EF4-FFF2-40B4-BE49-F238E27FC236}">
              <a16:creationId xmlns:a16="http://schemas.microsoft.com/office/drawing/2014/main" id="{00000000-0008-0000-0600-00007A000000}"/>
            </a:ext>
          </a:extLst>
        </xdr:cNvPr>
        <xdr:cNvPicPr preferRelativeResize="0"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121</xdr:row>
      <xdr:rowOff>0</xdr:rowOff>
    </xdr:from>
    <xdr:ext cx="590550" cy="590550"/>
    <xdr:pic>
      <xdr:nvPicPr>
        <xdr:cNvPr id="123" name="image1184.jpg">
          <a:extLst>
            <a:ext uri="{FF2B5EF4-FFF2-40B4-BE49-F238E27FC236}">
              <a16:creationId xmlns:a16="http://schemas.microsoft.com/office/drawing/2014/main" id="{00000000-0008-0000-0600-00007B000000}"/>
            </a:ext>
          </a:extLst>
        </xdr:cNvPr>
        <xdr:cNvPicPr preferRelativeResize="0"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122</xdr:row>
      <xdr:rowOff>0</xdr:rowOff>
    </xdr:from>
    <xdr:ext cx="590550" cy="590550"/>
    <xdr:pic>
      <xdr:nvPicPr>
        <xdr:cNvPr id="124" name="image1169.jpg">
          <a:extLst>
            <a:ext uri="{FF2B5EF4-FFF2-40B4-BE49-F238E27FC236}">
              <a16:creationId xmlns:a16="http://schemas.microsoft.com/office/drawing/2014/main" id="{00000000-0008-0000-0600-00007C000000}"/>
            </a:ext>
          </a:extLst>
        </xdr:cNvPr>
        <xdr:cNvPicPr preferRelativeResize="0"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123</xdr:row>
      <xdr:rowOff>0</xdr:rowOff>
    </xdr:from>
    <xdr:ext cx="590550" cy="590550"/>
    <xdr:pic>
      <xdr:nvPicPr>
        <xdr:cNvPr id="125" name="image1175.jpg">
          <a:extLst>
            <a:ext uri="{FF2B5EF4-FFF2-40B4-BE49-F238E27FC236}">
              <a16:creationId xmlns:a16="http://schemas.microsoft.com/office/drawing/2014/main" id="{00000000-0008-0000-0600-00007D000000}"/>
            </a:ext>
          </a:extLst>
        </xdr:cNvPr>
        <xdr:cNvPicPr preferRelativeResize="0"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124</xdr:row>
      <xdr:rowOff>0</xdr:rowOff>
    </xdr:from>
    <xdr:ext cx="590550" cy="590550"/>
    <xdr:pic>
      <xdr:nvPicPr>
        <xdr:cNvPr id="126" name="image1173.jpg">
          <a:extLst>
            <a:ext uri="{FF2B5EF4-FFF2-40B4-BE49-F238E27FC236}">
              <a16:creationId xmlns:a16="http://schemas.microsoft.com/office/drawing/2014/main" id="{00000000-0008-0000-0600-00007E000000}"/>
            </a:ext>
          </a:extLst>
        </xdr:cNvPr>
        <xdr:cNvPicPr preferRelativeResize="0"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125</xdr:row>
      <xdr:rowOff>0</xdr:rowOff>
    </xdr:from>
    <xdr:ext cx="590550" cy="590550"/>
    <xdr:pic>
      <xdr:nvPicPr>
        <xdr:cNvPr id="127" name="image1205.jpg">
          <a:extLst>
            <a:ext uri="{FF2B5EF4-FFF2-40B4-BE49-F238E27FC236}">
              <a16:creationId xmlns:a16="http://schemas.microsoft.com/office/drawing/2014/main" id="{00000000-0008-0000-0600-00007F000000}"/>
            </a:ext>
          </a:extLst>
        </xdr:cNvPr>
        <xdr:cNvPicPr preferRelativeResize="0"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126</xdr:row>
      <xdr:rowOff>0</xdr:rowOff>
    </xdr:from>
    <xdr:ext cx="590550" cy="590550"/>
    <xdr:pic>
      <xdr:nvPicPr>
        <xdr:cNvPr id="128" name="image1198.jpg">
          <a:extLst>
            <a:ext uri="{FF2B5EF4-FFF2-40B4-BE49-F238E27FC236}">
              <a16:creationId xmlns:a16="http://schemas.microsoft.com/office/drawing/2014/main" id="{00000000-0008-0000-0600-000080000000}"/>
            </a:ext>
          </a:extLst>
        </xdr:cNvPr>
        <xdr:cNvPicPr preferRelativeResize="0"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127</xdr:row>
      <xdr:rowOff>0</xdr:rowOff>
    </xdr:from>
    <xdr:ext cx="590550" cy="590550"/>
    <xdr:pic>
      <xdr:nvPicPr>
        <xdr:cNvPr id="129" name="image1181.jpg">
          <a:extLst>
            <a:ext uri="{FF2B5EF4-FFF2-40B4-BE49-F238E27FC236}">
              <a16:creationId xmlns:a16="http://schemas.microsoft.com/office/drawing/2014/main" id="{00000000-0008-0000-0600-000081000000}"/>
            </a:ext>
          </a:extLst>
        </xdr:cNvPr>
        <xdr:cNvPicPr preferRelativeResize="0"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128</xdr:row>
      <xdr:rowOff>0</xdr:rowOff>
    </xdr:from>
    <xdr:ext cx="590550" cy="590550"/>
    <xdr:pic>
      <xdr:nvPicPr>
        <xdr:cNvPr id="130" name="image1177.jpg">
          <a:extLst>
            <a:ext uri="{FF2B5EF4-FFF2-40B4-BE49-F238E27FC236}">
              <a16:creationId xmlns:a16="http://schemas.microsoft.com/office/drawing/2014/main" id="{00000000-0008-0000-0600-000082000000}"/>
            </a:ext>
          </a:extLst>
        </xdr:cNvPr>
        <xdr:cNvPicPr preferRelativeResize="0"/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129</xdr:row>
      <xdr:rowOff>0</xdr:rowOff>
    </xdr:from>
    <xdr:ext cx="590550" cy="590550"/>
    <xdr:pic>
      <xdr:nvPicPr>
        <xdr:cNvPr id="131" name="image1178.jpg">
          <a:extLst>
            <a:ext uri="{FF2B5EF4-FFF2-40B4-BE49-F238E27FC236}">
              <a16:creationId xmlns:a16="http://schemas.microsoft.com/office/drawing/2014/main" id="{00000000-0008-0000-0600-000083000000}"/>
            </a:ext>
          </a:extLst>
        </xdr:cNvPr>
        <xdr:cNvPicPr preferRelativeResize="0"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130</xdr:row>
      <xdr:rowOff>0</xdr:rowOff>
    </xdr:from>
    <xdr:ext cx="590550" cy="590550"/>
    <xdr:pic>
      <xdr:nvPicPr>
        <xdr:cNvPr id="132" name="image1180.jpg">
          <a:extLst>
            <a:ext uri="{FF2B5EF4-FFF2-40B4-BE49-F238E27FC236}">
              <a16:creationId xmlns:a16="http://schemas.microsoft.com/office/drawing/2014/main" id="{00000000-0008-0000-0600-000084000000}"/>
            </a:ext>
          </a:extLst>
        </xdr:cNvPr>
        <xdr:cNvPicPr preferRelativeResize="0"/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131</xdr:row>
      <xdr:rowOff>0</xdr:rowOff>
    </xdr:from>
    <xdr:ext cx="590550" cy="590550"/>
    <xdr:pic>
      <xdr:nvPicPr>
        <xdr:cNvPr id="133" name="image1189.jpg">
          <a:extLst>
            <a:ext uri="{FF2B5EF4-FFF2-40B4-BE49-F238E27FC236}">
              <a16:creationId xmlns:a16="http://schemas.microsoft.com/office/drawing/2014/main" id="{00000000-0008-0000-0600-000085000000}"/>
            </a:ext>
          </a:extLst>
        </xdr:cNvPr>
        <xdr:cNvPicPr preferRelativeResize="0"/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132</xdr:row>
      <xdr:rowOff>0</xdr:rowOff>
    </xdr:from>
    <xdr:ext cx="590550" cy="590550"/>
    <xdr:pic>
      <xdr:nvPicPr>
        <xdr:cNvPr id="134" name="image1182.jpg">
          <a:extLst>
            <a:ext uri="{FF2B5EF4-FFF2-40B4-BE49-F238E27FC236}">
              <a16:creationId xmlns:a16="http://schemas.microsoft.com/office/drawing/2014/main" id="{00000000-0008-0000-0600-000086000000}"/>
            </a:ext>
          </a:extLst>
        </xdr:cNvPr>
        <xdr:cNvPicPr preferRelativeResize="0"/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133</xdr:row>
      <xdr:rowOff>0</xdr:rowOff>
    </xdr:from>
    <xdr:ext cx="590550" cy="590550"/>
    <xdr:pic>
      <xdr:nvPicPr>
        <xdr:cNvPr id="135" name="image1185.jpg">
          <a:extLst>
            <a:ext uri="{FF2B5EF4-FFF2-40B4-BE49-F238E27FC236}">
              <a16:creationId xmlns:a16="http://schemas.microsoft.com/office/drawing/2014/main" id="{00000000-0008-0000-0600-000087000000}"/>
            </a:ext>
          </a:extLst>
        </xdr:cNvPr>
        <xdr:cNvPicPr preferRelativeResize="0"/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134</xdr:row>
      <xdr:rowOff>0</xdr:rowOff>
    </xdr:from>
    <xdr:ext cx="590550" cy="590550"/>
    <xdr:pic>
      <xdr:nvPicPr>
        <xdr:cNvPr id="136" name="image1183.jpg">
          <a:extLst>
            <a:ext uri="{FF2B5EF4-FFF2-40B4-BE49-F238E27FC236}">
              <a16:creationId xmlns:a16="http://schemas.microsoft.com/office/drawing/2014/main" id="{00000000-0008-0000-0600-000088000000}"/>
            </a:ext>
          </a:extLst>
        </xdr:cNvPr>
        <xdr:cNvPicPr preferRelativeResize="0"/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135</xdr:row>
      <xdr:rowOff>0</xdr:rowOff>
    </xdr:from>
    <xdr:ext cx="590550" cy="590550"/>
    <xdr:pic>
      <xdr:nvPicPr>
        <xdr:cNvPr id="137" name="image1093.jpg">
          <a:extLst>
            <a:ext uri="{FF2B5EF4-FFF2-40B4-BE49-F238E27FC236}">
              <a16:creationId xmlns:a16="http://schemas.microsoft.com/office/drawing/2014/main" id="{00000000-0008-0000-0600-000089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136</xdr:row>
      <xdr:rowOff>0</xdr:rowOff>
    </xdr:from>
    <xdr:ext cx="590550" cy="590550"/>
    <xdr:pic>
      <xdr:nvPicPr>
        <xdr:cNvPr id="138" name="image1196.jpg">
          <a:extLst>
            <a:ext uri="{FF2B5EF4-FFF2-40B4-BE49-F238E27FC236}">
              <a16:creationId xmlns:a16="http://schemas.microsoft.com/office/drawing/2014/main" id="{00000000-0008-0000-0600-00008A000000}"/>
            </a:ext>
          </a:extLst>
        </xdr:cNvPr>
        <xdr:cNvPicPr preferRelativeResize="0"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137</xdr:row>
      <xdr:rowOff>0</xdr:rowOff>
    </xdr:from>
    <xdr:ext cx="590550" cy="590550"/>
    <xdr:pic>
      <xdr:nvPicPr>
        <xdr:cNvPr id="139" name="image1190.jpg">
          <a:extLst>
            <a:ext uri="{FF2B5EF4-FFF2-40B4-BE49-F238E27FC236}">
              <a16:creationId xmlns:a16="http://schemas.microsoft.com/office/drawing/2014/main" id="{00000000-0008-0000-0600-00008B000000}"/>
            </a:ext>
          </a:extLst>
        </xdr:cNvPr>
        <xdr:cNvPicPr preferRelativeResize="0"/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138</xdr:row>
      <xdr:rowOff>0</xdr:rowOff>
    </xdr:from>
    <xdr:ext cx="590550" cy="590550"/>
    <xdr:pic>
      <xdr:nvPicPr>
        <xdr:cNvPr id="140" name="image1194.jpg">
          <a:extLst>
            <a:ext uri="{FF2B5EF4-FFF2-40B4-BE49-F238E27FC236}">
              <a16:creationId xmlns:a16="http://schemas.microsoft.com/office/drawing/2014/main" id="{00000000-0008-0000-0600-00008C000000}"/>
            </a:ext>
          </a:extLst>
        </xdr:cNvPr>
        <xdr:cNvPicPr preferRelativeResize="0"/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139</xdr:row>
      <xdr:rowOff>0</xdr:rowOff>
    </xdr:from>
    <xdr:ext cx="590550" cy="590550"/>
    <xdr:pic>
      <xdr:nvPicPr>
        <xdr:cNvPr id="141" name="image1195.jpg">
          <a:extLst>
            <a:ext uri="{FF2B5EF4-FFF2-40B4-BE49-F238E27FC236}">
              <a16:creationId xmlns:a16="http://schemas.microsoft.com/office/drawing/2014/main" id="{00000000-0008-0000-0600-00008D000000}"/>
            </a:ext>
          </a:extLst>
        </xdr:cNvPr>
        <xdr:cNvPicPr preferRelativeResize="0"/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140</xdr:row>
      <xdr:rowOff>0</xdr:rowOff>
    </xdr:from>
    <xdr:ext cx="590550" cy="590550"/>
    <xdr:pic>
      <xdr:nvPicPr>
        <xdr:cNvPr id="142" name="image1201.jpg">
          <a:extLst>
            <a:ext uri="{FF2B5EF4-FFF2-40B4-BE49-F238E27FC236}">
              <a16:creationId xmlns:a16="http://schemas.microsoft.com/office/drawing/2014/main" id="{00000000-0008-0000-0600-00008E000000}"/>
            </a:ext>
          </a:extLst>
        </xdr:cNvPr>
        <xdr:cNvPicPr preferRelativeResize="0"/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141</xdr:row>
      <xdr:rowOff>0</xdr:rowOff>
    </xdr:from>
    <xdr:ext cx="590550" cy="590550"/>
    <xdr:pic>
      <xdr:nvPicPr>
        <xdr:cNvPr id="143" name="image1199.jpg">
          <a:extLst>
            <a:ext uri="{FF2B5EF4-FFF2-40B4-BE49-F238E27FC236}">
              <a16:creationId xmlns:a16="http://schemas.microsoft.com/office/drawing/2014/main" id="{00000000-0008-0000-0600-00008F000000}"/>
            </a:ext>
          </a:extLst>
        </xdr:cNvPr>
        <xdr:cNvPicPr preferRelativeResize="0"/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142</xdr:row>
      <xdr:rowOff>0</xdr:rowOff>
    </xdr:from>
    <xdr:ext cx="590550" cy="590550"/>
    <xdr:pic>
      <xdr:nvPicPr>
        <xdr:cNvPr id="144" name="image1186.jpg">
          <a:extLst>
            <a:ext uri="{FF2B5EF4-FFF2-40B4-BE49-F238E27FC236}">
              <a16:creationId xmlns:a16="http://schemas.microsoft.com/office/drawing/2014/main" id="{00000000-0008-0000-0600-000090000000}"/>
            </a:ext>
          </a:extLst>
        </xdr:cNvPr>
        <xdr:cNvPicPr preferRelativeResize="0"/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143</xdr:row>
      <xdr:rowOff>0</xdr:rowOff>
    </xdr:from>
    <xdr:ext cx="590550" cy="590550"/>
    <xdr:pic>
      <xdr:nvPicPr>
        <xdr:cNvPr id="145" name="image1262.jpg">
          <a:extLst>
            <a:ext uri="{FF2B5EF4-FFF2-40B4-BE49-F238E27FC236}">
              <a16:creationId xmlns:a16="http://schemas.microsoft.com/office/drawing/2014/main" id="{00000000-0008-0000-0600-000091000000}"/>
            </a:ext>
          </a:extLst>
        </xdr:cNvPr>
        <xdr:cNvPicPr preferRelativeResize="0"/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144</xdr:row>
      <xdr:rowOff>0</xdr:rowOff>
    </xdr:from>
    <xdr:ext cx="590550" cy="590550"/>
    <xdr:pic>
      <xdr:nvPicPr>
        <xdr:cNvPr id="146" name="image1200.jpg">
          <a:extLst>
            <a:ext uri="{FF2B5EF4-FFF2-40B4-BE49-F238E27FC236}">
              <a16:creationId xmlns:a16="http://schemas.microsoft.com/office/drawing/2014/main" id="{00000000-0008-0000-0600-000092000000}"/>
            </a:ext>
          </a:extLst>
        </xdr:cNvPr>
        <xdr:cNvPicPr preferRelativeResize="0"/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145</xdr:row>
      <xdr:rowOff>0</xdr:rowOff>
    </xdr:from>
    <xdr:ext cx="590550" cy="590550"/>
    <xdr:pic>
      <xdr:nvPicPr>
        <xdr:cNvPr id="147" name="image1210.jpg">
          <a:extLst>
            <a:ext uri="{FF2B5EF4-FFF2-40B4-BE49-F238E27FC236}">
              <a16:creationId xmlns:a16="http://schemas.microsoft.com/office/drawing/2014/main" id="{00000000-0008-0000-0600-000093000000}"/>
            </a:ext>
          </a:extLst>
        </xdr:cNvPr>
        <xdr:cNvPicPr preferRelativeResize="0"/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146</xdr:row>
      <xdr:rowOff>0</xdr:rowOff>
    </xdr:from>
    <xdr:ext cx="590550" cy="590550"/>
    <xdr:pic>
      <xdr:nvPicPr>
        <xdr:cNvPr id="148" name="image1191.jpg">
          <a:extLst>
            <a:ext uri="{FF2B5EF4-FFF2-40B4-BE49-F238E27FC236}">
              <a16:creationId xmlns:a16="http://schemas.microsoft.com/office/drawing/2014/main" id="{00000000-0008-0000-0600-000094000000}"/>
            </a:ext>
          </a:extLst>
        </xdr:cNvPr>
        <xdr:cNvPicPr preferRelativeResize="0"/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147</xdr:row>
      <xdr:rowOff>0</xdr:rowOff>
    </xdr:from>
    <xdr:ext cx="590550" cy="590550"/>
    <xdr:pic>
      <xdr:nvPicPr>
        <xdr:cNvPr id="149" name="image1211.jpg">
          <a:extLst>
            <a:ext uri="{FF2B5EF4-FFF2-40B4-BE49-F238E27FC236}">
              <a16:creationId xmlns:a16="http://schemas.microsoft.com/office/drawing/2014/main" id="{00000000-0008-0000-0600-000095000000}"/>
            </a:ext>
          </a:extLst>
        </xdr:cNvPr>
        <xdr:cNvPicPr preferRelativeResize="0"/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148</xdr:row>
      <xdr:rowOff>0</xdr:rowOff>
    </xdr:from>
    <xdr:ext cx="590550" cy="590550"/>
    <xdr:pic>
      <xdr:nvPicPr>
        <xdr:cNvPr id="150" name="image1193.jpg">
          <a:extLst>
            <a:ext uri="{FF2B5EF4-FFF2-40B4-BE49-F238E27FC236}">
              <a16:creationId xmlns:a16="http://schemas.microsoft.com/office/drawing/2014/main" id="{00000000-0008-0000-0600-000096000000}"/>
            </a:ext>
          </a:extLst>
        </xdr:cNvPr>
        <xdr:cNvPicPr preferRelativeResize="0"/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149</xdr:row>
      <xdr:rowOff>0</xdr:rowOff>
    </xdr:from>
    <xdr:ext cx="590550" cy="590550"/>
    <xdr:pic>
      <xdr:nvPicPr>
        <xdr:cNvPr id="151" name="image1197.jpg">
          <a:extLst>
            <a:ext uri="{FF2B5EF4-FFF2-40B4-BE49-F238E27FC236}">
              <a16:creationId xmlns:a16="http://schemas.microsoft.com/office/drawing/2014/main" id="{00000000-0008-0000-0600-000097000000}"/>
            </a:ext>
          </a:extLst>
        </xdr:cNvPr>
        <xdr:cNvPicPr preferRelativeResize="0"/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150</xdr:row>
      <xdr:rowOff>0</xdr:rowOff>
    </xdr:from>
    <xdr:ext cx="590550" cy="590550"/>
    <xdr:pic>
      <xdr:nvPicPr>
        <xdr:cNvPr id="152" name="image1202.jpg">
          <a:extLst>
            <a:ext uri="{FF2B5EF4-FFF2-40B4-BE49-F238E27FC236}">
              <a16:creationId xmlns:a16="http://schemas.microsoft.com/office/drawing/2014/main" id="{00000000-0008-0000-0600-000098000000}"/>
            </a:ext>
          </a:extLst>
        </xdr:cNvPr>
        <xdr:cNvPicPr preferRelativeResize="0"/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151</xdr:row>
      <xdr:rowOff>0</xdr:rowOff>
    </xdr:from>
    <xdr:ext cx="590550" cy="590550"/>
    <xdr:pic>
      <xdr:nvPicPr>
        <xdr:cNvPr id="153" name="image1206.jpg">
          <a:extLst>
            <a:ext uri="{FF2B5EF4-FFF2-40B4-BE49-F238E27FC236}">
              <a16:creationId xmlns:a16="http://schemas.microsoft.com/office/drawing/2014/main" id="{00000000-0008-0000-0600-000099000000}"/>
            </a:ext>
          </a:extLst>
        </xdr:cNvPr>
        <xdr:cNvPicPr preferRelativeResize="0"/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152</xdr:row>
      <xdr:rowOff>0</xdr:rowOff>
    </xdr:from>
    <xdr:ext cx="590550" cy="590550"/>
    <xdr:pic>
      <xdr:nvPicPr>
        <xdr:cNvPr id="154" name="image1254.jpg">
          <a:extLst>
            <a:ext uri="{FF2B5EF4-FFF2-40B4-BE49-F238E27FC236}">
              <a16:creationId xmlns:a16="http://schemas.microsoft.com/office/drawing/2014/main" id="{00000000-0008-0000-0600-00009A000000}"/>
            </a:ext>
          </a:extLst>
        </xdr:cNvPr>
        <xdr:cNvPicPr preferRelativeResize="0"/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153</xdr:row>
      <xdr:rowOff>0</xdr:rowOff>
    </xdr:from>
    <xdr:ext cx="590550" cy="590550"/>
    <xdr:pic>
      <xdr:nvPicPr>
        <xdr:cNvPr id="155" name="image1203.jpg">
          <a:extLst>
            <a:ext uri="{FF2B5EF4-FFF2-40B4-BE49-F238E27FC236}">
              <a16:creationId xmlns:a16="http://schemas.microsoft.com/office/drawing/2014/main" id="{00000000-0008-0000-0600-00009B000000}"/>
            </a:ext>
          </a:extLst>
        </xdr:cNvPr>
        <xdr:cNvPicPr preferRelativeResize="0"/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154</xdr:row>
      <xdr:rowOff>0</xdr:rowOff>
    </xdr:from>
    <xdr:ext cx="590550" cy="590550"/>
    <xdr:pic>
      <xdr:nvPicPr>
        <xdr:cNvPr id="156" name="image1235.jpg">
          <a:extLst>
            <a:ext uri="{FF2B5EF4-FFF2-40B4-BE49-F238E27FC236}">
              <a16:creationId xmlns:a16="http://schemas.microsoft.com/office/drawing/2014/main" id="{00000000-0008-0000-0600-00009C000000}"/>
            </a:ext>
          </a:extLst>
        </xdr:cNvPr>
        <xdr:cNvPicPr preferRelativeResize="0"/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155</xdr:row>
      <xdr:rowOff>0</xdr:rowOff>
    </xdr:from>
    <xdr:ext cx="590550" cy="590550"/>
    <xdr:pic>
      <xdr:nvPicPr>
        <xdr:cNvPr id="157" name="image1207.jpg">
          <a:extLst>
            <a:ext uri="{FF2B5EF4-FFF2-40B4-BE49-F238E27FC236}">
              <a16:creationId xmlns:a16="http://schemas.microsoft.com/office/drawing/2014/main" id="{00000000-0008-0000-0600-00009D000000}"/>
            </a:ext>
          </a:extLst>
        </xdr:cNvPr>
        <xdr:cNvPicPr preferRelativeResize="0"/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156</xdr:row>
      <xdr:rowOff>0</xdr:rowOff>
    </xdr:from>
    <xdr:ext cx="590550" cy="590550"/>
    <xdr:pic>
      <xdr:nvPicPr>
        <xdr:cNvPr id="158" name="image1224.jpg">
          <a:extLst>
            <a:ext uri="{FF2B5EF4-FFF2-40B4-BE49-F238E27FC236}">
              <a16:creationId xmlns:a16="http://schemas.microsoft.com/office/drawing/2014/main" id="{00000000-0008-0000-0600-00009E000000}"/>
            </a:ext>
          </a:extLst>
        </xdr:cNvPr>
        <xdr:cNvPicPr preferRelativeResize="0"/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157</xdr:row>
      <xdr:rowOff>0</xdr:rowOff>
    </xdr:from>
    <xdr:ext cx="590550" cy="590550"/>
    <xdr:pic>
      <xdr:nvPicPr>
        <xdr:cNvPr id="159" name="image1213.jpg">
          <a:extLst>
            <a:ext uri="{FF2B5EF4-FFF2-40B4-BE49-F238E27FC236}">
              <a16:creationId xmlns:a16="http://schemas.microsoft.com/office/drawing/2014/main" id="{00000000-0008-0000-0600-00009F000000}"/>
            </a:ext>
          </a:extLst>
        </xdr:cNvPr>
        <xdr:cNvPicPr preferRelativeResize="0"/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158</xdr:row>
      <xdr:rowOff>0</xdr:rowOff>
    </xdr:from>
    <xdr:ext cx="590550" cy="590550"/>
    <xdr:pic>
      <xdr:nvPicPr>
        <xdr:cNvPr id="160" name="image1217.jpg">
          <a:extLst>
            <a:ext uri="{FF2B5EF4-FFF2-40B4-BE49-F238E27FC236}">
              <a16:creationId xmlns:a16="http://schemas.microsoft.com/office/drawing/2014/main" id="{00000000-0008-0000-0600-0000A0000000}"/>
            </a:ext>
          </a:extLst>
        </xdr:cNvPr>
        <xdr:cNvPicPr preferRelativeResize="0"/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159</xdr:row>
      <xdr:rowOff>0</xdr:rowOff>
    </xdr:from>
    <xdr:ext cx="590550" cy="590550"/>
    <xdr:pic>
      <xdr:nvPicPr>
        <xdr:cNvPr id="161" name="image1218.jpg">
          <a:extLst>
            <a:ext uri="{FF2B5EF4-FFF2-40B4-BE49-F238E27FC236}">
              <a16:creationId xmlns:a16="http://schemas.microsoft.com/office/drawing/2014/main" id="{00000000-0008-0000-0600-0000A1000000}"/>
            </a:ext>
          </a:extLst>
        </xdr:cNvPr>
        <xdr:cNvPicPr preferRelativeResize="0"/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160</xdr:row>
      <xdr:rowOff>0</xdr:rowOff>
    </xdr:from>
    <xdr:ext cx="590550" cy="590550"/>
    <xdr:pic>
      <xdr:nvPicPr>
        <xdr:cNvPr id="162" name="image1230.jpg">
          <a:extLst>
            <a:ext uri="{FF2B5EF4-FFF2-40B4-BE49-F238E27FC236}">
              <a16:creationId xmlns:a16="http://schemas.microsoft.com/office/drawing/2014/main" id="{00000000-0008-0000-0600-0000A2000000}"/>
            </a:ext>
          </a:extLst>
        </xdr:cNvPr>
        <xdr:cNvPicPr preferRelativeResize="0"/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161</xdr:row>
      <xdr:rowOff>0</xdr:rowOff>
    </xdr:from>
    <xdr:ext cx="590550" cy="590550"/>
    <xdr:pic>
      <xdr:nvPicPr>
        <xdr:cNvPr id="163" name="image1208.png">
          <a:extLst>
            <a:ext uri="{FF2B5EF4-FFF2-40B4-BE49-F238E27FC236}">
              <a16:creationId xmlns:a16="http://schemas.microsoft.com/office/drawing/2014/main" id="{00000000-0008-0000-0600-0000A3000000}"/>
            </a:ext>
          </a:extLst>
        </xdr:cNvPr>
        <xdr:cNvPicPr preferRelativeResize="0"/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162</xdr:row>
      <xdr:rowOff>0</xdr:rowOff>
    </xdr:from>
    <xdr:ext cx="590550" cy="590550"/>
    <xdr:pic>
      <xdr:nvPicPr>
        <xdr:cNvPr id="164" name="image1214.jpg">
          <a:extLst>
            <a:ext uri="{FF2B5EF4-FFF2-40B4-BE49-F238E27FC236}">
              <a16:creationId xmlns:a16="http://schemas.microsoft.com/office/drawing/2014/main" id="{00000000-0008-0000-0600-0000A4000000}"/>
            </a:ext>
          </a:extLst>
        </xdr:cNvPr>
        <xdr:cNvPicPr preferRelativeResize="0"/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163</xdr:row>
      <xdr:rowOff>0</xdr:rowOff>
    </xdr:from>
    <xdr:ext cx="590550" cy="590550"/>
    <xdr:pic>
      <xdr:nvPicPr>
        <xdr:cNvPr id="165" name="image1219.jpg">
          <a:extLst>
            <a:ext uri="{FF2B5EF4-FFF2-40B4-BE49-F238E27FC236}">
              <a16:creationId xmlns:a16="http://schemas.microsoft.com/office/drawing/2014/main" id="{00000000-0008-0000-0600-0000A5000000}"/>
            </a:ext>
          </a:extLst>
        </xdr:cNvPr>
        <xdr:cNvPicPr preferRelativeResize="0"/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164</xdr:row>
      <xdr:rowOff>0</xdr:rowOff>
    </xdr:from>
    <xdr:ext cx="590550" cy="590550"/>
    <xdr:pic>
      <xdr:nvPicPr>
        <xdr:cNvPr id="166" name="image1212.jpg">
          <a:extLst>
            <a:ext uri="{FF2B5EF4-FFF2-40B4-BE49-F238E27FC236}">
              <a16:creationId xmlns:a16="http://schemas.microsoft.com/office/drawing/2014/main" id="{00000000-0008-0000-0600-0000A6000000}"/>
            </a:ext>
          </a:extLst>
        </xdr:cNvPr>
        <xdr:cNvPicPr preferRelativeResize="0"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165</xdr:row>
      <xdr:rowOff>0</xdr:rowOff>
    </xdr:from>
    <xdr:ext cx="590550" cy="590550"/>
    <xdr:pic>
      <xdr:nvPicPr>
        <xdr:cNvPr id="167" name="image1222.png">
          <a:extLst>
            <a:ext uri="{FF2B5EF4-FFF2-40B4-BE49-F238E27FC236}">
              <a16:creationId xmlns:a16="http://schemas.microsoft.com/office/drawing/2014/main" id="{00000000-0008-0000-0600-0000A7000000}"/>
            </a:ext>
          </a:extLst>
        </xdr:cNvPr>
        <xdr:cNvPicPr preferRelativeResize="0"/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166</xdr:row>
      <xdr:rowOff>0</xdr:rowOff>
    </xdr:from>
    <xdr:ext cx="590550" cy="590550"/>
    <xdr:pic>
      <xdr:nvPicPr>
        <xdr:cNvPr id="168" name="image1209.jpg">
          <a:extLst>
            <a:ext uri="{FF2B5EF4-FFF2-40B4-BE49-F238E27FC236}">
              <a16:creationId xmlns:a16="http://schemas.microsoft.com/office/drawing/2014/main" id="{00000000-0008-0000-0600-0000A8000000}"/>
            </a:ext>
          </a:extLst>
        </xdr:cNvPr>
        <xdr:cNvPicPr preferRelativeResize="0"/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167</xdr:row>
      <xdr:rowOff>0</xdr:rowOff>
    </xdr:from>
    <xdr:ext cx="590550" cy="590550"/>
    <xdr:pic>
      <xdr:nvPicPr>
        <xdr:cNvPr id="169" name="image1234.jpg">
          <a:extLst>
            <a:ext uri="{FF2B5EF4-FFF2-40B4-BE49-F238E27FC236}">
              <a16:creationId xmlns:a16="http://schemas.microsoft.com/office/drawing/2014/main" id="{00000000-0008-0000-0600-0000A9000000}"/>
            </a:ext>
          </a:extLst>
        </xdr:cNvPr>
        <xdr:cNvPicPr preferRelativeResize="0"/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168</xdr:row>
      <xdr:rowOff>0</xdr:rowOff>
    </xdr:from>
    <xdr:ext cx="590550" cy="590550"/>
    <xdr:pic>
      <xdr:nvPicPr>
        <xdr:cNvPr id="170" name="image1227.jpg">
          <a:extLst>
            <a:ext uri="{FF2B5EF4-FFF2-40B4-BE49-F238E27FC236}">
              <a16:creationId xmlns:a16="http://schemas.microsoft.com/office/drawing/2014/main" id="{00000000-0008-0000-0600-0000AA000000}"/>
            </a:ext>
          </a:extLst>
        </xdr:cNvPr>
        <xdr:cNvPicPr preferRelativeResize="0"/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169</xdr:row>
      <xdr:rowOff>0</xdr:rowOff>
    </xdr:from>
    <xdr:ext cx="590550" cy="590550"/>
    <xdr:pic>
      <xdr:nvPicPr>
        <xdr:cNvPr id="171" name="image1233.jpg">
          <a:extLst>
            <a:ext uri="{FF2B5EF4-FFF2-40B4-BE49-F238E27FC236}">
              <a16:creationId xmlns:a16="http://schemas.microsoft.com/office/drawing/2014/main" id="{00000000-0008-0000-0600-0000AB000000}"/>
            </a:ext>
          </a:extLst>
        </xdr:cNvPr>
        <xdr:cNvPicPr preferRelativeResize="0"/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170</xdr:row>
      <xdr:rowOff>0</xdr:rowOff>
    </xdr:from>
    <xdr:ext cx="590550" cy="590550"/>
    <xdr:pic>
      <xdr:nvPicPr>
        <xdr:cNvPr id="172" name="image1215.jpg">
          <a:extLst>
            <a:ext uri="{FF2B5EF4-FFF2-40B4-BE49-F238E27FC236}">
              <a16:creationId xmlns:a16="http://schemas.microsoft.com/office/drawing/2014/main" id="{00000000-0008-0000-0600-0000AC000000}"/>
            </a:ext>
          </a:extLst>
        </xdr:cNvPr>
        <xdr:cNvPicPr preferRelativeResize="0"/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171</xdr:row>
      <xdr:rowOff>0</xdr:rowOff>
    </xdr:from>
    <xdr:ext cx="590550" cy="590550"/>
    <xdr:pic>
      <xdr:nvPicPr>
        <xdr:cNvPr id="173" name="image1220.jpg">
          <a:extLst>
            <a:ext uri="{FF2B5EF4-FFF2-40B4-BE49-F238E27FC236}">
              <a16:creationId xmlns:a16="http://schemas.microsoft.com/office/drawing/2014/main" id="{00000000-0008-0000-0600-0000AD000000}"/>
            </a:ext>
          </a:extLst>
        </xdr:cNvPr>
        <xdr:cNvPicPr preferRelativeResize="0"/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172</xdr:row>
      <xdr:rowOff>0</xdr:rowOff>
    </xdr:from>
    <xdr:ext cx="590550" cy="590550"/>
    <xdr:pic>
      <xdr:nvPicPr>
        <xdr:cNvPr id="174" name="image1216.jpg">
          <a:extLst>
            <a:ext uri="{FF2B5EF4-FFF2-40B4-BE49-F238E27FC236}">
              <a16:creationId xmlns:a16="http://schemas.microsoft.com/office/drawing/2014/main" id="{00000000-0008-0000-0600-0000AE000000}"/>
            </a:ext>
          </a:extLst>
        </xdr:cNvPr>
        <xdr:cNvPicPr preferRelativeResize="0"/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173</xdr:row>
      <xdr:rowOff>0</xdr:rowOff>
    </xdr:from>
    <xdr:ext cx="590550" cy="590550"/>
    <xdr:pic>
      <xdr:nvPicPr>
        <xdr:cNvPr id="175" name="image1223.jpg">
          <a:extLst>
            <a:ext uri="{FF2B5EF4-FFF2-40B4-BE49-F238E27FC236}">
              <a16:creationId xmlns:a16="http://schemas.microsoft.com/office/drawing/2014/main" id="{00000000-0008-0000-0600-0000AF000000}"/>
            </a:ext>
          </a:extLst>
        </xdr:cNvPr>
        <xdr:cNvPicPr preferRelativeResize="0"/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174</xdr:row>
      <xdr:rowOff>0</xdr:rowOff>
    </xdr:from>
    <xdr:ext cx="590550" cy="590550"/>
    <xdr:pic>
      <xdr:nvPicPr>
        <xdr:cNvPr id="176" name="image1221.jpg">
          <a:extLst>
            <a:ext uri="{FF2B5EF4-FFF2-40B4-BE49-F238E27FC236}">
              <a16:creationId xmlns:a16="http://schemas.microsoft.com/office/drawing/2014/main" id="{00000000-0008-0000-0600-0000B0000000}"/>
            </a:ext>
          </a:extLst>
        </xdr:cNvPr>
        <xdr:cNvPicPr preferRelativeResize="0"/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175</xdr:row>
      <xdr:rowOff>0</xdr:rowOff>
    </xdr:from>
    <xdr:ext cx="590550" cy="590550"/>
    <xdr:pic>
      <xdr:nvPicPr>
        <xdr:cNvPr id="177" name="image1238.jpg">
          <a:extLst>
            <a:ext uri="{FF2B5EF4-FFF2-40B4-BE49-F238E27FC236}">
              <a16:creationId xmlns:a16="http://schemas.microsoft.com/office/drawing/2014/main" id="{00000000-0008-0000-0600-0000B1000000}"/>
            </a:ext>
          </a:extLst>
        </xdr:cNvPr>
        <xdr:cNvPicPr preferRelativeResize="0"/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176</xdr:row>
      <xdr:rowOff>0</xdr:rowOff>
    </xdr:from>
    <xdr:ext cx="590550" cy="590550"/>
    <xdr:pic>
      <xdr:nvPicPr>
        <xdr:cNvPr id="178" name="image1272.jpg">
          <a:extLst>
            <a:ext uri="{FF2B5EF4-FFF2-40B4-BE49-F238E27FC236}">
              <a16:creationId xmlns:a16="http://schemas.microsoft.com/office/drawing/2014/main" id="{00000000-0008-0000-0600-0000B2000000}"/>
            </a:ext>
          </a:extLst>
        </xdr:cNvPr>
        <xdr:cNvPicPr preferRelativeResize="0"/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177</xdr:row>
      <xdr:rowOff>0</xdr:rowOff>
    </xdr:from>
    <xdr:ext cx="590550" cy="590550"/>
    <xdr:pic>
      <xdr:nvPicPr>
        <xdr:cNvPr id="179" name="image1241.jpg">
          <a:extLst>
            <a:ext uri="{FF2B5EF4-FFF2-40B4-BE49-F238E27FC236}">
              <a16:creationId xmlns:a16="http://schemas.microsoft.com/office/drawing/2014/main" id="{00000000-0008-0000-0600-0000B3000000}"/>
            </a:ext>
          </a:extLst>
        </xdr:cNvPr>
        <xdr:cNvPicPr preferRelativeResize="0"/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178</xdr:row>
      <xdr:rowOff>0</xdr:rowOff>
    </xdr:from>
    <xdr:ext cx="590550" cy="590550"/>
    <xdr:pic>
      <xdr:nvPicPr>
        <xdr:cNvPr id="180" name="image1225.jpg">
          <a:extLst>
            <a:ext uri="{FF2B5EF4-FFF2-40B4-BE49-F238E27FC236}">
              <a16:creationId xmlns:a16="http://schemas.microsoft.com/office/drawing/2014/main" id="{00000000-0008-0000-0600-0000B4000000}"/>
            </a:ext>
          </a:extLst>
        </xdr:cNvPr>
        <xdr:cNvPicPr preferRelativeResize="0"/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179</xdr:row>
      <xdr:rowOff>0</xdr:rowOff>
    </xdr:from>
    <xdr:ext cx="590550" cy="590550"/>
    <xdr:pic>
      <xdr:nvPicPr>
        <xdr:cNvPr id="181" name="image1228.jpg">
          <a:extLst>
            <a:ext uri="{FF2B5EF4-FFF2-40B4-BE49-F238E27FC236}">
              <a16:creationId xmlns:a16="http://schemas.microsoft.com/office/drawing/2014/main" id="{00000000-0008-0000-0600-0000B5000000}"/>
            </a:ext>
          </a:extLst>
        </xdr:cNvPr>
        <xdr:cNvPicPr preferRelativeResize="0"/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180</xdr:row>
      <xdr:rowOff>0</xdr:rowOff>
    </xdr:from>
    <xdr:ext cx="590550" cy="590550"/>
    <xdr:pic>
      <xdr:nvPicPr>
        <xdr:cNvPr id="182" name="image1229.jpg">
          <a:extLst>
            <a:ext uri="{FF2B5EF4-FFF2-40B4-BE49-F238E27FC236}">
              <a16:creationId xmlns:a16="http://schemas.microsoft.com/office/drawing/2014/main" id="{00000000-0008-0000-0600-0000B6000000}"/>
            </a:ext>
          </a:extLst>
        </xdr:cNvPr>
        <xdr:cNvPicPr preferRelativeResize="0"/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181</xdr:row>
      <xdr:rowOff>0</xdr:rowOff>
    </xdr:from>
    <xdr:ext cx="590550" cy="590550"/>
    <xdr:pic>
      <xdr:nvPicPr>
        <xdr:cNvPr id="183" name="image1239.jpg">
          <a:extLst>
            <a:ext uri="{FF2B5EF4-FFF2-40B4-BE49-F238E27FC236}">
              <a16:creationId xmlns:a16="http://schemas.microsoft.com/office/drawing/2014/main" id="{00000000-0008-0000-0600-0000B7000000}"/>
            </a:ext>
          </a:extLst>
        </xdr:cNvPr>
        <xdr:cNvPicPr preferRelativeResize="0"/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182</xdr:row>
      <xdr:rowOff>0</xdr:rowOff>
    </xdr:from>
    <xdr:ext cx="590550" cy="590550"/>
    <xdr:pic>
      <xdr:nvPicPr>
        <xdr:cNvPr id="184" name="image1226.jpg">
          <a:extLst>
            <a:ext uri="{FF2B5EF4-FFF2-40B4-BE49-F238E27FC236}">
              <a16:creationId xmlns:a16="http://schemas.microsoft.com/office/drawing/2014/main" id="{00000000-0008-0000-0600-0000B8000000}"/>
            </a:ext>
          </a:extLst>
        </xdr:cNvPr>
        <xdr:cNvPicPr preferRelativeResize="0"/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183</xdr:row>
      <xdr:rowOff>0</xdr:rowOff>
    </xdr:from>
    <xdr:ext cx="590550" cy="590550"/>
    <xdr:pic>
      <xdr:nvPicPr>
        <xdr:cNvPr id="185" name="image1248.jpg">
          <a:extLst>
            <a:ext uri="{FF2B5EF4-FFF2-40B4-BE49-F238E27FC236}">
              <a16:creationId xmlns:a16="http://schemas.microsoft.com/office/drawing/2014/main" id="{00000000-0008-0000-0600-0000B9000000}"/>
            </a:ext>
          </a:extLst>
        </xdr:cNvPr>
        <xdr:cNvPicPr preferRelativeResize="0"/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184</xdr:row>
      <xdr:rowOff>0</xdr:rowOff>
    </xdr:from>
    <xdr:ext cx="590550" cy="590550"/>
    <xdr:pic>
      <xdr:nvPicPr>
        <xdr:cNvPr id="186" name="image1236.jpg">
          <a:extLst>
            <a:ext uri="{FF2B5EF4-FFF2-40B4-BE49-F238E27FC236}">
              <a16:creationId xmlns:a16="http://schemas.microsoft.com/office/drawing/2014/main" id="{00000000-0008-0000-0600-0000BA000000}"/>
            </a:ext>
          </a:extLst>
        </xdr:cNvPr>
        <xdr:cNvPicPr preferRelativeResize="0"/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185</xdr:row>
      <xdr:rowOff>0</xdr:rowOff>
    </xdr:from>
    <xdr:ext cx="590550" cy="590550"/>
    <xdr:pic>
      <xdr:nvPicPr>
        <xdr:cNvPr id="187" name="image1258.jpg">
          <a:extLst>
            <a:ext uri="{FF2B5EF4-FFF2-40B4-BE49-F238E27FC236}">
              <a16:creationId xmlns:a16="http://schemas.microsoft.com/office/drawing/2014/main" id="{00000000-0008-0000-0600-0000BB000000}"/>
            </a:ext>
          </a:extLst>
        </xdr:cNvPr>
        <xdr:cNvPicPr preferRelativeResize="0"/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186</xdr:row>
      <xdr:rowOff>0</xdr:rowOff>
    </xdr:from>
    <xdr:ext cx="590550" cy="590550"/>
    <xdr:pic>
      <xdr:nvPicPr>
        <xdr:cNvPr id="188" name="image1231.jpg">
          <a:extLst>
            <a:ext uri="{FF2B5EF4-FFF2-40B4-BE49-F238E27FC236}">
              <a16:creationId xmlns:a16="http://schemas.microsoft.com/office/drawing/2014/main" id="{00000000-0008-0000-0600-0000BC000000}"/>
            </a:ext>
          </a:extLst>
        </xdr:cNvPr>
        <xdr:cNvPicPr preferRelativeResize="0"/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187</xdr:row>
      <xdr:rowOff>0</xdr:rowOff>
    </xdr:from>
    <xdr:ext cx="590550" cy="590550"/>
    <xdr:pic>
      <xdr:nvPicPr>
        <xdr:cNvPr id="189" name="image1244.jpg">
          <a:extLst>
            <a:ext uri="{FF2B5EF4-FFF2-40B4-BE49-F238E27FC236}">
              <a16:creationId xmlns:a16="http://schemas.microsoft.com/office/drawing/2014/main" id="{00000000-0008-0000-0600-0000BD000000}"/>
            </a:ext>
          </a:extLst>
        </xdr:cNvPr>
        <xdr:cNvPicPr preferRelativeResize="0"/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188</xdr:row>
      <xdr:rowOff>0</xdr:rowOff>
    </xdr:from>
    <xdr:ext cx="590550" cy="590550"/>
    <xdr:pic>
      <xdr:nvPicPr>
        <xdr:cNvPr id="190" name="image1253.png">
          <a:extLst>
            <a:ext uri="{FF2B5EF4-FFF2-40B4-BE49-F238E27FC236}">
              <a16:creationId xmlns:a16="http://schemas.microsoft.com/office/drawing/2014/main" id="{00000000-0008-0000-0600-0000BE000000}"/>
            </a:ext>
          </a:extLst>
        </xdr:cNvPr>
        <xdr:cNvPicPr preferRelativeResize="0"/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189</xdr:row>
      <xdr:rowOff>0</xdr:rowOff>
    </xdr:from>
    <xdr:ext cx="590550" cy="590550"/>
    <xdr:pic>
      <xdr:nvPicPr>
        <xdr:cNvPr id="191" name="image1245.jpg">
          <a:extLst>
            <a:ext uri="{FF2B5EF4-FFF2-40B4-BE49-F238E27FC236}">
              <a16:creationId xmlns:a16="http://schemas.microsoft.com/office/drawing/2014/main" id="{00000000-0008-0000-0600-0000BF000000}"/>
            </a:ext>
          </a:extLst>
        </xdr:cNvPr>
        <xdr:cNvPicPr preferRelativeResize="0"/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190</xdr:row>
      <xdr:rowOff>0</xdr:rowOff>
    </xdr:from>
    <xdr:ext cx="590550" cy="590550"/>
    <xdr:pic>
      <xdr:nvPicPr>
        <xdr:cNvPr id="192" name="image1232.jpg">
          <a:extLst>
            <a:ext uri="{FF2B5EF4-FFF2-40B4-BE49-F238E27FC236}">
              <a16:creationId xmlns:a16="http://schemas.microsoft.com/office/drawing/2014/main" id="{00000000-0008-0000-0600-0000C0000000}"/>
            </a:ext>
          </a:extLst>
        </xdr:cNvPr>
        <xdr:cNvPicPr preferRelativeResize="0"/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191</xdr:row>
      <xdr:rowOff>0</xdr:rowOff>
    </xdr:from>
    <xdr:ext cx="590550" cy="590550"/>
    <xdr:pic>
      <xdr:nvPicPr>
        <xdr:cNvPr id="193" name="image1242.jpg">
          <a:extLst>
            <a:ext uri="{FF2B5EF4-FFF2-40B4-BE49-F238E27FC236}">
              <a16:creationId xmlns:a16="http://schemas.microsoft.com/office/drawing/2014/main" id="{00000000-0008-0000-0600-0000C1000000}"/>
            </a:ext>
          </a:extLst>
        </xdr:cNvPr>
        <xdr:cNvPicPr preferRelativeResize="0"/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192</xdr:row>
      <xdr:rowOff>0</xdr:rowOff>
    </xdr:from>
    <xdr:ext cx="590550" cy="590550"/>
    <xdr:pic>
      <xdr:nvPicPr>
        <xdr:cNvPr id="194" name="image1237.jpg">
          <a:extLst>
            <a:ext uri="{FF2B5EF4-FFF2-40B4-BE49-F238E27FC236}">
              <a16:creationId xmlns:a16="http://schemas.microsoft.com/office/drawing/2014/main" id="{00000000-0008-0000-0600-0000C2000000}"/>
            </a:ext>
          </a:extLst>
        </xdr:cNvPr>
        <xdr:cNvPicPr preferRelativeResize="0"/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193</xdr:row>
      <xdr:rowOff>0</xdr:rowOff>
    </xdr:from>
    <xdr:ext cx="590550" cy="590550"/>
    <xdr:pic>
      <xdr:nvPicPr>
        <xdr:cNvPr id="195" name="image1243.jpg">
          <a:extLst>
            <a:ext uri="{FF2B5EF4-FFF2-40B4-BE49-F238E27FC236}">
              <a16:creationId xmlns:a16="http://schemas.microsoft.com/office/drawing/2014/main" id="{00000000-0008-0000-0600-0000C3000000}"/>
            </a:ext>
          </a:extLst>
        </xdr:cNvPr>
        <xdr:cNvPicPr preferRelativeResize="0"/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194</xdr:row>
      <xdr:rowOff>0</xdr:rowOff>
    </xdr:from>
    <xdr:ext cx="590550" cy="590550"/>
    <xdr:pic>
      <xdr:nvPicPr>
        <xdr:cNvPr id="196" name="image1268.jpg">
          <a:extLst>
            <a:ext uri="{FF2B5EF4-FFF2-40B4-BE49-F238E27FC236}">
              <a16:creationId xmlns:a16="http://schemas.microsoft.com/office/drawing/2014/main" id="{00000000-0008-0000-0600-0000C4000000}"/>
            </a:ext>
          </a:extLst>
        </xdr:cNvPr>
        <xdr:cNvPicPr preferRelativeResize="0"/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195</xdr:row>
      <xdr:rowOff>0</xdr:rowOff>
    </xdr:from>
    <xdr:ext cx="590550" cy="590550"/>
    <xdr:pic>
      <xdr:nvPicPr>
        <xdr:cNvPr id="197" name="image1240.jpg">
          <a:extLst>
            <a:ext uri="{FF2B5EF4-FFF2-40B4-BE49-F238E27FC236}">
              <a16:creationId xmlns:a16="http://schemas.microsoft.com/office/drawing/2014/main" id="{00000000-0008-0000-0600-0000C5000000}"/>
            </a:ext>
          </a:extLst>
        </xdr:cNvPr>
        <xdr:cNvPicPr preferRelativeResize="0"/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196</xdr:row>
      <xdr:rowOff>0</xdr:rowOff>
    </xdr:from>
    <xdr:ext cx="590550" cy="590550"/>
    <xdr:pic>
      <xdr:nvPicPr>
        <xdr:cNvPr id="198" name="image1269.jpg">
          <a:extLst>
            <a:ext uri="{FF2B5EF4-FFF2-40B4-BE49-F238E27FC236}">
              <a16:creationId xmlns:a16="http://schemas.microsoft.com/office/drawing/2014/main" id="{00000000-0008-0000-0600-0000C6000000}"/>
            </a:ext>
          </a:extLst>
        </xdr:cNvPr>
        <xdr:cNvPicPr preferRelativeResize="0"/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197</xdr:row>
      <xdr:rowOff>0</xdr:rowOff>
    </xdr:from>
    <xdr:ext cx="590550" cy="590550"/>
    <xdr:pic>
      <xdr:nvPicPr>
        <xdr:cNvPr id="199" name="image1247.jpg">
          <a:extLst>
            <a:ext uri="{FF2B5EF4-FFF2-40B4-BE49-F238E27FC236}">
              <a16:creationId xmlns:a16="http://schemas.microsoft.com/office/drawing/2014/main" id="{00000000-0008-0000-0600-0000C7000000}"/>
            </a:ext>
          </a:extLst>
        </xdr:cNvPr>
        <xdr:cNvPicPr preferRelativeResize="0"/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198</xdr:row>
      <xdr:rowOff>0</xdr:rowOff>
    </xdr:from>
    <xdr:ext cx="590550" cy="590550"/>
    <xdr:pic>
      <xdr:nvPicPr>
        <xdr:cNvPr id="200" name="image1250.jpg">
          <a:extLst>
            <a:ext uri="{FF2B5EF4-FFF2-40B4-BE49-F238E27FC236}">
              <a16:creationId xmlns:a16="http://schemas.microsoft.com/office/drawing/2014/main" id="{00000000-0008-0000-0600-0000C8000000}"/>
            </a:ext>
          </a:extLst>
        </xdr:cNvPr>
        <xdr:cNvPicPr preferRelativeResize="0"/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199</xdr:row>
      <xdr:rowOff>0</xdr:rowOff>
    </xdr:from>
    <xdr:ext cx="590550" cy="590550"/>
    <xdr:pic>
      <xdr:nvPicPr>
        <xdr:cNvPr id="201" name="image1252.jpg">
          <a:extLst>
            <a:ext uri="{FF2B5EF4-FFF2-40B4-BE49-F238E27FC236}">
              <a16:creationId xmlns:a16="http://schemas.microsoft.com/office/drawing/2014/main" id="{00000000-0008-0000-0600-0000C9000000}"/>
            </a:ext>
          </a:extLst>
        </xdr:cNvPr>
        <xdr:cNvPicPr preferRelativeResize="0"/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200</xdr:row>
      <xdr:rowOff>0</xdr:rowOff>
    </xdr:from>
    <xdr:ext cx="590550" cy="590550"/>
    <xdr:pic>
      <xdr:nvPicPr>
        <xdr:cNvPr id="202" name="image1274.jpg">
          <a:extLst>
            <a:ext uri="{FF2B5EF4-FFF2-40B4-BE49-F238E27FC236}">
              <a16:creationId xmlns:a16="http://schemas.microsoft.com/office/drawing/2014/main" id="{00000000-0008-0000-0600-0000CA000000}"/>
            </a:ext>
          </a:extLst>
        </xdr:cNvPr>
        <xdr:cNvPicPr preferRelativeResize="0"/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201</xdr:row>
      <xdr:rowOff>0</xdr:rowOff>
    </xdr:from>
    <xdr:ext cx="590550" cy="590550"/>
    <xdr:pic>
      <xdr:nvPicPr>
        <xdr:cNvPr id="203" name="image1255.jpg">
          <a:extLst>
            <a:ext uri="{FF2B5EF4-FFF2-40B4-BE49-F238E27FC236}">
              <a16:creationId xmlns:a16="http://schemas.microsoft.com/office/drawing/2014/main" id="{00000000-0008-0000-0600-0000CB000000}"/>
            </a:ext>
          </a:extLst>
        </xdr:cNvPr>
        <xdr:cNvPicPr preferRelativeResize="0"/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202</xdr:row>
      <xdr:rowOff>0</xdr:rowOff>
    </xdr:from>
    <xdr:ext cx="590550" cy="590550"/>
    <xdr:pic>
      <xdr:nvPicPr>
        <xdr:cNvPr id="204" name="image1246.jpg">
          <a:extLst>
            <a:ext uri="{FF2B5EF4-FFF2-40B4-BE49-F238E27FC236}">
              <a16:creationId xmlns:a16="http://schemas.microsoft.com/office/drawing/2014/main" id="{00000000-0008-0000-0600-0000CC000000}"/>
            </a:ext>
          </a:extLst>
        </xdr:cNvPr>
        <xdr:cNvPicPr preferRelativeResize="0"/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203</xdr:row>
      <xdr:rowOff>0</xdr:rowOff>
    </xdr:from>
    <xdr:ext cx="590550" cy="590550"/>
    <xdr:pic>
      <xdr:nvPicPr>
        <xdr:cNvPr id="205" name="image1257.jpg">
          <a:extLst>
            <a:ext uri="{FF2B5EF4-FFF2-40B4-BE49-F238E27FC236}">
              <a16:creationId xmlns:a16="http://schemas.microsoft.com/office/drawing/2014/main" id="{00000000-0008-0000-0600-0000CD000000}"/>
            </a:ext>
          </a:extLst>
        </xdr:cNvPr>
        <xdr:cNvPicPr preferRelativeResize="0"/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204</xdr:row>
      <xdr:rowOff>0</xdr:rowOff>
    </xdr:from>
    <xdr:ext cx="590550" cy="590550"/>
    <xdr:pic>
      <xdr:nvPicPr>
        <xdr:cNvPr id="206" name="image1264.jpg">
          <a:extLst>
            <a:ext uri="{FF2B5EF4-FFF2-40B4-BE49-F238E27FC236}">
              <a16:creationId xmlns:a16="http://schemas.microsoft.com/office/drawing/2014/main" id="{00000000-0008-0000-0600-0000CE000000}"/>
            </a:ext>
          </a:extLst>
        </xdr:cNvPr>
        <xdr:cNvPicPr preferRelativeResize="0"/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205</xdr:row>
      <xdr:rowOff>0</xdr:rowOff>
    </xdr:from>
    <xdr:ext cx="590550" cy="590550"/>
    <xdr:pic>
      <xdr:nvPicPr>
        <xdr:cNvPr id="207" name="image1270.jpg">
          <a:extLst>
            <a:ext uri="{FF2B5EF4-FFF2-40B4-BE49-F238E27FC236}">
              <a16:creationId xmlns:a16="http://schemas.microsoft.com/office/drawing/2014/main" id="{00000000-0008-0000-0600-0000CF000000}"/>
            </a:ext>
          </a:extLst>
        </xdr:cNvPr>
        <xdr:cNvPicPr preferRelativeResize="0"/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206</xdr:row>
      <xdr:rowOff>0</xdr:rowOff>
    </xdr:from>
    <xdr:ext cx="590550" cy="590550"/>
    <xdr:pic>
      <xdr:nvPicPr>
        <xdr:cNvPr id="208" name="image1251.jpg">
          <a:extLst>
            <a:ext uri="{FF2B5EF4-FFF2-40B4-BE49-F238E27FC236}">
              <a16:creationId xmlns:a16="http://schemas.microsoft.com/office/drawing/2014/main" id="{00000000-0008-0000-0600-0000D0000000}"/>
            </a:ext>
          </a:extLst>
        </xdr:cNvPr>
        <xdr:cNvPicPr preferRelativeResize="0"/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207</xdr:row>
      <xdr:rowOff>0</xdr:rowOff>
    </xdr:from>
    <xdr:ext cx="590550" cy="590550"/>
    <xdr:pic>
      <xdr:nvPicPr>
        <xdr:cNvPr id="209" name="image1256.jpg">
          <a:extLst>
            <a:ext uri="{FF2B5EF4-FFF2-40B4-BE49-F238E27FC236}">
              <a16:creationId xmlns:a16="http://schemas.microsoft.com/office/drawing/2014/main" id="{00000000-0008-0000-0600-0000D1000000}"/>
            </a:ext>
          </a:extLst>
        </xdr:cNvPr>
        <xdr:cNvPicPr preferRelativeResize="0"/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208</xdr:row>
      <xdr:rowOff>0</xdr:rowOff>
    </xdr:from>
    <xdr:ext cx="590550" cy="590550"/>
    <xdr:pic>
      <xdr:nvPicPr>
        <xdr:cNvPr id="210" name="image1273.jpg">
          <a:extLst>
            <a:ext uri="{FF2B5EF4-FFF2-40B4-BE49-F238E27FC236}">
              <a16:creationId xmlns:a16="http://schemas.microsoft.com/office/drawing/2014/main" id="{00000000-0008-0000-0600-0000D2000000}"/>
            </a:ext>
          </a:extLst>
        </xdr:cNvPr>
        <xdr:cNvPicPr preferRelativeResize="0"/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209</xdr:row>
      <xdr:rowOff>0</xdr:rowOff>
    </xdr:from>
    <xdr:ext cx="590550" cy="590550"/>
    <xdr:pic>
      <xdr:nvPicPr>
        <xdr:cNvPr id="211" name="image1267.jpg">
          <a:extLst>
            <a:ext uri="{FF2B5EF4-FFF2-40B4-BE49-F238E27FC236}">
              <a16:creationId xmlns:a16="http://schemas.microsoft.com/office/drawing/2014/main" id="{00000000-0008-0000-0600-0000D3000000}"/>
            </a:ext>
          </a:extLst>
        </xdr:cNvPr>
        <xdr:cNvPicPr preferRelativeResize="0"/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210</xdr:row>
      <xdr:rowOff>0</xdr:rowOff>
    </xdr:from>
    <xdr:ext cx="590550" cy="590550"/>
    <xdr:pic>
      <xdr:nvPicPr>
        <xdr:cNvPr id="212" name="image1249.jpg">
          <a:extLst>
            <a:ext uri="{FF2B5EF4-FFF2-40B4-BE49-F238E27FC236}">
              <a16:creationId xmlns:a16="http://schemas.microsoft.com/office/drawing/2014/main" id="{00000000-0008-0000-0600-0000D4000000}"/>
            </a:ext>
          </a:extLst>
        </xdr:cNvPr>
        <xdr:cNvPicPr preferRelativeResize="0"/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211</xdr:row>
      <xdr:rowOff>0</xdr:rowOff>
    </xdr:from>
    <xdr:ext cx="590550" cy="590550"/>
    <xdr:pic>
      <xdr:nvPicPr>
        <xdr:cNvPr id="213" name="image1282.jpg">
          <a:extLst>
            <a:ext uri="{FF2B5EF4-FFF2-40B4-BE49-F238E27FC236}">
              <a16:creationId xmlns:a16="http://schemas.microsoft.com/office/drawing/2014/main" id="{00000000-0008-0000-0600-0000D5000000}"/>
            </a:ext>
          </a:extLst>
        </xdr:cNvPr>
        <xdr:cNvPicPr preferRelativeResize="0"/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212</xdr:row>
      <xdr:rowOff>0</xdr:rowOff>
    </xdr:from>
    <xdr:ext cx="590550" cy="590550"/>
    <xdr:pic>
      <xdr:nvPicPr>
        <xdr:cNvPr id="214" name="image1260.jpg">
          <a:extLst>
            <a:ext uri="{FF2B5EF4-FFF2-40B4-BE49-F238E27FC236}">
              <a16:creationId xmlns:a16="http://schemas.microsoft.com/office/drawing/2014/main" id="{00000000-0008-0000-0600-0000D6000000}"/>
            </a:ext>
          </a:extLst>
        </xdr:cNvPr>
        <xdr:cNvPicPr preferRelativeResize="0"/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213</xdr:row>
      <xdr:rowOff>0</xdr:rowOff>
    </xdr:from>
    <xdr:ext cx="590550" cy="590550"/>
    <xdr:pic>
      <xdr:nvPicPr>
        <xdr:cNvPr id="215" name="image1280.jpg">
          <a:extLst>
            <a:ext uri="{FF2B5EF4-FFF2-40B4-BE49-F238E27FC236}">
              <a16:creationId xmlns:a16="http://schemas.microsoft.com/office/drawing/2014/main" id="{00000000-0008-0000-0600-0000D7000000}"/>
            </a:ext>
          </a:extLst>
        </xdr:cNvPr>
        <xdr:cNvPicPr preferRelativeResize="0"/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214</xdr:row>
      <xdr:rowOff>0</xdr:rowOff>
    </xdr:from>
    <xdr:ext cx="590550" cy="590550"/>
    <xdr:pic>
      <xdr:nvPicPr>
        <xdr:cNvPr id="216" name="image1263.jpg">
          <a:extLst>
            <a:ext uri="{FF2B5EF4-FFF2-40B4-BE49-F238E27FC236}">
              <a16:creationId xmlns:a16="http://schemas.microsoft.com/office/drawing/2014/main" id="{00000000-0008-0000-0600-0000D8000000}"/>
            </a:ext>
          </a:extLst>
        </xdr:cNvPr>
        <xdr:cNvPicPr preferRelativeResize="0"/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215</xdr:row>
      <xdr:rowOff>0</xdr:rowOff>
    </xdr:from>
    <xdr:ext cx="590550" cy="590550"/>
    <xdr:pic>
      <xdr:nvPicPr>
        <xdr:cNvPr id="217" name="image1261.jpg">
          <a:extLst>
            <a:ext uri="{FF2B5EF4-FFF2-40B4-BE49-F238E27FC236}">
              <a16:creationId xmlns:a16="http://schemas.microsoft.com/office/drawing/2014/main" id="{00000000-0008-0000-0600-0000D9000000}"/>
            </a:ext>
          </a:extLst>
        </xdr:cNvPr>
        <xdr:cNvPicPr preferRelativeResize="0"/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216</xdr:row>
      <xdr:rowOff>0</xdr:rowOff>
    </xdr:from>
    <xdr:ext cx="590550" cy="590550"/>
    <xdr:pic>
      <xdr:nvPicPr>
        <xdr:cNvPr id="218" name="image1259.jpg">
          <a:extLst>
            <a:ext uri="{FF2B5EF4-FFF2-40B4-BE49-F238E27FC236}">
              <a16:creationId xmlns:a16="http://schemas.microsoft.com/office/drawing/2014/main" id="{00000000-0008-0000-0600-0000DA000000}"/>
            </a:ext>
          </a:extLst>
        </xdr:cNvPr>
        <xdr:cNvPicPr preferRelativeResize="0"/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217</xdr:row>
      <xdr:rowOff>0</xdr:rowOff>
    </xdr:from>
    <xdr:ext cx="590550" cy="590550"/>
    <xdr:pic>
      <xdr:nvPicPr>
        <xdr:cNvPr id="219" name="image1286.jpg">
          <a:extLst>
            <a:ext uri="{FF2B5EF4-FFF2-40B4-BE49-F238E27FC236}">
              <a16:creationId xmlns:a16="http://schemas.microsoft.com/office/drawing/2014/main" id="{00000000-0008-0000-0600-0000DB000000}"/>
            </a:ext>
          </a:extLst>
        </xdr:cNvPr>
        <xdr:cNvPicPr preferRelativeResize="0"/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218</xdr:row>
      <xdr:rowOff>0</xdr:rowOff>
    </xdr:from>
    <xdr:ext cx="590550" cy="590550"/>
    <xdr:pic>
      <xdr:nvPicPr>
        <xdr:cNvPr id="220" name="image1265.jpg">
          <a:extLst>
            <a:ext uri="{FF2B5EF4-FFF2-40B4-BE49-F238E27FC236}">
              <a16:creationId xmlns:a16="http://schemas.microsoft.com/office/drawing/2014/main" id="{00000000-0008-0000-0600-0000DC000000}"/>
            </a:ext>
          </a:extLst>
        </xdr:cNvPr>
        <xdr:cNvPicPr preferRelativeResize="0"/>
      </xdr:nvPicPr>
      <xdr:blipFill>
        <a:blip xmlns:r="http://schemas.openxmlformats.org/officeDocument/2006/relationships" r:embed="rId2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219</xdr:row>
      <xdr:rowOff>0</xdr:rowOff>
    </xdr:from>
    <xdr:ext cx="590550" cy="590550"/>
    <xdr:pic>
      <xdr:nvPicPr>
        <xdr:cNvPr id="221" name="image1276.jpg">
          <a:extLst>
            <a:ext uri="{FF2B5EF4-FFF2-40B4-BE49-F238E27FC236}">
              <a16:creationId xmlns:a16="http://schemas.microsoft.com/office/drawing/2014/main" id="{00000000-0008-0000-0600-0000DD000000}"/>
            </a:ext>
          </a:extLst>
        </xdr:cNvPr>
        <xdr:cNvPicPr preferRelativeResize="0"/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220</xdr:row>
      <xdr:rowOff>0</xdr:rowOff>
    </xdr:from>
    <xdr:ext cx="590550" cy="590550"/>
    <xdr:pic>
      <xdr:nvPicPr>
        <xdr:cNvPr id="222" name="image1292.jpg">
          <a:extLst>
            <a:ext uri="{FF2B5EF4-FFF2-40B4-BE49-F238E27FC236}">
              <a16:creationId xmlns:a16="http://schemas.microsoft.com/office/drawing/2014/main" id="{00000000-0008-0000-0600-0000DE000000}"/>
            </a:ext>
          </a:extLst>
        </xdr:cNvPr>
        <xdr:cNvPicPr preferRelativeResize="0"/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221</xdr:row>
      <xdr:rowOff>0</xdr:rowOff>
    </xdr:from>
    <xdr:ext cx="590550" cy="590550"/>
    <xdr:pic>
      <xdr:nvPicPr>
        <xdr:cNvPr id="223" name="image1266.jpg">
          <a:extLst>
            <a:ext uri="{FF2B5EF4-FFF2-40B4-BE49-F238E27FC236}">
              <a16:creationId xmlns:a16="http://schemas.microsoft.com/office/drawing/2014/main" id="{00000000-0008-0000-0600-0000DF000000}"/>
            </a:ext>
          </a:extLst>
        </xdr:cNvPr>
        <xdr:cNvPicPr preferRelativeResize="0"/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222</xdr:row>
      <xdr:rowOff>0</xdr:rowOff>
    </xdr:from>
    <xdr:ext cx="590550" cy="590550"/>
    <xdr:pic>
      <xdr:nvPicPr>
        <xdr:cNvPr id="224" name="image1296.jpg">
          <a:extLst>
            <a:ext uri="{FF2B5EF4-FFF2-40B4-BE49-F238E27FC236}">
              <a16:creationId xmlns:a16="http://schemas.microsoft.com/office/drawing/2014/main" id="{00000000-0008-0000-0600-0000E0000000}"/>
            </a:ext>
          </a:extLst>
        </xdr:cNvPr>
        <xdr:cNvPicPr preferRelativeResize="0"/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223</xdr:row>
      <xdr:rowOff>0</xdr:rowOff>
    </xdr:from>
    <xdr:ext cx="590550" cy="590550"/>
    <xdr:pic>
      <xdr:nvPicPr>
        <xdr:cNvPr id="225" name="image1293.jpg">
          <a:extLst>
            <a:ext uri="{FF2B5EF4-FFF2-40B4-BE49-F238E27FC236}">
              <a16:creationId xmlns:a16="http://schemas.microsoft.com/office/drawing/2014/main" id="{00000000-0008-0000-0600-0000E1000000}"/>
            </a:ext>
          </a:extLst>
        </xdr:cNvPr>
        <xdr:cNvPicPr preferRelativeResize="0"/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224</xdr:row>
      <xdr:rowOff>0</xdr:rowOff>
    </xdr:from>
    <xdr:ext cx="590550" cy="590550"/>
    <xdr:pic>
      <xdr:nvPicPr>
        <xdr:cNvPr id="226" name="image1277.jpg">
          <a:extLst>
            <a:ext uri="{FF2B5EF4-FFF2-40B4-BE49-F238E27FC236}">
              <a16:creationId xmlns:a16="http://schemas.microsoft.com/office/drawing/2014/main" id="{00000000-0008-0000-0600-0000E2000000}"/>
            </a:ext>
          </a:extLst>
        </xdr:cNvPr>
        <xdr:cNvPicPr preferRelativeResize="0"/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225</xdr:row>
      <xdr:rowOff>0</xdr:rowOff>
    </xdr:from>
    <xdr:ext cx="590550" cy="590550"/>
    <xdr:pic>
      <xdr:nvPicPr>
        <xdr:cNvPr id="227" name="image1271.jpg">
          <a:extLst>
            <a:ext uri="{FF2B5EF4-FFF2-40B4-BE49-F238E27FC236}">
              <a16:creationId xmlns:a16="http://schemas.microsoft.com/office/drawing/2014/main" id="{00000000-0008-0000-0600-0000E3000000}"/>
            </a:ext>
          </a:extLst>
        </xdr:cNvPr>
        <xdr:cNvPicPr preferRelativeResize="0"/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226</xdr:row>
      <xdr:rowOff>0</xdr:rowOff>
    </xdr:from>
    <xdr:ext cx="590550" cy="590550"/>
    <xdr:pic>
      <xdr:nvPicPr>
        <xdr:cNvPr id="228" name="image1287.jpg">
          <a:extLst>
            <a:ext uri="{FF2B5EF4-FFF2-40B4-BE49-F238E27FC236}">
              <a16:creationId xmlns:a16="http://schemas.microsoft.com/office/drawing/2014/main" id="{00000000-0008-0000-0600-0000E4000000}"/>
            </a:ext>
          </a:extLst>
        </xdr:cNvPr>
        <xdr:cNvPicPr preferRelativeResize="0"/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227</xdr:row>
      <xdr:rowOff>0</xdr:rowOff>
    </xdr:from>
    <xdr:ext cx="590550" cy="590550"/>
    <xdr:pic>
      <xdr:nvPicPr>
        <xdr:cNvPr id="229" name="image1231.jpg">
          <a:extLst>
            <a:ext uri="{FF2B5EF4-FFF2-40B4-BE49-F238E27FC236}">
              <a16:creationId xmlns:a16="http://schemas.microsoft.com/office/drawing/2014/main" id="{00000000-0008-0000-0600-0000E5000000}"/>
            </a:ext>
          </a:extLst>
        </xdr:cNvPr>
        <xdr:cNvPicPr preferRelativeResize="0"/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228</xdr:row>
      <xdr:rowOff>0</xdr:rowOff>
    </xdr:from>
    <xdr:ext cx="590550" cy="590550"/>
    <xdr:pic>
      <xdr:nvPicPr>
        <xdr:cNvPr id="230" name="image1278.jpg">
          <a:extLst>
            <a:ext uri="{FF2B5EF4-FFF2-40B4-BE49-F238E27FC236}">
              <a16:creationId xmlns:a16="http://schemas.microsoft.com/office/drawing/2014/main" id="{00000000-0008-0000-0600-0000E6000000}"/>
            </a:ext>
          </a:extLst>
        </xdr:cNvPr>
        <xdr:cNvPicPr preferRelativeResize="0"/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229</xdr:row>
      <xdr:rowOff>0</xdr:rowOff>
    </xdr:from>
    <xdr:ext cx="590550" cy="590550"/>
    <xdr:pic>
      <xdr:nvPicPr>
        <xdr:cNvPr id="231" name="image1297.jpg">
          <a:extLst>
            <a:ext uri="{FF2B5EF4-FFF2-40B4-BE49-F238E27FC236}">
              <a16:creationId xmlns:a16="http://schemas.microsoft.com/office/drawing/2014/main" id="{00000000-0008-0000-0600-0000E7000000}"/>
            </a:ext>
          </a:extLst>
        </xdr:cNvPr>
        <xdr:cNvPicPr preferRelativeResize="0"/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230</xdr:row>
      <xdr:rowOff>0</xdr:rowOff>
    </xdr:from>
    <xdr:ext cx="590550" cy="590550"/>
    <xdr:pic>
      <xdr:nvPicPr>
        <xdr:cNvPr id="232" name="image1281.jpg">
          <a:extLst>
            <a:ext uri="{FF2B5EF4-FFF2-40B4-BE49-F238E27FC236}">
              <a16:creationId xmlns:a16="http://schemas.microsoft.com/office/drawing/2014/main" id="{00000000-0008-0000-0600-0000E8000000}"/>
            </a:ext>
          </a:extLst>
        </xdr:cNvPr>
        <xdr:cNvPicPr preferRelativeResize="0"/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231</xdr:row>
      <xdr:rowOff>0</xdr:rowOff>
    </xdr:from>
    <xdr:ext cx="590550" cy="590550"/>
    <xdr:pic>
      <xdr:nvPicPr>
        <xdr:cNvPr id="233" name="image1284.jpg">
          <a:extLst>
            <a:ext uri="{FF2B5EF4-FFF2-40B4-BE49-F238E27FC236}">
              <a16:creationId xmlns:a16="http://schemas.microsoft.com/office/drawing/2014/main" id="{00000000-0008-0000-0600-0000E9000000}"/>
            </a:ext>
          </a:extLst>
        </xdr:cNvPr>
        <xdr:cNvPicPr preferRelativeResize="0"/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232</xdr:row>
      <xdr:rowOff>0</xdr:rowOff>
    </xdr:from>
    <xdr:ext cx="590550" cy="590550"/>
    <xdr:pic>
      <xdr:nvPicPr>
        <xdr:cNvPr id="234" name="image1288.jpg">
          <a:extLst>
            <a:ext uri="{FF2B5EF4-FFF2-40B4-BE49-F238E27FC236}">
              <a16:creationId xmlns:a16="http://schemas.microsoft.com/office/drawing/2014/main" id="{00000000-0008-0000-0600-0000EA000000}"/>
            </a:ext>
          </a:extLst>
        </xdr:cNvPr>
        <xdr:cNvPicPr preferRelativeResize="0"/>
      </xdr:nvPicPr>
      <xdr:blipFill>
        <a:blip xmlns:r="http://schemas.openxmlformats.org/officeDocument/2006/relationships" r:embed="rId2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233</xdr:row>
      <xdr:rowOff>0</xdr:rowOff>
    </xdr:from>
    <xdr:ext cx="590550" cy="590550"/>
    <xdr:pic>
      <xdr:nvPicPr>
        <xdr:cNvPr id="235" name="image1275.jpg">
          <a:extLst>
            <a:ext uri="{FF2B5EF4-FFF2-40B4-BE49-F238E27FC236}">
              <a16:creationId xmlns:a16="http://schemas.microsoft.com/office/drawing/2014/main" id="{00000000-0008-0000-0600-0000EB000000}"/>
            </a:ext>
          </a:extLst>
        </xdr:cNvPr>
        <xdr:cNvPicPr preferRelativeResize="0"/>
      </xdr:nvPicPr>
      <xdr:blipFill>
        <a:blip xmlns:r="http://schemas.openxmlformats.org/officeDocument/2006/relationships" r:embed="rId2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234</xdr:row>
      <xdr:rowOff>0</xdr:rowOff>
    </xdr:from>
    <xdr:ext cx="590550" cy="590550"/>
    <xdr:pic>
      <xdr:nvPicPr>
        <xdr:cNvPr id="236" name="image1291.jpg">
          <a:extLst>
            <a:ext uri="{FF2B5EF4-FFF2-40B4-BE49-F238E27FC236}">
              <a16:creationId xmlns:a16="http://schemas.microsoft.com/office/drawing/2014/main" id="{00000000-0008-0000-0600-0000EC000000}"/>
            </a:ext>
          </a:extLst>
        </xdr:cNvPr>
        <xdr:cNvPicPr preferRelativeResize="0"/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235</xdr:row>
      <xdr:rowOff>0</xdr:rowOff>
    </xdr:from>
    <xdr:ext cx="590550" cy="590550"/>
    <xdr:pic>
      <xdr:nvPicPr>
        <xdr:cNvPr id="237" name="image1283.jpg">
          <a:extLst>
            <a:ext uri="{FF2B5EF4-FFF2-40B4-BE49-F238E27FC236}">
              <a16:creationId xmlns:a16="http://schemas.microsoft.com/office/drawing/2014/main" id="{00000000-0008-0000-0600-0000ED000000}"/>
            </a:ext>
          </a:extLst>
        </xdr:cNvPr>
        <xdr:cNvPicPr preferRelativeResize="0"/>
      </xdr:nvPicPr>
      <xdr:blipFill>
        <a:blip xmlns:r="http://schemas.openxmlformats.org/officeDocument/2006/relationships" r:embed="rId2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236</xdr:row>
      <xdr:rowOff>0</xdr:rowOff>
    </xdr:from>
    <xdr:ext cx="590550" cy="590550"/>
    <xdr:pic>
      <xdr:nvPicPr>
        <xdr:cNvPr id="238" name="image1302.jpg">
          <a:extLst>
            <a:ext uri="{FF2B5EF4-FFF2-40B4-BE49-F238E27FC236}">
              <a16:creationId xmlns:a16="http://schemas.microsoft.com/office/drawing/2014/main" id="{00000000-0008-0000-0600-0000EE000000}"/>
            </a:ext>
          </a:extLst>
        </xdr:cNvPr>
        <xdr:cNvPicPr preferRelativeResize="0"/>
      </xdr:nvPicPr>
      <xdr:blipFill>
        <a:blip xmlns:r="http://schemas.openxmlformats.org/officeDocument/2006/relationships" r:embed="rId2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237</xdr:row>
      <xdr:rowOff>0</xdr:rowOff>
    </xdr:from>
    <xdr:ext cx="590550" cy="590550"/>
    <xdr:pic>
      <xdr:nvPicPr>
        <xdr:cNvPr id="239" name="image1279.jpg">
          <a:extLst>
            <a:ext uri="{FF2B5EF4-FFF2-40B4-BE49-F238E27FC236}">
              <a16:creationId xmlns:a16="http://schemas.microsoft.com/office/drawing/2014/main" id="{00000000-0008-0000-0600-0000EF000000}"/>
            </a:ext>
          </a:extLst>
        </xdr:cNvPr>
        <xdr:cNvPicPr preferRelativeResize="0"/>
      </xdr:nvPicPr>
      <xdr:blipFill>
        <a:blip xmlns:r="http://schemas.openxmlformats.org/officeDocument/2006/relationships" r:embed="rId2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238</xdr:row>
      <xdr:rowOff>0</xdr:rowOff>
    </xdr:from>
    <xdr:ext cx="590550" cy="590550"/>
    <xdr:pic>
      <xdr:nvPicPr>
        <xdr:cNvPr id="240" name="image1298.jpg">
          <a:extLst>
            <a:ext uri="{FF2B5EF4-FFF2-40B4-BE49-F238E27FC236}">
              <a16:creationId xmlns:a16="http://schemas.microsoft.com/office/drawing/2014/main" id="{00000000-0008-0000-0600-0000F0000000}"/>
            </a:ext>
          </a:extLst>
        </xdr:cNvPr>
        <xdr:cNvPicPr preferRelativeResize="0"/>
      </xdr:nvPicPr>
      <xdr:blipFill>
        <a:blip xmlns:r="http://schemas.openxmlformats.org/officeDocument/2006/relationships" r:embed="rId2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239</xdr:row>
      <xdr:rowOff>0</xdr:rowOff>
    </xdr:from>
    <xdr:ext cx="590550" cy="590550"/>
    <xdr:pic>
      <xdr:nvPicPr>
        <xdr:cNvPr id="241" name="image1289.jpg">
          <a:extLst>
            <a:ext uri="{FF2B5EF4-FFF2-40B4-BE49-F238E27FC236}">
              <a16:creationId xmlns:a16="http://schemas.microsoft.com/office/drawing/2014/main" id="{00000000-0008-0000-0600-0000F1000000}"/>
            </a:ext>
          </a:extLst>
        </xdr:cNvPr>
        <xdr:cNvPicPr preferRelativeResize="0"/>
      </xdr:nvPicPr>
      <xdr:blipFill>
        <a:blip xmlns:r="http://schemas.openxmlformats.org/officeDocument/2006/relationships" r:embed="rId2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240</xdr:row>
      <xdr:rowOff>0</xdr:rowOff>
    </xdr:from>
    <xdr:ext cx="590550" cy="590550"/>
    <xdr:pic>
      <xdr:nvPicPr>
        <xdr:cNvPr id="242" name="image1295.jpg">
          <a:extLst>
            <a:ext uri="{FF2B5EF4-FFF2-40B4-BE49-F238E27FC236}">
              <a16:creationId xmlns:a16="http://schemas.microsoft.com/office/drawing/2014/main" id="{00000000-0008-0000-0600-0000F2000000}"/>
            </a:ext>
          </a:extLst>
        </xdr:cNvPr>
        <xdr:cNvPicPr preferRelativeResize="0"/>
      </xdr:nvPicPr>
      <xdr:blipFill>
        <a:blip xmlns:r="http://schemas.openxmlformats.org/officeDocument/2006/relationships" r:embed="rId2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241</xdr:row>
      <xdr:rowOff>0</xdr:rowOff>
    </xdr:from>
    <xdr:ext cx="590550" cy="590550"/>
    <xdr:pic>
      <xdr:nvPicPr>
        <xdr:cNvPr id="243" name="image1285.jpg">
          <a:extLst>
            <a:ext uri="{FF2B5EF4-FFF2-40B4-BE49-F238E27FC236}">
              <a16:creationId xmlns:a16="http://schemas.microsoft.com/office/drawing/2014/main" id="{00000000-0008-0000-0600-0000F3000000}"/>
            </a:ext>
          </a:extLst>
        </xdr:cNvPr>
        <xdr:cNvPicPr preferRelativeResize="0"/>
      </xdr:nvPicPr>
      <xdr:blipFill>
        <a:blip xmlns:r="http://schemas.openxmlformats.org/officeDocument/2006/relationships" r:embed="rId2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242</xdr:row>
      <xdr:rowOff>0</xdr:rowOff>
    </xdr:from>
    <xdr:ext cx="590550" cy="590550"/>
    <xdr:pic>
      <xdr:nvPicPr>
        <xdr:cNvPr id="244" name="image1331.jpg">
          <a:extLst>
            <a:ext uri="{FF2B5EF4-FFF2-40B4-BE49-F238E27FC236}">
              <a16:creationId xmlns:a16="http://schemas.microsoft.com/office/drawing/2014/main" id="{00000000-0008-0000-0600-0000F4000000}"/>
            </a:ext>
          </a:extLst>
        </xdr:cNvPr>
        <xdr:cNvPicPr preferRelativeResize="0"/>
      </xdr:nvPicPr>
      <xdr:blipFill>
        <a:blip xmlns:r="http://schemas.openxmlformats.org/officeDocument/2006/relationships" r:embed="rId2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243</xdr:row>
      <xdr:rowOff>0</xdr:rowOff>
    </xdr:from>
    <xdr:ext cx="590550" cy="590550"/>
    <xdr:pic>
      <xdr:nvPicPr>
        <xdr:cNvPr id="245" name="image1290.jpg">
          <a:extLst>
            <a:ext uri="{FF2B5EF4-FFF2-40B4-BE49-F238E27FC236}">
              <a16:creationId xmlns:a16="http://schemas.microsoft.com/office/drawing/2014/main" id="{00000000-0008-0000-0600-0000F5000000}"/>
            </a:ext>
          </a:extLst>
        </xdr:cNvPr>
        <xdr:cNvPicPr preferRelativeResize="0"/>
      </xdr:nvPicPr>
      <xdr:blipFill>
        <a:blip xmlns:r="http://schemas.openxmlformats.org/officeDocument/2006/relationships" r:embed="rId2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244</xdr:row>
      <xdr:rowOff>0</xdr:rowOff>
    </xdr:from>
    <xdr:ext cx="590550" cy="590550"/>
    <xdr:pic>
      <xdr:nvPicPr>
        <xdr:cNvPr id="246" name="image1312.jpg">
          <a:extLst>
            <a:ext uri="{FF2B5EF4-FFF2-40B4-BE49-F238E27FC236}">
              <a16:creationId xmlns:a16="http://schemas.microsoft.com/office/drawing/2014/main" id="{00000000-0008-0000-0600-0000F6000000}"/>
            </a:ext>
          </a:extLst>
        </xdr:cNvPr>
        <xdr:cNvPicPr preferRelativeResize="0"/>
      </xdr:nvPicPr>
      <xdr:blipFill>
        <a:blip xmlns:r="http://schemas.openxmlformats.org/officeDocument/2006/relationships" r:embed="rId2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245</xdr:row>
      <xdr:rowOff>0</xdr:rowOff>
    </xdr:from>
    <xdr:ext cx="590550" cy="590550"/>
    <xdr:pic>
      <xdr:nvPicPr>
        <xdr:cNvPr id="247" name="image1294.jpg">
          <a:extLst>
            <a:ext uri="{FF2B5EF4-FFF2-40B4-BE49-F238E27FC236}">
              <a16:creationId xmlns:a16="http://schemas.microsoft.com/office/drawing/2014/main" id="{00000000-0008-0000-0600-0000F7000000}"/>
            </a:ext>
          </a:extLst>
        </xdr:cNvPr>
        <xdr:cNvPicPr preferRelativeResize="0"/>
      </xdr:nvPicPr>
      <xdr:blipFill>
        <a:blip xmlns:r="http://schemas.openxmlformats.org/officeDocument/2006/relationships" r:embed="rId2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246</xdr:row>
      <xdr:rowOff>0</xdr:rowOff>
    </xdr:from>
    <xdr:ext cx="590550" cy="590550"/>
    <xdr:pic>
      <xdr:nvPicPr>
        <xdr:cNvPr id="248" name="image1301.jpg">
          <a:extLst>
            <a:ext uri="{FF2B5EF4-FFF2-40B4-BE49-F238E27FC236}">
              <a16:creationId xmlns:a16="http://schemas.microsoft.com/office/drawing/2014/main" id="{00000000-0008-0000-0600-0000F8000000}"/>
            </a:ext>
          </a:extLst>
        </xdr:cNvPr>
        <xdr:cNvPicPr preferRelativeResize="0"/>
      </xdr:nvPicPr>
      <xdr:blipFill>
        <a:blip xmlns:r="http://schemas.openxmlformats.org/officeDocument/2006/relationships" r:embed="rId2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247</xdr:row>
      <xdr:rowOff>0</xdr:rowOff>
    </xdr:from>
    <xdr:ext cx="590550" cy="590550"/>
    <xdr:pic>
      <xdr:nvPicPr>
        <xdr:cNvPr id="249" name="image1309.png">
          <a:extLst>
            <a:ext uri="{FF2B5EF4-FFF2-40B4-BE49-F238E27FC236}">
              <a16:creationId xmlns:a16="http://schemas.microsoft.com/office/drawing/2014/main" id="{00000000-0008-0000-0600-0000F9000000}"/>
            </a:ext>
          </a:extLst>
        </xdr:cNvPr>
        <xdr:cNvPicPr preferRelativeResize="0"/>
      </xdr:nvPicPr>
      <xdr:blipFill>
        <a:blip xmlns:r="http://schemas.openxmlformats.org/officeDocument/2006/relationships" r:embed="rId2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248</xdr:row>
      <xdr:rowOff>0</xdr:rowOff>
    </xdr:from>
    <xdr:ext cx="590550" cy="590550"/>
    <xdr:pic>
      <xdr:nvPicPr>
        <xdr:cNvPr id="250" name="image1299.png">
          <a:extLst>
            <a:ext uri="{FF2B5EF4-FFF2-40B4-BE49-F238E27FC236}">
              <a16:creationId xmlns:a16="http://schemas.microsoft.com/office/drawing/2014/main" id="{00000000-0008-0000-0600-0000FA000000}"/>
            </a:ext>
          </a:extLst>
        </xdr:cNvPr>
        <xdr:cNvPicPr preferRelativeResize="0"/>
      </xdr:nvPicPr>
      <xdr:blipFill>
        <a:blip xmlns:r="http://schemas.openxmlformats.org/officeDocument/2006/relationships" r:embed="rId2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249</xdr:row>
      <xdr:rowOff>0</xdr:rowOff>
    </xdr:from>
    <xdr:ext cx="590550" cy="590550"/>
    <xdr:pic>
      <xdr:nvPicPr>
        <xdr:cNvPr id="251" name="image1319.jpg">
          <a:extLst>
            <a:ext uri="{FF2B5EF4-FFF2-40B4-BE49-F238E27FC236}">
              <a16:creationId xmlns:a16="http://schemas.microsoft.com/office/drawing/2014/main" id="{00000000-0008-0000-0600-0000FB000000}"/>
            </a:ext>
          </a:extLst>
        </xdr:cNvPr>
        <xdr:cNvPicPr preferRelativeResize="0"/>
      </xdr:nvPicPr>
      <xdr:blipFill>
        <a:blip xmlns:r="http://schemas.openxmlformats.org/officeDocument/2006/relationships" r:embed="rId2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250</xdr:row>
      <xdr:rowOff>0</xdr:rowOff>
    </xdr:from>
    <xdr:ext cx="590550" cy="590550"/>
    <xdr:pic>
      <xdr:nvPicPr>
        <xdr:cNvPr id="252" name="image1308.jpg">
          <a:extLst>
            <a:ext uri="{FF2B5EF4-FFF2-40B4-BE49-F238E27FC236}">
              <a16:creationId xmlns:a16="http://schemas.microsoft.com/office/drawing/2014/main" id="{00000000-0008-0000-0600-0000FC000000}"/>
            </a:ext>
          </a:extLst>
        </xdr:cNvPr>
        <xdr:cNvPicPr preferRelativeResize="0"/>
      </xdr:nvPicPr>
      <xdr:blipFill>
        <a:blip xmlns:r="http://schemas.openxmlformats.org/officeDocument/2006/relationships" r:embed="rId2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251</xdr:row>
      <xdr:rowOff>0</xdr:rowOff>
    </xdr:from>
    <xdr:ext cx="590550" cy="590550"/>
    <xdr:pic>
      <xdr:nvPicPr>
        <xdr:cNvPr id="253" name="image1307.jpg">
          <a:extLst>
            <a:ext uri="{FF2B5EF4-FFF2-40B4-BE49-F238E27FC236}">
              <a16:creationId xmlns:a16="http://schemas.microsoft.com/office/drawing/2014/main" id="{00000000-0008-0000-0600-0000FD000000}"/>
            </a:ext>
          </a:extLst>
        </xdr:cNvPr>
        <xdr:cNvPicPr preferRelativeResize="0"/>
      </xdr:nvPicPr>
      <xdr:blipFill>
        <a:blip xmlns:r="http://schemas.openxmlformats.org/officeDocument/2006/relationships" r:embed="rId2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252</xdr:row>
      <xdr:rowOff>0</xdr:rowOff>
    </xdr:from>
    <xdr:ext cx="590550" cy="590550"/>
    <xdr:pic>
      <xdr:nvPicPr>
        <xdr:cNvPr id="254" name="image1310.png">
          <a:extLst>
            <a:ext uri="{FF2B5EF4-FFF2-40B4-BE49-F238E27FC236}">
              <a16:creationId xmlns:a16="http://schemas.microsoft.com/office/drawing/2014/main" id="{00000000-0008-0000-0600-0000FE000000}"/>
            </a:ext>
          </a:extLst>
        </xdr:cNvPr>
        <xdr:cNvPicPr preferRelativeResize="0"/>
      </xdr:nvPicPr>
      <xdr:blipFill>
        <a:blip xmlns:r="http://schemas.openxmlformats.org/officeDocument/2006/relationships" r:embed="rId2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253</xdr:row>
      <xdr:rowOff>0</xdr:rowOff>
    </xdr:from>
    <xdr:ext cx="590550" cy="590550"/>
    <xdr:pic>
      <xdr:nvPicPr>
        <xdr:cNvPr id="255" name="image1305.jpg">
          <a:extLst>
            <a:ext uri="{FF2B5EF4-FFF2-40B4-BE49-F238E27FC236}">
              <a16:creationId xmlns:a16="http://schemas.microsoft.com/office/drawing/2014/main" id="{00000000-0008-0000-0600-0000FF000000}"/>
            </a:ext>
          </a:extLst>
        </xdr:cNvPr>
        <xdr:cNvPicPr preferRelativeResize="0"/>
      </xdr:nvPicPr>
      <xdr:blipFill>
        <a:blip xmlns:r="http://schemas.openxmlformats.org/officeDocument/2006/relationships" r:embed="rId2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254</xdr:row>
      <xdr:rowOff>0</xdr:rowOff>
    </xdr:from>
    <xdr:ext cx="590550" cy="590550"/>
    <xdr:pic>
      <xdr:nvPicPr>
        <xdr:cNvPr id="256" name="image1300.png">
          <a:extLst>
            <a:ext uri="{FF2B5EF4-FFF2-40B4-BE49-F238E27FC236}">
              <a16:creationId xmlns:a16="http://schemas.microsoft.com/office/drawing/2014/main" id="{00000000-0008-0000-0600-000000010000}"/>
            </a:ext>
          </a:extLst>
        </xdr:cNvPr>
        <xdr:cNvPicPr preferRelativeResize="0"/>
      </xdr:nvPicPr>
      <xdr:blipFill>
        <a:blip xmlns:r="http://schemas.openxmlformats.org/officeDocument/2006/relationships" r:embed="rId2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255</xdr:row>
      <xdr:rowOff>0</xdr:rowOff>
    </xdr:from>
    <xdr:ext cx="590550" cy="590550"/>
    <xdr:pic>
      <xdr:nvPicPr>
        <xdr:cNvPr id="257" name="image1303.jpg">
          <a:extLst>
            <a:ext uri="{FF2B5EF4-FFF2-40B4-BE49-F238E27FC236}">
              <a16:creationId xmlns:a16="http://schemas.microsoft.com/office/drawing/2014/main" id="{00000000-0008-0000-0600-000001010000}"/>
            </a:ext>
          </a:extLst>
        </xdr:cNvPr>
        <xdr:cNvPicPr preferRelativeResize="0"/>
      </xdr:nvPicPr>
      <xdr:blipFill>
        <a:blip xmlns:r="http://schemas.openxmlformats.org/officeDocument/2006/relationships" r:embed="rId2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256</xdr:row>
      <xdr:rowOff>0</xdr:rowOff>
    </xdr:from>
    <xdr:ext cx="590550" cy="590550"/>
    <xdr:pic>
      <xdr:nvPicPr>
        <xdr:cNvPr id="258" name="image1313.jpg">
          <a:extLst>
            <a:ext uri="{FF2B5EF4-FFF2-40B4-BE49-F238E27FC236}">
              <a16:creationId xmlns:a16="http://schemas.microsoft.com/office/drawing/2014/main" id="{00000000-0008-0000-0600-000002010000}"/>
            </a:ext>
          </a:extLst>
        </xdr:cNvPr>
        <xdr:cNvPicPr preferRelativeResize="0"/>
      </xdr:nvPicPr>
      <xdr:blipFill>
        <a:blip xmlns:r="http://schemas.openxmlformats.org/officeDocument/2006/relationships" r:embed="rId2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257</xdr:row>
      <xdr:rowOff>0</xdr:rowOff>
    </xdr:from>
    <xdr:ext cx="590550" cy="590550"/>
    <xdr:pic>
      <xdr:nvPicPr>
        <xdr:cNvPr id="259" name="image1327.jpg">
          <a:extLst>
            <a:ext uri="{FF2B5EF4-FFF2-40B4-BE49-F238E27FC236}">
              <a16:creationId xmlns:a16="http://schemas.microsoft.com/office/drawing/2014/main" id="{00000000-0008-0000-0600-000003010000}"/>
            </a:ext>
          </a:extLst>
        </xdr:cNvPr>
        <xdr:cNvPicPr preferRelativeResize="0"/>
      </xdr:nvPicPr>
      <xdr:blipFill>
        <a:blip xmlns:r="http://schemas.openxmlformats.org/officeDocument/2006/relationships" r:embed="rId2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258</xdr:row>
      <xdr:rowOff>0</xdr:rowOff>
    </xdr:from>
    <xdr:ext cx="590550" cy="590550"/>
    <xdr:pic>
      <xdr:nvPicPr>
        <xdr:cNvPr id="260" name="image1323.jpg">
          <a:extLst>
            <a:ext uri="{FF2B5EF4-FFF2-40B4-BE49-F238E27FC236}">
              <a16:creationId xmlns:a16="http://schemas.microsoft.com/office/drawing/2014/main" id="{00000000-0008-0000-0600-000004010000}"/>
            </a:ext>
          </a:extLst>
        </xdr:cNvPr>
        <xdr:cNvPicPr preferRelativeResize="0"/>
      </xdr:nvPicPr>
      <xdr:blipFill>
        <a:blip xmlns:r="http://schemas.openxmlformats.org/officeDocument/2006/relationships" r:embed="rId2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259</xdr:row>
      <xdr:rowOff>0</xdr:rowOff>
    </xdr:from>
    <xdr:ext cx="590550" cy="590550"/>
    <xdr:pic>
      <xdr:nvPicPr>
        <xdr:cNvPr id="261" name="image1318.jpg">
          <a:extLst>
            <a:ext uri="{FF2B5EF4-FFF2-40B4-BE49-F238E27FC236}">
              <a16:creationId xmlns:a16="http://schemas.microsoft.com/office/drawing/2014/main" id="{00000000-0008-0000-0600-000005010000}"/>
            </a:ext>
          </a:extLst>
        </xdr:cNvPr>
        <xdr:cNvPicPr preferRelativeResize="0"/>
      </xdr:nvPicPr>
      <xdr:blipFill>
        <a:blip xmlns:r="http://schemas.openxmlformats.org/officeDocument/2006/relationships" r:embed="rId2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260</xdr:row>
      <xdr:rowOff>0</xdr:rowOff>
    </xdr:from>
    <xdr:ext cx="590550" cy="590550"/>
    <xdr:pic>
      <xdr:nvPicPr>
        <xdr:cNvPr id="262" name="image1311.jpg">
          <a:extLst>
            <a:ext uri="{FF2B5EF4-FFF2-40B4-BE49-F238E27FC236}">
              <a16:creationId xmlns:a16="http://schemas.microsoft.com/office/drawing/2014/main" id="{00000000-0008-0000-0600-000006010000}"/>
            </a:ext>
          </a:extLst>
        </xdr:cNvPr>
        <xdr:cNvPicPr preferRelativeResize="0"/>
      </xdr:nvPicPr>
      <xdr:blipFill>
        <a:blip xmlns:r="http://schemas.openxmlformats.org/officeDocument/2006/relationships" r:embed="rId2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261</xdr:row>
      <xdr:rowOff>0</xdr:rowOff>
    </xdr:from>
    <xdr:ext cx="590550" cy="590550"/>
    <xdr:pic>
      <xdr:nvPicPr>
        <xdr:cNvPr id="263" name="image1314.jpg">
          <a:extLst>
            <a:ext uri="{FF2B5EF4-FFF2-40B4-BE49-F238E27FC236}">
              <a16:creationId xmlns:a16="http://schemas.microsoft.com/office/drawing/2014/main" id="{00000000-0008-0000-0600-000007010000}"/>
            </a:ext>
          </a:extLst>
        </xdr:cNvPr>
        <xdr:cNvPicPr preferRelativeResize="0"/>
      </xdr:nvPicPr>
      <xdr:blipFill>
        <a:blip xmlns:r="http://schemas.openxmlformats.org/officeDocument/2006/relationships" r:embed="rId2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262</xdr:row>
      <xdr:rowOff>0</xdr:rowOff>
    </xdr:from>
    <xdr:ext cx="590550" cy="590550"/>
    <xdr:pic>
      <xdr:nvPicPr>
        <xdr:cNvPr id="264" name="image1321.jpg">
          <a:extLst>
            <a:ext uri="{FF2B5EF4-FFF2-40B4-BE49-F238E27FC236}">
              <a16:creationId xmlns:a16="http://schemas.microsoft.com/office/drawing/2014/main" id="{00000000-0008-0000-0600-000008010000}"/>
            </a:ext>
          </a:extLst>
        </xdr:cNvPr>
        <xdr:cNvPicPr preferRelativeResize="0"/>
      </xdr:nvPicPr>
      <xdr:blipFill>
        <a:blip xmlns:r="http://schemas.openxmlformats.org/officeDocument/2006/relationships" r:embed="rId2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263</xdr:row>
      <xdr:rowOff>0</xdr:rowOff>
    </xdr:from>
    <xdr:ext cx="590550" cy="590550"/>
    <xdr:pic>
      <xdr:nvPicPr>
        <xdr:cNvPr id="265" name="image1353.jpg">
          <a:extLst>
            <a:ext uri="{FF2B5EF4-FFF2-40B4-BE49-F238E27FC236}">
              <a16:creationId xmlns:a16="http://schemas.microsoft.com/office/drawing/2014/main" id="{00000000-0008-0000-0600-000009010000}"/>
            </a:ext>
          </a:extLst>
        </xdr:cNvPr>
        <xdr:cNvPicPr preferRelativeResize="0"/>
      </xdr:nvPicPr>
      <xdr:blipFill>
        <a:blip xmlns:r="http://schemas.openxmlformats.org/officeDocument/2006/relationships" r:embed="rId2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264</xdr:row>
      <xdr:rowOff>0</xdr:rowOff>
    </xdr:from>
    <xdr:ext cx="590550" cy="590550"/>
    <xdr:pic>
      <xdr:nvPicPr>
        <xdr:cNvPr id="266" name="image1316.jpg">
          <a:extLst>
            <a:ext uri="{FF2B5EF4-FFF2-40B4-BE49-F238E27FC236}">
              <a16:creationId xmlns:a16="http://schemas.microsoft.com/office/drawing/2014/main" id="{00000000-0008-0000-0600-00000A010000}"/>
            </a:ext>
          </a:extLst>
        </xdr:cNvPr>
        <xdr:cNvPicPr preferRelativeResize="0"/>
      </xdr:nvPicPr>
      <xdr:blipFill>
        <a:blip xmlns:r="http://schemas.openxmlformats.org/officeDocument/2006/relationships" r:embed="rId2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265</xdr:row>
      <xdr:rowOff>0</xdr:rowOff>
    </xdr:from>
    <xdr:ext cx="590550" cy="590550"/>
    <xdr:pic>
      <xdr:nvPicPr>
        <xdr:cNvPr id="267" name="image1304.jpg">
          <a:extLst>
            <a:ext uri="{FF2B5EF4-FFF2-40B4-BE49-F238E27FC236}">
              <a16:creationId xmlns:a16="http://schemas.microsoft.com/office/drawing/2014/main" id="{00000000-0008-0000-0600-00000B010000}"/>
            </a:ext>
          </a:extLst>
        </xdr:cNvPr>
        <xdr:cNvPicPr preferRelativeResize="0"/>
      </xdr:nvPicPr>
      <xdr:blipFill>
        <a:blip xmlns:r="http://schemas.openxmlformats.org/officeDocument/2006/relationships" r:embed="rId2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266</xdr:row>
      <xdr:rowOff>0</xdr:rowOff>
    </xdr:from>
    <xdr:ext cx="590550" cy="590550"/>
    <xdr:pic>
      <xdr:nvPicPr>
        <xdr:cNvPr id="268" name="image1320.jpg">
          <a:extLst>
            <a:ext uri="{FF2B5EF4-FFF2-40B4-BE49-F238E27FC236}">
              <a16:creationId xmlns:a16="http://schemas.microsoft.com/office/drawing/2014/main" id="{00000000-0008-0000-0600-00000C010000}"/>
            </a:ext>
          </a:extLst>
        </xdr:cNvPr>
        <xdr:cNvPicPr preferRelativeResize="0"/>
      </xdr:nvPicPr>
      <xdr:blipFill>
        <a:blip xmlns:r="http://schemas.openxmlformats.org/officeDocument/2006/relationships" r:embed="rId2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267</xdr:row>
      <xdr:rowOff>0</xdr:rowOff>
    </xdr:from>
    <xdr:ext cx="590550" cy="590550"/>
    <xdr:pic>
      <xdr:nvPicPr>
        <xdr:cNvPr id="269" name="image1315.jpg">
          <a:extLst>
            <a:ext uri="{FF2B5EF4-FFF2-40B4-BE49-F238E27FC236}">
              <a16:creationId xmlns:a16="http://schemas.microsoft.com/office/drawing/2014/main" id="{00000000-0008-0000-0600-00000D010000}"/>
            </a:ext>
          </a:extLst>
        </xdr:cNvPr>
        <xdr:cNvPicPr preferRelativeResize="0"/>
      </xdr:nvPicPr>
      <xdr:blipFill>
        <a:blip xmlns:r="http://schemas.openxmlformats.org/officeDocument/2006/relationships" r:embed="rId2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268</xdr:row>
      <xdr:rowOff>0</xdr:rowOff>
    </xdr:from>
    <xdr:ext cx="590550" cy="590550"/>
    <xdr:pic>
      <xdr:nvPicPr>
        <xdr:cNvPr id="270" name="image1306.jpg">
          <a:extLst>
            <a:ext uri="{FF2B5EF4-FFF2-40B4-BE49-F238E27FC236}">
              <a16:creationId xmlns:a16="http://schemas.microsoft.com/office/drawing/2014/main" id="{00000000-0008-0000-0600-00000E010000}"/>
            </a:ext>
          </a:extLst>
        </xdr:cNvPr>
        <xdr:cNvPicPr preferRelativeResize="0"/>
      </xdr:nvPicPr>
      <xdr:blipFill>
        <a:blip xmlns:r="http://schemas.openxmlformats.org/officeDocument/2006/relationships" r:embed="rId2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269</xdr:row>
      <xdr:rowOff>0</xdr:rowOff>
    </xdr:from>
    <xdr:ext cx="590550" cy="590550"/>
    <xdr:pic>
      <xdr:nvPicPr>
        <xdr:cNvPr id="271" name="image1317.jpg">
          <a:extLst>
            <a:ext uri="{FF2B5EF4-FFF2-40B4-BE49-F238E27FC236}">
              <a16:creationId xmlns:a16="http://schemas.microsoft.com/office/drawing/2014/main" id="{00000000-0008-0000-0600-00000F010000}"/>
            </a:ext>
          </a:extLst>
        </xdr:cNvPr>
        <xdr:cNvPicPr preferRelativeResize="0"/>
      </xdr:nvPicPr>
      <xdr:blipFill>
        <a:blip xmlns:r="http://schemas.openxmlformats.org/officeDocument/2006/relationships" r:embed="rId2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270</xdr:row>
      <xdr:rowOff>0</xdr:rowOff>
    </xdr:from>
    <xdr:ext cx="590550" cy="590550"/>
    <xdr:pic>
      <xdr:nvPicPr>
        <xdr:cNvPr id="272" name="image1332.jpg">
          <a:extLst>
            <a:ext uri="{FF2B5EF4-FFF2-40B4-BE49-F238E27FC236}">
              <a16:creationId xmlns:a16="http://schemas.microsoft.com/office/drawing/2014/main" id="{00000000-0008-0000-0600-000010010000}"/>
            </a:ext>
          </a:extLst>
        </xdr:cNvPr>
        <xdr:cNvPicPr preferRelativeResize="0"/>
      </xdr:nvPicPr>
      <xdr:blipFill>
        <a:blip xmlns:r="http://schemas.openxmlformats.org/officeDocument/2006/relationships" r:embed="rId2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271</xdr:row>
      <xdr:rowOff>0</xdr:rowOff>
    </xdr:from>
    <xdr:ext cx="590550" cy="590550"/>
    <xdr:pic>
      <xdr:nvPicPr>
        <xdr:cNvPr id="273" name="image1324.jpg">
          <a:extLst>
            <a:ext uri="{FF2B5EF4-FFF2-40B4-BE49-F238E27FC236}">
              <a16:creationId xmlns:a16="http://schemas.microsoft.com/office/drawing/2014/main" id="{00000000-0008-0000-0600-000011010000}"/>
            </a:ext>
          </a:extLst>
        </xdr:cNvPr>
        <xdr:cNvPicPr preferRelativeResize="0"/>
      </xdr:nvPicPr>
      <xdr:blipFill>
        <a:blip xmlns:r="http://schemas.openxmlformats.org/officeDocument/2006/relationships" r:embed="rId2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272</xdr:row>
      <xdr:rowOff>0</xdr:rowOff>
    </xdr:from>
    <xdr:ext cx="590550" cy="590550"/>
    <xdr:pic>
      <xdr:nvPicPr>
        <xdr:cNvPr id="274" name="image1322.jpg">
          <a:extLst>
            <a:ext uri="{FF2B5EF4-FFF2-40B4-BE49-F238E27FC236}">
              <a16:creationId xmlns:a16="http://schemas.microsoft.com/office/drawing/2014/main" id="{00000000-0008-0000-0600-000012010000}"/>
            </a:ext>
          </a:extLst>
        </xdr:cNvPr>
        <xdr:cNvPicPr preferRelativeResize="0"/>
      </xdr:nvPicPr>
      <xdr:blipFill>
        <a:blip xmlns:r="http://schemas.openxmlformats.org/officeDocument/2006/relationships" r:embed="rId2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273</xdr:row>
      <xdr:rowOff>0</xdr:rowOff>
    </xdr:from>
    <xdr:ext cx="590550" cy="590550"/>
    <xdr:pic>
      <xdr:nvPicPr>
        <xdr:cNvPr id="275" name="image1337.jpg">
          <a:extLst>
            <a:ext uri="{FF2B5EF4-FFF2-40B4-BE49-F238E27FC236}">
              <a16:creationId xmlns:a16="http://schemas.microsoft.com/office/drawing/2014/main" id="{00000000-0008-0000-0600-000013010000}"/>
            </a:ext>
          </a:extLst>
        </xdr:cNvPr>
        <xdr:cNvPicPr preferRelativeResize="0"/>
      </xdr:nvPicPr>
      <xdr:blipFill>
        <a:blip xmlns:r="http://schemas.openxmlformats.org/officeDocument/2006/relationships" r:embed="rId2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274</xdr:row>
      <xdr:rowOff>0</xdr:rowOff>
    </xdr:from>
    <xdr:ext cx="590550" cy="590550"/>
    <xdr:pic>
      <xdr:nvPicPr>
        <xdr:cNvPr id="276" name="image1325.jpg">
          <a:extLst>
            <a:ext uri="{FF2B5EF4-FFF2-40B4-BE49-F238E27FC236}">
              <a16:creationId xmlns:a16="http://schemas.microsoft.com/office/drawing/2014/main" id="{00000000-0008-0000-0600-000014010000}"/>
            </a:ext>
          </a:extLst>
        </xdr:cNvPr>
        <xdr:cNvPicPr preferRelativeResize="0"/>
      </xdr:nvPicPr>
      <xdr:blipFill>
        <a:blip xmlns:r="http://schemas.openxmlformats.org/officeDocument/2006/relationships" r:embed="rId2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275</xdr:row>
      <xdr:rowOff>0</xdr:rowOff>
    </xdr:from>
    <xdr:ext cx="590550" cy="590550"/>
    <xdr:pic>
      <xdr:nvPicPr>
        <xdr:cNvPr id="277" name="image1328.jpg">
          <a:extLst>
            <a:ext uri="{FF2B5EF4-FFF2-40B4-BE49-F238E27FC236}">
              <a16:creationId xmlns:a16="http://schemas.microsoft.com/office/drawing/2014/main" id="{00000000-0008-0000-0600-000015010000}"/>
            </a:ext>
          </a:extLst>
        </xdr:cNvPr>
        <xdr:cNvPicPr preferRelativeResize="0"/>
      </xdr:nvPicPr>
      <xdr:blipFill>
        <a:blip xmlns:r="http://schemas.openxmlformats.org/officeDocument/2006/relationships" r:embed="rId2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276</xdr:row>
      <xdr:rowOff>0</xdr:rowOff>
    </xdr:from>
    <xdr:ext cx="590550" cy="590550"/>
    <xdr:pic>
      <xdr:nvPicPr>
        <xdr:cNvPr id="278" name="image1335.jpg">
          <a:extLst>
            <a:ext uri="{FF2B5EF4-FFF2-40B4-BE49-F238E27FC236}">
              <a16:creationId xmlns:a16="http://schemas.microsoft.com/office/drawing/2014/main" id="{00000000-0008-0000-0600-000016010000}"/>
            </a:ext>
          </a:extLst>
        </xdr:cNvPr>
        <xdr:cNvPicPr preferRelativeResize="0"/>
      </xdr:nvPicPr>
      <xdr:blipFill>
        <a:blip xmlns:r="http://schemas.openxmlformats.org/officeDocument/2006/relationships" r:embed="rId2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277</xdr:row>
      <xdr:rowOff>0</xdr:rowOff>
    </xdr:from>
    <xdr:ext cx="590550" cy="590550"/>
    <xdr:pic>
      <xdr:nvPicPr>
        <xdr:cNvPr id="279" name="image1329.jpg">
          <a:extLst>
            <a:ext uri="{FF2B5EF4-FFF2-40B4-BE49-F238E27FC236}">
              <a16:creationId xmlns:a16="http://schemas.microsoft.com/office/drawing/2014/main" id="{00000000-0008-0000-0600-000017010000}"/>
            </a:ext>
          </a:extLst>
        </xdr:cNvPr>
        <xdr:cNvPicPr preferRelativeResize="0"/>
      </xdr:nvPicPr>
      <xdr:blipFill>
        <a:blip xmlns:r="http://schemas.openxmlformats.org/officeDocument/2006/relationships" r:embed="rId2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278</xdr:row>
      <xdr:rowOff>0</xdr:rowOff>
    </xdr:from>
    <xdr:ext cx="590550" cy="590550"/>
    <xdr:pic>
      <xdr:nvPicPr>
        <xdr:cNvPr id="280" name="image1350.jpg">
          <a:extLst>
            <a:ext uri="{FF2B5EF4-FFF2-40B4-BE49-F238E27FC236}">
              <a16:creationId xmlns:a16="http://schemas.microsoft.com/office/drawing/2014/main" id="{00000000-0008-0000-0600-000018010000}"/>
            </a:ext>
          </a:extLst>
        </xdr:cNvPr>
        <xdr:cNvPicPr preferRelativeResize="0"/>
      </xdr:nvPicPr>
      <xdr:blipFill>
        <a:blip xmlns:r="http://schemas.openxmlformats.org/officeDocument/2006/relationships" r:embed="rId2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279</xdr:row>
      <xdr:rowOff>0</xdr:rowOff>
    </xdr:from>
    <xdr:ext cx="590550" cy="590550"/>
    <xdr:pic>
      <xdr:nvPicPr>
        <xdr:cNvPr id="281" name="image1336.jpg">
          <a:extLst>
            <a:ext uri="{FF2B5EF4-FFF2-40B4-BE49-F238E27FC236}">
              <a16:creationId xmlns:a16="http://schemas.microsoft.com/office/drawing/2014/main" id="{00000000-0008-0000-0600-000019010000}"/>
            </a:ext>
          </a:extLst>
        </xdr:cNvPr>
        <xdr:cNvPicPr preferRelativeResize="0"/>
      </xdr:nvPicPr>
      <xdr:blipFill>
        <a:blip xmlns:r="http://schemas.openxmlformats.org/officeDocument/2006/relationships" r:embed="rId2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280</xdr:row>
      <xdr:rowOff>0</xdr:rowOff>
    </xdr:from>
    <xdr:ext cx="590550" cy="590550"/>
    <xdr:pic>
      <xdr:nvPicPr>
        <xdr:cNvPr id="282" name="image1347.jpg">
          <a:extLst>
            <a:ext uri="{FF2B5EF4-FFF2-40B4-BE49-F238E27FC236}">
              <a16:creationId xmlns:a16="http://schemas.microsoft.com/office/drawing/2014/main" id="{00000000-0008-0000-0600-00001A010000}"/>
            </a:ext>
          </a:extLst>
        </xdr:cNvPr>
        <xdr:cNvPicPr preferRelativeResize="0"/>
      </xdr:nvPicPr>
      <xdr:blipFill>
        <a:blip xmlns:r="http://schemas.openxmlformats.org/officeDocument/2006/relationships" r:embed="rId2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281</xdr:row>
      <xdr:rowOff>0</xdr:rowOff>
    </xdr:from>
    <xdr:ext cx="590550" cy="590550"/>
    <xdr:pic>
      <xdr:nvPicPr>
        <xdr:cNvPr id="283" name="image1326.jpg">
          <a:extLst>
            <a:ext uri="{FF2B5EF4-FFF2-40B4-BE49-F238E27FC236}">
              <a16:creationId xmlns:a16="http://schemas.microsoft.com/office/drawing/2014/main" id="{00000000-0008-0000-0600-00001B010000}"/>
            </a:ext>
          </a:extLst>
        </xdr:cNvPr>
        <xdr:cNvPicPr preferRelativeResize="0"/>
      </xdr:nvPicPr>
      <xdr:blipFill>
        <a:blip xmlns:r="http://schemas.openxmlformats.org/officeDocument/2006/relationships" r:embed="rId2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282</xdr:row>
      <xdr:rowOff>0</xdr:rowOff>
    </xdr:from>
    <xdr:ext cx="590550" cy="590550"/>
    <xdr:pic>
      <xdr:nvPicPr>
        <xdr:cNvPr id="284" name="image1341.jpg">
          <a:extLst>
            <a:ext uri="{FF2B5EF4-FFF2-40B4-BE49-F238E27FC236}">
              <a16:creationId xmlns:a16="http://schemas.microsoft.com/office/drawing/2014/main" id="{00000000-0008-0000-0600-00001C010000}"/>
            </a:ext>
          </a:extLst>
        </xdr:cNvPr>
        <xdr:cNvPicPr preferRelativeResize="0"/>
      </xdr:nvPicPr>
      <xdr:blipFill>
        <a:blip xmlns:r="http://schemas.openxmlformats.org/officeDocument/2006/relationships" r:embed="rId2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283</xdr:row>
      <xdr:rowOff>0</xdr:rowOff>
    </xdr:from>
    <xdr:ext cx="590550" cy="590550"/>
    <xdr:pic>
      <xdr:nvPicPr>
        <xdr:cNvPr id="285" name="image1333.jpg">
          <a:extLst>
            <a:ext uri="{FF2B5EF4-FFF2-40B4-BE49-F238E27FC236}">
              <a16:creationId xmlns:a16="http://schemas.microsoft.com/office/drawing/2014/main" id="{00000000-0008-0000-0600-00001D010000}"/>
            </a:ext>
          </a:extLst>
        </xdr:cNvPr>
        <xdr:cNvPicPr preferRelativeResize="0"/>
      </xdr:nvPicPr>
      <xdr:blipFill>
        <a:blip xmlns:r="http://schemas.openxmlformats.org/officeDocument/2006/relationships" r:embed="rId2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284</xdr:row>
      <xdr:rowOff>0</xdr:rowOff>
    </xdr:from>
    <xdr:ext cx="590550" cy="590550"/>
    <xdr:pic>
      <xdr:nvPicPr>
        <xdr:cNvPr id="286" name="image1338.jpg">
          <a:extLst>
            <a:ext uri="{FF2B5EF4-FFF2-40B4-BE49-F238E27FC236}">
              <a16:creationId xmlns:a16="http://schemas.microsoft.com/office/drawing/2014/main" id="{00000000-0008-0000-0600-00001E010000}"/>
            </a:ext>
          </a:extLst>
        </xdr:cNvPr>
        <xdr:cNvPicPr preferRelativeResize="0"/>
      </xdr:nvPicPr>
      <xdr:blipFill>
        <a:blip xmlns:r="http://schemas.openxmlformats.org/officeDocument/2006/relationships" r:embed="rId2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285</xdr:row>
      <xdr:rowOff>0</xdr:rowOff>
    </xdr:from>
    <xdr:ext cx="590550" cy="590550"/>
    <xdr:pic>
      <xdr:nvPicPr>
        <xdr:cNvPr id="287" name="image1339.jpg">
          <a:extLst>
            <a:ext uri="{FF2B5EF4-FFF2-40B4-BE49-F238E27FC236}">
              <a16:creationId xmlns:a16="http://schemas.microsoft.com/office/drawing/2014/main" id="{00000000-0008-0000-0600-00001F010000}"/>
            </a:ext>
          </a:extLst>
        </xdr:cNvPr>
        <xdr:cNvPicPr preferRelativeResize="0"/>
      </xdr:nvPicPr>
      <xdr:blipFill>
        <a:blip xmlns:r="http://schemas.openxmlformats.org/officeDocument/2006/relationships" r:embed="rId2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286</xdr:row>
      <xdr:rowOff>0</xdr:rowOff>
    </xdr:from>
    <xdr:ext cx="590550" cy="590550"/>
    <xdr:pic>
      <xdr:nvPicPr>
        <xdr:cNvPr id="288" name="image1356.jpg">
          <a:extLst>
            <a:ext uri="{FF2B5EF4-FFF2-40B4-BE49-F238E27FC236}">
              <a16:creationId xmlns:a16="http://schemas.microsoft.com/office/drawing/2014/main" id="{00000000-0008-0000-0600-000020010000}"/>
            </a:ext>
          </a:extLst>
        </xdr:cNvPr>
        <xdr:cNvPicPr preferRelativeResize="0"/>
      </xdr:nvPicPr>
      <xdr:blipFill>
        <a:blip xmlns:r="http://schemas.openxmlformats.org/officeDocument/2006/relationships" r:embed="rId2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287</xdr:row>
      <xdr:rowOff>0</xdr:rowOff>
    </xdr:from>
    <xdr:ext cx="590550" cy="590550"/>
    <xdr:pic>
      <xdr:nvPicPr>
        <xdr:cNvPr id="289" name="image1345.jpg">
          <a:extLst>
            <a:ext uri="{FF2B5EF4-FFF2-40B4-BE49-F238E27FC236}">
              <a16:creationId xmlns:a16="http://schemas.microsoft.com/office/drawing/2014/main" id="{00000000-0008-0000-0600-000021010000}"/>
            </a:ext>
          </a:extLst>
        </xdr:cNvPr>
        <xdr:cNvPicPr preferRelativeResize="0"/>
      </xdr:nvPicPr>
      <xdr:blipFill>
        <a:blip xmlns:r="http://schemas.openxmlformats.org/officeDocument/2006/relationships" r:embed="rId2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288</xdr:row>
      <xdr:rowOff>0</xdr:rowOff>
    </xdr:from>
    <xdr:ext cx="590550" cy="590550"/>
    <xdr:pic>
      <xdr:nvPicPr>
        <xdr:cNvPr id="290" name="image1330.jpg">
          <a:extLst>
            <a:ext uri="{FF2B5EF4-FFF2-40B4-BE49-F238E27FC236}">
              <a16:creationId xmlns:a16="http://schemas.microsoft.com/office/drawing/2014/main" id="{00000000-0008-0000-0600-000022010000}"/>
            </a:ext>
          </a:extLst>
        </xdr:cNvPr>
        <xdr:cNvPicPr preferRelativeResize="0"/>
      </xdr:nvPicPr>
      <xdr:blipFill>
        <a:blip xmlns:r="http://schemas.openxmlformats.org/officeDocument/2006/relationships" r:embed="rId2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289</xdr:row>
      <xdr:rowOff>0</xdr:rowOff>
    </xdr:from>
    <xdr:ext cx="590550" cy="590550"/>
    <xdr:pic>
      <xdr:nvPicPr>
        <xdr:cNvPr id="291" name="image1342.jpg">
          <a:extLst>
            <a:ext uri="{FF2B5EF4-FFF2-40B4-BE49-F238E27FC236}">
              <a16:creationId xmlns:a16="http://schemas.microsoft.com/office/drawing/2014/main" id="{00000000-0008-0000-0600-000023010000}"/>
            </a:ext>
          </a:extLst>
        </xdr:cNvPr>
        <xdr:cNvPicPr preferRelativeResize="0"/>
      </xdr:nvPicPr>
      <xdr:blipFill>
        <a:blip xmlns:r="http://schemas.openxmlformats.org/officeDocument/2006/relationships" r:embed="rId2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290</xdr:row>
      <xdr:rowOff>0</xdr:rowOff>
    </xdr:from>
    <xdr:ext cx="590550" cy="590550"/>
    <xdr:pic>
      <xdr:nvPicPr>
        <xdr:cNvPr id="292" name="image1334.png">
          <a:extLst>
            <a:ext uri="{FF2B5EF4-FFF2-40B4-BE49-F238E27FC236}">
              <a16:creationId xmlns:a16="http://schemas.microsoft.com/office/drawing/2014/main" id="{00000000-0008-0000-0600-000024010000}"/>
            </a:ext>
          </a:extLst>
        </xdr:cNvPr>
        <xdr:cNvPicPr preferRelativeResize="0"/>
      </xdr:nvPicPr>
      <xdr:blipFill>
        <a:blip xmlns:r="http://schemas.openxmlformats.org/officeDocument/2006/relationships" r:embed="rId2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291</xdr:row>
      <xdr:rowOff>0</xdr:rowOff>
    </xdr:from>
    <xdr:ext cx="590550" cy="590550"/>
    <xdr:pic>
      <xdr:nvPicPr>
        <xdr:cNvPr id="293" name="image1348.jpg">
          <a:extLst>
            <a:ext uri="{FF2B5EF4-FFF2-40B4-BE49-F238E27FC236}">
              <a16:creationId xmlns:a16="http://schemas.microsoft.com/office/drawing/2014/main" id="{00000000-0008-0000-0600-000025010000}"/>
            </a:ext>
          </a:extLst>
        </xdr:cNvPr>
        <xdr:cNvPicPr preferRelativeResize="0"/>
      </xdr:nvPicPr>
      <xdr:blipFill>
        <a:blip xmlns:r="http://schemas.openxmlformats.org/officeDocument/2006/relationships" r:embed="rId2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292</xdr:row>
      <xdr:rowOff>0</xdr:rowOff>
    </xdr:from>
    <xdr:ext cx="590550" cy="590550"/>
    <xdr:pic>
      <xdr:nvPicPr>
        <xdr:cNvPr id="294" name="image1363.jpg">
          <a:extLst>
            <a:ext uri="{FF2B5EF4-FFF2-40B4-BE49-F238E27FC236}">
              <a16:creationId xmlns:a16="http://schemas.microsoft.com/office/drawing/2014/main" id="{00000000-0008-0000-0600-000026010000}"/>
            </a:ext>
          </a:extLst>
        </xdr:cNvPr>
        <xdr:cNvPicPr preferRelativeResize="0"/>
      </xdr:nvPicPr>
      <xdr:blipFill>
        <a:blip xmlns:r="http://schemas.openxmlformats.org/officeDocument/2006/relationships" r:embed="rId2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293</xdr:row>
      <xdr:rowOff>0</xdr:rowOff>
    </xdr:from>
    <xdr:ext cx="590550" cy="590550"/>
    <xdr:pic>
      <xdr:nvPicPr>
        <xdr:cNvPr id="295" name="image1340.jpg">
          <a:extLst>
            <a:ext uri="{FF2B5EF4-FFF2-40B4-BE49-F238E27FC236}">
              <a16:creationId xmlns:a16="http://schemas.microsoft.com/office/drawing/2014/main" id="{00000000-0008-0000-0600-000027010000}"/>
            </a:ext>
          </a:extLst>
        </xdr:cNvPr>
        <xdr:cNvPicPr preferRelativeResize="0"/>
      </xdr:nvPicPr>
      <xdr:blipFill>
        <a:blip xmlns:r="http://schemas.openxmlformats.org/officeDocument/2006/relationships" r:embed="rId2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294</xdr:row>
      <xdr:rowOff>0</xdr:rowOff>
    </xdr:from>
    <xdr:ext cx="590550" cy="590550"/>
    <xdr:pic>
      <xdr:nvPicPr>
        <xdr:cNvPr id="296" name="image1344.jpg">
          <a:extLst>
            <a:ext uri="{FF2B5EF4-FFF2-40B4-BE49-F238E27FC236}">
              <a16:creationId xmlns:a16="http://schemas.microsoft.com/office/drawing/2014/main" id="{00000000-0008-0000-0600-000028010000}"/>
            </a:ext>
          </a:extLst>
        </xdr:cNvPr>
        <xdr:cNvPicPr preferRelativeResize="0"/>
      </xdr:nvPicPr>
      <xdr:blipFill>
        <a:blip xmlns:r="http://schemas.openxmlformats.org/officeDocument/2006/relationships" r:embed="rId2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295</xdr:row>
      <xdr:rowOff>0</xdr:rowOff>
    </xdr:from>
    <xdr:ext cx="590550" cy="590550"/>
    <xdr:pic>
      <xdr:nvPicPr>
        <xdr:cNvPr id="297" name="image1361.jpg">
          <a:extLst>
            <a:ext uri="{FF2B5EF4-FFF2-40B4-BE49-F238E27FC236}">
              <a16:creationId xmlns:a16="http://schemas.microsoft.com/office/drawing/2014/main" id="{00000000-0008-0000-0600-000029010000}"/>
            </a:ext>
          </a:extLst>
        </xdr:cNvPr>
        <xdr:cNvPicPr preferRelativeResize="0"/>
      </xdr:nvPicPr>
      <xdr:blipFill>
        <a:blip xmlns:r="http://schemas.openxmlformats.org/officeDocument/2006/relationships" r:embed="rId2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296</xdr:row>
      <xdr:rowOff>0</xdr:rowOff>
    </xdr:from>
    <xdr:ext cx="590550" cy="590550"/>
    <xdr:pic>
      <xdr:nvPicPr>
        <xdr:cNvPr id="298" name="image1354.jpg">
          <a:extLst>
            <a:ext uri="{FF2B5EF4-FFF2-40B4-BE49-F238E27FC236}">
              <a16:creationId xmlns:a16="http://schemas.microsoft.com/office/drawing/2014/main" id="{00000000-0008-0000-0600-00002A010000}"/>
            </a:ext>
          </a:extLst>
        </xdr:cNvPr>
        <xdr:cNvPicPr preferRelativeResize="0"/>
      </xdr:nvPicPr>
      <xdr:blipFill>
        <a:blip xmlns:r="http://schemas.openxmlformats.org/officeDocument/2006/relationships" r:embed="rId2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297</xdr:row>
      <xdr:rowOff>0</xdr:rowOff>
    </xdr:from>
    <xdr:ext cx="590550" cy="590550"/>
    <xdr:pic>
      <xdr:nvPicPr>
        <xdr:cNvPr id="299" name="image1351.jpg">
          <a:extLst>
            <a:ext uri="{FF2B5EF4-FFF2-40B4-BE49-F238E27FC236}">
              <a16:creationId xmlns:a16="http://schemas.microsoft.com/office/drawing/2014/main" id="{00000000-0008-0000-0600-00002B010000}"/>
            </a:ext>
          </a:extLst>
        </xdr:cNvPr>
        <xdr:cNvPicPr preferRelativeResize="0"/>
      </xdr:nvPicPr>
      <xdr:blipFill>
        <a:blip xmlns:r="http://schemas.openxmlformats.org/officeDocument/2006/relationships" r:embed="rId2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298</xdr:row>
      <xdr:rowOff>0</xdr:rowOff>
    </xdr:from>
    <xdr:ext cx="590550" cy="590550"/>
    <xdr:pic>
      <xdr:nvPicPr>
        <xdr:cNvPr id="300" name="image1357.png">
          <a:extLst>
            <a:ext uri="{FF2B5EF4-FFF2-40B4-BE49-F238E27FC236}">
              <a16:creationId xmlns:a16="http://schemas.microsoft.com/office/drawing/2014/main" id="{00000000-0008-0000-0600-00002C010000}"/>
            </a:ext>
          </a:extLst>
        </xdr:cNvPr>
        <xdr:cNvPicPr preferRelativeResize="0"/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299</xdr:row>
      <xdr:rowOff>0</xdr:rowOff>
    </xdr:from>
    <xdr:ext cx="590550" cy="590550"/>
    <xdr:pic>
      <xdr:nvPicPr>
        <xdr:cNvPr id="301" name="image1343.png">
          <a:extLst>
            <a:ext uri="{FF2B5EF4-FFF2-40B4-BE49-F238E27FC236}">
              <a16:creationId xmlns:a16="http://schemas.microsoft.com/office/drawing/2014/main" id="{00000000-0008-0000-0600-00002D010000}"/>
            </a:ext>
          </a:extLst>
        </xdr:cNvPr>
        <xdr:cNvPicPr preferRelativeResize="0"/>
      </xdr:nvPicPr>
      <xdr:blipFill>
        <a:blip xmlns:r="http://schemas.openxmlformats.org/officeDocument/2006/relationships" r:embed="rId2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300</xdr:row>
      <xdr:rowOff>0</xdr:rowOff>
    </xdr:from>
    <xdr:ext cx="590550" cy="590550"/>
    <xdr:pic>
      <xdr:nvPicPr>
        <xdr:cNvPr id="302" name="image1346.png">
          <a:extLst>
            <a:ext uri="{FF2B5EF4-FFF2-40B4-BE49-F238E27FC236}">
              <a16:creationId xmlns:a16="http://schemas.microsoft.com/office/drawing/2014/main" id="{00000000-0008-0000-0600-00002E010000}"/>
            </a:ext>
          </a:extLst>
        </xdr:cNvPr>
        <xdr:cNvPicPr preferRelativeResize="0"/>
      </xdr:nvPicPr>
      <xdr:blipFill>
        <a:blip xmlns:r="http://schemas.openxmlformats.org/officeDocument/2006/relationships" r:embed="rId2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301</xdr:row>
      <xdr:rowOff>0</xdr:rowOff>
    </xdr:from>
    <xdr:ext cx="590550" cy="590550"/>
    <xdr:pic>
      <xdr:nvPicPr>
        <xdr:cNvPr id="303" name="image1373.jpg">
          <a:extLst>
            <a:ext uri="{FF2B5EF4-FFF2-40B4-BE49-F238E27FC236}">
              <a16:creationId xmlns:a16="http://schemas.microsoft.com/office/drawing/2014/main" id="{00000000-0008-0000-0600-00002F010000}"/>
            </a:ext>
          </a:extLst>
        </xdr:cNvPr>
        <xdr:cNvPicPr preferRelativeResize="0"/>
      </xdr:nvPicPr>
      <xdr:blipFill>
        <a:blip xmlns:r="http://schemas.openxmlformats.org/officeDocument/2006/relationships" r:embed="rId2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302</xdr:row>
      <xdr:rowOff>0</xdr:rowOff>
    </xdr:from>
    <xdr:ext cx="590550" cy="590550"/>
    <xdr:pic>
      <xdr:nvPicPr>
        <xdr:cNvPr id="304" name="image1369.jpg">
          <a:extLst>
            <a:ext uri="{FF2B5EF4-FFF2-40B4-BE49-F238E27FC236}">
              <a16:creationId xmlns:a16="http://schemas.microsoft.com/office/drawing/2014/main" id="{00000000-0008-0000-0600-000030010000}"/>
            </a:ext>
          </a:extLst>
        </xdr:cNvPr>
        <xdr:cNvPicPr preferRelativeResize="0"/>
      </xdr:nvPicPr>
      <xdr:blipFill>
        <a:blip xmlns:r="http://schemas.openxmlformats.org/officeDocument/2006/relationships" r:embed="rId2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303</xdr:row>
      <xdr:rowOff>0</xdr:rowOff>
    </xdr:from>
    <xdr:ext cx="590550" cy="590550"/>
    <xdr:pic>
      <xdr:nvPicPr>
        <xdr:cNvPr id="305" name="image1349.jpg">
          <a:extLst>
            <a:ext uri="{FF2B5EF4-FFF2-40B4-BE49-F238E27FC236}">
              <a16:creationId xmlns:a16="http://schemas.microsoft.com/office/drawing/2014/main" id="{00000000-0008-0000-0600-000031010000}"/>
            </a:ext>
          </a:extLst>
        </xdr:cNvPr>
        <xdr:cNvPicPr preferRelativeResize="0"/>
      </xdr:nvPicPr>
      <xdr:blipFill>
        <a:blip xmlns:r="http://schemas.openxmlformats.org/officeDocument/2006/relationships" r:embed="rId3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304</xdr:row>
      <xdr:rowOff>0</xdr:rowOff>
    </xdr:from>
    <xdr:ext cx="590550" cy="590550"/>
    <xdr:pic>
      <xdr:nvPicPr>
        <xdr:cNvPr id="306" name="image1375.jpg">
          <a:extLst>
            <a:ext uri="{FF2B5EF4-FFF2-40B4-BE49-F238E27FC236}">
              <a16:creationId xmlns:a16="http://schemas.microsoft.com/office/drawing/2014/main" id="{00000000-0008-0000-0600-000032010000}"/>
            </a:ext>
          </a:extLst>
        </xdr:cNvPr>
        <xdr:cNvPicPr preferRelativeResize="0"/>
      </xdr:nvPicPr>
      <xdr:blipFill>
        <a:blip xmlns:r="http://schemas.openxmlformats.org/officeDocument/2006/relationships" r:embed="rId3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305</xdr:row>
      <xdr:rowOff>0</xdr:rowOff>
    </xdr:from>
    <xdr:ext cx="590550" cy="590550"/>
    <xdr:pic>
      <xdr:nvPicPr>
        <xdr:cNvPr id="307" name="image1352.jpg">
          <a:extLst>
            <a:ext uri="{FF2B5EF4-FFF2-40B4-BE49-F238E27FC236}">
              <a16:creationId xmlns:a16="http://schemas.microsoft.com/office/drawing/2014/main" id="{00000000-0008-0000-0600-000033010000}"/>
            </a:ext>
          </a:extLst>
        </xdr:cNvPr>
        <xdr:cNvPicPr preferRelativeResize="0"/>
      </xdr:nvPicPr>
      <xdr:blipFill>
        <a:blip xmlns:r="http://schemas.openxmlformats.org/officeDocument/2006/relationships" r:embed="rId3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306</xdr:row>
      <xdr:rowOff>0</xdr:rowOff>
    </xdr:from>
    <xdr:ext cx="590550" cy="590550"/>
    <xdr:pic>
      <xdr:nvPicPr>
        <xdr:cNvPr id="308" name="image1360.jpg">
          <a:extLst>
            <a:ext uri="{FF2B5EF4-FFF2-40B4-BE49-F238E27FC236}">
              <a16:creationId xmlns:a16="http://schemas.microsoft.com/office/drawing/2014/main" id="{00000000-0008-0000-0600-000034010000}"/>
            </a:ext>
          </a:extLst>
        </xdr:cNvPr>
        <xdr:cNvPicPr preferRelativeResize="0"/>
      </xdr:nvPicPr>
      <xdr:blipFill>
        <a:blip xmlns:r="http://schemas.openxmlformats.org/officeDocument/2006/relationships" r:embed="rId3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307</xdr:row>
      <xdr:rowOff>0</xdr:rowOff>
    </xdr:from>
    <xdr:ext cx="590550" cy="590550"/>
    <xdr:pic>
      <xdr:nvPicPr>
        <xdr:cNvPr id="309" name="image1355.jpg">
          <a:extLst>
            <a:ext uri="{FF2B5EF4-FFF2-40B4-BE49-F238E27FC236}">
              <a16:creationId xmlns:a16="http://schemas.microsoft.com/office/drawing/2014/main" id="{00000000-0008-0000-0600-000035010000}"/>
            </a:ext>
          </a:extLst>
        </xdr:cNvPr>
        <xdr:cNvPicPr preferRelativeResize="0"/>
      </xdr:nvPicPr>
      <xdr:blipFill>
        <a:blip xmlns:r="http://schemas.openxmlformats.org/officeDocument/2006/relationships" r:embed="rId3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308</xdr:row>
      <xdr:rowOff>0</xdr:rowOff>
    </xdr:from>
    <xdr:ext cx="590550" cy="590550"/>
    <xdr:pic>
      <xdr:nvPicPr>
        <xdr:cNvPr id="310" name="image1383.jpg">
          <a:extLst>
            <a:ext uri="{FF2B5EF4-FFF2-40B4-BE49-F238E27FC236}">
              <a16:creationId xmlns:a16="http://schemas.microsoft.com/office/drawing/2014/main" id="{00000000-0008-0000-0600-000036010000}"/>
            </a:ext>
          </a:extLst>
        </xdr:cNvPr>
        <xdr:cNvPicPr preferRelativeResize="0"/>
      </xdr:nvPicPr>
      <xdr:blipFill>
        <a:blip xmlns:r="http://schemas.openxmlformats.org/officeDocument/2006/relationships" r:embed="rId3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309</xdr:row>
      <xdr:rowOff>0</xdr:rowOff>
    </xdr:from>
    <xdr:ext cx="590550" cy="590550"/>
    <xdr:pic>
      <xdr:nvPicPr>
        <xdr:cNvPr id="311" name="image1372.png">
          <a:extLst>
            <a:ext uri="{FF2B5EF4-FFF2-40B4-BE49-F238E27FC236}">
              <a16:creationId xmlns:a16="http://schemas.microsoft.com/office/drawing/2014/main" id="{00000000-0008-0000-0600-000037010000}"/>
            </a:ext>
          </a:extLst>
        </xdr:cNvPr>
        <xdr:cNvPicPr preferRelativeResize="0"/>
      </xdr:nvPicPr>
      <xdr:blipFill>
        <a:blip xmlns:r="http://schemas.openxmlformats.org/officeDocument/2006/relationships" r:embed="rId3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310</xdr:row>
      <xdr:rowOff>0</xdr:rowOff>
    </xdr:from>
    <xdr:ext cx="590550" cy="590550"/>
    <xdr:pic>
      <xdr:nvPicPr>
        <xdr:cNvPr id="312" name="image1377.png">
          <a:extLst>
            <a:ext uri="{FF2B5EF4-FFF2-40B4-BE49-F238E27FC236}">
              <a16:creationId xmlns:a16="http://schemas.microsoft.com/office/drawing/2014/main" id="{00000000-0008-0000-0600-000038010000}"/>
            </a:ext>
          </a:extLst>
        </xdr:cNvPr>
        <xdr:cNvPicPr preferRelativeResize="0"/>
      </xdr:nvPicPr>
      <xdr:blipFill>
        <a:blip xmlns:r="http://schemas.openxmlformats.org/officeDocument/2006/relationships" r:embed="rId3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311</xdr:row>
      <xdr:rowOff>0</xdr:rowOff>
    </xdr:from>
    <xdr:ext cx="590550" cy="590550"/>
    <xdr:pic>
      <xdr:nvPicPr>
        <xdr:cNvPr id="313" name="image1398.jpg">
          <a:extLst>
            <a:ext uri="{FF2B5EF4-FFF2-40B4-BE49-F238E27FC236}">
              <a16:creationId xmlns:a16="http://schemas.microsoft.com/office/drawing/2014/main" id="{00000000-0008-0000-0600-000039010000}"/>
            </a:ext>
          </a:extLst>
        </xdr:cNvPr>
        <xdr:cNvPicPr preferRelativeResize="0"/>
      </xdr:nvPicPr>
      <xdr:blipFill>
        <a:blip xmlns:r="http://schemas.openxmlformats.org/officeDocument/2006/relationships" r:embed="rId3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312</xdr:row>
      <xdr:rowOff>0</xdr:rowOff>
    </xdr:from>
    <xdr:ext cx="590550" cy="590550"/>
    <xdr:pic>
      <xdr:nvPicPr>
        <xdr:cNvPr id="314" name="image1374.png">
          <a:extLst>
            <a:ext uri="{FF2B5EF4-FFF2-40B4-BE49-F238E27FC236}">
              <a16:creationId xmlns:a16="http://schemas.microsoft.com/office/drawing/2014/main" id="{00000000-0008-0000-0600-00003A010000}"/>
            </a:ext>
          </a:extLst>
        </xdr:cNvPr>
        <xdr:cNvPicPr preferRelativeResize="0"/>
      </xdr:nvPicPr>
      <xdr:blipFill>
        <a:blip xmlns:r="http://schemas.openxmlformats.org/officeDocument/2006/relationships" r:embed="rId3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313</xdr:row>
      <xdr:rowOff>0</xdr:rowOff>
    </xdr:from>
    <xdr:ext cx="590550" cy="590550"/>
    <xdr:pic>
      <xdr:nvPicPr>
        <xdr:cNvPr id="315" name="image1366.jpg">
          <a:extLst>
            <a:ext uri="{FF2B5EF4-FFF2-40B4-BE49-F238E27FC236}">
              <a16:creationId xmlns:a16="http://schemas.microsoft.com/office/drawing/2014/main" id="{00000000-0008-0000-0600-00003B010000}"/>
            </a:ext>
          </a:extLst>
        </xdr:cNvPr>
        <xdr:cNvPicPr preferRelativeResize="0"/>
      </xdr:nvPicPr>
      <xdr:blipFill>
        <a:blip xmlns:r="http://schemas.openxmlformats.org/officeDocument/2006/relationships" r:embed="rId3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314</xdr:row>
      <xdr:rowOff>0</xdr:rowOff>
    </xdr:from>
    <xdr:ext cx="590550" cy="590550"/>
    <xdr:pic>
      <xdr:nvPicPr>
        <xdr:cNvPr id="316" name="image1359.jpg">
          <a:extLst>
            <a:ext uri="{FF2B5EF4-FFF2-40B4-BE49-F238E27FC236}">
              <a16:creationId xmlns:a16="http://schemas.microsoft.com/office/drawing/2014/main" id="{00000000-0008-0000-0600-00003C010000}"/>
            </a:ext>
          </a:extLst>
        </xdr:cNvPr>
        <xdr:cNvPicPr preferRelativeResize="0"/>
      </xdr:nvPicPr>
      <xdr:blipFill>
        <a:blip xmlns:r="http://schemas.openxmlformats.org/officeDocument/2006/relationships" r:embed="rId3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315</xdr:row>
      <xdr:rowOff>0</xdr:rowOff>
    </xdr:from>
    <xdr:ext cx="590550" cy="590550"/>
    <xdr:pic>
      <xdr:nvPicPr>
        <xdr:cNvPr id="317" name="image1358.jpg">
          <a:extLst>
            <a:ext uri="{FF2B5EF4-FFF2-40B4-BE49-F238E27FC236}">
              <a16:creationId xmlns:a16="http://schemas.microsoft.com/office/drawing/2014/main" id="{00000000-0008-0000-0600-00003D010000}"/>
            </a:ext>
          </a:extLst>
        </xdr:cNvPr>
        <xdr:cNvPicPr preferRelativeResize="0"/>
      </xdr:nvPicPr>
      <xdr:blipFill>
        <a:blip xmlns:r="http://schemas.openxmlformats.org/officeDocument/2006/relationships" r:embed="rId3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316</xdr:row>
      <xdr:rowOff>0</xdr:rowOff>
    </xdr:from>
    <xdr:ext cx="590550" cy="590550"/>
    <xdr:pic>
      <xdr:nvPicPr>
        <xdr:cNvPr id="318" name="image1370.jpg">
          <a:extLst>
            <a:ext uri="{FF2B5EF4-FFF2-40B4-BE49-F238E27FC236}">
              <a16:creationId xmlns:a16="http://schemas.microsoft.com/office/drawing/2014/main" id="{00000000-0008-0000-0600-00003E010000}"/>
            </a:ext>
          </a:extLst>
        </xdr:cNvPr>
        <xdr:cNvPicPr preferRelativeResize="0"/>
      </xdr:nvPicPr>
      <xdr:blipFill>
        <a:blip xmlns:r="http://schemas.openxmlformats.org/officeDocument/2006/relationships" r:embed="rId3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317</xdr:row>
      <xdr:rowOff>0</xdr:rowOff>
    </xdr:from>
    <xdr:ext cx="590550" cy="590550"/>
    <xdr:pic>
      <xdr:nvPicPr>
        <xdr:cNvPr id="319" name="image1362.jpg">
          <a:extLst>
            <a:ext uri="{FF2B5EF4-FFF2-40B4-BE49-F238E27FC236}">
              <a16:creationId xmlns:a16="http://schemas.microsoft.com/office/drawing/2014/main" id="{00000000-0008-0000-0600-00003F010000}"/>
            </a:ext>
          </a:extLst>
        </xdr:cNvPr>
        <xdr:cNvPicPr preferRelativeResize="0"/>
      </xdr:nvPicPr>
      <xdr:blipFill>
        <a:blip xmlns:r="http://schemas.openxmlformats.org/officeDocument/2006/relationships" r:embed="rId3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318</xdr:row>
      <xdr:rowOff>0</xdr:rowOff>
    </xdr:from>
    <xdr:ext cx="590550" cy="590550"/>
    <xdr:pic>
      <xdr:nvPicPr>
        <xdr:cNvPr id="320" name="image1364.jpg">
          <a:extLst>
            <a:ext uri="{FF2B5EF4-FFF2-40B4-BE49-F238E27FC236}">
              <a16:creationId xmlns:a16="http://schemas.microsoft.com/office/drawing/2014/main" id="{00000000-0008-0000-0600-000040010000}"/>
            </a:ext>
          </a:extLst>
        </xdr:cNvPr>
        <xdr:cNvPicPr preferRelativeResize="0"/>
      </xdr:nvPicPr>
      <xdr:blipFill>
        <a:blip xmlns:r="http://schemas.openxmlformats.org/officeDocument/2006/relationships" r:embed="rId3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319</xdr:row>
      <xdr:rowOff>0</xdr:rowOff>
    </xdr:from>
    <xdr:ext cx="590550" cy="590550"/>
    <xdr:pic>
      <xdr:nvPicPr>
        <xdr:cNvPr id="321" name="image1378.jpg">
          <a:extLst>
            <a:ext uri="{FF2B5EF4-FFF2-40B4-BE49-F238E27FC236}">
              <a16:creationId xmlns:a16="http://schemas.microsoft.com/office/drawing/2014/main" id="{00000000-0008-0000-0600-000041010000}"/>
            </a:ext>
          </a:extLst>
        </xdr:cNvPr>
        <xdr:cNvPicPr preferRelativeResize="0"/>
      </xdr:nvPicPr>
      <xdr:blipFill>
        <a:blip xmlns:r="http://schemas.openxmlformats.org/officeDocument/2006/relationships" r:embed="rId3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320</xdr:row>
      <xdr:rowOff>0</xdr:rowOff>
    </xdr:from>
    <xdr:ext cx="590550" cy="590550"/>
    <xdr:pic>
      <xdr:nvPicPr>
        <xdr:cNvPr id="322" name="image1365.jpg">
          <a:extLst>
            <a:ext uri="{FF2B5EF4-FFF2-40B4-BE49-F238E27FC236}">
              <a16:creationId xmlns:a16="http://schemas.microsoft.com/office/drawing/2014/main" id="{00000000-0008-0000-0600-000042010000}"/>
            </a:ext>
          </a:extLst>
        </xdr:cNvPr>
        <xdr:cNvPicPr preferRelativeResize="0"/>
      </xdr:nvPicPr>
      <xdr:blipFill>
        <a:blip xmlns:r="http://schemas.openxmlformats.org/officeDocument/2006/relationships" r:embed="rId3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321</xdr:row>
      <xdr:rowOff>0</xdr:rowOff>
    </xdr:from>
    <xdr:ext cx="590550" cy="590550"/>
    <xdr:pic>
      <xdr:nvPicPr>
        <xdr:cNvPr id="323" name="image1382.jpg">
          <a:extLst>
            <a:ext uri="{FF2B5EF4-FFF2-40B4-BE49-F238E27FC236}">
              <a16:creationId xmlns:a16="http://schemas.microsoft.com/office/drawing/2014/main" id="{00000000-0008-0000-0600-000043010000}"/>
            </a:ext>
          </a:extLst>
        </xdr:cNvPr>
        <xdr:cNvPicPr preferRelativeResize="0"/>
      </xdr:nvPicPr>
      <xdr:blipFill>
        <a:blip xmlns:r="http://schemas.openxmlformats.org/officeDocument/2006/relationships" r:embed="rId3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322</xdr:row>
      <xdr:rowOff>0</xdr:rowOff>
    </xdr:from>
    <xdr:ext cx="590550" cy="590550"/>
    <xdr:pic>
      <xdr:nvPicPr>
        <xdr:cNvPr id="324" name="image1368.jpg">
          <a:extLst>
            <a:ext uri="{FF2B5EF4-FFF2-40B4-BE49-F238E27FC236}">
              <a16:creationId xmlns:a16="http://schemas.microsoft.com/office/drawing/2014/main" id="{00000000-0008-0000-0600-000044010000}"/>
            </a:ext>
          </a:extLst>
        </xdr:cNvPr>
        <xdr:cNvPicPr preferRelativeResize="0"/>
      </xdr:nvPicPr>
      <xdr:blipFill>
        <a:blip xmlns:r="http://schemas.openxmlformats.org/officeDocument/2006/relationships" r:embed="rId3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323</xdr:row>
      <xdr:rowOff>0</xdr:rowOff>
    </xdr:from>
    <xdr:ext cx="590550" cy="590550"/>
    <xdr:pic>
      <xdr:nvPicPr>
        <xdr:cNvPr id="325" name="image1367.jpg">
          <a:extLst>
            <a:ext uri="{FF2B5EF4-FFF2-40B4-BE49-F238E27FC236}">
              <a16:creationId xmlns:a16="http://schemas.microsoft.com/office/drawing/2014/main" id="{00000000-0008-0000-0600-000045010000}"/>
            </a:ext>
          </a:extLst>
        </xdr:cNvPr>
        <xdr:cNvPicPr preferRelativeResize="0"/>
      </xdr:nvPicPr>
      <xdr:blipFill>
        <a:blip xmlns:r="http://schemas.openxmlformats.org/officeDocument/2006/relationships" r:embed="rId3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324</xdr:row>
      <xdr:rowOff>0</xdr:rowOff>
    </xdr:from>
    <xdr:ext cx="590550" cy="590550"/>
    <xdr:pic>
      <xdr:nvPicPr>
        <xdr:cNvPr id="326" name="image1384.jpg">
          <a:extLst>
            <a:ext uri="{FF2B5EF4-FFF2-40B4-BE49-F238E27FC236}">
              <a16:creationId xmlns:a16="http://schemas.microsoft.com/office/drawing/2014/main" id="{00000000-0008-0000-0600-000046010000}"/>
            </a:ext>
          </a:extLst>
        </xdr:cNvPr>
        <xdr:cNvPicPr preferRelativeResize="0"/>
      </xdr:nvPicPr>
      <xdr:blipFill>
        <a:blip xmlns:r="http://schemas.openxmlformats.org/officeDocument/2006/relationships" r:embed="rId3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325</xdr:row>
      <xdr:rowOff>0</xdr:rowOff>
    </xdr:from>
    <xdr:ext cx="590550" cy="590550"/>
    <xdr:pic>
      <xdr:nvPicPr>
        <xdr:cNvPr id="327" name="image1371.jpg">
          <a:extLst>
            <a:ext uri="{FF2B5EF4-FFF2-40B4-BE49-F238E27FC236}">
              <a16:creationId xmlns:a16="http://schemas.microsoft.com/office/drawing/2014/main" id="{00000000-0008-0000-0600-000047010000}"/>
            </a:ext>
          </a:extLst>
        </xdr:cNvPr>
        <xdr:cNvPicPr preferRelativeResize="0"/>
      </xdr:nvPicPr>
      <xdr:blipFill>
        <a:blip xmlns:r="http://schemas.openxmlformats.org/officeDocument/2006/relationships" r:embed="rId3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326</xdr:row>
      <xdr:rowOff>0</xdr:rowOff>
    </xdr:from>
    <xdr:ext cx="590550" cy="590550"/>
    <xdr:pic>
      <xdr:nvPicPr>
        <xdr:cNvPr id="328" name="image1376.jpg">
          <a:extLst>
            <a:ext uri="{FF2B5EF4-FFF2-40B4-BE49-F238E27FC236}">
              <a16:creationId xmlns:a16="http://schemas.microsoft.com/office/drawing/2014/main" id="{00000000-0008-0000-0600-000048010000}"/>
            </a:ext>
          </a:extLst>
        </xdr:cNvPr>
        <xdr:cNvPicPr preferRelativeResize="0"/>
      </xdr:nvPicPr>
      <xdr:blipFill>
        <a:blip xmlns:r="http://schemas.openxmlformats.org/officeDocument/2006/relationships" r:embed="rId3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327</xdr:row>
      <xdr:rowOff>0</xdr:rowOff>
    </xdr:from>
    <xdr:ext cx="590550" cy="590550"/>
    <xdr:pic>
      <xdr:nvPicPr>
        <xdr:cNvPr id="329" name="image1395.jpg">
          <a:extLst>
            <a:ext uri="{FF2B5EF4-FFF2-40B4-BE49-F238E27FC236}">
              <a16:creationId xmlns:a16="http://schemas.microsoft.com/office/drawing/2014/main" id="{00000000-0008-0000-0600-000049010000}"/>
            </a:ext>
          </a:extLst>
        </xdr:cNvPr>
        <xdr:cNvPicPr preferRelativeResize="0"/>
      </xdr:nvPicPr>
      <xdr:blipFill>
        <a:blip xmlns:r="http://schemas.openxmlformats.org/officeDocument/2006/relationships" r:embed="rId3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328</xdr:row>
      <xdr:rowOff>0</xdr:rowOff>
    </xdr:from>
    <xdr:ext cx="590550" cy="590550"/>
    <xdr:pic>
      <xdr:nvPicPr>
        <xdr:cNvPr id="330" name="image1380.jpg">
          <a:extLst>
            <a:ext uri="{FF2B5EF4-FFF2-40B4-BE49-F238E27FC236}">
              <a16:creationId xmlns:a16="http://schemas.microsoft.com/office/drawing/2014/main" id="{00000000-0008-0000-0600-00004A010000}"/>
            </a:ext>
          </a:extLst>
        </xdr:cNvPr>
        <xdr:cNvPicPr preferRelativeResize="0"/>
      </xdr:nvPicPr>
      <xdr:blipFill>
        <a:blip xmlns:r="http://schemas.openxmlformats.org/officeDocument/2006/relationships" r:embed="rId3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329</xdr:row>
      <xdr:rowOff>0</xdr:rowOff>
    </xdr:from>
    <xdr:ext cx="590550" cy="590550"/>
    <xdr:pic>
      <xdr:nvPicPr>
        <xdr:cNvPr id="331" name="image1385.jpg">
          <a:extLst>
            <a:ext uri="{FF2B5EF4-FFF2-40B4-BE49-F238E27FC236}">
              <a16:creationId xmlns:a16="http://schemas.microsoft.com/office/drawing/2014/main" id="{00000000-0008-0000-0600-00004B010000}"/>
            </a:ext>
          </a:extLst>
        </xdr:cNvPr>
        <xdr:cNvPicPr preferRelativeResize="0"/>
      </xdr:nvPicPr>
      <xdr:blipFill>
        <a:blip xmlns:r="http://schemas.openxmlformats.org/officeDocument/2006/relationships" r:embed="rId3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330</xdr:row>
      <xdr:rowOff>0</xdr:rowOff>
    </xdr:from>
    <xdr:ext cx="590550" cy="590550"/>
    <xdr:pic>
      <xdr:nvPicPr>
        <xdr:cNvPr id="332" name="image1379.jpg">
          <a:extLst>
            <a:ext uri="{FF2B5EF4-FFF2-40B4-BE49-F238E27FC236}">
              <a16:creationId xmlns:a16="http://schemas.microsoft.com/office/drawing/2014/main" id="{00000000-0008-0000-0600-00004C010000}"/>
            </a:ext>
          </a:extLst>
        </xdr:cNvPr>
        <xdr:cNvPicPr preferRelativeResize="0"/>
      </xdr:nvPicPr>
      <xdr:blipFill>
        <a:blip xmlns:r="http://schemas.openxmlformats.org/officeDocument/2006/relationships" r:embed="rId3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331</xdr:row>
      <xdr:rowOff>0</xdr:rowOff>
    </xdr:from>
    <xdr:ext cx="590550" cy="590550"/>
    <xdr:pic>
      <xdr:nvPicPr>
        <xdr:cNvPr id="333" name="image1405.jpg">
          <a:extLst>
            <a:ext uri="{FF2B5EF4-FFF2-40B4-BE49-F238E27FC236}">
              <a16:creationId xmlns:a16="http://schemas.microsoft.com/office/drawing/2014/main" id="{00000000-0008-0000-0600-00004D010000}"/>
            </a:ext>
          </a:extLst>
        </xdr:cNvPr>
        <xdr:cNvPicPr preferRelativeResize="0"/>
      </xdr:nvPicPr>
      <xdr:blipFill>
        <a:blip xmlns:r="http://schemas.openxmlformats.org/officeDocument/2006/relationships" r:embed="rId3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332</xdr:row>
      <xdr:rowOff>0</xdr:rowOff>
    </xdr:from>
    <xdr:ext cx="590550" cy="590550"/>
    <xdr:pic>
      <xdr:nvPicPr>
        <xdr:cNvPr id="334" name="image1386.jpg">
          <a:extLst>
            <a:ext uri="{FF2B5EF4-FFF2-40B4-BE49-F238E27FC236}">
              <a16:creationId xmlns:a16="http://schemas.microsoft.com/office/drawing/2014/main" id="{00000000-0008-0000-0600-00004E010000}"/>
            </a:ext>
          </a:extLst>
        </xdr:cNvPr>
        <xdr:cNvPicPr preferRelativeResize="0"/>
      </xdr:nvPicPr>
      <xdr:blipFill>
        <a:blip xmlns:r="http://schemas.openxmlformats.org/officeDocument/2006/relationships" r:embed="rId3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333</xdr:row>
      <xdr:rowOff>0</xdr:rowOff>
    </xdr:from>
    <xdr:ext cx="590550" cy="590550"/>
    <xdr:pic>
      <xdr:nvPicPr>
        <xdr:cNvPr id="335" name="image1400.jpg">
          <a:extLst>
            <a:ext uri="{FF2B5EF4-FFF2-40B4-BE49-F238E27FC236}">
              <a16:creationId xmlns:a16="http://schemas.microsoft.com/office/drawing/2014/main" id="{00000000-0008-0000-0600-00004F010000}"/>
            </a:ext>
          </a:extLst>
        </xdr:cNvPr>
        <xdr:cNvPicPr preferRelativeResize="0"/>
      </xdr:nvPicPr>
      <xdr:blipFill>
        <a:blip xmlns:r="http://schemas.openxmlformats.org/officeDocument/2006/relationships" r:embed="rId3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334</xdr:row>
      <xdr:rowOff>0</xdr:rowOff>
    </xdr:from>
    <xdr:ext cx="590550" cy="590550"/>
    <xdr:pic>
      <xdr:nvPicPr>
        <xdr:cNvPr id="336" name="image1389.jpg">
          <a:extLst>
            <a:ext uri="{FF2B5EF4-FFF2-40B4-BE49-F238E27FC236}">
              <a16:creationId xmlns:a16="http://schemas.microsoft.com/office/drawing/2014/main" id="{00000000-0008-0000-0600-000050010000}"/>
            </a:ext>
          </a:extLst>
        </xdr:cNvPr>
        <xdr:cNvPicPr preferRelativeResize="0"/>
      </xdr:nvPicPr>
      <xdr:blipFill>
        <a:blip xmlns:r="http://schemas.openxmlformats.org/officeDocument/2006/relationships" r:embed="rId3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335</xdr:row>
      <xdr:rowOff>0</xdr:rowOff>
    </xdr:from>
    <xdr:ext cx="590550" cy="590550"/>
    <xdr:pic>
      <xdr:nvPicPr>
        <xdr:cNvPr id="337" name="image1397.jpg">
          <a:extLst>
            <a:ext uri="{FF2B5EF4-FFF2-40B4-BE49-F238E27FC236}">
              <a16:creationId xmlns:a16="http://schemas.microsoft.com/office/drawing/2014/main" id="{00000000-0008-0000-0600-000051010000}"/>
            </a:ext>
          </a:extLst>
        </xdr:cNvPr>
        <xdr:cNvPicPr preferRelativeResize="0"/>
      </xdr:nvPicPr>
      <xdr:blipFill>
        <a:blip xmlns:r="http://schemas.openxmlformats.org/officeDocument/2006/relationships" r:embed="rId3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336</xdr:row>
      <xdr:rowOff>0</xdr:rowOff>
    </xdr:from>
    <xdr:ext cx="590550" cy="590550"/>
    <xdr:pic>
      <xdr:nvPicPr>
        <xdr:cNvPr id="338" name="image1412.jpg">
          <a:extLst>
            <a:ext uri="{FF2B5EF4-FFF2-40B4-BE49-F238E27FC236}">
              <a16:creationId xmlns:a16="http://schemas.microsoft.com/office/drawing/2014/main" id="{00000000-0008-0000-0600-000052010000}"/>
            </a:ext>
          </a:extLst>
        </xdr:cNvPr>
        <xdr:cNvPicPr preferRelativeResize="0"/>
      </xdr:nvPicPr>
      <xdr:blipFill>
        <a:blip xmlns:r="http://schemas.openxmlformats.org/officeDocument/2006/relationships" r:embed="rId3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337</xdr:row>
      <xdr:rowOff>0</xdr:rowOff>
    </xdr:from>
    <xdr:ext cx="590550" cy="590550"/>
    <xdr:pic>
      <xdr:nvPicPr>
        <xdr:cNvPr id="339" name="image1393.jpg">
          <a:extLst>
            <a:ext uri="{FF2B5EF4-FFF2-40B4-BE49-F238E27FC236}">
              <a16:creationId xmlns:a16="http://schemas.microsoft.com/office/drawing/2014/main" id="{00000000-0008-0000-0600-000053010000}"/>
            </a:ext>
          </a:extLst>
        </xdr:cNvPr>
        <xdr:cNvPicPr preferRelativeResize="0"/>
      </xdr:nvPicPr>
      <xdr:blipFill>
        <a:blip xmlns:r="http://schemas.openxmlformats.org/officeDocument/2006/relationships" r:embed="rId3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338</xdr:row>
      <xdr:rowOff>0</xdr:rowOff>
    </xdr:from>
    <xdr:ext cx="590550" cy="590550"/>
    <xdr:pic>
      <xdr:nvPicPr>
        <xdr:cNvPr id="340" name="image1394.jpg">
          <a:extLst>
            <a:ext uri="{FF2B5EF4-FFF2-40B4-BE49-F238E27FC236}">
              <a16:creationId xmlns:a16="http://schemas.microsoft.com/office/drawing/2014/main" id="{00000000-0008-0000-0600-000054010000}"/>
            </a:ext>
          </a:extLst>
        </xdr:cNvPr>
        <xdr:cNvPicPr preferRelativeResize="0"/>
      </xdr:nvPicPr>
      <xdr:blipFill>
        <a:blip xmlns:r="http://schemas.openxmlformats.org/officeDocument/2006/relationships" r:embed="rId3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339</xdr:row>
      <xdr:rowOff>0</xdr:rowOff>
    </xdr:from>
    <xdr:ext cx="590550" cy="590550"/>
    <xdr:pic>
      <xdr:nvPicPr>
        <xdr:cNvPr id="341" name="image1414.jpg">
          <a:extLst>
            <a:ext uri="{FF2B5EF4-FFF2-40B4-BE49-F238E27FC236}">
              <a16:creationId xmlns:a16="http://schemas.microsoft.com/office/drawing/2014/main" id="{00000000-0008-0000-0600-000055010000}"/>
            </a:ext>
          </a:extLst>
        </xdr:cNvPr>
        <xdr:cNvPicPr preferRelativeResize="0"/>
      </xdr:nvPicPr>
      <xdr:blipFill>
        <a:blip xmlns:r="http://schemas.openxmlformats.org/officeDocument/2006/relationships" r:embed="rId3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340</xdr:row>
      <xdr:rowOff>0</xdr:rowOff>
    </xdr:from>
    <xdr:ext cx="590550" cy="590550"/>
    <xdr:pic>
      <xdr:nvPicPr>
        <xdr:cNvPr id="342" name="image1381.jpg">
          <a:extLst>
            <a:ext uri="{FF2B5EF4-FFF2-40B4-BE49-F238E27FC236}">
              <a16:creationId xmlns:a16="http://schemas.microsoft.com/office/drawing/2014/main" id="{00000000-0008-0000-0600-000056010000}"/>
            </a:ext>
          </a:extLst>
        </xdr:cNvPr>
        <xdr:cNvPicPr preferRelativeResize="0"/>
      </xdr:nvPicPr>
      <xdr:blipFill>
        <a:blip xmlns:r="http://schemas.openxmlformats.org/officeDocument/2006/relationships" r:embed="rId3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341</xdr:row>
      <xdr:rowOff>0</xdr:rowOff>
    </xdr:from>
    <xdr:ext cx="590550" cy="590550"/>
    <xdr:pic>
      <xdr:nvPicPr>
        <xdr:cNvPr id="343" name="image1387.jpg">
          <a:extLst>
            <a:ext uri="{FF2B5EF4-FFF2-40B4-BE49-F238E27FC236}">
              <a16:creationId xmlns:a16="http://schemas.microsoft.com/office/drawing/2014/main" id="{00000000-0008-0000-0600-000057010000}"/>
            </a:ext>
          </a:extLst>
        </xdr:cNvPr>
        <xdr:cNvPicPr preferRelativeResize="0"/>
      </xdr:nvPicPr>
      <xdr:blipFill>
        <a:blip xmlns:r="http://schemas.openxmlformats.org/officeDocument/2006/relationships" r:embed="rId3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342</xdr:row>
      <xdr:rowOff>0</xdr:rowOff>
    </xdr:from>
    <xdr:ext cx="590550" cy="590550"/>
    <xdr:pic>
      <xdr:nvPicPr>
        <xdr:cNvPr id="344" name="image1399.jpg">
          <a:extLst>
            <a:ext uri="{FF2B5EF4-FFF2-40B4-BE49-F238E27FC236}">
              <a16:creationId xmlns:a16="http://schemas.microsoft.com/office/drawing/2014/main" id="{00000000-0008-0000-0600-000058010000}"/>
            </a:ext>
          </a:extLst>
        </xdr:cNvPr>
        <xdr:cNvPicPr preferRelativeResize="0"/>
      </xdr:nvPicPr>
      <xdr:blipFill>
        <a:blip xmlns:r="http://schemas.openxmlformats.org/officeDocument/2006/relationships" r:embed="rId3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343</xdr:row>
      <xdr:rowOff>0</xdr:rowOff>
    </xdr:from>
    <xdr:ext cx="590550" cy="590550"/>
    <xdr:pic>
      <xdr:nvPicPr>
        <xdr:cNvPr id="345" name="image1418.jpg">
          <a:extLst>
            <a:ext uri="{FF2B5EF4-FFF2-40B4-BE49-F238E27FC236}">
              <a16:creationId xmlns:a16="http://schemas.microsoft.com/office/drawing/2014/main" id="{00000000-0008-0000-0600-000059010000}"/>
            </a:ext>
          </a:extLst>
        </xdr:cNvPr>
        <xdr:cNvPicPr preferRelativeResize="0"/>
      </xdr:nvPicPr>
      <xdr:blipFill>
        <a:blip xmlns:r="http://schemas.openxmlformats.org/officeDocument/2006/relationships" r:embed="rId3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344</xdr:row>
      <xdr:rowOff>0</xdr:rowOff>
    </xdr:from>
    <xdr:ext cx="590550" cy="590550"/>
    <xdr:pic>
      <xdr:nvPicPr>
        <xdr:cNvPr id="346" name="image1388.jpg">
          <a:extLst>
            <a:ext uri="{FF2B5EF4-FFF2-40B4-BE49-F238E27FC236}">
              <a16:creationId xmlns:a16="http://schemas.microsoft.com/office/drawing/2014/main" id="{00000000-0008-0000-0600-00005A010000}"/>
            </a:ext>
          </a:extLst>
        </xdr:cNvPr>
        <xdr:cNvPicPr preferRelativeResize="0"/>
      </xdr:nvPicPr>
      <xdr:blipFill>
        <a:blip xmlns:r="http://schemas.openxmlformats.org/officeDocument/2006/relationships" r:embed="rId3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345</xdr:row>
      <xdr:rowOff>0</xdr:rowOff>
    </xdr:from>
    <xdr:ext cx="590550" cy="590550"/>
    <xdr:pic>
      <xdr:nvPicPr>
        <xdr:cNvPr id="347" name="image1391.jpg">
          <a:extLst>
            <a:ext uri="{FF2B5EF4-FFF2-40B4-BE49-F238E27FC236}">
              <a16:creationId xmlns:a16="http://schemas.microsoft.com/office/drawing/2014/main" id="{00000000-0008-0000-0600-00005B010000}"/>
            </a:ext>
          </a:extLst>
        </xdr:cNvPr>
        <xdr:cNvPicPr preferRelativeResize="0"/>
      </xdr:nvPicPr>
      <xdr:blipFill>
        <a:blip xmlns:r="http://schemas.openxmlformats.org/officeDocument/2006/relationships" r:embed="rId3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346</xdr:row>
      <xdr:rowOff>0</xdr:rowOff>
    </xdr:from>
    <xdr:ext cx="590550" cy="590550"/>
    <xdr:pic>
      <xdr:nvPicPr>
        <xdr:cNvPr id="348" name="image1390.jpg">
          <a:extLst>
            <a:ext uri="{FF2B5EF4-FFF2-40B4-BE49-F238E27FC236}">
              <a16:creationId xmlns:a16="http://schemas.microsoft.com/office/drawing/2014/main" id="{00000000-0008-0000-0600-00005C010000}"/>
            </a:ext>
          </a:extLst>
        </xdr:cNvPr>
        <xdr:cNvPicPr preferRelativeResize="0"/>
      </xdr:nvPicPr>
      <xdr:blipFill>
        <a:blip xmlns:r="http://schemas.openxmlformats.org/officeDocument/2006/relationships" r:embed="rId3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347</xdr:row>
      <xdr:rowOff>0</xdr:rowOff>
    </xdr:from>
    <xdr:ext cx="590550" cy="590550"/>
    <xdr:pic>
      <xdr:nvPicPr>
        <xdr:cNvPr id="349" name="image1406.jpg">
          <a:extLst>
            <a:ext uri="{FF2B5EF4-FFF2-40B4-BE49-F238E27FC236}">
              <a16:creationId xmlns:a16="http://schemas.microsoft.com/office/drawing/2014/main" id="{00000000-0008-0000-0600-00005D010000}"/>
            </a:ext>
          </a:extLst>
        </xdr:cNvPr>
        <xdr:cNvPicPr preferRelativeResize="0"/>
      </xdr:nvPicPr>
      <xdr:blipFill>
        <a:blip xmlns:r="http://schemas.openxmlformats.org/officeDocument/2006/relationships" r:embed="rId3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348</xdr:row>
      <xdr:rowOff>0</xdr:rowOff>
    </xdr:from>
    <xdr:ext cx="590550" cy="590550"/>
    <xdr:pic>
      <xdr:nvPicPr>
        <xdr:cNvPr id="350" name="image1392.jpg">
          <a:extLst>
            <a:ext uri="{FF2B5EF4-FFF2-40B4-BE49-F238E27FC236}">
              <a16:creationId xmlns:a16="http://schemas.microsoft.com/office/drawing/2014/main" id="{00000000-0008-0000-0600-00005E010000}"/>
            </a:ext>
          </a:extLst>
        </xdr:cNvPr>
        <xdr:cNvPicPr preferRelativeResize="0"/>
      </xdr:nvPicPr>
      <xdr:blipFill>
        <a:blip xmlns:r="http://schemas.openxmlformats.org/officeDocument/2006/relationships" r:embed="rId3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349</xdr:row>
      <xdr:rowOff>0</xdr:rowOff>
    </xdr:from>
    <xdr:ext cx="590550" cy="590550"/>
    <xdr:pic>
      <xdr:nvPicPr>
        <xdr:cNvPr id="351" name="image1396.jpg">
          <a:extLst>
            <a:ext uri="{FF2B5EF4-FFF2-40B4-BE49-F238E27FC236}">
              <a16:creationId xmlns:a16="http://schemas.microsoft.com/office/drawing/2014/main" id="{00000000-0008-0000-0600-00005F010000}"/>
            </a:ext>
          </a:extLst>
        </xdr:cNvPr>
        <xdr:cNvPicPr preferRelativeResize="0"/>
      </xdr:nvPicPr>
      <xdr:blipFill>
        <a:blip xmlns:r="http://schemas.openxmlformats.org/officeDocument/2006/relationships" r:embed="rId3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350</xdr:row>
      <xdr:rowOff>0</xdr:rowOff>
    </xdr:from>
    <xdr:ext cx="590550" cy="590550"/>
    <xdr:pic>
      <xdr:nvPicPr>
        <xdr:cNvPr id="352" name="image1416.jpg">
          <a:extLst>
            <a:ext uri="{FF2B5EF4-FFF2-40B4-BE49-F238E27FC236}">
              <a16:creationId xmlns:a16="http://schemas.microsoft.com/office/drawing/2014/main" id="{00000000-0008-0000-0600-000060010000}"/>
            </a:ext>
          </a:extLst>
        </xdr:cNvPr>
        <xdr:cNvPicPr preferRelativeResize="0"/>
      </xdr:nvPicPr>
      <xdr:blipFill>
        <a:blip xmlns:r="http://schemas.openxmlformats.org/officeDocument/2006/relationships" r:embed="rId3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351</xdr:row>
      <xdr:rowOff>0</xdr:rowOff>
    </xdr:from>
    <xdr:ext cx="590550" cy="590550"/>
    <xdr:pic>
      <xdr:nvPicPr>
        <xdr:cNvPr id="353" name="image1401.jpg">
          <a:extLst>
            <a:ext uri="{FF2B5EF4-FFF2-40B4-BE49-F238E27FC236}">
              <a16:creationId xmlns:a16="http://schemas.microsoft.com/office/drawing/2014/main" id="{00000000-0008-0000-0600-000061010000}"/>
            </a:ext>
          </a:extLst>
        </xdr:cNvPr>
        <xdr:cNvPicPr preferRelativeResize="0"/>
      </xdr:nvPicPr>
      <xdr:blipFill>
        <a:blip xmlns:r="http://schemas.openxmlformats.org/officeDocument/2006/relationships" r:embed="rId3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352</xdr:row>
      <xdr:rowOff>0</xdr:rowOff>
    </xdr:from>
    <xdr:ext cx="590550" cy="590550"/>
    <xdr:pic>
      <xdr:nvPicPr>
        <xdr:cNvPr id="354" name="image1403.jpg">
          <a:extLst>
            <a:ext uri="{FF2B5EF4-FFF2-40B4-BE49-F238E27FC236}">
              <a16:creationId xmlns:a16="http://schemas.microsoft.com/office/drawing/2014/main" id="{00000000-0008-0000-0600-000062010000}"/>
            </a:ext>
          </a:extLst>
        </xdr:cNvPr>
        <xdr:cNvPicPr preferRelativeResize="0"/>
      </xdr:nvPicPr>
      <xdr:blipFill>
        <a:blip xmlns:r="http://schemas.openxmlformats.org/officeDocument/2006/relationships" r:embed="rId3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353</xdr:row>
      <xdr:rowOff>0</xdr:rowOff>
    </xdr:from>
    <xdr:ext cx="590550" cy="590550"/>
    <xdr:pic>
      <xdr:nvPicPr>
        <xdr:cNvPr id="355" name="image1404.jpg">
          <a:extLst>
            <a:ext uri="{FF2B5EF4-FFF2-40B4-BE49-F238E27FC236}">
              <a16:creationId xmlns:a16="http://schemas.microsoft.com/office/drawing/2014/main" id="{00000000-0008-0000-0600-000063010000}"/>
            </a:ext>
          </a:extLst>
        </xdr:cNvPr>
        <xdr:cNvPicPr preferRelativeResize="0"/>
      </xdr:nvPicPr>
      <xdr:blipFill>
        <a:blip xmlns:r="http://schemas.openxmlformats.org/officeDocument/2006/relationships" r:embed="rId3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354</xdr:row>
      <xdr:rowOff>0</xdr:rowOff>
    </xdr:from>
    <xdr:ext cx="590550" cy="590550"/>
    <xdr:pic>
      <xdr:nvPicPr>
        <xdr:cNvPr id="356" name="image1423.jpg">
          <a:extLst>
            <a:ext uri="{FF2B5EF4-FFF2-40B4-BE49-F238E27FC236}">
              <a16:creationId xmlns:a16="http://schemas.microsoft.com/office/drawing/2014/main" id="{00000000-0008-0000-0600-000064010000}"/>
            </a:ext>
          </a:extLst>
        </xdr:cNvPr>
        <xdr:cNvPicPr preferRelativeResize="0"/>
      </xdr:nvPicPr>
      <xdr:blipFill>
        <a:blip xmlns:r="http://schemas.openxmlformats.org/officeDocument/2006/relationships" r:embed="rId3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355</xdr:row>
      <xdr:rowOff>0</xdr:rowOff>
    </xdr:from>
    <xdr:ext cx="590550" cy="590550"/>
    <xdr:pic>
      <xdr:nvPicPr>
        <xdr:cNvPr id="357" name="image1402.jpg">
          <a:extLst>
            <a:ext uri="{FF2B5EF4-FFF2-40B4-BE49-F238E27FC236}">
              <a16:creationId xmlns:a16="http://schemas.microsoft.com/office/drawing/2014/main" id="{00000000-0008-0000-0600-000065010000}"/>
            </a:ext>
          </a:extLst>
        </xdr:cNvPr>
        <xdr:cNvPicPr preferRelativeResize="0"/>
      </xdr:nvPicPr>
      <xdr:blipFill>
        <a:blip xmlns:r="http://schemas.openxmlformats.org/officeDocument/2006/relationships" r:embed="rId3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356</xdr:row>
      <xdr:rowOff>0</xdr:rowOff>
    </xdr:from>
    <xdr:ext cx="590550" cy="590550"/>
    <xdr:pic>
      <xdr:nvPicPr>
        <xdr:cNvPr id="358" name="image1410.jpg">
          <a:extLst>
            <a:ext uri="{FF2B5EF4-FFF2-40B4-BE49-F238E27FC236}">
              <a16:creationId xmlns:a16="http://schemas.microsoft.com/office/drawing/2014/main" id="{00000000-0008-0000-0600-000066010000}"/>
            </a:ext>
          </a:extLst>
        </xdr:cNvPr>
        <xdr:cNvPicPr preferRelativeResize="0"/>
      </xdr:nvPicPr>
      <xdr:blipFill>
        <a:blip xmlns:r="http://schemas.openxmlformats.org/officeDocument/2006/relationships" r:embed="rId3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357</xdr:row>
      <xdr:rowOff>0</xdr:rowOff>
    </xdr:from>
    <xdr:ext cx="590550" cy="590550"/>
    <xdr:pic>
      <xdr:nvPicPr>
        <xdr:cNvPr id="359" name="image1426.jpg">
          <a:extLst>
            <a:ext uri="{FF2B5EF4-FFF2-40B4-BE49-F238E27FC236}">
              <a16:creationId xmlns:a16="http://schemas.microsoft.com/office/drawing/2014/main" id="{00000000-0008-0000-0600-000067010000}"/>
            </a:ext>
          </a:extLst>
        </xdr:cNvPr>
        <xdr:cNvPicPr preferRelativeResize="0"/>
      </xdr:nvPicPr>
      <xdr:blipFill>
        <a:blip xmlns:r="http://schemas.openxmlformats.org/officeDocument/2006/relationships" r:embed="rId3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358</xdr:row>
      <xdr:rowOff>0</xdr:rowOff>
    </xdr:from>
    <xdr:ext cx="590550" cy="590550"/>
    <xdr:pic>
      <xdr:nvPicPr>
        <xdr:cNvPr id="360" name="image1411.jpg">
          <a:extLst>
            <a:ext uri="{FF2B5EF4-FFF2-40B4-BE49-F238E27FC236}">
              <a16:creationId xmlns:a16="http://schemas.microsoft.com/office/drawing/2014/main" id="{00000000-0008-0000-0600-000068010000}"/>
            </a:ext>
          </a:extLst>
        </xdr:cNvPr>
        <xdr:cNvPicPr preferRelativeResize="0"/>
      </xdr:nvPicPr>
      <xdr:blipFill>
        <a:blip xmlns:r="http://schemas.openxmlformats.org/officeDocument/2006/relationships" r:embed="rId3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359</xdr:row>
      <xdr:rowOff>0</xdr:rowOff>
    </xdr:from>
    <xdr:ext cx="590550" cy="590550"/>
    <xdr:pic>
      <xdr:nvPicPr>
        <xdr:cNvPr id="361" name="image1413.jpg">
          <a:extLst>
            <a:ext uri="{FF2B5EF4-FFF2-40B4-BE49-F238E27FC236}">
              <a16:creationId xmlns:a16="http://schemas.microsoft.com/office/drawing/2014/main" id="{00000000-0008-0000-0600-000069010000}"/>
            </a:ext>
          </a:extLst>
        </xdr:cNvPr>
        <xdr:cNvPicPr preferRelativeResize="0"/>
      </xdr:nvPicPr>
      <xdr:blipFill>
        <a:blip xmlns:r="http://schemas.openxmlformats.org/officeDocument/2006/relationships" r:embed="rId3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360</xdr:row>
      <xdr:rowOff>0</xdr:rowOff>
    </xdr:from>
    <xdr:ext cx="590550" cy="590550"/>
    <xdr:pic>
      <xdr:nvPicPr>
        <xdr:cNvPr id="362" name="image1433.jpg">
          <a:extLst>
            <a:ext uri="{FF2B5EF4-FFF2-40B4-BE49-F238E27FC236}">
              <a16:creationId xmlns:a16="http://schemas.microsoft.com/office/drawing/2014/main" id="{00000000-0008-0000-0600-00006A010000}"/>
            </a:ext>
          </a:extLst>
        </xdr:cNvPr>
        <xdr:cNvPicPr preferRelativeResize="0"/>
      </xdr:nvPicPr>
      <xdr:blipFill>
        <a:blip xmlns:r="http://schemas.openxmlformats.org/officeDocument/2006/relationships" r:embed="rId3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361</xdr:row>
      <xdr:rowOff>0</xdr:rowOff>
    </xdr:from>
    <xdr:ext cx="590550" cy="590550"/>
    <xdr:pic>
      <xdr:nvPicPr>
        <xdr:cNvPr id="363" name="image1419.jpg">
          <a:extLst>
            <a:ext uri="{FF2B5EF4-FFF2-40B4-BE49-F238E27FC236}">
              <a16:creationId xmlns:a16="http://schemas.microsoft.com/office/drawing/2014/main" id="{00000000-0008-0000-0600-00006B010000}"/>
            </a:ext>
          </a:extLst>
        </xdr:cNvPr>
        <xdr:cNvPicPr preferRelativeResize="0"/>
      </xdr:nvPicPr>
      <xdr:blipFill>
        <a:blip xmlns:r="http://schemas.openxmlformats.org/officeDocument/2006/relationships" r:embed="rId3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362</xdr:row>
      <xdr:rowOff>0</xdr:rowOff>
    </xdr:from>
    <xdr:ext cx="590550" cy="590550"/>
    <xdr:pic>
      <xdr:nvPicPr>
        <xdr:cNvPr id="364" name="image1407.jpg">
          <a:extLst>
            <a:ext uri="{FF2B5EF4-FFF2-40B4-BE49-F238E27FC236}">
              <a16:creationId xmlns:a16="http://schemas.microsoft.com/office/drawing/2014/main" id="{00000000-0008-0000-0600-00006C010000}"/>
            </a:ext>
          </a:extLst>
        </xdr:cNvPr>
        <xdr:cNvPicPr preferRelativeResize="0"/>
      </xdr:nvPicPr>
      <xdr:blipFill>
        <a:blip xmlns:r="http://schemas.openxmlformats.org/officeDocument/2006/relationships" r:embed="rId3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363</xdr:row>
      <xdr:rowOff>0</xdr:rowOff>
    </xdr:from>
    <xdr:ext cx="590550" cy="590550"/>
    <xdr:pic>
      <xdr:nvPicPr>
        <xdr:cNvPr id="365" name="image1417.jpg">
          <a:extLst>
            <a:ext uri="{FF2B5EF4-FFF2-40B4-BE49-F238E27FC236}">
              <a16:creationId xmlns:a16="http://schemas.microsoft.com/office/drawing/2014/main" id="{00000000-0008-0000-0600-00006D010000}"/>
            </a:ext>
          </a:extLst>
        </xdr:cNvPr>
        <xdr:cNvPicPr preferRelativeResize="0"/>
      </xdr:nvPicPr>
      <xdr:blipFill>
        <a:blip xmlns:r="http://schemas.openxmlformats.org/officeDocument/2006/relationships" r:embed="rId3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364</xdr:row>
      <xdr:rowOff>0</xdr:rowOff>
    </xdr:from>
    <xdr:ext cx="590550" cy="590550"/>
    <xdr:pic>
      <xdr:nvPicPr>
        <xdr:cNvPr id="366" name="image1408.jpg">
          <a:extLst>
            <a:ext uri="{FF2B5EF4-FFF2-40B4-BE49-F238E27FC236}">
              <a16:creationId xmlns:a16="http://schemas.microsoft.com/office/drawing/2014/main" id="{00000000-0008-0000-0600-00006E010000}"/>
            </a:ext>
          </a:extLst>
        </xdr:cNvPr>
        <xdr:cNvPicPr preferRelativeResize="0"/>
      </xdr:nvPicPr>
      <xdr:blipFill>
        <a:blip xmlns:r="http://schemas.openxmlformats.org/officeDocument/2006/relationships" r:embed="rId3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365</xdr:row>
      <xdr:rowOff>0</xdr:rowOff>
    </xdr:from>
    <xdr:ext cx="590550" cy="590550"/>
    <xdr:pic>
      <xdr:nvPicPr>
        <xdr:cNvPr id="367" name="image1452.jpg">
          <a:extLst>
            <a:ext uri="{FF2B5EF4-FFF2-40B4-BE49-F238E27FC236}">
              <a16:creationId xmlns:a16="http://schemas.microsoft.com/office/drawing/2014/main" id="{00000000-0008-0000-0600-00006F010000}"/>
            </a:ext>
          </a:extLst>
        </xdr:cNvPr>
        <xdr:cNvPicPr preferRelativeResize="0"/>
      </xdr:nvPicPr>
      <xdr:blipFill>
        <a:blip xmlns:r="http://schemas.openxmlformats.org/officeDocument/2006/relationships" r:embed="rId3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366</xdr:row>
      <xdr:rowOff>0</xdr:rowOff>
    </xdr:from>
    <xdr:ext cx="590550" cy="590550"/>
    <xdr:pic>
      <xdr:nvPicPr>
        <xdr:cNvPr id="368" name="image1415.jpg">
          <a:extLst>
            <a:ext uri="{FF2B5EF4-FFF2-40B4-BE49-F238E27FC236}">
              <a16:creationId xmlns:a16="http://schemas.microsoft.com/office/drawing/2014/main" id="{00000000-0008-0000-0600-000070010000}"/>
            </a:ext>
          </a:extLst>
        </xdr:cNvPr>
        <xdr:cNvPicPr preferRelativeResize="0"/>
      </xdr:nvPicPr>
      <xdr:blipFill>
        <a:blip xmlns:r="http://schemas.openxmlformats.org/officeDocument/2006/relationships" r:embed="rId3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367</xdr:row>
      <xdr:rowOff>0</xdr:rowOff>
    </xdr:from>
    <xdr:ext cx="590550" cy="590550"/>
    <xdr:pic>
      <xdr:nvPicPr>
        <xdr:cNvPr id="369" name="image1409.jpg">
          <a:extLst>
            <a:ext uri="{FF2B5EF4-FFF2-40B4-BE49-F238E27FC236}">
              <a16:creationId xmlns:a16="http://schemas.microsoft.com/office/drawing/2014/main" id="{00000000-0008-0000-0600-000071010000}"/>
            </a:ext>
          </a:extLst>
        </xdr:cNvPr>
        <xdr:cNvPicPr preferRelativeResize="0"/>
      </xdr:nvPicPr>
      <xdr:blipFill>
        <a:blip xmlns:r="http://schemas.openxmlformats.org/officeDocument/2006/relationships" r:embed="rId3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368</xdr:row>
      <xdr:rowOff>0</xdr:rowOff>
    </xdr:from>
    <xdr:ext cx="590550" cy="590550"/>
    <xdr:pic>
      <xdr:nvPicPr>
        <xdr:cNvPr id="370" name="image1420.jpg">
          <a:extLst>
            <a:ext uri="{FF2B5EF4-FFF2-40B4-BE49-F238E27FC236}">
              <a16:creationId xmlns:a16="http://schemas.microsoft.com/office/drawing/2014/main" id="{00000000-0008-0000-0600-000072010000}"/>
            </a:ext>
          </a:extLst>
        </xdr:cNvPr>
        <xdr:cNvPicPr preferRelativeResize="0"/>
      </xdr:nvPicPr>
      <xdr:blipFill>
        <a:blip xmlns:r="http://schemas.openxmlformats.org/officeDocument/2006/relationships" r:embed="rId3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369</xdr:row>
      <xdr:rowOff>0</xdr:rowOff>
    </xdr:from>
    <xdr:ext cx="590550" cy="590550"/>
    <xdr:pic>
      <xdr:nvPicPr>
        <xdr:cNvPr id="371" name="image1421.jpg">
          <a:extLst>
            <a:ext uri="{FF2B5EF4-FFF2-40B4-BE49-F238E27FC236}">
              <a16:creationId xmlns:a16="http://schemas.microsoft.com/office/drawing/2014/main" id="{00000000-0008-0000-0600-000073010000}"/>
            </a:ext>
          </a:extLst>
        </xdr:cNvPr>
        <xdr:cNvPicPr preferRelativeResize="0"/>
      </xdr:nvPicPr>
      <xdr:blipFill>
        <a:blip xmlns:r="http://schemas.openxmlformats.org/officeDocument/2006/relationships" r:embed="rId3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370</xdr:row>
      <xdr:rowOff>0</xdr:rowOff>
    </xdr:from>
    <xdr:ext cx="590550" cy="590550"/>
    <xdr:pic>
      <xdr:nvPicPr>
        <xdr:cNvPr id="372" name="image1432.jpg">
          <a:extLst>
            <a:ext uri="{FF2B5EF4-FFF2-40B4-BE49-F238E27FC236}">
              <a16:creationId xmlns:a16="http://schemas.microsoft.com/office/drawing/2014/main" id="{00000000-0008-0000-0600-000074010000}"/>
            </a:ext>
          </a:extLst>
        </xdr:cNvPr>
        <xdr:cNvPicPr preferRelativeResize="0"/>
      </xdr:nvPicPr>
      <xdr:blipFill>
        <a:blip xmlns:r="http://schemas.openxmlformats.org/officeDocument/2006/relationships" r:embed="rId3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371</xdr:row>
      <xdr:rowOff>0</xdr:rowOff>
    </xdr:from>
    <xdr:ext cx="590550" cy="590550"/>
    <xdr:pic>
      <xdr:nvPicPr>
        <xdr:cNvPr id="373" name="image1443.jpg">
          <a:extLst>
            <a:ext uri="{FF2B5EF4-FFF2-40B4-BE49-F238E27FC236}">
              <a16:creationId xmlns:a16="http://schemas.microsoft.com/office/drawing/2014/main" id="{00000000-0008-0000-0600-000075010000}"/>
            </a:ext>
          </a:extLst>
        </xdr:cNvPr>
        <xdr:cNvPicPr preferRelativeResize="0"/>
      </xdr:nvPicPr>
      <xdr:blipFill>
        <a:blip xmlns:r="http://schemas.openxmlformats.org/officeDocument/2006/relationships" r:embed="rId3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372</xdr:row>
      <xdr:rowOff>0</xdr:rowOff>
    </xdr:from>
    <xdr:ext cx="590550" cy="590550"/>
    <xdr:pic>
      <xdr:nvPicPr>
        <xdr:cNvPr id="374" name="image1434.jpg">
          <a:extLst>
            <a:ext uri="{FF2B5EF4-FFF2-40B4-BE49-F238E27FC236}">
              <a16:creationId xmlns:a16="http://schemas.microsoft.com/office/drawing/2014/main" id="{00000000-0008-0000-0600-000076010000}"/>
            </a:ext>
          </a:extLst>
        </xdr:cNvPr>
        <xdr:cNvPicPr preferRelativeResize="0"/>
      </xdr:nvPicPr>
      <xdr:blipFill>
        <a:blip xmlns:r="http://schemas.openxmlformats.org/officeDocument/2006/relationships" r:embed="rId3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373</xdr:row>
      <xdr:rowOff>0</xdr:rowOff>
    </xdr:from>
    <xdr:ext cx="590550" cy="590550"/>
    <xdr:pic>
      <xdr:nvPicPr>
        <xdr:cNvPr id="375" name="image1422.jpg">
          <a:extLst>
            <a:ext uri="{FF2B5EF4-FFF2-40B4-BE49-F238E27FC236}">
              <a16:creationId xmlns:a16="http://schemas.microsoft.com/office/drawing/2014/main" id="{00000000-0008-0000-0600-000077010000}"/>
            </a:ext>
          </a:extLst>
        </xdr:cNvPr>
        <xdr:cNvPicPr preferRelativeResize="0"/>
      </xdr:nvPicPr>
      <xdr:blipFill>
        <a:blip xmlns:r="http://schemas.openxmlformats.org/officeDocument/2006/relationships" r:embed="rId3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374</xdr:row>
      <xdr:rowOff>0</xdr:rowOff>
    </xdr:from>
    <xdr:ext cx="590550" cy="590550"/>
    <xdr:pic>
      <xdr:nvPicPr>
        <xdr:cNvPr id="376" name="image1424.jpg">
          <a:extLst>
            <a:ext uri="{FF2B5EF4-FFF2-40B4-BE49-F238E27FC236}">
              <a16:creationId xmlns:a16="http://schemas.microsoft.com/office/drawing/2014/main" id="{00000000-0008-0000-0600-000078010000}"/>
            </a:ext>
          </a:extLst>
        </xdr:cNvPr>
        <xdr:cNvPicPr preferRelativeResize="0"/>
      </xdr:nvPicPr>
      <xdr:blipFill>
        <a:blip xmlns:r="http://schemas.openxmlformats.org/officeDocument/2006/relationships" r:embed="rId3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375</xdr:row>
      <xdr:rowOff>0</xdr:rowOff>
    </xdr:from>
    <xdr:ext cx="590550" cy="590550"/>
    <xdr:pic>
      <xdr:nvPicPr>
        <xdr:cNvPr id="377" name="image1437.jpg">
          <a:extLst>
            <a:ext uri="{FF2B5EF4-FFF2-40B4-BE49-F238E27FC236}">
              <a16:creationId xmlns:a16="http://schemas.microsoft.com/office/drawing/2014/main" id="{00000000-0008-0000-0600-000079010000}"/>
            </a:ext>
          </a:extLst>
        </xdr:cNvPr>
        <xdr:cNvPicPr preferRelativeResize="0"/>
      </xdr:nvPicPr>
      <xdr:blipFill>
        <a:blip xmlns:r="http://schemas.openxmlformats.org/officeDocument/2006/relationships" r:embed="rId3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376</xdr:row>
      <xdr:rowOff>0</xdr:rowOff>
    </xdr:from>
    <xdr:ext cx="590550" cy="590550"/>
    <xdr:pic>
      <xdr:nvPicPr>
        <xdr:cNvPr id="378" name="image1448.jpg">
          <a:extLst>
            <a:ext uri="{FF2B5EF4-FFF2-40B4-BE49-F238E27FC236}">
              <a16:creationId xmlns:a16="http://schemas.microsoft.com/office/drawing/2014/main" id="{00000000-0008-0000-0600-00007A010000}"/>
            </a:ext>
          </a:extLst>
        </xdr:cNvPr>
        <xdr:cNvPicPr preferRelativeResize="0"/>
      </xdr:nvPicPr>
      <xdr:blipFill>
        <a:blip xmlns:r="http://schemas.openxmlformats.org/officeDocument/2006/relationships" r:embed="rId3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377</xdr:row>
      <xdr:rowOff>0</xdr:rowOff>
    </xdr:from>
    <xdr:ext cx="590550" cy="590550"/>
    <xdr:pic>
      <xdr:nvPicPr>
        <xdr:cNvPr id="379" name="image1446.jpg">
          <a:extLst>
            <a:ext uri="{FF2B5EF4-FFF2-40B4-BE49-F238E27FC236}">
              <a16:creationId xmlns:a16="http://schemas.microsoft.com/office/drawing/2014/main" id="{00000000-0008-0000-0600-00007B010000}"/>
            </a:ext>
          </a:extLst>
        </xdr:cNvPr>
        <xdr:cNvPicPr preferRelativeResize="0"/>
      </xdr:nvPicPr>
      <xdr:blipFill>
        <a:blip xmlns:r="http://schemas.openxmlformats.org/officeDocument/2006/relationships" r:embed="rId3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379</xdr:row>
      <xdr:rowOff>0</xdr:rowOff>
    </xdr:from>
    <xdr:ext cx="590550" cy="590550"/>
    <xdr:pic>
      <xdr:nvPicPr>
        <xdr:cNvPr id="380" name="image1445.jpg">
          <a:extLst>
            <a:ext uri="{FF2B5EF4-FFF2-40B4-BE49-F238E27FC236}">
              <a16:creationId xmlns:a16="http://schemas.microsoft.com/office/drawing/2014/main" id="{00000000-0008-0000-0600-00007C010000}"/>
            </a:ext>
          </a:extLst>
        </xdr:cNvPr>
        <xdr:cNvPicPr preferRelativeResize="0"/>
      </xdr:nvPicPr>
      <xdr:blipFill>
        <a:blip xmlns:r="http://schemas.openxmlformats.org/officeDocument/2006/relationships" r:embed="rId3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380</xdr:row>
      <xdr:rowOff>0</xdr:rowOff>
    </xdr:from>
    <xdr:ext cx="590550" cy="590550"/>
    <xdr:pic>
      <xdr:nvPicPr>
        <xdr:cNvPr id="381" name="image1427.jpg">
          <a:extLst>
            <a:ext uri="{FF2B5EF4-FFF2-40B4-BE49-F238E27FC236}">
              <a16:creationId xmlns:a16="http://schemas.microsoft.com/office/drawing/2014/main" id="{00000000-0008-0000-0600-00007D010000}"/>
            </a:ext>
          </a:extLst>
        </xdr:cNvPr>
        <xdr:cNvPicPr preferRelativeResize="0"/>
      </xdr:nvPicPr>
      <xdr:blipFill>
        <a:blip xmlns:r="http://schemas.openxmlformats.org/officeDocument/2006/relationships" r:embed="rId3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381</xdr:row>
      <xdr:rowOff>0</xdr:rowOff>
    </xdr:from>
    <xdr:ext cx="590550" cy="590550"/>
    <xdr:pic>
      <xdr:nvPicPr>
        <xdr:cNvPr id="382" name="image1428.jpg">
          <a:extLst>
            <a:ext uri="{FF2B5EF4-FFF2-40B4-BE49-F238E27FC236}">
              <a16:creationId xmlns:a16="http://schemas.microsoft.com/office/drawing/2014/main" id="{00000000-0008-0000-0600-00007E010000}"/>
            </a:ext>
          </a:extLst>
        </xdr:cNvPr>
        <xdr:cNvPicPr preferRelativeResize="0"/>
      </xdr:nvPicPr>
      <xdr:blipFill>
        <a:blip xmlns:r="http://schemas.openxmlformats.org/officeDocument/2006/relationships" r:embed="rId3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382</xdr:row>
      <xdr:rowOff>0</xdr:rowOff>
    </xdr:from>
    <xdr:ext cx="590550" cy="590550"/>
    <xdr:pic>
      <xdr:nvPicPr>
        <xdr:cNvPr id="383" name="image1430.jpg">
          <a:extLst>
            <a:ext uri="{FF2B5EF4-FFF2-40B4-BE49-F238E27FC236}">
              <a16:creationId xmlns:a16="http://schemas.microsoft.com/office/drawing/2014/main" id="{00000000-0008-0000-0600-00007F010000}"/>
            </a:ext>
          </a:extLst>
        </xdr:cNvPr>
        <xdr:cNvPicPr preferRelativeResize="0"/>
      </xdr:nvPicPr>
      <xdr:blipFill>
        <a:blip xmlns:r="http://schemas.openxmlformats.org/officeDocument/2006/relationships" r:embed="rId3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383</xdr:row>
      <xdr:rowOff>0</xdr:rowOff>
    </xdr:from>
    <xdr:ext cx="590550" cy="590550"/>
    <xdr:pic>
      <xdr:nvPicPr>
        <xdr:cNvPr id="384" name="image1429.jpg">
          <a:extLst>
            <a:ext uri="{FF2B5EF4-FFF2-40B4-BE49-F238E27FC236}">
              <a16:creationId xmlns:a16="http://schemas.microsoft.com/office/drawing/2014/main" id="{00000000-0008-0000-0600-000080010000}"/>
            </a:ext>
          </a:extLst>
        </xdr:cNvPr>
        <xdr:cNvPicPr preferRelativeResize="0"/>
      </xdr:nvPicPr>
      <xdr:blipFill>
        <a:blip xmlns:r="http://schemas.openxmlformats.org/officeDocument/2006/relationships" r:embed="rId3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384</xdr:row>
      <xdr:rowOff>0</xdr:rowOff>
    </xdr:from>
    <xdr:ext cx="590550" cy="590550"/>
    <xdr:pic>
      <xdr:nvPicPr>
        <xdr:cNvPr id="385" name="image1454.png">
          <a:extLst>
            <a:ext uri="{FF2B5EF4-FFF2-40B4-BE49-F238E27FC236}">
              <a16:creationId xmlns:a16="http://schemas.microsoft.com/office/drawing/2014/main" id="{00000000-0008-0000-0600-000081010000}"/>
            </a:ext>
          </a:extLst>
        </xdr:cNvPr>
        <xdr:cNvPicPr preferRelativeResize="0"/>
      </xdr:nvPicPr>
      <xdr:blipFill>
        <a:blip xmlns:r="http://schemas.openxmlformats.org/officeDocument/2006/relationships" r:embed="rId3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385</xdr:row>
      <xdr:rowOff>0</xdr:rowOff>
    </xdr:from>
    <xdr:ext cx="590550" cy="590550"/>
    <xdr:pic>
      <xdr:nvPicPr>
        <xdr:cNvPr id="386" name="image1425.jpg">
          <a:extLst>
            <a:ext uri="{FF2B5EF4-FFF2-40B4-BE49-F238E27FC236}">
              <a16:creationId xmlns:a16="http://schemas.microsoft.com/office/drawing/2014/main" id="{00000000-0008-0000-0600-000082010000}"/>
            </a:ext>
          </a:extLst>
        </xdr:cNvPr>
        <xdr:cNvPicPr preferRelativeResize="0"/>
      </xdr:nvPicPr>
      <xdr:blipFill>
        <a:blip xmlns:r="http://schemas.openxmlformats.org/officeDocument/2006/relationships" r:embed="rId3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386</xdr:row>
      <xdr:rowOff>0</xdr:rowOff>
    </xdr:from>
    <xdr:ext cx="590550" cy="590550"/>
    <xdr:pic>
      <xdr:nvPicPr>
        <xdr:cNvPr id="387" name="image1460.jpg">
          <a:extLst>
            <a:ext uri="{FF2B5EF4-FFF2-40B4-BE49-F238E27FC236}">
              <a16:creationId xmlns:a16="http://schemas.microsoft.com/office/drawing/2014/main" id="{00000000-0008-0000-0600-000083010000}"/>
            </a:ext>
          </a:extLst>
        </xdr:cNvPr>
        <xdr:cNvPicPr preferRelativeResize="0"/>
      </xdr:nvPicPr>
      <xdr:blipFill>
        <a:blip xmlns:r="http://schemas.openxmlformats.org/officeDocument/2006/relationships" r:embed="rId3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387</xdr:row>
      <xdr:rowOff>0</xdr:rowOff>
    </xdr:from>
    <xdr:ext cx="590550" cy="590550"/>
    <xdr:pic>
      <xdr:nvPicPr>
        <xdr:cNvPr id="388" name="image1451.jpg">
          <a:extLst>
            <a:ext uri="{FF2B5EF4-FFF2-40B4-BE49-F238E27FC236}">
              <a16:creationId xmlns:a16="http://schemas.microsoft.com/office/drawing/2014/main" id="{00000000-0008-0000-0600-000084010000}"/>
            </a:ext>
          </a:extLst>
        </xdr:cNvPr>
        <xdr:cNvPicPr preferRelativeResize="0"/>
      </xdr:nvPicPr>
      <xdr:blipFill>
        <a:blip xmlns:r="http://schemas.openxmlformats.org/officeDocument/2006/relationships" r:embed="rId3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388</xdr:row>
      <xdr:rowOff>0</xdr:rowOff>
    </xdr:from>
    <xdr:ext cx="590550" cy="590550"/>
    <xdr:pic>
      <xdr:nvPicPr>
        <xdr:cNvPr id="389" name="image1431.jpg">
          <a:extLst>
            <a:ext uri="{FF2B5EF4-FFF2-40B4-BE49-F238E27FC236}">
              <a16:creationId xmlns:a16="http://schemas.microsoft.com/office/drawing/2014/main" id="{00000000-0008-0000-0600-000085010000}"/>
            </a:ext>
          </a:extLst>
        </xdr:cNvPr>
        <xdr:cNvPicPr preferRelativeResize="0"/>
      </xdr:nvPicPr>
      <xdr:blipFill>
        <a:blip xmlns:r="http://schemas.openxmlformats.org/officeDocument/2006/relationships" r:embed="rId3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389</xdr:row>
      <xdr:rowOff>0</xdr:rowOff>
    </xdr:from>
    <xdr:ext cx="590550" cy="590550"/>
    <xdr:pic>
      <xdr:nvPicPr>
        <xdr:cNvPr id="390" name="image1435.jpg">
          <a:extLst>
            <a:ext uri="{FF2B5EF4-FFF2-40B4-BE49-F238E27FC236}">
              <a16:creationId xmlns:a16="http://schemas.microsoft.com/office/drawing/2014/main" id="{00000000-0008-0000-0600-000086010000}"/>
            </a:ext>
          </a:extLst>
        </xdr:cNvPr>
        <xdr:cNvPicPr preferRelativeResize="0"/>
      </xdr:nvPicPr>
      <xdr:blipFill>
        <a:blip xmlns:r="http://schemas.openxmlformats.org/officeDocument/2006/relationships" r:embed="rId3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390</xdr:row>
      <xdr:rowOff>0</xdr:rowOff>
    </xdr:from>
    <xdr:ext cx="590550" cy="590550"/>
    <xdr:pic>
      <xdr:nvPicPr>
        <xdr:cNvPr id="391" name="image1442.jpg">
          <a:extLst>
            <a:ext uri="{FF2B5EF4-FFF2-40B4-BE49-F238E27FC236}">
              <a16:creationId xmlns:a16="http://schemas.microsoft.com/office/drawing/2014/main" id="{00000000-0008-0000-0600-000087010000}"/>
            </a:ext>
          </a:extLst>
        </xdr:cNvPr>
        <xdr:cNvPicPr preferRelativeResize="0"/>
      </xdr:nvPicPr>
      <xdr:blipFill>
        <a:blip xmlns:r="http://schemas.openxmlformats.org/officeDocument/2006/relationships" r:embed="rId3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391</xdr:row>
      <xdr:rowOff>0</xdr:rowOff>
    </xdr:from>
    <xdr:ext cx="590550" cy="590550"/>
    <xdr:pic>
      <xdr:nvPicPr>
        <xdr:cNvPr id="392" name="image1441.jpg">
          <a:extLst>
            <a:ext uri="{FF2B5EF4-FFF2-40B4-BE49-F238E27FC236}">
              <a16:creationId xmlns:a16="http://schemas.microsoft.com/office/drawing/2014/main" id="{00000000-0008-0000-0600-000088010000}"/>
            </a:ext>
          </a:extLst>
        </xdr:cNvPr>
        <xdr:cNvPicPr preferRelativeResize="0"/>
      </xdr:nvPicPr>
      <xdr:blipFill>
        <a:blip xmlns:r="http://schemas.openxmlformats.org/officeDocument/2006/relationships" r:embed="rId3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392</xdr:row>
      <xdr:rowOff>0</xdr:rowOff>
    </xdr:from>
    <xdr:ext cx="590550" cy="590550"/>
    <xdr:pic>
      <xdr:nvPicPr>
        <xdr:cNvPr id="393" name="image1440.png">
          <a:extLst>
            <a:ext uri="{FF2B5EF4-FFF2-40B4-BE49-F238E27FC236}">
              <a16:creationId xmlns:a16="http://schemas.microsoft.com/office/drawing/2014/main" id="{00000000-0008-0000-0600-000089010000}"/>
            </a:ext>
          </a:extLst>
        </xdr:cNvPr>
        <xdr:cNvPicPr preferRelativeResize="0"/>
      </xdr:nvPicPr>
      <xdr:blipFill>
        <a:blip xmlns:r="http://schemas.openxmlformats.org/officeDocument/2006/relationships" r:embed="rId3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393</xdr:row>
      <xdr:rowOff>0</xdr:rowOff>
    </xdr:from>
    <xdr:ext cx="590550" cy="590550"/>
    <xdr:pic>
      <xdr:nvPicPr>
        <xdr:cNvPr id="394" name="image1436.png">
          <a:extLst>
            <a:ext uri="{FF2B5EF4-FFF2-40B4-BE49-F238E27FC236}">
              <a16:creationId xmlns:a16="http://schemas.microsoft.com/office/drawing/2014/main" id="{00000000-0008-0000-0600-00008A010000}"/>
            </a:ext>
          </a:extLst>
        </xdr:cNvPr>
        <xdr:cNvPicPr preferRelativeResize="0"/>
      </xdr:nvPicPr>
      <xdr:blipFill>
        <a:blip xmlns:r="http://schemas.openxmlformats.org/officeDocument/2006/relationships" r:embed="rId3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394</xdr:row>
      <xdr:rowOff>0</xdr:rowOff>
    </xdr:from>
    <xdr:ext cx="590550" cy="590550"/>
    <xdr:pic>
      <xdr:nvPicPr>
        <xdr:cNvPr id="395" name="image1438.jpg">
          <a:extLst>
            <a:ext uri="{FF2B5EF4-FFF2-40B4-BE49-F238E27FC236}">
              <a16:creationId xmlns:a16="http://schemas.microsoft.com/office/drawing/2014/main" id="{00000000-0008-0000-0600-00008B010000}"/>
            </a:ext>
          </a:extLst>
        </xdr:cNvPr>
        <xdr:cNvPicPr preferRelativeResize="0"/>
      </xdr:nvPicPr>
      <xdr:blipFill>
        <a:blip xmlns:r="http://schemas.openxmlformats.org/officeDocument/2006/relationships" r:embed="rId3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395</xdr:row>
      <xdr:rowOff>0</xdr:rowOff>
    </xdr:from>
    <xdr:ext cx="590550" cy="590550"/>
    <xdr:pic>
      <xdr:nvPicPr>
        <xdr:cNvPr id="396" name="image1473.jpg">
          <a:extLst>
            <a:ext uri="{FF2B5EF4-FFF2-40B4-BE49-F238E27FC236}">
              <a16:creationId xmlns:a16="http://schemas.microsoft.com/office/drawing/2014/main" id="{00000000-0008-0000-0600-00008C010000}"/>
            </a:ext>
          </a:extLst>
        </xdr:cNvPr>
        <xdr:cNvPicPr preferRelativeResize="0"/>
      </xdr:nvPicPr>
      <xdr:blipFill>
        <a:blip xmlns:r="http://schemas.openxmlformats.org/officeDocument/2006/relationships" r:embed="rId3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396</xdr:row>
      <xdr:rowOff>0</xdr:rowOff>
    </xdr:from>
    <xdr:ext cx="590550" cy="590550"/>
    <xdr:pic>
      <xdr:nvPicPr>
        <xdr:cNvPr id="397" name="image1456.jpg">
          <a:extLst>
            <a:ext uri="{FF2B5EF4-FFF2-40B4-BE49-F238E27FC236}">
              <a16:creationId xmlns:a16="http://schemas.microsoft.com/office/drawing/2014/main" id="{00000000-0008-0000-0600-00008D010000}"/>
            </a:ext>
          </a:extLst>
        </xdr:cNvPr>
        <xdr:cNvPicPr preferRelativeResize="0"/>
      </xdr:nvPicPr>
      <xdr:blipFill>
        <a:blip xmlns:r="http://schemas.openxmlformats.org/officeDocument/2006/relationships" r:embed="rId3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397</xdr:row>
      <xdr:rowOff>0</xdr:rowOff>
    </xdr:from>
    <xdr:ext cx="590550" cy="590550"/>
    <xdr:pic>
      <xdr:nvPicPr>
        <xdr:cNvPr id="398" name="image1462.jpg">
          <a:extLst>
            <a:ext uri="{FF2B5EF4-FFF2-40B4-BE49-F238E27FC236}">
              <a16:creationId xmlns:a16="http://schemas.microsoft.com/office/drawing/2014/main" id="{00000000-0008-0000-0600-00008E010000}"/>
            </a:ext>
          </a:extLst>
        </xdr:cNvPr>
        <xdr:cNvPicPr preferRelativeResize="0"/>
      </xdr:nvPicPr>
      <xdr:blipFill>
        <a:blip xmlns:r="http://schemas.openxmlformats.org/officeDocument/2006/relationships" r:embed="rId3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398</xdr:row>
      <xdr:rowOff>0</xdr:rowOff>
    </xdr:from>
    <xdr:ext cx="590550" cy="590550"/>
    <xdr:pic>
      <xdr:nvPicPr>
        <xdr:cNvPr id="399" name="image1439.jpg">
          <a:extLst>
            <a:ext uri="{FF2B5EF4-FFF2-40B4-BE49-F238E27FC236}">
              <a16:creationId xmlns:a16="http://schemas.microsoft.com/office/drawing/2014/main" id="{00000000-0008-0000-0600-00008F010000}"/>
            </a:ext>
          </a:extLst>
        </xdr:cNvPr>
        <xdr:cNvPicPr preferRelativeResize="0"/>
      </xdr:nvPicPr>
      <xdr:blipFill>
        <a:blip xmlns:r="http://schemas.openxmlformats.org/officeDocument/2006/relationships" r:embed="rId3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399</xdr:row>
      <xdr:rowOff>0</xdr:rowOff>
    </xdr:from>
    <xdr:ext cx="590550" cy="590550"/>
    <xdr:pic>
      <xdr:nvPicPr>
        <xdr:cNvPr id="400" name="image1444.jpg">
          <a:extLst>
            <a:ext uri="{FF2B5EF4-FFF2-40B4-BE49-F238E27FC236}">
              <a16:creationId xmlns:a16="http://schemas.microsoft.com/office/drawing/2014/main" id="{00000000-0008-0000-0600-000090010000}"/>
            </a:ext>
          </a:extLst>
        </xdr:cNvPr>
        <xdr:cNvPicPr preferRelativeResize="0"/>
      </xdr:nvPicPr>
      <xdr:blipFill>
        <a:blip xmlns:r="http://schemas.openxmlformats.org/officeDocument/2006/relationships" r:embed="rId3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400</xdr:row>
      <xdr:rowOff>0</xdr:rowOff>
    </xdr:from>
    <xdr:ext cx="590550" cy="590550"/>
    <xdr:pic>
      <xdr:nvPicPr>
        <xdr:cNvPr id="401" name="image1458.jpg">
          <a:extLst>
            <a:ext uri="{FF2B5EF4-FFF2-40B4-BE49-F238E27FC236}">
              <a16:creationId xmlns:a16="http://schemas.microsoft.com/office/drawing/2014/main" id="{00000000-0008-0000-0600-000091010000}"/>
            </a:ext>
          </a:extLst>
        </xdr:cNvPr>
        <xdr:cNvPicPr preferRelativeResize="0"/>
      </xdr:nvPicPr>
      <xdr:blipFill>
        <a:blip xmlns:r="http://schemas.openxmlformats.org/officeDocument/2006/relationships" r:embed="rId3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401</xdr:row>
      <xdr:rowOff>0</xdr:rowOff>
    </xdr:from>
    <xdr:ext cx="590550" cy="590550"/>
    <xdr:pic>
      <xdr:nvPicPr>
        <xdr:cNvPr id="402" name="image1469.jpg">
          <a:extLst>
            <a:ext uri="{FF2B5EF4-FFF2-40B4-BE49-F238E27FC236}">
              <a16:creationId xmlns:a16="http://schemas.microsoft.com/office/drawing/2014/main" id="{00000000-0008-0000-0600-000092010000}"/>
            </a:ext>
          </a:extLst>
        </xdr:cNvPr>
        <xdr:cNvPicPr preferRelativeResize="0"/>
      </xdr:nvPicPr>
      <xdr:blipFill>
        <a:blip xmlns:r="http://schemas.openxmlformats.org/officeDocument/2006/relationships" r:embed="rId3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402</xdr:row>
      <xdr:rowOff>0</xdr:rowOff>
    </xdr:from>
    <xdr:ext cx="590550" cy="590550"/>
    <xdr:pic>
      <xdr:nvPicPr>
        <xdr:cNvPr id="403" name="image1447.jpg">
          <a:extLst>
            <a:ext uri="{FF2B5EF4-FFF2-40B4-BE49-F238E27FC236}">
              <a16:creationId xmlns:a16="http://schemas.microsoft.com/office/drawing/2014/main" id="{00000000-0008-0000-0600-000093010000}"/>
            </a:ext>
          </a:extLst>
        </xdr:cNvPr>
        <xdr:cNvPicPr preferRelativeResize="0"/>
      </xdr:nvPicPr>
      <xdr:blipFill>
        <a:blip xmlns:r="http://schemas.openxmlformats.org/officeDocument/2006/relationships" r:embed="rId3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403</xdr:row>
      <xdr:rowOff>0</xdr:rowOff>
    </xdr:from>
    <xdr:ext cx="590550" cy="590550"/>
    <xdr:pic>
      <xdr:nvPicPr>
        <xdr:cNvPr id="404" name="image1449.jpg">
          <a:extLst>
            <a:ext uri="{FF2B5EF4-FFF2-40B4-BE49-F238E27FC236}">
              <a16:creationId xmlns:a16="http://schemas.microsoft.com/office/drawing/2014/main" id="{00000000-0008-0000-0600-000094010000}"/>
            </a:ext>
          </a:extLst>
        </xdr:cNvPr>
        <xdr:cNvPicPr preferRelativeResize="0"/>
      </xdr:nvPicPr>
      <xdr:blipFill>
        <a:blip xmlns:r="http://schemas.openxmlformats.org/officeDocument/2006/relationships" r:embed="rId3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404</xdr:row>
      <xdr:rowOff>0</xdr:rowOff>
    </xdr:from>
    <xdr:ext cx="590550" cy="590550"/>
    <xdr:pic>
      <xdr:nvPicPr>
        <xdr:cNvPr id="405" name="image1466.jpg">
          <a:extLst>
            <a:ext uri="{FF2B5EF4-FFF2-40B4-BE49-F238E27FC236}">
              <a16:creationId xmlns:a16="http://schemas.microsoft.com/office/drawing/2014/main" id="{00000000-0008-0000-0600-000095010000}"/>
            </a:ext>
          </a:extLst>
        </xdr:cNvPr>
        <xdr:cNvPicPr preferRelativeResize="0"/>
      </xdr:nvPicPr>
      <xdr:blipFill>
        <a:blip xmlns:r="http://schemas.openxmlformats.org/officeDocument/2006/relationships" r:embed="rId4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405</xdr:row>
      <xdr:rowOff>0</xdr:rowOff>
    </xdr:from>
    <xdr:ext cx="590550" cy="590550"/>
    <xdr:pic>
      <xdr:nvPicPr>
        <xdr:cNvPr id="406" name="image1476.jpg">
          <a:extLst>
            <a:ext uri="{FF2B5EF4-FFF2-40B4-BE49-F238E27FC236}">
              <a16:creationId xmlns:a16="http://schemas.microsoft.com/office/drawing/2014/main" id="{00000000-0008-0000-0600-000096010000}"/>
            </a:ext>
          </a:extLst>
        </xdr:cNvPr>
        <xdr:cNvPicPr preferRelativeResize="0"/>
      </xdr:nvPicPr>
      <xdr:blipFill>
        <a:blip xmlns:r="http://schemas.openxmlformats.org/officeDocument/2006/relationships" r:embed="rId4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406</xdr:row>
      <xdr:rowOff>0</xdr:rowOff>
    </xdr:from>
    <xdr:ext cx="590550" cy="590550"/>
    <xdr:pic>
      <xdr:nvPicPr>
        <xdr:cNvPr id="407" name="image1471.jpg">
          <a:extLst>
            <a:ext uri="{FF2B5EF4-FFF2-40B4-BE49-F238E27FC236}">
              <a16:creationId xmlns:a16="http://schemas.microsoft.com/office/drawing/2014/main" id="{00000000-0008-0000-0600-000097010000}"/>
            </a:ext>
          </a:extLst>
        </xdr:cNvPr>
        <xdr:cNvPicPr preferRelativeResize="0"/>
      </xdr:nvPicPr>
      <xdr:blipFill>
        <a:blip xmlns:r="http://schemas.openxmlformats.org/officeDocument/2006/relationships" r:embed="rId4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407</xdr:row>
      <xdr:rowOff>0</xdr:rowOff>
    </xdr:from>
    <xdr:ext cx="590550" cy="590550"/>
    <xdr:pic>
      <xdr:nvPicPr>
        <xdr:cNvPr id="408" name="image1457.png">
          <a:extLst>
            <a:ext uri="{FF2B5EF4-FFF2-40B4-BE49-F238E27FC236}">
              <a16:creationId xmlns:a16="http://schemas.microsoft.com/office/drawing/2014/main" id="{00000000-0008-0000-0600-000098010000}"/>
            </a:ext>
          </a:extLst>
        </xdr:cNvPr>
        <xdr:cNvPicPr preferRelativeResize="0"/>
      </xdr:nvPicPr>
      <xdr:blipFill>
        <a:blip xmlns:r="http://schemas.openxmlformats.org/officeDocument/2006/relationships" r:embed="rId4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408</xdr:row>
      <xdr:rowOff>0</xdr:rowOff>
    </xdr:from>
    <xdr:ext cx="590550" cy="590550"/>
    <xdr:pic>
      <xdr:nvPicPr>
        <xdr:cNvPr id="409" name="image1467.jpg">
          <a:extLst>
            <a:ext uri="{FF2B5EF4-FFF2-40B4-BE49-F238E27FC236}">
              <a16:creationId xmlns:a16="http://schemas.microsoft.com/office/drawing/2014/main" id="{00000000-0008-0000-0600-000099010000}"/>
            </a:ext>
          </a:extLst>
        </xdr:cNvPr>
        <xdr:cNvPicPr preferRelativeResize="0"/>
      </xdr:nvPicPr>
      <xdr:blipFill>
        <a:blip xmlns:r="http://schemas.openxmlformats.org/officeDocument/2006/relationships" r:embed="rId4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409</xdr:row>
      <xdr:rowOff>0</xdr:rowOff>
    </xdr:from>
    <xdr:ext cx="590550" cy="590550"/>
    <xdr:pic>
      <xdr:nvPicPr>
        <xdr:cNvPr id="410" name="image1453.png">
          <a:extLst>
            <a:ext uri="{FF2B5EF4-FFF2-40B4-BE49-F238E27FC236}">
              <a16:creationId xmlns:a16="http://schemas.microsoft.com/office/drawing/2014/main" id="{00000000-0008-0000-0600-00009A010000}"/>
            </a:ext>
          </a:extLst>
        </xdr:cNvPr>
        <xdr:cNvPicPr preferRelativeResize="0"/>
      </xdr:nvPicPr>
      <xdr:blipFill>
        <a:blip xmlns:r="http://schemas.openxmlformats.org/officeDocument/2006/relationships" r:embed="rId4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410</xdr:row>
      <xdr:rowOff>0</xdr:rowOff>
    </xdr:from>
    <xdr:ext cx="590550" cy="590550"/>
    <xdr:pic>
      <xdr:nvPicPr>
        <xdr:cNvPr id="411" name="image1450.jpg">
          <a:extLst>
            <a:ext uri="{FF2B5EF4-FFF2-40B4-BE49-F238E27FC236}">
              <a16:creationId xmlns:a16="http://schemas.microsoft.com/office/drawing/2014/main" id="{00000000-0008-0000-0600-00009B010000}"/>
            </a:ext>
          </a:extLst>
        </xdr:cNvPr>
        <xdr:cNvPicPr preferRelativeResize="0"/>
      </xdr:nvPicPr>
      <xdr:blipFill>
        <a:blip xmlns:r="http://schemas.openxmlformats.org/officeDocument/2006/relationships" r:embed="rId4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411</xdr:row>
      <xdr:rowOff>0</xdr:rowOff>
    </xdr:from>
    <xdr:ext cx="590550" cy="590550"/>
    <xdr:pic>
      <xdr:nvPicPr>
        <xdr:cNvPr id="412" name="image1455.jpg">
          <a:extLst>
            <a:ext uri="{FF2B5EF4-FFF2-40B4-BE49-F238E27FC236}">
              <a16:creationId xmlns:a16="http://schemas.microsoft.com/office/drawing/2014/main" id="{00000000-0008-0000-0600-00009C010000}"/>
            </a:ext>
          </a:extLst>
        </xdr:cNvPr>
        <xdr:cNvPicPr preferRelativeResize="0"/>
      </xdr:nvPicPr>
      <xdr:blipFill>
        <a:blip xmlns:r="http://schemas.openxmlformats.org/officeDocument/2006/relationships" r:embed="rId4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412</xdr:row>
      <xdr:rowOff>0</xdr:rowOff>
    </xdr:from>
    <xdr:ext cx="590550" cy="590550"/>
    <xdr:pic>
      <xdr:nvPicPr>
        <xdr:cNvPr id="413" name="image1472.jpg">
          <a:extLst>
            <a:ext uri="{FF2B5EF4-FFF2-40B4-BE49-F238E27FC236}">
              <a16:creationId xmlns:a16="http://schemas.microsoft.com/office/drawing/2014/main" id="{00000000-0008-0000-0600-00009D010000}"/>
            </a:ext>
          </a:extLst>
        </xdr:cNvPr>
        <xdr:cNvPicPr preferRelativeResize="0"/>
      </xdr:nvPicPr>
      <xdr:blipFill>
        <a:blip xmlns:r="http://schemas.openxmlformats.org/officeDocument/2006/relationships" r:embed="rId4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413</xdr:row>
      <xdr:rowOff>0</xdr:rowOff>
    </xdr:from>
    <xdr:ext cx="590550" cy="590550"/>
    <xdr:pic>
      <xdr:nvPicPr>
        <xdr:cNvPr id="414" name="image1468.jpg">
          <a:extLst>
            <a:ext uri="{FF2B5EF4-FFF2-40B4-BE49-F238E27FC236}">
              <a16:creationId xmlns:a16="http://schemas.microsoft.com/office/drawing/2014/main" id="{00000000-0008-0000-0600-00009E010000}"/>
            </a:ext>
          </a:extLst>
        </xdr:cNvPr>
        <xdr:cNvPicPr preferRelativeResize="0"/>
      </xdr:nvPicPr>
      <xdr:blipFill>
        <a:blip xmlns:r="http://schemas.openxmlformats.org/officeDocument/2006/relationships" r:embed="rId4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414</xdr:row>
      <xdr:rowOff>0</xdr:rowOff>
    </xdr:from>
    <xdr:ext cx="590550" cy="590550"/>
    <xdr:pic>
      <xdr:nvPicPr>
        <xdr:cNvPr id="415" name="image1464.jpg">
          <a:extLst>
            <a:ext uri="{FF2B5EF4-FFF2-40B4-BE49-F238E27FC236}">
              <a16:creationId xmlns:a16="http://schemas.microsoft.com/office/drawing/2014/main" id="{00000000-0008-0000-0600-00009F010000}"/>
            </a:ext>
          </a:extLst>
        </xdr:cNvPr>
        <xdr:cNvPicPr preferRelativeResize="0"/>
      </xdr:nvPicPr>
      <xdr:blipFill>
        <a:blip xmlns:r="http://schemas.openxmlformats.org/officeDocument/2006/relationships" r:embed="rId4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415</xdr:row>
      <xdr:rowOff>0</xdr:rowOff>
    </xdr:from>
    <xdr:ext cx="590550" cy="590550"/>
    <xdr:pic>
      <xdr:nvPicPr>
        <xdr:cNvPr id="416" name="image1459.jpg">
          <a:extLst>
            <a:ext uri="{FF2B5EF4-FFF2-40B4-BE49-F238E27FC236}">
              <a16:creationId xmlns:a16="http://schemas.microsoft.com/office/drawing/2014/main" id="{00000000-0008-0000-0600-0000A0010000}"/>
            </a:ext>
          </a:extLst>
        </xdr:cNvPr>
        <xdr:cNvPicPr preferRelativeResize="0"/>
      </xdr:nvPicPr>
      <xdr:blipFill>
        <a:blip xmlns:r="http://schemas.openxmlformats.org/officeDocument/2006/relationships" r:embed="rId4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416</xdr:row>
      <xdr:rowOff>0</xdr:rowOff>
    </xdr:from>
    <xdr:ext cx="590550" cy="590550"/>
    <xdr:pic>
      <xdr:nvPicPr>
        <xdr:cNvPr id="417" name="image1465.jpg">
          <a:extLst>
            <a:ext uri="{FF2B5EF4-FFF2-40B4-BE49-F238E27FC236}">
              <a16:creationId xmlns:a16="http://schemas.microsoft.com/office/drawing/2014/main" id="{00000000-0008-0000-0600-0000A1010000}"/>
            </a:ext>
          </a:extLst>
        </xdr:cNvPr>
        <xdr:cNvPicPr preferRelativeResize="0"/>
      </xdr:nvPicPr>
      <xdr:blipFill>
        <a:blip xmlns:r="http://schemas.openxmlformats.org/officeDocument/2006/relationships" r:embed="rId4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417</xdr:row>
      <xdr:rowOff>0</xdr:rowOff>
    </xdr:from>
    <xdr:ext cx="590550" cy="590550"/>
    <xdr:pic>
      <xdr:nvPicPr>
        <xdr:cNvPr id="418" name="image1461.png">
          <a:extLst>
            <a:ext uri="{FF2B5EF4-FFF2-40B4-BE49-F238E27FC236}">
              <a16:creationId xmlns:a16="http://schemas.microsoft.com/office/drawing/2014/main" id="{00000000-0008-0000-0600-0000A2010000}"/>
            </a:ext>
          </a:extLst>
        </xdr:cNvPr>
        <xdr:cNvPicPr preferRelativeResize="0"/>
      </xdr:nvPicPr>
      <xdr:blipFill>
        <a:blip xmlns:r="http://schemas.openxmlformats.org/officeDocument/2006/relationships" r:embed="rId4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418</xdr:row>
      <xdr:rowOff>0</xdr:rowOff>
    </xdr:from>
    <xdr:ext cx="590550" cy="590550"/>
    <xdr:pic>
      <xdr:nvPicPr>
        <xdr:cNvPr id="419" name="image1463.jpg">
          <a:extLst>
            <a:ext uri="{FF2B5EF4-FFF2-40B4-BE49-F238E27FC236}">
              <a16:creationId xmlns:a16="http://schemas.microsoft.com/office/drawing/2014/main" id="{00000000-0008-0000-0600-0000A3010000}"/>
            </a:ext>
          </a:extLst>
        </xdr:cNvPr>
        <xdr:cNvPicPr preferRelativeResize="0"/>
      </xdr:nvPicPr>
      <xdr:blipFill>
        <a:blip xmlns:r="http://schemas.openxmlformats.org/officeDocument/2006/relationships" r:embed="rId4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419</xdr:row>
      <xdr:rowOff>0</xdr:rowOff>
    </xdr:from>
    <xdr:ext cx="590550" cy="590550"/>
    <xdr:pic>
      <xdr:nvPicPr>
        <xdr:cNvPr id="420" name="image1508.jpg">
          <a:extLst>
            <a:ext uri="{FF2B5EF4-FFF2-40B4-BE49-F238E27FC236}">
              <a16:creationId xmlns:a16="http://schemas.microsoft.com/office/drawing/2014/main" id="{00000000-0008-0000-0600-0000A4010000}"/>
            </a:ext>
          </a:extLst>
        </xdr:cNvPr>
        <xdr:cNvPicPr preferRelativeResize="0"/>
      </xdr:nvPicPr>
      <xdr:blipFill>
        <a:blip xmlns:r="http://schemas.openxmlformats.org/officeDocument/2006/relationships" r:embed="rId4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420</xdr:row>
      <xdr:rowOff>0</xdr:rowOff>
    </xdr:from>
    <xdr:ext cx="590550" cy="590550"/>
    <xdr:pic>
      <xdr:nvPicPr>
        <xdr:cNvPr id="421" name="image1490.jpg">
          <a:extLst>
            <a:ext uri="{FF2B5EF4-FFF2-40B4-BE49-F238E27FC236}">
              <a16:creationId xmlns:a16="http://schemas.microsoft.com/office/drawing/2014/main" id="{00000000-0008-0000-0600-0000A5010000}"/>
            </a:ext>
          </a:extLst>
        </xdr:cNvPr>
        <xdr:cNvPicPr preferRelativeResize="0"/>
      </xdr:nvPicPr>
      <xdr:blipFill>
        <a:blip xmlns:r="http://schemas.openxmlformats.org/officeDocument/2006/relationships" r:embed="rId4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421</xdr:row>
      <xdr:rowOff>0</xdr:rowOff>
    </xdr:from>
    <xdr:ext cx="590550" cy="590550"/>
    <xdr:pic>
      <xdr:nvPicPr>
        <xdr:cNvPr id="422" name="image1487.jpg">
          <a:extLst>
            <a:ext uri="{FF2B5EF4-FFF2-40B4-BE49-F238E27FC236}">
              <a16:creationId xmlns:a16="http://schemas.microsoft.com/office/drawing/2014/main" id="{00000000-0008-0000-0600-0000A6010000}"/>
            </a:ext>
          </a:extLst>
        </xdr:cNvPr>
        <xdr:cNvPicPr preferRelativeResize="0"/>
      </xdr:nvPicPr>
      <xdr:blipFill>
        <a:blip xmlns:r="http://schemas.openxmlformats.org/officeDocument/2006/relationships" r:embed="rId4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422</xdr:row>
      <xdr:rowOff>0</xdr:rowOff>
    </xdr:from>
    <xdr:ext cx="590550" cy="590550"/>
    <xdr:pic>
      <xdr:nvPicPr>
        <xdr:cNvPr id="423" name="image1495.jpg">
          <a:extLst>
            <a:ext uri="{FF2B5EF4-FFF2-40B4-BE49-F238E27FC236}">
              <a16:creationId xmlns:a16="http://schemas.microsoft.com/office/drawing/2014/main" id="{00000000-0008-0000-0600-0000A7010000}"/>
            </a:ext>
          </a:extLst>
        </xdr:cNvPr>
        <xdr:cNvPicPr preferRelativeResize="0"/>
      </xdr:nvPicPr>
      <xdr:blipFill>
        <a:blip xmlns:r="http://schemas.openxmlformats.org/officeDocument/2006/relationships" r:embed="rId4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423</xdr:row>
      <xdr:rowOff>0</xdr:rowOff>
    </xdr:from>
    <xdr:ext cx="590550" cy="590550"/>
    <xdr:pic>
      <xdr:nvPicPr>
        <xdr:cNvPr id="424" name="image1477.jpg">
          <a:extLst>
            <a:ext uri="{FF2B5EF4-FFF2-40B4-BE49-F238E27FC236}">
              <a16:creationId xmlns:a16="http://schemas.microsoft.com/office/drawing/2014/main" id="{00000000-0008-0000-0600-0000A8010000}"/>
            </a:ext>
          </a:extLst>
        </xdr:cNvPr>
        <xdr:cNvPicPr preferRelativeResize="0"/>
      </xdr:nvPicPr>
      <xdr:blipFill>
        <a:blip xmlns:r="http://schemas.openxmlformats.org/officeDocument/2006/relationships" r:embed="rId4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424</xdr:row>
      <xdr:rowOff>0</xdr:rowOff>
    </xdr:from>
    <xdr:ext cx="590550" cy="590550"/>
    <xdr:pic>
      <xdr:nvPicPr>
        <xdr:cNvPr id="425" name="image1492.jpg">
          <a:extLst>
            <a:ext uri="{FF2B5EF4-FFF2-40B4-BE49-F238E27FC236}">
              <a16:creationId xmlns:a16="http://schemas.microsoft.com/office/drawing/2014/main" id="{00000000-0008-0000-0600-0000A9010000}"/>
            </a:ext>
          </a:extLst>
        </xdr:cNvPr>
        <xdr:cNvPicPr preferRelativeResize="0"/>
      </xdr:nvPicPr>
      <xdr:blipFill>
        <a:blip xmlns:r="http://schemas.openxmlformats.org/officeDocument/2006/relationships" r:embed="rId4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425</xdr:row>
      <xdr:rowOff>0</xdr:rowOff>
    </xdr:from>
    <xdr:ext cx="590550" cy="590550"/>
    <xdr:pic>
      <xdr:nvPicPr>
        <xdr:cNvPr id="426" name="image1470.jpg">
          <a:extLst>
            <a:ext uri="{FF2B5EF4-FFF2-40B4-BE49-F238E27FC236}">
              <a16:creationId xmlns:a16="http://schemas.microsoft.com/office/drawing/2014/main" id="{00000000-0008-0000-0600-0000AA010000}"/>
            </a:ext>
          </a:extLst>
        </xdr:cNvPr>
        <xdr:cNvPicPr preferRelativeResize="0"/>
      </xdr:nvPicPr>
      <xdr:blipFill>
        <a:blip xmlns:r="http://schemas.openxmlformats.org/officeDocument/2006/relationships" r:embed="rId4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426</xdr:row>
      <xdr:rowOff>0</xdr:rowOff>
    </xdr:from>
    <xdr:ext cx="590550" cy="590550"/>
    <xdr:pic>
      <xdr:nvPicPr>
        <xdr:cNvPr id="427" name="image1474.jpg">
          <a:extLst>
            <a:ext uri="{FF2B5EF4-FFF2-40B4-BE49-F238E27FC236}">
              <a16:creationId xmlns:a16="http://schemas.microsoft.com/office/drawing/2014/main" id="{00000000-0008-0000-0600-0000AB010000}"/>
            </a:ext>
          </a:extLst>
        </xdr:cNvPr>
        <xdr:cNvPicPr preferRelativeResize="0"/>
      </xdr:nvPicPr>
      <xdr:blipFill>
        <a:blip xmlns:r="http://schemas.openxmlformats.org/officeDocument/2006/relationships" r:embed="rId4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427</xdr:row>
      <xdr:rowOff>0</xdr:rowOff>
    </xdr:from>
    <xdr:ext cx="590550" cy="590550"/>
    <xdr:pic>
      <xdr:nvPicPr>
        <xdr:cNvPr id="428" name="image1482.jpg">
          <a:extLst>
            <a:ext uri="{FF2B5EF4-FFF2-40B4-BE49-F238E27FC236}">
              <a16:creationId xmlns:a16="http://schemas.microsoft.com/office/drawing/2014/main" id="{00000000-0008-0000-0600-0000AC010000}"/>
            </a:ext>
          </a:extLst>
        </xdr:cNvPr>
        <xdr:cNvPicPr preferRelativeResize="0"/>
      </xdr:nvPicPr>
      <xdr:blipFill>
        <a:blip xmlns:r="http://schemas.openxmlformats.org/officeDocument/2006/relationships" r:embed="rId4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428</xdr:row>
      <xdr:rowOff>0</xdr:rowOff>
    </xdr:from>
    <xdr:ext cx="590550" cy="590550"/>
    <xdr:pic>
      <xdr:nvPicPr>
        <xdr:cNvPr id="429" name="image1478.jpg">
          <a:extLst>
            <a:ext uri="{FF2B5EF4-FFF2-40B4-BE49-F238E27FC236}">
              <a16:creationId xmlns:a16="http://schemas.microsoft.com/office/drawing/2014/main" id="{00000000-0008-0000-0600-0000AD010000}"/>
            </a:ext>
          </a:extLst>
        </xdr:cNvPr>
        <xdr:cNvPicPr preferRelativeResize="0"/>
      </xdr:nvPicPr>
      <xdr:blipFill>
        <a:blip xmlns:r="http://schemas.openxmlformats.org/officeDocument/2006/relationships" r:embed="rId4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429</xdr:row>
      <xdr:rowOff>0</xdr:rowOff>
    </xdr:from>
    <xdr:ext cx="590550" cy="590550"/>
    <xdr:pic>
      <xdr:nvPicPr>
        <xdr:cNvPr id="430" name="image1497.jpg">
          <a:extLst>
            <a:ext uri="{FF2B5EF4-FFF2-40B4-BE49-F238E27FC236}">
              <a16:creationId xmlns:a16="http://schemas.microsoft.com/office/drawing/2014/main" id="{00000000-0008-0000-0600-0000AE010000}"/>
            </a:ext>
          </a:extLst>
        </xdr:cNvPr>
        <xdr:cNvPicPr preferRelativeResize="0"/>
      </xdr:nvPicPr>
      <xdr:blipFill>
        <a:blip xmlns:r="http://schemas.openxmlformats.org/officeDocument/2006/relationships" r:embed="rId4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430</xdr:row>
      <xdr:rowOff>0</xdr:rowOff>
    </xdr:from>
    <xdr:ext cx="590550" cy="590550"/>
    <xdr:pic>
      <xdr:nvPicPr>
        <xdr:cNvPr id="431" name="image1485.jpg">
          <a:extLst>
            <a:ext uri="{FF2B5EF4-FFF2-40B4-BE49-F238E27FC236}">
              <a16:creationId xmlns:a16="http://schemas.microsoft.com/office/drawing/2014/main" id="{00000000-0008-0000-0600-0000AF010000}"/>
            </a:ext>
          </a:extLst>
        </xdr:cNvPr>
        <xdr:cNvPicPr preferRelativeResize="0"/>
      </xdr:nvPicPr>
      <xdr:blipFill>
        <a:blip xmlns:r="http://schemas.openxmlformats.org/officeDocument/2006/relationships" r:embed="rId4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431</xdr:row>
      <xdr:rowOff>0</xdr:rowOff>
    </xdr:from>
    <xdr:ext cx="590550" cy="590550"/>
    <xdr:pic>
      <xdr:nvPicPr>
        <xdr:cNvPr id="432" name="image1475.jpg">
          <a:extLst>
            <a:ext uri="{FF2B5EF4-FFF2-40B4-BE49-F238E27FC236}">
              <a16:creationId xmlns:a16="http://schemas.microsoft.com/office/drawing/2014/main" id="{00000000-0008-0000-0600-0000B0010000}"/>
            </a:ext>
          </a:extLst>
        </xdr:cNvPr>
        <xdr:cNvPicPr preferRelativeResize="0"/>
      </xdr:nvPicPr>
      <xdr:blipFill>
        <a:blip xmlns:r="http://schemas.openxmlformats.org/officeDocument/2006/relationships" r:embed="rId4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432</xdr:row>
      <xdr:rowOff>0</xdr:rowOff>
    </xdr:from>
    <xdr:ext cx="590550" cy="590550"/>
    <xdr:pic>
      <xdr:nvPicPr>
        <xdr:cNvPr id="433" name="image1479.jpg">
          <a:extLst>
            <a:ext uri="{FF2B5EF4-FFF2-40B4-BE49-F238E27FC236}">
              <a16:creationId xmlns:a16="http://schemas.microsoft.com/office/drawing/2014/main" id="{00000000-0008-0000-0600-0000B1010000}"/>
            </a:ext>
          </a:extLst>
        </xdr:cNvPr>
        <xdr:cNvPicPr preferRelativeResize="0"/>
      </xdr:nvPicPr>
      <xdr:blipFill>
        <a:blip xmlns:r="http://schemas.openxmlformats.org/officeDocument/2006/relationships" r:embed="rId4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433</xdr:row>
      <xdr:rowOff>0</xdr:rowOff>
    </xdr:from>
    <xdr:ext cx="590550" cy="590550"/>
    <xdr:pic>
      <xdr:nvPicPr>
        <xdr:cNvPr id="434" name="image1483.jpg">
          <a:extLst>
            <a:ext uri="{FF2B5EF4-FFF2-40B4-BE49-F238E27FC236}">
              <a16:creationId xmlns:a16="http://schemas.microsoft.com/office/drawing/2014/main" id="{00000000-0008-0000-0600-0000B2010000}"/>
            </a:ext>
          </a:extLst>
        </xdr:cNvPr>
        <xdr:cNvPicPr preferRelativeResize="0"/>
      </xdr:nvPicPr>
      <xdr:blipFill>
        <a:blip xmlns:r="http://schemas.openxmlformats.org/officeDocument/2006/relationships" r:embed="rId4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434</xdr:row>
      <xdr:rowOff>0</xdr:rowOff>
    </xdr:from>
    <xdr:ext cx="590550" cy="590550"/>
    <xdr:pic>
      <xdr:nvPicPr>
        <xdr:cNvPr id="435" name="image1509.jpg">
          <a:extLst>
            <a:ext uri="{FF2B5EF4-FFF2-40B4-BE49-F238E27FC236}">
              <a16:creationId xmlns:a16="http://schemas.microsoft.com/office/drawing/2014/main" id="{00000000-0008-0000-0600-0000B3010000}"/>
            </a:ext>
          </a:extLst>
        </xdr:cNvPr>
        <xdr:cNvPicPr preferRelativeResize="0"/>
      </xdr:nvPicPr>
      <xdr:blipFill>
        <a:blip xmlns:r="http://schemas.openxmlformats.org/officeDocument/2006/relationships" r:embed="rId4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435</xdr:row>
      <xdr:rowOff>0</xdr:rowOff>
    </xdr:from>
    <xdr:ext cx="590550" cy="590550"/>
    <xdr:pic>
      <xdr:nvPicPr>
        <xdr:cNvPr id="436" name="image1489.jpg">
          <a:extLst>
            <a:ext uri="{FF2B5EF4-FFF2-40B4-BE49-F238E27FC236}">
              <a16:creationId xmlns:a16="http://schemas.microsoft.com/office/drawing/2014/main" id="{00000000-0008-0000-0600-0000B4010000}"/>
            </a:ext>
          </a:extLst>
        </xdr:cNvPr>
        <xdr:cNvPicPr preferRelativeResize="0"/>
      </xdr:nvPicPr>
      <xdr:blipFill>
        <a:blip xmlns:r="http://schemas.openxmlformats.org/officeDocument/2006/relationships" r:embed="rId4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436</xdr:row>
      <xdr:rowOff>0</xdr:rowOff>
    </xdr:from>
    <xdr:ext cx="590550" cy="590550"/>
    <xdr:pic>
      <xdr:nvPicPr>
        <xdr:cNvPr id="437" name="image1481.jpg">
          <a:extLst>
            <a:ext uri="{FF2B5EF4-FFF2-40B4-BE49-F238E27FC236}">
              <a16:creationId xmlns:a16="http://schemas.microsoft.com/office/drawing/2014/main" id="{00000000-0008-0000-0600-0000B5010000}"/>
            </a:ext>
          </a:extLst>
        </xdr:cNvPr>
        <xdr:cNvPicPr preferRelativeResize="0"/>
      </xdr:nvPicPr>
      <xdr:blipFill>
        <a:blip xmlns:r="http://schemas.openxmlformats.org/officeDocument/2006/relationships" r:embed="rId4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437</xdr:row>
      <xdr:rowOff>0</xdr:rowOff>
    </xdr:from>
    <xdr:ext cx="590550" cy="590550"/>
    <xdr:pic>
      <xdr:nvPicPr>
        <xdr:cNvPr id="438" name="image1480.jpg">
          <a:extLst>
            <a:ext uri="{FF2B5EF4-FFF2-40B4-BE49-F238E27FC236}">
              <a16:creationId xmlns:a16="http://schemas.microsoft.com/office/drawing/2014/main" id="{00000000-0008-0000-0600-0000B6010000}"/>
            </a:ext>
          </a:extLst>
        </xdr:cNvPr>
        <xdr:cNvPicPr preferRelativeResize="0"/>
      </xdr:nvPicPr>
      <xdr:blipFill>
        <a:blip xmlns:r="http://schemas.openxmlformats.org/officeDocument/2006/relationships" r:embed="rId4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438</xdr:row>
      <xdr:rowOff>0</xdr:rowOff>
    </xdr:from>
    <xdr:ext cx="590550" cy="590550"/>
    <xdr:pic>
      <xdr:nvPicPr>
        <xdr:cNvPr id="439" name="image1484.jpg">
          <a:extLst>
            <a:ext uri="{FF2B5EF4-FFF2-40B4-BE49-F238E27FC236}">
              <a16:creationId xmlns:a16="http://schemas.microsoft.com/office/drawing/2014/main" id="{00000000-0008-0000-0600-0000B7010000}"/>
            </a:ext>
          </a:extLst>
        </xdr:cNvPr>
        <xdr:cNvPicPr preferRelativeResize="0"/>
      </xdr:nvPicPr>
      <xdr:blipFill>
        <a:blip xmlns:r="http://schemas.openxmlformats.org/officeDocument/2006/relationships" r:embed="rId4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439</xdr:row>
      <xdr:rowOff>0</xdr:rowOff>
    </xdr:from>
    <xdr:ext cx="590550" cy="590550"/>
    <xdr:pic>
      <xdr:nvPicPr>
        <xdr:cNvPr id="440" name="image1488.jpg">
          <a:extLst>
            <a:ext uri="{FF2B5EF4-FFF2-40B4-BE49-F238E27FC236}">
              <a16:creationId xmlns:a16="http://schemas.microsoft.com/office/drawing/2014/main" id="{00000000-0008-0000-0600-0000B8010000}"/>
            </a:ext>
          </a:extLst>
        </xdr:cNvPr>
        <xdr:cNvPicPr preferRelativeResize="0"/>
      </xdr:nvPicPr>
      <xdr:blipFill>
        <a:blip xmlns:r="http://schemas.openxmlformats.org/officeDocument/2006/relationships" r:embed="rId4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440</xdr:row>
      <xdr:rowOff>0</xdr:rowOff>
    </xdr:from>
    <xdr:ext cx="590550" cy="590550"/>
    <xdr:pic>
      <xdr:nvPicPr>
        <xdr:cNvPr id="441" name="image1494.jpg">
          <a:extLst>
            <a:ext uri="{FF2B5EF4-FFF2-40B4-BE49-F238E27FC236}">
              <a16:creationId xmlns:a16="http://schemas.microsoft.com/office/drawing/2014/main" id="{00000000-0008-0000-0600-0000B9010000}"/>
            </a:ext>
          </a:extLst>
        </xdr:cNvPr>
        <xdr:cNvPicPr preferRelativeResize="0"/>
      </xdr:nvPicPr>
      <xdr:blipFill>
        <a:blip xmlns:r="http://schemas.openxmlformats.org/officeDocument/2006/relationships" r:embed="rId4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441</xdr:row>
      <xdr:rowOff>0</xdr:rowOff>
    </xdr:from>
    <xdr:ext cx="590550" cy="590550"/>
    <xdr:pic>
      <xdr:nvPicPr>
        <xdr:cNvPr id="442" name="image1530.jpg">
          <a:extLst>
            <a:ext uri="{FF2B5EF4-FFF2-40B4-BE49-F238E27FC236}">
              <a16:creationId xmlns:a16="http://schemas.microsoft.com/office/drawing/2014/main" id="{00000000-0008-0000-0600-0000BA010000}"/>
            </a:ext>
          </a:extLst>
        </xdr:cNvPr>
        <xdr:cNvPicPr preferRelativeResize="0"/>
      </xdr:nvPicPr>
      <xdr:blipFill>
        <a:blip xmlns:r="http://schemas.openxmlformats.org/officeDocument/2006/relationships" r:embed="rId4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442</xdr:row>
      <xdr:rowOff>0</xdr:rowOff>
    </xdr:from>
    <xdr:ext cx="590550" cy="590550"/>
    <xdr:pic>
      <xdr:nvPicPr>
        <xdr:cNvPr id="443" name="image1491.jpg">
          <a:extLst>
            <a:ext uri="{FF2B5EF4-FFF2-40B4-BE49-F238E27FC236}">
              <a16:creationId xmlns:a16="http://schemas.microsoft.com/office/drawing/2014/main" id="{00000000-0008-0000-0600-0000BB010000}"/>
            </a:ext>
          </a:extLst>
        </xdr:cNvPr>
        <xdr:cNvPicPr preferRelativeResize="0"/>
      </xdr:nvPicPr>
      <xdr:blipFill>
        <a:blip xmlns:r="http://schemas.openxmlformats.org/officeDocument/2006/relationships" r:embed="rId4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443</xdr:row>
      <xdr:rowOff>0</xdr:rowOff>
    </xdr:from>
    <xdr:ext cx="590550" cy="590550"/>
    <xdr:pic>
      <xdr:nvPicPr>
        <xdr:cNvPr id="444" name="image1486.jpg">
          <a:extLst>
            <a:ext uri="{FF2B5EF4-FFF2-40B4-BE49-F238E27FC236}">
              <a16:creationId xmlns:a16="http://schemas.microsoft.com/office/drawing/2014/main" id="{00000000-0008-0000-0600-0000BC010000}"/>
            </a:ext>
          </a:extLst>
        </xdr:cNvPr>
        <xdr:cNvPicPr preferRelativeResize="0"/>
      </xdr:nvPicPr>
      <xdr:blipFill>
        <a:blip xmlns:r="http://schemas.openxmlformats.org/officeDocument/2006/relationships" r:embed="rId4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444</xdr:row>
      <xdr:rowOff>0</xdr:rowOff>
    </xdr:from>
    <xdr:ext cx="590550" cy="590550"/>
    <xdr:pic>
      <xdr:nvPicPr>
        <xdr:cNvPr id="445" name="image1493.jpg">
          <a:extLst>
            <a:ext uri="{FF2B5EF4-FFF2-40B4-BE49-F238E27FC236}">
              <a16:creationId xmlns:a16="http://schemas.microsoft.com/office/drawing/2014/main" id="{00000000-0008-0000-0600-0000BD010000}"/>
            </a:ext>
          </a:extLst>
        </xdr:cNvPr>
        <xdr:cNvPicPr preferRelativeResize="0"/>
      </xdr:nvPicPr>
      <xdr:blipFill>
        <a:blip xmlns:r="http://schemas.openxmlformats.org/officeDocument/2006/relationships" r:embed="rId4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445</xdr:row>
      <xdr:rowOff>0</xdr:rowOff>
    </xdr:from>
    <xdr:ext cx="590550" cy="590550"/>
    <xdr:pic>
      <xdr:nvPicPr>
        <xdr:cNvPr id="446" name="image1510.jpg">
          <a:extLst>
            <a:ext uri="{FF2B5EF4-FFF2-40B4-BE49-F238E27FC236}">
              <a16:creationId xmlns:a16="http://schemas.microsoft.com/office/drawing/2014/main" id="{00000000-0008-0000-0600-0000BE010000}"/>
            </a:ext>
          </a:extLst>
        </xdr:cNvPr>
        <xdr:cNvPicPr preferRelativeResize="0"/>
      </xdr:nvPicPr>
      <xdr:blipFill>
        <a:blip xmlns:r="http://schemas.openxmlformats.org/officeDocument/2006/relationships" r:embed="rId4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446</xdr:row>
      <xdr:rowOff>0</xdr:rowOff>
    </xdr:from>
    <xdr:ext cx="590550" cy="590550"/>
    <xdr:pic>
      <xdr:nvPicPr>
        <xdr:cNvPr id="447" name="image1498.jpg">
          <a:extLst>
            <a:ext uri="{FF2B5EF4-FFF2-40B4-BE49-F238E27FC236}">
              <a16:creationId xmlns:a16="http://schemas.microsoft.com/office/drawing/2014/main" id="{00000000-0008-0000-0600-0000BF010000}"/>
            </a:ext>
          </a:extLst>
        </xdr:cNvPr>
        <xdr:cNvPicPr preferRelativeResize="0"/>
      </xdr:nvPicPr>
      <xdr:blipFill>
        <a:blip xmlns:r="http://schemas.openxmlformats.org/officeDocument/2006/relationships" r:embed="rId4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447</xdr:row>
      <xdr:rowOff>0</xdr:rowOff>
    </xdr:from>
    <xdr:ext cx="590550" cy="590550"/>
    <xdr:pic>
      <xdr:nvPicPr>
        <xdr:cNvPr id="448" name="image1516.jpg">
          <a:extLst>
            <a:ext uri="{FF2B5EF4-FFF2-40B4-BE49-F238E27FC236}">
              <a16:creationId xmlns:a16="http://schemas.microsoft.com/office/drawing/2014/main" id="{00000000-0008-0000-0600-0000C0010000}"/>
            </a:ext>
          </a:extLst>
        </xdr:cNvPr>
        <xdr:cNvPicPr preferRelativeResize="0"/>
      </xdr:nvPicPr>
      <xdr:blipFill>
        <a:blip xmlns:r="http://schemas.openxmlformats.org/officeDocument/2006/relationships" r:embed="rId4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448</xdr:row>
      <xdr:rowOff>0</xdr:rowOff>
    </xdr:from>
    <xdr:ext cx="590550" cy="590550"/>
    <xdr:pic>
      <xdr:nvPicPr>
        <xdr:cNvPr id="449" name="image1512.jpg">
          <a:extLst>
            <a:ext uri="{FF2B5EF4-FFF2-40B4-BE49-F238E27FC236}">
              <a16:creationId xmlns:a16="http://schemas.microsoft.com/office/drawing/2014/main" id="{00000000-0008-0000-0600-0000C1010000}"/>
            </a:ext>
          </a:extLst>
        </xdr:cNvPr>
        <xdr:cNvPicPr preferRelativeResize="0"/>
      </xdr:nvPicPr>
      <xdr:blipFill>
        <a:blip xmlns:r="http://schemas.openxmlformats.org/officeDocument/2006/relationships" r:embed="rId4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449</xdr:row>
      <xdr:rowOff>0</xdr:rowOff>
    </xdr:from>
    <xdr:ext cx="590550" cy="590550"/>
    <xdr:pic>
      <xdr:nvPicPr>
        <xdr:cNvPr id="450" name="image1502.jpg">
          <a:extLst>
            <a:ext uri="{FF2B5EF4-FFF2-40B4-BE49-F238E27FC236}">
              <a16:creationId xmlns:a16="http://schemas.microsoft.com/office/drawing/2014/main" id="{00000000-0008-0000-0600-0000C2010000}"/>
            </a:ext>
          </a:extLst>
        </xdr:cNvPr>
        <xdr:cNvPicPr preferRelativeResize="0"/>
      </xdr:nvPicPr>
      <xdr:blipFill>
        <a:blip xmlns:r="http://schemas.openxmlformats.org/officeDocument/2006/relationships" r:embed="rId4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450</xdr:row>
      <xdr:rowOff>0</xdr:rowOff>
    </xdr:from>
    <xdr:ext cx="590550" cy="590550"/>
    <xdr:pic>
      <xdr:nvPicPr>
        <xdr:cNvPr id="451" name="image1503.jpg">
          <a:extLst>
            <a:ext uri="{FF2B5EF4-FFF2-40B4-BE49-F238E27FC236}">
              <a16:creationId xmlns:a16="http://schemas.microsoft.com/office/drawing/2014/main" id="{00000000-0008-0000-0600-0000C3010000}"/>
            </a:ext>
          </a:extLst>
        </xdr:cNvPr>
        <xdr:cNvPicPr preferRelativeResize="0"/>
      </xdr:nvPicPr>
      <xdr:blipFill>
        <a:blip xmlns:r="http://schemas.openxmlformats.org/officeDocument/2006/relationships" r:embed="rId4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451</xdr:row>
      <xdr:rowOff>0</xdr:rowOff>
    </xdr:from>
    <xdr:ext cx="590550" cy="590550"/>
    <xdr:pic>
      <xdr:nvPicPr>
        <xdr:cNvPr id="452" name="image1346.png">
          <a:extLst>
            <a:ext uri="{FF2B5EF4-FFF2-40B4-BE49-F238E27FC236}">
              <a16:creationId xmlns:a16="http://schemas.microsoft.com/office/drawing/2014/main" id="{00000000-0008-0000-0600-0000C4010000}"/>
            </a:ext>
          </a:extLst>
        </xdr:cNvPr>
        <xdr:cNvPicPr preferRelativeResize="0"/>
      </xdr:nvPicPr>
      <xdr:blipFill>
        <a:blip xmlns:r="http://schemas.openxmlformats.org/officeDocument/2006/relationships" r:embed="rId2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452</xdr:row>
      <xdr:rowOff>0</xdr:rowOff>
    </xdr:from>
    <xdr:ext cx="590550" cy="590550"/>
    <xdr:pic>
      <xdr:nvPicPr>
        <xdr:cNvPr id="453" name="image1506.jpg">
          <a:extLst>
            <a:ext uri="{FF2B5EF4-FFF2-40B4-BE49-F238E27FC236}">
              <a16:creationId xmlns:a16="http://schemas.microsoft.com/office/drawing/2014/main" id="{00000000-0008-0000-0600-0000C5010000}"/>
            </a:ext>
          </a:extLst>
        </xdr:cNvPr>
        <xdr:cNvPicPr preferRelativeResize="0"/>
      </xdr:nvPicPr>
      <xdr:blipFill>
        <a:blip xmlns:r="http://schemas.openxmlformats.org/officeDocument/2006/relationships" r:embed="rId4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453</xdr:row>
      <xdr:rowOff>0</xdr:rowOff>
    </xdr:from>
    <xdr:ext cx="590550" cy="590550"/>
    <xdr:pic>
      <xdr:nvPicPr>
        <xdr:cNvPr id="454" name="image1511.png">
          <a:extLst>
            <a:ext uri="{FF2B5EF4-FFF2-40B4-BE49-F238E27FC236}">
              <a16:creationId xmlns:a16="http://schemas.microsoft.com/office/drawing/2014/main" id="{00000000-0008-0000-0600-0000C6010000}"/>
            </a:ext>
          </a:extLst>
        </xdr:cNvPr>
        <xdr:cNvPicPr preferRelativeResize="0"/>
      </xdr:nvPicPr>
      <xdr:blipFill>
        <a:blip xmlns:r="http://schemas.openxmlformats.org/officeDocument/2006/relationships" r:embed="rId4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454</xdr:row>
      <xdr:rowOff>0</xdr:rowOff>
    </xdr:from>
    <xdr:ext cx="590550" cy="590550"/>
    <xdr:pic>
      <xdr:nvPicPr>
        <xdr:cNvPr id="455" name="image1504.jpg">
          <a:extLst>
            <a:ext uri="{FF2B5EF4-FFF2-40B4-BE49-F238E27FC236}">
              <a16:creationId xmlns:a16="http://schemas.microsoft.com/office/drawing/2014/main" id="{00000000-0008-0000-0600-0000C7010000}"/>
            </a:ext>
          </a:extLst>
        </xdr:cNvPr>
        <xdr:cNvPicPr preferRelativeResize="0"/>
      </xdr:nvPicPr>
      <xdr:blipFill>
        <a:blip xmlns:r="http://schemas.openxmlformats.org/officeDocument/2006/relationships" r:embed="rId4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455</xdr:row>
      <xdr:rowOff>0</xdr:rowOff>
    </xdr:from>
    <xdr:ext cx="590550" cy="590550"/>
    <xdr:pic>
      <xdr:nvPicPr>
        <xdr:cNvPr id="456" name="image1496.jpg">
          <a:extLst>
            <a:ext uri="{FF2B5EF4-FFF2-40B4-BE49-F238E27FC236}">
              <a16:creationId xmlns:a16="http://schemas.microsoft.com/office/drawing/2014/main" id="{00000000-0008-0000-0600-0000C8010000}"/>
            </a:ext>
          </a:extLst>
        </xdr:cNvPr>
        <xdr:cNvPicPr preferRelativeResize="0"/>
      </xdr:nvPicPr>
      <xdr:blipFill>
        <a:blip xmlns:r="http://schemas.openxmlformats.org/officeDocument/2006/relationships" r:embed="rId4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456</xdr:row>
      <xdr:rowOff>0</xdr:rowOff>
    </xdr:from>
    <xdr:ext cx="590550" cy="590550"/>
    <xdr:pic>
      <xdr:nvPicPr>
        <xdr:cNvPr id="457" name="image1500.jpg">
          <a:extLst>
            <a:ext uri="{FF2B5EF4-FFF2-40B4-BE49-F238E27FC236}">
              <a16:creationId xmlns:a16="http://schemas.microsoft.com/office/drawing/2014/main" id="{00000000-0008-0000-0600-0000C9010000}"/>
            </a:ext>
          </a:extLst>
        </xdr:cNvPr>
        <xdr:cNvPicPr preferRelativeResize="0"/>
      </xdr:nvPicPr>
      <xdr:blipFill>
        <a:blip xmlns:r="http://schemas.openxmlformats.org/officeDocument/2006/relationships" r:embed="rId4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457</xdr:row>
      <xdr:rowOff>0</xdr:rowOff>
    </xdr:from>
    <xdr:ext cx="590550" cy="590550"/>
    <xdr:pic>
      <xdr:nvPicPr>
        <xdr:cNvPr id="458" name="image1514.jpg">
          <a:extLst>
            <a:ext uri="{FF2B5EF4-FFF2-40B4-BE49-F238E27FC236}">
              <a16:creationId xmlns:a16="http://schemas.microsoft.com/office/drawing/2014/main" id="{00000000-0008-0000-0600-0000CA010000}"/>
            </a:ext>
          </a:extLst>
        </xdr:cNvPr>
        <xdr:cNvPicPr preferRelativeResize="0"/>
      </xdr:nvPicPr>
      <xdr:blipFill>
        <a:blip xmlns:r="http://schemas.openxmlformats.org/officeDocument/2006/relationships" r:embed="rId4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458</xdr:row>
      <xdr:rowOff>0</xdr:rowOff>
    </xdr:from>
    <xdr:ext cx="590550" cy="590550"/>
    <xdr:pic>
      <xdr:nvPicPr>
        <xdr:cNvPr id="459" name="image1505.jpg">
          <a:extLst>
            <a:ext uri="{FF2B5EF4-FFF2-40B4-BE49-F238E27FC236}">
              <a16:creationId xmlns:a16="http://schemas.microsoft.com/office/drawing/2014/main" id="{00000000-0008-0000-0600-0000CB010000}"/>
            </a:ext>
          </a:extLst>
        </xdr:cNvPr>
        <xdr:cNvPicPr preferRelativeResize="0"/>
      </xdr:nvPicPr>
      <xdr:blipFill>
        <a:blip xmlns:r="http://schemas.openxmlformats.org/officeDocument/2006/relationships" r:embed="rId4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459</xdr:row>
      <xdr:rowOff>0</xdr:rowOff>
    </xdr:from>
    <xdr:ext cx="590550" cy="590550"/>
    <xdr:pic>
      <xdr:nvPicPr>
        <xdr:cNvPr id="460" name="image1507.jpg">
          <a:extLst>
            <a:ext uri="{FF2B5EF4-FFF2-40B4-BE49-F238E27FC236}">
              <a16:creationId xmlns:a16="http://schemas.microsoft.com/office/drawing/2014/main" id="{00000000-0008-0000-0600-0000CC010000}"/>
            </a:ext>
          </a:extLst>
        </xdr:cNvPr>
        <xdr:cNvPicPr preferRelativeResize="0"/>
      </xdr:nvPicPr>
      <xdr:blipFill>
        <a:blip xmlns:r="http://schemas.openxmlformats.org/officeDocument/2006/relationships" r:embed="rId4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460</xdr:row>
      <xdr:rowOff>0</xdr:rowOff>
    </xdr:from>
    <xdr:ext cx="590550" cy="590550"/>
    <xdr:pic>
      <xdr:nvPicPr>
        <xdr:cNvPr id="461" name="image1523.jpg">
          <a:extLst>
            <a:ext uri="{FF2B5EF4-FFF2-40B4-BE49-F238E27FC236}">
              <a16:creationId xmlns:a16="http://schemas.microsoft.com/office/drawing/2014/main" id="{00000000-0008-0000-0600-0000CD010000}"/>
            </a:ext>
          </a:extLst>
        </xdr:cNvPr>
        <xdr:cNvPicPr preferRelativeResize="0"/>
      </xdr:nvPicPr>
      <xdr:blipFill>
        <a:blip xmlns:r="http://schemas.openxmlformats.org/officeDocument/2006/relationships" r:embed="rId4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461</xdr:row>
      <xdr:rowOff>0</xdr:rowOff>
    </xdr:from>
    <xdr:ext cx="590550" cy="590550"/>
    <xdr:pic>
      <xdr:nvPicPr>
        <xdr:cNvPr id="462" name="image1499.png">
          <a:extLst>
            <a:ext uri="{FF2B5EF4-FFF2-40B4-BE49-F238E27FC236}">
              <a16:creationId xmlns:a16="http://schemas.microsoft.com/office/drawing/2014/main" id="{00000000-0008-0000-0600-0000CE010000}"/>
            </a:ext>
          </a:extLst>
        </xdr:cNvPr>
        <xdr:cNvPicPr preferRelativeResize="0"/>
      </xdr:nvPicPr>
      <xdr:blipFill>
        <a:blip xmlns:r="http://schemas.openxmlformats.org/officeDocument/2006/relationships" r:embed="rId4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462</xdr:row>
      <xdr:rowOff>0</xdr:rowOff>
    </xdr:from>
    <xdr:ext cx="590550" cy="590550"/>
    <xdr:pic>
      <xdr:nvPicPr>
        <xdr:cNvPr id="463" name="image1525.jpg">
          <a:extLst>
            <a:ext uri="{FF2B5EF4-FFF2-40B4-BE49-F238E27FC236}">
              <a16:creationId xmlns:a16="http://schemas.microsoft.com/office/drawing/2014/main" id="{00000000-0008-0000-0600-0000CF010000}"/>
            </a:ext>
          </a:extLst>
        </xdr:cNvPr>
        <xdr:cNvPicPr preferRelativeResize="0"/>
      </xdr:nvPicPr>
      <xdr:blipFill>
        <a:blip xmlns:r="http://schemas.openxmlformats.org/officeDocument/2006/relationships" r:embed="rId4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463</xdr:row>
      <xdr:rowOff>0</xdr:rowOff>
    </xdr:from>
    <xdr:ext cx="590550" cy="590550"/>
    <xdr:pic>
      <xdr:nvPicPr>
        <xdr:cNvPr id="464" name="image1517.jpg">
          <a:extLst>
            <a:ext uri="{FF2B5EF4-FFF2-40B4-BE49-F238E27FC236}">
              <a16:creationId xmlns:a16="http://schemas.microsoft.com/office/drawing/2014/main" id="{00000000-0008-0000-0600-0000D0010000}"/>
            </a:ext>
          </a:extLst>
        </xdr:cNvPr>
        <xdr:cNvPicPr preferRelativeResize="0"/>
      </xdr:nvPicPr>
      <xdr:blipFill>
        <a:blip xmlns:r="http://schemas.openxmlformats.org/officeDocument/2006/relationships" r:embed="rId4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464</xdr:row>
      <xdr:rowOff>0</xdr:rowOff>
    </xdr:from>
    <xdr:ext cx="590550" cy="590550"/>
    <xdr:pic>
      <xdr:nvPicPr>
        <xdr:cNvPr id="465" name="image1501.jpg">
          <a:extLst>
            <a:ext uri="{FF2B5EF4-FFF2-40B4-BE49-F238E27FC236}">
              <a16:creationId xmlns:a16="http://schemas.microsoft.com/office/drawing/2014/main" id="{00000000-0008-0000-0600-0000D1010000}"/>
            </a:ext>
          </a:extLst>
        </xdr:cNvPr>
        <xdr:cNvPicPr preferRelativeResize="0"/>
      </xdr:nvPicPr>
      <xdr:blipFill>
        <a:blip xmlns:r="http://schemas.openxmlformats.org/officeDocument/2006/relationships" r:embed="rId4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465</xdr:row>
      <xdr:rowOff>0</xdr:rowOff>
    </xdr:from>
    <xdr:ext cx="590550" cy="590550"/>
    <xdr:pic>
      <xdr:nvPicPr>
        <xdr:cNvPr id="466" name="image1513.jpg">
          <a:extLst>
            <a:ext uri="{FF2B5EF4-FFF2-40B4-BE49-F238E27FC236}">
              <a16:creationId xmlns:a16="http://schemas.microsoft.com/office/drawing/2014/main" id="{00000000-0008-0000-0600-0000D2010000}"/>
            </a:ext>
          </a:extLst>
        </xdr:cNvPr>
        <xdr:cNvPicPr preferRelativeResize="0"/>
      </xdr:nvPicPr>
      <xdr:blipFill>
        <a:blip xmlns:r="http://schemas.openxmlformats.org/officeDocument/2006/relationships" r:embed="rId4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466</xdr:row>
      <xdr:rowOff>0</xdr:rowOff>
    </xdr:from>
    <xdr:ext cx="590550" cy="590550"/>
    <xdr:pic>
      <xdr:nvPicPr>
        <xdr:cNvPr id="467" name="image1529.jpg">
          <a:extLst>
            <a:ext uri="{FF2B5EF4-FFF2-40B4-BE49-F238E27FC236}">
              <a16:creationId xmlns:a16="http://schemas.microsoft.com/office/drawing/2014/main" id="{00000000-0008-0000-0600-0000D3010000}"/>
            </a:ext>
          </a:extLst>
        </xdr:cNvPr>
        <xdr:cNvPicPr preferRelativeResize="0"/>
      </xdr:nvPicPr>
      <xdr:blipFill>
        <a:blip xmlns:r="http://schemas.openxmlformats.org/officeDocument/2006/relationships" r:embed="rId4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467</xdr:row>
      <xdr:rowOff>0</xdr:rowOff>
    </xdr:from>
    <xdr:ext cx="590550" cy="590550"/>
    <xdr:pic>
      <xdr:nvPicPr>
        <xdr:cNvPr id="468" name="image1520.jpg">
          <a:extLst>
            <a:ext uri="{FF2B5EF4-FFF2-40B4-BE49-F238E27FC236}">
              <a16:creationId xmlns:a16="http://schemas.microsoft.com/office/drawing/2014/main" id="{00000000-0008-0000-0600-0000D4010000}"/>
            </a:ext>
          </a:extLst>
        </xdr:cNvPr>
        <xdr:cNvPicPr preferRelativeResize="0"/>
      </xdr:nvPicPr>
      <xdr:blipFill>
        <a:blip xmlns:r="http://schemas.openxmlformats.org/officeDocument/2006/relationships" r:embed="rId4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468</xdr:row>
      <xdr:rowOff>0</xdr:rowOff>
    </xdr:from>
    <xdr:ext cx="590550" cy="590550"/>
    <xdr:pic>
      <xdr:nvPicPr>
        <xdr:cNvPr id="469" name="image1543.jpg">
          <a:extLst>
            <a:ext uri="{FF2B5EF4-FFF2-40B4-BE49-F238E27FC236}">
              <a16:creationId xmlns:a16="http://schemas.microsoft.com/office/drawing/2014/main" id="{00000000-0008-0000-0600-0000D5010000}"/>
            </a:ext>
          </a:extLst>
        </xdr:cNvPr>
        <xdr:cNvPicPr preferRelativeResize="0"/>
      </xdr:nvPicPr>
      <xdr:blipFill>
        <a:blip xmlns:r="http://schemas.openxmlformats.org/officeDocument/2006/relationships" r:embed="rId4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469</xdr:row>
      <xdr:rowOff>0</xdr:rowOff>
    </xdr:from>
    <xdr:ext cx="590550" cy="590550"/>
    <xdr:pic>
      <xdr:nvPicPr>
        <xdr:cNvPr id="470" name="image1532.jpg">
          <a:extLst>
            <a:ext uri="{FF2B5EF4-FFF2-40B4-BE49-F238E27FC236}">
              <a16:creationId xmlns:a16="http://schemas.microsoft.com/office/drawing/2014/main" id="{00000000-0008-0000-0600-0000D6010000}"/>
            </a:ext>
          </a:extLst>
        </xdr:cNvPr>
        <xdr:cNvPicPr preferRelativeResize="0"/>
      </xdr:nvPicPr>
      <xdr:blipFill>
        <a:blip xmlns:r="http://schemas.openxmlformats.org/officeDocument/2006/relationships" r:embed="rId4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470</xdr:row>
      <xdr:rowOff>0</xdr:rowOff>
    </xdr:from>
    <xdr:ext cx="590550" cy="590550"/>
    <xdr:pic>
      <xdr:nvPicPr>
        <xdr:cNvPr id="471" name="image1515.jpg">
          <a:extLst>
            <a:ext uri="{FF2B5EF4-FFF2-40B4-BE49-F238E27FC236}">
              <a16:creationId xmlns:a16="http://schemas.microsoft.com/office/drawing/2014/main" id="{00000000-0008-0000-0600-0000D7010000}"/>
            </a:ext>
          </a:extLst>
        </xdr:cNvPr>
        <xdr:cNvPicPr preferRelativeResize="0"/>
      </xdr:nvPicPr>
      <xdr:blipFill>
        <a:blip xmlns:r="http://schemas.openxmlformats.org/officeDocument/2006/relationships" r:embed="rId4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471</xdr:row>
      <xdr:rowOff>0</xdr:rowOff>
    </xdr:from>
    <xdr:ext cx="590550" cy="590550"/>
    <xdr:pic>
      <xdr:nvPicPr>
        <xdr:cNvPr id="472" name="image1518.jpg">
          <a:extLst>
            <a:ext uri="{FF2B5EF4-FFF2-40B4-BE49-F238E27FC236}">
              <a16:creationId xmlns:a16="http://schemas.microsoft.com/office/drawing/2014/main" id="{00000000-0008-0000-0600-0000D8010000}"/>
            </a:ext>
          </a:extLst>
        </xdr:cNvPr>
        <xdr:cNvPicPr preferRelativeResize="0"/>
      </xdr:nvPicPr>
      <xdr:blipFill>
        <a:blip xmlns:r="http://schemas.openxmlformats.org/officeDocument/2006/relationships" r:embed="rId4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472</xdr:row>
      <xdr:rowOff>0</xdr:rowOff>
    </xdr:from>
    <xdr:ext cx="590550" cy="590550"/>
    <xdr:pic>
      <xdr:nvPicPr>
        <xdr:cNvPr id="473" name="image1535.jpg">
          <a:extLst>
            <a:ext uri="{FF2B5EF4-FFF2-40B4-BE49-F238E27FC236}">
              <a16:creationId xmlns:a16="http://schemas.microsoft.com/office/drawing/2014/main" id="{00000000-0008-0000-0600-0000D9010000}"/>
            </a:ext>
          </a:extLst>
        </xdr:cNvPr>
        <xdr:cNvPicPr preferRelativeResize="0"/>
      </xdr:nvPicPr>
      <xdr:blipFill>
        <a:blip xmlns:r="http://schemas.openxmlformats.org/officeDocument/2006/relationships" r:embed="rId4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473</xdr:row>
      <xdr:rowOff>0</xdr:rowOff>
    </xdr:from>
    <xdr:ext cx="590550" cy="590550"/>
    <xdr:pic>
      <xdr:nvPicPr>
        <xdr:cNvPr id="474" name="image1519.png">
          <a:extLst>
            <a:ext uri="{FF2B5EF4-FFF2-40B4-BE49-F238E27FC236}">
              <a16:creationId xmlns:a16="http://schemas.microsoft.com/office/drawing/2014/main" id="{00000000-0008-0000-0600-0000DA010000}"/>
            </a:ext>
          </a:extLst>
        </xdr:cNvPr>
        <xdr:cNvPicPr preferRelativeResize="0"/>
      </xdr:nvPicPr>
      <xdr:blipFill>
        <a:blip xmlns:r="http://schemas.openxmlformats.org/officeDocument/2006/relationships" r:embed="rId4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474</xdr:row>
      <xdr:rowOff>0</xdr:rowOff>
    </xdr:from>
    <xdr:ext cx="590550" cy="590550"/>
    <xdr:pic>
      <xdr:nvPicPr>
        <xdr:cNvPr id="475" name="image1526.jpg">
          <a:extLst>
            <a:ext uri="{FF2B5EF4-FFF2-40B4-BE49-F238E27FC236}">
              <a16:creationId xmlns:a16="http://schemas.microsoft.com/office/drawing/2014/main" id="{00000000-0008-0000-0600-0000DB010000}"/>
            </a:ext>
          </a:extLst>
        </xdr:cNvPr>
        <xdr:cNvPicPr preferRelativeResize="0"/>
      </xdr:nvPicPr>
      <xdr:blipFill>
        <a:blip xmlns:r="http://schemas.openxmlformats.org/officeDocument/2006/relationships" r:embed="rId4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475</xdr:row>
      <xdr:rowOff>0</xdr:rowOff>
    </xdr:from>
    <xdr:ext cx="590550" cy="590550"/>
    <xdr:pic>
      <xdr:nvPicPr>
        <xdr:cNvPr id="476" name="image1521.jpg">
          <a:extLst>
            <a:ext uri="{FF2B5EF4-FFF2-40B4-BE49-F238E27FC236}">
              <a16:creationId xmlns:a16="http://schemas.microsoft.com/office/drawing/2014/main" id="{00000000-0008-0000-0600-0000DC010000}"/>
            </a:ext>
          </a:extLst>
        </xdr:cNvPr>
        <xdr:cNvPicPr preferRelativeResize="0"/>
      </xdr:nvPicPr>
      <xdr:blipFill>
        <a:blip xmlns:r="http://schemas.openxmlformats.org/officeDocument/2006/relationships" r:embed="rId4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476</xdr:row>
      <xdr:rowOff>0</xdr:rowOff>
    </xdr:from>
    <xdr:ext cx="590550" cy="590550"/>
    <xdr:pic>
      <xdr:nvPicPr>
        <xdr:cNvPr id="477" name="image1522.jpg">
          <a:extLst>
            <a:ext uri="{FF2B5EF4-FFF2-40B4-BE49-F238E27FC236}">
              <a16:creationId xmlns:a16="http://schemas.microsoft.com/office/drawing/2014/main" id="{00000000-0008-0000-0600-0000DD010000}"/>
            </a:ext>
          </a:extLst>
        </xdr:cNvPr>
        <xdr:cNvPicPr preferRelativeResize="0"/>
      </xdr:nvPicPr>
      <xdr:blipFill>
        <a:blip xmlns:r="http://schemas.openxmlformats.org/officeDocument/2006/relationships" r:embed="rId4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477</xdr:row>
      <xdr:rowOff>0</xdr:rowOff>
    </xdr:from>
    <xdr:ext cx="590550" cy="590550"/>
    <xdr:pic>
      <xdr:nvPicPr>
        <xdr:cNvPr id="478" name="image1404.jpg">
          <a:extLst>
            <a:ext uri="{FF2B5EF4-FFF2-40B4-BE49-F238E27FC236}">
              <a16:creationId xmlns:a16="http://schemas.microsoft.com/office/drawing/2014/main" id="{00000000-0008-0000-0600-0000DE010000}"/>
            </a:ext>
          </a:extLst>
        </xdr:cNvPr>
        <xdr:cNvPicPr preferRelativeResize="0"/>
      </xdr:nvPicPr>
      <xdr:blipFill>
        <a:blip xmlns:r="http://schemas.openxmlformats.org/officeDocument/2006/relationships" r:embed="rId3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478</xdr:row>
      <xdr:rowOff>0</xdr:rowOff>
    </xdr:from>
    <xdr:ext cx="590550" cy="590550"/>
    <xdr:pic>
      <xdr:nvPicPr>
        <xdr:cNvPr id="479" name="image1536.jpg">
          <a:extLst>
            <a:ext uri="{FF2B5EF4-FFF2-40B4-BE49-F238E27FC236}">
              <a16:creationId xmlns:a16="http://schemas.microsoft.com/office/drawing/2014/main" id="{00000000-0008-0000-0600-0000DF010000}"/>
            </a:ext>
          </a:extLst>
        </xdr:cNvPr>
        <xdr:cNvPicPr preferRelativeResize="0"/>
      </xdr:nvPicPr>
      <xdr:blipFill>
        <a:blip xmlns:r="http://schemas.openxmlformats.org/officeDocument/2006/relationships" r:embed="rId4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479</xdr:row>
      <xdr:rowOff>0</xdr:rowOff>
    </xdr:from>
    <xdr:ext cx="590550" cy="590550"/>
    <xdr:pic>
      <xdr:nvPicPr>
        <xdr:cNvPr id="480" name="image1540.jpg">
          <a:extLst>
            <a:ext uri="{FF2B5EF4-FFF2-40B4-BE49-F238E27FC236}">
              <a16:creationId xmlns:a16="http://schemas.microsoft.com/office/drawing/2014/main" id="{00000000-0008-0000-0600-0000E0010000}"/>
            </a:ext>
          </a:extLst>
        </xdr:cNvPr>
        <xdr:cNvPicPr preferRelativeResize="0"/>
      </xdr:nvPicPr>
      <xdr:blipFill>
        <a:blip xmlns:r="http://schemas.openxmlformats.org/officeDocument/2006/relationships" r:embed="rId4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480</xdr:row>
      <xdr:rowOff>0</xdr:rowOff>
    </xdr:from>
    <xdr:ext cx="590550" cy="590550"/>
    <xdr:pic>
      <xdr:nvPicPr>
        <xdr:cNvPr id="481" name="image1528.jpg">
          <a:extLst>
            <a:ext uri="{FF2B5EF4-FFF2-40B4-BE49-F238E27FC236}">
              <a16:creationId xmlns:a16="http://schemas.microsoft.com/office/drawing/2014/main" id="{00000000-0008-0000-0600-0000E1010000}"/>
            </a:ext>
          </a:extLst>
        </xdr:cNvPr>
        <xdr:cNvPicPr preferRelativeResize="0"/>
      </xdr:nvPicPr>
      <xdr:blipFill>
        <a:blip xmlns:r="http://schemas.openxmlformats.org/officeDocument/2006/relationships" r:embed="rId4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481</xdr:row>
      <xdr:rowOff>0</xdr:rowOff>
    </xdr:from>
    <xdr:ext cx="590550" cy="590550"/>
    <xdr:pic>
      <xdr:nvPicPr>
        <xdr:cNvPr id="482" name="image1527.jpg">
          <a:extLst>
            <a:ext uri="{FF2B5EF4-FFF2-40B4-BE49-F238E27FC236}">
              <a16:creationId xmlns:a16="http://schemas.microsoft.com/office/drawing/2014/main" id="{00000000-0008-0000-0600-0000E2010000}"/>
            </a:ext>
          </a:extLst>
        </xdr:cNvPr>
        <xdr:cNvPicPr preferRelativeResize="0"/>
      </xdr:nvPicPr>
      <xdr:blipFill>
        <a:blip xmlns:r="http://schemas.openxmlformats.org/officeDocument/2006/relationships" r:embed="rId4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482</xdr:row>
      <xdr:rowOff>0</xdr:rowOff>
    </xdr:from>
    <xdr:ext cx="590550" cy="590550"/>
    <xdr:pic>
      <xdr:nvPicPr>
        <xdr:cNvPr id="483" name="image1524.jpg">
          <a:extLst>
            <a:ext uri="{FF2B5EF4-FFF2-40B4-BE49-F238E27FC236}">
              <a16:creationId xmlns:a16="http://schemas.microsoft.com/office/drawing/2014/main" id="{00000000-0008-0000-0600-0000E3010000}"/>
            </a:ext>
          </a:extLst>
        </xdr:cNvPr>
        <xdr:cNvPicPr preferRelativeResize="0"/>
      </xdr:nvPicPr>
      <xdr:blipFill>
        <a:blip xmlns:r="http://schemas.openxmlformats.org/officeDocument/2006/relationships" r:embed="rId4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483</xdr:row>
      <xdr:rowOff>0</xdr:rowOff>
    </xdr:from>
    <xdr:ext cx="590550" cy="590550"/>
    <xdr:pic>
      <xdr:nvPicPr>
        <xdr:cNvPr id="484" name="image1533.jpg">
          <a:extLst>
            <a:ext uri="{FF2B5EF4-FFF2-40B4-BE49-F238E27FC236}">
              <a16:creationId xmlns:a16="http://schemas.microsoft.com/office/drawing/2014/main" id="{00000000-0008-0000-0600-0000E4010000}"/>
            </a:ext>
          </a:extLst>
        </xdr:cNvPr>
        <xdr:cNvPicPr preferRelativeResize="0"/>
      </xdr:nvPicPr>
      <xdr:blipFill>
        <a:blip xmlns:r="http://schemas.openxmlformats.org/officeDocument/2006/relationships" r:embed="rId4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484</xdr:row>
      <xdr:rowOff>0</xdr:rowOff>
    </xdr:from>
    <xdr:ext cx="590550" cy="590550"/>
    <xdr:pic>
      <xdr:nvPicPr>
        <xdr:cNvPr id="485" name="image1556.jpg">
          <a:extLst>
            <a:ext uri="{FF2B5EF4-FFF2-40B4-BE49-F238E27FC236}">
              <a16:creationId xmlns:a16="http://schemas.microsoft.com/office/drawing/2014/main" id="{00000000-0008-0000-0600-0000E5010000}"/>
            </a:ext>
          </a:extLst>
        </xdr:cNvPr>
        <xdr:cNvPicPr preferRelativeResize="0"/>
      </xdr:nvPicPr>
      <xdr:blipFill>
        <a:blip xmlns:r="http://schemas.openxmlformats.org/officeDocument/2006/relationships" r:embed="rId4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485</xdr:row>
      <xdr:rowOff>0</xdr:rowOff>
    </xdr:from>
    <xdr:ext cx="590550" cy="590550"/>
    <xdr:pic>
      <xdr:nvPicPr>
        <xdr:cNvPr id="486" name="image1539.jpg">
          <a:extLst>
            <a:ext uri="{FF2B5EF4-FFF2-40B4-BE49-F238E27FC236}">
              <a16:creationId xmlns:a16="http://schemas.microsoft.com/office/drawing/2014/main" id="{00000000-0008-0000-0600-0000E6010000}"/>
            </a:ext>
          </a:extLst>
        </xdr:cNvPr>
        <xdr:cNvPicPr preferRelativeResize="0"/>
      </xdr:nvPicPr>
      <xdr:blipFill>
        <a:blip xmlns:r="http://schemas.openxmlformats.org/officeDocument/2006/relationships" r:embed="rId4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486</xdr:row>
      <xdr:rowOff>0</xdr:rowOff>
    </xdr:from>
    <xdr:ext cx="590550" cy="590550"/>
    <xdr:pic>
      <xdr:nvPicPr>
        <xdr:cNvPr id="487" name="image1534.jpg">
          <a:extLst>
            <a:ext uri="{FF2B5EF4-FFF2-40B4-BE49-F238E27FC236}">
              <a16:creationId xmlns:a16="http://schemas.microsoft.com/office/drawing/2014/main" id="{00000000-0008-0000-0600-0000E7010000}"/>
            </a:ext>
          </a:extLst>
        </xdr:cNvPr>
        <xdr:cNvPicPr preferRelativeResize="0"/>
      </xdr:nvPicPr>
      <xdr:blipFill>
        <a:blip xmlns:r="http://schemas.openxmlformats.org/officeDocument/2006/relationships" r:embed="rId4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487</xdr:row>
      <xdr:rowOff>0</xdr:rowOff>
    </xdr:from>
    <xdr:ext cx="590550" cy="590550"/>
    <xdr:pic>
      <xdr:nvPicPr>
        <xdr:cNvPr id="488" name="image1537.jpg">
          <a:extLst>
            <a:ext uri="{FF2B5EF4-FFF2-40B4-BE49-F238E27FC236}">
              <a16:creationId xmlns:a16="http://schemas.microsoft.com/office/drawing/2014/main" id="{00000000-0008-0000-0600-0000E8010000}"/>
            </a:ext>
          </a:extLst>
        </xdr:cNvPr>
        <xdr:cNvPicPr preferRelativeResize="0"/>
      </xdr:nvPicPr>
      <xdr:blipFill>
        <a:blip xmlns:r="http://schemas.openxmlformats.org/officeDocument/2006/relationships" r:embed="rId4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488</xdr:row>
      <xdr:rowOff>0</xdr:rowOff>
    </xdr:from>
    <xdr:ext cx="590550" cy="590550"/>
    <xdr:pic>
      <xdr:nvPicPr>
        <xdr:cNvPr id="489" name="image1544.jpg">
          <a:extLst>
            <a:ext uri="{FF2B5EF4-FFF2-40B4-BE49-F238E27FC236}">
              <a16:creationId xmlns:a16="http://schemas.microsoft.com/office/drawing/2014/main" id="{00000000-0008-0000-0600-0000E9010000}"/>
            </a:ext>
          </a:extLst>
        </xdr:cNvPr>
        <xdr:cNvPicPr preferRelativeResize="0"/>
      </xdr:nvPicPr>
      <xdr:blipFill>
        <a:blip xmlns:r="http://schemas.openxmlformats.org/officeDocument/2006/relationships" r:embed="rId4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489</xdr:row>
      <xdr:rowOff>0</xdr:rowOff>
    </xdr:from>
    <xdr:ext cx="590550" cy="590550"/>
    <xdr:pic>
      <xdr:nvPicPr>
        <xdr:cNvPr id="490" name="image1550.png">
          <a:extLst>
            <a:ext uri="{FF2B5EF4-FFF2-40B4-BE49-F238E27FC236}">
              <a16:creationId xmlns:a16="http://schemas.microsoft.com/office/drawing/2014/main" id="{00000000-0008-0000-0600-0000EA010000}"/>
            </a:ext>
          </a:extLst>
        </xdr:cNvPr>
        <xdr:cNvPicPr preferRelativeResize="0"/>
      </xdr:nvPicPr>
      <xdr:blipFill>
        <a:blip xmlns:r="http://schemas.openxmlformats.org/officeDocument/2006/relationships" r:embed="rId4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490</xdr:row>
      <xdr:rowOff>0</xdr:rowOff>
    </xdr:from>
    <xdr:ext cx="590550" cy="590550"/>
    <xdr:pic>
      <xdr:nvPicPr>
        <xdr:cNvPr id="491" name="image1531.jpg">
          <a:extLst>
            <a:ext uri="{FF2B5EF4-FFF2-40B4-BE49-F238E27FC236}">
              <a16:creationId xmlns:a16="http://schemas.microsoft.com/office/drawing/2014/main" id="{00000000-0008-0000-0600-0000EB010000}"/>
            </a:ext>
          </a:extLst>
        </xdr:cNvPr>
        <xdr:cNvPicPr preferRelativeResize="0"/>
      </xdr:nvPicPr>
      <xdr:blipFill>
        <a:blip xmlns:r="http://schemas.openxmlformats.org/officeDocument/2006/relationships" r:embed="rId4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491</xdr:row>
      <xdr:rowOff>0</xdr:rowOff>
    </xdr:from>
    <xdr:ext cx="590550" cy="590550"/>
    <xdr:pic>
      <xdr:nvPicPr>
        <xdr:cNvPr id="492" name="image1581.jpg">
          <a:extLst>
            <a:ext uri="{FF2B5EF4-FFF2-40B4-BE49-F238E27FC236}">
              <a16:creationId xmlns:a16="http://schemas.microsoft.com/office/drawing/2014/main" id="{00000000-0008-0000-0600-0000EC010000}"/>
            </a:ext>
          </a:extLst>
        </xdr:cNvPr>
        <xdr:cNvPicPr preferRelativeResize="0"/>
      </xdr:nvPicPr>
      <xdr:blipFill>
        <a:blip xmlns:r="http://schemas.openxmlformats.org/officeDocument/2006/relationships" r:embed="rId4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492</xdr:row>
      <xdr:rowOff>0</xdr:rowOff>
    </xdr:from>
    <xdr:ext cx="590550" cy="590550"/>
    <xdr:pic>
      <xdr:nvPicPr>
        <xdr:cNvPr id="493" name="image1542.jpg">
          <a:extLst>
            <a:ext uri="{FF2B5EF4-FFF2-40B4-BE49-F238E27FC236}">
              <a16:creationId xmlns:a16="http://schemas.microsoft.com/office/drawing/2014/main" id="{00000000-0008-0000-0600-0000ED010000}"/>
            </a:ext>
          </a:extLst>
        </xdr:cNvPr>
        <xdr:cNvPicPr preferRelativeResize="0"/>
      </xdr:nvPicPr>
      <xdr:blipFill>
        <a:blip xmlns:r="http://schemas.openxmlformats.org/officeDocument/2006/relationships" r:embed="rId4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493</xdr:row>
      <xdr:rowOff>0</xdr:rowOff>
    </xdr:from>
    <xdr:ext cx="590550" cy="590550"/>
    <xdr:pic>
      <xdr:nvPicPr>
        <xdr:cNvPr id="494" name="image1541.jpg">
          <a:extLst>
            <a:ext uri="{FF2B5EF4-FFF2-40B4-BE49-F238E27FC236}">
              <a16:creationId xmlns:a16="http://schemas.microsoft.com/office/drawing/2014/main" id="{00000000-0008-0000-0600-0000EE010000}"/>
            </a:ext>
          </a:extLst>
        </xdr:cNvPr>
        <xdr:cNvPicPr preferRelativeResize="0"/>
      </xdr:nvPicPr>
      <xdr:blipFill>
        <a:blip xmlns:r="http://schemas.openxmlformats.org/officeDocument/2006/relationships" r:embed="rId4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494</xdr:row>
      <xdr:rowOff>0</xdr:rowOff>
    </xdr:from>
    <xdr:ext cx="590550" cy="590550"/>
    <xdr:pic>
      <xdr:nvPicPr>
        <xdr:cNvPr id="495" name="image1538.jpg">
          <a:extLst>
            <a:ext uri="{FF2B5EF4-FFF2-40B4-BE49-F238E27FC236}">
              <a16:creationId xmlns:a16="http://schemas.microsoft.com/office/drawing/2014/main" id="{00000000-0008-0000-0600-0000EF010000}"/>
            </a:ext>
          </a:extLst>
        </xdr:cNvPr>
        <xdr:cNvPicPr preferRelativeResize="0"/>
      </xdr:nvPicPr>
      <xdr:blipFill>
        <a:blip xmlns:r="http://schemas.openxmlformats.org/officeDocument/2006/relationships" r:embed="rId4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495</xdr:row>
      <xdr:rowOff>0</xdr:rowOff>
    </xdr:from>
    <xdr:ext cx="590550" cy="590550"/>
    <xdr:pic>
      <xdr:nvPicPr>
        <xdr:cNvPr id="496" name="image1546.jpg">
          <a:extLst>
            <a:ext uri="{FF2B5EF4-FFF2-40B4-BE49-F238E27FC236}">
              <a16:creationId xmlns:a16="http://schemas.microsoft.com/office/drawing/2014/main" id="{00000000-0008-0000-0600-0000F0010000}"/>
            </a:ext>
          </a:extLst>
        </xdr:cNvPr>
        <xdr:cNvPicPr preferRelativeResize="0"/>
      </xdr:nvPicPr>
      <xdr:blipFill>
        <a:blip xmlns:r="http://schemas.openxmlformats.org/officeDocument/2006/relationships" r:embed="rId4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496</xdr:row>
      <xdr:rowOff>0</xdr:rowOff>
    </xdr:from>
    <xdr:ext cx="590550" cy="590550"/>
    <xdr:pic>
      <xdr:nvPicPr>
        <xdr:cNvPr id="497" name="image1547.jpg">
          <a:extLst>
            <a:ext uri="{FF2B5EF4-FFF2-40B4-BE49-F238E27FC236}">
              <a16:creationId xmlns:a16="http://schemas.microsoft.com/office/drawing/2014/main" id="{00000000-0008-0000-0600-0000F1010000}"/>
            </a:ext>
          </a:extLst>
        </xdr:cNvPr>
        <xdr:cNvPicPr preferRelativeResize="0"/>
      </xdr:nvPicPr>
      <xdr:blipFill>
        <a:blip xmlns:r="http://schemas.openxmlformats.org/officeDocument/2006/relationships" r:embed="rId4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497</xdr:row>
      <xdr:rowOff>0</xdr:rowOff>
    </xdr:from>
    <xdr:ext cx="590550" cy="590550"/>
    <xdr:pic>
      <xdr:nvPicPr>
        <xdr:cNvPr id="498" name="image1557.jpg">
          <a:extLst>
            <a:ext uri="{FF2B5EF4-FFF2-40B4-BE49-F238E27FC236}">
              <a16:creationId xmlns:a16="http://schemas.microsoft.com/office/drawing/2014/main" id="{00000000-0008-0000-0600-0000F2010000}"/>
            </a:ext>
          </a:extLst>
        </xdr:cNvPr>
        <xdr:cNvPicPr preferRelativeResize="0"/>
      </xdr:nvPicPr>
      <xdr:blipFill>
        <a:blip xmlns:r="http://schemas.openxmlformats.org/officeDocument/2006/relationships" r:embed="rId4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498</xdr:row>
      <xdr:rowOff>0</xdr:rowOff>
    </xdr:from>
    <xdr:ext cx="590550" cy="590550"/>
    <xdr:pic>
      <xdr:nvPicPr>
        <xdr:cNvPr id="499" name="image1560.jpg">
          <a:extLst>
            <a:ext uri="{FF2B5EF4-FFF2-40B4-BE49-F238E27FC236}">
              <a16:creationId xmlns:a16="http://schemas.microsoft.com/office/drawing/2014/main" id="{00000000-0008-0000-0600-0000F3010000}"/>
            </a:ext>
          </a:extLst>
        </xdr:cNvPr>
        <xdr:cNvPicPr preferRelativeResize="0"/>
      </xdr:nvPicPr>
      <xdr:blipFill>
        <a:blip xmlns:r="http://schemas.openxmlformats.org/officeDocument/2006/relationships" r:embed="rId4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499</xdr:row>
      <xdr:rowOff>0</xdr:rowOff>
    </xdr:from>
    <xdr:ext cx="590550" cy="590550"/>
    <xdr:pic>
      <xdr:nvPicPr>
        <xdr:cNvPr id="500" name="image1551.jpg">
          <a:extLst>
            <a:ext uri="{FF2B5EF4-FFF2-40B4-BE49-F238E27FC236}">
              <a16:creationId xmlns:a16="http://schemas.microsoft.com/office/drawing/2014/main" id="{00000000-0008-0000-0600-0000F4010000}"/>
            </a:ext>
          </a:extLst>
        </xdr:cNvPr>
        <xdr:cNvPicPr preferRelativeResize="0"/>
      </xdr:nvPicPr>
      <xdr:blipFill>
        <a:blip xmlns:r="http://schemas.openxmlformats.org/officeDocument/2006/relationships" r:embed="rId4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500</xdr:row>
      <xdr:rowOff>0</xdr:rowOff>
    </xdr:from>
    <xdr:ext cx="590550" cy="590550"/>
    <xdr:pic>
      <xdr:nvPicPr>
        <xdr:cNvPr id="501" name="image1548.jpg">
          <a:extLst>
            <a:ext uri="{FF2B5EF4-FFF2-40B4-BE49-F238E27FC236}">
              <a16:creationId xmlns:a16="http://schemas.microsoft.com/office/drawing/2014/main" id="{00000000-0008-0000-0600-0000F5010000}"/>
            </a:ext>
          </a:extLst>
        </xdr:cNvPr>
        <xdr:cNvPicPr preferRelativeResize="0"/>
      </xdr:nvPicPr>
      <xdr:blipFill>
        <a:blip xmlns:r="http://schemas.openxmlformats.org/officeDocument/2006/relationships" r:embed="rId4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501</xdr:row>
      <xdr:rowOff>0</xdr:rowOff>
    </xdr:from>
    <xdr:ext cx="590550" cy="590550"/>
    <xdr:pic>
      <xdr:nvPicPr>
        <xdr:cNvPr id="502" name="image1576.jpg">
          <a:extLst>
            <a:ext uri="{FF2B5EF4-FFF2-40B4-BE49-F238E27FC236}">
              <a16:creationId xmlns:a16="http://schemas.microsoft.com/office/drawing/2014/main" id="{00000000-0008-0000-0600-0000F6010000}"/>
            </a:ext>
          </a:extLst>
        </xdr:cNvPr>
        <xdr:cNvPicPr preferRelativeResize="0"/>
      </xdr:nvPicPr>
      <xdr:blipFill>
        <a:blip xmlns:r="http://schemas.openxmlformats.org/officeDocument/2006/relationships" r:embed="rId4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502</xdr:row>
      <xdr:rowOff>0</xdr:rowOff>
    </xdr:from>
    <xdr:ext cx="590550" cy="590550"/>
    <xdr:pic>
      <xdr:nvPicPr>
        <xdr:cNvPr id="503" name="image1545.jpg">
          <a:extLst>
            <a:ext uri="{FF2B5EF4-FFF2-40B4-BE49-F238E27FC236}">
              <a16:creationId xmlns:a16="http://schemas.microsoft.com/office/drawing/2014/main" id="{00000000-0008-0000-0600-0000F7010000}"/>
            </a:ext>
          </a:extLst>
        </xdr:cNvPr>
        <xdr:cNvPicPr preferRelativeResize="0"/>
      </xdr:nvPicPr>
      <xdr:blipFill>
        <a:blip xmlns:r="http://schemas.openxmlformats.org/officeDocument/2006/relationships" r:embed="rId4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503</xdr:row>
      <xdr:rowOff>0</xdr:rowOff>
    </xdr:from>
    <xdr:ext cx="590550" cy="590550"/>
    <xdr:pic>
      <xdr:nvPicPr>
        <xdr:cNvPr id="504" name="image1549.jpg">
          <a:extLst>
            <a:ext uri="{FF2B5EF4-FFF2-40B4-BE49-F238E27FC236}">
              <a16:creationId xmlns:a16="http://schemas.microsoft.com/office/drawing/2014/main" id="{00000000-0008-0000-0600-0000F8010000}"/>
            </a:ext>
          </a:extLst>
        </xdr:cNvPr>
        <xdr:cNvPicPr preferRelativeResize="0"/>
      </xdr:nvPicPr>
      <xdr:blipFill>
        <a:blip xmlns:r="http://schemas.openxmlformats.org/officeDocument/2006/relationships" r:embed="rId4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504</xdr:row>
      <xdr:rowOff>0</xdr:rowOff>
    </xdr:from>
    <xdr:ext cx="590550" cy="590550"/>
    <xdr:pic>
      <xdr:nvPicPr>
        <xdr:cNvPr id="505" name="image1564.jpg">
          <a:extLst>
            <a:ext uri="{FF2B5EF4-FFF2-40B4-BE49-F238E27FC236}">
              <a16:creationId xmlns:a16="http://schemas.microsoft.com/office/drawing/2014/main" id="{00000000-0008-0000-0600-0000F9010000}"/>
            </a:ext>
          </a:extLst>
        </xdr:cNvPr>
        <xdr:cNvPicPr preferRelativeResize="0"/>
      </xdr:nvPicPr>
      <xdr:blipFill>
        <a:blip xmlns:r="http://schemas.openxmlformats.org/officeDocument/2006/relationships" r:embed="rId4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505</xdr:row>
      <xdr:rowOff>0</xdr:rowOff>
    </xdr:from>
    <xdr:ext cx="590550" cy="590550"/>
    <xdr:pic>
      <xdr:nvPicPr>
        <xdr:cNvPr id="506" name="image1554.jpg">
          <a:extLst>
            <a:ext uri="{FF2B5EF4-FFF2-40B4-BE49-F238E27FC236}">
              <a16:creationId xmlns:a16="http://schemas.microsoft.com/office/drawing/2014/main" id="{00000000-0008-0000-0600-0000FA010000}"/>
            </a:ext>
          </a:extLst>
        </xdr:cNvPr>
        <xdr:cNvPicPr preferRelativeResize="0"/>
      </xdr:nvPicPr>
      <xdr:blipFill>
        <a:blip xmlns:r="http://schemas.openxmlformats.org/officeDocument/2006/relationships" r:embed="rId4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506</xdr:row>
      <xdr:rowOff>0</xdr:rowOff>
    </xdr:from>
    <xdr:ext cx="590550" cy="590550"/>
    <xdr:pic>
      <xdr:nvPicPr>
        <xdr:cNvPr id="507" name="image1563.jpg">
          <a:extLst>
            <a:ext uri="{FF2B5EF4-FFF2-40B4-BE49-F238E27FC236}">
              <a16:creationId xmlns:a16="http://schemas.microsoft.com/office/drawing/2014/main" id="{00000000-0008-0000-0600-0000FB010000}"/>
            </a:ext>
          </a:extLst>
        </xdr:cNvPr>
        <xdr:cNvPicPr preferRelativeResize="0"/>
      </xdr:nvPicPr>
      <xdr:blipFill>
        <a:blip xmlns:r="http://schemas.openxmlformats.org/officeDocument/2006/relationships" r:embed="rId5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507</xdr:row>
      <xdr:rowOff>0</xdr:rowOff>
    </xdr:from>
    <xdr:ext cx="590550" cy="590550"/>
    <xdr:pic>
      <xdr:nvPicPr>
        <xdr:cNvPr id="508" name="image1552.jpg">
          <a:extLst>
            <a:ext uri="{FF2B5EF4-FFF2-40B4-BE49-F238E27FC236}">
              <a16:creationId xmlns:a16="http://schemas.microsoft.com/office/drawing/2014/main" id="{00000000-0008-0000-0600-0000FC010000}"/>
            </a:ext>
          </a:extLst>
        </xdr:cNvPr>
        <xdr:cNvPicPr preferRelativeResize="0"/>
      </xdr:nvPicPr>
      <xdr:blipFill>
        <a:blip xmlns:r="http://schemas.openxmlformats.org/officeDocument/2006/relationships" r:embed="rId5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508</xdr:row>
      <xdr:rowOff>0</xdr:rowOff>
    </xdr:from>
    <xdr:ext cx="590550" cy="590550"/>
    <xdr:pic>
      <xdr:nvPicPr>
        <xdr:cNvPr id="509" name="image1555.jpg">
          <a:extLst>
            <a:ext uri="{FF2B5EF4-FFF2-40B4-BE49-F238E27FC236}">
              <a16:creationId xmlns:a16="http://schemas.microsoft.com/office/drawing/2014/main" id="{00000000-0008-0000-0600-0000FD010000}"/>
            </a:ext>
          </a:extLst>
        </xdr:cNvPr>
        <xdr:cNvPicPr preferRelativeResize="0"/>
      </xdr:nvPicPr>
      <xdr:blipFill>
        <a:blip xmlns:r="http://schemas.openxmlformats.org/officeDocument/2006/relationships" r:embed="rId5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509</xdr:row>
      <xdr:rowOff>0</xdr:rowOff>
    </xdr:from>
    <xdr:ext cx="590550" cy="590550"/>
    <xdr:pic>
      <xdr:nvPicPr>
        <xdr:cNvPr id="510" name="image1567.jpg">
          <a:extLst>
            <a:ext uri="{FF2B5EF4-FFF2-40B4-BE49-F238E27FC236}">
              <a16:creationId xmlns:a16="http://schemas.microsoft.com/office/drawing/2014/main" id="{00000000-0008-0000-0600-0000FE010000}"/>
            </a:ext>
          </a:extLst>
        </xdr:cNvPr>
        <xdr:cNvPicPr preferRelativeResize="0"/>
      </xdr:nvPicPr>
      <xdr:blipFill>
        <a:blip xmlns:r="http://schemas.openxmlformats.org/officeDocument/2006/relationships" r:embed="rId5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510</xdr:row>
      <xdr:rowOff>0</xdr:rowOff>
    </xdr:from>
    <xdr:ext cx="590550" cy="590550"/>
    <xdr:pic>
      <xdr:nvPicPr>
        <xdr:cNvPr id="511" name="image1558.jpg">
          <a:extLst>
            <a:ext uri="{FF2B5EF4-FFF2-40B4-BE49-F238E27FC236}">
              <a16:creationId xmlns:a16="http://schemas.microsoft.com/office/drawing/2014/main" id="{00000000-0008-0000-0600-0000FF010000}"/>
            </a:ext>
          </a:extLst>
        </xdr:cNvPr>
        <xdr:cNvPicPr preferRelativeResize="0"/>
      </xdr:nvPicPr>
      <xdr:blipFill>
        <a:blip xmlns:r="http://schemas.openxmlformats.org/officeDocument/2006/relationships" r:embed="rId5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511</xdr:row>
      <xdr:rowOff>0</xdr:rowOff>
    </xdr:from>
    <xdr:ext cx="590550" cy="590550"/>
    <xdr:pic>
      <xdr:nvPicPr>
        <xdr:cNvPr id="512" name="image1553.jpg">
          <a:extLst>
            <a:ext uri="{FF2B5EF4-FFF2-40B4-BE49-F238E27FC236}">
              <a16:creationId xmlns:a16="http://schemas.microsoft.com/office/drawing/2014/main" id="{00000000-0008-0000-0600-000000020000}"/>
            </a:ext>
          </a:extLst>
        </xdr:cNvPr>
        <xdr:cNvPicPr preferRelativeResize="0"/>
      </xdr:nvPicPr>
      <xdr:blipFill>
        <a:blip xmlns:r="http://schemas.openxmlformats.org/officeDocument/2006/relationships" r:embed="rId5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512</xdr:row>
      <xdr:rowOff>0</xdr:rowOff>
    </xdr:from>
    <xdr:ext cx="590550" cy="590550"/>
    <xdr:pic>
      <xdr:nvPicPr>
        <xdr:cNvPr id="513" name="image1572.jpg">
          <a:extLst>
            <a:ext uri="{FF2B5EF4-FFF2-40B4-BE49-F238E27FC236}">
              <a16:creationId xmlns:a16="http://schemas.microsoft.com/office/drawing/2014/main" id="{00000000-0008-0000-0600-000001020000}"/>
            </a:ext>
          </a:extLst>
        </xdr:cNvPr>
        <xdr:cNvPicPr preferRelativeResize="0"/>
      </xdr:nvPicPr>
      <xdr:blipFill>
        <a:blip xmlns:r="http://schemas.openxmlformats.org/officeDocument/2006/relationships" r:embed="rId5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513</xdr:row>
      <xdr:rowOff>0</xdr:rowOff>
    </xdr:from>
    <xdr:ext cx="590550" cy="590550"/>
    <xdr:pic>
      <xdr:nvPicPr>
        <xdr:cNvPr id="514" name="image1565.jpg">
          <a:extLst>
            <a:ext uri="{FF2B5EF4-FFF2-40B4-BE49-F238E27FC236}">
              <a16:creationId xmlns:a16="http://schemas.microsoft.com/office/drawing/2014/main" id="{00000000-0008-0000-0600-000002020000}"/>
            </a:ext>
          </a:extLst>
        </xdr:cNvPr>
        <xdr:cNvPicPr preferRelativeResize="0"/>
      </xdr:nvPicPr>
      <xdr:blipFill>
        <a:blip xmlns:r="http://schemas.openxmlformats.org/officeDocument/2006/relationships" r:embed="rId5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514</xdr:row>
      <xdr:rowOff>0</xdr:rowOff>
    </xdr:from>
    <xdr:ext cx="590550" cy="590550"/>
    <xdr:pic>
      <xdr:nvPicPr>
        <xdr:cNvPr id="515" name="image1561.jpg">
          <a:extLst>
            <a:ext uri="{FF2B5EF4-FFF2-40B4-BE49-F238E27FC236}">
              <a16:creationId xmlns:a16="http://schemas.microsoft.com/office/drawing/2014/main" id="{00000000-0008-0000-0600-000003020000}"/>
            </a:ext>
          </a:extLst>
        </xdr:cNvPr>
        <xdr:cNvPicPr preferRelativeResize="0"/>
      </xdr:nvPicPr>
      <xdr:blipFill>
        <a:blip xmlns:r="http://schemas.openxmlformats.org/officeDocument/2006/relationships" r:embed="rId5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515</xdr:row>
      <xdr:rowOff>0</xdr:rowOff>
    </xdr:from>
    <xdr:ext cx="590550" cy="590550"/>
    <xdr:pic>
      <xdr:nvPicPr>
        <xdr:cNvPr id="516" name="image1559.jpg">
          <a:extLst>
            <a:ext uri="{FF2B5EF4-FFF2-40B4-BE49-F238E27FC236}">
              <a16:creationId xmlns:a16="http://schemas.microsoft.com/office/drawing/2014/main" id="{00000000-0008-0000-0600-000004020000}"/>
            </a:ext>
          </a:extLst>
        </xdr:cNvPr>
        <xdr:cNvPicPr preferRelativeResize="0"/>
      </xdr:nvPicPr>
      <xdr:blipFill>
        <a:blip xmlns:r="http://schemas.openxmlformats.org/officeDocument/2006/relationships" r:embed="rId5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516</xdr:row>
      <xdr:rowOff>0</xdr:rowOff>
    </xdr:from>
    <xdr:ext cx="590550" cy="590550"/>
    <xdr:pic>
      <xdr:nvPicPr>
        <xdr:cNvPr id="517" name="image1562.jpg">
          <a:extLst>
            <a:ext uri="{FF2B5EF4-FFF2-40B4-BE49-F238E27FC236}">
              <a16:creationId xmlns:a16="http://schemas.microsoft.com/office/drawing/2014/main" id="{00000000-0008-0000-0600-000005020000}"/>
            </a:ext>
          </a:extLst>
        </xdr:cNvPr>
        <xdr:cNvPicPr preferRelativeResize="0"/>
      </xdr:nvPicPr>
      <xdr:blipFill>
        <a:blip xmlns:r="http://schemas.openxmlformats.org/officeDocument/2006/relationships" r:embed="rId5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517</xdr:row>
      <xdr:rowOff>0</xdr:rowOff>
    </xdr:from>
    <xdr:ext cx="590550" cy="590550"/>
    <xdr:pic>
      <xdr:nvPicPr>
        <xdr:cNvPr id="518" name="image1573.jpg">
          <a:extLst>
            <a:ext uri="{FF2B5EF4-FFF2-40B4-BE49-F238E27FC236}">
              <a16:creationId xmlns:a16="http://schemas.microsoft.com/office/drawing/2014/main" id="{00000000-0008-0000-0600-000006020000}"/>
            </a:ext>
          </a:extLst>
        </xdr:cNvPr>
        <xdr:cNvPicPr preferRelativeResize="0"/>
      </xdr:nvPicPr>
      <xdr:blipFill>
        <a:blip xmlns:r="http://schemas.openxmlformats.org/officeDocument/2006/relationships" r:embed="rId5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518</xdr:row>
      <xdr:rowOff>0</xdr:rowOff>
    </xdr:from>
    <xdr:ext cx="590550" cy="590550"/>
    <xdr:pic>
      <xdr:nvPicPr>
        <xdr:cNvPr id="519" name="image1582.jpg">
          <a:extLst>
            <a:ext uri="{FF2B5EF4-FFF2-40B4-BE49-F238E27FC236}">
              <a16:creationId xmlns:a16="http://schemas.microsoft.com/office/drawing/2014/main" id="{00000000-0008-0000-0600-000007020000}"/>
            </a:ext>
          </a:extLst>
        </xdr:cNvPr>
        <xdr:cNvPicPr preferRelativeResize="0"/>
      </xdr:nvPicPr>
      <xdr:blipFill>
        <a:blip xmlns:r="http://schemas.openxmlformats.org/officeDocument/2006/relationships" r:embed="rId5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519</xdr:row>
      <xdr:rowOff>0</xdr:rowOff>
    </xdr:from>
    <xdr:ext cx="590550" cy="590550"/>
    <xdr:pic>
      <xdr:nvPicPr>
        <xdr:cNvPr id="520" name="image1571.jpg">
          <a:extLst>
            <a:ext uri="{FF2B5EF4-FFF2-40B4-BE49-F238E27FC236}">
              <a16:creationId xmlns:a16="http://schemas.microsoft.com/office/drawing/2014/main" id="{00000000-0008-0000-0600-000008020000}"/>
            </a:ext>
          </a:extLst>
        </xdr:cNvPr>
        <xdr:cNvPicPr preferRelativeResize="0"/>
      </xdr:nvPicPr>
      <xdr:blipFill>
        <a:blip xmlns:r="http://schemas.openxmlformats.org/officeDocument/2006/relationships" r:embed="rId5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520</xdr:row>
      <xdr:rowOff>0</xdr:rowOff>
    </xdr:from>
    <xdr:ext cx="590550" cy="590550"/>
    <xdr:pic>
      <xdr:nvPicPr>
        <xdr:cNvPr id="521" name="image1575.jpg">
          <a:extLst>
            <a:ext uri="{FF2B5EF4-FFF2-40B4-BE49-F238E27FC236}">
              <a16:creationId xmlns:a16="http://schemas.microsoft.com/office/drawing/2014/main" id="{00000000-0008-0000-0600-000009020000}"/>
            </a:ext>
          </a:extLst>
        </xdr:cNvPr>
        <xdr:cNvPicPr preferRelativeResize="0"/>
      </xdr:nvPicPr>
      <xdr:blipFill>
        <a:blip xmlns:r="http://schemas.openxmlformats.org/officeDocument/2006/relationships" r:embed="rId5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521</xdr:row>
      <xdr:rowOff>0</xdr:rowOff>
    </xdr:from>
    <xdr:ext cx="590550" cy="590550"/>
    <xdr:pic>
      <xdr:nvPicPr>
        <xdr:cNvPr id="522" name="image1570.jpg">
          <a:extLst>
            <a:ext uri="{FF2B5EF4-FFF2-40B4-BE49-F238E27FC236}">
              <a16:creationId xmlns:a16="http://schemas.microsoft.com/office/drawing/2014/main" id="{00000000-0008-0000-0600-00000A020000}"/>
            </a:ext>
          </a:extLst>
        </xdr:cNvPr>
        <xdr:cNvPicPr preferRelativeResize="0"/>
      </xdr:nvPicPr>
      <xdr:blipFill>
        <a:blip xmlns:r="http://schemas.openxmlformats.org/officeDocument/2006/relationships" r:embed="rId5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522</xdr:row>
      <xdr:rowOff>0</xdr:rowOff>
    </xdr:from>
    <xdr:ext cx="590550" cy="590550"/>
    <xdr:pic>
      <xdr:nvPicPr>
        <xdr:cNvPr id="523" name="image1568.jpg">
          <a:extLst>
            <a:ext uri="{FF2B5EF4-FFF2-40B4-BE49-F238E27FC236}">
              <a16:creationId xmlns:a16="http://schemas.microsoft.com/office/drawing/2014/main" id="{00000000-0008-0000-0600-00000B020000}"/>
            </a:ext>
          </a:extLst>
        </xdr:cNvPr>
        <xdr:cNvPicPr preferRelativeResize="0"/>
      </xdr:nvPicPr>
      <xdr:blipFill>
        <a:blip xmlns:r="http://schemas.openxmlformats.org/officeDocument/2006/relationships" r:embed="rId5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523</xdr:row>
      <xdr:rowOff>0</xdr:rowOff>
    </xdr:from>
    <xdr:ext cx="590550" cy="590550"/>
    <xdr:pic>
      <xdr:nvPicPr>
        <xdr:cNvPr id="524" name="image1627.jpg">
          <a:extLst>
            <a:ext uri="{FF2B5EF4-FFF2-40B4-BE49-F238E27FC236}">
              <a16:creationId xmlns:a16="http://schemas.microsoft.com/office/drawing/2014/main" id="{00000000-0008-0000-0600-00000C020000}"/>
            </a:ext>
          </a:extLst>
        </xdr:cNvPr>
        <xdr:cNvPicPr preferRelativeResize="0"/>
      </xdr:nvPicPr>
      <xdr:blipFill>
        <a:blip xmlns:r="http://schemas.openxmlformats.org/officeDocument/2006/relationships" r:embed="rId5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524</xdr:row>
      <xdr:rowOff>0</xdr:rowOff>
    </xdr:from>
    <xdr:ext cx="590550" cy="590550"/>
    <xdr:pic>
      <xdr:nvPicPr>
        <xdr:cNvPr id="525" name="image1566.jpg">
          <a:extLst>
            <a:ext uri="{FF2B5EF4-FFF2-40B4-BE49-F238E27FC236}">
              <a16:creationId xmlns:a16="http://schemas.microsoft.com/office/drawing/2014/main" id="{00000000-0008-0000-0600-00000D020000}"/>
            </a:ext>
          </a:extLst>
        </xdr:cNvPr>
        <xdr:cNvPicPr preferRelativeResize="0"/>
      </xdr:nvPicPr>
      <xdr:blipFill>
        <a:blip xmlns:r="http://schemas.openxmlformats.org/officeDocument/2006/relationships" r:embed="rId5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525</xdr:row>
      <xdr:rowOff>0</xdr:rowOff>
    </xdr:from>
    <xdr:ext cx="590550" cy="590550"/>
    <xdr:pic>
      <xdr:nvPicPr>
        <xdr:cNvPr id="526" name="image1590.jpg">
          <a:extLst>
            <a:ext uri="{FF2B5EF4-FFF2-40B4-BE49-F238E27FC236}">
              <a16:creationId xmlns:a16="http://schemas.microsoft.com/office/drawing/2014/main" id="{00000000-0008-0000-0600-00000E020000}"/>
            </a:ext>
          </a:extLst>
        </xdr:cNvPr>
        <xdr:cNvPicPr preferRelativeResize="0"/>
      </xdr:nvPicPr>
      <xdr:blipFill>
        <a:blip xmlns:r="http://schemas.openxmlformats.org/officeDocument/2006/relationships" r:embed="rId5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526</xdr:row>
      <xdr:rowOff>0</xdr:rowOff>
    </xdr:from>
    <xdr:ext cx="590550" cy="590550"/>
    <xdr:pic>
      <xdr:nvPicPr>
        <xdr:cNvPr id="527" name="image1580.jpg">
          <a:extLst>
            <a:ext uri="{FF2B5EF4-FFF2-40B4-BE49-F238E27FC236}">
              <a16:creationId xmlns:a16="http://schemas.microsoft.com/office/drawing/2014/main" id="{00000000-0008-0000-0600-00000F020000}"/>
            </a:ext>
          </a:extLst>
        </xdr:cNvPr>
        <xdr:cNvPicPr preferRelativeResize="0"/>
      </xdr:nvPicPr>
      <xdr:blipFill>
        <a:blip xmlns:r="http://schemas.openxmlformats.org/officeDocument/2006/relationships" r:embed="rId5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527</xdr:row>
      <xdr:rowOff>0</xdr:rowOff>
    </xdr:from>
    <xdr:ext cx="590550" cy="590550"/>
    <xdr:pic>
      <xdr:nvPicPr>
        <xdr:cNvPr id="528" name="image1569.jpg">
          <a:extLst>
            <a:ext uri="{FF2B5EF4-FFF2-40B4-BE49-F238E27FC236}">
              <a16:creationId xmlns:a16="http://schemas.microsoft.com/office/drawing/2014/main" id="{00000000-0008-0000-0600-000010020000}"/>
            </a:ext>
          </a:extLst>
        </xdr:cNvPr>
        <xdr:cNvPicPr preferRelativeResize="0"/>
      </xdr:nvPicPr>
      <xdr:blipFill>
        <a:blip xmlns:r="http://schemas.openxmlformats.org/officeDocument/2006/relationships" r:embed="rId5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528</xdr:row>
      <xdr:rowOff>0</xdr:rowOff>
    </xdr:from>
    <xdr:ext cx="590550" cy="590550"/>
    <xdr:pic>
      <xdr:nvPicPr>
        <xdr:cNvPr id="529" name="image1585.jpg">
          <a:extLst>
            <a:ext uri="{FF2B5EF4-FFF2-40B4-BE49-F238E27FC236}">
              <a16:creationId xmlns:a16="http://schemas.microsoft.com/office/drawing/2014/main" id="{00000000-0008-0000-0600-000011020000}"/>
            </a:ext>
          </a:extLst>
        </xdr:cNvPr>
        <xdr:cNvPicPr preferRelativeResize="0"/>
      </xdr:nvPicPr>
      <xdr:blipFill>
        <a:blip xmlns:r="http://schemas.openxmlformats.org/officeDocument/2006/relationships" r:embed="rId5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529</xdr:row>
      <xdr:rowOff>0</xdr:rowOff>
    </xdr:from>
    <xdr:ext cx="590550" cy="590550"/>
    <xdr:pic>
      <xdr:nvPicPr>
        <xdr:cNvPr id="530" name="image1578.jpg">
          <a:extLst>
            <a:ext uri="{FF2B5EF4-FFF2-40B4-BE49-F238E27FC236}">
              <a16:creationId xmlns:a16="http://schemas.microsoft.com/office/drawing/2014/main" id="{00000000-0008-0000-0600-000012020000}"/>
            </a:ext>
          </a:extLst>
        </xdr:cNvPr>
        <xdr:cNvPicPr preferRelativeResize="0"/>
      </xdr:nvPicPr>
      <xdr:blipFill>
        <a:blip xmlns:r="http://schemas.openxmlformats.org/officeDocument/2006/relationships" r:embed="rId5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530</xdr:row>
      <xdr:rowOff>0</xdr:rowOff>
    </xdr:from>
    <xdr:ext cx="590550" cy="590550"/>
    <xdr:pic>
      <xdr:nvPicPr>
        <xdr:cNvPr id="531" name="image1611.jpg">
          <a:extLst>
            <a:ext uri="{FF2B5EF4-FFF2-40B4-BE49-F238E27FC236}">
              <a16:creationId xmlns:a16="http://schemas.microsoft.com/office/drawing/2014/main" id="{00000000-0008-0000-0600-000013020000}"/>
            </a:ext>
          </a:extLst>
        </xdr:cNvPr>
        <xdr:cNvPicPr preferRelativeResize="0"/>
      </xdr:nvPicPr>
      <xdr:blipFill>
        <a:blip xmlns:r="http://schemas.openxmlformats.org/officeDocument/2006/relationships" r:embed="rId5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531</xdr:row>
      <xdr:rowOff>0</xdr:rowOff>
    </xdr:from>
    <xdr:ext cx="590550" cy="590550"/>
    <xdr:pic>
      <xdr:nvPicPr>
        <xdr:cNvPr id="532" name="image1574.jpg">
          <a:extLst>
            <a:ext uri="{FF2B5EF4-FFF2-40B4-BE49-F238E27FC236}">
              <a16:creationId xmlns:a16="http://schemas.microsoft.com/office/drawing/2014/main" id="{00000000-0008-0000-0600-000014020000}"/>
            </a:ext>
          </a:extLst>
        </xdr:cNvPr>
        <xdr:cNvPicPr preferRelativeResize="0"/>
      </xdr:nvPicPr>
      <xdr:blipFill>
        <a:blip xmlns:r="http://schemas.openxmlformats.org/officeDocument/2006/relationships" r:embed="rId5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532</xdr:row>
      <xdr:rowOff>0</xdr:rowOff>
    </xdr:from>
    <xdr:ext cx="590550" cy="590550"/>
    <xdr:pic>
      <xdr:nvPicPr>
        <xdr:cNvPr id="533" name="image1586.jpg">
          <a:extLst>
            <a:ext uri="{FF2B5EF4-FFF2-40B4-BE49-F238E27FC236}">
              <a16:creationId xmlns:a16="http://schemas.microsoft.com/office/drawing/2014/main" id="{00000000-0008-0000-0600-000015020000}"/>
            </a:ext>
          </a:extLst>
        </xdr:cNvPr>
        <xdr:cNvPicPr preferRelativeResize="0"/>
      </xdr:nvPicPr>
      <xdr:blipFill>
        <a:blip xmlns:r="http://schemas.openxmlformats.org/officeDocument/2006/relationships" r:embed="rId5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533</xdr:row>
      <xdr:rowOff>0</xdr:rowOff>
    </xdr:from>
    <xdr:ext cx="590550" cy="590550"/>
    <xdr:pic>
      <xdr:nvPicPr>
        <xdr:cNvPr id="534" name="image1593.jpg">
          <a:extLst>
            <a:ext uri="{FF2B5EF4-FFF2-40B4-BE49-F238E27FC236}">
              <a16:creationId xmlns:a16="http://schemas.microsoft.com/office/drawing/2014/main" id="{00000000-0008-0000-0600-000016020000}"/>
            </a:ext>
          </a:extLst>
        </xdr:cNvPr>
        <xdr:cNvPicPr preferRelativeResize="0"/>
      </xdr:nvPicPr>
      <xdr:blipFill>
        <a:blip xmlns:r="http://schemas.openxmlformats.org/officeDocument/2006/relationships" r:embed="rId5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534</xdr:row>
      <xdr:rowOff>0</xdr:rowOff>
    </xdr:from>
    <xdr:ext cx="590550" cy="590550"/>
    <xdr:pic>
      <xdr:nvPicPr>
        <xdr:cNvPr id="535" name="image1594.jpg">
          <a:extLst>
            <a:ext uri="{FF2B5EF4-FFF2-40B4-BE49-F238E27FC236}">
              <a16:creationId xmlns:a16="http://schemas.microsoft.com/office/drawing/2014/main" id="{00000000-0008-0000-0600-000017020000}"/>
            </a:ext>
          </a:extLst>
        </xdr:cNvPr>
        <xdr:cNvPicPr preferRelativeResize="0"/>
      </xdr:nvPicPr>
      <xdr:blipFill>
        <a:blip xmlns:r="http://schemas.openxmlformats.org/officeDocument/2006/relationships" r:embed="rId5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535</xdr:row>
      <xdr:rowOff>0</xdr:rowOff>
    </xdr:from>
    <xdr:ext cx="590550" cy="590550"/>
    <xdr:pic>
      <xdr:nvPicPr>
        <xdr:cNvPr id="536" name="image1589.jpg">
          <a:extLst>
            <a:ext uri="{FF2B5EF4-FFF2-40B4-BE49-F238E27FC236}">
              <a16:creationId xmlns:a16="http://schemas.microsoft.com/office/drawing/2014/main" id="{00000000-0008-0000-0600-000018020000}"/>
            </a:ext>
          </a:extLst>
        </xdr:cNvPr>
        <xdr:cNvPicPr preferRelativeResize="0"/>
      </xdr:nvPicPr>
      <xdr:blipFill>
        <a:blip xmlns:r="http://schemas.openxmlformats.org/officeDocument/2006/relationships" r:embed="rId5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536</xdr:row>
      <xdr:rowOff>0</xdr:rowOff>
    </xdr:from>
    <xdr:ext cx="590550" cy="590550"/>
    <xdr:pic>
      <xdr:nvPicPr>
        <xdr:cNvPr id="537" name="image1579.jpg">
          <a:extLst>
            <a:ext uri="{FF2B5EF4-FFF2-40B4-BE49-F238E27FC236}">
              <a16:creationId xmlns:a16="http://schemas.microsoft.com/office/drawing/2014/main" id="{00000000-0008-0000-0600-000019020000}"/>
            </a:ext>
          </a:extLst>
        </xdr:cNvPr>
        <xdr:cNvPicPr preferRelativeResize="0"/>
      </xdr:nvPicPr>
      <xdr:blipFill>
        <a:blip xmlns:r="http://schemas.openxmlformats.org/officeDocument/2006/relationships" r:embed="rId5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537</xdr:row>
      <xdr:rowOff>0</xdr:rowOff>
    </xdr:from>
    <xdr:ext cx="590550" cy="590550"/>
    <xdr:pic>
      <xdr:nvPicPr>
        <xdr:cNvPr id="538" name="image1577.jpg">
          <a:extLst>
            <a:ext uri="{FF2B5EF4-FFF2-40B4-BE49-F238E27FC236}">
              <a16:creationId xmlns:a16="http://schemas.microsoft.com/office/drawing/2014/main" id="{00000000-0008-0000-0600-00001A020000}"/>
            </a:ext>
          </a:extLst>
        </xdr:cNvPr>
        <xdr:cNvPicPr preferRelativeResize="0"/>
      </xdr:nvPicPr>
      <xdr:blipFill>
        <a:blip xmlns:r="http://schemas.openxmlformats.org/officeDocument/2006/relationships" r:embed="rId5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538</xdr:row>
      <xdr:rowOff>0</xdr:rowOff>
    </xdr:from>
    <xdr:ext cx="590550" cy="590550"/>
    <xdr:pic>
      <xdr:nvPicPr>
        <xdr:cNvPr id="539" name="image1583.jpg">
          <a:extLst>
            <a:ext uri="{FF2B5EF4-FFF2-40B4-BE49-F238E27FC236}">
              <a16:creationId xmlns:a16="http://schemas.microsoft.com/office/drawing/2014/main" id="{00000000-0008-0000-0600-00001B020000}"/>
            </a:ext>
          </a:extLst>
        </xdr:cNvPr>
        <xdr:cNvPicPr preferRelativeResize="0"/>
      </xdr:nvPicPr>
      <xdr:blipFill>
        <a:blip xmlns:r="http://schemas.openxmlformats.org/officeDocument/2006/relationships" r:embed="rId5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539</xdr:row>
      <xdr:rowOff>0</xdr:rowOff>
    </xdr:from>
    <xdr:ext cx="590550" cy="590550"/>
    <xdr:pic>
      <xdr:nvPicPr>
        <xdr:cNvPr id="540" name="image1584.jpg">
          <a:extLst>
            <a:ext uri="{FF2B5EF4-FFF2-40B4-BE49-F238E27FC236}">
              <a16:creationId xmlns:a16="http://schemas.microsoft.com/office/drawing/2014/main" id="{00000000-0008-0000-0600-00001C020000}"/>
            </a:ext>
          </a:extLst>
        </xdr:cNvPr>
        <xdr:cNvPicPr preferRelativeResize="0"/>
      </xdr:nvPicPr>
      <xdr:blipFill>
        <a:blip xmlns:r="http://schemas.openxmlformats.org/officeDocument/2006/relationships" r:embed="rId5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540</xdr:row>
      <xdr:rowOff>0</xdr:rowOff>
    </xdr:from>
    <xdr:ext cx="590550" cy="590550"/>
    <xdr:pic>
      <xdr:nvPicPr>
        <xdr:cNvPr id="541" name="image1587.jpg">
          <a:extLst>
            <a:ext uri="{FF2B5EF4-FFF2-40B4-BE49-F238E27FC236}">
              <a16:creationId xmlns:a16="http://schemas.microsoft.com/office/drawing/2014/main" id="{00000000-0008-0000-0600-00001D020000}"/>
            </a:ext>
          </a:extLst>
        </xdr:cNvPr>
        <xdr:cNvPicPr preferRelativeResize="0"/>
      </xdr:nvPicPr>
      <xdr:blipFill>
        <a:blip xmlns:r="http://schemas.openxmlformats.org/officeDocument/2006/relationships" r:embed="rId5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541</xdr:row>
      <xdr:rowOff>0</xdr:rowOff>
    </xdr:from>
    <xdr:ext cx="590550" cy="590550"/>
    <xdr:pic>
      <xdr:nvPicPr>
        <xdr:cNvPr id="542" name="image1588.jpg">
          <a:extLst>
            <a:ext uri="{FF2B5EF4-FFF2-40B4-BE49-F238E27FC236}">
              <a16:creationId xmlns:a16="http://schemas.microsoft.com/office/drawing/2014/main" id="{00000000-0008-0000-0600-00001E020000}"/>
            </a:ext>
          </a:extLst>
        </xdr:cNvPr>
        <xdr:cNvPicPr preferRelativeResize="0"/>
      </xdr:nvPicPr>
      <xdr:blipFill>
        <a:blip xmlns:r="http://schemas.openxmlformats.org/officeDocument/2006/relationships" r:embed="rId5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542</xdr:row>
      <xdr:rowOff>0</xdr:rowOff>
    </xdr:from>
    <xdr:ext cx="590550" cy="590550"/>
    <xdr:pic>
      <xdr:nvPicPr>
        <xdr:cNvPr id="543" name="image1602.png">
          <a:extLst>
            <a:ext uri="{FF2B5EF4-FFF2-40B4-BE49-F238E27FC236}">
              <a16:creationId xmlns:a16="http://schemas.microsoft.com/office/drawing/2014/main" id="{00000000-0008-0000-0600-00001F020000}"/>
            </a:ext>
          </a:extLst>
        </xdr:cNvPr>
        <xdr:cNvPicPr preferRelativeResize="0"/>
      </xdr:nvPicPr>
      <xdr:blipFill>
        <a:blip xmlns:r="http://schemas.openxmlformats.org/officeDocument/2006/relationships" r:embed="rId5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543</xdr:row>
      <xdr:rowOff>0</xdr:rowOff>
    </xdr:from>
    <xdr:ext cx="590550" cy="590550"/>
    <xdr:pic>
      <xdr:nvPicPr>
        <xdr:cNvPr id="544" name="image1604.jpg">
          <a:extLst>
            <a:ext uri="{FF2B5EF4-FFF2-40B4-BE49-F238E27FC236}">
              <a16:creationId xmlns:a16="http://schemas.microsoft.com/office/drawing/2014/main" id="{00000000-0008-0000-0600-000020020000}"/>
            </a:ext>
          </a:extLst>
        </xdr:cNvPr>
        <xdr:cNvPicPr preferRelativeResize="0"/>
      </xdr:nvPicPr>
      <xdr:blipFill>
        <a:blip xmlns:r="http://schemas.openxmlformats.org/officeDocument/2006/relationships" r:embed="rId5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544</xdr:row>
      <xdr:rowOff>0</xdr:rowOff>
    </xdr:from>
    <xdr:ext cx="590550" cy="590550"/>
    <xdr:pic>
      <xdr:nvPicPr>
        <xdr:cNvPr id="545" name="image1603.jpg">
          <a:extLst>
            <a:ext uri="{FF2B5EF4-FFF2-40B4-BE49-F238E27FC236}">
              <a16:creationId xmlns:a16="http://schemas.microsoft.com/office/drawing/2014/main" id="{00000000-0008-0000-0600-000021020000}"/>
            </a:ext>
          </a:extLst>
        </xdr:cNvPr>
        <xdr:cNvPicPr preferRelativeResize="0"/>
      </xdr:nvPicPr>
      <xdr:blipFill>
        <a:blip xmlns:r="http://schemas.openxmlformats.org/officeDocument/2006/relationships" r:embed="rId5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545</xdr:row>
      <xdr:rowOff>0</xdr:rowOff>
    </xdr:from>
    <xdr:ext cx="590550" cy="590550"/>
    <xdr:pic>
      <xdr:nvPicPr>
        <xdr:cNvPr id="546" name="image1600.jpg">
          <a:extLst>
            <a:ext uri="{FF2B5EF4-FFF2-40B4-BE49-F238E27FC236}">
              <a16:creationId xmlns:a16="http://schemas.microsoft.com/office/drawing/2014/main" id="{00000000-0008-0000-0600-000022020000}"/>
            </a:ext>
          </a:extLst>
        </xdr:cNvPr>
        <xdr:cNvPicPr preferRelativeResize="0"/>
      </xdr:nvPicPr>
      <xdr:blipFill>
        <a:blip xmlns:r="http://schemas.openxmlformats.org/officeDocument/2006/relationships" r:embed="rId5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546</xdr:row>
      <xdr:rowOff>0</xdr:rowOff>
    </xdr:from>
    <xdr:ext cx="590550" cy="590550"/>
    <xdr:pic>
      <xdr:nvPicPr>
        <xdr:cNvPr id="547" name="image1607.jpg">
          <a:extLst>
            <a:ext uri="{FF2B5EF4-FFF2-40B4-BE49-F238E27FC236}">
              <a16:creationId xmlns:a16="http://schemas.microsoft.com/office/drawing/2014/main" id="{00000000-0008-0000-0600-000023020000}"/>
            </a:ext>
          </a:extLst>
        </xdr:cNvPr>
        <xdr:cNvPicPr preferRelativeResize="0"/>
      </xdr:nvPicPr>
      <xdr:blipFill>
        <a:blip xmlns:r="http://schemas.openxmlformats.org/officeDocument/2006/relationships" r:embed="rId5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547</xdr:row>
      <xdr:rowOff>0</xdr:rowOff>
    </xdr:from>
    <xdr:ext cx="590550" cy="590550"/>
    <xdr:pic>
      <xdr:nvPicPr>
        <xdr:cNvPr id="548" name="image1591.jpg">
          <a:extLst>
            <a:ext uri="{FF2B5EF4-FFF2-40B4-BE49-F238E27FC236}">
              <a16:creationId xmlns:a16="http://schemas.microsoft.com/office/drawing/2014/main" id="{00000000-0008-0000-0600-000024020000}"/>
            </a:ext>
          </a:extLst>
        </xdr:cNvPr>
        <xdr:cNvPicPr preferRelativeResize="0"/>
      </xdr:nvPicPr>
      <xdr:blipFill>
        <a:blip xmlns:r="http://schemas.openxmlformats.org/officeDocument/2006/relationships" r:embed="rId5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548</xdr:row>
      <xdr:rowOff>0</xdr:rowOff>
    </xdr:from>
    <xdr:ext cx="590550" cy="590550"/>
    <xdr:pic>
      <xdr:nvPicPr>
        <xdr:cNvPr id="549" name="image1595.jpg">
          <a:extLst>
            <a:ext uri="{FF2B5EF4-FFF2-40B4-BE49-F238E27FC236}">
              <a16:creationId xmlns:a16="http://schemas.microsoft.com/office/drawing/2014/main" id="{00000000-0008-0000-0600-000025020000}"/>
            </a:ext>
          </a:extLst>
        </xdr:cNvPr>
        <xdr:cNvPicPr preferRelativeResize="0"/>
      </xdr:nvPicPr>
      <xdr:blipFill>
        <a:blip xmlns:r="http://schemas.openxmlformats.org/officeDocument/2006/relationships" r:embed="rId5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549</xdr:row>
      <xdr:rowOff>0</xdr:rowOff>
    </xdr:from>
    <xdr:ext cx="590550" cy="590550"/>
    <xdr:pic>
      <xdr:nvPicPr>
        <xdr:cNvPr id="550" name="image1597.jpg">
          <a:extLst>
            <a:ext uri="{FF2B5EF4-FFF2-40B4-BE49-F238E27FC236}">
              <a16:creationId xmlns:a16="http://schemas.microsoft.com/office/drawing/2014/main" id="{00000000-0008-0000-0600-000026020000}"/>
            </a:ext>
          </a:extLst>
        </xdr:cNvPr>
        <xdr:cNvPicPr preferRelativeResize="0"/>
      </xdr:nvPicPr>
      <xdr:blipFill>
        <a:blip xmlns:r="http://schemas.openxmlformats.org/officeDocument/2006/relationships" r:embed="rId5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550</xdr:row>
      <xdr:rowOff>0</xdr:rowOff>
    </xdr:from>
    <xdr:ext cx="590550" cy="590550"/>
    <xdr:pic>
      <xdr:nvPicPr>
        <xdr:cNvPr id="551" name="image1608.jpg">
          <a:extLst>
            <a:ext uri="{FF2B5EF4-FFF2-40B4-BE49-F238E27FC236}">
              <a16:creationId xmlns:a16="http://schemas.microsoft.com/office/drawing/2014/main" id="{00000000-0008-0000-0600-000027020000}"/>
            </a:ext>
          </a:extLst>
        </xdr:cNvPr>
        <xdr:cNvPicPr preferRelativeResize="0"/>
      </xdr:nvPicPr>
      <xdr:blipFill>
        <a:blip xmlns:r="http://schemas.openxmlformats.org/officeDocument/2006/relationships" r:embed="rId5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551</xdr:row>
      <xdr:rowOff>0</xdr:rowOff>
    </xdr:from>
    <xdr:ext cx="590550" cy="590550"/>
    <xdr:pic>
      <xdr:nvPicPr>
        <xdr:cNvPr id="552" name="image1612.jpg">
          <a:extLst>
            <a:ext uri="{FF2B5EF4-FFF2-40B4-BE49-F238E27FC236}">
              <a16:creationId xmlns:a16="http://schemas.microsoft.com/office/drawing/2014/main" id="{00000000-0008-0000-0600-000028020000}"/>
            </a:ext>
          </a:extLst>
        </xdr:cNvPr>
        <xdr:cNvPicPr preferRelativeResize="0"/>
      </xdr:nvPicPr>
      <xdr:blipFill>
        <a:blip xmlns:r="http://schemas.openxmlformats.org/officeDocument/2006/relationships" r:embed="rId5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552</xdr:row>
      <xdr:rowOff>0</xdr:rowOff>
    </xdr:from>
    <xdr:ext cx="590550" cy="590550"/>
    <xdr:pic>
      <xdr:nvPicPr>
        <xdr:cNvPr id="553" name="image1601.jpg">
          <a:extLst>
            <a:ext uri="{FF2B5EF4-FFF2-40B4-BE49-F238E27FC236}">
              <a16:creationId xmlns:a16="http://schemas.microsoft.com/office/drawing/2014/main" id="{00000000-0008-0000-0600-000029020000}"/>
            </a:ext>
          </a:extLst>
        </xdr:cNvPr>
        <xdr:cNvPicPr preferRelativeResize="0"/>
      </xdr:nvPicPr>
      <xdr:blipFill>
        <a:blip xmlns:r="http://schemas.openxmlformats.org/officeDocument/2006/relationships" r:embed="rId5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553</xdr:row>
      <xdr:rowOff>0</xdr:rowOff>
    </xdr:from>
    <xdr:ext cx="590550" cy="590550"/>
    <xdr:pic>
      <xdr:nvPicPr>
        <xdr:cNvPr id="554" name="image1598.jpg">
          <a:extLst>
            <a:ext uri="{FF2B5EF4-FFF2-40B4-BE49-F238E27FC236}">
              <a16:creationId xmlns:a16="http://schemas.microsoft.com/office/drawing/2014/main" id="{00000000-0008-0000-0600-00002A020000}"/>
            </a:ext>
          </a:extLst>
        </xdr:cNvPr>
        <xdr:cNvPicPr preferRelativeResize="0"/>
      </xdr:nvPicPr>
      <xdr:blipFill>
        <a:blip xmlns:r="http://schemas.openxmlformats.org/officeDocument/2006/relationships" r:embed="rId5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554</xdr:row>
      <xdr:rowOff>0</xdr:rowOff>
    </xdr:from>
    <xdr:ext cx="590550" cy="590550"/>
    <xdr:pic>
      <xdr:nvPicPr>
        <xdr:cNvPr id="555" name="image1609.jpg">
          <a:extLst>
            <a:ext uri="{FF2B5EF4-FFF2-40B4-BE49-F238E27FC236}">
              <a16:creationId xmlns:a16="http://schemas.microsoft.com/office/drawing/2014/main" id="{00000000-0008-0000-0600-00002B020000}"/>
            </a:ext>
          </a:extLst>
        </xdr:cNvPr>
        <xdr:cNvPicPr preferRelativeResize="0"/>
      </xdr:nvPicPr>
      <xdr:blipFill>
        <a:blip xmlns:r="http://schemas.openxmlformats.org/officeDocument/2006/relationships" r:embed="rId5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555</xdr:row>
      <xdr:rowOff>0</xdr:rowOff>
    </xdr:from>
    <xdr:ext cx="590550" cy="590550"/>
    <xdr:pic>
      <xdr:nvPicPr>
        <xdr:cNvPr id="556" name="image1596.jpg">
          <a:extLst>
            <a:ext uri="{FF2B5EF4-FFF2-40B4-BE49-F238E27FC236}">
              <a16:creationId xmlns:a16="http://schemas.microsoft.com/office/drawing/2014/main" id="{00000000-0008-0000-0600-00002C020000}"/>
            </a:ext>
          </a:extLst>
        </xdr:cNvPr>
        <xdr:cNvPicPr preferRelativeResize="0"/>
      </xdr:nvPicPr>
      <xdr:blipFill>
        <a:blip xmlns:r="http://schemas.openxmlformats.org/officeDocument/2006/relationships" r:embed="rId5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556</xdr:row>
      <xdr:rowOff>0</xdr:rowOff>
    </xdr:from>
    <xdr:ext cx="590550" cy="590550"/>
    <xdr:pic>
      <xdr:nvPicPr>
        <xdr:cNvPr id="557" name="image1592.jpg">
          <a:extLst>
            <a:ext uri="{FF2B5EF4-FFF2-40B4-BE49-F238E27FC236}">
              <a16:creationId xmlns:a16="http://schemas.microsoft.com/office/drawing/2014/main" id="{00000000-0008-0000-0600-00002D020000}"/>
            </a:ext>
          </a:extLst>
        </xdr:cNvPr>
        <xdr:cNvPicPr preferRelativeResize="0"/>
      </xdr:nvPicPr>
      <xdr:blipFill>
        <a:blip xmlns:r="http://schemas.openxmlformats.org/officeDocument/2006/relationships" r:embed="rId5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557</xdr:row>
      <xdr:rowOff>0</xdr:rowOff>
    </xdr:from>
    <xdr:ext cx="590550" cy="590550"/>
    <xdr:pic>
      <xdr:nvPicPr>
        <xdr:cNvPr id="558" name="image1610.jpg">
          <a:extLst>
            <a:ext uri="{FF2B5EF4-FFF2-40B4-BE49-F238E27FC236}">
              <a16:creationId xmlns:a16="http://schemas.microsoft.com/office/drawing/2014/main" id="{00000000-0008-0000-0600-00002E020000}"/>
            </a:ext>
          </a:extLst>
        </xdr:cNvPr>
        <xdr:cNvPicPr preferRelativeResize="0"/>
      </xdr:nvPicPr>
      <xdr:blipFill>
        <a:blip xmlns:r="http://schemas.openxmlformats.org/officeDocument/2006/relationships" r:embed="rId5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558</xdr:row>
      <xdr:rowOff>0</xdr:rowOff>
    </xdr:from>
    <xdr:ext cx="590550" cy="590550"/>
    <xdr:pic>
      <xdr:nvPicPr>
        <xdr:cNvPr id="559" name="image1606.jpg">
          <a:extLst>
            <a:ext uri="{FF2B5EF4-FFF2-40B4-BE49-F238E27FC236}">
              <a16:creationId xmlns:a16="http://schemas.microsoft.com/office/drawing/2014/main" id="{00000000-0008-0000-0600-00002F020000}"/>
            </a:ext>
          </a:extLst>
        </xdr:cNvPr>
        <xdr:cNvPicPr preferRelativeResize="0"/>
      </xdr:nvPicPr>
      <xdr:blipFill>
        <a:blip xmlns:r="http://schemas.openxmlformats.org/officeDocument/2006/relationships" r:embed="rId5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559</xdr:row>
      <xdr:rowOff>0</xdr:rowOff>
    </xdr:from>
    <xdr:ext cx="590550" cy="590550"/>
    <xdr:pic>
      <xdr:nvPicPr>
        <xdr:cNvPr id="560" name="image1605.jpg">
          <a:extLst>
            <a:ext uri="{FF2B5EF4-FFF2-40B4-BE49-F238E27FC236}">
              <a16:creationId xmlns:a16="http://schemas.microsoft.com/office/drawing/2014/main" id="{00000000-0008-0000-0600-000030020000}"/>
            </a:ext>
          </a:extLst>
        </xdr:cNvPr>
        <xdr:cNvPicPr preferRelativeResize="0"/>
      </xdr:nvPicPr>
      <xdr:blipFill>
        <a:blip xmlns:r="http://schemas.openxmlformats.org/officeDocument/2006/relationships" r:embed="rId5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560</xdr:row>
      <xdr:rowOff>0</xdr:rowOff>
    </xdr:from>
    <xdr:ext cx="590550" cy="590550"/>
    <xdr:pic>
      <xdr:nvPicPr>
        <xdr:cNvPr id="561" name="image1599.png">
          <a:extLst>
            <a:ext uri="{FF2B5EF4-FFF2-40B4-BE49-F238E27FC236}">
              <a16:creationId xmlns:a16="http://schemas.microsoft.com/office/drawing/2014/main" id="{00000000-0008-0000-0600-000031020000}"/>
            </a:ext>
          </a:extLst>
        </xdr:cNvPr>
        <xdr:cNvPicPr preferRelativeResize="0"/>
      </xdr:nvPicPr>
      <xdr:blipFill>
        <a:blip xmlns:r="http://schemas.openxmlformats.org/officeDocument/2006/relationships" r:embed="rId5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561</xdr:row>
      <xdr:rowOff>0</xdr:rowOff>
    </xdr:from>
    <xdr:ext cx="590550" cy="590550"/>
    <xdr:pic>
      <xdr:nvPicPr>
        <xdr:cNvPr id="562" name="image1619.png">
          <a:extLst>
            <a:ext uri="{FF2B5EF4-FFF2-40B4-BE49-F238E27FC236}">
              <a16:creationId xmlns:a16="http://schemas.microsoft.com/office/drawing/2014/main" id="{00000000-0008-0000-0600-000032020000}"/>
            </a:ext>
          </a:extLst>
        </xdr:cNvPr>
        <xdr:cNvPicPr preferRelativeResize="0"/>
      </xdr:nvPicPr>
      <xdr:blipFill>
        <a:blip xmlns:r="http://schemas.openxmlformats.org/officeDocument/2006/relationships" r:embed="rId5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562</xdr:row>
      <xdr:rowOff>0</xdr:rowOff>
    </xdr:from>
    <xdr:ext cx="590550" cy="590550"/>
    <xdr:pic>
      <xdr:nvPicPr>
        <xdr:cNvPr id="563" name="image1614.png">
          <a:extLst>
            <a:ext uri="{FF2B5EF4-FFF2-40B4-BE49-F238E27FC236}">
              <a16:creationId xmlns:a16="http://schemas.microsoft.com/office/drawing/2014/main" id="{00000000-0008-0000-0600-000033020000}"/>
            </a:ext>
          </a:extLst>
        </xdr:cNvPr>
        <xdr:cNvPicPr preferRelativeResize="0"/>
      </xdr:nvPicPr>
      <xdr:blipFill>
        <a:blip xmlns:r="http://schemas.openxmlformats.org/officeDocument/2006/relationships" r:embed="rId5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563</xdr:row>
      <xdr:rowOff>0</xdr:rowOff>
    </xdr:from>
    <xdr:ext cx="590550" cy="590550"/>
    <xdr:pic>
      <xdr:nvPicPr>
        <xdr:cNvPr id="564" name="image1625.png">
          <a:extLst>
            <a:ext uri="{FF2B5EF4-FFF2-40B4-BE49-F238E27FC236}">
              <a16:creationId xmlns:a16="http://schemas.microsoft.com/office/drawing/2014/main" id="{00000000-0008-0000-0600-000034020000}"/>
            </a:ext>
          </a:extLst>
        </xdr:cNvPr>
        <xdr:cNvPicPr preferRelativeResize="0"/>
      </xdr:nvPicPr>
      <xdr:blipFill>
        <a:blip xmlns:r="http://schemas.openxmlformats.org/officeDocument/2006/relationships" r:embed="rId5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564</xdr:row>
      <xdr:rowOff>0</xdr:rowOff>
    </xdr:from>
    <xdr:ext cx="590550" cy="590550"/>
    <xdr:pic>
      <xdr:nvPicPr>
        <xdr:cNvPr id="565" name="image1615.jpg">
          <a:extLst>
            <a:ext uri="{FF2B5EF4-FFF2-40B4-BE49-F238E27FC236}">
              <a16:creationId xmlns:a16="http://schemas.microsoft.com/office/drawing/2014/main" id="{00000000-0008-0000-0600-000035020000}"/>
            </a:ext>
          </a:extLst>
        </xdr:cNvPr>
        <xdr:cNvPicPr preferRelativeResize="0"/>
      </xdr:nvPicPr>
      <xdr:blipFill>
        <a:blip xmlns:r="http://schemas.openxmlformats.org/officeDocument/2006/relationships" r:embed="rId5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565</xdr:row>
      <xdr:rowOff>0</xdr:rowOff>
    </xdr:from>
    <xdr:ext cx="590550" cy="590550"/>
    <xdr:pic>
      <xdr:nvPicPr>
        <xdr:cNvPr id="566" name="image1618.jpg">
          <a:extLst>
            <a:ext uri="{FF2B5EF4-FFF2-40B4-BE49-F238E27FC236}">
              <a16:creationId xmlns:a16="http://schemas.microsoft.com/office/drawing/2014/main" id="{00000000-0008-0000-0600-000036020000}"/>
            </a:ext>
          </a:extLst>
        </xdr:cNvPr>
        <xdr:cNvPicPr preferRelativeResize="0"/>
      </xdr:nvPicPr>
      <xdr:blipFill>
        <a:blip xmlns:r="http://schemas.openxmlformats.org/officeDocument/2006/relationships" r:embed="rId5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566</xdr:row>
      <xdr:rowOff>0</xdr:rowOff>
    </xdr:from>
    <xdr:ext cx="590550" cy="590550"/>
    <xdr:pic>
      <xdr:nvPicPr>
        <xdr:cNvPr id="567" name="image1628.jpg">
          <a:extLst>
            <a:ext uri="{FF2B5EF4-FFF2-40B4-BE49-F238E27FC236}">
              <a16:creationId xmlns:a16="http://schemas.microsoft.com/office/drawing/2014/main" id="{00000000-0008-0000-0600-000037020000}"/>
            </a:ext>
          </a:extLst>
        </xdr:cNvPr>
        <xdr:cNvPicPr preferRelativeResize="0"/>
      </xdr:nvPicPr>
      <xdr:blipFill>
        <a:blip xmlns:r="http://schemas.openxmlformats.org/officeDocument/2006/relationships" r:embed="rId5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567</xdr:row>
      <xdr:rowOff>0</xdr:rowOff>
    </xdr:from>
    <xdr:ext cx="590550" cy="590550"/>
    <xdr:pic>
      <xdr:nvPicPr>
        <xdr:cNvPr id="568" name="image1626.jpg">
          <a:extLst>
            <a:ext uri="{FF2B5EF4-FFF2-40B4-BE49-F238E27FC236}">
              <a16:creationId xmlns:a16="http://schemas.microsoft.com/office/drawing/2014/main" id="{00000000-0008-0000-0600-000038020000}"/>
            </a:ext>
          </a:extLst>
        </xdr:cNvPr>
        <xdr:cNvPicPr preferRelativeResize="0"/>
      </xdr:nvPicPr>
      <xdr:blipFill>
        <a:blip xmlns:r="http://schemas.openxmlformats.org/officeDocument/2006/relationships" r:embed="rId5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568</xdr:row>
      <xdr:rowOff>0</xdr:rowOff>
    </xdr:from>
    <xdr:ext cx="590550" cy="590550"/>
    <xdr:pic>
      <xdr:nvPicPr>
        <xdr:cNvPr id="569" name="image1632.jpg">
          <a:extLst>
            <a:ext uri="{FF2B5EF4-FFF2-40B4-BE49-F238E27FC236}">
              <a16:creationId xmlns:a16="http://schemas.microsoft.com/office/drawing/2014/main" id="{00000000-0008-0000-0600-000039020000}"/>
            </a:ext>
          </a:extLst>
        </xdr:cNvPr>
        <xdr:cNvPicPr preferRelativeResize="0"/>
      </xdr:nvPicPr>
      <xdr:blipFill>
        <a:blip xmlns:r="http://schemas.openxmlformats.org/officeDocument/2006/relationships" r:embed="rId5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569</xdr:row>
      <xdr:rowOff>0</xdr:rowOff>
    </xdr:from>
    <xdr:ext cx="590550" cy="590550"/>
    <xdr:pic>
      <xdr:nvPicPr>
        <xdr:cNvPr id="570" name="image1616.jpg">
          <a:extLst>
            <a:ext uri="{FF2B5EF4-FFF2-40B4-BE49-F238E27FC236}">
              <a16:creationId xmlns:a16="http://schemas.microsoft.com/office/drawing/2014/main" id="{00000000-0008-0000-0600-00003A020000}"/>
            </a:ext>
          </a:extLst>
        </xdr:cNvPr>
        <xdr:cNvPicPr preferRelativeResize="0"/>
      </xdr:nvPicPr>
      <xdr:blipFill>
        <a:blip xmlns:r="http://schemas.openxmlformats.org/officeDocument/2006/relationships" r:embed="rId5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570</xdr:row>
      <xdr:rowOff>0</xdr:rowOff>
    </xdr:from>
    <xdr:ext cx="590550" cy="590550"/>
    <xdr:pic>
      <xdr:nvPicPr>
        <xdr:cNvPr id="571" name="image1622.jpg">
          <a:extLst>
            <a:ext uri="{FF2B5EF4-FFF2-40B4-BE49-F238E27FC236}">
              <a16:creationId xmlns:a16="http://schemas.microsoft.com/office/drawing/2014/main" id="{00000000-0008-0000-0600-00003B020000}"/>
            </a:ext>
          </a:extLst>
        </xdr:cNvPr>
        <xdr:cNvPicPr preferRelativeResize="0"/>
      </xdr:nvPicPr>
      <xdr:blipFill>
        <a:blip xmlns:r="http://schemas.openxmlformats.org/officeDocument/2006/relationships" r:embed="rId5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571</xdr:row>
      <xdr:rowOff>0</xdr:rowOff>
    </xdr:from>
    <xdr:ext cx="590550" cy="590550"/>
    <xdr:pic>
      <xdr:nvPicPr>
        <xdr:cNvPr id="572" name="image1633.jpg">
          <a:extLst>
            <a:ext uri="{FF2B5EF4-FFF2-40B4-BE49-F238E27FC236}">
              <a16:creationId xmlns:a16="http://schemas.microsoft.com/office/drawing/2014/main" id="{00000000-0008-0000-0600-00003C020000}"/>
            </a:ext>
          </a:extLst>
        </xdr:cNvPr>
        <xdr:cNvPicPr preferRelativeResize="0"/>
      </xdr:nvPicPr>
      <xdr:blipFill>
        <a:blip xmlns:r="http://schemas.openxmlformats.org/officeDocument/2006/relationships" r:embed="rId5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572</xdr:row>
      <xdr:rowOff>0</xdr:rowOff>
    </xdr:from>
    <xdr:ext cx="590550" cy="590550"/>
    <xdr:pic>
      <xdr:nvPicPr>
        <xdr:cNvPr id="573" name="image1644.jpg">
          <a:extLst>
            <a:ext uri="{FF2B5EF4-FFF2-40B4-BE49-F238E27FC236}">
              <a16:creationId xmlns:a16="http://schemas.microsoft.com/office/drawing/2014/main" id="{00000000-0008-0000-0600-00003D020000}"/>
            </a:ext>
          </a:extLst>
        </xdr:cNvPr>
        <xdr:cNvPicPr preferRelativeResize="0"/>
      </xdr:nvPicPr>
      <xdr:blipFill>
        <a:blip xmlns:r="http://schemas.openxmlformats.org/officeDocument/2006/relationships" r:embed="rId5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573</xdr:row>
      <xdr:rowOff>0</xdr:rowOff>
    </xdr:from>
    <xdr:ext cx="590550" cy="590550"/>
    <xdr:pic>
      <xdr:nvPicPr>
        <xdr:cNvPr id="574" name="image1613.jpg">
          <a:extLst>
            <a:ext uri="{FF2B5EF4-FFF2-40B4-BE49-F238E27FC236}">
              <a16:creationId xmlns:a16="http://schemas.microsoft.com/office/drawing/2014/main" id="{00000000-0008-0000-0600-00003E020000}"/>
            </a:ext>
          </a:extLst>
        </xdr:cNvPr>
        <xdr:cNvPicPr preferRelativeResize="0"/>
      </xdr:nvPicPr>
      <xdr:blipFill>
        <a:blip xmlns:r="http://schemas.openxmlformats.org/officeDocument/2006/relationships" r:embed="rId5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574</xdr:row>
      <xdr:rowOff>0</xdr:rowOff>
    </xdr:from>
    <xdr:ext cx="590550" cy="590550"/>
    <xdr:pic>
      <xdr:nvPicPr>
        <xdr:cNvPr id="575" name="image1624.jpg">
          <a:extLst>
            <a:ext uri="{FF2B5EF4-FFF2-40B4-BE49-F238E27FC236}">
              <a16:creationId xmlns:a16="http://schemas.microsoft.com/office/drawing/2014/main" id="{00000000-0008-0000-0600-00003F020000}"/>
            </a:ext>
          </a:extLst>
        </xdr:cNvPr>
        <xdr:cNvPicPr preferRelativeResize="0"/>
      </xdr:nvPicPr>
      <xdr:blipFill>
        <a:blip xmlns:r="http://schemas.openxmlformats.org/officeDocument/2006/relationships" r:embed="rId5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575</xdr:row>
      <xdr:rowOff>0</xdr:rowOff>
    </xdr:from>
    <xdr:ext cx="590550" cy="590550"/>
    <xdr:pic>
      <xdr:nvPicPr>
        <xdr:cNvPr id="576" name="image1621.jpg">
          <a:extLst>
            <a:ext uri="{FF2B5EF4-FFF2-40B4-BE49-F238E27FC236}">
              <a16:creationId xmlns:a16="http://schemas.microsoft.com/office/drawing/2014/main" id="{00000000-0008-0000-0600-000040020000}"/>
            </a:ext>
          </a:extLst>
        </xdr:cNvPr>
        <xdr:cNvPicPr preferRelativeResize="0"/>
      </xdr:nvPicPr>
      <xdr:blipFill>
        <a:blip xmlns:r="http://schemas.openxmlformats.org/officeDocument/2006/relationships" r:embed="rId5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576</xdr:row>
      <xdr:rowOff>0</xdr:rowOff>
    </xdr:from>
    <xdr:ext cx="590550" cy="590550"/>
    <xdr:pic>
      <xdr:nvPicPr>
        <xdr:cNvPr id="577" name="image1620.jpg">
          <a:extLst>
            <a:ext uri="{FF2B5EF4-FFF2-40B4-BE49-F238E27FC236}">
              <a16:creationId xmlns:a16="http://schemas.microsoft.com/office/drawing/2014/main" id="{00000000-0008-0000-0600-000041020000}"/>
            </a:ext>
          </a:extLst>
        </xdr:cNvPr>
        <xdr:cNvPicPr preferRelativeResize="0"/>
      </xdr:nvPicPr>
      <xdr:blipFill>
        <a:blip xmlns:r="http://schemas.openxmlformats.org/officeDocument/2006/relationships" r:embed="rId5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577</xdr:row>
      <xdr:rowOff>0</xdr:rowOff>
    </xdr:from>
    <xdr:ext cx="590550" cy="590550"/>
    <xdr:pic>
      <xdr:nvPicPr>
        <xdr:cNvPr id="578" name="image1617.jpg">
          <a:extLst>
            <a:ext uri="{FF2B5EF4-FFF2-40B4-BE49-F238E27FC236}">
              <a16:creationId xmlns:a16="http://schemas.microsoft.com/office/drawing/2014/main" id="{00000000-0008-0000-0600-000042020000}"/>
            </a:ext>
          </a:extLst>
        </xdr:cNvPr>
        <xdr:cNvPicPr preferRelativeResize="0"/>
      </xdr:nvPicPr>
      <xdr:blipFill>
        <a:blip xmlns:r="http://schemas.openxmlformats.org/officeDocument/2006/relationships" r:embed="rId5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578</xdr:row>
      <xdr:rowOff>0</xdr:rowOff>
    </xdr:from>
    <xdr:ext cx="590550" cy="590550"/>
    <xdr:pic>
      <xdr:nvPicPr>
        <xdr:cNvPr id="579" name="image1629.jpg">
          <a:extLst>
            <a:ext uri="{FF2B5EF4-FFF2-40B4-BE49-F238E27FC236}">
              <a16:creationId xmlns:a16="http://schemas.microsoft.com/office/drawing/2014/main" id="{00000000-0008-0000-0600-000043020000}"/>
            </a:ext>
          </a:extLst>
        </xdr:cNvPr>
        <xdr:cNvPicPr preferRelativeResize="0"/>
      </xdr:nvPicPr>
      <xdr:blipFill>
        <a:blip xmlns:r="http://schemas.openxmlformats.org/officeDocument/2006/relationships" r:embed="rId5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579</xdr:row>
      <xdr:rowOff>0</xdr:rowOff>
    </xdr:from>
    <xdr:ext cx="590550" cy="590550"/>
    <xdr:pic>
      <xdr:nvPicPr>
        <xdr:cNvPr id="580" name="image1630.jpg">
          <a:extLst>
            <a:ext uri="{FF2B5EF4-FFF2-40B4-BE49-F238E27FC236}">
              <a16:creationId xmlns:a16="http://schemas.microsoft.com/office/drawing/2014/main" id="{00000000-0008-0000-0600-000044020000}"/>
            </a:ext>
          </a:extLst>
        </xdr:cNvPr>
        <xdr:cNvPicPr preferRelativeResize="0"/>
      </xdr:nvPicPr>
      <xdr:blipFill>
        <a:blip xmlns:r="http://schemas.openxmlformats.org/officeDocument/2006/relationships" r:embed="rId5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580</xdr:row>
      <xdr:rowOff>0</xdr:rowOff>
    </xdr:from>
    <xdr:ext cx="590550" cy="590550"/>
    <xdr:pic>
      <xdr:nvPicPr>
        <xdr:cNvPr id="581" name="image1623.jpg">
          <a:extLst>
            <a:ext uri="{FF2B5EF4-FFF2-40B4-BE49-F238E27FC236}">
              <a16:creationId xmlns:a16="http://schemas.microsoft.com/office/drawing/2014/main" id="{00000000-0008-0000-0600-000045020000}"/>
            </a:ext>
          </a:extLst>
        </xdr:cNvPr>
        <xdr:cNvPicPr preferRelativeResize="0"/>
      </xdr:nvPicPr>
      <xdr:blipFill>
        <a:blip xmlns:r="http://schemas.openxmlformats.org/officeDocument/2006/relationships" r:embed="rId5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581</xdr:row>
      <xdr:rowOff>0</xdr:rowOff>
    </xdr:from>
    <xdr:ext cx="590550" cy="590550"/>
    <xdr:pic>
      <xdr:nvPicPr>
        <xdr:cNvPr id="582" name="image1643.jpg">
          <a:extLst>
            <a:ext uri="{FF2B5EF4-FFF2-40B4-BE49-F238E27FC236}">
              <a16:creationId xmlns:a16="http://schemas.microsoft.com/office/drawing/2014/main" id="{00000000-0008-0000-0600-000046020000}"/>
            </a:ext>
          </a:extLst>
        </xdr:cNvPr>
        <xdr:cNvPicPr preferRelativeResize="0"/>
      </xdr:nvPicPr>
      <xdr:blipFill>
        <a:blip xmlns:r="http://schemas.openxmlformats.org/officeDocument/2006/relationships" r:embed="rId5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582</xdr:row>
      <xdr:rowOff>0</xdr:rowOff>
    </xdr:from>
    <xdr:ext cx="590550" cy="590550"/>
    <xdr:pic>
      <xdr:nvPicPr>
        <xdr:cNvPr id="583" name="image1656.png">
          <a:extLst>
            <a:ext uri="{FF2B5EF4-FFF2-40B4-BE49-F238E27FC236}">
              <a16:creationId xmlns:a16="http://schemas.microsoft.com/office/drawing/2014/main" id="{00000000-0008-0000-0600-000047020000}"/>
            </a:ext>
          </a:extLst>
        </xdr:cNvPr>
        <xdr:cNvPicPr preferRelativeResize="0"/>
      </xdr:nvPicPr>
      <xdr:blipFill>
        <a:blip xmlns:r="http://schemas.openxmlformats.org/officeDocument/2006/relationships" r:embed="rId5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583</xdr:row>
      <xdr:rowOff>0</xdr:rowOff>
    </xdr:from>
    <xdr:ext cx="590550" cy="590550"/>
    <xdr:pic>
      <xdr:nvPicPr>
        <xdr:cNvPr id="584" name="image1631.jpg">
          <a:extLst>
            <a:ext uri="{FF2B5EF4-FFF2-40B4-BE49-F238E27FC236}">
              <a16:creationId xmlns:a16="http://schemas.microsoft.com/office/drawing/2014/main" id="{00000000-0008-0000-0600-000048020000}"/>
            </a:ext>
          </a:extLst>
        </xdr:cNvPr>
        <xdr:cNvPicPr preferRelativeResize="0"/>
      </xdr:nvPicPr>
      <xdr:blipFill>
        <a:blip xmlns:r="http://schemas.openxmlformats.org/officeDocument/2006/relationships" r:embed="rId5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584</xdr:row>
      <xdr:rowOff>0</xdr:rowOff>
    </xdr:from>
    <xdr:ext cx="590550" cy="590550"/>
    <xdr:pic>
      <xdr:nvPicPr>
        <xdr:cNvPr id="585" name="image1653.jpg">
          <a:extLst>
            <a:ext uri="{FF2B5EF4-FFF2-40B4-BE49-F238E27FC236}">
              <a16:creationId xmlns:a16="http://schemas.microsoft.com/office/drawing/2014/main" id="{00000000-0008-0000-0600-000049020000}"/>
            </a:ext>
          </a:extLst>
        </xdr:cNvPr>
        <xdr:cNvPicPr preferRelativeResize="0"/>
      </xdr:nvPicPr>
      <xdr:blipFill>
        <a:blip xmlns:r="http://schemas.openxmlformats.org/officeDocument/2006/relationships" r:embed="rId5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585</xdr:row>
      <xdr:rowOff>0</xdr:rowOff>
    </xdr:from>
    <xdr:ext cx="590550" cy="590550"/>
    <xdr:pic>
      <xdr:nvPicPr>
        <xdr:cNvPr id="586" name="image1660.jpg">
          <a:extLst>
            <a:ext uri="{FF2B5EF4-FFF2-40B4-BE49-F238E27FC236}">
              <a16:creationId xmlns:a16="http://schemas.microsoft.com/office/drawing/2014/main" id="{00000000-0008-0000-0600-00004A020000}"/>
            </a:ext>
          </a:extLst>
        </xdr:cNvPr>
        <xdr:cNvPicPr preferRelativeResize="0"/>
      </xdr:nvPicPr>
      <xdr:blipFill>
        <a:blip xmlns:r="http://schemas.openxmlformats.org/officeDocument/2006/relationships" r:embed="rId5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586</xdr:row>
      <xdr:rowOff>0</xdr:rowOff>
    </xdr:from>
    <xdr:ext cx="590550" cy="590550"/>
    <xdr:pic>
      <xdr:nvPicPr>
        <xdr:cNvPr id="587" name="image1640.jpg">
          <a:extLst>
            <a:ext uri="{FF2B5EF4-FFF2-40B4-BE49-F238E27FC236}">
              <a16:creationId xmlns:a16="http://schemas.microsoft.com/office/drawing/2014/main" id="{00000000-0008-0000-0600-00004B020000}"/>
            </a:ext>
          </a:extLst>
        </xdr:cNvPr>
        <xdr:cNvPicPr preferRelativeResize="0"/>
      </xdr:nvPicPr>
      <xdr:blipFill>
        <a:blip xmlns:r="http://schemas.openxmlformats.org/officeDocument/2006/relationships" r:embed="rId5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587</xdr:row>
      <xdr:rowOff>0</xdr:rowOff>
    </xdr:from>
    <xdr:ext cx="590550" cy="590550"/>
    <xdr:pic>
      <xdr:nvPicPr>
        <xdr:cNvPr id="588" name="image1647.jpg">
          <a:extLst>
            <a:ext uri="{FF2B5EF4-FFF2-40B4-BE49-F238E27FC236}">
              <a16:creationId xmlns:a16="http://schemas.microsoft.com/office/drawing/2014/main" id="{00000000-0008-0000-0600-00004C020000}"/>
            </a:ext>
          </a:extLst>
        </xdr:cNvPr>
        <xdr:cNvPicPr preferRelativeResize="0"/>
      </xdr:nvPicPr>
      <xdr:blipFill>
        <a:blip xmlns:r="http://schemas.openxmlformats.org/officeDocument/2006/relationships" r:embed="rId5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588</xdr:row>
      <xdr:rowOff>0</xdr:rowOff>
    </xdr:from>
    <xdr:ext cx="590550" cy="590550"/>
    <xdr:pic>
      <xdr:nvPicPr>
        <xdr:cNvPr id="589" name="image1662.jpg">
          <a:extLst>
            <a:ext uri="{FF2B5EF4-FFF2-40B4-BE49-F238E27FC236}">
              <a16:creationId xmlns:a16="http://schemas.microsoft.com/office/drawing/2014/main" id="{00000000-0008-0000-0600-00004D020000}"/>
            </a:ext>
          </a:extLst>
        </xdr:cNvPr>
        <xdr:cNvPicPr preferRelativeResize="0"/>
      </xdr:nvPicPr>
      <xdr:blipFill>
        <a:blip xmlns:r="http://schemas.openxmlformats.org/officeDocument/2006/relationships" r:embed="rId5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589</xdr:row>
      <xdr:rowOff>0</xdr:rowOff>
    </xdr:from>
    <xdr:ext cx="590550" cy="590550"/>
    <xdr:pic>
      <xdr:nvPicPr>
        <xdr:cNvPr id="590" name="image1657.jpg">
          <a:extLst>
            <a:ext uri="{FF2B5EF4-FFF2-40B4-BE49-F238E27FC236}">
              <a16:creationId xmlns:a16="http://schemas.microsoft.com/office/drawing/2014/main" id="{00000000-0008-0000-0600-00004E020000}"/>
            </a:ext>
          </a:extLst>
        </xdr:cNvPr>
        <xdr:cNvPicPr preferRelativeResize="0"/>
      </xdr:nvPicPr>
      <xdr:blipFill>
        <a:blip xmlns:r="http://schemas.openxmlformats.org/officeDocument/2006/relationships" r:embed="rId5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590</xdr:row>
      <xdr:rowOff>0</xdr:rowOff>
    </xdr:from>
    <xdr:ext cx="590550" cy="590550"/>
    <xdr:pic>
      <xdr:nvPicPr>
        <xdr:cNvPr id="591" name="image1646.jpg">
          <a:extLst>
            <a:ext uri="{FF2B5EF4-FFF2-40B4-BE49-F238E27FC236}">
              <a16:creationId xmlns:a16="http://schemas.microsoft.com/office/drawing/2014/main" id="{00000000-0008-0000-0600-00004F020000}"/>
            </a:ext>
          </a:extLst>
        </xdr:cNvPr>
        <xdr:cNvPicPr preferRelativeResize="0"/>
      </xdr:nvPicPr>
      <xdr:blipFill>
        <a:blip xmlns:r="http://schemas.openxmlformats.org/officeDocument/2006/relationships" r:embed="rId5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591</xdr:row>
      <xdr:rowOff>0</xdr:rowOff>
    </xdr:from>
    <xdr:ext cx="590550" cy="590550"/>
    <xdr:pic>
      <xdr:nvPicPr>
        <xdr:cNvPr id="592" name="image1635.jpg">
          <a:extLst>
            <a:ext uri="{FF2B5EF4-FFF2-40B4-BE49-F238E27FC236}">
              <a16:creationId xmlns:a16="http://schemas.microsoft.com/office/drawing/2014/main" id="{00000000-0008-0000-0600-000050020000}"/>
            </a:ext>
          </a:extLst>
        </xdr:cNvPr>
        <xdr:cNvPicPr preferRelativeResize="0"/>
      </xdr:nvPicPr>
      <xdr:blipFill>
        <a:blip xmlns:r="http://schemas.openxmlformats.org/officeDocument/2006/relationships" r:embed="rId5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592</xdr:row>
      <xdr:rowOff>0</xdr:rowOff>
    </xdr:from>
    <xdr:ext cx="590550" cy="590550"/>
    <xdr:pic>
      <xdr:nvPicPr>
        <xdr:cNvPr id="593" name="image1634.jpg">
          <a:extLst>
            <a:ext uri="{FF2B5EF4-FFF2-40B4-BE49-F238E27FC236}">
              <a16:creationId xmlns:a16="http://schemas.microsoft.com/office/drawing/2014/main" id="{00000000-0008-0000-0600-000051020000}"/>
            </a:ext>
          </a:extLst>
        </xdr:cNvPr>
        <xdr:cNvPicPr preferRelativeResize="0"/>
      </xdr:nvPicPr>
      <xdr:blipFill>
        <a:blip xmlns:r="http://schemas.openxmlformats.org/officeDocument/2006/relationships" r:embed="rId5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593</xdr:row>
      <xdr:rowOff>0</xdr:rowOff>
    </xdr:from>
    <xdr:ext cx="590550" cy="590550"/>
    <xdr:pic>
      <xdr:nvPicPr>
        <xdr:cNvPr id="594" name="image1638.jpg">
          <a:extLst>
            <a:ext uri="{FF2B5EF4-FFF2-40B4-BE49-F238E27FC236}">
              <a16:creationId xmlns:a16="http://schemas.microsoft.com/office/drawing/2014/main" id="{00000000-0008-0000-0600-000052020000}"/>
            </a:ext>
          </a:extLst>
        </xdr:cNvPr>
        <xdr:cNvPicPr preferRelativeResize="0"/>
      </xdr:nvPicPr>
      <xdr:blipFill>
        <a:blip xmlns:r="http://schemas.openxmlformats.org/officeDocument/2006/relationships" r:embed="rId5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594</xdr:row>
      <xdr:rowOff>0</xdr:rowOff>
    </xdr:from>
    <xdr:ext cx="590550" cy="590550"/>
    <xdr:pic>
      <xdr:nvPicPr>
        <xdr:cNvPr id="595" name="image1636.jpg">
          <a:extLst>
            <a:ext uri="{FF2B5EF4-FFF2-40B4-BE49-F238E27FC236}">
              <a16:creationId xmlns:a16="http://schemas.microsoft.com/office/drawing/2014/main" id="{00000000-0008-0000-0600-000053020000}"/>
            </a:ext>
          </a:extLst>
        </xdr:cNvPr>
        <xdr:cNvPicPr preferRelativeResize="0"/>
      </xdr:nvPicPr>
      <xdr:blipFill>
        <a:blip xmlns:r="http://schemas.openxmlformats.org/officeDocument/2006/relationships" r:embed="rId5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595</xdr:row>
      <xdr:rowOff>0</xdr:rowOff>
    </xdr:from>
    <xdr:ext cx="590550" cy="590550"/>
    <xdr:pic>
      <xdr:nvPicPr>
        <xdr:cNvPr id="596" name="image1650.jpg">
          <a:extLst>
            <a:ext uri="{FF2B5EF4-FFF2-40B4-BE49-F238E27FC236}">
              <a16:creationId xmlns:a16="http://schemas.microsoft.com/office/drawing/2014/main" id="{00000000-0008-0000-0600-000054020000}"/>
            </a:ext>
          </a:extLst>
        </xdr:cNvPr>
        <xdr:cNvPicPr preferRelativeResize="0"/>
      </xdr:nvPicPr>
      <xdr:blipFill>
        <a:blip xmlns:r="http://schemas.openxmlformats.org/officeDocument/2006/relationships" r:embed="rId5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596</xdr:row>
      <xdr:rowOff>0</xdr:rowOff>
    </xdr:from>
    <xdr:ext cx="590550" cy="590550"/>
    <xdr:pic>
      <xdr:nvPicPr>
        <xdr:cNvPr id="597" name="image1649.jpg">
          <a:extLst>
            <a:ext uri="{FF2B5EF4-FFF2-40B4-BE49-F238E27FC236}">
              <a16:creationId xmlns:a16="http://schemas.microsoft.com/office/drawing/2014/main" id="{00000000-0008-0000-0600-000055020000}"/>
            </a:ext>
          </a:extLst>
        </xdr:cNvPr>
        <xdr:cNvPicPr preferRelativeResize="0"/>
      </xdr:nvPicPr>
      <xdr:blipFill>
        <a:blip xmlns:r="http://schemas.openxmlformats.org/officeDocument/2006/relationships" r:embed="rId5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597</xdr:row>
      <xdr:rowOff>0</xdr:rowOff>
    </xdr:from>
    <xdr:ext cx="590550" cy="590550"/>
    <xdr:pic>
      <xdr:nvPicPr>
        <xdr:cNvPr id="598" name="image1637.jpg">
          <a:extLst>
            <a:ext uri="{FF2B5EF4-FFF2-40B4-BE49-F238E27FC236}">
              <a16:creationId xmlns:a16="http://schemas.microsoft.com/office/drawing/2014/main" id="{00000000-0008-0000-0600-000056020000}"/>
            </a:ext>
          </a:extLst>
        </xdr:cNvPr>
        <xdr:cNvPicPr preferRelativeResize="0"/>
      </xdr:nvPicPr>
      <xdr:blipFill>
        <a:blip xmlns:r="http://schemas.openxmlformats.org/officeDocument/2006/relationships" r:embed="rId5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598</xdr:row>
      <xdr:rowOff>0</xdr:rowOff>
    </xdr:from>
    <xdr:ext cx="590550" cy="590550"/>
    <xdr:pic>
      <xdr:nvPicPr>
        <xdr:cNvPr id="599" name="image1645.jpg">
          <a:extLst>
            <a:ext uri="{FF2B5EF4-FFF2-40B4-BE49-F238E27FC236}">
              <a16:creationId xmlns:a16="http://schemas.microsoft.com/office/drawing/2014/main" id="{00000000-0008-0000-0600-000057020000}"/>
            </a:ext>
          </a:extLst>
        </xdr:cNvPr>
        <xdr:cNvPicPr preferRelativeResize="0"/>
      </xdr:nvPicPr>
      <xdr:blipFill>
        <a:blip xmlns:r="http://schemas.openxmlformats.org/officeDocument/2006/relationships" r:embed="rId5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599</xdr:row>
      <xdr:rowOff>0</xdr:rowOff>
    </xdr:from>
    <xdr:ext cx="590550" cy="590550"/>
    <xdr:pic>
      <xdr:nvPicPr>
        <xdr:cNvPr id="600" name="image1651.jpg">
          <a:extLst>
            <a:ext uri="{FF2B5EF4-FFF2-40B4-BE49-F238E27FC236}">
              <a16:creationId xmlns:a16="http://schemas.microsoft.com/office/drawing/2014/main" id="{00000000-0008-0000-0600-000058020000}"/>
            </a:ext>
          </a:extLst>
        </xdr:cNvPr>
        <xdr:cNvPicPr preferRelativeResize="0"/>
      </xdr:nvPicPr>
      <xdr:blipFill>
        <a:blip xmlns:r="http://schemas.openxmlformats.org/officeDocument/2006/relationships" r:embed="rId5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600</xdr:row>
      <xdr:rowOff>0</xdr:rowOff>
    </xdr:from>
    <xdr:ext cx="590550" cy="590550"/>
    <xdr:pic>
      <xdr:nvPicPr>
        <xdr:cNvPr id="601" name="image1639.jpg">
          <a:extLst>
            <a:ext uri="{FF2B5EF4-FFF2-40B4-BE49-F238E27FC236}">
              <a16:creationId xmlns:a16="http://schemas.microsoft.com/office/drawing/2014/main" id="{00000000-0008-0000-0600-000059020000}"/>
            </a:ext>
          </a:extLst>
        </xdr:cNvPr>
        <xdr:cNvPicPr preferRelativeResize="0"/>
      </xdr:nvPicPr>
      <xdr:blipFill>
        <a:blip xmlns:r="http://schemas.openxmlformats.org/officeDocument/2006/relationships" r:embed="rId5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601</xdr:row>
      <xdr:rowOff>0</xdr:rowOff>
    </xdr:from>
    <xdr:ext cx="590550" cy="590550"/>
    <xdr:pic>
      <xdr:nvPicPr>
        <xdr:cNvPr id="602" name="image1642.jpg">
          <a:extLst>
            <a:ext uri="{FF2B5EF4-FFF2-40B4-BE49-F238E27FC236}">
              <a16:creationId xmlns:a16="http://schemas.microsoft.com/office/drawing/2014/main" id="{00000000-0008-0000-0600-00005A020000}"/>
            </a:ext>
          </a:extLst>
        </xdr:cNvPr>
        <xdr:cNvPicPr preferRelativeResize="0"/>
      </xdr:nvPicPr>
      <xdr:blipFill>
        <a:blip xmlns:r="http://schemas.openxmlformats.org/officeDocument/2006/relationships" r:embed="rId5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602</xdr:row>
      <xdr:rowOff>0</xdr:rowOff>
    </xdr:from>
    <xdr:ext cx="590550" cy="590550"/>
    <xdr:pic>
      <xdr:nvPicPr>
        <xdr:cNvPr id="603" name="image1652.jpg">
          <a:extLst>
            <a:ext uri="{FF2B5EF4-FFF2-40B4-BE49-F238E27FC236}">
              <a16:creationId xmlns:a16="http://schemas.microsoft.com/office/drawing/2014/main" id="{00000000-0008-0000-0600-00005B020000}"/>
            </a:ext>
          </a:extLst>
        </xdr:cNvPr>
        <xdr:cNvPicPr preferRelativeResize="0"/>
      </xdr:nvPicPr>
      <xdr:blipFill>
        <a:blip xmlns:r="http://schemas.openxmlformats.org/officeDocument/2006/relationships" r:embed="rId5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603</xdr:row>
      <xdr:rowOff>0</xdr:rowOff>
    </xdr:from>
    <xdr:ext cx="590550" cy="590550"/>
    <xdr:pic>
      <xdr:nvPicPr>
        <xdr:cNvPr id="604" name="image1648.png">
          <a:extLst>
            <a:ext uri="{FF2B5EF4-FFF2-40B4-BE49-F238E27FC236}">
              <a16:creationId xmlns:a16="http://schemas.microsoft.com/office/drawing/2014/main" id="{00000000-0008-0000-0600-00005C020000}"/>
            </a:ext>
          </a:extLst>
        </xdr:cNvPr>
        <xdr:cNvPicPr preferRelativeResize="0"/>
      </xdr:nvPicPr>
      <xdr:blipFill>
        <a:blip xmlns:r="http://schemas.openxmlformats.org/officeDocument/2006/relationships" r:embed="rId5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604</xdr:row>
      <xdr:rowOff>0</xdr:rowOff>
    </xdr:from>
    <xdr:ext cx="590550" cy="590550"/>
    <xdr:pic>
      <xdr:nvPicPr>
        <xdr:cNvPr id="605" name="image1693.jpg">
          <a:extLst>
            <a:ext uri="{FF2B5EF4-FFF2-40B4-BE49-F238E27FC236}">
              <a16:creationId xmlns:a16="http://schemas.microsoft.com/office/drawing/2014/main" id="{00000000-0008-0000-0600-00005D020000}"/>
            </a:ext>
          </a:extLst>
        </xdr:cNvPr>
        <xdr:cNvPicPr preferRelativeResize="0"/>
      </xdr:nvPicPr>
      <xdr:blipFill>
        <a:blip xmlns:r="http://schemas.openxmlformats.org/officeDocument/2006/relationships" r:embed="rId5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605</xdr:row>
      <xdr:rowOff>0</xdr:rowOff>
    </xdr:from>
    <xdr:ext cx="590550" cy="590550"/>
    <xdr:pic>
      <xdr:nvPicPr>
        <xdr:cNvPr id="606" name="image1641.jpg">
          <a:extLst>
            <a:ext uri="{FF2B5EF4-FFF2-40B4-BE49-F238E27FC236}">
              <a16:creationId xmlns:a16="http://schemas.microsoft.com/office/drawing/2014/main" id="{00000000-0008-0000-0600-00005E020000}"/>
            </a:ext>
          </a:extLst>
        </xdr:cNvPr>
        <xdr:cNvPicPr preferRelativeResize="0"/>
      </xdr:nvPicPr>
      <xdr:blipFill>
        <a:blip xmlns:r="http://schemas.openxmlformats.org/officeDocument/2006/relationships" r:embed="rId5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606</xdr:row>
      <xdr:rowOff>0</xdr:rowOff>
    </xdr:from>
    <xdr:ext cx="590550" cy="590550"/>
    <xdr:pic>
      <xdr:nvPicPr>
        <xdr:cNvPr id="607" name="image1654.jpg">
          <a:extLst>
            <a:ext uri="{FF2B5EF4-FFF2-40B4-BE49-F238E27FC236}">
              <a16:creationId xmlns:a16="http://schemas.microsoft.com/office/drawing/2014/main" id="{00000000-0008-0000-0600-00005F020000}"/>
            </a:ext>
          </a:extLst>
        </xdr:cNvPr>
        <xdr:cNvPicPr preferRelativeResize="0"/>
      </xdr:nvPicPr>
      <xdr:blipFill>
        <a:blip xmlns:r="http://schemas.openxmlformats.org/officeDocument/2006/relationships" r:embed="rId6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607</xdr:row>
      <xdr:rowOff>0</xdr:rowOff>
    </xdr:from>
    <xdr:ext cx="590550" cy="590550"/>
    <xdr:pic>
      <xdr:nvPicPr>
        <xdr:cNvPr id="608" name="image1671.jpg">
          <a:extLst>
            <a:ext uri="{FF2B5EF4-FFF2-40B4-BE49-F238E27FC236}">
              <a16:creationId xmlns:a16="http://schemas.microsoft.com/office/drawing/2014/main" id="{00000000-0008-0000-0600-000060020000}"/>
            </a:ext>
          </a:extLst>
        </xdr:cNvPr>
        <xdr:cNvPicPr preferRelativeResize="0"/>
      </xdr:nvPicPr>
      <xdr:blipFill>
        <a:blip xmlns:r="http://schemas.openxmlformats.org/officeDocument/2006/relationships" r:embed="rId6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608</xdr:row>
      <xdr:rowOff>0</xdr:rowOff>
    </xdr:from>
    <xdr:ext cx="590550" cy="590550"/>
    <xdr:pic>
      <xdr:nvPicPr>
        <xdr:cNvPr id="609" name="image1669.jpg">
          <a:extLst>
            <a:ext uri="{FF2B5EF4-FFF2-40B4-BE49-F238E27FC236}">
              <a16:creationId xmlns:a16="http://schemas.microsoft.com/office/drawing/2014/main" id="{00000000-0008-0000-0600-000061020000}"/>
            </a:ext>
          </a:extLst>
        </xdr:cNvPr>
        <xdr:cNvPicPr preferRelativeResize="0"/>
      </xdr:nvPicPr>
      <xdr:blipFill>
        <a:blip xmlns:r="http://schemas.openxmlformats.org/officeDocument/2006/relationships" r:embed="rId6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609</xdr:row>
      <xdr:rowOff>0</xdr:rowOff>
    </xdr:from>
    <xdr:ext cx="590550" cy="590550"/>
    <xdr:pic>
      <xdr:nvPicPr>
        <xdr:cNvPr id="610" name="image1665.jpg">
          <a:extLst>
            <a:ext uri="{FF2B5EF4-FFF2-40B4-BE49-F238E27FC236}">
              <a16:creationId xmlns:a16="http://schemas.microsoft.com/office/drawing/2014/main" id="{00000000-0008-0000-0600-000062020000}"/>
            </a:ext>
          </a:extLst>
        </xdr:cNvPr>
        <xdr:cNvPicPr preferRelativeResize="0"/>
      </xdr:nvPicPr>
      <xdr:blipFill>
        <a:blip xmlns:r="http://schemas.openxmlformats.org/officeDocument/2006/relationships" r:embed="rId6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610</xdr:row>
      <xdr:rowOff>0</xdr:rowOff>
    </xdr:from>
    <xdr:ext cx="590550" cy="590550"/>
    <xdr:pic>
      <xdr:nvPicPr>
        <xdr:cNvPr id="611" name="image1664.jpg">
          <a:extLst>
            <a:ext uri="{FF2B5EF4-FFF2-40B4-BE49-F238E27FC236}">
              <a16:creationId xmlns:a16="http://schemas.microsoft.com/office/drawing/2014/main" id="{00000000-0008-0000-0600-000063020000}"/>
            </a:ext>
          </a:extLst>
        </xdr:cNvPr>
        <xdr:cNvPicPr preferRelativeResize="0"/>
      </xdr:nvPicPr>
      <xdr:blipFill>
        <a:blip xmlns:r="http://schemas.openxmlformats.org/officeDocument/2006/relationships" r:embed="rId6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611</xdr:row>
      <xdr:rowOff>0</xdr:rowOff>
    </xdr:from>
    <xdr:ext cx="590550" cy="590550"/>
    <xdr:pic>
      <xdr:nvPicPr>
        <xdr:cNvPr id="612" name="image1655.jpg">
          <a:extLst>
            <a:ext uri="{FF2B5EF4-FFF2-40B4-BE49-F238E27FC236}">
              <a16:creationId xmlns:a16="http://schemas.microsoft.com/office/drawing/2014/main" id="{00000000-0008-0000-0600-000064020000}"/>
            </a:ext>
          </a:extLst>
        </xdr:cNvPr>
        <xdr:cNvPicPr preferRelativeResize="0"/>
      </xdr:nvPicPr>
      <xdr:blipFill>
        <a:blip xmlns:r="http://schemas.openxmlformats.org/officeDocument/2006/relationships" r:embed="rId6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612</xdr:row>
      <xdr:rowOff>0</xdr:rowOff>
    </xdr:from>
    <xdr:ext cx="590550" cy="590550"/>
    <xdr:pic>
      <xdr:nvPicPr>
        <xdr:cNvPr id="613" name="image1667.jpg">
          <a:extLst>
            <a:ext uri="{FF2B5EF4-FFF2-40B4-BE49-F238E27FC236}">
              <a16:creationId xmlns:a16="http://schemas.microsoft.com/office/drawing/2014/main" id="{00000000-0008-0000-0600-000065020000}"/>
            </a:ext>
          </a:extLst>
        </xdr:cNvPr>
        <xdr:cNvPicPr preferRelativeResize="0"/>
      </xdr:nvPicPr>
      <xdr:blipFill>
        <a:blip xmlns:r="http://schemas.openxmlformats.org/officeDocument/2006/relationships" r:embed="rId6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613</xdr:row>
      <xdr:rowOff>0</xdr:rowOff>
    </xdr:from>
    <xdr:ext cx="590550" cy="590550"/>
    <xdr:pic>
      <xdr:nvPicPr>
        <xdr:cNvPr id="614" name="image1690.jpg">
          <a:extLst>
            <a:ext uri="{FF2B5EF4-FFF2-40B4-BE49-F238E27FC236}">
              <a16:creationId xmlns:a16="http://schemas.microsoft.com/office/drawing/2014/main" id="{00000000-0008-0000-0600-000066020000}"/>
            </a:ext>
          </a:extLst>
        </xdr:cNvPr>
        <xdr:cNvPicPr preferRelativeResize="0"/>
      </xdr:nvPicPr>
      <xdr:blipFill>
        <a:blip xmlns:r="http://schemas.openxmlformats.org/officeDocument/2006/relationships" r:embed="rId6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614</xdr:row>
      <xdr:rowOff>0</xdr:rowOff>
    </xdr:from>
    <xdr:ext cx="590550" cy="590550"/>
    <xdr:pic>
      <xdr:nvPicPr>
        <xdr:cNvPr id="615" name="image1658.jpg">
          <a:extLst>
            <a:ext uri="{FF2B5EF4-FFF2-40B4-BE49-F238E27FC236}">
              <a16:creationId xmlns:a16="http://schemas.microsoft.com/office/drawing/2014/main" id="{00000000-0008-0000-0600-000067020000}"/>
            </a:ext>
          </a:extLst>
        </xdr:cNvPr>
        <xdr:cNvPicPr preferRelativeResize="0"/>
      </xdr:nvPicPr>
      <xdr:blipFill>
        <a:blip xmlns:r="http://schemas.openxmlformats.org/officeDocument/2006/relationships" r:embed="rId6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615</xdr:row>
      <xdr:rowOff>0</xdr:rowOff>
    </xdr:from>
    <xdr:ext cx="590550" cy="590550"/>
    <xdr:pic>
      <xdr:nvPicPr>
        <xdr:cNvPr id="616" name="image1685.jpg">
          <a:extLst>
            <a:ext uri="{FF2B5EF4-FFF2-40B4-BE49-F238E27FC236}">
              <a16:creationId xmlns:a16="http://schemas.microsoft.com/office/drawing/2014/main" id="{00000000-0008-0000-0600-000068020000}"/>
            </a:ext>
          </a:extLst>
        </xdr:cNvPr>
        <xdr:cNvPicPr preferRelativeResize="0"/>
      </xdr:nvPicPr>
      <xdr:blipFill>
        <a:blip xmlns:r="http://schemas.openxmlformats.org/officeDocument/2006/relationships" r:embed="rId6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616</xdr:row>
      <xdr:rowOff>0</xdr:rowOff>
    </xdr:from>
    <xdr:ext cx="590550" cy="590550"/>
    <xdr:pic>
      <xdr:nvPicPr>
        <xdr:cNvPr id="617" name="image1659.png">
          <a:extLst>
            <a:ext uri="{FF2B5EF4-FFF2-40B4-BE49-F238E27FC236}">
              <a16:creationId xmlns:a16="http://schemas.microsoft.com/office/drawing/2014/main" id="{00000000-0008-0000-0600-000069020000}"/>
            </a:ext>
          </a:extLst>
        </xdr:cNvPr>
        <xdr:cNvPicPr preferRelativeResize="0"/>
      </xdr:nvPicPr>
      <xdr:blipFill>
        <a:blip xmlns:r="http://schemas.openxmlformats.org/officeDocument/2006/relationships" r:embed="rId6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617</xdr:row>
      <xdr:rowOff>0</xdr:rowOff>
    </xdr:from>
    <xdr:ext cx="590550" cy="590550"/>
    <xdr:pic>
      <xdr:nvPicPr>
        <xdr:cNvPr id="618" name="image1668.jpg">
          <a:extLst>
            <a:ext uri="{FF2B5EF4-FFF2-40B4-BE49-F238E27FC236}">
              <a16:creationId xmlns:a16="http://schemas.microsoft.com/office/drawing/2014/main" id="{00000000-0008-0000-0600-00006A020000}"/>
            </a:ext>
          </a:extLst>
        </xdr:cNvPr>
        <xdr:cNvPicPr preferRelativeResize="0"/>
      </xdr:nvPicPr>
      <xdr:blipFill>
        <a:blip xmlns:r="http://schemas.openxmlformats.org/officeDocument/2006/relationships" r:embed="rId6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618</xdr:row>
      <xdr:rowOff>0</xdr:rowOff>
    </xdr:from>
    <xdr:ext cx="590550" cy="590550"/>
    <xdr:pic>
      <xdr:nvPicPr>
        <xdr:cNvPr id="619" name="image1661.png">
          <a:extLst>
            <a:ext uri="{FF2B5EF4-FFF2-40B4-BE49-F238E27FC236}">
              <a16:creationId xmlns:a16="http://schemas.microsoft.com/office/drawing/2014/main" id="{00000000-0008-0000-0600-00006B020000}"/>
            </a:ext>
          </a:extLst>
        </xdr:cNvPr>
        <xdr:cNvPicPr preferRelativeResize="0"/>
      </xdr:nvPicPr>
      <xdr:blipFill>
        <a:blip xmlns:r="http://schemas.openxmlformats.org/officeDocument/2006/relationships" r:embed="rId6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619</xdr:row>
      <xdr:rowOff>0</xdr:rowOff>
    </xdr:from>
    <xdr:ext cx="590550" cy="590550"/>
    <xdr:pic>
      <xdr:nvPicPr>
        <xdr:cNvPr id="620" name="image1682.jpg">
          <a:extLst>
            <a:ext uri="{FF2B5EF4-FFF2-40B4-BE49-F238E27FC236}">
              <a16:creationId xmlns:a16="http://schemas.microsoft.com/office/drawing/2014/main" id="{00000000-0008-0000-0600-00006C020000}"/>
            </a:ext>
          </a:extLst>
        </xdr:cNvPr>
        <xdr:cNvPicPr preferRelativeResize="0"/>
      </xdr:nvPicPr>
      <xdr:blipFill>
        <a:blip xmlns:r="http://schemas.openxmlformats.org/officeDocument/2006/relationships" r:embed="rId6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620</xdr:row>
      <xdr:rowOff>0</xdr:rowOff>
    </xdr:from>
    <xdr:ext cx="590550" cy="590550"/>
    <xdr:pic>
      <xdr:nvPicPr>
        <xdr:cNvPr id="621" name="image1663.jpg">
          <a:extLst>
            <a:ext uri="{FF2B5EF4-FFF2-40B4-BE49-F238E27FC236}">
              <a16:creationId xmlns:a16="http://schemas.microsoft.com/office/drawing/2014/main" id="{00000000-0008-0000-0600-00006D020000}"/>
            </a:ext>
          </a:extLst>
        </xdr:cNvPr>
        <xdr:cNvPicPr preferRelativeResize="0"/>
      </xdr:nvPicPr>
      <xdr:blipFill>
        <a:blip xmlns:r="http://schemas.openxmlformats.org/officeDocument/2006/relationships" r:embed="rId6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621</xdr:row>
      <xdr:rowOff>0</xdr:rowOff>
    </xdr:from>
    <xdr:ext cx="590550" cy="590550"/>
    <xdr:pic>
      <xdr:nvPicPr>
        <xdr:cNvPr id="622" name="image1666.jpg">
          <a:extLst>
            <a:ext uri="{FF2B5EF4-FFF2-40B4-BE49-F238E27FC236}">
              <a16:creationId xmlns:a16="http://schemas.microsoft.com/office/drawing/2014/main" id="{00000000-0008-0000-0600-00006E020000}"/>
            </a:ext>
          </a:extLst>
        </xdr:cNvPr>
        <xdr:cNvPicPr preferRelativeResize="0"/>
      </xdr:nvPicPr>
      <xdr:blipFill>
        <a:blip xmlns:r="http://schemas.openxmlformats.org/officeDocument/2006/relationships" r:embed="rId6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622</xdr:row>
      <xdr:rowOff>0</xdr:rowOff>
    </xdr:from>
    <xdr:ext cx="590550" cy="590550"/>
    <xdr:pic>
      <xdr:nvPicPr>
        <xdr:cNvPr id="623" name="image1674.jpg">
          <a:extLst>
            <a:ext uri="{FF2B5EF4-FFF2-40B4-BE49-F238E27FC236}">
              <a16:creationId xmlns:a16="http://schemas.microsoft.com/office/drawing/2014/main" id="{00000000-0008-0000-0600-00006F020000}"/>
            </a:ext>
          </a:extLst>
        </xdr:cNvPr>
        <xdr:cNvPicPr preferRelativeResize="0"/>
      </xdr:nvPicPr>
      <xdr:blipFill>
        <a:blip xmlns:r="http://schemas.openxmlformats.org/officeDocument/2006/relationships" r:embed="rId6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623</xdr:row>
      <xdr:rowOff>0</xdr:rowOff>
    </xdr:from>
    <xdr:ext cx="590550" cy="590550"/>
    <xdr:pic>
      <xdr:nvPicPr>
        <xdr:cNvPr id="624" name="image1679.jpg">
          <a:extLst>
            <a:ext uri="{FF2B5EF4-FFF2-40B4-BE49-F238E27FC236}">
              <a16:creationId xmlns:a16="http://schemas.microsoft.com/office/drawing/2014/main" id="{00000000-0008-0000-0600-000070020000}"/>
            </a:ext>
          </a:extLst>
        </xdr:cNvPr>
        <xdr:cNvPicPr preferRelativeResize="0"/>
      </xdr:nvPicPr>
      <xdr:blipFill>
        <a:blip xmlns:r="http://schemas.openxmlformats.org/officeDocument/2006/relationships" r:embed="rId6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624</xdr:row>
      <xdr:rowOff>0</xdr:rowOff>
    </xdr:from>
    <xdr:ext cx="590550" cy="590550"/>
    <xdr:pic>
      <xdr:nvPicPr>
        <xdr:cNvPr id="625" name="image1670.jpg">
          <a:extLst>
            <a:ext uri="{FF2B5EF4-FFF2-40B4-BE49-F238E27FC236}">
              <a16:creationId xmlns:a16="http://schemas.microsoft.com/office/drawing/2014/main" id="{00000000-0008-0000-0600-000071020000}"/>
            </a:ext>
          </a:extLst>
        </xdr:cNvPr>
        <xdr:cNvPicPr preferRelativeResize="0"/>
      </xdr:nvPicPr>
      <xdr:blipFill>
        <a:blip xmlns:r="http://schemas.openxmlformats.org/officeDocument/2006/relationships" r:embed="rId6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625</xdr:row>
      <xdr:rowOff>0</xdr:rowOff>
    </xdr:from>
    <xdr:ext cx="590550" cy="590550"/>
    <xdr:pic>
      <xdr:nvPicPr>
        <xdr:cNvPr id="626" name="image1673.jpg">
          <a:extLst>
            <a:ext uri="{FF2B5EF4-FFF2-40B4-BE49-F238E27FC236}">
              <a16:creationId xmlns:a16="http://schemas.microsoft.com/office/drawing/2014/main" id="{00000000-0008-0000-0600-000072020000}"/>
            </a:ext>
          </a:extLst>
        </xdr:cNvPr>
        <xdr:cNvPicPr preferRelativeResize="0"/>
      </xdr:nvPicPr>
      <xdr:blipFill>
        <a:blip xmlns:r="http://schemas.openxmlformats.org/officeDocument/2006/relationships" r:embed="rId6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626</xdr:row>
      <xdr:rowOff>0</xdr:rowOff>
    </xdr:from>
    <xdr:ext cx="590550" cy="590550"/>
    <xdr:pic>
      <xdr:nvPicPr>
        <xdr:cNvPr id="627" name="image1675.jpg">
          <a:extLst>
            <a:ext uri="{FF2B5EF4-FFF2-40B4-BE49-F238E27FC236}">
              <a16:creationId xmlns:a16="http://schemas.microsoft.com/office/drawing/2014/main" id="{00000000-0008-0000-0600-000073020000}"/>
            </a:ext>
          </a:extLst>
        </xdr:cNvPr>
        <xdr:cNvPicPr preferRelativeResize="0"/>
      </xdr:nvPicPr>
      <xdr:blipFill>
        <a:blip xmlns:r="http://schemas.openxmlformats.org/officeDocument/2006/relationships" r:embed="rId6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627</xdr:row>
      <xdr:rowOff>0</xdr:rowOff>
    </xdr:from>
    <xdr:ext cx="590550" cy="590550"/>
    <xdr:pic>
      <xdr:nvPicPr>
        <xdr:cNvPr id="628" name="image1672.jpg">
          <a:extLst>
            <a:ext uri="{FF2B5EF4-FFF2-40B4-BE49-F238E27FC236}">
              <a16:creationId xmlns:a16="http://schemas.microsoft.com/office/drawing/2014/main" id="{00000000-0008-0000-0600-000074020000}"/>
            </a:ext>
          </a:extLst>
        </xdr:cNvPr>
        <xdr:cNvPicPr preferRelativeResize="0"/>
      </xdr:nvPicPr>
      <xdr:blipFill>
        <a:blip xmlns:r="http://schemas.openxmlformats.org/officeDocument/2006/relationships" r:embed="rId6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628</xdr:row>
      <xdr:rowOff>0</xdr:rowOff>
    </xdr:from>
    <xdr:ext cx="590550" cy="590550"/>
    <xdr:pic>
      <xdr:nvPicPr>
        <xdr:cNvPr id="629" name="image1680.jpg">
          <a:extLst>
            <a:ext uri="{FF2B5EF4-FFF2-40B4-BE49-F238E27FC236}">
              <a16:creationId xmlns:a16="http://schemas.microsoft.com/office/drawing/2014/main" id="{00000000-0008-0000-0600-000075020000}"/>
            </a:ext>
          </a:extLst>
        </xdr:cNvPr>
        <xdr:cNvPicPr preferRelativeResize="0"/>
      </xdr:nvPicPr>
      <xdr:blipFill>
        <a:blip xmlns:r="http://schemas.openxmlformats.org/officeDocument/2006/relationships" r:embed="rId6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629</xdr:row>
      <xdr:rowOff>0</xdr:rowOff>
    </xdr:from>
    <xdr:ext cx="590550" cy="590550"/>
    <xdr:pic>
      <xdr:nvPicPr>
        <xdr:cNvPr id="630" name="image1676.jpg">
          <a:extLst>
            <a:ext uri="{FF2B5EF4-FFF2-40B4-BE49-F238E27FC236}">
              <a16:creationId xmlns:a16="http://schemas.microsoft.com/office/drawing/2014/main" id="{00000000-0008-0000-0600-000076020000}"/>
            </a:ext>
          </a:extLst>
        </xdr:cNvPr>
        <xdr:cNvPicPr preferRelativeResize="0"/>
      </xdr:nvPicPr>
      <xdr:blipFill>
        <a:blip xmlns:r="http://schemas.openxmlformats.org/officeDocument/2006/relationships" r:embed="rId6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630</xdr:row>
      <xdr:rowOff>0</xdr:rowOff>
    </xdr:from>
    <xdr:ext cx="590550" cy="590550"/>
    <xdr:pic>
      <xdr:nvPicPr>
        <xdr:cNvPr id="631" name="image1678.jpg">
          <a:extLst>
            <a:ext uri="{FF2B5EF4-FFF2-40B4-BE49-F238E27FC236}">
              <a16:creationId xmlns:a16="http://schemas.microsoft.com/office/drawing/2014/main" id="{00000000-0008-0000-0600-000077020000}"/>
            </a:ext>
          </a:extLst>
        </xdr:cNvPr>
        <xdr:cNvPicPr preferRelativeResize="0"/>
      </xdr:nvPicPr>
      <xdr:blipFill>
        <a:blip xmlns:r="http://schemas.openxmlformats.org/officeDocument/2006/relationships" r:embed="rId6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631</xdr:row>
      <xdr:rowOff>0</xdr:rowOff>
    </xdr:from>
    <xdr:ext cx="590550" cy="590550"/>
    <xdr:pic>
      <xdr:nvPicPr>
        <xdr:cNvPr id="632" name="image1686.jpg">
          <a:extLst>
            <a:ext uri="{FF2B5EF4-FFF2-40B4-BE49-F238E27FC236}">
              <a16:creationId xmlns:a16="http://schemas.microsoft.com/office/drawing/2014/main" id="{00000000-0008-0000-0600-000078020000}"/>
            </a:ext>
          </a:extLst>
        </xdr:cNvPr>
        <xdr:cNvPicPr preferRelativeResize="0"/>
      </xdr:nvPicPr>
      <xdr:blipFill>
        <a:blip xmlns:r="http://schemas.openxmlformats.org/officeDocument/2006/relationships" r:embed="rId6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632</xdr:row>
      <xdr:rowOff>0</xdr:rowOff>
    </xdr:from>
    <xdr:ext cx="590550" cy="590550"/>
    <xdr:pic>
      <xdr:nvPicPr>
        <xdr:cNvPr id="633" name="image1696.jpg">
          <a:extLst>
            <a:ext uri="{FF2B5EF4-FFF2-40B4-BE49-F238E27FC236}">
              <a16:creationId xmlns:a16="http://schemas.microsoft.com/office/drawing/2014/main" id="{00000000-0008-0000-0600-000079020000}"/>
            </a:ext>
          </a:extLst>
        </xdr:cNvPr>
        <xdr:cNvPicPr preferRelativeResize="0"/>
      </xdr:nvPicPr>
      <xdr:blipFill>
        <a:blip xmlns:r="http://schemas.openxmlformats.org/officeDocument/2006/relationships" r:embed="rId6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633</xdr:row>
      <xdr:rowOff>0</xdr:rowOff>
    </xdr:from>
    <xdr:ext cx="590550" cy="590550"/>
    <xdr:pic>
      <xdr:nvPicPr>
        <xdr:cNvPr id="634" name="image1677.jpg">
          <a:extLst>
            <a:ext uri="{FF2B5EF4-FFF2-40B4-BE49-F238E27FC236}">
              <a16:creationId xmlns:a16="http://schemas.microsoft.com/office/drawing/2014/main" id="{00000000-0008-0000-0600-00007A020000}"/>
            </a:ext>
          </a:extLst>
        </xdr:cNvPr>
        <xdr:cNvPicPr preferRelativeResize="0"/>
      </xdr:nvPicPr>
      <xdr:blipFill>
        <a:blip xmlns:r="http://schemas.openxmlformats.org/officeDocument/2006/relationships" r:embed="rId6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634</xdr:row>
      <xdr:rowOff>0</xdr:rowOff>
    </xdr:from>
    <xdr:ext cx="590550" cy="590550"/>
    <xdr:pic>
      <xdr:nvPicPr>
        <xdr:cNvPr id="635" name="image1703.jpg">
          <a:extLst>
            <a:ext uri="{FF2B5EF4-FFF2-40B4-BE49-F238E27FC236}">
              <a16:creationId xmlns:a16="http://schemas.microsoft.com/office/drawing/2014/main" id="{00000000-0008-0000-0600-00007B020000}"/>
            </a:ext>
          </a:extLst>
        </xdr:cNvPr>
        <xdr:cNvPicPr preferRelativeResize="0"/>
      </xdr:nvPicPr>
      <xdr:blipFill>
        <a:blip xmlns:r="http://schemas.openxmlformats.org/officeDocument/2006/relationships" r:embed="rId6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635</xdr:row>
      <xdr:rowOff>0</xdr:rowOff>
    </xdr:from>
    <xdr:ext cx="590550" cy="590550"/>
    <xdr:pic>
      <xdr:nvPicPr>
        <xdr:cNvPr id="636" name="image1687.jpg">
          <a:extLst>
            <a:ext uri="{FF2B5EF4-FFF2-40B4-BE49-F238E27FC236}">
              <a16:creationId xmlns:a16="http://schemas.microsoft.com/office/drawing/2014/main" id="{00000000-0008-0000-0600-00007C020000}"/>
            </a:ext>
          </a:extLst>
        </xdr:cNvPr>
        <xdr:cNvPicPr preferRelativeResize="0"/>
      </xdr:nvPicPr>
      <xdr:blipFill>
        <a:blip xmlns:r="http://schemas.openxmlformats.org/officeDocument/2006/relationships" r:embed="rId6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636</xdr:row>
      <xdr:rowOff>0</xdr:rowOff>
    </xdr:from>
    <xdr:ext cx="590550" cy="590550"/>
    <xdr:pic>
      <xdr:nvPicPr>
        <xdr:cNvPr id="637" name="image1691.jpg">
          <a:extLst>
            <a:ext uri="{FF2B5EF4-FFF2-40B4-BE49-F238E27FC236}">
              <a16:creationId xmlns:a16="http://schemas.microsoft.com/office/drawing/2014/main" id="{00000000-0008-0000-0600-00007D020000}"/>
            </a:ext>
          </a:extLst>
        </xdr:cNvPr>
        <xdr:cNvPicPr preferRelativeResize="0"/>
      </xdr:nvPicPr>
      <xdr:blipFill>
        <a:blip xmlns:r="http://schemas.openxmlformats.org/officeDocument/2006/relationships" r:embed="rId6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637</xdr:row>
      <xdr:rowOff>0</xdr:rowOff>
    </xdr:from>
    <xdr:ext cx="590550" cy="590550"/>
    <xdr:pic>
      <xdr:nvPicPr>
        <xdr:cNvPr id="638" name="image1681.jpg">
          <a:extLst>
            <a:ext uri="{FF2B5EF4-FFF2-40B4-BE49-F238E27FC236}">
              <a16:creationId xmlns:a16="http://schemas.microsoft.com/office/drawing/2014/main" id="{00000000-0008-0000-0600-00007E020000}"/>
            </a:ext>
          </a:extLst>
        </xdr:cNvPr>
        <xdr:cNvPicPr preferRelativeResize="0"/>
      </xdr:nvPicPr>
      <xdr:blipFill>
        <a:blip xmlns:r="http://schemas.openxmlformats.org/officeDocument/2006/relationships" r:embed="rId6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638</xdr:row>
      <xdr:rowOff>0</xdr:rowOff>
    </xdr:from>
    <xdr:ext cx="590550" cy="590550"/>
    <xdr:pic>
      <xdr:nvPicPr>
        <xdr:cNvPr id="639" name="image1708.jpg">
          <a:extLst>
            <a:ext uri="{FF2B5EF4-FFF2-40B4-BE49-F238E27FC236}">
              <a16:creationId xmlns:a16="http://schemas.microsoft.com/office/drawing/2014/main" id="{00000000-0008-0000-0600-00007F020000}"/>
            </a:ext>
          </a:extLst>
        </xdr:cNvPr>
        <xdr:cNvPicPr preferRelativeResize="0"/>
      </xdr:nvPicPr>
      <xdr:blipFill>
        <a:blip xmlns:r="http://schemas.openxmlformats.org/officeDocument/2006/relationships" r:embed="rId6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639</xdr:row>
      <xdr:rowOff>0</xdr:rowOff>
    </xdr:from>
    <xdr:ext cx="590550" cy="590550"/>
    <xdr:pic>
      <xdr:nvPicPr>
        <xdr:cNvPr id="640" name="image1692.jpg">
          <a:extLst>
            <a:ext uri="{FF2B5EF4-FFF2-40B4-BE49-F238E27FC236}">
              <a16:creationId xmlns:a16="http://schemas.microsoft.com/office/drawing/2014/main" id="{00000000-0008-0000-0600-000080020000}"/>
            </a:ext>
          </a:extLst>
        </xdr:cNvPr>
        <xdr:cNvPicPr preferRelativeResize="0"/>
      </xdr:nvPicPr>
      <xdr:blipFill>
        <a:blip xmlns:r="http://schemas.openxmlformats.org/officeDocument/2006/relationships" r:embed="rId6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640</xdr:row>
      <xdr:rowOff>0</xdr:rowOff>
    </xdr:from>
    <xdr:ext cx="590550" cy="590550"/>
    <xdr:pic>
      <xdr:nvPicPr>
        <xdr:cNvPr id="641" name="image1689.jpg">
          <a:extLst>
            <a:ext uri="{FF2B5EF4-FFF2-40B4-BE49-F238E27FC236}">
              <a16:creationId xmlns:a16="http://schemas.microsoft.com/office/drawing/2014/main" id="{00000000-0008-0000-0600-000081020000}"/>
            </a:ext>
          </a:extLst>
        </xdr:cNvPr>
        <xdr:cNvPicPr preferRelativeResize="0"/>
      </xdr:nvPicPr>
      <xdr:blipFill>
        <a:blip xmlns:r="http://schemas.openxmlformats.org/officeDocument/2006/relationships" r:embed="rId6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641</xdr:row>
      <xdr:rowOff>0</xdr:rowOff>
    </xdr:from>
    <xdr:ext cx="590550" cy="590550"/>
    <xdr:pic>
      <xdr:nvPicPr>
        <xdr:cNvPr id="642" name="image1749.png">
          <a:extLst>
            <a:ext uri="{FF2B5EF4-FFF2-40B4-BE49-F238E27FC236}">
              <a16:creationId xmlns:a16="http://schemas.microsoft.com/office/drawing/2014/main" id="{00000000-0008-0000-0600-000082020000}"/>
            </a:ext>
          </a:extLst>
        </xdr:cNvPr>
        <xdr:cNvPicPr preferRelativeResize="0"/>
      </xdr:nvPicPr>
      <xdr:blipFill>
        <a:blip xmlns:r="http://schemas.openxmlformats.org/officeDocument/2006/relationships" r:embed="rId6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642</xdr:row>
      <xdr:rowOff>0</xdr:rowOff>
    </xdr:from>
    <xdr:ext cx="590550" cy="590550"/>
    <xdr:pic>
      <xdr:nvPicPr>
        <xdr:cNvPr id="643" name="image1683.jpg">
          <a:extLst>
            <a:ext uri="{FF2B5EF4-FFF2-40B4-BE49-F238E27FC236}">
              <a16:creationId xmlns:a16="http://schemas.microsoft.com/office/drawing/2014/main" id="{00000000-0008-0000-0600-000083020000}"/>
            </a:ext>
          </a:extLst>
        </xdr:cNvPr>
        <xdr:cNvPicPr preferRelativeResize="0"/>
      </xdr:nvPicPr>
      <xdr:blipFill>
        <a:blip xmlns:r="http://schemas.openxmlformats.org/officeDocument/2006/relationships" r:embed="rId6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643</xdr:row>
      <xdr:rowOff>0</xdr:rowOff>
    </xdr:from>
    <xdr:ext cx="628650" cy="590550"/>
    <xdr:pic>
      <xdr:nvPicPr>
        <xdr:cNvPr id="644" name="image1684.png">
          <a:extLst>
            <a:ext uri="{FF2B5EF4-FFF2-40B4-BE49-F238E27FC236}">
              <a16:creationId xmlns:a16="http://schemas.microsoft.com/office/drawing/2014/main" id="{00000000-0008-0000-0600-000084020000}"/>
            </a:ext>
          </a:extLst>
        </xdr:cNvPr>
        <xdr:cNvPicPr preferRelativeResize="0"/>
      </xdr:nvPicPr>
      <xdr:blipFill>
        <a:blip xmlns:r="http://schemas.openxmlformats.org/officeDocument/2006/relationships" r:embed="rId6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644</xdr:row>
      <xdr:rowOff>0</xdr:rowOff>
    </xdr:from>
    <xdr:ext cx="590550" cy="590550"/>
    <xdr:pic>
      <xdr:nvPicPr>
        <xdr:cNvPr id="645" name="image1688.jpg">
          <a:extLst>
            <a:ext uri="{FF2B5EF4-FFF2-40B4-BE49-F238E27FC236}">
              <a16:creationId xmlns:a16="http://schemas.microsoft.com/office/drawing/2014/main" id="{00000000-0008-0000-0600-000085020000}"/>
            </a:ext>
          </a:extLst>
        </xdr:cNvPr>
        <xdr:cNvPicPr preferRelativeResize="0"/>
      </xdr:nvPicPr>
      <xdr:blipFill>
        <a:blip xmlns:r="http://schemas.openxmlformats.org/officeDocument/2006/relationships" r:embed="rId6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645</xdr:row>
      <xdr:rowOff>0</xdr:rowOff>
    </xdr:from>
    <xdr:ext cx="590550" cy="590550"/>
    <xdr:pic>
      <xdr:nvPicPr>
        <xdr:cNvPr id="646" name="image1695.jpg">
          <a:extLst>
            <a:ext uri="{FF2B5EF4-FFF2-40B4-BE49-F238E27FC236}">
              <a16:creationId xmlns:a16="http://schemas.microsoft.com/office/drawing/2014/main" id="{00000000-0008-0000-0600-000086020000}"/>
            </a:ext>
          </a:extLst>
        </xdr:cNvPr>
        <xdr:cNvPicPr preferRelativeResize="0"/>
      </xdr:nvPicPr>
      <xdr:blipFill>
        <a:blip xmlns:r="http://schemas.openxmlformats.org/officeDocument/2006/relationships" r:embed="rId6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646</xdr:row>
      <xdr:rowOff>0</xdr:rowOff>
    </xdr:from>
    <xdr:ext cx="590550" cy="590550"/>
    <xdr:pic>
      <xdr:nvPicPr>
        <xdr:cNvPr id="647" name="image1694.jpg">
          <a:extLst>
            <a:ext uri="{FF2B5EF4-FFF2-40B4-BE49-F238E27FC236}">
              <a16:creationId xmlns:a16="http://schemas.microsoft.com/office/drawing/2014/main" id="{00000000-0008-0000-0600-000087020000}"/>
            </a:ext>
          </a:extLst>
        </xdr:cNvPr>
        <xdr:cNvPicPr preferRelativeResize="0"/>
      </xdr:nvPicPr>
      <xdr:blipFill>
        <a:blip xmlns:r="http://schemas.openxmlformats.org/officeDocument/2006/relationships" r:embed="rId6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647</xdr:row>
      <xdr:rowOff>0</xdr:rowOff>
    </xdr:from>
    <xdr:ext cx="590550" cy="590550"/>
    <xdr:pic>
      <xdr:nvPicPr>
        <xdr:cNvPr id="648" name="image1720.jpg">
          <a:extLst>
            <a:ext uri="{FF2B5EF4-FFF2-40B4-BE49-F238E27FC236}">
              <a16:creationId xmlns:a16="http://schemas.microsoft.com/office/drawing/2014/main" id="{00000000-0008-0000-0600-000088020000}"/>
            </a:ext>
          </a:extLst>
        </xdr:cNvPr>
        <xdr:cNvPicPr preferRelativeResize="0"/>
      </xdr:nvPicPr>
      <xdr:blipFill>
        <a:blip xmlns:r="http://schemas.openxmlformats.org/officeDocument/2006/relationships" r:embed="rId6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648</xdr:row>
      <xdr:rowOff>0</xdr:rowOff>
    </xdr:from>
    <xdr:ext cx="590550" cy="590550"/>
    <xdr:pic>
      <xdr:nvPicPr>
        <xdr:cNvPr id="649" name="image1527.jpg">
          <a:extLst>
            <a:ext uri="{FF2B5EF4-FFF2-40B4-BE49-F238E27FC236}">
              <a16:creationId xmlns:a16="http://schemas.microsoft.com/office/drawing/2014/main" id="{00000000-0008-0000-0600-000089020000}"/>
            </a:ext>
          </a:extLst>
        </xdr:cNvPr>
        <xdr:cNvPicPr preferRelativeResize="0"/>
      </xdr:nvPicPr>
      <xdr:blipFill>
        <a:blip xmlns:r="http://schemas.openxmlformats.org/officeDocument/2006/relationships" r:embed="rId4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649</xdr:row>
      <xdr:rowOff>0</xdr:rowOff>
    </xdr:from>
    <xdr:ext cx="590550" cy="590550"/>
    <xdr:pic>
      <xdr:nvPicPr>
        <xdr:cNvPr id="650" name="image1700.jpg">
          <a:extLst>
            <a:ext uri="{FF2B5EF4-FFF2-40B4-BE49-F238E27FC236}">
              <a16:creationId xmlns:a16="http://schemas.microsoft.com/office/drawing/2014/main" id="{00000000-0008-0000-0600-00008A020000}"/>
            </a:ext>
          </a:extLst>
        </xdr:cNvPr>
        <xdr:cNvPicPr preferRelativeResize="0"/>
      </xdr:nvPicPr>
      <xdr:blipFill>
        <a:blip xmlns:r="http://schemas.openxmlformats.org/officeDocument/2006/relationships" r:embed="rId6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650</xdr:row>
      <xdr:rowOff>0</xdr:rowOff>
    </xdr:from>
    <xdr:ext cx="590550" cy="590550"/>
    <xdr:pic>
      <xdr:nvPicPr>
        <xdr:cNvPr id="651" name="image1702.jpg">
          <a:extLst>
            <a:ext uri="{FF2B5EF4-FFF2-40B4-BE49-F238E27FC236}">
              <a16:creationId xmlns:a16="http://schemas.microsoft.com/office/drawing/2014/main" id="{00000000-0008-0000-0600-00008B020000}"/>
            </a:ext>
          </a:extLst>
        </xdr:cNvPr>
        <xdr:cNvPicPr preferRelativeResize="0"/>
      </xdr:nvPicPr>
      <xdr:blipFill>
        <a:blip xmlns:r="http://schemas.openxmlformats.org/officeDocument/2006/relationships" r:embed="rId6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651</xdr:row>
      <xdr:rowOff>0</xdr:rowOff>
    </xdr:from>
    <xdr:ext cx="590550" cy="590550"/>
    <xdr:pic>
      <xdr:nvPicPr>
        <xdr:cNvPr id="652" name="image1697.jpg">
          <a:extLst>
            <a:ext uri="{FF2B5EF4-FFF2-40B4-BE49-F238E27FC236}">
              <a16:creationId xmlns:a16="http://schemas.microsoft.com/office/drawing/2014/main" id="{00000000-0008-0000-0600-00008C020000}"/>
            </a:ext>
          </a:extLst>
        </xdr:cNvPr>
        <xdr:cNvPicPr preferRelativeResize="0"/>
      </xdr:nvPicPr>
      <xdr:blipFill>
        <a:blip xmlns:r="http://schemas.openxmlformats.org/officeDocument/2006/relationships" r:embed="rId6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652</xdr:row>
      <xdr:rowOff>0</xdr:rowOff>
    </xdr:from>
    <xdr:ext cx="590550" cy="590550"/>
    <xdr:pic>
      <xdr:nvPicPr>
        <xdr:cNvPr id="653" name="image1701.jpg">
          <a:extLst>
            <a:ext uri="{FF2B5EF4-FFF2-40B4-BE49-F238E27FC236}">
              <a16:creationId xmlns:a16="http://schemas.microsoft.com/office/drawing/2014/main" id="{00000000-0008-0000-0600-00008D020000}"/>
            </a:ext>
          </a:extLst>
        </xdr:cNvPr>
        <xdr:cNvPicPr preferRelativeResize="0"/>
      </xdr:nvPicPr>
      <xdr:blipFill>
        <a:blip xmlns:r="http://schemas.openxmlformats.org/officeDocument/2006/relationships" r:embed="rId6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653</xdr:row>
      <xdr:rowOff>0</xdr:rowOff>
    </xdr:from>
    <xdr:ext cx="590550" cy="590550"/>
    <xdr:pic>
      <xdr:nvPicPr>
        <xdr:cNvPr id="654" name="image1704.png">
          <a:extLst>
            <a:ext uri="{FF2B5EF4-FFF2-40B4-BE49-F238E27FC236}">
              <a16:creationId xmlns:a16="http://schemas.microsoft.com/office/drawing/2014/main" id="{00000000-0008-0000-0600-00008E020000}"/>
            </a:ext>
          </a:extLst>
        </xdr:cNvPr>
        <xdr:cNvPicPr preferRelativeResize="0"/>
      </xdr:nvPicPr>
      <xdr:blipFill>
        <a:blip xmlns:r="http://schemas.openxmlformats.org/officeDocument/2006/relationships" r:embed="rId6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654</xdr:row>
      <xdr:rowOff>0</xdr:rowOff>
    </xdr:from>
    <xdr:ext cx="590550" cy="590550"/>
    <xdr:pic>
      <xdr:nvPicPr>
        <xdr:cNvPr id="655" name="image1718.jpg">
          <a:extLst>
            <a:ext uri="{FF2B5EF4-FFF2-40B4-BE49-F238E27FC236}">
              <a16:creationId xmlns:a16="http://schemas.microsoft.com/office/drawing/2014/main" id="{00000000-0008-0000-0600-00008F020000}"/>
            </a:ext>
          </a:extLst>
        </xdr:cNvPr>
        <xdr:cNvPicPr preferRelativeResize="0"/>
      </xdr:nvPicPr>
      <xdr:blipFill>
        <a:blip xmlns:r="http://schemas.openxmlformats.org/officeDocument/2006/relationships" r:embed="rId6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655</xdr:row>
      <xdr:rowOff>0</xdr:rowOff>
    </xdr:from>
    <xdr:ext cx="590550" cy="590550"/>
    <xdr:pic>
      <xdr:nvPicPr>
        <xdr:cNvPr id="656" name="image1709.jpg">
          <a:extLst>
            <a:ext uri="{FF2B5EF4-FFF2-40B4-BE49-F238E27FC236}">
              <a16:creationId xmlns:a16="http://schemas.microsoft.com/office/drawing/2014/main" id="{00000000-0008-0000-0600-000090020000}"/>
            </a:ext>
          </a:extLst>
        </xdr:cNvPr>
        <xdr:cNvPicPr preferRelativeResize="0"/>
      </xdr:nvPicPr>
      <xdr:blipFill>
        <a:blip xmlns:r="http://schemas.openxmlformats.org/officeDocument/2006/relationships" r:embed="rId6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656</xdr:row>
      <xdr:rowOff>0</xdr:rowOff>
    </xdr:from>
    <xdr:ext cx="590550" cy="590550"/>
    <xdr:pic>
      <xdr:nvPicPr>
        <xdr:cNvPr id="657" name="image1712.jpg">
          <a:extLst>
            <a:ext uri="{FF2B5EF4-FFF2-40B4-BE49-F238E27FC236}">
              <a16:creationId xmlns:a16="http://schemas.microsoft.com/office/drawing/2014/main" id="{00000000-0008-0000-0600-000091020000}"/>
            </a:ext>
          </a:extLst>
        </xdr:cNvPr>
        <xdr:cNvPicPr preferRelativeResize="0"/>
      </xdr:nvPicPr>
      <xdr:blipFill>
        <a:blip xmlns:r="http://schemas.openxmlformats.org/officeDocument/2006/relationships" r:embed="rId6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657</xdr:row>
      <xdr:rowOff>0</xdr:rowOff>
    </xdr:from>
    <xdr:ext cx="590550" cy="590550"/>
    <xdr:pic>
      <xdr:nvPicPr>
        <xdr:cNvPr id="658" name="image1699.jpg">
          <a:extLst>
            <a:ext uri="{FF2B5EF4-FFF2-40B4-BE49-F238E27FC236}">
              <a16:creationId xmlns:a16="http://schemas.microsoft.com/office/drawing/2014/main" id="{00000000-0008-0000-0600-000092020000}"/>
            </a:ext>
          </a:extLst>
        </xdr:cNvPr>
        <xdr:cNvPicPr preferRelativeResize="0"/>
      </xdr:nvPicPr>
      <xdr:blipFill>
        <a:blip xmlns:r="http://schemas.openxmlformats.org/officeDocument/2006/relationships" r:embed="rId6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658</xdr:row>
      <xdr:rowOff>0</xdr:rowOff>
    </xdr:from>
    <xdr:ext cx="590550" cy="590550"/>
    <xdr:pic>
      <xdr:nvPicPr>
        <xdr:cNvPr id="659" name="image1698.jpg">
          <a:extLst>
            <a:ext uri="{FF2B5EF4-FFF2-40B4-BE49-F238E27FC236}">
              <a16:creationId xmlns:a16="http://schemas.microsoft.com/office/drawing/2014/main" id="{00000000-0008-0000-0600-000093020000}"/>
            </a:ext>
          </a:extLst>
        </xdr:cNvPr>
        <xdr:cNvPicPr preferRelativeResize="0"/>
      </xdr:nvPicPr>
      <xdr:blipFill>
        <a:blip xmlns:r="http://schemas.openxmlformats.org/officeDocument/2006/relationships" r:embed="rId6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659</xdr:row>
      <xdr:rowOff>0</xdr:rowOff>
    </xdr:from>
    <xdr:ext cx="590550" cy="590550"/>
    <xdr:pic>
      <xdr:nvPicPr>
        <xdr:cNvPr id="660" name="image1707.jpg">
          <a:extLst>
            <a:ext uri="{FF2B5EF4-FFF2-40B4-BE49-F238E27FC236}">
              <a16:creationId xmlns:a16="http://schemas.microsoft.com/office/drawing/2014/main" id="{00000000-0008-0000-0600-000094020000}"/>
            </a:ext>
          </a:extLst>
        </xdr:cNvPr>
        <xdr:cNvPicPr preferRelativeResize="0"/>
      </xdr:nvPicPr>
      <xdr:blipFill>
        <a:blip xmlns:r="http://schemas.openxmlformats.org/officeDocument/2006/relationships" r:embed="rId6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660</xdr:row>
      <xdr:rowOff>0</xdr:rowOff>
    </xdr:from>
    <xdr:ext cx="590550" cy="590550"/>
    <xdr:pic>
      <xdr:nvPicPr>
        <xdr:cNvPr id="661" name="image1706.jpg">
          <a:extLst>
            <a:ext uri="{FF2B5EF4-FFF2-40B4-BE49-F238E27FC236}">
              <a16:creationId xmlns:a16="http://schemas.microsoft.com/office/drawing/2014/main" id="{00000000-0008-0000-0600-000095020000}"/>
            </a:ext>
          </a:extLst>
        </xdr:cNvPr>
        <xdr:cNvPicPr preferRelativeResize="0"/>
      </xdr:nvPicPr>
      <xdr:blipFill>
        <a:blip xmlns:r="http://schemas.openxmlformats.org/officeDocument/2006/relationships" r:embed="rId6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661</xdr:row>
      <xdr:rowOff>0</xdr:rowOff>
    </xdr:from>
    <xdr:ext cx="590550" cy="590550"/>
    <xdr:pic>
      <xdr:nvPicPr>
        <xdr:cNvPr id="662" name="image1710.jpg">
          <a:extLst>
            <a:ext uri="{FF2B5EF4-FFF2-40B4-BE49-F238E27FC236}">
              <a16:creationId xmlns:a16="http://schemas.microsoft.com/office/drawing/2014/main" id="{00000000-0008-0000-0600-000096020000}"/>
            </a:ext>
          </a:extLst>
        </xdr:cNvPr>
        <xdr:cNvPicPr preferRelativeResize="0"/>
      </xdr:nvPicPr>
      <xdr:blipFill>
        <a:blip xmlns:r="http://schemas.openxmlformats.org/officeDocument/2006/relationships" r:embed="rId6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662</xdr:row>
      <xdr:rowOff>0</xdr:rowOff>
    </xdr:from>
    <xdr:ext cx="590550" cy="590550"/>
    <xdr:pic>
      <xdr:nvPicPr>
        <xdr:cNvPr id="663" name="image1740.jpg">
          <a:extLst>
            <a:ext uri="{FF2B5EF4-FFF2-40B4-BE49-F238E27FC236}">
              <a16:creationId xmlns:a16="http://schemas.microsoft.com/office/drawing/2014/main" id="{00000000-0008-0000-0600-000097020000}"/>
            </a:ext>
          </a:extLst>
        </xdr:cNvPr>
        <xdr:cNvPicPr preferRelativeResize="0"/>
      </xdr:nvPicPr>
      <xdr:blipFill>
        <a:blip xmlns:r="http://schemas.openxmlformats.org/officeDocument/2006/relationships" r:embed="rId6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663</xdr:row>
      <xdr:rowOff>0</xdr:rowOff>
    </xdr:from>
    <xdr:ext cx="590550" cy="590550"/>
    <xdr:pic>
      <xdr:nvPicPr>
        <xdr:cNvPr id="664" name="image1729.jpg">
          <a:extLst>
            <a:ext uri="{FF2B5EF4-FFF2-40B4-BE49-F238E27FC236}">
              <a16:creationId xmlns:a16="http://schemas.microsoft.com/office/drawing/2014/main" id="{00000000-0008-0000-0600-000098020000}"/>
            </a:ext>
          </a:extLst>
        </xdr:cNvPr>
        <xdr:cNvPicPr preferRelativeResize="0"/>
      </xdr:nvPicPr>
      <xdr:blipFill>
        <a:blip xmlns:r="http://schemas.openxmlformats.org/officeDocument/2006/relationships" r:embed="rId6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664</xdr:row>
      <xdr:rowOff>0</xdr:rowOff>
    </xdr:from>
    <xdr:ext cx="590550" cy="590550"/>
    <xdr:pic>
      <xdr:nvPicPr>
        <xdr:cNvPr id="665" name="image1705.jpg">
          <a:extLst>
            <a:ext uri="{FF2B5EF4-FFF2-40B4-BE49-F238E27FC236}">
              <a16:creationId xmlns:a16="http://schemas.microsoft.com/office/drawing/2014/main" id="{00000000-0008-0000-0600-000099020000}"/>
            </a:ext>
          </a:extLst>
        </xdr:cNvPr>
        <xdr:cNvPicPr preferRelativeResize="0"/>
      </xdr:nvPicPr>
      <xdr:blipFill>
        <a:blip xmlns:r="http://schemas.openxmlformats.org/officeDocument/2006/relationships" r:embed="rId6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665</xdr:row>
      <xdr:rowOff>0</xdr:rowOff>
    </xdr:from>
    <xdr:ext cx="590550" cy="590550"/>
    <xdr:pic>
      <xdr:nvPicPr>
        <xdr:cNvPr id="666" name="image1716.jpg">
          <a:extLst>
            <a:ext uri="{FF2B5EF4-FFF2-40B4-BE49-F238E27FC236}">
              <a16:creationId xmlns:a16="http://schemas.microsoft.com/office/drawing/2014/main" id="{00000000-0008-0000-0600-00009A020000}"/>
            </a:ext>
          </a:extLst>
        </xdr:cNvPr>
        <xdr:cNvPicPr preferRelativeResize="0"/>
      </xdr:nvPicPr>
      <xdr:blipFill>
        <a:blip xmlns:r="http://schemas.openxmlformats.org/officeDocument/2006/relationships" r:embed="rId6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666</xdr:row>
      <xdr:rowOff>0</xdr:rowOff>
    </xdr:from>
    <xdr:ext cx="590550" cy="590550"/>
    <xdr:pic>
      <xdr:nvPicPr>
        <xdr:cNvPr id="667" name="image1741.jpg">
          <a:extLst>
            <a:ext uri="{FF2B5EF4-FFF2-40B4-BE49-F238E27FC236}">
              <a16:creationId xmlns:a16="http://schemas.microsoft.com/office/drawing/2014/main" id="{00000000-0008-0000-0600-00009B020000}"/>
            </a:ext>
          </a:extLst>
        </xdr:cNvPr>
        <xdr:cNvPicPr preferRelativeResize="0"/>
      </xdr:nvPicPr>
      <xdr:blipFill>
        <a:blip xmlns:r="http://schemas.openxmlformats.org/officeDocument/2006/relationships" r:embed="rId6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667</xdr:row>
      <xdr:rowOff>0</xdr:rowOff>
    </xdr:from>
    <xdr:ext cx="590550" cy="590550"/>
    <xdr:pic>
      <xdr:nvPicPr>
        <xdr:cNvPr id="668" name="image1730.jpg">
          <a:extLst>
            <a:ext uri="{FF2B5EF4-FFF2-40B4-BE49-F238E27FC236}">
              <a16:creationId xmlns:a16="http://schemas.microsoft.com/office/drawing/2014/main" id="{00000000-0008-0000-0600-00009C020000}"/>
            </a:ext>
          </a:extLst>
        </xdr:cNvPr>
        <xdr:cNvPicPr preferRelativeResize="0"/>
      </xdr:nvPicPr>
      <xdr:blipFill>
        <a:blip xmlns:r="http://schemas.openxmlformats.org/officeDocument/2006/relationships" r:embed="rId6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668</xdr:row>
      <xdr:rowOff>0</xdr:rowOff>
    </xdr:from>
    <xdr:ext cx="590550" cy="590550"/>
    <xdr:pic>
      <xdr:nvPicPr>
        <xdr:cNvPr id="669" name="image1747.jpg">
          <a:extLst>
            <a:ext uri="{FF2B5EF4-FFF2-40B4-BE49-F238E27FC236}">
              <a16:creationId xmlns:a16="http://schemas.microsoft.com/office/drawing/2014/main" id="{00000000-0008-0000-0600-00009D020000}"/>
            </a:ext>
          </a:extLst>
        </xdr:cNvPr>
        <xdr:cNvPicPr preferRelativeResize="0"/>
      </xdr:nvPicPr>
      <xdr:blipFill>
        <a:blip xmlns:r="http://schemas.openxmlformats.org/officeDocument/2006/relationships" r:embed="rId6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669</xdr:row>
      <xdr:rowOff>0</xdr:rowOff>
    </xdr:from>
    <xdr:ext cx="590550" cy="590550"/>
    <xdr:pic>
      <xdr:nvPicPr>
        <xdr:cNvPr id="670" name="image1736.jpg">
          <a:extLst>
            <a:ext uri="{FF2B5EF4-FFF2-40B4-BE49-F238E27FC236}">
              <a16:creationId xmlns:a16="http://schemas.microsoft.com/office/drawing/2014/main" id="{00000000-0008-0000-0600-00009E020000}"/>
            </a:ext>
          </a:extLst>
        </xdr:cNvPr>
        <xdr:cNvPicPr preferRelativeResize="0"/>
      </xdr:nvPicPr>
      <xdr:blipFill>
        <a:blip xmlns:r="http://schemas.openxmlformats.org/officeDocument/2006/relationships" r:embed="rId6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670</xdr:row>
      <xdr:rowOff>0</xdr:rowOff>
    </xdr:from>
    <xdr:ext cx="590550" cy="590550"/>
    <xdr:pic>
      <xdr:nvPicPr>
        <xdr:cNvPr id="671" name="image1726.jpg">
          <a:extLst>
            <a:ext uri="{FF2B5EF4-FFF2-40B4-BE49-F238E27FC236}">
              <a16:creationId xmlns:a16="http://schemas.microsoft.com/office/drawing/2014/main" id="{00000000-0008-0000-0600-00009F020000}"/>
            </a:ext>
          </a:extLst>
        </xdr:cNvPr>
        <xdr:cNvPicPr preferRelativeResize="0"/>
      </xdr:nvPicPr>
      <xdr:blipFill>
        <a:blip xmlns:r="http://schemas.openxmlformats.org/officeDocument/2006/relationships" r:embed="rId6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671</xdr:row>
      <xdr:rowOff>0</xdr:rowOff>
    </xdr:from>
    <xdr:ext cx="590550" cy="590550"/>
    <xdr:pic>
      <xdr:nvPicPr>
        <xdr:cNvPr id="672" name="image1717.jpg">
          <a:extLst>
            <a:ext uri="{FF2B5EF4-FFF2-40B4-BE49-F238E27FC236}">
              <a16:creationId xmlns:a16="http://schemas.microsoft.com/office/drawing/2014/main" id="{00000000-0008-0000-0600-0000A0020000}"/>
            </a:ext>
          </a:extLst>
        </xdr:cNvPr>
        <xdr:cNvPicPr preferRelativeResize="0"/>
      </xdr:nvPicPr>
      <xdr:blipFill>
        <a:blip xmlns:r="http://schemas.openxmlformats.org/officeDocument/2006/relationships" r:embed="rId6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672</xdr:row>
      <xdr:rowOff>0</xdr:rowOff>
    </xdr:from>
    <xdr:ext cx="590550" cy="590550"/>
    <xdr:pic>
      <xdr:nvPicPr>
        <xdr:cNvPr id="673" name="image1713.jpg">
          <a:extLst>
            <a:ext uri="{FF2B5EF4-FFF2-40B4-BE49-F238E27FC236}">
              <a16:creationId xmlns:a16="http://schemas.microsoft.com/office/drawing/2014/main" id="{00000000-0008-0000-0600-0000A1020000}"/>
            </a:ext>
          </a:extLst>
        </xdr:cNvPr>
        <xdr:cNvPicPr preferRelativeResize="0"/>
      </xdr:nvPicPr>
      <xdr:blipFill>
        <a:blip xmlns:r="http://schemas.openxmlformats.org/officeDocument/2006/relationships" r:embed="rId6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673</xdr:row>
      <xdr:rowOff>0</xdr:rowOff>
    </xdr:from>
    <xdr:ext cx="590550" cy="590550"/>
    <xdr:pic>
      <xdr:nvPicPr>
        <xdr:cNvPr id="674" name="image1714.jpg">
          <a:extLst>
            <a:ext uri="{FF2B5EF4-FFF2-40B4-BE49-F238E27FC236}">
              <a16:creationId xmlns:a16="http://schemas.microsoft.com/office/drawing/2014/main" id="{00000000-0008-0000-0600-0000A2020000}"/>
            </a:ext>
          </a:extLst>
        </xdr:cNvPr>
        <xdr:cNvPicPr preferRelativeResize="0"/>
      </xdr:nvPicPr>
      <xdr:blipFill>
        <a:blip xmlns:r="http://schemas.openxmlformats.org/officeDocument/2006/relationships" r:embed="rId6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674</xdr:row>
      <xdr:rowOff>0</xdr:rowOff>
    </xdr:from>
    <xdr:ext cx="590550" cy="590550"/>
    <xdr:pic>
      <xdr:nvPicPr>
        <xdr:cNvPr id="675" name="image1715.jpg">
          <a:extLst>
            <a:ext uri="{FF2B5EF4-FFF2-40B4-BE49-F238E27FC236}">
              <a16:creationId xmlns:a16="http://schemas.microsoft.com/office/drawing/2014/main" id="{00000000-0008-0000-0600-0000A3020000}"/>
            </a:ext>
          </a:extLst>
        </xdr:cNvPr>
        <xdr:cNvPicPr preferRelativeResize="0"/>
      </xdr:nvPicPr>
      <xdr:blipFill>
        <a:blip xmlns:r="http://schemas.openxmlformats.org/officeDocument/2006/relationships" r:embed="rId6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675</xdr:row>
      <xdr:rowOff>0</xdr:rowOff>
    </xdr:from>
    <xdr:ext cx="590550" cy="590550"/>
    <xdr:pic>
      <xdr:nvPicPr>
        <xdr:cNvPr id="676" name="image1711.jpg">
          <a:extLst>
            <a:ext uri="{FF2B5EF4-FFF2-40B4-BE49-F238E27FC236}">
              <a16:creationId xmlns:a16="http://schemas.microsoft.com/office/drawing/2014/main" id="{00000000-0008-0000-0600-0000A4020000}"/>
            </a:ext>
          </a:extLst>
        </xdr:cNvPr>
        <xdr:cNvPicPr preferRelativeResize="0"/>
      </xdr:nvPicPr>
      <xdr:blipFill>
        <a:blip xmlns:r="http://schemas.openxmlformats.org/officeDocument/2006/relationships" r:embed="rId6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676</xdr:row>
      <xdr:rowOff>0</xdr:rowOff>
    </xdr:from>
    <xdr:ext cx="590550" cy="590550"/>
    <xdr:pic>
      <xdr:nvPicPr>
        <xdr:cNvPr id="677" name="image1722.jpg">
          <a:extLst>
            <a:ext uri="{FF2B5EF4-FFF2-40B4-BE49-F238E27FC236}">
              <a16:creationId xmlns:a16="http://schemas.microsoft.com/office/drawing/2014/main" id="{00000000-0008-0000-0600-0000A5020000}"/>
            </a:ext>
          </a:extLst>
        </xdr:cNvPr>
        <xdr:cNvPicPr preferRelativeResize="0"/>
      </xdr:nvPicPr>
      <xdr:blipFill>
        <a:blip xmlns:r="http://schemas.openxmlformats.org/officeDocument/2006/relationships" r:embed="rId6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677</xdr:row>
      <xdr:rowOff>0</xdr:rowOff>
    </xdr:from>
    <xdr:ext cx="590550" cy="590550"/>
    <xdr:pic>
      <xdr:nvPicPr>
        <xdr:cNvPr id="678" name="image1719.jpg">
          <a:extLst>
            <a:ext uri="{FF2B5EF4-FFF2-40B4-BE49-F238E27FC236}">
              <a16:creationId xmlns:a16="http://schemas.microsoft.com/office/drawing/2014/main" id="{00000000-0008-0000-0600-0000A6020000}"/>
            </a:ext>
          </a:extLst>
        </xdr:cNvPr>
        <xdr:cNvPicPr preferRelativeResize="0"/>
      </xdr:nvPicPr>
      <xdr:blipFill>
        <a:blip xmlns:r="http://schemas.openxmlformats.org/officeDocument/2006/relationships" r:embed="rId6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678</xdr:row>
      <xdr:rowOff>0</xdr:rowOff>
    </xdr:from>
    <xdr:ext cx="590550" cy="590550"/>
    <xdr:pic>
      <xdr:nvPicPr>
        <xdr:cNvPr id="679" name="image1721.jpg">
          <a:extLst>
            <a:ext uri="{FF2B5EF4-FFF2-40B4-BE49-F238E27FC236}">
              <a16:creationId xmlns:a16="http://schemas.microsoft.com/office/drawing/2014/main" id="{00000000-0008-0000-0600-0000A7020000}"/>
            </a:ext>
          </a:extLst>
        </xdr:cNvPr>
        <xdr:cNvPicPr preferRelativeResize="0"/>
      </xdr:nvPicPr>
      <xdr:blipFill>
        <a:blip xmlns:r="http://schemas.openxmlformats.org/officeDocument/2006/relationships" r:embed="rId6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679</xdr:row>
      <xdr:rowOff>0</xdr:rowOff>
    </xdr:from>
    <xdr:ext cx="590550" cy="590550"/>
    <xdr:pic>
      <xdr:nvPicPr>
        <xdr:cNvPr id="680" name="image1727.jpg">
          <a:extLst>
            <a:ext uri="{FF2B5EF4-FFF2-40B4-BE49-F238E27FC236}">
              <a16:creationId xmlns:a16="http://schemas.microsoft.com/office/drawing/2014/main" id="{00000000-0008-0000-0600-0000A8020000}"/>
            </a:ext>
          </a:extLst>
        </xdr:cNvPr>
        <xdr:cNvPicPr preferRelativeResize="0"/>
      </xdr:nvPicPr>
      <xdr:blipFill>
        <a:blip xmlns:r="http://schemas.openxmlformats.org/officeDocument/2006/relationships" r:embed="rId6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680</xdr:row>
      <xdr:rowOff>0</xdr:rowOff>
    </xdr:from>
    <xdr:ext cx="590550" cy="590550"/>
    <xdr:pic>
      <xdr:nvPicPr>
        <xdr:cNvPr id="681" name="image1723.jpg">
          <a:extLst>
            <a:ext uri="{FF2B5EF4-FFF2-40B4-BE49-F238E27FC236}">
              <a16:creationId xmlns:a16="http://schemas.microsoft.com/office/drawing/2014/main" id="{00000000-0008-0000-0600-0000A9020000}"/>
            </a:ext>
          </a:extLst>
        </xdr:cNvPr>
        <xdr:cNvPicPr preferRelativeResize="0"/>
      </xdr:nvPicPr>
      <xdr:blipFill>
        <a:blip xmlns:r="http://schemas.openxmlformats.org/officeDocument/2006/relationships" r:embed="rId6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681</xdr:row>
      <xdr:rowOff>0</xdr:rowOff>
    </xdr:from>
    <xdr:ext cx="590550" cy="590550"/>
    <xdr:pic>
      <xdr:nvPicPr>
        <xdr:cNvPr id="682" name="image1737.jpg">
          <a:extLst>
            <a:ext uri="{FF2B5EF4-FFF2-40B4-BE49-F238E27FC236}">
              <a16:creationId xmlns:a16="http://schemas.microsoft.com/office/drawing/2014/main" id="{00000000-0008-0000-0600-0000AA020000}"/>
            </a:ext>
          </a:extLst>
        </xdr:cNvPr>
        <xdr:cNvPicPr preferRelativeResize="0"/>
      </xdr:nvPicPr>
      <xdr:blipFill>
        <a:blip xmlns:r="http://schemas.openxmlformats.org/officeDocument/2006/relationships" r:embed="rId6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682</xdr:row>
      <xdr:rowOff>0</xdr:rowOff>
    </xdr:from>
    <xdr:ext cx="590550" cy="590550"/>
    <xdr:pic>
      <xdr:nvPicPr>
        <xdr:cNvPr id="683" name="image1724.jpg">
          <a:extLst>
            <a:ext uri="{FF2B5EF4-FFF2-40B4-BE49-F238E27FC236}">
              <a16:creationId xmlns:a16="http://schemas.microsoft.com/office/drawing/2014/main" id="{00000000-0008-0000-0600-0000AB020000}"/>
            </a:ext>
          </a:extLst>
        </xdr:cNvPr>
        <xdr:cNvPicPr preferRelativeResize="0"/>
      </xdr:nvPicPr>
      <xdr:blipFill>
        <a:blip xmlns:r="http://schemas.openxmlformats.org/officeDocument/2006/relationships" r:embed="rId6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683</xdr:row>
      <xdr:rowOff>0</xdr:rowOff>
    </xdr:from>
    <xdr:ext cx="590550" cy="590550"/>
    <xdr:pic>
      <xdr:nvPicPr>
        <xdr:cNvPr id="684" name="image1731.png">
          <a:extLst>
            <a:ext uri="{FF2B5EF4-FFF2-40B4-BE49-F238E27FC236}">
              <a16:creationId xmlns:a16="http://schemas.microsoft.com/office/drawing/2014/main" id="{00000000-0008-0000-0600-0000AC020000}"/>
            </a:ext>
          </a:extLst>
        </xdr:cNvPr>
        <xdr:cNvPicPr preferRelativeResize="0"/>
      </xdr:nvPicPr>
      <xdr:blipFill>
        <a:blip xmlns:r="http://schemas.openxmlformats.org/officeDocument/2006/relationships" r:embed="rId6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684</xdr:row>
      <xdr:rowOff>0</xdr:rowOff>
    </xdr:from>
    <xdr:ext cx="590550" cy="590550"/>
    <xdr:pic>
      <xdr:nvPicPr>
        <xdr:cNvPr id="685" name="image1728.png">
          <a:extLst>
            <a:ext uri="{FF2B5EF4-FFF2-40B4-BE49-F238E27FC236}">
              <a16:creationId xmlns:a16="http://schemas.microsoft.com/office/drawing/2014/main" id="{00000000-0008-0000-0600-0000AD020000}"/>
            </a:ext>
          </a:extLst>
        </xdr:cNvPr>
        <xdr:cNvPicPr preferRelativeResize="0"/>
      </xdr:nvPicPr>
      <xdr:blipFill>
        <a:blip xmlns:r="http://schemas.openxmlformats.org/officeDocument/2006/relationships" r:embed="rId6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685</xdr:row>
      <xdr:rowOff>0</xdr:rowOff>
    </xdr:from>
    <xdr:ext cx="590550" cy="590550"/>
    <xdr:pic>
      <xdr:nvPicPr>
        <xdr:cNvPr id="686" name="image1725.png">
          <a:extLst>
            <a:ext uri="{FF2B5EF4-FFF2-40B4-BE49-F238E27FC236}">
              <a16:creationId xmlns:a16="http://schemas.microsoft.com/office/drawing/2014/main" id="{00000000-0008-0000-0600-0000AE020000}"/>
            </a:ext>
          </a:extLst>
        </xdr:cNvPr>
        <xdr:cNvPicPr preferRelativeResize="0"/>
      </xdr:nvPicPr>
      <xdr:blipFill>
        <a:blip xmlns:r="http://schemas.openxmlformats.org/officeDocument/2006/relationships" r:embed="rId6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686</xdr:row>
      <xdr:rowOff>0</xdr:rowOff>
    </xdr:from>
    <xdr:ext cx="590550" cy="590550"/>
    <xdr:pic>
      <xdr:nvPicPr>
        <xdr:cNvPr id="687" name="image1733.png">
          <a:extLst>
            <a:ext uri="{FF2B5EF4-FFF2-40B4-BE49-F238E27FC236}">
              <a16:creationId xmlns:a16="http://schemas.microsoft.com/office/drawing/2014/main" id="{00000000-0008-0000-0600-0000AF020000}"/>
            </a:ext>
          </a:extLst>
        </xdr:cNvPr>
        <xdr:cNvPicPr preferRelativeResize="0"/>
      </xdr:nvPicPr>
      <xdr:blipFill>
        <a:blip xmlns:r="http://schemas.openxmlformats.org/officeDocument/2006/relationships" r:embed="rId6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687</xdr:row>
      <xdr:rowOff>0</xdr:rowOff>
    </xdr:from>
    <xdr:ext cx="295275" cy="590550"/>
    <xdr:pic>
      <xdr:nvPicPr>
        <xdr:cNvPr id="688" name="image1748.png">
          <a:extLst>
            <a:ext uri="{FF2B5EF4-FFF2-40B4-BE49-F238E27FC236}">
              <a16:creationId xmlns:a16="http://schemas.microsoft.com/office/drawing/2014/main" id="{00000000-0008-0000-0600-0000B0020000}"/>
            </a:ext>
          </a:extLst>
        </xdr:cNvPr>
        <xdr:cNvPicPr preferRelativeResize="0"/>
      </xdr:nvPicPr>
      <xdr:blipFill>
        <a:blip xmlns:r="http://schemas.openxmlformats.org/officeDocument/2006/relationships" r:embed="rId6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688</xdr:row>
      <xdr:rowOff>0</xdr:rowOff>
    </xdr:from>
    <xdr:ext cx="590550" cy="590550"/>
    <xdr:pic>
      <xdr:nvPicPr>
        <xdr:cNvPr id="689" name="image1757.jpg">
          <a:extLst>
            <a:ext uri="{FF2B5EF4-FFF2-40B4-BE49-F238E27FC236}">
              <a16:creationId xmlns:a16="http://schemas.microsoft.com/office/drawing/2014/main" id="{00000000-0008-0000-0600-0000B1020000}"/>
            </a:ext>
          </a:extLst>
        </xdr:cNvPr>
        <xdr:cNvPicPr preferRelativeResize="0"/>
      </xdr:nvPicPr>
      <xdr:blipFill>
        <a:blip xmlns:r="http://schemas.openxmlformats.org/officeDocument/2006/relationships" r:embed="rId6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689</xdr:row>
      <xdr:rowOff>0</xdr:rowOff>
    </xdr:from>
    <xdr:ext cx="590550" cy="590550"/>
    <xdr:pic>
      <xdr:nvPicPr>
        <xdr:cNvPr id="690" name="image1739.jpg">
          <a:extLst>
            <a:ext uri="{FF2B5EF4-FFF2-40B4-BE49-F238E27FC236}">
              <a16:creationId xmlns:a16="http://schemas.microsoft.com/office/drawing/2014/main" id="{00000000-0008-0000-0600-0000B2020000}"/>
            </a:ext>
          </a:extLst>
        </xdr:cNvPr>
        <xdr:cNvPicPr preferRelativeResize="0"/>
      </xdr:nvPicPr>
      <xdr:blipFill>
        <a:blip xmlns:r="http://schemas.openxmlformats.org/officeDocument/2006/relationships" r:embed="rId6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690</xdr:row>
      <xdr:rowOff>0</xdr:rowOff>
    </xdr:from>
    <xdr:ext cx="866775" cy="381000"/>
    <xdr:pic>
      <xdr:nvPicPr>
        <xdr:cNvPr id="691" name="image1732.jpg">
          <a:extLst>
            <a:ext uri="{FF2B5EF4-FFF2-40B4-BE49-F238E27FC236}">
              <a16:creationId xmlns:a16="http://schemas.microsoft.com/office/drawing/2014/main" id="{00000000-0008-0000-0600-0000B3020000}"/>
            </a:ext>
          </a:extLst>
        </xdr:cNvPr>
        <xdr:cNvPicPr preferRelativeResize="0"/>
      </xdr:nvPicPr>
      <xdr:blipFill>
        <a:blip xmlns:r="http://schemas.openxmlformats.org/officeDocument/2006/relationships" r:embed="rId6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691</xdr:row>
      <xdr:rowOff>0</xdr:rowOff>
    </xdr:from>
    <xdr:ext cx="590550" cy="590550"/>
    <xdr:pic>
      <xdr:nvPicPr>
        <xdr:cNvPr id="692" name="image1755.jpg">
          <a:extLst>
            <a:ext uri="{FF2B5EF4-FFF2-40B4-BE49-F238E27FC236}">
              <a16:creationId xmlns:a16="http://schemas.microsoft.com/office/drawing/2014/main" id="{00000000-0008-0000-0600-0000B4020000}"/>
            </a:ext>
          </a:extLst>
        </xdr:cNvPr>
        <xdr:cNvPicPr preferRelativeResize="0"/>
      </xdr:nvPicPr>
      <xdr:blipFill>
        <a:blip xmlns:r="http://schemas.openxmlformats.org/officeDocument/2006/relationships" r:embed="rId6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692</xdr:row>
      <xdr:rowOff>0</xdr:rowOff>
    </xdr:from>
    <xdr:ext cx="590550" cy="590550"/>
    <xdr:pic>
      <xdr:nvPicPr>
        <xdr:cNvPr id="693" name="image1750.png">
          <a:extLst>
            <a:ext uri="{FF2B5EF4-FFF2-40B4-BE49-F238E27FC236}">
              <a16:creationId xmlns:a16="http://schemas.microsoft.com/office/drawing/2014/main" id="{00000000-0008-0000-0600-0000B5020000}"/>
            </a:ext>
          </a:extLst>
        </xdr:cNvPr>
        <xdr:cNvPicPr preferRelativeResize="0"/>
      </xdr:nvPicPr>
      <xdr:blipFill>
        <a:blip xmlns:r="http://schemas.openxmlformats.org/officeDocument/2006/relationships" r:embed="rId6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693</xdr:row>
      <xdr:rowOff>0</xdr:rowOff>
    </xdr:from>
    <xdr:ext cx="590550" cy="590550"/>
    <xdr:pic>
      <xdr:nvPicPr>
        <xdr:cNvPr id="694" name="image1401.jpg">
          <a:extLst>
            <a:ext uri="{FF2B5EF4-FFF2-40B4-BE49-F238E27FC236}">
              <a16:creationId xmlns:a16="http://schemas.microsoft.com/office/drawing/2014/main" id="{00000000-0008-0000-0600-0000B6020000}"/>
            </a:ext>
          </a:extLst>
        </xdr:cNvPr>
        <xdr:cNvPicPr preferRelativeResize="0"/>
      </xdr:nvPicPr>
      <xdr:blipFill>
        <a:blip xmlns:r="http://schemas.openxmlformats.org/officeDocument/2006/relationships" r:embed="rId3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694</xdr:row>
      <xdr:rowOff>0</xdr:rowOff>
    </xdr:from>
    <xdr:ext cx="590550" cy="590550"/>
    <xdr:pic>
      <xdr:nvPicPr>
        <xdr:cNvPr id="695" name="image1735.jpg">
          <a:extLst>
            <a:ext uri="{FF2B5EF4-FFF2-40B4-BE49-F238E27FC236}">
              <a16:creationId xmlns:a16="http://schemas.microsoft.com/office/drawing/2014/main" id="{00000000-0008-0000-0600-0000B7020000}"/>
            </a:ext>
          </a:extLst>
        </xdr:cNvPr>
        <xdr:cNvPicPr preferRelativeResize="0"/>
      </xdr:nvPicPr>
      <xdr:blipFill>
        <a:blip xmlns:r="http://schemas.openxmlformats.org/officeDocument/2006/relationships" r:embed="rId6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699</xdr:row>
      <xdr:rowOff>0</xdr:rowOff>
    </xdr:from>
    <xdr:ext cx="590550" cy="590550"/>
    <xdr:pic>
      <xdr:nvPicPr>
        <xdr:cNvPr id="696" name="image1746.jpg">
          <a:extLst>
            <a:ext uri="{FF2B5EF4-FFF2-40B4-BE49-F238E27FC236}">
              <a16:creationId xmlns:a16="http://schemas.microsoft.com/office/drawing/2014/main" id="{00000000-0008-0000-0600-0000B8020000}"/>
            </a:ext>
          </a:extLst>
        </xdr:cNvPr>
        <xdr:cNvPicPr preferRelativeResize="0"/>
      </xdr:nvPicPr>
      <xdr:blipFill>
        <a:blip xmlns:r="http://schemas.openxmlformats.org/officeDocument/2006/relationships" r:embed="rId6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700</xdr:row>
      <xdr:rowOff>0</xdr:rowOff>
    </xdr:from>
    <xdr:ext cx="590550" cy="590550"/>
    <xdr:pic>
      <xdr:nvPicPr>
        <xdr:cNvPr id="697" name="image1734.jpg">
          <a:extLst>
            <a:ext uri="{FF2B5EF4-FFF2-40B4-BE49-F238E27FC236}">
              <a16:creationId xmlns:a16="http://schemas.microsoft.com/office/drawing/2014/main" id="{00000000-0008-0000-0600-0000B9020000}"/>
            </a:ext>
          </a:extLst>
        </xdr:cNvPr>
        <xdr:cNvPicPr preferRelativeResize="0"/>
      </xdr:nvPicPr>
      <xdr:blipFill>
        <a:blip xmlns:r="http://schemas.openxmlformats.org/officeDocument/2006/relationships" r:embed="rId6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701</xdr:row>
      <xdr:rowOff>0</xdr:rowOff>
    </xdr:from>
    <xdr:ext cx="590550" cy="590550"/>
    <xdr:pic>
      <xdr:nvPicPr>
        <xdr:cNvPr id="698" name="image1743.jpg">
          <a:extLst>
            <a:ext uri="{FF2B5EF4-FFF2-40B4-BE49-F238E27FC236}">
              <a16:creationId xmlns:a16="http://schemas.microsoft.com/office/drawing/2014/main" id="{00000000-0008-0000-0600-0000BA020000}"/>
            </a:ext>
          </a:extLst>
        </xdr:cNvPr>
        <xdr:cNvPicPr preferRelativeResize="0"/>
      </xdr:nvPicPr>
      <xdr:blipFill>
        <a:blip xmlns:r="http://schemas.openxmlformats.org/officeDocument/2006/relationships" r:embed="rId6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702</xdr:row>
      <xdr:rowOff>0</xdr:rowOff>
    </xdr:from>
    <xdr:ext cx="590550" cy="590550"/>
    <xdr:pic>
      <xdr:nvPicPr>
        <xdr:cNvPr id="699" name="image1742.jpg">
          <a:extLst>
            <a:ext uri="{FF2B5EF4-FFF2-40B4-BE49-F238E27FC236}">
              <a16:creationId xmlns:a16="http://schemas.microsoft.com/office/drawing/2014/main" id="{00000000-0008-0000-0600-0000BB020000}"/>
            </a:ext>
          </a:extLst>
        </xdr:cNvPr>
        <xdr:cNvPicPr preferRelativeResize="0"/>
      </xdr:nvPicPr>
      <xdr:blipFill>
        <a:blip xmlns:r="http://schemas.openxmlformats.org/officeDocument/2006/relationships" r:embed="rId6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703</xdr:row>
      <xdr:rowOff>0</xdr:rowOff>
    </xdr:from>
    <xdr:ext cx="590550" cy="590550"/>
    <xdr:pic>
      <xdr:nvPicPr>
        <xdr:cNvPr id="700" name="image1776.jpg">
          <a:extLst>
            <a:ext uri="{FF2B5EF4-FFF2-40B4-BE49-F238E27FC236}">
              <a16:creationId xmlns:a16="http://schemas.microsoft.com/office/drawing/2014/main" id="{00000000-0008-0000-0600-0000BC020000}"/>
            </a:ext>
          </a:extLst>
        </xdr:cNvPr>
        <xdr:cNvPicPr preferRelativeResize="0"/>
      </xdr:nvPicPr>
      <xdr:blipFill>
        <a:blip xmlns:r="http://schemas.openxmlformats.org/officeDocument/2006/relationships" r:embed="rId6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704</xdr:row>
      <xdr:rowOff>0</xdr:rowOff>
    </xdr:from>
    <xdr:ext cx="590550" cy="590550"/>
    <xdr:pic>
      <xdr:nvPicPr>
        <xdr:cNvPr id="701" name="image1744.jpg">
          <a:extLst>
            <a:ext uri="{FF2B5EF4-FFF2-40B4-BE49-F238E27FC236}">
              <a16:creationId xmlns:a16="http://schemas.microsoft.com/office/drawing/2014/main" id="{00000000-0008-0000-0600-0000BD020000}"/>
            </a:ext>
          </a:extLst>
        </xdr:cNvPr>
        <xdr:cNvPicPr preferRelativeResize="0"/>
      </xdr:nvPicPr>
      <xdr:blipFill>
        <a:blip xmlns:r="http://schemas.openxmlformats.org/officeDocument/2006/relationships" r:embed="rId6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705</xdr:row>
      <xdr:rowOff>0</xdr:rowOff>
    </xdr:from>
    <xdr:ext cx="590550" cy="590550"/>
    <xdr:pic>
      <xdr:nvPicPr>
        <xdr:cNvPr id="702" name="image1738.png">
          <a:extLst>
            <a:ext uri="{FF2B5EF4-FFF2-40B4-BE49-F238E27FC236}">
              <a16:creationId xmlns:a16="http://schemas.microsoft.com/office/drawing/2014/main" id="{00000000-0008-0000-0600-0000BE020000}"/>
            </a:ext>
          </a:extLst>
        </xdr:cNvPr>
        <xdr:cNvPicPr preferRelativeResize="0"/>
      </xdr:nvPicPr>
      <xdr:blipFill>
        <a:blip xmlns:r="http://schemas.openxmlformats.org/officeDocument/2006/relationships" r:embed="rId6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706</xdr:row>
      <xdr:rowOff>0</xdr:rowOff>
    </xdr:from>
    <xdr:ext cx="590550" cy="590550"/>
    <xdr:pic>
      <xdr:nvPicPr>
        <xdr:cNvPr id="703" name="image1769.jpg">
          <a:extLst>
            <a:ext uri="{FF2B5EF4-FFF2-40B4-BE49-F238E27FC236}">
              <a16:creationId xmlns:a16="http://schemas.microsoft.com/office/drawing/2014/main" id="{00000000-0008-0000-0600-0000BF020000}"/>
            </a:ext>
          </a:extLst>
        </xdr:cNvPr>
        <xdr:cNvPicPr preferRelativeResize="0"/>
      </xdr:nvPicPr>
      <xdr:blipFill>
        <a:blip xmlns:r="http://schemas.openxmlformats.org/officeDocument/2006/relationships" r:embed="rId6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707</xdr:row>
      <xdr:rowOff>0</xdr:rowOff>
    </xdr:from>
    <xdr:ext cx="590550" cy="590550"/>
    <xdr:pic>
      <xdr:nvPicPr>
        <xdr:cNvPr id="704" name="image1752.jpg">
          <a:extLst>
            <a:ext uri="{FF2B5EF4-FFF2-40B4-BE49-F238E27FC236}">
              <a16:creationId xmlns:a16="http://schemas.microsoft.com/office/drawing/2014/main" id="{00000000-0008-0000-0600-0000C0020000}"/>
            </a:ext>
          </a:extLst>
        </xdr:cNvPr>
        <xdr:cNvPicPr preferRelativeResize="0"/>
      </xdr:nvPicPr>
      <xdr:blipFill>
        <a:blip xmlns:r="http://schemas.openxmlformats.org/officeDocument/2006/relationships" r:embed="rId6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708</xdr:row>
      <xdr:rowOff>0</xdr:rowOff>
    </xdr:from>
    <xdr:ext cx="590550" cy="590550"/>
    <xdr:pic>
      <xdr:nvPicPr>
        <xdr:cNvPr id="705" name="image1745.jpg">
          <a:extLst>
            <a:ext uri="{FF2B5EF4-FFF2-40B4-BE49-F238E27FC236}">
              <a16:creationId xmlns:a16="http://schemas.microsoft.com/office/drawing/2014/main" id="{00000000-0008-0000-0600-0000C1020000}"/>
            </a:ext>
          </a:extLst>
        </xdr:cNvPr>
        <xdr:cNvPicPr preferRelativeResize="0"/>
      </xdr:nvPicPr>
      <xdr:blipFill>
        <a:blip xmlns:r="http://schemas.openxmlformats.org/officeDocument/2006/relationships" r:embed="rId6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709</xdr:row>
      <xdr:rowOff>0</xdr:rowOff>
    </xdr:from>
    <xdr:ext cx="590550" cy="590550"/>
    <xdr:pic>
      <xdr:nvPicPr>
        <xdr:cNvPr id="706" name="image1760.jpg">
          <a:extLst>
            <a:ext uri="{FF2B5EF4-FFF2-40B4-BE49-F238E27FC236}">
              <a16:creationId xmlns:a16="http://schemas.microsoft.com/office/drawing/2014/main" id="{00000000-0008-0000-0600-0000C2020000}"/>
            </a:ext>
          </a:extLst>
        </xdr:cNvPr>
        <xdr:cNvPicPr preferRelativeResize="0"/>
      </xdr:nvPicPr>
      <xdr:blipFill>
        <a:blip xmlns:r="http://schemas.openxmlformats.org/officeDocument/2006/relationships" r:embed="rId6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710</xdr:row>
      <xdr:rowOff>0</xdr:rowOff>
    </xdr:from>
    <xdr:ext cx="590550" cy="590550"/>
    <xdr:pic>
      <xdr:nvPicPr>
        <xdr:cNvPr id="707" name="image1754.jpg">
          <a:extLst>
            <a:ext uri="{FF2B5EF4-FFF2-40B4-BE49-F238E27FC236}">
              <a16:creationId xmlns:a16="http://schemas.microsoft.com/office/drawing/2014/main" id="{00000000-0008-0000-0600-0000C3020000}"/>
            </a:ext>
          </a:extLst>
        </xdr:cNvPr>
        <xdr:cNvPicPr preferRelativeResize="0"/>
      </xdr:nvPicPr>
      <xdr:blipFill>
        <a:blip xmlns:r="http://schemas.openxmlformats.org/officeDocument/2006/relationships" r:embed="rId6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711</xdr:row>
      <xdr:rowOff>0</xdr:rowOff>
    </xdr:from>
    <xdr:ext cx="590550" cy="590550"/>
    <xdr:pic>
      <xdr:nvPicPr>
        <xdr:cNvPr id="708" name="image1753.jpg">
          <a:extLst>
            <a:ext uri="{FF2B5EF4-FFF2-40B4-BE49-F238E27FC236}">
              <a16:creationId xmlns:a16="http://schemas.microsoft.com/office/drawing/2014/main" id="{00000000-0008-0000-0600-0000C4020000}"/>
            </a:ext>
          </a:extLst>
        </xdr:cNvPr>
        <xdr:cNvPicPr preferRelativeResize="0"/>
      </xdr:nvPicPr>
      <xdr:blipFill>
        <a:blip xmlns:r="http://schemas.openxmlformats.org/officeDocument/2006/relationships" r:embed="rId6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712</xdr:row>
      <xdr:rowOff>0</xdr:rowOff>
    </xdr:from>
    <xdr:ext cx="590550" cy="590550"/>
    <xdr:pic>
      <xdr:nvPicPr>
        <xdr:cNvPr id="709" name="image1774.jpg">
          <a:extLst>
            <a:ext uri="{FF2B5EF4-FFF2-40B4-BE49-F238E27FC236}">
              <a16:creationId xmlns:a16="http://schemas.microsoft.com/office/drawing/2014/main" id="{00000000-0008-0000-0600-0000C5020000}"/>
            </a:ext>
          </a:extLst>
        </xdr:cNvPr>
        <xdr:cNvPicPr preferRelativeResize="0"/>
      </xdr:nvPicPr>
      <xdr:blipFill>
        <a:blip xmlns:r="http://schemas.openxmlformats.org/officeDocument/2006/relationships" r:embed="rId7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713</xdr:row>
      <xdr:rowOff>0</xdr:rowOff>
    </xdr:from>
    <xdr:ext cx="590550" cy="590550"/>
    <xdr:pic>
      <xdr:nvPicPr>
        <xdr:cNvPr id="710" name="image1759.jpg">
          <a:extLst>
            <a:ext uri="{FF2B5EF4-FFF2-40B4-BE49-F238E27FC236}">
              <a16:creationId xmlns:a16="http://schemas.microsoft.com/office/drawing/2014/main" id="{00000000-0008-0000-0600-0000C6020000}"/>
            </a:ext>
          </a:extLst>
        </xdr:cNvPr>
        <xdr:cNvPicPr preferRelativeResize="0"/>
      </xdr:nvPicPr>
      <xdr:blipFill>
        <a:blip xmlns:r="http://schemas.openxmlformats.org/officeDocument/2006/relationships" r:embed="rId7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714</xdr:row>
      <xdr:rowOff>0</xdr:rowOff>
    </xdr:from>
    <xdr:ext cx="590550" cy="590550"/>
    <xdr:pic>
      <xdr:nvPicPr>
        <xdr:cNvPr id="711" name="image1761.jpg">
          <a:extLst>
            <a:ext uri="{FF2B5EF4-FFF2-40B4-BE49-F238E27FC236}">
              <a16:creationId xmlns:a16="http://schemas.microsoft.com/office/drawing/2014/main" id="{00000000-0008-0000-0600-0000C7020000}"/>
            </a:ext>
          </a:extLst>
        </xdr:cNvPr>
        <xdr:cNvPicPr preferRelativeResize="0"/>
      </xdr:nvPicPr>
      <xdr:blipFill>
        <a:blip xmlns:r="http://schemas.openxmlformats.org/officeDocument/2006/relationships" r:embed="rId7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715</xdr:row>
      <xdr:rowOff>0</xdr:rowOff>
    </xdr:from>
    <xdr:ext cx="590550" cy="590550"/>
    <xdr:pic>
      <xdr:nvPicPr>
        <xdr:cNvPr id="712" name="image1758.jpg">
          <a:extLst>
            <a:ext uri="{FF2B5EF4-FFF2-40B4-BE49-F238E27FC236}">
              <a16:creationId xmlns:a16="http://schemas.microsoft.com/office/drawing/2014/main" id="{00000000-0008-0000-0600-0000C8020000}"/>
            </a:ext>
          </a:extLst>
        </xdr:cNvPr>
        <xdr:cNvPicPr preferRelativeResize="0"/>
      </xdr:nvPicPr>
      <xdr:blipFill>
        <a:blip xmlns:r="http://schemas.openxmlformats.org/officeDocument/2006/relationships" r:embed="rId7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716</xdr:row>
      <xdr:rowOff>0</xdr:rowOff>
    </xdr:from>
    <xdr:ext cx="590550" cy="590550"/>
    <xdr:pic>
      <xdr:nvPicPr>
        <xdr:cNvPr id="713" name="image1751.jpg">
          <a:extLst>
            <a:ext uri="{FF2B5EF4-FFF2-40B4-BE49-F238E27FC236}">
              <a16:creationId xmlns:a16="http://schemas.microsoft.com/office/drawing/2014/main" id="{00000000-0008-0000-0600-0000C9020000}"/>
            </a:ext>
          </a:extLst>
        </xdr:cNvPr>
        <xdr:cNvPicPr preferRelativeResize="0"/>
      </xdr:nvPicPr>
      <xdr:blipFill>
        <a:blip xmlns:r="http://schemas.openxmlformats.org/officeDocument/2006/relationships" r:embed="rId7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717</xdr:row>
      <xdr:rowOff>0</xdr:rowOff>
    </xdr:from>
    <xdr:ext cx="590550" cy="590550"/>
    <xdr:pic>
      <xdr:nvPicPr>
        <xdr:cNvPr id="714" name="image1764.jpg">
          <a:extLst>
            <a:ext uri="{FF2B5EF4-FFF2-40B4-BE49-F238E27FC236}">
              <a16:creationId xmlns:a16="http://schemas.microsoft.com/office/drawing/2014/main" id="{00000000-0008-0000-0600-0000CA020000}"/>
            </a:ext>
          </a:extLst>
        </xdr:cNvPr>
        <xdr:cNvPicPr preferRelativeResize="0"/>
      </xdr:nvPicPr>
      <xdr:blipFill>
        <a:blip xmlns:r="http://schemas.openxmlformats.org/officeDocument/2006/relationships" r:embed="rId7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718</xdr:row>
      <xdr:rowOff>0</xdr:rowOff>
    </xdr:from>
    <xdr:ext cx="590550" cy="590550"/>
    <xdr:pic>
      <xdr:nvPicPr>
        <xdr:cNvPr id="715" name="image1763.jpg">
          <a:extLst>
            <a:ext uri="{FF2B5EF4-FFF2-40B4-BE49-F238E27FC236}">
              <a16:creationId xmlns:a16="http://schemas.microsoft.com/office/drawing/2014/main" id="{00000000-0008-0000-0600-0000CB020000}"/>
            </a:ext>
          </a:extLst>
        </xdr:cNvPr>
        <xdr:cNvPicPr preferRelativeResize="0"/>
      </xdr:nvPicPr>
      <xdr:blipFill>
        <a:blip xmlns:r="http://schemas.openxmlformats.org/officeDocument/2006/relationships" r:embed="rId7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719</xdr:row>
      <xdr:rowOff>0</xdr:rowOff>
    </xdr:from>
    <xdr:ext cx="590550" cy="590550"/>
    <xdr:pic>
      <xdr:nvPicPr>
        <xdr:cNvPr id="716" name="image1768.jpg">
          <a:extLst>
            <a:ext uri="{FF2B5EF4-FFF2-40B4-BE49-F238E27FC236}">
              <a16:creationId xmlns:a16="http://schemas.microsoft.com/office/drawing/2014/main" id="{00000000-0008-0000-0600-0000CC020000}"/>
            </a:ext>
          </a:extLst>
        </xdr:cNvPr>
        <xdr:cNvPicPr preferRelativeResize="0"/>
      </xdr:nvPicPr>
      <xdr:blipFill>
        <a:blip xmlns:r="http://schemas.openxmlformats.org/officeDocument/2006/relationships" r:embed="rId7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720</xdr:row>
      <xdr:rowOff>0</xdr:rowOff>
    </xdr:from>
    <xdr:ext cx="590550" cy="590550"/>
    <xdr:pic>
      <xdr:nvPicPr>
        <xdr:cNvPr id="717" name="image1770.jpg">
          <a:extLst>
            <a:ext uri="{FF2B5EF4-FFF2-40B4-BE49-F238E27FC236}">
              <a16:creationId xmlns:a16="http://schemas.microsoft.com/office/drawing/2014/main" id="{00000000-0008-0000-0600-0000CD020000}"/>
            </a:ext>
          </a:extLst>
        </xdr:cNvPr>
        <xdr:cNvPicPr preferRelativeResize="0"/>
      </xdr:nvPicPr>
      <xdr:blipFill>
        <a:blip xmlns:r="http://schemas.openxmlformats.org/officeDocument/2006/relationships" r:embed="rId7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721</xdr:row>
      <xdr:rowOff>0</xdr:rowOff>
    </xdr:from>
    <xdr:ext cx="590550" cy="590550"/>
    <xdr:pic>
      <xdr:nvPicPr>
        <xdr:cNvPr id="718" name="image1756.jpg">
          <a:extLst>
            <a:ext uri="{FF2B5EF4-FFF2-40B4-BE49-F238E27FC236}">
              <a16:creationId xmlns:a16="http://schemas.microsoft.com/office/drawing/2014/main" id="{00000000-0008-0000-0600-0000CE020000}"/>
            </a:ext>
          </a:extLst>
        </xdr:cNvPr>
        <xdr:cNvPicPr preferRelativeResize="0"/>
      </xdr:nvPicPr>
      <xdr:blipFill>
        <a:blip xmlns:r="http://schemas.openxmlformats.org/officeDocument/2006/relationships" r:embed="rId7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722</xdr:row>
      <xdr:rowOff>0</xdr:rowOff>
    </xdr:from>
    <xdr:ext cx="590550" cy="590550"/>
    <xdr:pic>
      <xdr:nvPicPr>
        <xdr:cNvPr id="719" name="image1771.jpg">
          <a:extLst>
            <a:ext uri="{FF2B5EF4-FFF2-40B4-BE49-F238E27FC236}">
              <a16:creationId xmlns:a16="http://schemas.microsoft.com/office/drawing/2014/main" id="{00000000-0008-0000-0600-0000CF020000}"/>
            </a:ext>
          </a:extLst>
        </xdr:cNvPr>
        <xdr:cNvPicPr preferRelativeResize="0"/>
      </xdr:nvPicPr>
      <xdr:blipFill>
        <a:blip xmlns:r="http://schemas.openxmlformats.org/officeDocument/2006/relationships" r:embed="rId7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723</xdr:row>
      <xdr:rowOff>0</xdr:rowOff>
    </xdr:from>
    <xdr:ext cx="590550" cy="590550"/>
    <xdr:pic>
      <xdr:nvPicPr>
        <xdr:cNvPr id="720" name="image1767.jpg">
          <a:extLst>
            <a:ext uri="{FF2B5EF4-FFF2-40B4-BE49-F238E27FC236}">
              <a16:creationId xmlns:a16="http://schemas.microsoft.com/office/drawing/2014/main" id="{00000000-0008-0000-0600-0000D0020000}"/>
            </a:ext>
          </a:extLst>
        </xdr:cNvPr>
        <xdr:cNvPicPr preferRelativeResize="0"/>
      </xdr:nvPicPr>
      <xdr:blipFill>
        <a:blip xmlns:r="http://schemas.openxmlformats.org/officeDocument/2006/relationships" r:embed="rId7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724</xdr:row>
      <xdr:rowOff>0</xdr:rowOff>
    </xdr:from>
    <xdr:ext cx="590550" cy="590550"/>
    <xdr:pic>
      <xdr:nvPicPr>
        <xdr:cNvPr id="721" name="image1786.jpg">
          <a:extLst>
            <a:ext uri="{FF2B5EF4-FFF2-40B4-BE49-F238E27FC236}">
              <a16:creationId xmlns:a16="http://schemas.microsoft.com/office/drawing/2014/main" id="{00000000-0008-0000-0600-0000D1020000}"/>
            </a:ext>
          </a:extLst>
        </xdr:cNvPr>
        <xdr:cNvPicPr preferRelativeResize="0"/>
      </xdr:nvPicPr>
      <xdr:blipFill>
        <a:blip xmlns:r="http://schemas.openxmlformats.org/officeDocument/2006/relationships" r:embed="rId7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725</xdr:row>
      <xdr:rowOff>0</xdr:rowOff>
    </xdr:from>
    <xdr:ext cx="590550" cy="590550"/>
    <xdr:pic>
      <xdr:nvPicPr>
        <xdr:cNvPr id="722" name="image1793.jpg">
          <a:extLst>
            <a:ext uri="{FF2B5EF4-FFF2-40B4-BE49-F238E27FC236}">
              <a16:creationId xmlns:a16="http://schemas.microsoft.com/office/drawing/2014/main" id="{00000000-0008-0000-0600-0000D2020000}"/>
            </a:ext>
          </a:extLst>
        </xdr:cNvPr>
        <xdr:cNvPicPr preferRelativeResize="0"/>
      </xdr:nvPicPr>
      <xdr:blipFill>
        <a:blip xmlns:r="http://schemas.openxmlformats.org/officeDocument/2006/relationships" r:embed="rId7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726</xdr:row>
      <xdr:rowOff>0</xdr:rowOff>
    </xdr:from>
    <xdr:ext cx="590550" cy="590550"/>
    <xdr:pic>
      <xdr:nvPicPr>
        <xdr:cNvPr id="723" name="image1765.jpg">
          <a:extLst>
            <a:ext uri="{FF2B5EF4-FFF2-40B4-BE49-F238E27FC236}">
              <a16:creationId xmlns:a16="http://schemas.microsoft.com/office/drawing/2014/main" id="{00000000-0008-0000-0600-0000D3020000}"/>
            </a:ext>
          </a:extLst>
        </xdr:cNvPr>
        <xdr:cNvPicPr preferRelativeResize="0"/>
      </xdr:nvPicPr>
      <xdr:blipFill>
        <a:blip xmlns:r="http://schemas.openxmlformats.org/officeDocument/2006/relationships" r:embed="rId7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727</xdr:row>
      <xdr:rowOff>0</xdr:rowOff>
    </xdr:from>
    <xdr:ext cx="590550" cy="590550"/>
    <xdr:pic>
      <xdr:nvPicPr>
        <xdr:cNvPr id="724" name="image1783.jpg">
          <a:extLst>
            <a:ext uri="{FF2B5EF4-FFF2-40B4-BE49-F238E27FC236}">
              <a16:creationId xmlns:a16="http://schemas.microsoft.com/office/drawing/2014/main" id="{00000000-0008-0000-0600-0000D4020000}"/>
            </a:ext>
          </a:extLst>
        </xdr:cNvPr>
        <xdr:cNvPicPr preferRelativeResize="0"/>
      </xdr:nvPicPr>
      <xdr:blipFill>
        <a:blip xmlns:r="http://schemas.openxmlformats.org/officeDocument/2006/relationships" r:embed="rId7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728</xdr:row>
      <xdr:rowOff>0</xdr:rowOff>
    </xdr:from>
    <xdr:ext cx="590550" cy="590550"/>
    <xdr:pic>
      <xdr:nvPicPr>
        <xdr:cNvPr id="725" name="image1779.jpg">
          <a:extLst>
            <a:ext uri="{FF2B5EF4-FFF2-40B4-BE49-F238E27FC236}">
              <a16:creationId xmlns:a16="http://schemas.microsoft.com/office/drawing/2014/main" id="{00000000-0008-0000-0600-0000D5020000}"/>
            </a:ext>
          </a:extLst>
        </xdr:cNvPr>
        <xdr:cNvPicPr preferRelativeResize="0"/>
      </xdr:nvPicPr>
      <xdr:blipFill>
        <a:blip xmlns:r="http://schemas.openxmlformats.org/officeDocument/2006/relationships" r:embed="rId7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729</xdr:row>
      <xdr:rowOff>0</xdr:rowOff>
    </xdr:from>
    <xdr:ext cx="590550" cy="590550"/>
    <xdr:pic>
      <xdr:nvPicPr>
        <xdr:cNvPr id="726" name="image1773.jpg">
          <a:extLst>
            <a:ext uri="{FF2B5EF4-FFF2-40B4-BE49-F238E27FC236}">
              <a16:creationId xmlns:a16="http://schemas.microsoft.com/office/drawing/2014/main" id="{00000000-0008-0000-0600-0000D6020000}"/>
            </a:ext>
          </a:extLst>
        </xdr:cNvPr>
        <xdr:cNvPicPr preferRelativeResize="0"/>
      </xdr:nvPicPr>
      <xdr:blipFill>
        <a:blip xmlns:r="http://schemas.openxmlformats.org/officeDocument/2006/relationships" r:embed="rId7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732</xdr:row>
      <xdr:rowOff>0</xdr:rowOff>
    </xdr:from>
    <xdr:ext cx="590550" cy="590550"/>
    <xdr:pic>
      <xdr:nvPicPr>
        <xdr:cNvPr id="727" name="image1766.jpg">
          <a:extLst>
            <a:ext uri="{FF2B5EF4-FFF2-40B4-BE49-F238E27FC236}">
              <a16:creationId xmlns:a16="http://schemas.microsoft.com/office/drawing/2014/main" id="{00000000-0008-0000-0600-0000D7020000}"/>
            </a:ext>
          </a:extLst>
        </xdr:cNvPr>
        <xdr:cNvPicPr preferRelativeResize="0"/>
      </xdr:nvPicPr>
      <xdr:blipFill>
        <a:blip xmlns:r="http://schemas.openxmlformats.org/officeDocument/2006/relationships" r:embed="rId7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733</xdr:row>
      <xdr:rowOff>0</xdr:rowOff>
    </xdr:from>
    <xdr:ext cx="590550" cy="590550"/>
    <xdr:pic>
      <xdr:nvPicPr>
        <xdr:cNvPr id="728" name="image1772.jpg">
          <a:extLst>
            <a:ext uri="{FF2B5EF4-FFF2-40B4-BE49-F238E27FC236}">
              <a16:creationId xmlns:a16="http://schemas.microsoft.com/office/drawing/2014/main" id="{00000000-0008-0000-0600-0000D8020000}"/>
            </a:ext>
          </a:extLst>
        </xdr:cNvPr>
        <xdr:cNvPicPr preferRelativeResize="0"/>
      </xdr:nvPicPr>
      <xdr:blipFill>
        <a:blip xmlns:r="http://schemas.openxmlformats.org/officeDocument/2006/relationships" r:embed="rId7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734</xdr:row>
      <xdr:rowOff>0</xdr:rowOff>
    </xdr:from>
    <xdr:ext cx="590550" cy="590550"/>
    <xdr:pic>
      <xdr:nvPicPr>
        <xdr:cNvPr id="729" name="image1777.jpg">
          <a:extLst>
            <a:ext uri="{FF2B5EF4-FFF2-40B4-BE49-F238E27FC236}">
              <a16:creationId xmlns:a16="http://schemas.microsoft.com/office/drawing/2014/main" id="{00000000-0008-0000-0600-0000D9020000}"/>
            </a:ext>
          </a:extLst>
        </xdr:cNvPr>
        <xdr:cNvPicPr preferRelativeResize="0"/>
      </xdr:nvPicPr>
      <xdr:blipFill>
        <a:blip xmlns:r="http://schemas.openxmlformats.org/officeDocument/2006/relationships" r:embed="rId7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735</xdr:row>
      <xdr:rowOff>0</xdr:rowOff>
    </xdr:from>
    <xdr:ext cx="590550" cy="590550"/>
    <xdr:pic>
      <xdr:nvPicPr>
        <xdr:cNvPr id="730" name="image1762.jpg">
          <a:extLst>
            <a:ext uri="{FF2B5EF4-FFF2-40B4-BE49-F238E27FC236}">
              <a16:creationId xmlns:a16="http://schemas.microsoft.com/office/drawing/2014/main" id="{00000000-0008-0000-0600-0000DA020000}"/>
            </a:ext>
          </a:extLst>
        </xdr:cNvPr>
        <xdr:cNvPicPr preferRelativeResize="0"/>
      </xdr:nvPicPr>
      <xdr:blipFill>
        <a:blip xmlns:r="http://schemas.openxmlformats.org/officeDocument/2006/relationships" r:embed="rId7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736</xdr:row>
      <xdr:rowOff>0</xdr:rowOff>
    </xdr:from>
    <xdr:ext cx="590550" cy="590550"/>
    <xdr:pic>
      <xdr:nvPicPr>
        <xdr:cNvPr id="731" name="image1787.jpg">
          <a:extLst>
            <a:ext uri="{FF2B5EF4-FFF2-40B4-BE49-F238E27FC236}">
              <a16:creationId xmlns:a16="http://schemas.microsoft.com/office/drawing/2014/main" id="{00000000-0008-0000-0600-0000DB020000}"/>
            </a:ext>
          </a:extLst>
        </xdr:cNvPr>
        <xdr:cNvPicPr preferRelativeResize="0"/>
      </xdr:nvPicPr>
      <xdr:blipFill>
        <a:blip xmlns:r="http://schemas.openxmlformats.org/officeDocument/2006/relationships" r:embed="rId7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737</xdr:row>
      <xdr:rowOff>0</xdr:rowOff>
    </xdr:from>
    <xdr:ext cx="590550" cy="590550"/>
    <xdr:pic>
      <xdr:nvPicPr>
        <xdr:cNvPr id="732" name="image1785.jpg">
          <a:extLst>
            <a:ext uri="{FF2B5EF4-FFF2-40B4-BE49-F238E27FC236}">
              <a16:creationId xmlns:a16="http://schemas.microsoft.com/office/drawing/2014/main" id="{00000000-0008-0000-0600-0000DC020000}"/>
            </a:ext>
          </a:extLst>
        </xdr:cNvPr>
        <xdr:cNvPicPr preferRelativeResize="0"/>
      </xdr:nvPicPr>
      <xdr:blipFill>
        <a:blip xmlns:r="http://schemas.openxmlformats.org/officeDocument/2006/relationships" r:embed="rId7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738</xdr:row>
      <xdr:rowOff>0</xdr:rowOff>
    </xdr:from>
    <xdr:ext cx="590550" cy="590550"/>
    <xdr:pic>
      <xdr:nvPicPr>
        <xdr:cNvPr id="733" name="image1775.jpg">
          <a:extLst>
            <a:ext uri="{FF2B5EF4-FFF2-40B4-BE49-F238E27FC236}">
              <a16:creationId xmlns:a16="http://schemas.microsoft.com/office/drawing/2014/main" id="{00000000-0008-0000-0600-0000DD020000}"/>
            </a:ext>
          </a:extLst>
        </xdr:cNvPr>
        <xdr:cNvPicPr preferRelativeResize="0"/>
      </xdr:nvPicPr>
      <xdr:blipFill>
        <a:blip xmlns:r="http://schemas.openxmlformats.org/officeDocument/2006/relationships" r:embed="rId7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739</xdr:row>
      <xdr:rowOff>0</xdr:rowOff>
    </xdr:from>
    <xdr:ext cx="590550" cy="590550"/>
    <xdr:pic>
      <xdr:nvPicPr>
        <xdr:cNvPr id="734" name="image1788.jpg">
          <a:extLst>
            <a:ext uri="{FF2B5EF4-FFF2-40B4-BE49-F238E27FC236}">
              <a16:creationId xmlns:a16="http://schemas.microsoft.com/office/drawing/2014/main" id="{00000000-0008-0000-0600-0000DE020000}"/>
            </a:ext>
          </a:extLst>
        </xdr:cNvPr>
        <xdr:cNvPicPr preferRelativeResize="0"/>
      </xdr:nvPicPr>
      <xdr:blipFill>
        <a:blip xmlns:r="http://schemas.openxmlformats.org/officeDocument/2006/relationships" r:embed="rId7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740</xdr:row>
      <xdr:rowOff>0</xdr:rowOff>
    </xdr:from>
    <xdr:ext cx="590550" cy="590550"/>
    <xdr:pic>
      <xdr:nvPicPr>
        <xdr:cNvPr id="735" name="image1780.jpg">
          <a:extLst>
            <a:ext uri="{FF2B5EF4-FFF2-40B4-BE49-F238E27FC236}">
              <a16:creationId xmlns:a16="http://schemas.microsoft.com/office/drawing/2014/main" id="{00000000-0008-0000-0600-0000DF020000}"/>
            </a:ext>
          </a:extLst>
        </xdr:cNvPr>
        <xdr:cNvPicPr preferRelativeResize="0"/>
      </xdr:nvPicPr>
      <xdr:blipFill>
        <a:blip xmlns:r="http://schemas.openxmlformats.org/officeDocument/2006/relationships" r:embed="rId7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741</xdr:row>
      <xdr:rowOff>0</xdr:rowOff>
    </xdr:from>
    <xdr:ext cx="590550" cy="590550"/>
    <xdr:pic>
      <xdr:nvPicPr>
        <xdr:cNvPr id="736" name="image1778.jpg">
          <a:extLst>
            <a:ext uri="{FF2B5EF4-FFF2-40B4-BE49-F238E27FC236}">
              <a16:creationId xmlns:a16="http://schemas.microsoft.com/office/drawing/2014/main" id="{00000000-0008-0000-0600-0000E0020000}"/>
            </a:ext>
          </a:extLst>
        </xdr:cNvPr>
        <xdr:cNvPicPr preferRelativeResize="0"/>
      </xdr:nvPicPr>
      <xdr:blipFill>
        <a:blip xmlns:r="http://schemas.openxmlformats.org/officeDocument/2006/relationships" r:embed="rId7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742</xdr:row>
      <xdr:rowOff>0</xdr:rowOff>
    </xdr:from>
    <xdr:ext cx="590550" cy="590550"/>
    <xdr:pic>
      <xdr:nvPicPr>
        <xdr:cNvPr id="737" name="image1795.jpg">
          <a:extLst>
            <a:ext uri="{FF2B5EF4-FFF2-40B4-BE49-F238E27FC236}">
              <a16:creationId xmlns:a16="http://schemas.microsoft.com/office/drawing/2014/main" id="{00000000-0008-0000-0600-0000E1020000}"/>
            </a:ext>
          </a:extLst>
        </xdr:cNvPr>
        <xdr:cNvPicPr preferRelativeResize="0"/>
      </xdr:nvPicPr>
      <xdr:blipFill>
        <a:blip xmlns:r="http://schemas.openxmlformats.org/officeDocument/2006/relationships" r:embed="rId7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743</xdr:row>
      <xdr:rowOff>0</xdr:rowOff>
    </xdr:from>
    <xdr:ext cx="590550" cy="590550"/>
    <xdr:pic>
      <xdr:nvPicPr>
        <xdr:cNvPr id="738" name="image1784.jpg">
          <a:extLst>
            <a:ext uri="{FF2B5EF4-FFF2-40B4-BE49-F238E27FC236}">
              <a16:creationId xmlns:a16="http://schemas.microsoft.com/office/drawing/2014/main" id="{00000000-0008-0000-0600-0000E2020000}"/>
            </a:ext>
          </a:extLst>
        </xdr:cNvPr>
        <xdr:cNvPicPr preferRelativeResize="0"/>
      </xdr:nvPicPr>
      <xdr:blipFill>
        <a:blip xmlns:r="http://schemas.openxmlformats.org/officeDocument/2006/relationships" r:embed="rId7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744</xdr:row>
      <xdr:rowOff>0</xdr:rowOff>
    </xdr:from>
    <xdr:ext cx="590550" cy="590550"/>
    <xdr:pic>
      <xdr:nvPicPr>
        <xdr:cNvPr id="739" name="image1796.jpg">
          <a:extLst>
            <a:ext uri="{FF2B5EF4-FFF2-40B4-BE49-F238E27FC236}">
              <a16:creationId xmlns:a16="http://schemas.microsoft.com/office/drawing/2014/main" id="{00000000-0008-0000-0600-0000E3020000}"/>
            </a:ext>
          </a:extLst>
        </xdr:cNvPr>
        <xdr:cNvPicPr preferRelativeResize="0"/>
      </xdr:nvPicPr>
      <xdr:blipFill>
        <a:blip xmlns:r="http://schemas.openxmlformats.org/officeDocument/2006/relationships" r:embed="rId7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745</xdr:row>
      <xdr:rowOff>0</xdr:rowOff>
    </xdr:from>
    <xdr:ext cx="590550" cy="590550"/>
    <xdr:pic>
      <xdr:nvPicPr>
        <xdr:cNvPr id="740" name="image1782.jpg">
          <a:extLst>
            <a:ext uri="{FF2B5EF4-FFF2-40B4-BE49-F238E27FC236}">
              <a16:creationId xmlns:a16="http://schemas.microsoft.com/office/drawing/2014/main" id="{00000000-0008-0000-0600-0000E4020000}"/>
            </a:ext>
          </a:extLst>
        </xdr:cNvPr>
        <xdr:cNvPicPr preferRelativeResize="0"/>
      </xdr:nvPicPr>
      <xdr:blipFill>
        <a:blip xmlns:r="http://schemas.openxmlformats.org/officeDocument/2006/relationships" r:embed="rId7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746</xdr:row>
      <xdr:rowOff>0</xdr:rowOff>
    </xdr:from>
    <xdr:ext cx="590550" cy="590550"/>
    <xdr:pic>
      <xdr:nvPicPr>
        <xdr:cNvPr id="741" name="image1797.jpg">
          <a:extLst>
            <a:ext uri="{FF2B5EF4-FFF2-40B4-BE49-F238E27FC236}">
              <a16:creationId xmlns:a16="http://schemas.microsoft.com/office/drawing/2014/main" id="{00000000-0008-0000-0600-0000E5020000}"/>
            </a:ext>
          </a:extLst>
        </xdr:cNvPr>
        <xdr:cNvPicPr preferRelativeResize="0"/>
      </xdr:nvPicPr>
      <xdr:blipFill>
        <a:blip xmlns:r="http://schemas.openxmlformats.org/officeDocument/2006/relationships" r:embed="rId7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747</xdr:row>
      <xdr:rowOff>0</xdr:rowOff>
    </xdr:from>
    <xdr:ext cx="590550" cy="590550"/>
    <xdr:pic>
      <xdr:nvPicPr>
        <xdr:cNvPr id="742" name="image1781.jpg">
          <a:extLst>
            <a:ext uri="{FF2B5EF4-FFF2-40B4-BE49-F238E27FC236}">
              <a16:creationId xmlns:a16="http://schemas.microsoft.com/office/drawing/2014/main" id="{00000000-0008-0000-0600-0000E6020000}"/>
            </a:ext>
          </a:extLst>
        </xdr:cNvPr>
        <xdr:cNvPicPr preferRelativeResize="0"/>
      </xdr:nvPicPr>
      <xdr:blipFill>
        <a:blip xmlns:r="http://schemas.openxmlformats.org/officeDocument/2006/relationships" r:embed="rId7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748</xdr:row>
      <xdr:rowOff>0</xdr:rowOff>
    </xdr:from>
    <xdr:ext cx="590550" cy="590550"/>
    <xdr:pic>
      <xdr:nvPicPr>
        <xdr:cNvPr id="743" name="image1789.jpg">
          <a:extLst>
            <a:ext uri="{FF2B5EF4-FFF2-40B4-BE49-F238E27FC236}">
              <a16:creationId xmlns:a16="http://schemas.microsoft.com/office/drawing/2014/main" id="{00000000-0008-0000-0600-0000E7020000}"/>
            </a:ext>
          </a:extLst>
        </xdr:cNvPr>
        <xdr:cNvPicPr preferRelativeResize="0"/>
      </xdr:nvPicPr>
      <xdr:blipFill>
        <a:blip xmlns:r="http://schemas.openxmlformats.org/officeDocument/2006/relationships" r:embed="rId7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749</xdr:row>
      <xdr:rowOff>0</xdr:rowOff>
    </xdr:from>
    <xdr:ext cx="590550" cy="590550"/>
    <xdr:pic>
      <xdr:nvPicPr>
        <xdr:cNvPr id="744" name="image1792.jpg">
          <a:extLst>
            <a:ext uri="{FF2B5EF4-FFF2-40B4-BE49-F238E27FC236}">
              <a16:creationId xmlns:a16="http://schemas.microsoft.com/office/drawing/2014/main" id="{00000000-0008-0000-0600-0000E8020000}"/>
            </a:ext>
          </a:extLst>
        </xdr:cNvPr>
        <xdr:cNvPicPr preferRelativeResize="0"/>
      </xdr:nvPicPr>
      <xdr:blipFill>
        <a:blip xmlns:r="http://schemas.openxmlformats.org/officeDocument/2006/relationships" r:embed="rId7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750</xdr:row>
      <xdr:rowOff>0</xdr:rowOff>
    </xdr:from>
    <xdr:ext cx="590550" cy="590550"/>
    <xdr:pic>
      <xdr:nvPicPr>
        <xdr:cNvPr id="745" name="image1791.jpg">
          <a:extLst>
            <a:ext uri="{FF2B5EF4-FFF2-40B4-BE49-F238E27FC236}">
              <a16:creationId xmlns:a16="http://schemas.microsoft.com/office/drawing/2014/main" id="{00000000-0008-0000-0600-0000E9020000}"/>
            </a:ext>
          </a:extLst>
        </xdr:cNvPr>
        <xdr:cNvPicPr preferRelativeResize="0"/>
      </xdr:nvPicPr>
      <xdr:blipFill>
        <a:blip xmlns:r="http://schemas.openxmlformats.org/officeDocument/2006/relationships" r:embed="rId7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751</xdr:row>
      <xdr:rowOff>0</xdr:rowOff>
    </xdr:from>
    <xdr:ext cx="590550" cy="590550"/>
    <xdr:pic>
      <xdr:nvPicPr>
        <xdr:cNvPr id="746" name="image1799.jpg">
          <a:extLst>
            <a:ext uri="{FF2B5EF4-FFF2-40B4-BE49-F238E27FC236}">
              <a16:creationId xmlns:a16="http://schemas.microsoft.com/office/drawing/2014/main" id="{00000000-0008-0000-0600-0000EA020000}"/>
            </a:ext>
          </a:extLst>
        </xdr:cNvPr>
        <xdr:cNvPicPr preferRelativeResize="0"/>
      </xdr:nvPicPr>
      <xdr:blipFill>
        <a:blip xmlns:r="http://schemas.openxmlformats.org/officeDocument/2006/relationships" r:embed="rId7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752</xdr:row>
      <xdr:rowOff>0</xdr:rowOff>
    </xdr:from>
    <xdr:ext cx="590550" cy="590550"/>
    <xdr:pic>
      <xdr:nvPicPr>
        <xdr:cNvPr id="747" name="image1800.jpg">
          <a:extLst>
            <a:ext uri="{FF2B5EF4-FFF2-40B4-BE49-F238E27FC236}">
              <a16:creationId xmlns:a16="http://schemas.microsoft.com/office/drawing/2014/main" id="{00000000-0008-0000-0600-0000EB020000}"/>
            </a:ext>
          </a:extLst>
        </xdr:cNvPr>
        <xdr:cNvPicPr preferRelativeResize="0"/>
      </xdr:nvPicPr>
      <xdr:blipFill>
        <a:blip xmlns:r="http://schemas.openxmlformats.org/officeDocument/2006/relationships" r:embed="rId7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753</xdr:row>
      <xdr:rowOff>0</xdr:rowOff>
    </xdr:from>
    <xdr:ext cx="590550" cy="590550"/>
    <xdr:pic>
      <xdr:nvPicPr>
        <xdr:cNvPr id="748" name="image1790.jpg">
          <a:extLst>
            <a:ext uri="{FF2B5EF4-FFF2-40B4-BE49-F238E27FC236}">
              <a16:creationId xmlns:a16="http://schemas.microsoft.com/office/drawing/2014/main" id="{00000000-0008-0000-0600-0000EC020000}"/>
            </a:ext>
          </a:extLst>
        </xdr:cNvPr>
        <xdr:cNvPicPr preferRelativeResize="0"/>
      </xdr:nvPicPr>
      <xdr:blipFill>
        <a:blip xmlns:r="http://schemas.openxmlformats.org/officeDocument/2006/relationships" r:embed="rId7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754</xdr:row>
      <xdr:rowOff>0</xdr:rowOff>
    </xdr:from>
    <xdr:ext cx="590550" cy="590550"/>
    <xdr:pic>
      <xdr:nvPicPr>
        <xdr:cNvPr id="749" name="image1798.jpg">
          <a:extLst>
            <a:ext uri="{FF2B5EF4-FFF2-40B4-BE49-F238E27FC236}">
              <a16:creationId xmlns:a16="http://schemas.microsoft.com/office/drawing/2014/main" id="{00000000-0008-0000-0600-0000ED020000}"/>
            </a:ext>
          </a:extLst>
        </xdr:cNvPr>
        <xdr:cNvPicPr preferRelativeResize="0"/>
      </xdr:nvPicPr>
      <xdr:blipFill>
        <a:blip xmlns:r="http://schemas.openxmlformats.org/officeDocument/2006/relationships" r:embed="rId7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755</xdr:row>
      <xdr:rowOff>0</xdr:rowOff>
    </xdr:from>
    <xdr:ext cx="590550" cy="590550"/>
    <xdr:pic>
      <xdr:nvPicPr>
        <xdr:cNvPr id="750" name="image1794.jpg">
          <a:extLst>
            <a:ext uri="{FF2B5EF4-FFF2-40B4-BE49-F238E27FC236}">
              <a16:creationId xmlns:a16="http://schemas.microsoft.com/office/drawing/2014/main" id="{00000000-0008-0000-0600-0000EE020000}"/>
            </a:ext>
          </a:extLst>
        </xdr:cNvPr>
        <xdr:cNvPicPr preferRelativeResize="0"/>
      </xdr:nvPicPr>
      <xdr:blipFill>
        <a:blip xmlns:r="http://schemas.openxmlformats.org/officeDocument/2006/relationships" r:embed="rId7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User" refreshedDate="45546.672269560186" refreshedVersion="7" recordCount="1162" xr:uid="{00000000-000A-0000-FFFF-FFFF00000000}">
  <cacheSource type="worksheet">
    <worksheetSource ref="K1:Q1163" sheet="Для заповнення"/>
  </cacheSource>
  <cacheFields count="7">
    <cacheField name="Зона" numFmtId="0">
      <sharedItems containsBlank="1" count="22">
        <m/>
        <s v="Стелаж"/>
        <s v="2й поверх 1"/>
        <s v="C1"/>
        <s v="C3"/>
        <s v="A"/>
        <s v="F1"/>
        <s v="H2"/>
        <s v="C4"/>
        <s v="H1"/>
        <s v="E1"/>
        <s v="E2"/>
        <s v="D2"/>
        <s v="G1"/>
        <s v="F2"/>
        <s v="I1"/>
        <s v="K2"/>
        <s v="K1"/>
        <s v="G2"/>
        <s v="I2"/>
        <s v="D1"/>
        <s v="G3"/>
      </sharedItems>
    </cacheField>
    <cacheField name="Коментар" numFmtId="0">
      <sharedItems containsBlank="1"/>
    </cacheField>
    <cacheField name="Штук у висоту" numFmtId="0">
      <sharedItems containsNonDate="0" containsString="0" containsBlank="1"/>
    </cacheField>
    <cacheField name="Ящиків у висоту" numFmtId="0">
      <sharedItems containsString="0" containsBlank="1" containsNumber="1" containsInteger="1" minValue="1" maxValue="25"/>
    </cacheField>
    <cacheField name="Глибина зони ящ" numFmtId="0">
      <sharedItems containsBlank="1" containsMixedTypes="1" containsNumber="1" minValue="0" maxValue="8.8000000000000007"/>
    </cacheField>
    <cacheField name="Рядів" numFmtId="4">
      <sharedItems containsBlank="1" containsMixedTypes="1" containsNumber="1" minValue="0" maxValue="8.68"/>
    </cacheField>
    <cacheField name="Ширина УВАГА ряди заокруглено" numFmtId="0">
      <sharedItems containsBlank="1" containsMixedTypes="1" containsNumber="1" minValue="0" maxValue="27.25499999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62">
  <r>
    <x v="0"/>
    <m/>
    <m/>
    <m/>
    <m/>
    <m/>
    <m/>
  </r>
  <r>
    <x v="0"/>
    <m/>
    <m/>
    <m/>
    <m/>
    <m/>
    <m/>
  </r>
  <r>
    <x v="1"/>
    <m/>
    <m/>
    <m/>
    <n v="0"/>
    <s v="немає даних"/>
    <n v="1.47"/>
  </r>
  <r>
    <x v="1"/>
    <m/>
    <m/>
    <m/>
    <n v="0"/>
    <s v="немає даних"/>
    <n v="4.3999999999999997E-2"/>
  </r>
  <r>
    <x v="2"/>
    <m/>
    <m/>
    <m/>
    <n v="0"/>
    <s v="немає даних"/>
    <n v="11.746"/>
  </r>
  <r>
    <x v="1"/>
    <m/>
    <m/>
    <m/>
    <n v="0"/>
    <s v="немає даних"/>
    <n v="1.7999999999999999E-2"/>
  </r>
  <r>
    <x v="1"/>
    <m/>
    <m/>
    <m/>
    <n v="0"/>
    <s v="немає даних"/>
    <n v="3.7999999999999999E-2"/>
  </r>
  <r>
    <x v="1"/>
    <m/>
    <m/>
    <m/>
    <n v="0"/>
    <s v="немає даних"/>
    <n v="4.2000000000000003E-2"/>
  </r>
  <r>
    <x v="2"/>
    <m/>
    <m/>
    <m/>
    <n v="0"/>
    <s v="немає даних"/>
    <n v="1.41"/>
  </r>
  <r>
    <x v="1"/>
    <m/>
    <m/>
    <m/>
    <n v="0"/>
    <s v="немає даних"/>
    <n v="0.52200000000000002"/>
  </r>
  <r>
    <x v="1"/>
    <m/>
    <m/>
    <m/>
    <n v="0"/>
    <s v="немає даних"/>
    <n v="0.34799999999999998"/>
  </r>
  <r>
    <x v="1"/>
    <m/>
    <m/>
    <m/>
    <n v="0"/>
    <s v="немає даних"/>
    <n v="7.8E-2"/>
  </r>
  <r>
    <x v="1"/>
    <m/>
    <m/>
    <m/>
    <n v="0"/>
    <s v="немає даних"/>
    <n v="3.6999999999999998E-2"/>
  </r>
  <r>
    <x v="3"/>
    <m/>
    <m/>
    <n v="8"/>
    <n v="2"/>
    <n v="1.7926562500000001"/>
    <n v="0.89100000000000013"/>
  </r>
  <r>
    <x v="3"/>
    <m/>
    <m/>
    <n v="7"/>
    <n v="2"/>
    <n v="1.9800000000000002"/>
    <n v="0.68"/>
  </r>
  <r>
    <x v="0"/>
    <m/>
    <m/>
    <m/>
    <m/>
    <m/>
    <m/>
  </r>
  <r>
    <x v="4"/>
    <m/>
    <m/>
    <n v="7"/>
    <n v="1.2"/>
    <n v="1.9776587301587305"/>
    <n v="0.97199999999999998"/>
  </r>
  <r>
    <x v="1"/>
    <m/>
    <m/>
    <m/>
    <n v="0"/>
    <s v="немає даних"/>
    <n v="0.65500000000000003"/>
  </r>
  <r>
    <x v="1"/>
    <m/>
    <m/>
    <m/>
    <n v="0"/>
    <s v="немає даних"/>
    <n v="8.4000000000000005E-2"/>
  </r>
  <r>
    <x v="4"/>
    <m/>
    <m/>
    <n v="8"/>
    <n v="1.2"/>
    <n v="5.9796875000000007"/>
    <n v="3.0120000000000005"/>
  </r>
  <r>
    <x v="4"/>
    <m/>
    <m/>
    <n v="10"/>
    <n v="1.2"/>
    <n v="2.5075000000000003"/>
    <n v="3.0750000000000002"/>
  </r>
  <r>
    <x v="4"/>
    <m/>
    <m/>
    <n v="3"/>
    <n v="1.2"/>
    <n v="1.0844444444444443"/>
    <n v="0.55220000000000002"/>
  </r>
  <r>
    <x v="1"/>
    <m/>
    <m/>
    <m/>
    <n v="0"/>
    <s v="немає даних"/>
    <n v="5.8000000000000003E-2"/>
  </r>
  <r>
    <x v="4"/>
    <m/>
    <m/>
    <n v="6"/>
    <n v="1.2"/>
    <n v="3.1"/>
    <n v="1.3671"/>
  </r>
  <r>
    <x v="2"/>
    <m/>
    <m/>
    <m/>
    <n v="0"/>
    <s v="немає даних"/>
    <n v="4.0970000000000004"/>
  </r>
  <r>
    <x v="5"/>
    <m/>
    <m/>
    <n v="25"/>
    <n v="8.8000000000000007"/>
    <n v="1.6134545454545453"/>
    <n v="0.67200000000000004"/>
  </r>
  <r>
    <x v="0"/>
    <m/>
    <m/>
    <m/>
    <m/>
    <m/>
    <m/>
  </r>
  <r>
    <x v="2"/>
    <m/>
    <m/>
    <n v="6"/>
    <n v="0"/>
    <s v="немає даних"/>
    <n v="6.08"/>
  </r>
  <r>
    <x v="1"/>
    <m/>
    <m/>
    <m/>
    <n v="0"/>
    <s v="немає даних"/>
    <n v="0.67300000000000004"/>
  </r>
  <r>
    <x v="6"/>
    <m/>
    <m/>
    <n v="8"/>
    <n v="3"/>
    <n v="1.9762500000000001"/>
    <n v="1.05"/>
  </r>
  <r>
    <x v="2"/>
    <m/>
    <m/>
    <m/>
    <n v="0"/>
    <s v="немає даних"/>
    <m/>
  </r>
  <r>
    <x v="2"/>
    <m/>
    <m/>
    <m/>
    <n v="0"/>
    <s v="немає даних"/>
    <n v="3.01"/>
  </r>
  <r>
    <x v="2"/>
    <m/>
    <m/>
    <m/>
    <n v="0"/>
    <s v="немає даних"/>
    <n v="7.8680000000000003"/>
  </r>
  <r>
    <x v="2"/>
    <m/>
    <m/>
    <m/>
    <n v="0"/>
    <s v="немає даних"/>
    <n v="16.106999999999999"/>
  </r>
  <r>
    <x v="2"/>
    <m/>
    <m/>
    <m/>
    <n v="0"/>
    <s v="немає даних"/>
    <n v="9"/>
  </r>
  <r>
    <x v="2"/>
    <m/>
    <m/>
    <m/>
    <n v="0"/>
    <s v="немає даних"/>
    <n v="8.85"/>
  </r>
  <r>
    <x v="2"/>
    <m/>
    <m/>
    <m/>
    <n v="0"/>
    <s v="немає даних"/>
    <n v="1.7250000000000001"/>
  </r>
  <r>
    <x v="2"/>
    <m/>
    <m/>
    <m/>
    <n v="0"/>
    <s v="немає даних"/>
    <n v="1.1339999999999999"/>
  </r>
  <r>
    <x v="2"/>
    <m/>
    <m/>
    <m/>
    <n v="0"/>
    <s v="немає даних"/>
    <m/>
  </r>
  <r>
    <x v="2"/>
    <m/>
    <m/>
    <m/>
    <n v="0"/>
    <s v="немає даних"/>
    <n v="4.2"/>
  </r>
  <r>
    <x v="2"/>
    <m/>
    <m/>
    <m/>
    <n v="0"/>
    <s v="немає даних"/>
    <m/>
  </r>
  <r>
    <x v="2"/>
    <m/>
    <m/>
    <m/>
    <n v="0"/>
    <s v="немає даних"/>
    <n v="3.456"/>
  </r>
  <r>
    <x v="2"/>
    <m/>
    <m/>
    <m/>
    <n v="0"/>
    <s v="немає даних"/>
    <n v="5.25"/>
  </r>
  <r>
    <x v="2"/>
    <m/>
    <m/>
    <m/>
    <n v="0"/>
    <s v="немає даних"/>
    <n v="9.0399999999999991"/>
  </r>
  <r>
    <x v="2"/>
    <m/>
    <m/>
    <m/>
    <n v="0"/>
    <s v="немає даних"/>
    <n v="2.25"/>
  </r>
  <r>
    <x v="1"/>
    <m/>
    <m/>
    <m/>
    <n v="0"/>
    <s v="немає даних"/>
    <n v="1.2689999999999999"/>
  </r>
  <r>
    <x v="6"/>
    <m/>
    <m/>
    <n v="10"/>
    <n v="3"/>
    <n v="1.9351999999999998"/>
    <n v="1.0069999999999999"/>
  </r>
  <r>
    <x v="0"/>
    <m/>
    <m/>
    <m/>
    <e v="#N/A"/>
    <s v="немає даних"/>
    <s v="немає даних"/>
  </r>
  <r>
    <x v="0"/>
    <m/>
    <m/>
    <m/>
    <m/>
    <m/>
    <m/>
  </r>
  <r>
    <x v="1"/>
    <m/>
    <m/>
    <m/>
    <n v="0"/>
    <s v="немає даних"/>
    <n v="3.5999999999999997E-2"/>
  </r>
  <r>
    <x v="1"/>
    <m/>
    <m/>
    <m/>
    <n v="0"/>
    <s v="немає даних"/>
    <n v="0.17599999999999999"/>
  </r>
  <r>
    <x v="1"/>
    <m/>
    <m/>
    <m/>
    <n v="0"/>
    <s v="немає даних"/>
    <n v="0.153"/>
  </r>
  <r>
    <x v="1"/>
    <m/>
    <m/>
    <m/>
    <n v="0"/>
    <s v="немає даних"/>
    <n v="6.4000000000000001E-2"/>
  </r>
  <r>
    <x v="1"/>
    <m/>
    <m/>
    <m/>
    <n v="0"/>
    <s v="немає даних"/>
    <n v="9.9000000000000005E-2"/>
  </r>
  <r>
    <x v="1"/>
    <m/>
    <m/>
    <m/>
    <n v="0"/>
    <s v="немає даних"/>
    <n v="2.5999999999999999E-2"/>
  </r>
  <r>
    <x v="1"/>
    <m/>
    <m/>
    <m/>
    <n v="0"/>
    <s v="немає даних"/>
    <n v="1.131"/>
  </r>
  <r>
    <x v="1"/>
    <m/>
    <m/>
    <m/>
    <n v="0"/>
    <s v="немає даних"/>
    <n v="5.0000000000000001E-3"/>
  </r>
  <r>
    <x v="1"/>
    <m/>
    <m/>
    <m/>
    <n v="0"/>
    <s v="немає даних"/>
    <n v="1.2999999999999999E-2"/>
  </r>
  <r>
    <x v="1"/>
    <m/>
    <m/>
    <m/>
    <n v="0"/>
    <s v="немає даних"/>
    <n v="3.6999999999999998E-2"/>
  </r>
  <r>
    <x v="1"/>
    <m/>
    <m/>
    <m/>
    <n v="0"/>
    <s v="немає даних"/>
    <n v="2.5999999999999999E-2"/>
  </r>
  <r>
    <x v="1"/>
    <m/>
    <m/>
    <m/>
    <n v="0"/>
    <s v="немає даних"/>
    <n v="8.0000000000000002E-3"/>
  </r>
  <r>
    <x v="1"/>
    <m/>
    <m/>
    <m/>
    <n v="0"/>
    <s v="немає даних"/>
    <n v="0.03"/>
  </r>
  <r>
    <x v="1"/>
    <m/>
    <m/>
    <m/>
    <n v="0"/>
    <s v="немає даних"/>
    <n v="0.06"/>
  </r>
  <r>
    <x v="2"/>
    <m/>
    <m/>
    <m/>
    <n v="0"/>
    <s v="немає даних"/>
    <n v="0.94099999999999995"/>
  </r>
  <r>
    <x v="1"/>
    <m/>
    <m/>
    <m/>
    <n v="0"/>
    <s v="немає даних"/>
    <n v="1.0999999999999999E-2"/>
  </r>
  <r>
    <x v="1"/>
    <m/>
    <m/>
    <m/>
    <n v="0"/>
    <s v="немає даних"/>
    <n v="0.45600000000000002"/>
  </r>
  <r>
    <x v="1"/>
    <m/>
    <m/>
    <m/>
    <n v="0"/>
    <s v="немає даних"/>
    <n v="8.5000000000000006E-2"/>
  </r>
  <r>
    <x v="1"/>
    <m/>
    <m/>
    <m/>
    <n v="0"/>
    <s v="немає даних"/>
    <n v="4.1000000000000002E-2"/>
  </r>
  <r>
    <x v="2"/>
    <m/>
    <m/>
    <m/>
    <n v="0"/>
    <s v="немає даних"/>
    <n v="27.254999999999999"/>
  </r>
  <r>
    <x v="1"/>
    <m/>
    <m/>
    <m/>
    <n v="0"/>
    <s v="немає даних"/>
    <n v="6.6000000000000003E-2"/>
  </r>
  <r>
    <x v="1"/>
    <m/>
    <m/>
    <m/>
    <n v="0"/>
    <s v="немає даних"/>
    <n v="0.59499999999999997"/>
  </r>
  <r>
    <x v="1"/>
    <m/>
    <m/>
    <m/>
    <n v="0"/>
    <s v="немає даних"/>
    <n v="0.26100000000000001"/>
  </r>
  <r>
    <x v="1"/>
    <m/>
    <m/>
    <m/>
    <n v="0"/>
    <s v="немає даних"/>
    <n v="0.104"/>
  </r>
  <r>
    <x v="1"/>
    <m/>
    <m/>
    <m/>
    <n v="0"/>
    <s v="немає даних"/>
    <n v="0.50700000000000001"/>
  </r>
  <r>
    <x v="0"/>
    <m/>
    <m/>
    <m/>
    <m/>
    <m/>
    <m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1"/>
    <m/>
    <m/>
    <m/>
    <n v="0"/>
    <s v="немає даних"/>
    <n v="0.38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2"/>
    <m/>
    <m/>
    <m/>
    <n v="0"/>
    <s v="немає даних"/>
    <n v="1.419"/>
  </r>
  <r>
    <x v="2"/>
    <m/>
    <m/>
    <m/>
    <n v="0"/>
    <s v="немає даних"/>
    <n v="4.53"/>
  </r>
  <r>
    <x v="1"/>
    <m/>
    <m/>
    <m/>
    <n v="0"/>
    <s v="немає даних"/>
    <n v="0.30299999999999999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1"/>
    <m/>
    <m/>
    <m/>
    <n v="0"/>
    <s v="немає даних"/>
    <m/>
  </r>
  <r>
    <x v="1"/>
    <m/>
    <m/>
    <m/>
    <n v="0"/>
    <s v="немає даних"/>
    <n v="0.26800000000000002"/>
  </r>
  <r>
    <x v="1"/>
    <m/>
    <m/>
    <m/>
    <n v="0"/>
    <s v="немає даних"/>
    <n v="0.151"/>
  </r>
  <r>
    <x v="0"/>
    <m/>
    <m/>
    <m/>
    <m/>
    <m/>
    <m/>
  </r>
  <r>
    <x v="1"/>
    <m/>
    <m/>
    <m/>
    <n v="0"/>
    <s v="немає даних"/>
    <m/>
  </r>
  <r>
    <x v="2"/>
    <m/>
    <m/>
    <m/>
    <n v="0"/>
    <s v="немає даних"/>
    <m/>
  </r>
  <r>
    <x v="2"/>
    <m/>
    <m/>
    <m/>
    <n v="0"/>
    <s v="немає даних"/>
    <n v="0.85399999999999998"/>
  </r>
  <r>
    <x v="2"/>
    <m/>
    <m/>
    <m/>
    <n v="0"/>
    <s v="немає даних"/>
    <n v="0.83399999999999996"/>
  </r>
  <r>
    <x v="1"/>
    <m/>
    <m/>
    <m/>
    <n v="0"/>
    <s v="немає даних"/>
    <m/>
  </r>
  <r>
    <x v="1"/>
    <m/>
    <m/>
    <m/>
    <n v="0"/>
    <s v="немає даних"/>
    <m/>
  </r>
  <r>
    <x v="2"/>
    <m/>
    <m/>
    <m/>
    <n v="0"/>
    <s v="немає даних"/>
    <m/>
  </r>
  <r>
    <x v="1"/>
    <m/>
    <m/>
    <m/>
    <n v="0"/>
    <s v="немає даних"/>
    <m/>
  </r>
  <r>
    <x v="1"/>
    <m/>
    <m/>
    <m/>
    <n v="0"/>
    <s v="немає даних"/>
    <n v="0.03"/>
  </r>
  <r>
    <x v="1"/>
    <m/>
    <m/>
    <m/>
    <n v="0"/>
    <s v="немає даних"/>
    <m/>
  </r>
  <r>
    <x v="1"/>
    <m/>
    <m/>
    <m/>
    <n v="0"/>
    <s v="немає даних"/>
    <n v="0.20599999999999999"/>
  </r>
  <r>
    <x v="1"/>
    <m/>
    <m/>
    <m/>
    <n v="0"/>
    <s v="немає даних"/>
    <m/>
  </r>
  <r>
    <x v="1"/>
    <m/>
    <m/>
    <m/>
    <n v="0"/>
    <s v="немає даних"/>
    <m/>
  </r>
  <r>
    <x v="1"/>
    <m/>
    <m/>
    <m/>
    <n v="0"/>
    <s v="немає даних"/>
    <m/>
  </r>
  <r>
    <x v="1"/>
    <m/>
    <m/>
    <m/>
    <n v="0"/>
    <s v="немає даних"/>
    <m/>
  </r>
  <r>
    <x v="1"/>
    <m/>
    <m/>
    <m/>
    <n v="0"/>
    <s v="немає даних"/>
    <m/>
  </r>
  <r>
    <x v="1"/>
    <m/>
    <m/>
    <m/>
    <n v="0"/>
    <s v="немає даних"/>
    <m/>
  </r>
  <r>
    <x v="2"/>
    <m/>
    <m/>
    <m/>
    <n v="0"/>
    <s v="немає даних"/>
    <n v="0.72499999999999998"/>
  </r>
  <r>
    <x v="1"/>
    <m/>
    <m/>
    <m/>
    <n v="0"/>
    <s v="немає даних"/>
    <n v="0.13900000000000001"/>
  </r>
  <r>
    <x v="2"/>
    <m/>
    <m/>
    <m/>
    <n v="0"/>
    <s v="немає даних"/>
    <m/>
  </r>
  <r>
    <x v="1"/>
    <m/>
    <m/>
    <m/>
    <n v="0"/>
    <s v="немає даних"/>
    <n v="0.90600000000000003"/>
  </r>
  <r>
    <x v="0"/>
    <m/>
    <m/>
    <m/>
    <m/>
    <m/>
    <m/>
  </r>
  <r>
    <x v="1"/>
    <m/>
    <m/>
    <m/>
    <n v="0"/>
    <s v="немає даних"/>
    <m/>
  </r>
  <r>
    <x v="1"/>
    <m/>
    <m/>
    <m/>
    <n v="0"/>
    <s v="немає даних"/>
    <n v="1.1220000000000001"/>
  </r>
  <r>
    <x v="2"/>
    <m/>
    <m/>
    <m/>
    <n v="0"/>
    <s v="немає даних"/>
    <n v="5.4809999999999999"/>
  </r>
  <r>
    <x v="2"/>
    <m/>
    <m/>
    <m/>
    <n v="0"/>
    <s v="немає даних"/>
    <n v="2.4180000000000001"/>
  </r>
  <r>
    <x v="2"/>
    <m/>
    <m/>
    <m/>
    <n v="0"/>
    <s v="немає даних"/>
    <n v="0.436"/>
  </r>
  <r>
    <x v="1"/>
    <m/>
    <m/>
    <m/>
    <n v="0"/>
    <s v="немає даних"/>
    <n v="7.5999999999999998E-2"/>
  </r>
  <r>
    <x v="7"/>
    <m/>
    <m/>
    <n v="7"/>
    <n v="4.5"/>
    <n v="1.9609841269841271"/>
    <n v="0.99199999999999999"/>
  </r>
  <r>
    <x v="1"/>
    <m/>
    <m/>
    <m/>
    <n v="0"/>
    <s v="немає даних"/>
    <n v="4.3999999999999997E-2"/>
  </r>
  <r>
    <x v="7"/>
    <m/>
    <m/>
    <n v="6"/>
    <n v="4.5"/>
    <n v="4.9223827160493814"/>
    <n v="1.5925"/>
  </r>
  <r>
    <x v="1"/>
    <m/>
    <m/>
    <m/>
    <n v="0"/>
    <s v="немає даних"/>
    <m/>
  </r>
  <r>
    <x v="1"/>
    <m/>
    <m/>
    <m/>
    <n v="0"/>
    <s v="немає даних"/>
    <n v="0.27600000000000002"/>
  </r>
  <r>
    <x v="1"/>
    <m/>
    <m/>
    <m/>
    <n v="0"/>
    <s v="немає даних"/>
    <m/>
  </r>
  <r>
    <x v="1"/>
    <m/>
    <m/>
    <m/>
    <n v="0"/>
    <s v="немає даних"/>
    <n v="1.1359999999999999"/>
  </r>
  <r>
    <x v="1"/>
    <m/>
    <m/>
    <m/>
    <n v="0"/>
    <s v="немає даних"/>
    <m/>
  </r>
  <r>
    <x v="1"/>
    <m/>
    <m/>
    <m/>
    <n v="0"/>
    <s v="немає даних"/>
    <n v="0.40799999999999997"/>
  </r>
  <r>
    <x v="1"/>
    <m/>
    <m/>
    <m/>
    <n v="0"/>
    <s v="немає даних"/>
    <m/>
  </r>
  <r>
    <x v="1"/>
    <m/>
    <m/>
    <m/>
    <n v="0"/>
    <s v="немає даних"/>
    <n v="0.16600000000000001"/>
  </r>
  <r>
    <x v="1"/>
    <m/>
    <m/>
    <m/>
    <n v="0"/>
    <s v="немає даних"/>
    <n v="8.9999999999999993E-3"/>
  </r>
  <r>
    <x v="8"/>
    <m/>
    <m/>
    <n v="7"/>
    <n v="1.2"/>
    <n v="2.09"/>
    <n v="0.9849"/>
  </r>
  <r>
    <x v="9"/>
    <m/>
    <m/>
    <n v="7"/>
    <n v="3"/>
    <n v="2.1786269841269843"/>
    <n v="1.0494000000000001"/>
  </r>
  <r>
    <x v="8"/>
    <m/>
    <m/>
    <n v="6"/>
    <n v="1.2"/>
    <n v="0.95666666666666667"/>
    <n v="0.57200000000000006"/>
  </r>
  <r>
    <x v="8"/>
    <m/>
    <m/>
    <n v="6"/>
    <n v="1.2"/>
    <n v="1.6442708333333333"/>
    <n v="0.7248"/>
  </r>
  <r>
    <x v="0"/>
    <m/>
    <m/>
    <m/>
    <e v="#N/A"/>
    <s v="немає даних"/>
    <s v="немає даних"/>
  </r>
  <r>
    <x v="1"/>
    <m/>
    <m/>
    <m/>
    <n v="0"/>
    <s v="немає даних"/>
    <n v="0.76500000000000001"/>
  </r>
  <r>
    <x v="1"/>
    <m/>
    <m/>
    <m/>
    <n v="0"/>
    <s v="немає даних"/>
    <n v="3.9E-2"/>
  </r>
  <r>
    <x v="1"/>
    <m/>
    <m/>
    <m/>
    <n v="0"/>
    <s v="немає даних"/>
    <n v="0.41299999999999998"/>
  </r>
  <r>
    <x v="0"/>
    <m/>
    <m/>
    <m/>
    <e v="#N/A"/>
    <s v="немає даних"/>
    <s v="немає даних"/>
  </r>
  <r>
    <x v="1"/>
    <m/>
    <m/>
    <m/>
    <n v="0"/>
    <s v="немає даних"/>
    <n v="9.8000000000000004E-2"/>
  </r>
  <r>
    <x v="2"/>
    <m/>
    <m/>
    <m/>
    <n v="0"/>
    <s v="немає даних"/>
    <n v="1.2509999999999999"/>
  </r>
  <r>
    <x v="1"/>
    <m/>
    <m/>
    <m/>
    <n v="0"/>
    <s v="немає даних"/>
    <n v="0.29699999999999999"/>
  </r>
  <r>
    <x v="8"/>
    <m/>
    <m/>
    <n v="7"/>
    <n v="1.2"/>
    <n v="2.9591666666666665"/>
    <n v="0.78599999999999992"/>
  </r>
  <r>
    <x v="1"/>
    <m/>
    <m/>
    <m/>
    <n v="0"/>
    <s v="немає даних"/>
    <n v="0.14000000000000001"/>
  </r>
  <r>
    <x v="1"/>
    <m/>
    <m/>
    <m/>
    <n v="0"/>
    <s v="немає даних"/>
    <n v="3.5000000000000003E-2"/>
  </r>
  <r>
    <x v="8"/>
    <m/>
    <m/>
    <n v="8"/>
    <n v="1.2"/>
    <n v="2.8427777777777781"/>
    <n v="1.526"/>
  </r>
  <r>
    <x v="3"/>
    <m/>
    <m/>
    <n v="7"/>
    <n v="2"/>
    <n v="1.0333333333333334"/>
    <n v="0.39"/>
  </r>
  <r>
    <x v="3"/>
    <m/>
    <m/>
    <n v="7"/>
    <n v="2"/>
    <n v="0.83914285714285708"/>
    <n v="0.22159999999999999"/>
  </r>
  <r>
    <x v="1"/>
    <m/>
    <m/>
    <m/>
    <n v="0"/>
    <s v="немає даних"/>
    <n v="0.16"/>
  </r>
  <r>
    <x v="3"/>
    <m/>
    <m/>
    <n v="7"/>
    <n v="2"/>
    <n v="0.89523809523809517"/>
    <n v="0.28350000000000003"/>
  </r>
  <r>
    <x v="1"/>
    <m/>
    <m/>
    <m/>
    <n v="0"/>
    <s v="немає даних"/>
    <n v="8.9999999999999993E-3"/>
  </r>
  <r>
    <x v="1"/>
    <m/>
    <m/>
    <m/>
    <n v="0"/>
    <s v="немає даних"/>
    <m/>
  </r>
  <r>
    <x v="0"/>
    <m/>
    <m/>
    <m/>
    <m/>
    <m/>
    <m/>
  </r>
  <r>
    <x v="0"/>
    <m/>
    <m/>
    <m/>
    <m/>
    <m/>
    <m/>
  </r>
  <r>
    <x v="1"/>
    <m/>
    <m/>
    <m/>
    <n v="0"/>
    <s v="немає даних"/>
    <n v="2.5999999999999999E-2"/>
  </r>
  <r>
    <x v="1"/>
    <m/>
    <m/>
    <m/>
    <n v="0"/>
    <s v="немає даних"/>
    <n v="8.5000000000000006E-2"/>
  </r>
  <r>
    <x v="1"/>
    <m/>
    <m/>
    <m/>
    <n v="0"/>
    <s v="немає даних"/>
    <n v="0.16500000000000001"/>
  </r>
  <r>
    <x v="1"/>
    <m/>
    <m/>
    <m/>
    <n v="0"/>
    <s v="немає даних"/>
    <n v="0.108"/>
  </r>
  <r>
    <x v="1"/>
    <m/>
    <m/>
    <m/>
    <n v="0"/>
    <s v="немає даних"/>
    <n v="0.25"/>
  </r>
  <r>
    <x v="1"/>
    <m/>
    <m/>
    <m/>
    <n v="0"/>
    <s v="немає даних"/>
    <n v="5.6000000000000001E-2"/>
  </r>
  <r>
    <x v="1"/>
    <m/>
    <m/>
    <m/>
    <n v="0"/>
    <s v="немає даних"/>
    <n v="0.56699999999999995"/>
  </r>
  <r>
    <x v="1"/>
    <m/>
    <m/>
    <m/>
    <n v="0"/>
    <s v="немає даних"/>
    <n v="4.8000000000000001E-2"/>
  </r>
  <r>
    <x v="1"/>
    <m/>
    <m/>
    <m/>
    <n v="0"/>
    <s v="немає даних"/>
    <n v="2.5000000000000001E-2"/>
  </r>
  <r>
    <x v="1"/>
    <m/>
    <m/>
    <m/>
    <n v="0"/>
    <s v="немає даних"/>
    <n v="1.2E-2"/>
  </r>
  <r>
    <x v="1"/>
    <m/>
    <m/>
    <m/>
    <n v="0"/>
    <s v="немає даних"/>
    <n v="2.5000000000000001E-2"/>
  </r>
  <r>
    <x v="1"/>
    <m/>
    <m/>
    <m/>
    <n v="0"/>
    <s v="немає даних"/>
    <n v="4.2000000000000003E-2"/>
  </r>
  <r>
    <x v="1"/>
    <m/>
    <m/>
    <m/>
    <n v="0"/>
    <s v="немає даних"/>
    <n v="0.14000000000000001"/>
  </r>
  <r>
    <x v="1"/>
    <m/>
    <m/>
    <m/>
    <n v="0"/>
    <s v="немає даних"/>
    <n v="0.36099999999999999"/>
  </r>
  <r>
    <x v="1"/>
    <m/>
    <m/>
    <m/>
    <n v="0"/>
    <s v="немає даних"/>
    <n v="9.2999999999999999E-2"/>
  </r>
  <r>
    <x v="1"/>
    <m/>
    <m/>
    <m/>
    <n v="0"/>
    <s v="немає даних"/>
    <n v="0.185"/>
  </r>
  <r>
    <x v="1"/>
    <m/>
    <m/>
    <m/>
    <n v="0"/>
    <s v="немає даних"/>
    <n v="0.16600000000000001"/>
  </r>
  <r>
    <x v="1"/>
    <m/>
    <m/>
    <m/>
    <n v="0"/>
    <s v="немає даних"/>
    <n v="0.124"/>
  </r>
  <r>
    <x v="1"/>
    <m/>
    <m/>
    <m/>
    <n v="0"/>
    <s v="немає даних"/>
    <n v="3.5999999999999997E-2"/>
  </r>
  <r>
    <x v="3"/>
    <m/>
    <m/>
    <n v="7"/>
    <n v="2"/>
    <n v="0.34130357142857143"/>
    <n v="0.12210000000000001"/>
  </r>
  <r>
    <x v="1"/>
    <m/>
    <m/>
    <m/>
    <n v="0"/>
    <s v="немає даних"/>
    <n v="0.186"/>
  </r>
  <r>
    <x v="1"/>
    <m/>
    <m/>
    <m/>
    <n v="0"/>
    <s v="немає даних"/>
    <n v="6.2E-2"/>
  </r>
  <r>
    <x v="1"/>
    <m/>
    <m/>
    <m/>
    <n v="0"/>
    <s v="немає даних"/>
    <n v="3.0000000000000001E-3"/>
  </r>
  <r>
    <x v="1"/>
    <m/>
    <m/>
    <m/>
    <n v="0"/>
    <s v="немає даних"/>
    <n v="4.8000000000000001E-2"/>
  </r>
  <r>
    <x v="1"/>
    <m/>
    <m/>
    <m/>
    <n v="0"/>
    <s v="немає даних"/>
    <n v="2.5000000000000001E-2"/>
  </r>
  <r>
    <x v="1"/>
    <m/>
    <m/>
    <m/>
    <n v="0"/>
    <s v="немає даних"/>
    <n v="4.8000000000000001E-2"/>
  </r>
  <r>
    <x v="1"/>
    <m/>
    <m/>
    <m/>
    <n v="0"/>
    <s v="немає даних"/>
    <n v="1.4E-2"/>
  </r>
  <r>
    <x v="1"/>
    <m/>
    <m/>
    <m/>
    <n v="0"/>
    <s v="немає даних"/>
    <n v="2.4E-2"/>
  </r>
  <r>
    <x v="1"/>
    <m/>
    <m/>
    <m/>
    <n v="0"/>
    <s v="немає даних"/>
    <n v="0.124"/>
  </r>
  <r>
    <x v="1"/>
    <m/>
    <m/>
    <m/>
    <n v="0"/>
    <s v="немає даних"/>
    <n v="4.5999999999999999E-2"/>
  </r>
  <r>
    <x v="1"/>
    <m/>
    <m/>
    <m/>
    <n v="0"/>
    <s v="немає даних"/>
    <n v="2.5999999999999999E-2"/>
  </r>
  <r>
    <x v="1"/>
    <m/>
    <m/>
    <m/>
    <n v="0"/>
    <s v="немає даних"/>
    <n v="6.4000000000000001E-2"/>
  </r>
  <r>
    <x v="1"/>
    <m/>
    <m/>
    <m/>
    <n v="0"/>
    <s v="немає даних"/>
    <n v="0.112"/>
  </r>
  <r>
    <x v="1"/>
    <m/>
    <m/>
    <m/>
    <n v="0"/>
    <s v="немає даних"/>
    <n v="2.5999999999999999E-2"/>
  </r>
  <r>
    <x v="1"/>
    <m/>
    <m/>
    <m/>
    <n v="0"/>
    <s v="немає даних"/>
    <n v="0.183"/>
  </r>
  <r>
    <x v="1"/>
    <m/>
    <m/>
    <m/>
    <n v="0"/>
    <s v="немає даних"/>
    <n v="0.09"/>
  </r>
  <r>
    <x v="1"/>
    <m/>
    <m/>
    <m/>
    <n v="0"/>
    <s v="немає даних"/>
    <n v="2.5000000000000001E-2"/>
  </r>
  <r>
    <x v="1"/>
    <m/>
    <m/>
    <m/>
    <n v="0"/>
    <s v="немає даних"/>
    <n v="0.06"/>
  </r>
  <r>
    <x v="1"/>
    <m/>
    <m/>
    <m/>
    <n v="0"/>
    <s v="немає даних"/>
    <n v="6.2E-2"/>
  </r>
  <r>
    <x v="1"/>
    <m/>
    <m/>
    <m/>
    <n v="0"/>
    <s v="немає даних"/>
    <n v="9.2999999999999999E-2"/>
  </r>
  <r>
    <x v="1"/>
    <m/>
    <m/>
    <m/>
    <n v="0"/>
    <s v="немає даних"/>
    <n v="9.4E-2"/>
  </r>
  <r>
    <x v="1"/>
    <m/>
    <m/>
    <m/>
    <n v="0"/>
    <s v="немає даних"/>
    <n v="0.13900000000000001"/>
  </r>
  <r>
    <x v="1"/>
    <m/>
    <m/>
    <m/>
    <n v="0"/>
    <s v="немає даних"/>
    <n v="0.10199999999999999"/>
  </r>
  <r>
    <x v="1"/>
    <m/>
    <m/>
    <m/>
    <n v="0"/>
    <s v="немає даних"/>
    <n v="4.3999999999999997E-2"/>
  </r>
  <r>
    <x v="1"/>
    <m/>
    <m/>
    <m/>
    <n v="0"/>
    <s v="немає даних"/>
    <n v="8.5000000000000006E-2"/>
  </r>
  <r>
    <x v="1"/>
    <m/>
    <m/>
    <m/>
    <n v="0"/>
    <s v="немає даних"/>
    <n v="5.0999999999999997E-2"/>
  </r>
  <r>
    <x v="1"/>
    <m/>
    <m/>
    <m/>
    <n v="0"/>
    <s v="немає даних"/>
    <n v="0.38400000000000001"/>
  </r>
  <r>
    <x v="1"/>
    <m/>
    <m/>
    <m/>
    <n v="0"/>
    <s v="немає даних"/>
    <n v="2.9000000000000001E-2"/>
  </r>
  <r>
    <x v="1"/>
    <m/>
    <m/>
    <m/>
    <n v="0"/>
    <s v="немає даних"/>
    <n v="7.0000000000000001E-3"/>
  </r>
  <r>
    <x v="1"/>
    <m/>
    <m/>
    <m/>
    <n v="0"/>
    <s v="немає даних"/>
    <n v="7.1999999999999995E-2"/>
  </r>
  <r>
    <x v="0"/>
    <m/>
    <m/>
    <m/>
    <m/>
    <m/>
    <m/>
  </r>
  <r>
    <x v="1"/>
    <m/>
    <m/>
    <m/>
    <n v="0"/>
    <s v="немає даних"/>
    <n v="1.4999999999999999E-2"/>
  </r>
  <r>
    <x v="1"/>
    <m/>
    <m/>
    <m/>
    <n v="0"/>
    <s v="немає даних"/>
    <n v="6.6000000000000003E-2"/>
  </r>
  <r>
    <x v="1"/>
    <m/>
    <m/>
    <m/>
    <n v="0"/>
    <s v="немає даних"/>
    <n v="0.15"/>
  </r>
  <r>
    <x v="1"/>
    <m/>
    <m/>
    <m/>
    <n v="0"/>
    <s v="немає даних"/>
    <n v="8.9999999999999993E-3"/>
  </r>
  <r>
    <x v="1"/>
    <m/>
    <m/>
    <m/>
    <n v="0"/>
    <s v="немає даних"/>
    <n v="0.17499999999999999"/>
  </r>
  <r>
    <x v="1"/>
    <m/>
    <m/>
    <m/>
    <n v="0"/>
    <s v="немає даних"/>
    <n v="0.01"/>
  </r>
  <r>
    <x v="1"/>
    <m/>
    <m/>
    <m/>
    <n v="0"/>
    <s v="немає даних"/>
    <n v="1.7999999999999999E-2"/>
  </r>
  <r>
    <x v="1"/>
    <m/>
    <m/>
    <m/>
    <n v="0"/>
    <s v="немає даних"/>
    <n v="0.23400000000000001"/>
  </r>
  <r>
    <x v="1"/>
    <m/>
    <m/>
    <m/>
    <n v="0"/>
    <s v="немає даних"/>
    <n v="8.9999999999999993E-3"/>
  </r>
  <r>
    <x v="0"/>
    <m/>
    <m/>
    <m/>
    <m/>
    <m/>
    <m/>
  </r>
  <r>
    <x v="1"/>
    <m/>
    <m/>
    <m/>
    <n v="0"/>
    <s v="немає даних"/>
    <n v="2.4E-2"/>
  </r>
  <r>
    <x v="1"/>
    <m/>
    <m/>
    <m/>
    <n v="0"/>
    <s v="немає даних"/>
    <n v="8.0000000000000002E-3"/>
  </r>
  <r>
    <x v="1"/>
    <m/>
    <m/>
    <m/>
    <n v="0"/>
    <s v="немає даних"/>
    <n v="2E-3"/>
  </r>
  <r>
    <x v="1"/>
    <m/>
    <m/>
    <m/>
    <n v="0"/>
    <s v="немає даних"/>
    <n v="2E-3"/>
  </r>
  <r>
    <x v="1"/>
    <m/>
    <m/>
    <m/>
    <n v="0"/>
    <s v="немає даних"/>
    <n v="3.1E-2"/>
  </r>
  <r>
    <x v="1"/>
    <m/>
    <m/>
    <m/>
    <n v="0"/>
    <s v="немає даних"/>
    <n v="8.3000000000000004E-2"/>
  </r>
  <r>
    <x v="1"/>
    <m/>
    <m/>
    <m/>
    <n v="0"/>
    <s v="немає даних"/>
    <n v="4.9000000000000002E-2"/>
  </r>
  <r>
    <x v="1"/>
    <m/>
    <m/>
    <m/>
    <n v="0"/>
    <s v="немає даних"/>
    <n v="0.159"/>
  </r>
  <r>
    <x v="1"/>
    <m/>
    <m/>
    <m/>
    <n v="0"/>
    <s v="немає даних"/>
    <n v="5.1999999999999998E-2"/>
  </r>
  <r>
    <x v="1"/>
    <m/>
    <m/>
    <m/>
    <n v="0"/>
    <s v="немає даних"/>
    <n v="1.2E-2"/>
  </r>
  <r>
    <x v="1"/>
    <m/>
    <m/>
    <m/>
    <n v="0"/>
    <s v="немає даних"/>
    <n v="0.25700000000000001"/>
  </r>
  <r>
    <x v="1"/>
    <m/>
    <m/>
    <m/>
    <n v="0"/>
    <s v="немає даних"/>
    <n v="1.7999999999999999E-2"/>
  </r>
  <r>
    <x v="1"/>
    <m/>
    <m/>
    <m/>
    <n v="0"/>
    <s v="немає даних"/>
    <n v="6.0000000000000001E-3"/>
  </r>
  <r>
    <x v="1"/>
    <m/>
    <m/>
    <m/>
    <n v="0"/>
    <s v="немає даних"/>
    <n v="1.0999999999999999E-2"/>
  </r>
  <r>
    <x v="1"/>
    <m/>
    <m/>
    <m/>
    <n v="0"/>
    <s v="немає даних"/>
    <n v="0.09"/>
  </r>
  <r>
    <x v="1"/>
    <m/>
    <m/>
    <m/>
    <n v="0"/>
    <s v="немає даних"/>
    <n v="0.14799999999999999"/>
  </r>
  <r>
    <x v="1"/>
    <m/>
    <m/>
    <m/>
    <n v="0"/>
    <s v="немає даних"/>
    <n v="4.3999999999999997E-2"/>
  </r>
  <r>
    <x v="1"/>
    <m/>
    <m/>
    <m/>
    <n v="0"/>
    <s v="немає даних"/>
    <n v="8.0000000000000002E-3"/>
  </r>
  <r>
    <x v="1"/>
    <m/>
    <m/>
    <m/>
    <n v="0"/>
    <s v="немає даних"/>
    <n v="1.4999999999999999E-2"/>
  </r>
  <r>
    <x v="1"/>
    <m/>
    <m/>
    <m/>
    <n v="0"/>
    <s v="немає даних"/>
    <n v="1.2999999999999999E-2"/>
  </r>
  <r>
    <x v="1"/>
    <m/>
    <m/>
    <m/>
    <n v="0"/>
    <s v="немає даних"/>
    <n v="0.01"/>
  </r>
  <r>
    <x v="1"/>
    <m/>
    <m/>
    <m/>
    <n v="0"/>
    <s v="немає даних"/>
    <n v="2.7E-2"/>
  </r>
  <r>
    <x v="1"/>
    <m/>
    <m/>
    <m/>
    <n v="0"/>
    <s v="немає даних"/>
    <n v="8.8999999999999996E-2"/>
  </r>
  <r>
    <x v="1"/>
    <m/>
    <m/>
    <m/>
    <n v="0"/>
    <s v="немає даних"/>
    <n v="7.3999999999999996E-2"/>
  </r>
  <r>
    <x v="1"/>
    <m/>
    <m/>
    <m/>
    <n v="0"/>
    <s v="немає даних"/>
    <n v="7.0000000000000001E-3"/>
  </r>
  <r>
    <x v="1"/>
    <m/>
    <m/>
    <m/>
    <n v="0"/>
    <s v="немає даних"/>
    <n v="0.11700000000000001"/>
  </r>
  <r>
    <x v="1"/>
    <m/>
    <m/>
    <m/>
    <n v="0"/>
    <s v="немає даних"/>
    <n v="5.1999999999999998E-2"/>
  </r>
  <r>
    <x v="1"/>
    <m/>
    <m/>
    <m/>
    <n v="0"/>
    <s v="немає даних"/>
    <n v="0.02"/>
  </r>
  <r>
    <x v="1"/>
    <m/>
    <m/>
    <m/>
    <n v="0"/>
    <s v="немає даних"/>
    <n v="1.6E-2"/>
  </r>
  <r>
    <x v="1"/>
    <m/>
    <m/>
    <m/>
    <n v="0"/>
    <s v="немає даних"/>
    <n v="0.189"/>
  </r>
  <r>
    <x v="1"/>
    <m/>
    <m/>
    <m/>
    <n v="0"/>
    <s v="немає даних"/>
    <n v="0.13900000000000001"/>
  </r>
  <r>
    <x v="1"/>
    <m/>
    <m/>
    <m/>
    <n v="0"/>
    <s v="немає даних"/>
    <n v="6.7000000000000004E-2"/>
  </r>
  <r>
    <x v="1"/>
    <m/>
    <m/>
    <m/>
    <n v="0"/>
    <s v="немає даних"/>
    <n v="0.63"/>
  </r>
  <r>
    <x v="1"/>
    <m/>
    <m/>
    <m/>
    <n v="0"/>
    <s v="немає даних"/>
    <n v="8.9999999999999993E-3"/>
  </r>
  <r>
    <x v="1"/>
    <m/>
    <m/>
    <m/>
    <n v="0"/>
    <s v="немає даних"/>
    <n v="2.9000000000000001E-2"/>
  </r>
  <r>
    <x v="1"/>
    <m/>
    <m/>
    <m/>
    <n v="0"/>
    <s v="немає даних"/>
    <n v="0.152"/>
  </r>
  <r>
    <x v="1"/>
    <m/>
    <m/>
    <m/>
    <n v="0"/>
    <s v="немає даних"/>
    <n v="0.41899999999999998"/>
  </r>
  <r>
    <x v="1"/>
    <m/>
    <m/>
    <m/>
    <n v="0"/>
    <s v="немає даних"/>
    <n v="0.19400000000000001"/>
  </r>
  <r>
    <x v="1"/>
    <m/>
    <m/>
    <m/>
    <n v="0"/>
    <s v="немає даних"/>
    <n v="1.9E-2"/>
  </r>
  <r>
    <x v="1"/>
    <m/>
    <m/>
    <m/>
    <n v="0"/>
    <s v="немає даних"/>
    <n v="8.0000000000000002E-3"/>
  </r>
  <r>
    <x v="1"/>
    <m/>
    <m/>
    <m/>
    <n v="0"/>
    <s v="немає даних"/>
    <n v="0.20799999999999999"/>
  </r>
  <r>
    <x v="1"/>
    <m/>
    <m/>
    <m/>
    <n v="0"/>
    <s v="немає даних"/>
    <n v="6.0000000000000001E-3"/>
  </r>
  <r>
    <x v="1"/>
    <m/>
    <m/>
    <m/>
    <n v="0"/>
    <s v="немає даних"/>
    <n v="3.0000000000000001E-3"/>
  </r>
  <r>
    <x v="1"/>
    <m/>
    <m/>
    <m/>
    <n v="0"/>
    <s v="немає даних"/>
    <n v="3.0000000000000001E-3"/>
  </r>
  <r>
    <x v="1"/>
    <m/>
    <m/>
    <m/>
    <n v="0"/>
    <s v="немає даних"/>
    <n v="4.0000000000000001E-3"/>
  </r>
  <r>
    <x v="0"/>
    <m/>
    <m/>
    <m/>
    <m/>
    <m/>
    <m/>
  </r>
  <r>
    <x v="1"/>
    <m/>
    <m/>
    <m/>
    <n v="0"/>
    <s v="немає даних"/>
    <n v="0.30399999999999999"/>
  </r>
  <r>
    <x v="2"/>
    <m/>
    <m/>
    <m/>
    <n v="0"/>
    <s v="немає даних"/>
    <n v="3.5150000000000001"/>
  </r>
  <r>
    <x v="2"/>
    <m/>
    <m/>
    <m/>
    <n v="0"/>
    <s v="немає даних"/>
    <n v="2.5870000000000002"/>
  </r>
  <r>
    <x v="2"/>
    <m/>
    <m/>
    <m/>
    <n v="0"/>
    <s v="немає даних"/>
    <n v="5.8000000000000003E-2"/>
  </r>
  <r>
    <x v="1"/>
    <m/>
    <m/>
    <m/>
    <n v="0"/>
    <s v="немає даних"/>
    <n v="2.1000000000000001E-2"/>
  </r>
  <r>
    <x v="1"/>
    <m/>
    <m/>
    <m/>
    <n v="0"/>
    <s v="немає даних"/>
    <n v="5.3999999999999999E-2"/>
  </r>
  <r>
    <x v="1"/>
    <m/>
    <m/>
    <m/>
    <n v="0"/>
    <s v="немає даних"/>
    <n v="6.5000000000000002E-2"/>
  </r>
  <r>
    <x v="1"/>
    <m/>
    <m/>
    <m/>
    <n v="0"/>
    <s v="немає даних"/>
    <n v="3.3000000000000002E-2"/>
  </r>
  <r>
    <x v="1"/>
    <m/>
    <m/>
    <m/>
    <n v="0"/>
    <s v="немає даних"/>
    <n v="1.7999999999999999E-2"/>
  </r>
  <r>
    <x v="1"/>
    <m/>
    <m/>
    <m/>
    <n v="0"/>
    <s v="немає даних"/>
    <n v="1.2E-2"/>
  </r>
  <r>
    <x v="1"/>
    <m/>
    <m/>
    <m/>
    <n v="0"/>
    <s v="немає даних"/>
    <n v="5.0000000000000001E-3"/>
  </r>
  <r>
    <x v="1"/>
    <m/>
    <m/>
    <m/>
    <n v="0"/>
    <s v="немає даних"/>
    <n v="0.01"/>
  </r>
  <r>
    <x v="1"/>
    <m/>
    <m/>
    <m/>
    <n v="0"/>
    <s v="немає даних"/>
    <n v="5.3999999999999999E-2"/>
  </r>
  <r>
    <x v="1"/>
    <m/>
    <m/>
    <m/>
    <n v="0"/>
    <s v="немає даних"/>
    <n v="2E-3"/>
  </r>
  <r>
    <x v="1"/>
    <m/>
    <m/>
    <m/>
    <n v="0"/>
    <s v="немає даних"/>
    <n v="1.2E-2"/>
  </r>
  <r>
    <x v="1"/>
    <m/>
    <m/>
    <m/>
    <n v="0"/>
    <s v="немає даних"/>
    <n v="1E-3"/>
  </r>
  <r>
    <x v="1"/>
    <m/>
    <m/>
    <m/>
    <n v="0"/>
    <s v="немає даних"/>
    <n v="1.4E-2"/>
  </r>
  <r>
    <x v="1"/>
    <m/>
    <m/>
    <m/>
    <n v="0"/>
    <s v="немає даних"/>
    <n v="0.13200000000000001"/>
  </r>
  <r>
    <x v="1"/>
    <m/>
    <m/>
    <m/>
    <n v="0"/>
    <s v="немає даних"/>
    <n v="0.106"/>
  </r>
  <r>
    <x v="1"/>
    <m/>
    <m/>
    <m/>
    <n v="0"/>
    <s v="немає даних"/>
    <n v="4.5999999999999999E-2"/>
  </r>
  <r>
    <x v="1"/>
    <m/>
    <m/>
    <m/>
    <n v="0"/>
    <s v="немає даних"/>
    <n v="6.6000000000000003E-2"/>
  </r>
  <r>
    <x v="1"/>
    <m/>
    <m/>
    <m/>
    <n v="0"/>
    <s v="немає даних"/>
    <n v="3.1E-2"/>
  </r>
  <r>
    <x v="1"/>
    <m/>
    <m/>
    <m/>
    <n v="0"/>
    <s v="немає даних"/>
    <n v="7.1999999999999995E-2"/>
  </r>
  <r>
    <x v="1"/>
    <m/>
    <m/>
    <m/>
    <n v="0"/>
    <s v="немає даних"/>
    <n v="0.114"/>
  </r>
  <r>
    <x v="1"/>
    <m/>
    <m/>
    <m/>
    <n v="0"/>
    <s v="немає даних"/>
    <n v="0.20899999999999999"/>
  </r>
  <r>
    <x v="1"/>
    <m/>
    <m/>
    <m/>
    <n v="0"/>
    <s v="немає даних"/>
    <n v="0.12"/>
  </r>
  <r>
    <x v="1"/>
    <m/>
    <m/>
    <m/>
    <n v="0"/>
    <s v="немає даних"/>
    <n v="0.24"/>
  </r>
  <r>
    <x v="1"/>
    <m/>
    <m/>
    <m/>
    <n v="0"/>
    <s v="немає даних"/>
    <n v="0.20899999999999999"/>
  </r>
  <r>
    <x v="0"/>
    <m/>
    <m/>
    <m/>
    <m/>
    <m/>
    <m/>
  </r>
  <r>
    <x v="1"/>
    <m/>
    <m/>
    <m/>
    <n v="0"/>
    <s v="немає даних"/>
    <n v="5.1999999999999998E-2"/>
  </r>
  <r>
    <x v="1"/>
    <m/>
    <m/>
    <m/>
    <n v="0"/>
    <s v="немає даних"/>
    <n v="1.1160000000000001"/>
  </r>
  <r>
    <x v="1"/>
    <m/>
    <m/>
    <m/>
    <n v="0"/>
    <s v="немає даних"/>
    <n v="0.63300000000000001"/>
  </r>
  <r>
    <x v="1"/>
    <m/>
    <m/>
    <m/>
    <n v="0"/>
    <s v="немає даних"/>
    <n v="3.1E-2"/>
  </r>
  <r>
    <x v="3"/>
    <m/>
    <m/>
    <n v="5"/>
    <n v="2"/>
    <n v="1.395"/>
    <n v="0.82599999999999996"/>
  </r>
  <r>
    <x v="1"/>
    <m/>
    <m/>
    <m/>
    <n v="0"/>
    <s v="немає даних"/>
    <n v="3.5000000000000003E-2"/>
  </r>
  <r>
    <x v="1"/>
    <m/>
    <m/>
    <m/>
    <n v="0"/>
    <s v="немає даних"/>
    <n v="5.0000000000000001E-3"/>
  </r>
  <r>
    <x v="1"/>
    <m/>
    <m/>
    <m/>
    <n v="0"/>
    <s v="немає даних"/>
    <n v="1E-3"/>
  </r>
  <r>
    <x v="1"/>
    <m/>
    <m/>
    <m/>
    <n v="0"/>
    <s v="немає даних"/>
    <n v="0.16200000000000001"/>
  </r>
  <r>
    <x v="1"/>
    <m/>
    <m/>
    <m/>
    <n v="0"/>
    <s v="немає даних"/>
    <n v="0.124"/>
  </r>
  <r>
    <x v="1"/>
    <m/>
    <m/>
    <m/>
    <n v="0"/>
    <s v="немає даних"/>
    <n v="6.2E-2"/>
  </r>
  <r>
    <x v="1"/>
    <m/>
    <m/>
    <m/>
    <n v="0"/>
    <s v="немає даних"/>
    <n v="0.21299999999999999"/>
  </r>
  <r>
    <x v="1"/>
    <m/>
    <m/>
    <m/>
    <n v="0"/>
    <s v="немає даних"/>
    <m/>
  </r>
  <r>
    <x v="1"/>
    <m/>
    <m/>
    <m/>
    <n v="0"/>
    <s v="немає даних"/>
    <m/>
  </r>
  <r>
    <x v="1"/>
    <m/>
    <m/>
    <m/>
    <n v="0"/>
    <s v="немає даних"/>
    <m/>
  </r>
  <r>
    <x v="1"/>
    <m/>
    <m/>
    <m/>
    <n v="0"/>
    <s v="немає даних"/>
    <n v="0.14899999999999999"/>
  </r>
  <r>
    <x v="1"/>
    <m/>
    <m/>
    <m/>
    <n v="0"/>
    <s v="немає даних"/>
    <n v="0.21299999999999999"/>
  </r>
  <r>
    <x v="1"/>
    <m/>
    <m/>
    <m/>
    <n v="0"/>
    <s v="немає даних"/>
    <n v="0.76800000000000002"/>
  </r>
  <r>
    <x v="1"/>
    <m/>
    <m/>
    <m/>
    <n v="0"/>
    <s v="немає даних"/>
    <n v="1.2E-2"/>
  </r>
  <r>
    <x v="1"/>
    <m/>
    <m/>
    <m/>
    <n v="0"/>
    <s v="немає даних"/>
    <n v="0.217"/>
  </r>
  <r>
    <x v="1"/>
    <m/>
    <m/>
    <m/>
    <n v="0"/>
    <s v="немає даних"/>
    <n v="0.03"/>
  </r>
  <r>
    <x v="1"/>
    <m/>
    <m/>
    <m/>
    <n v="0"/>
    <s v="немає даних"/>
    <n v="4.4999999999999998E-2"/>
  </r>
  <r>
    <x v="0"/>
    <m/>
    <m/>
    <m/>
    <m/>
    <m/>
    <m/>
  </r>
  <r>
    <x v="1"/>
    <m/>
    <m/>
    <m/>
    <n v="0"/>
    <s v="немає даних"/>
    <n v="1.7000000000000001E-2"/>
  </r>
  <r>
    <x v="1"/>
    <m/>
    <m/>
    <m/>
    <n v="0"/>
    <s v="немає даних"/>
    <n v="0"/>
  </r>
  <r>
    <x v="1"/>
    <m/>
    <m/>
    <m/>
    <n v="0"/>
    <s v="немає даних"/>
    <n v="0"/>
  </r>
  <r>
    <x v="1"/>
    <m/>
    <m/>
    <m/>
    <n v="0"/>
    <s v="немає даних"/>
    <n v="0.01"/>
  </r>
  <r>
    <x v="1"/>
    <m/>
    <m/>
    <m/>
    <n v="0"/>
    <s v="немає даних"/>
    <n v="8.0000000000000002E-3"/>
  </r>
  <r>
    <x v="0"/>
    <m/>
    <m/>
    <m/>
    <m/>
    <m/>
    <m/>
  </r>
  <r>
    <x v="1"/>
    <m/>
    <m/>
    <m/>
    <n v="0"/>
    <s v="немає даних"/>
    <n v="0.23499999999999999"/>
  </r>
  <r>
    <x v="1"/>
    <m/>
    <m/>
    <m/>
    <n v="0"/>
    <s v="немає даних"/>
    <m/>
  </r>
  <r>
    <x v="1"/>
    <m/>
    <m/>
    <m/>
    <n v="0"/>
    <s v="немає даних"/>
    <n v="5.0000000000000001E-3"/>
  </r>
  <r>
    <x v="1"/>
    <m/>
    <m/>
    <m/>
    <n v="0"/>
    <s v="немає даних"/>
    <n v="7.0000000000000001E-3"/>
  </r>
  <r>
    <x v="1"/>
    <m/>
    <m/>
    <m/>
    <n v="0"/>
    <s v="немає даних"/>
    <n v="0.79500000000000004"/>
  </r>
  <r>
    <x v="1"/>
    <m/>
    <m/>
    <m/>
    <n v="0"/>
    <s v="немає даних"/>
    <n v="3.0000000000000001E-3"/>
  </r>
  <r>
    <x v="1"/>
    <m/>
    <m/>
    <m/>
    <n v="0"/>
    <s v="немає даних"/>
    <n v="0.05"/>
  </r>
  <r>
    <x v="1"/>
    <m/>
    <m/>
    <m/>
    <n v="0"/>
    <s v="немає даних"/>
    <n v="2E-3"/>
  </r>
  <r>
    <x v="1"/>
    <m/>
    <m/>
    <m/>
    <n v="0"/>
    <s v="немає даних"/>
    <n v="0.05"/>
  </r>
  <r>
    <x v="1"/>
    <m/>
    <m/>
    <m/>
    <n v="0"/>
    <s v="немає даних"/>
    <n v="5.1999999999999998E-2"/>
  </r>
  <r>
    <x v="1"/>
    <m/>
    <m/>
    <m/>
    <n v="0"/>
    <s v="немає даних"/>
    <n v="6.3E-2"/>
  </r>
  <r>
    <x v="1"/>
    <m/>
    <m/>
    <m/>
    <n v="0"/>
    <s v="немає даних"/>
    <n v="4.0000000000000001E-3"/>
  </r>
  <r>
    <x v="1"/>
    <m/>
    <m/>
    <m/>
    <n v="0"/>
    <s v="немає даних"/>
    <m/>
  </r>
  <r>
    <x v="1"/>
    <m/>
    <m/>
    <m/>
    <n v="0"/>
    <s v="немає даних"/>
    <n v="2.1000000000000001E-2"/>
  </r>
  <r>
    <x v="1"/>
    <m/>
    <m/>
    <m/>
    <n v="0"/>
    <s v="немає даних"/>
    <n v="2.4E-2"/>
  </r>
  <r>
    <x v="1"/>
    <m/>
    <m/>
    <m/>
    <n v="0"/>
    <s v="немає даних"/>
    <n v="2.4E-2"/>
  </r>
  <r>
    <x v="1"/>
    <m/>
    <m/>
    <m/>
    <n v="0"/>
    <s v="немає даних"/>
    <n v="0.16200000000000001"/>
  </r>
  <r>
    <x v="1"/>
    <m/>
    <m/>
    <m/>
    <n v="0"/>
    <s v="немає даних"/>
    <n v="1.9E-2"/>
  </r>
  <r>
    <x v="0"/>
    <m/>
    <m/>
    <m/>
    <m/>
    <m/>
    <m/>
  </r>
  <r>
    <x v="1"/>
    <m/>
    <m/>
    <m/>
    <n v="0"/>
    <s v="немає даних"/>
    <n v="1.9E-2"/>
  </r>
  <r>
    <x v="1"/>
    <m/>
    <m/>
    <m/>
    <n v="0"/>
    <s v="немає даних"/>
    <n v="8.9999999999999993E-3"/>
  </r>
  <r>
    <x v="1"/>
    <m/>
    <m/>
    <m/>
    <n v="0"/>
    <s v="немає даних"/>
    <n v="3.5999999999999997E-2"/>
  </r>
  <r>
    <x v="1"/>
    <m/>
    <m/>
    <m/>
    <n v="0"/>
    <s v="немає даних"/>
    <n v="8.9999999999999993E-3"/>
  </r>
  <r>
    <x v="1"/>
    <m/>
    <m/>
    <m/>
    <n v="0"/>
    <s v="немає даних"/>
    <n v="3.0000000000000001E-3"/>
  </r>
  <r>
    <x v="1"/>
    <m/>
    <m/>
    <m/>
    <n v="0"/>
    <s v="немає даних"/>
    <n v="0.09"/>
  </r>
  <r>
    <x v="1"/>
    <m/>
    <m/>
    <m/>
    <n v="0"/>
    <s v="немає даних"/>
    <n v="0.19400000000000001"/>
  </r>
  <r>
    <x v="1"/>
    <m/>
    <m/>
    <m/>
    <n v="0"/>
    <s v="немає даних"/>
    <n v="3.1E-2"/>
  </r>
  <r>
    <x v="1"/>
    <m/>
    <m/>
    <m/>
    <n v="0"/>
    <s v="немає даних"/>
    <n v="3.4000000000000002E-2"/>
  </r>
  <r>
    <x v="1"/>
    <m/>
    <m/>
    <m/>
    <n v="0"/>
    <s v="немає даних"/>
    <n v="0.249"/>
  </r>
  <r>
    <x v="1"/>
    <m/>
    <m/>
    <m/>
    <n v="0"/>
    <s v="немає даних"/>
    <n v="0.02"/>
  </r>
  <r>
    <x v="1"/>
    <m/>
    <m/>
    <m/>
    <n v="0"/>
    <s v="немає даних"/>
    <n v="0.25"/>
  </r>
  <r>
    <x v="1"/>
    <m/>
    <m/>
    <m/>
    <n v="0"/>
    <s v="немає даних"/>
    <n v="0.26300000000000001"/>
  </r>
  <r>
    <x v="0"/>
    <m/>
    <m/>
    <m/>
    <m/>
    <m/>
    <m/>
  </r>
  <r>
    <x v="1"/>
    <m/>
    <m/>
    <m/>
    <n v="0"/>
    <s v="немає даних"/>
    <n v="0.01"/>
  </r>
  <r>
    <x v="1"/>
    <m/>
    <m/>
    <m/>
    <n v="0"/>
    <s v="немає даних"/>
    <n v="6.2E-2"/>
  </r>
  <r>
    <x v="1"/>
    <m/>
    <m/>
    <m/>
    <n v="0"/>
    <s v="немає даних"/>
    <n v="0.39"/>
  </r>
  <r>
    <x v="1"/>
    <m/>
    <m/>
    <m/>
    <n v="0"/>
    <s v="немає даних"/>
    <n v="2.5999999999999999E-2"/>
  </r>
  <r>
    <x v="1"/>
    <m/>
    <m/>
    <m/>
    <n v="0"/>
    <s v="немає даних"/>
    <n v="0.193"/>
  </r>
  <r>
    <x v="1"/>
    <m/>
    <m/>
    <m/>
    <n v="0"/>
    <s v="немає даних"/>
    <n v="0.23400000000000001"/>
  </r>
  <r>
    <x v="1"/>
    <m/>
    <m/>
    <m/>
    <n v="0"/>
    <s v="немає даних"/>
    <n v="0.54"/>
  </r>
  <r>
    <x v="1"/>
    <m/>
    <m/>
    <m/>
    <n v="0"/>
    <s v="немає даних"/>
    <n v="4.2999999999999997E-2"/>
  </r>
  <r>
    <x v="1"/>
    <m/>
    <m/>
    <m/>
    <n v="0"/>
    <s v="немає даних"/>
    <n v="0.33400000000000002"/>
  </r>
  <r>
    <x v="1"/>
    <m/>
    <m/>
    <m/>
    <n v="0"/>
    <s v="немає даних"/>
    <n v="0.52700000000000002"/>
  </r>
  <r>
    <x v="1"/>
    <m/>
    <m/>
    <m/>
    <n v="0"/>
    <s v="немає даних"/>
    <n v="0.127"/>
  </r>
  <r>
    <x v="1"/>
    <m/>
    <m/>
    <m/>
    <n v="0"/>
    <s v="немає даних"/>
    <n v="0.29199999999999998"/>
  </r>
  <r>
    <x v="0"/>
    <m/>
    <m/>
    <m/>
    <m/>
    <m/>
    <m/>
  </r>
  <r>
    <x v="1"/>
    <m/>
    <m/>
    <m/>
    <n v="0"/>
    <s v="немає даних"/>
    <n v="2.1999999999999999E-2"/>
  </r>
  <r>
    <x v="1"/>
    <m/>
    <m/>
    <m/>
    <n v="0"/>
    <s v="немає даних"/>
    <n v="9.0999999999999998E-2"/>
  </r>
  <r>
    <x v="1"/>
    <m/>
    <m/>
    <m/>
    <n v="0"/>
    <s v="немає даних"/>
    <n v="1.2999999999999999E-2"/>
  </r>
  <r>
    <x v="1"/>
    <m/>
    <m/>
    <m/>
    <n v="0"/>
    <s v="немає даних"/>
    <n v="8.9999999999999993E-3"/>
  </r>
  <r>
    <x v="1"/>
    <m/>
    <m/>
    <m/>
    <n v="0"/>
    <s v="немає даних"/>
    <n v="4.4999999999999998E-2"/>
  </r>
  <r>
    <x v="1"/>
    <m/>
    <m/>
    <m/>
    <n v="0"/>
    <s v="немає даних"/>
    <n v="4.2999999999999997E-2"/>
  </r>
  <r>
    <x v="1"/>
    <m/>
    <m/>
    <m/>
    <n v="0"/>
    <s v="немає даних"/>
    <n v="5.0999999999999997E-2"/>
  </r>
  <r>
    <x v="1"/>
    <m/>
    <m/>
    <m/>
    <n v="0"/>
    <s v="немає даних"/>
    <n v="8.9999999999999993E-3"/>
  </r>
  <r>
    <x v="1"/>
    <m/>
    <m/>
    <m/>
    <n v="0"/>
    <s v="немає даних"/>
    <m/>
  </r>
  <r>
    <x v="1"/>
    <m/>
    <m/>
    <m/>
    <n v="0"/>
    <s v="немає даних"/>
    <n v="5.3999999999999999E-2"/>
  </r>
  <r>
    <x v="1"/>
    <m/>
    <m/>
    <m/>
    <n v="0"/>
    <s v="немає даних"/>
    <n v="1.2E-2"/>
  </r>
  <r>
    <x v="1"/>
    <m/>
    <m/>
    <m/>
    <n v="0"/>
    <s v="немає даних"/>
    <n v="2.9000000000000001E-2"/>
  </r>
  <r>
    <x v="1"/>
    <m/>
    <m/>
    <m/>
    <n v="0"/>
    <s v="немає даних"/>
    <n v="1.9E-2"/>
  </r>
  <r>
    <x v="1"/>
    <m/>
    <m/>
    <m/>
    <n v="0"/>
    <s v="немає даних"/>
    <n v="1.7999999999999999E-2"/>
  </r>
  <r>
    <x v="1"/>
    <m/>
    <m/>
    <m/>
    <n v="0"/>
    <s v="немає даних"/>
    <n v="0.251"/>
  </r>
  <r>
    <x v="0"/>
    <m/>
    <m/>
    <m/>
    <m/>
    <m/>
    <m/>
  </r>
  <r>
    <x v="0"/>
    <m/>
    <m/>
    <m/>
    <m/>
    <m/>
    <m/>
  </r>
  <r>
    <x v="10"/>
    <m/>
    <m/>
    <n v="7"/>
    <n v="3"/>
    <n v="0.30714285714285716"/>
    <n v="0.1215"/>
  </r>
  <r>
    <x v="1"/>
    <m/>
    <m/>
    <m/>
    <n v="0"/>
    <s v="немає даних"/>
    <n v="1.0069999999999999"/>
  </r>
  <r>
    <x v="3"/>
    <m/>
    <m/>
    <n v="5"/>
    <n v="2"/>
    <n v="1.2464999999999999"/>
    <n v="0.58320000000000005"/>
  </r>
  <r>
    <x v="1"/>
    <m/>
    <m/>
    <m/>
    <n v="0"/>
    <s v="немає даних"/>
    <n v="0.73099999999999998"/>
  </r>
  <r>
    <x v="1"/>
    <m/>
    <m/>
    <m/>
    <n v="0"/>
    <s v="немає даних"/>
    <n v="2.7E-2"/>
  </r>
  <r>
    <x v="1"/>
    <m/>
    <m/>
    <m/>
    <n v="0"/>
    <s v="немає даних"/>
    <n v="2.8000000000000001E-2"/>
  </r>
  <r>
    <x v="1"/>
    <m/>
    <m/>
    <m/>
    <n v="0"/>
    <s v="немає даних"/>
    <n v="0.16"/>
  </r>
  <r>
    <x v="10"/>
    <m/>
    <m/>
    <n v="7"/>
    <n v="3"/>
    <n v="1.8186666666666669"/>
    <n v="0.84060000000000001"/>
  </r>
  <r>
    <x v="1"/>
    <m/>
    <m/>
    <m/>
    <n v="0"/>
    <s v="немає даних"/>
    <n v="0.86399999999999999"/>
  </r>
  <r>
    <x v="10"/>
    <m/>
    <m/>
    <n v="7"/>
    <n v="3"/>
    <n v="1.5649523809523809"/>
    <n v="0.74720000000000009"/>
  </r>
  <r>
    <x v="1"/>
    <m/>
    <m/>
    <m/>
    <n v="0"/>
    <s v="немає даних"/>
    <n v="0.69799999999999995"/>
  </r>
  <r>
    <x v="10"/>
    <m/>
    <m/>
    <n v="7"/>
    <n v="3"/>
    <n v="0.46795238095238095"/>
    <n v="0.19850000000000001"/>
  </r>
  <r>
    <x v="1"/>
    <m/>
    <m/>
    <m/>
    <n v="0"/>
    <s v="немає даних"/>
    <n v="8.5999999999999993E-2"/>
  </r>
  <r>
    <x v="10"/>
    <m/>
    <m/>
    <n v="7"/>
    <n v="3"/>
    <n v="0.53878571428571431"/>
    <n v="0.14499999999999999"/>
  </r>
  <r>
    <x v="10"/>
    <m/>
    <m/>
    <n v="7"/>
    <n v="3"/>
    <n v="0.60599999999999998"/>
    <n v="0.29160000000000003"/>
  </r>
  <r>
    <x v="0"/>
    <m/>
    <m/>
    <m/>
    <m/>
    <m/>
    <m/>
  </r>
  <r>
    <x v="1"/>
    <m/>
    <m/>
    <m/>
    <n v="0"/>
    <s v="немає даних"/>
    <n v="0.127"/>
  </r>
  <r>
    <x v="1"/>
    <m/>
    <m/>
    <m/>
    <n v="0"/>
    <s v="немає даних"/>
    <n v="5.1999999999999998E-2"/>
  </r>
  <r>
    <x v="1"/>
    <m/>
    <m/>
    <m/>
    <n v="0"/>
    <s v="немає даних"/>
    <n v="2.8000000000000001E-2"/>
  </r>
  <r>
    <x v="1"/>
    <m/>
    <m/>
    <m/>
    <n v="0"/>
    <s v="немає даних"/>
    <n v="0.34499999999999997"/>
  </r>
  <r>
    <x v="1"/>
    <m/>
    <m/>
    <m/>
    <n v="0"/>
    <s v="немає даних"/>
    <n v="0.41299999999999998"/>
  </r>
  <r>
    <x v="1"/>
    <m/>
    <m/>
    <m/>
    <n v="0"/>
    <s v="немає даних"/>
    <n v="0.45900000000000002"/>
  </r>
  <r>
    <x v="1"/>
    <m/>
    <m/>
    <m/>
    <n v="0"/>
    <s v="немає даних"/>
    <n v="5.6000000000000001E-2"/>
  </r>
  <r>
    <x v="1"/>
    <m/>
    <m/>
    <m/>
    <n v="0"/>
    <s v="немає даних"/>
    <n v="0.68799999999999994"/>
  </r>
  <r>
    <x v="1"/>
    <m/>
    <m/>
    <m/>
    <n v="0"/>
    <s v="немає даних"/>
    <n v="0.54600000000000004"/>
  </r>
  <r>
    <x v="3"/>
    <m/>
    <m/>
    <n v="6"/>
    <n v="2"/>
    <n v="0.95174999999999998"/>
    <n v="0.30299999999999999"/>
  </r>
  <r>
    <x v="1"/>
    <m/>
    <m/>
    <m/>
    <n v="0"/>
    <s v="немає даних"/>
    <n v="0.112"/>
  </r>
  <r>
    <x v="1"/>
    <m/>
    <m/>
    <m/>
    <n v="0"/>
    <s v="немає даних"/>
    <n v="0.03"/>
  </r>
  <r>
    <x v="0"/>
    <m/>
    <m/>
    <m/>
    <m/>
    <m/>
    <m/>
  </r>
  <r>
    <x v="3"/>
    <m/>
    <m/>
    <n v="8"/>
    <n v="2"/>
    <n v="0.89697916666666655"/>
    <n v="0.3024"/>
  </r>
  <r>
    <x v="3"/>
    <m/>
    <m/>
    <n v="9"/>
    <n v="2"/>
    <n v="1.9271666666666667"/>
    <n v="0.69540000000000002"/>
  </r>
  <r>
    <x v="1"/>
    <m/>
    <m/>
    <m/>
    <n v="0"/>
    <s v="немає даних"/>
    <n v="1.0580000000000001"/>
  </r>
  <r>
    <x v="1"/>
    <m/>
    <m/>
    <m/>
    <n v="0"/>
    <s v="немає даних"/>
    <n v="7.6999999999999999E-2"/>
  </r>
  <r>
    <x v="1"/>
    <m/>
    <m/>
    <m/>
    <n v="0"/>
    <s v="немає даних"/>
    <n v="1.0999999999999999E-2"/>
  </r>
  <r>
    <x v="10"/>
    <m/>
    <m/>
    <n v="9"/>
    <n v="3"/>
    <n v="1.0584444444444445"/>
    <n v="0.22110000000000002"/>
  </r>
  <r>
    <x v="10"/>
    <m/>
    <m/>
    <n v="7"/>
    <n v="3"/>
    <n v="0.96238095238095234"/>
    <n v="0.31900000000000001"/>
  </r>
  <r>
    <x v="1"/>
    <m/>
    <m/>
    <m/>
    <n v="0"/>
    <s v="немає даних"/>
    <n v="0.32200000000000001"/>
  </r>
  <r>
    <x v="1"/>
    <m/>
    <m/>
    <m/>
    <n v="0"/>
    <s v="немає даних"/>
    <n v="3.0000000000000001E-3"/>
  </r>
  <r>
    <x v="1"/>
    <m/>
    <m/>
    <m/>
    <n v="0"/>
    <s v="немає даних"/>
    <n v="8.0000000000000002E-3"/>
  </r>
  <r>
    <x v="1"/>
    <m/>
    <m/>
    <m/>
    <n v="0"/>
    <s v="немає даних"/>
    <m/>
  </r>
  <r>
    <x v="1"/>
    <m/>
    <m/>
    <m/>
    <n v="0"/>
    <s v="немає даних"/>
    <n v="0.41499999999999998"/>
  </r>
  <r>
    <x v="1"/>
    <m/>
    <m/>
    <m/>
    <n v="0"/>
    <s v="немає даних"/>
    <n v="6.6000000000000003E-2"/>
  </r>
  <r>
    <x v="1"/>
    <m/>
    <m/>
    <m/>
    <n v="0"/>
    <s v="немає даних"/>
    <n v="0.76500000000000001"/>
  </r>
  <r>
    <x v="3"/>
    <m/>
    <m/>
    <n v="6"/>
    <n v="2"/>
    <n v="0.94813888888888898"/>
    <n v="0.32940000000000003"/>
  </r>
  <r>
    <x v="3"/>
    <m/>
    <m/>
    <n v="7"/>
    <n v="2"/>
    <n v="1.1203809523809523"/>
    <n v="0.32780000000000004"/>
  </r>
  <r>
    <x v="1"/>
    <m/>
    <m/>
    <m/>
    <n v="0"/>
    <s v="немає даних"/>
    <n v="0.443"/>
  </r>
  <r>
    <x v="1"/>
    <m/>
    <m/>
    <m/>
    <n v="0"/>
    <s v="немає даних"/>
    <n v="0.32"/>
  </r>
  <r>
    <x v="0"/>
    <m/>
    <m/>
    <m/>
    <m/>
    <m/>
    <m/>
  </r>
  <r>
    <x v="11"/>
    <m/>
    <m/>
    <n v="6"/>
    <n v="4.5"/>
    <n v="2.92"/>
    <n v="0.67859999999999998"/>
  </r>
  <r>
    <x v="1"/>
    <m/>
    <m/>
    <m/>
    <n v="0"/>
    <s v="немає даних"/>
    <n v="0.26400000000000001"/>
  </r>
  <r>
    <x v="1"/>
    <m/>
    <m/>
    <m/>
    <n v="0"/>
    <s v="немає даних"/>
    <n v="0.105"/>
  </r>
  <r>
    <x v="1"/>
    <m/>
    <m/>
    <m/>
    <n v="0"/>
    <s v="немає даних"/>
    <n v="0.10199999999999999"/>
  </r>
  <r>
    <x v="11"/>
    <m/>
    <m/>
    <n v="7"/>
    <n v="4.5"/>
    <n v="2.1496825396825399"/>
    <n v="0.57119999999999993"/>
  </r>
  <r>
    <x v="3"/>
    <m/>
    <m/>
    <n v="5"/>
    <n v="2"/>
    <n v="0.67980000000000007"/>
    <n v="0.25619999999999998"/>
  </r>
  <r>
    <x v="3"/>
    <m/>
    <m/>
    <n v="5"/>
    <n v="2"/>
    <n v="0.82133333333333325"/>
    <n v="0.2928"/>
  </r>
  <r>
    <x v="1"/>
    <m/>
    <m/>
    <m/>
    <n v="0"/>
    <s v="немає даних"/>
    <n v="0.7"/>
  </r>
  <r>
    <x v="1"/>
    <m/>
    <m/>
    <m/>
    <n v="0"/>
    <s v="немає даних"/>
    <n v="5.0999999999999997E-2"/>
  </r>
  <r>
    <x v="1"/>
    <m/>
    <m/>
    <m/>
    <n v="0"/>
    <s v="немає даних"/>
    <n v="0.7"/>
  </r>
  <r>
    <x v="1"/>
    <m/>
    <m/>
    <m/>
    <n v="0"/>
    <s v="немає даних"/>
    <n v="0.98699999999999999"/>
  </r>
  <r>
    <x v="1"/>
    <m/>
    <m/>
    <m/>
    <n v="0"/>
    <s v="немає даних"/>
    <n v="0.45300000000000001"/>
  </r>
  <r>
    <x v="1"/>
    <m/>
    <m/>
    <m/>
    <n v="0"/>
    <s v="немає даних"/>
    <n v="0.123"/>
  </r>
  <r>
    <x v="11"/>
    <m/>
    <m/>
    <n v="7"/>
    <n v="4.5"/>
    <n v="1.0093227513227512"/>
    <n v="0.36599999999999999"/>
  </r>
  <r>
    <x v="1"/>
    <m/>
    <m/>
    <m/>
    <n v="0"/>
    <s v="немає даних"/>
    <n v="0.49299999999999999"/>
  </r>
  <r>
    <x v="1"/>
    <m/>
    <m/>
    <m/>
    <n v="0"/>
    <s v="немає даних"/>
    <n v="0.57999999999999996"/>
  </r>
  <r>
    <x v="1"/>
    <m/>
    <m/>
    <m/>
    <n v="0"/>
    <s v="немає даних"/>
    <n v="0.19600000000000001"/>
  </r>
  <r>
    <x v="11"/>
    <m/>
    <m/>
    <n v="7"/>
    <n v="4.5"/>
    <n v="1.1190476190476191"/>
    <n v="0.26950000000000002"/>
  </r>
  <r>
    <x v="1"/>
    <m/>
    <m/>
    <n v="7"/>
    <n v="0"/>
    <s v="немає даних"/>
    <n v="0.84"/>
  </r>
  <r>
    <x v="0"/>
    <m/>
    <m/>
    <m/>
    <m/>
    <m/>
    <m/>
  </r>
  <r>
    <x v="1"/>
    <m/>
    <m/>
    <m/>
    <n v="0"/>
    <s v="немає даних"/>
    <n v="0.77400000000000002"/>
  </r>
  <r>
    <x v="12"/>
    <m/>
    <m/>
    <n v="7"/>
    <n v="4"/>
    <n v="1.3396428571428569"/>
    <n v="0.61099999999999999"/>
  </r>
  <r>
    <x v="1"/>
    <m/>
    <m/>
    <m/>
    <n v="0"/>
    <s v="немає даних"/>
    <n v="1.073"/>
  </r>
  <r>
    <x v="1"/>
    <m/>
    <m/>
    <m/>
    <n v="0"/>
    <s v="немає даних"/>
    <n v="0.23799999999999999"/>
  </r>
  <r>
    <x v="0"/>
    <m/>
    <m/>
    <m/>
    <m/>
    <m/>
    <m/>
  </r>
  <r>
    <x v="0"/>
    <m/>
    <m/>
    <m/>
    <m/>
    <m/>
    <m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m/>
    <m/>
    <m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m/>
    <m/>
    <m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m/>
    <m/>
    <m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m/>
    <m/>
    <m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m/>
    <m/>
    <m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m/>
    <m/>
    <m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m/>
    <m/>
    <m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m/>
    <m/>
    <m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m/>
    <m/>
    <m/>
  </r>
  <r>
    <x v="0"/>
    <m/>
    <m/>
    <m/>
    <m/>
    <m/>
    <m/>
  </r>
  <r>
    <x v="1"/>
    <m/>
    <m/>
    <m/>
    <n v="0"/>
    <s v="немає даних"/>
    <n v="0.754"/>
  </r>
  <r>
    <x v="10"/>
    <m/>
    <m/>
    <n v="5"/>
    <n v="3"/>
    <n v="1.6222222222222225"/>
    <n v="1.67"/>
  </r>
  <r>
    <x v="0"/>
    <m/>
    <m/>
    <m/>
    <m/>
    <m/>
    <m/>
  </r>
  <r>
    <x v="0"/>
    <m/>
    <m/>
    <m/>
    <e v="#N/A"/>
    <s v="немає даних"/>
    <s v="немає даних"/>
  </r>
  <r>
    <x v="5"/>
    <m/>
    <m/>
    <n v="3"/>
    <n v="8.8000000000000007"/>
    <n v="8.5113636363636367"/>
    <n v="2.286"/>
  </r>
  <r>
    <x v="13"/>
    <m/>
    <m/>
    <n v="3"/>
    <n v="3"/>
    <n v="0.8833333333333333"/>
    <n v="0.28999999999999998"/>
  </r>
  <r>
    <x v="0"/>
    <m/>
    <m/>
    <m/>
    <e v="#N/A"/>
    <s v="немає даних"/>
    <s v="немає даних"/>
  </r>
  <r>
    <x v="13"/>
    <m/>
    <m/>
    <n v="3"/>
    <n v="3"/>
    <n v="2.1359999999999997"/>
    <n v="0.58399999999999996"/>
  </r>
  <r>
    <x v="5"/>
    <m/>
    <m/>
    <n v="3"/>
    <n v="8.8000000000000007"/>
    <n v="6.6042045454545448"/>
    <n v="2.044"/>
  </r>
  <r>
    <x v="5"/>
    <m/>
    <m/>
    <n v="2"/>
    <n v="8.8000000000000007"/>
    <n v="4.7869318181818175"/>
    <n v="2.4449999999999998"/>
  </r>
  <r>
    <x v="13"/>
    <m/>
    <m/>
    <n v="3"/>
    <n v="3"/>
    <n v="0.9602222222222222"/>
    <n v="0.318"/>
  </r>
  <r>
    <x v="13"/>
    <m/>
    <m/>
    <n v="3"/>
    <n v="3"/>
    <n v="1.0266666666666666"/>
    <n v="0.29799999999999999"/>
  </r>
  <r>
    <x v="5"/>
    <m/>
    <m/>
    <n v="3"/>
    <n v="8.8000000000000007"/>
    <n v="2.3704545454545451"/>
    <n v="0.63600000000000001"/>
  </r>
  <r>
    <x v="14"/>
    <m/>
    <m/>
    <n v="3"/>
    <n v="6"/>
    <n v="1.1092222222222221"/>
    <n v="0.441"/>
  </r>
  <r>
    <x v="5"/>
    <m/>
    <m/>
    <n v="2"/>
    <n v="8.8000000000000007"/>
    <n v="2.7113068181818183"/>
    <n v="1.4969999999999999"/>
  </r>
  <r>
    <x v="14"/>
    <m/>
    <m/>
    <n v="2"/>
    <n v="6"/>
    <n v="1.54"/>
    <n v="0.88"/>
  </r>
  <r>
    <x v="14"/>
    <m/>
    <m/>
    <n v="2"/>
    <n v="6"/>
    <n v="1.2458333333333333"/>
    <n v="0.55500000000000005"/>
  </r>
  <r>
    <x v="13"/>
    <m/>
    <m/>
    <n v="2"/>
    <n v="3"/>
    <n v="0.92499999999999993"/>
    <n v="0.32"/>
  </r>
  <r>
    <x v="5"/>
    <m/>
    <m/>
    <n v="2"/>
    <n v="8.8000000000000007"/>
    <n v="4.8271590909090909"/>
    <n v="2.605"/>
  </r>
  <r>
    <x v="5"/>
    <m/>
    <m/>
    <n v="2"/>
    <n v="8.8000000000000007"/>
    <n v="3.8428977272727272"/>
    <n v="2.3199999999999998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5"/>
    <m/>
    <m/>
    <n v="2"/>
    <n v="8.8000000000000007"/>
    <n v="2.6988636363636362"/>
    <n v="1.71"/>
  </r>
  <r>
    <x v="13"/>
    <m/>
    <m/>
    <n v="2"/>
    <n v="3"/>
    <n v="0.84716666666666673"/>
    <n v="0.68"/>
  </r>
  <r>
    <x v="13"/>
    <m/>
    <m/>
    <n v="2"/>
    <n v="3"/>
    <n v="2.9775000000000005"/>
    <n v="2.097"/>
  </r>
  <r>
    <x v="13"/>
    <m/>
    <m/>
    <n v="2"/>
    <n v="3"/>
    <n v="3.0391666666666666"/>
    <n v="1.5930000000000002"/>
  </r>
  <r>
    <x v="14"/>
    <m/>
    <m/>
    <n v="2"/>
    <n v="6"/>
    <n v="2.8654999999999995"/>
    <n v="1.6860000000000002"/>
  </r>
  <r>
    <x v="0"/>
    <m/>
    <m/>
    <m/>
    <e v="#N/A"/>
    <s v="немає даних"/>
    <s v="немає даних"/>
  </r>
  <r>
    <x v="0"/>
    <m/>
    <m/>
    <m/>
    <m/>
    <m/>
    <m/>
  </r>
  <r>
    <x v="15"/>
    <m/>
    <m/>
    <n v="1"/>
    <n v="3"/>
    <n v="3.9233333333333333"/>
    <n v="2.44"/>
  </r>
  <r>
    <x v="14"/>
    <m/>
    <m/>
    <n v="2"/>
    <n v="6"/>
    <n v="1.89"/>
    <n v="1.494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15"/>
    <m/>
    <m/>
    <n v="1"/>
    <n v="3"/>
    <n v="1.4906666666666666"/>
    <n v="0.68900000000000006"/>
  </r>
  <r>
    <x v="15"/>
    <m/>
    <m/>
    <n v="1"/>
    <n v="3"/>
    <n v="2.0670000000000002"/>
    <n v="1.1179999999999999"/>
  </r>
  <r>
    <x v="16"/>
    <m/>
    <m/>
    <n v="1"/>
    <n v="4.0999999999999996"/>
    <n v="5.9239024390243902"/>
    <n v="5.64"/>
  </r>
  <r>
    <x v="16"/>
    <m/>
    <m/>
    <n v="1"/>
    <n v="4.0999999999999996"/>
    <n v="1.0302439024390244"/>
    <n v="0.98199999999999998"/>
  </r>
  <r>
    <x v="15"/>
    <m/>
    <m/>
    <n v="1"/>
    <n v="3"/>
    <n v="1.8689999999999998"/>
    <n v="1.056"/>
  </r>
  <r>
    <x v="17"/>
    <m/>
    <m/>
    <n v="1"/>
    <n v="6.9"/>
    <n v="0.62956521739130422"/>
    <n v="1.0640000000000001"/>
  </r>
  <r>
    <x v="0"/>
    <m/>
    <m/>
    <m/>
    <m/>
    <m/>
    <m/>
  </r>
  <r>
    <x v="9"/>
    <m/>
    <m/>
    <n v="2"/>
    <n v="3"/>
    <n v="3.0041666666666664"/>
    <n v="1.3260000000000003"/>
  </r>
  <r>
    <x v="14"/>
    <m/>
    <m/>
    <n v="2"/>
    <n v="6"/>
    <n v="2.1166666666666667"/>
    <n v="1.1000000000000001"/>
  </r>
  <r>
    <x v="17"/>
    <m/>
    <m/>
    <n v="1"/>
    <n v="6.9"/>
    <n v="7.5417391304347827"/>
    <n v="4.7279999999999998"/>
  </r>
  <r>
    <x v="0"/>
    <m/>
    <m/>
    <m/>
    <e v="#N/A"/>
    <s v="немає даних"/>
    <s v="немає даних"/>
  </r>
  <r>
    <x v="15"/>
    <m/>
    <m/>
    <n v="1"/>
    <n v="3"/>
    <n v="0.6333333333333333"/>
    <n v="0.59"/>
  </r>
  <r>
    <x v="18"/>
    <m/>
    <m/>
    <n v="2"/>
    <n v="3"/>
    <n v="1.68"/>
    <n v="1.18"/>
  </r>
  <r>
    <x v="0"/>
    <m/>
    <m/>
    <m/>
    <e v="#N/A"/>
    <s v="немає даних"/>
    <s v="немає даних"/>
  </r>
  <r>
    <x v="14"/>
    <m/>
    <m/>
    <n v="1"/>
    <n v="6"/>
    <n v="0.98333333333333339"/>
    <n v="0.42"/>
  </r>
  <r>
    <x v="0"/>
    <m/>
    <m/>
    <m/>
    <e v="#N/A"/>
    <s v="немає даних"/>
    <s v="немає даних"/>
  </r>
  <r>
    <x v="19"/>
    <m/>
    <m/>
    <n v="1"/>
    <n v="6"/>
    <n v="1.8029999999999999"/>
    <n v="1.1000000000000001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m/>
    <m/>
    <m/>
  </r>
  <r>
    <x v="5"/>
    <m/>
    <m/>
    <n v="3"/>
    <n v="8.8000000000000007"/>
    <n v="3.0304545454545457"/>
    <n v="0.89400000000000002"/>
  </r>
  <r>
    <x v="5"/>
    <m/>
    <m/>
    <n v="3"/>
    <n v="8.8000000000000007"/>
    <n v="2.1903409090909087"/>
    <n v="0.59599999999999997"/>
  </r>
  <r>
    <x v="5"/>
    <m/>
    <m/>
    <n v="3"/>
    <n v="8.8000000000000007"/>
    <n v="5.1221590909090908"/>
    <n v="1.49"/>
  </r>
  <r>
    <x v="5"/>
    <m/>
    <m/>
    <n v="2"/>
    <n v="8.8000000000000007"/>
    <n v="3.0138636363636362"/>
    <n v="1.1039999999999999"/>
  </r>
  <r>
    <x v="0"/>
    <m/>
    <m/>
    <m/>
    <m/>
    <m/>
    <m/>
  </r>
  <r>
    <x v="17"/>
    <m/>
    <m/>
    <n v="1"/>
    <n v="6.9"/>
    <n v="2.1775362318840581"/>
    <n v="1.3480000000000001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19"/>
    <m/>
    <m/>
    <n v="1"/>
    <n v="6"/>
    <n v="8.68"/>
    <n v="5.9489999999999998"/>
  </r>
  <r>
    <x v="7"/>
    <m/>
    <m/>
    <n v="1"/>
    <n v="4.5"/>
    <n v="2.9382222222222225"/>
    <n v="2.1270000000000002"/>
  </r>
  <r>
    <x v="7"/>
    <m/>
    <m/>
    <n v="1"/>
    <n v="4.5"/>
    <n v="2.6133333333333333"/>
    <n v="1.7549999999999999"/>
  </r>
  <r>
    <x v="17"/>
    <m/>
    <m/>
    <n v="1"/>
    <n v="6.9"/>
    <n v="3.9536231884057971"/>
    <n v="4.22"/>
  </r>
  <r>
    <x v="0"/>
    <m/>
    <m/>
    <m/>
    <m/>
    <m/>
    <m/>
  </r>
  <r>
    <x v="0"/>
    <m/>
    <m/>
    <m/>
    <m/>
    <m/>
    <m/>
  </r>
  <r>
    <x v="2"/>
    <m/>
    <m/>
    <m/>
    <n v="0"/>
    <s v="немає даних"/>
    <n v="1.2430000000000001"/>
  </r>
  <r>
    <x v="2"/>
    <m/>
    <m/>
    <m/>
    <n v="0"/>
    <s v="немає даних"/>
    <n v="0.14000000000000001"/>
  </r>
  <r>
    <x v="2"/>
    <m/>
    <m/>
    <m/>
    <n v="0"/>
    <s v="немає даних"/>
    <n v="4.548"/>
  </r>
  <r>
    <x v="2"/>
    <m/>
    <m/>
    <m/>
    <n v="0"/>
    <s v="немає даних"/>
    <n v="0.68100000000000005"/>
  </r>
  <r>
    <x v="0"/>
    <m/>
    <m/>
    <m/>
    <m/>
    <m/>
    <m/>
  </r>
  <r>
    <x v="3"/>
    <m/>
    <m/>
    <n v="7"/>
    <n v="2"/>
    <n v="1.9428571428571428"/>
    <n v="0.76"/>
  </r>
  <r>
    <x v="11"/>
    <m/>
    <m/>
    <n v="6"/>
    <n v="4.5"/>
    <n v="2.0036481481481485"/>
    <n v="0.94"/>
  </r>
  <r>
    <x v="1"/>
    <m/>
    <m/>
    <m/>
    <n v="0"/>
    <s v="немає даних"/>
    <n v="0.152"/>
  </r>
  <r>
    <x v="3"/>
    <m/>
    <m/>
    <n v="8"/>
    <n v="2"/>
    <n v="1.0625"/>
    <n v="0.40700000000000003"/>
  </r>
  <r>
    <x v="0"/>
    <m/>
    <m/>
    <m/>
    <m/>
    <m/>
    <m/>
  </r>
  <r>
    <x v="1"/>
    <m/>
    <m/>
    <m/>
    <n v="0"/>
    <s v="немає даних"/>
    <m/>
  </r>
  <r>
    <x v="1"/>
    <m/>
    <m/>
    <m/>
    <n v="0"/>
    <s v="немає даних"/>
    <n v="2.1000000000000001E-2"/>
  </r>
  <r>
    <x v="1"/>
    <m/>
    <m/>
    <m/>
    <n v="0"/>
    <s v="немає даних"/>
    <n v="0.09"/>
  </r>
  <r>
    <x v="11"/>
    <m/>
    <m/>
    <n v="7"/>
    <n v="4.5"/>
    <n v="0.83333333333333337"/>
    <n v="0.44160000000000005"/>
  </r>
  <r>
    <x v="1"/>
    <m/>
    <m/>
    <m/>
    <n v="0"/>
    <s v="немає даних"/>
    <n v="8.9999999999999993E-3"/>
  </r>
  <r>
    <x v="1"/>
    <m/>
    <m/>
    <m/>
    <n v="0"/>
    <s v="немає даних"/>
    <n v="0.22500000000000001"/>
  </r>
  <r>
    <x v="1"/>
    <m/>
    <m/>
    <m/>
    <n v="0"/>
    <s v="немає даних"/>
    <n v="6.0000000000000001E-3"/>
  </r>
  <r>
    <x v="1"/>
    <m/>
    <m/>
    <m/>
    <n v="0"/>
    <s v="немає даних"/>
    <n v="1.4999999999999999E-2"/>
  </r>
  <r>
    <x v="1"/>
    <m/>
    <m/>
    <m/>
    <n v="0"/>
    <s v="немає даних"/>
    <m/>
  </r>
  <r>
    <x v="6"/>
    <m/>
    <m/>
    <n v="7"/>
    <n v="3"/>
    <n v="0.51190476190476186"/>
    <n v="0.29749999999999999"/>
  </r>
  <r>
    <x v="1"/>
    <m/>
    <m/>
    <m/>
    <n v="0"/>
    <s v="немає даних"/>
    <n v="0.40400000000000003"/>
  </r>
  <r>
    <x v="6"/>
    <m/>
    <m/>
    <n v="7"/>
    <n v="3"/>
    <n v="0.18571428571428572"/>
    <n v="0.12300000000000001"/>
  </r>
  <r>
    <x v="3"/>
    <m/>
    <m/>
    <n v="7"/>
    <n v="2"/>
    <n v="0.78857142857142859"/>
    <n v="0.3"/>
  </r>
  <r>
    <x v="1"/>
    <m/>
    <m/>
    <m/>
    <n v="0"/>
    <s v="немає даних"/>
    <n v="0.33100000000000002"/>
  </r>
  <r>
    <x v="0"/>
    <m/>
    <m/>
    <m/>
    <m/>
    <m/>
    <m/>
  </r>
  <r>
    <x v="1"/>
    <m/>
    <m/>
    <m/>
    <n v="0"/>
    <s v="немає даних"/>
    <n v="1.2370000000000001"/>
  </r>
  <r>
    <x v="1"/>
    <m/>
    <m/>
    <m/>
    <n v="0"/>
    <s v="немає даних"/>
    <n v="5.0000000000000001E-3"/>
  </r>
  <r>
    <x v="1"/>
    <m/>
    <m/>
    <m/>
    <n v="0"/>
    <s v="немає даних"/>
    <n v="0.82"/>
  </r>
  <r>
    <x v="1"/>
    <m/>
    <m/>
    <m/>
    <n v="0"/>
    <s v="немає даних"/>
    <n v="1.34"/>
  </r>
  <r>
    <x v="1"/>
    <m/>
    <m/>
    <m/>
    <n v="0"/>
    <s v="немає даних"/>
    <n v="0.182"/>
  </r>
  <r>
    <x v="1"/>
    <m/>
    <m/>
    <m/>
    <n v="0"/>
    <s v="немає даних"/>
    <n v="1.1339999999999999"/>
  </r>
  <r>
    <x v="1"/>
    <m/>
    <m/>
    <m/>
    <n v="0"/>
    <s v="немає даних"/>
    <n v="1.54"/>
  </r>
  <r>
    <x v="1"/>
    <m/>
    <m/>
    <m/>
    <n v="0"/>
    <s v="немає даних"/>
    <n v="1.482"/>
  </r>
  <r>
    <x v="12"/>
    <m/>
    <m/>
    <n v="6"/>
    <n v="4"/>
    <n v="1.9603124999999999"/>
    <n v="0.79"/>
  </r>
  <r>
    <x v="0"/>
    <m/>
    <m/>
    <m/>
    <e v="#N/A"/>
    <s v="немає даних"/>
    <s v="немає даних"/>
  </r>
  <r>
    <x v="1"/>
    <m/>
    <m/>
    <m/>
    <n v="0"/>
    <s v="немає даних"/>
    <n v="0.45900000000000002"/>
  </r>
  <r>
    <x v="1"/>
    <m/>
    <m/>
    <m/>
    <n v="0"/>
    <s v="немає даних"/>
    <n v="6.6000000000000003E-2"/>
  </r>
  <r>
    <x v="3"/>
    <m/>
    <m/>
    <n v="6"/>
    <n v="2"/>
    <n v="0.75650000000000006"/>
    <n v="0.34080000000000005"/>
  </r>
  <r>
    <x v="3"/>
    <m/>
    <m/>
    <n v="7"/>
    <n v="2"/>
    <n v="1.04775"/>
    <n v="0.371"/>
  </r>
  <r>
    <x v="0"/>
    <m/>
    <m/>
    <n v="6"/>
    <e v="#N/A"/>
    <s v="немає даних"/>
    <s v="немає даних"/>
  </r>
  <r>
    <x v="1"/>
    <m/>
    <m/>
    <m/>
    <n v="0"/>
    <s v="немає даних"/>
    <n v="0.11899999999999999"/>
  </r>
  <r>
    <x v="1"/>
    <m/>
    <m/>
    <m/>
    <n v="0"/>
    <s v="немає даних"/>
    <n v="0.51"/>
  </r>
  <r>
    <x v="1"/>
    <m/>
    <m/>
    <m/>
    <n v="0"/>
    <s v="немає даних"/>
    <n v="0.624"/>
  </r>
  <r>
    <x v="1"/>
    <m/>
    <m/>
    <m/>
    <n v="0"/>
    <s v="немає даних"/>
    <n v="0.754"/>
  </r>
  <r>
    <x v="1"/>
    <m/>
    <m/>
    <m/>
    <n v="0"/>
    <s v="немає даних"/>
    <n v="0.14199999999999999"/>
  </r>
  <r>
    <x v="12"/>
    <m/>
    <m/>
    <n v="6"/>
    <n v="4"/>
    <n v="0.93020833333333341"/>
    <n v="0.32219999999999999"/>
  </r>
  <r>
    <x v="12"/>
    <m/>
    <m/>
    <n v="6"/>
    <n v="4"/>
    <n v="0.87637500000000002"/>
    <n v="0.28710000000000002"/>
  </r>
  <r>
    <x v="20"/>
    <m/>
    <m/>
    <n v="8"/>
    <n v="2.5"/>
    <n v="4.9599000000000002"/>
    <n v="2"/>
  </r>
  <r>
    <x v="3"/>
    <m/>
    <m/>
    <n v="7"/>
    <n v="2"/>
    <n v="0.84385714285714286"/>
    <n v="0.32"/>
  </r>
  <r>
    <x v="21"/>
    <m/>
    <m/>
    <n v="7"/>
    <n v="3"/>
    <n v="6.0243333333333338"/>
    <n v="2.82"/>
  </r>
  <r>
    <x v="1"/>
    <m/>
    <m/>
    <m/>
    <n v="0"/>
    <s v="немає даних"/>
    <n v="1.998"/>
  </r>
  <r>
    <x v="20"/>
    <m/>
    <m/>
    <n v="6"/>
    <n v="2.5"/>
    <n v="2.9140000000000001"/>
    <n v="1.1107"/>
  </r>
  <r>
    <x v="1"/>
    <m/>
    <m/>
    <m/>
    <n v="0"/>
    <s v="немає даних"/>
    <m/>
  </r>
  <r>
    <x v="12"/>
    <m/>
    <m/>
    <n v="7"/>
    <n v="4"/>
    <n v="0.78192857142857131"/>
    <n v="0.21359999999999998"/>
  </r>
  <r>
    <x v="12"/>
    <m/>
    <m/>
    <n v="5"/>
    <n v="4"/>
    <n v="1.60965"/>
    <n v="0.76"/>
  </r>
  <r>
    <x v="1"/>
    <m/>
    <m/>
    <m/>
    <n v="0"/>
    <s v="немає даних"/>
    <n v="0.34"/>
  </r>
  <r>
    <x v="6"/>
    <m/>
    <m/>
    <n v="7"/>
    <n v="3"/>
    <n v="6.0651428571428569"/>
    <n v="3.2939999999999996"/>
  </r>
  <r>
    <x v="0"/>
    <m/>
    <m/>
    <m/>
    <m/>
    <m/>
    <m/>
  </r>
  <r>
    <x v="20"/>
    <m/>
    <m/>
    <n v="6"/>
    <n v="2.5"/>
    <n v="0.97955555555555551"/>
    <n v="0.34"/>
  </r>
  <r>
    <x v="1"/>
    <m/>
    <m/>
    <m/>
    <n v="0"/>
    <s v="немає даних"/>
    <n v="0.60399999999999998"/>
  </r>
  <r>
    <x v="3"/>
    <m/>
    <m/>
    <n v="7"/>
    <n v="2"/>
    <n v="0.99278571428571438"/>
    <n v="0.38900000000000001"/>
  </r>
  <r>
    <x v="12"/>
    <m/>
    <m/>
    <n v="8"/>
    <n v="4"/>
    <n v="2.7429166666666669"/>
    <n v="0.91800000000000015"/>
  </r>
  <r>
    <x v="20"/>
    <m/>
    <m/>
    <n v="6"/>
    <n v="2.5"/>
    <n v="0.81266666666666665"/>
    <n v="0.27279999999999999"/>
  </r>
  <r>
    <x v="20"/>
    <m/>
    <m/>
    <n v="6"/>
    <n v="2.5"/>
    <n v="0.86099999999999999"/>
    <n v="0.315"/>
  </r>
  <r>
    <x v="12"/>
    <m/>
    <m/>
    <n v="7"/>
    <n v="4"/>
    <n v="1.85"/>
    <n v="0.59849999999999992"/>
  </r>
  <r>
    <x v="12"/>
    <m/>
    <m/>
    <n v="7"/>
    <n v="4"/>
    <n v="3.9208452380952381"/>
    <n v="1.3376999999999999"/>
  </r>
  <r>
    <x v="1"/>
    <m/>
    <m/>
    <m/>
    <n v="0"/>
    <s v="немає даних"/>
    <n v="0.13200000000000001"/>
  </r>
  <r>
    <x v="1"/>
    <m/>
    <m/>
    <m/>
    <n v="0"/>
    <s v="немає даних"/>
    <n v="0.157"/>
  </r>
  <r>
    <x v="11"/>
    <m/>
    <m/>
    <n v="7"/>
    <n v="4.5"/>
    <n v="0.91466666666666663"/>
    <n v="0.34200000000000003"/>
  </r>
  <r>
    <x v="12"/>
    <m/>
    <m/>
    <n v="8"/>
    <n v="4"/>
    <n v="4.0183749999999998"/>
    <n v="1.3719999999999999"/>
  </r>
  <r>
    <x v="1"/>
    <m/>
    <m/>
    <m/>
    <n v="0"/>
    <s v="немає даних"/>
    <n v="0.16"/>
  </r>
  <r>
    <x v="1"/>
    <m/>
    <m/>
    <m/>
    <n v="0"/>
    <s v="немає даних"/>
    <n v="6.2E-2"/>
  </r>
  <r>
    <x v="11"/>
    <m/>
    <m/>
    <n v="7"/>
    <n v="4.5"/>
    <n v="4.4577777777777774"/>
    <n v="1.5434999999999999"/>
  </r>
  <r>
    <x v="1"/>
    <m/>
    <m/>
    <m/>
    <n v="0"/>
    <s v="немає даних"/>
    <n v="4.4999999999999998E-2"/>
  </r>
  <r>
    <x v="1"/>
    <m/>
    <m/>
    <m/>
    <n v="0"/>
    <s v="немає даних"/>
    <n v="0.68"/>
  </r>
  <r>
    <x v="1"/>
    <m/>
    <m/>
    <m/>
    <n v="0"/>
    <s v="немає даних"/>
    <n v="0.92800000000000005"/>
  </r>
  <r>
    <x v="11"/>
    <m/>
    <m/>
    <n v="7"/>
    <n v="4.5"/>
    <n v="2.637142857142857"/>
    <n v="0.73840000000000006"/>
  </r>
  <r>
    <x v="1"/>
    <m/>
    <m/>
    <m/>
    <n v="0"/>
    <s v="немає даних"/>
    <n v="8.5920000000000005"/>
  </r>
  <r>
    <x v="3"/>
    <m/>
    <m/>
    <n v="8"/>
    <n v="2"/>
    <n v="0.9170625"/>
    <n v="0.33750000000000002"/>
  </r>
  <r>
    <x v="1"/>
    <m/>
    <m/>
    <m/>
    <n v="0"/>
    <s v="немає даних"/>
    <m/>
  </r>
  <r>
    <x v="1"/>
    <m/>
    <m/>
    <m/>
    <n v="0"/>
    <s v="немає даних"/>
    <m/>
  </r>
  <r>
    <x v="3"/>
    <m/>
    <m/>
    <n v="6"/>
    <n v="2"/>
    <n v="0.80908333333333327"/>
    <n v="0.3"/>
  </r>
  <r>
    <x v="11"/>
    <m/>
    <m/>
    <n v="8"/>
    <n v="4.5"/>
    <n v="3.5019722222222223"/>
    <n v="1.3125"/>
  </r>
  <r>
    <x v="1"/>
    <m/>
    <m/>
    <m/>
    <n v="0"/>
    <s v="немає даних"/>
    <n v="0.16"/>
  </r>
  <r>
    <x v="3"/>
    <m/>
    <m/>
    <n v="7"/>
    <n v="2"/>
    <n v="0.99592857142857139"/>
    <n v="0.39899999999999997"/>
  </r>
  <r>
    <x v="0"/>
    <m/>
    <m/>
    <m/>
    <m/>
    <m/>
    <m/>
  </r>
  <r>
    <x v="1"/>
    <m/>
    <m/>
    <m/>
    <n v="0"/>
    <s v="немає даних"/>
    <n v="0"/>
  </r>
  <r>
    <x v="1"/>
    <m/>
    <m/>
    <n v="3"/>
    <n v="0"/>
    <s v="немає даних"/>
    <n v="3.5999999999999997E-2"/>
  </r>
  <r>
    <x v="2"/>
    <m/>
    <m/>
    <m/>
    <n v="0"/>
    <s v="немає даних"/>
    <n v="2.7469999999999999"/>
  </r>
  <r>
    <x v="2"/>
    <m/>
    <m/>
    <m/>
    <n v="0"/>
    <s v="немає даних"/>
    <n v="5.2050000000000001"/>
  </r>
  <r>
    <x v="1"/>
    <m/>
    <m/>
    <m/>
    <n v="0"/>
    <s v="немає даних"/>
    <n v="7.0000000000000001E-3"/>
  </r>
  <r>
    <x v="1"/>
    <m/>
    <m/>
    <m/>
    <n v="0"/>
    <s v="немає даних"/>
    <m/>
  </r>
  <r>
    <x v="0"/>
    <m/>
    <m/>
    <m/>
    <m/>
    <m/>
    <m/>
  </r>
  <r>
    <x v="0"/>
    <m/>
    <m/>
    <m/>
    <m/>
    <m/>
    <m/>
  </r>
  <r>
    <x v="1"/>
    <m/>
    <m/>
    <m/>
    <n v="0"/>
    <s v="немає даних"/>
    <n v="0.9"/>
  </r>
  <r>
    <x v="18"/>
    <m/>
    <m/>
    <n v="10"/>
    <n v="3"/>
    <n v="2.6182000000000003"/>
    <n v="0.75139999999999996"/>
  </r>
  <r>
    <x v="1"/>
    <m/>
    <m/>
    <m/>
    <n v="0"/>
    <s v="немає даних"/>
    <n v="0.45500000000000002"/>
  </r>
  <r>
    <x v="18"/>
    <m/>
    <m/>
    <n v="10"/>
    <n v="3"/>
    <n v="0.8365999999999999"/>
    <n v="0.23840000000000003"/>
  </r>
  <r>
    <x v="0"/>
    <m/>
    <m/>
    <m/>
    <m/>
    <m/>
    <m/>
  </r>
  <r>
    <x v="18"/>
    <m/>
    <m/>
    <n v="10"/>
    <n v="3"/>
    <n v="5.5459999999999994"/>
    <n v="1.5894999999999999"/>
  </r>
  <r>
    <x v="18"/>
    <m/>
    <m/>
    <n v="7"/>
    <n v="3"/>
    <n v="1.8447619047619048"/>
    <n v="0.82799999999999996"/>
  </r>
  <r>
    <x v="0"/>
    <m/>
    <m/>
    <m/>
    <m/>
    <m/>
    <m/>
  </r>
  <r>
    <x v="18"/>
    <m/>
    <m/>
    <n v="7"/>
    <n v="3"/>
    <n v="1.4285714285714286"/>
    <n v="0.32899999999999996"/>
  </r>
  <r>
    <x v="0"/>
    <m/>
    <m/>
    <m/>
    <m/>
    <m/>
    <m/>
  </r>
  <r>
    <x v="14"/>
    <m/>
    <m/>
    <n v="7"/>
    <n v="6"/>
    <n v="0.97071428571428575"/>
    <n v="0.38100000000000001"/>
  </r>
  <r>
    <x v="0"/>
    <m/>
    <m/>
    <m/>
    <m/>
    <m/>
    <m/>
  </r>
  <r>
    <x v="6"/>
    <m/>
    <m/>
    <n v="2"/>
    <n v="3"/>
    <n v="0.70500000000000007"/>
    <n v="0.20860000000000001"/>
  </r>
  <r>
    <x v="9"/>
    <m/>
    <m/>
    <n v="2"/>
    <n v="3"/>
    <n v="1.6541666666666668"/>
    <n v="0.95030000000000003"/>
  </r>
  <r>
    <x v="0"/>
    <m/>
    <m/>
    <m/>
    <m/>
    <m/>
    <m/>
  </r>
  <r>
    <x v="0"/>
    <m/>
    <m/>
    <m/>
    <m/>
    <m/>
    <m/>
  </r>
  <r>
    <x v="12"/>
    <m/>
    <m/>
    <n v="9"/>
    <n v="4"/>
    <n v="2.1595555555555559"/>
    <n v="0.69300000000000006"/>
  </r>
  <r>
    <x v="0"/>
    <m/>
    <m/>
    <m/>
    <m/>
    <m/>
    <m/>
  </r>
  <r>
    <x v="0"/>
    <m/>
    <m/>
    <m/>
    <m/>
    <m/>
    <m/>
  </r>
  <r>
    <x v="0"/>
    <m/>
    <m/>
    <m/>
    <e v="#N/A"/>
    <s v="немає даних"/>
    <s v="немає даних"/>
  </r>
  <r>
    <x v="21"/>
    <m/>
    <m/>
    <n v="2"/>
    <n v="3"/>
    <n v="0.53666666666666674"/>
    <n v="0.28249999999999997"/>
  </r>
  <r>
    <x v="21"/>
    <m/>
    <m/>
    <n v="2"/>
    <n v="3"/>
    <n v="0.94733333333333336"/>
    <n v="0.51300000000000001"/>
  </r>
  <r>
    <x v="21"/>
    <m/>
    <m/>
    <n v="2"/>
    <n v="3"/>
    <n v="1.8949999999999998"/>
    <n v="1.0241"/>
  </r>
  <r>
    <x v="0"/>
    <m/>
    <m/>
    <m/>
    <m/>
    <m/>
    <m/>
  </r>
  <r>
    <x v="0"/>
    <m/>
    <m/>
    <m/>
    <e v="#N/A"/>
    <s v="немає даних"/>
    <s v="немає даних"/>
  </r>
  <r>
    <x v="0"/>
    <m/>
    <m/>
    <n v="2"/>
    <e v="#N/A"/>
    <s v="немає даних"/>
    <s v="немає даних"/>
  </r>
  <r>
    <x v="21"/>
    <m/>
    <m/>
    <n v="2"/>
    <n v="3"/>
    <n v="2.0661666666666667"/>
    <n v="1.5918000000000001"/>
  </r>
  <r>
    <x v="21"/>
    <m/>
    <m/>
    <n v="2"/>
    <n v="3"/>
    <n v="0.54533333333333334"/>
    <n v="0.3075"/>
  </r>
  <r>
    <x v="0"/>
    <m/>
    <m/>
    <m/>
    <m/>
    <m/>
    <m/>
  </r>
  <r>
    <x v="1"/>
    <m/>
    <m/>
    <m/>
    <n v="0"/>
    <s v="немає даних"/>
    <n v="5.0000000000000001E-3"/>
  </r>
  <r>
    <x v="1"/>
    <m/>
    <m/>
    <m/>
    <n v="0"/>
    <s v="немає даних"/>
    <n v="9.2999999999999999E-2"/>
  </r>
  <r>
    <x v="1"/>
    <m/>
    <m/>
    <m/>
    <n v="0"/>
    <s v="немає даних"/>
    <n v="0.33600000000000002"/>
  </r>
  <r>
    <x v="1"/>
    <m/>
    <m/>
    <m/>
    <n v="0"/>
    <s v="немає даних"/>
    <n v="0.35"/>
  </r>
  <r>
    <x v="0"/>
    <m/>
    <m/>
    <m/>
    <m/>
    <m/>
    <m/>
  </r>
  <r>
    <x v="0"/>
    <m/>
    <m/>
    <m/>
    <m/>
    <m/>
    <m/>
  </r>
  <r>
    <x v="1"/>
    <m/>
    <m/>
    <m/>
    <n v="0"/>
    <s v="немає даних"/>
    <s v="немає даних"/>
  </r>
  <r>
    <x v="1"/>
    <m/>
    <m/>
    <m/>
    <n v="0"/>
    <s v="немає даних"/>
    <s v="немає даних"/>
  </r>
  <r>
    <x v="1"/>
    <m/>
    <m/>
    <m/>
    <n v="0"/>
    <s v="немає даних"/>
    <s v="немає даних"/>
  </r>
  <r>
    <x v="1"/>
    <m/>
    <m/>
    <m/>
    <n v="0"/>
    <s v="немає даних"/>
    <m/>
  </r>
  <r>
    <x v="1"/>
    <m/>
    <m/>
    <m/>
    <n v="0"/>
    <s v="немає даних"/>
    <n v="0.39300000000000002"/>
  </r>
  <r>
    <x v="1"/>
    <m/>
    <m/>
    <m/>
    <n v="0"/>
    <s v="немає даних"/>
    <n v="0.156"/>
  </r>
  <r>
    <x v="1"/>
    <m/>
    <m/>
    <m/>
    <n v="0"/>
    <s v="немає даних"/>
    <s v="немає даних"/>
  </r>
  <r>
    <x v="1"/>
    <m/>
    <m/>
    <m/>
    <n v="0"/>
    <s v="немає даних"/>
    <s v="немає даних"/>
  </r>
  <r>
    <x v="1"/>
    <m/>
    <m/>
    <m/>
    <n v="0"/>
    <s v="немає даних"/>
    <s v="немає даних"/>
  </r>
  <r>
    <x v="1"/>
    <m/>
    <m/>
    <m/>
    <n v="0"/>
    <s v="немає даних"/>
    <s v="немає даних"/>
  </r>
  <r>
    <x v="1"/>
    <m/>
    <m/>
    <m/>
    <n v="0"/>
    <s v="немає даних"/>
    <n v="5.1999999999999998E-2"/>
  </r>
  <r>
    <x v="1"/>
    <m/>
    <m/>
    <m/>
    <n v="0"/>
    <s v="немає даних"/>
    <n v="0.57599999999999996"/>
  </r>
  <r>
    <x v="1"/>
    <m/>
    <m/>
    <m/>
    <n v="0"/>
    <s v="немає даних"/>
    <s v="немає даних"/>
  </r>
  <r>
    <x v="1"/>
    <m/>
    <m/>
    <m/>
    <n v="0"/>
    <s v="немає даних"/>
    <m/>
  </r>
  <r>
    <x v="1"/>
    <m/>
    <m/>
    <m/>
    <n v="0"/>
    <s v="немає даних"/>
    <s v="немає даних"/>
  </r>
  <r>
    <x v="0"/>
    <m/>
    <m/>
    <m/>
    <m/>
    <m/>
    <m/>
  </r>
  <r>
    <x v="8"/>
    <m/>
    <m/>
    <n v="6"/>
    <n v="1.2"/>
    <n v="1.6041666666666667"/>
    <n v="0.95680000000000009"/>
  </r>
  <r>
    <x v="8"/>
    <m/>
    <m/>
    <n v="5"/>
    <n v="1.2"/>
    <n v="0.88749999999999996"/>
    <n v="0.53820000000000001"/>
  </r>
  <r>
    <x v="1"/>
    <m/>
    <m/>
    <m/>
    <n v="0"/>
    <s v="немає даних"/>
    <m/>
  </r>
  <r>
    <x v="1"/>
    <m/>
    <m/>
    <m/>
    <n v="0"/>
    <s v="немає даних"/>
    <s v="немає даних"/>
  </r>
  <r>
    <x v="1"/>
    <m/>
    <m/>
    <m/>
    <n v="0"/>
    <s v="немає даних"/>
    <s v="немає даних"/>
  </r>
  <r>
    <x v="1"/>
    <m/>
    <m/>
    <m/>
    <n v="0"/>
    <s v="немає даних"/>
    <s v="немає даних"/>
  </r>
  <r>
    <x v="0"/>
    <m/>
    <m/>
    <m/>
    <m/>
    <m/>
    <m/>
  </r>
  <r>
    <x v="1"/>
    <m/>
    <m/>
    <m/>
    <n v="0"/>
    <s v="немає даних"/>
    <s v="немає даних"/>
  </r>
  <r>
    <x v="8"/>
    <m/>
    <m/>
    <n v="5"/>
    <n v="1.2"/>
    <n v="0.94400000000000006"/>
    <n v="0.49769999999999998"/>
  </r>
  <r>
    <x v="1"/>
    <m/>
    <m/>
    <m/>
    <n v="0"/>
    <s v="немає даних"/>
    <s v="немає даних"/>
  </r>
  <r>
    <x v="8"/>
    <m/>
    <m/>
    <n v="8"/>
    <n v="1.2"/>
    <n v="0.99579861111111112"/>
    <n v="0.27500000000000002"/>
  </r>
  <r>
    <x v="1"/>
    <m/>
    <m/>
    <m/>
    <n v="0"/>
    <s v="немає даних"/>
    <s v="немає даних"/>
  </r>
  <r>
    <x v="1"/>
    <m/>
    <m/>
    <m/>
    <n v="0"/>
    <s v="немає даних"/>
    <s v="немає даних"/>
  </r>
  <r>
    <x v="1"/>
    <m/>
    <m/>
    <m/>
    <n v="0"/>
    <s v="немає даних"/>
    <s v="немає даних"/>
  </r>
  <r>
    <x v="1"/>
    <m/>
    <m/>
    <m/>
    <n v="0"/>
    <s v="немає даних"/>
    <s v="немає даних"/>
  </r>
  <r>
    <x v="8"/>
    <m/>
    <m/>
    <n v="4"/>
    <n v="1.2"/>
    <n v="1.6316666666666668"/>
    <n v="0.83360000000000012"/>
  </r>
  <r>
    <x v="1"/>
    <m/>
    <m/>
    <m/>
    <n v="0"/>
    <s v="немає даних"/>
    <s v="немає даних"/>
  </r>
  <r>
    <x v="8"/>
    <m/>
    <m/>
    <n v="5"/>
    <n v="1.2"/>
    <n v="2.8980000000000001"/>
    <n v="0.89319999999999988"/>
  </r>
  <r>
    <x v="8"/>
    <m/>
    <m/>
    <n v="6"/>
    <n v="1.2"/>
    <n v="1.06"/>
    <n v="0.57310000000000005"/>
  </r>
  <r>
    <x v="8"/>
    <m/>
    <m/>
    <n v="6"/>
    <n v="1.2"/>
    <n v="1.8086111111111112"/>
    <n v="1.1232"/>
  </r>
  <r>
    <x v="0"/>
    <m/>
    <m/>
    <m/>
    <m/>
    <m/>
    <m/>
  </r>
  <r>
    <x v="1"/>
    <m/>
    <m/>
    <m/>
    <n v="0"/>
    <s v="немає даних"/>
    <s v="немає даних"/>
  </r>
  <r>
    <x v="1"/>
    <m/>
    <m/>
    <m/>
    <n v="0"/>
    <s v="немає даних"/>
    <s v="немає даних"/>
  </r>
  <r>
    <x v="1"/>
    <m/>
    <m/>
    <m/>
    <n v="0"/>
    <s v="немає даних"/>
    <s v="немає даних"/>
  </r>
  <r>
    <x v="1"/>
    <m/>
    <m/>
    <m/>
    <n v="0"/>
    <s v="немає даних"/>
    <n v="0.6"/>
  </r>
  <r>
    <x v="1"/>
    <m/>
    <m/>
    <m/>
    <n v="0"/>
    <s v="немає даних"/>
    <s v="немає даних"/>
  </r>
  <r>
    <x v="1"/>
    <m/>
    <m/>
    <m/>
    <n v="0"/>
    <s v="немає даних"/>
    <s v="немає даних"/>
  </r>
  <r>
    <x v="1"/>
    <m/>
    <m/>
    <m/>
    <n v="0"/>
    <s v="немає даних"/>
    <s v="немає даних"/>
  </r>
  <r>
    <x v="1"/>
    <m/>
    <m/>
    <m/>
    <n v="0"/>
    <s v="немає даних"/>
    <s v="немає даних"/>
  </r>
  <r>
    <x v="1"/>
    <m/>
    <m/>
    <m/>
    <n v="0"/>
    <s v="немає даних"/>
    <s v="немає даних"/>
  </r>
  <r>
    <x v="1"/>
    <m/>
    <m/>
    <m/>
    <n v="0"/>
    <s v="немає даних"/>
    <s v="немає даних"/>
  </r>
  <r>
    <x v="1"/>
    <m/>
    <m/>
    <m/>
    <n v="0"/>
    <s v="немає даних"/>
    <s v="немає даних"/>
  </r>
  <r>
    <x v="1"/>
    <m/>
    <m/>
    <m/>
    <n v="0"/>
    <s v="немає даних"/>
    <s v="немає даних"/>
  </r>
  <r>
    <x v="1"/>
    <m/>
    <m/>
    <m/>
    <n v="0"/>
    <s v="немає даних"/>
    <s v="немає даних"/>
  </r>
  <r>
    <x v="1"/>
    <m/>
    <m/>
    <m/>
    <n v="0"/>
    <s v="немає даних"/>
    <s v="немає даних"/>
  </r>
  <r>
    <x v="1"/>
    <m/>
    <m/>
    <m/>
    <n v="0"/>
    <s v="немає даних"/>
    <s v="немає даних"/>
  </r>
  <r>
    <x v="0"/>
    <m/>
    <m/>
    <m/>
    <m/>
    <m/>
    <m/>
  </r>
  <r>
    <x v="0"/>
    <m/>
    <m/>
    <m/>
    <m/>
    <m/>
    <m/>
  </r>
  <r>
    <x v="1"/>
    <m/>
    <m/>
    <m/>
    <n v="0"/>
    <s v="немає даних"/>
    <s v="немає даних"/>
  </r>
  <r>
    <x v="16"/>
    <m/>
    <m/>
    <n v="10"/>
    <n v="4.0999999999999996"/>
    <n v="1.2222439024390244"/>
    <n v="0.34799999999999998"/>
  </r>
  <r>
    <x v="1"/>
    <m/>
    <m/>
    <m/>
    <n v="0"/>
    <s v="немає даних"/>
    <s v="немає даних"/>
  </r>
  <r>
    <x v="1"/>
    <m/>
    <m/>
    <m/>
    <n v="0"/>
    <s v="немає даних"/>
    <s v="немає даних"/>
  </r>
  <r>
    <x v="1"/>
    <m/>
    <m/>
    <m/>
    <n v="0"/>
    <s v="немає даних"/>
    <s v="немає даних"/>
  </r>
  <r>
    <x v="1"/>
    <m/>
    <m/>
    <m/>
    <n v="0"/>
    <s v="немає даних"/>
    <m/>
  </r>
  <r>
    <x v="1"/>
    <m/>
    <m/>
    <m/>
    <n v="0"/>
    <s v="немає даних"/>
    <s v="немає даних"/>
  </r>
  <r>
    <x v="2"/>
    <m/>
    <m/>
    <m/>
    <n v="0"/>
    <s v="немає даних"/>
    <s v="немає даних"/>
  </r>
  <r>
    <x v="1"/>
    <m/>
    <m/>
    <m/>
    <n v="0"/>
    <s v="немає даних"/>
    <s v="немає даних"/>
  </r>
  <r>
    <x v="1"/>
    <m/>
    <m/>
    <m/>
    <n v="0"/>
    <s v="немає даних"/>
    <s v="немає даних"/>
  </r>
  <r>
    <x v="1"/>
    <m/>
    <m/>
    <m/>
    <n v="0"/>
    <s v="немає даних"/>
    <s v="немає даних"/>
  </r>
  <r>
    <x v="1"/>
    <m/>
    <m/>
    <m/>
    <n v="0"/>
    <s v="немає даних"/>
    <s v="немає даних"/>
  </r>
  <r>
    <x v="1"/>
    <m/>
    <m/>
    <m/>
    <n v="0"/>
    <s v="немає даних"/>
    <s v="немає даних"/>
  </r>
  <r>
    <x v="1"/>
    <m/>
    <m/>
    <m/>
    <n v="0"/>
    <s v="немає даних"/>
    <s v="немає даних"/>
  </r>
  <r>
    <x v="2"/>
    <m/>
    <m/>
    <m/>
    <n v="0"/>
    <s v="немає даних"/>
    <s v="немає даних"/>
  </r>
  <r>
    <x v="1"/>
    <m/>
    <m/>
    <m/>
    <n v="0"/>
    <s v="немає даних"/>
    <n v="0.01"/>
  </r>
  <r>
    <x v="1"/>
    <m/>
    <m/>
    <m/>
    <n v="0"/>
    <s v="немає даних"/>
    <s v="немає даних"/>
  </r>
  <r>
    <x v="1"/>
    <m/>
    <m/>
    <m/>
    <n v="0"/>
    <s v="немає даних"/>
    <s v="немає даних"/>
  </r>
  <r>
    <x v="1"/>
    <m/>
    <m/>
    <m/>
    <n v="0"/>
    <s v="немає даних"/>
    <m/>
  </r>
  <r>
    <x v="1"/>
    <m/>
    <m/>
    <m/>
    <n v="0"/>
    <s v="немає даних"/>
    <m/>
  </r>
  <r>
    <x v="2"/>
    <m/>
    <m/>
    <m/>
    <n v="0"/>
    <s v="немає даних"/>
    <s v="немає даних"/>
  </r>
  <r>
    <x v="2"/>
    <m/>
    <m/>
    <m/>
    <n v="0"/>
    <s v="немає даних"/>
    <s v="немає даних"/>
  </r>
  <r>
    <x v="2"/>
    <m/>
    <m/>
    <m/>
    <n v="0"/>
    <s v="немає даних"/>
    <s v="немає даних"/>
  </r>
  <r>
    <x v="2"/>
    <m/>
    <m/>
    <m/>
    <n v="0"/>
    <s v="немає даних"/>
    <s v="немає даних"/>
  </r>
  <r>
    <x v="2"/>
    <m/>
    <m/>
    <m/>
    <n v="0"/>
    <s v="немає даних"/>
    <s v="немає даних"/>
  </r>
  <r>
    <x v="1"/>
    <m/>
    <m/>
    <m/>
    <n v="0"/>
    <s v="немає даних"/>
    <n v="0.215"/>
  </r>
  <r>
    <x v="5"/>
    <m/>
    <m/>
    <n v="10"/>
    <n v="8.8000000000000007"/>
    <n v="1.8727272727272726"/>
    <n v="0.91199999999999992"/>
  </r>
  <r>
    <x v="3"/>
    <m/>
    <m/>
    <n v="10"/>
    <n v="2"/>
    <n v="0.84750000000000003"/>
    <n v="0.31360000000000005"/>
  </r>
  <r>
    <x v="3"/>
    <m/>
    <m/>
    <n v="10"/>
    <n v="2"/>
    <n v="1.09155"/>
    <n v="0.42900000000000005"/>
  </r>
  <r>
    <x v="2"/>
    <m/>
    <m/>
    <m/>
    <n v="0"/>
    <s v="немає даних"/>
    <s v="немає даних"/>
  </r>
  <r>
    <x v="2"/>
    <m/>
    <m/>
    <m/>
    <n v="0"/>
    <s v="немає даних"/>
    <s v="немає даних"/>
  </r>
  <r>
    <x v="2"/>
    <m/>
    <m/>
    <n v="10"/>
    <n v="0"/>
    <s v="немає даних"/>
    <s v="немає даних"/>
  </r>
  <r>
    <x v="0"/>
    <m/>
    <m/>
    <m/>
    <m/>
    <m/>
    <m/>
  </r>
  <r>
    <x v="2"/>
    <m/>
    <m/>
    <m/>
    <n v="0"/>
    <s v="немає даних"/>
    <s v="немає даних"/>
  </r>
  <r>
    <x v="1"/>
    <m/>
    <m/>
    <m/>
    <n v="0"/>
    <s v="немає даних"/>
    <s v="немає даних"/>
  </r>
  <r>
    <x v="1"/>
    <m/>
    <m/>
    <m/>
    <n v="0"/>
    <s v="немає даних"/>
    <s v="немає даних"/>
  </r>
  <r>
    <x v="2"/>
    <m/>
    <m/>
    <m/>
    <n v="0"/>
    <s v="немає даних"/>
    <s v="немає даних"/>
  </r>
  <r>
    <x v="2"/>
    <m/>
    <m/>
    <m/>
    <n v="0"/>
    <s v="немає даних"/>
    <s v="немає даних"/>
  </r>
  <r>
    <x v="2"/>
    <m/>
    <m/>
    <m/>
    <n v="0"/>
    <s v="немає даних"/>
    <s v="немає даних"/>
  </r>
  <r>
    <x v="2"/>
    <m/>
    <m/>
    <m/>
    <n v="0"/>
    <s v="немає даних"/>
    <s v="немає даних"/>
  </r>
  <r>
    <x v="1"/>
    <m/>
    <m/>
    <m/>
    <n v="0"/>
    <s v="немає даних"/>
    <s v="немає даних"/>
  </r>
  <r>
    <x v="0"/>
    <s v="улиця"/>
    <m/>
    <m/>
    <e v="#N/A"/>
    <s v="немає даних"/>
    <s v="немає даних"/>
  </r>
  <r>
    <x v="0"/>
    <s v="улиця"/>
    <m/>
    <m/>
    <e v="#N/A"/>
    <s v="немає даних"/>
    <s v="немає даних"/>
  </r>
  <r>
    <x v="1"/>
    <m/>
    <m/>
    <m/>
    <n v="0"/>
    <s v="немає даних"/>
    <s v="немає даних"/>
  </r>
  <r>
    <x v="0"/>
    <s v="улиця"/>
    <m/>
    <m/>
    <e v="#N/A"/>
    <s v="немає даних"/>
    <s v="немає даних"/>
  </r>
  <r>
    <x v="0"/>
    <m/>
    <m/>
    <m/>
    <m/>
    <m/>
    <m/>
  </r>
  <r>
    <x v="1"/>
    <m/>
    <m/>
    <m/>
    <n v="0"/>
    <s v="немає даних"/>
    <s v="немає даних"/>
  </r>
  <r>
    <x v="5"/>
    <m/>
    <m/>
    <n v="10"/>
    <n v="8.8000000000000007"/>
    <n v="0.83071022727272714"/>
    <n v="0.42400000000000004"/>
  </r>
  <r>
    <x v="2"/>
    <m/>
    <m/>
    <m/>
    <n v="0"/>
    <s v="немає даних"/>
    <s v="немає даних"/>
  </r>
  <r>
    <x v="5"/>
    <m/>
    <m/>
    <n v="11"/>
    <n v="8.8000000000000007"/>
    <n v="3.0503615702479339"/>
    <n v="1.9220000000000002"/>
  </r>
  <r>
    <x v="2"/>
    <m/>
    <m/>
    <m/>
    <n v="0"/>
    <s v="немає даних"/>
    <s v="немає даних"/>
  </r>
  <r>
    <x v="1"/>
    <m/>
    <m/>
    <m/>
    <n v="0"/>
    <s v="немає даних"/>
    <s v="немає даних"/>
  </r>
  <r>
    <x v="5"/>
    <m/>
    <m/>
    <n v="10"/>
    <n v="8.8000000000000007"/>
    <n v="1.8965198863636361"/>
    <n v="1.2255"/>
  </r>
  <r>
    <x v="2"/>
    <m/>
    <m/>
    <m/>
    <n v="0"/>
    <s v="немає даних"/>
    <n v="1.825"/>
  </r>
  <r>
    <x v="18"/>
    <m/>
    <m/>
    <n v="5"/>
    <n v="3"/>
    <n v="0.68600000000000005"/>
    <n v="0.23099999999999998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1"/>
    <m/>
    <m/>
    <m/>
    <n v="0"/>
    <s v="немає даних"/>
    <m/>
  </r>
  <r>
    <x v="0"/>
    <m/>
    <m/>
    <m/>
    <m/>
    <m/>
    <m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5"/>
    <m/>
    <m/>
    <n v="6"/>
    <n v="8.8000000000000007"/>
    <n v="0.71524621212121209"/>
    <n v="0.42699999999999994"/>
  </r>
  <r>
    <x v="0"/>
    <m/>
    <m/>
    <m/>
    <e v="#N/A"/>
    <s v="немає даних"/>
    <s v="немає даних"/>
  </r>
  <r>
    <x v="5"/>
    <m/>
    <m/>
    <n v="5"/>
    <n v="8.8000000000000007"/>
    <n v="0.72450000000000003"/>
    <n v="0.49419999999999997"/>
  </r>
  <r>
    <x v="5"/>
    <m/>
    <m/>
    <n v="7"/>
    <n v="8.8000000000000007"/>
    <n v="0"/>
    <n v="0"/>
  </r>
  <r>
    <x v="5"/>
    <m/>
    <m/>
    <n v="10"/>
    <n v="8.8000000000000007"/>
    <n v="0.7381704545454546"/>
    <n v="0.32340000000000002"/>
  </r>
  <r>
    <x v="0"/>
    <m/>
    <m/>
    <m/>
    <e v="#N/A"/>
    <s v="немає даних"/>
    <s v="немає даних"/>
  </r>
  <r>
    <x v="5"/>
    <m/>
    <m/>
    <n v="10"/>
    <n v="8.8000000000000007"/>
    <n v="2.5227272727272725"/>
    <n v="1.5"/>
  </r>
  <r>
    <x v="0"/>
    <m/>
    <m/>
    <m/>
    <e v="#N/A"/>
    <s v="немає даних"/>
    <s v="немає даних"/>
  </r>
  <r>
    <x v="5"/>
    <m/>
    <m/>
    <n v="6"/>
    <n v="8.8000000000000007"/>
    <n v="4.9393939393939394"/>
    <n v="2.94"/>
  </r>
  <r>
    <x v="0"/>
    <m/>
    <m/>
    <m/>
    <m/>
    <m/>
    <m/>
  </r>
  <r>
    <x v="5"/>
    <m/>
    <m/>
    <n v="8"/>
    <n v="8.8000000000000007"/>
    <n v="0.40674715909090908"/>
    <n v="0.318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5"/>
    <m/>
    <m/>
    <n v="8"/>
    <n v="8.8000000000000007"/>
    <n v="0.39602272727272725"/>
    <n v="0.20800000000000002"/>
  </r>
  <r>
    <x v="5"/>
    <m/>
    <m/>
    <n v="8"/>
    <n v="8.8000000000000007"/>
    <n v="1.0249999999999999"/>
    <n v="0.72099999999999997"/>
  </r>
  <r>
    <x v="0"/>
    <m/>
    <m/>
    <m/>
    <m/>
    <m/>
    <m/>
  </r>
  <r>
    <x v="2"/>
    <m/>
    <m/>
    <m/>
    <n v="0"/>
    <s v="немає даних"/>
    <s v="немає даних"/>
  </r>
  <r>
    <x v="2"/>
    <m/>
    <m/>
    <m/>
    <n v="0"/>
    <s v="немає даних"/>
    <s v="немає даних"/>
  </r>
  <r>
    <x v="1"/>
    <m/>
    <m/>
    <m/>
    <n v="0"/>
    <s v="немає даних"/>
    <s v="немає даних"/>
  </r>
  <r>
    <x v="2"/>
    <m/>
    <m/>
    <m/>
    <n v="0"/>
    <s v="немає даних"/>
    <s v="немає даних"/>
  </r>
  <r>
    <x v="1"/>
    <m/>
    <m/>
    <m/>
    <n v="0"/>
    <s v="немає даних"/>
    <s v="немає даних"/>
  </r>
  <r>
    <x v="2"/>
    <m/>
    <m/>
    <m/>
    <n v="0"/>
    <s v="немає даних"/>
    <s v="немає даних"/>
  </r>
  <r>
    <x v="1"/>
    <m/>
    <m/>
    <m/>
    <n v="0"/>
    <s v="немає даних"/>
    <s v="немає даних"/>
  </r>
  <r>
    <x v="1"/>
    <m/>
    <m/>
    <m/>
    <n v="0"/>
    <s v="немає даних"/>
    <s v="немає даних"/>
  </r>
  <r>
    <x v="1"/>
    <m/>
    <m/>
    <m/>
    <n v="0"/>
    <s v="немає даних"/>
    <n v="0.23699999999999999"/>
  </r>
  <r>
    <x v="0"/>
    <m/>
    <m/>
    <m/>
    <m/>
    <m/>
    <m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  <r>
    <x v="0"/>
    <m/>
    <m/>
    <m/>
    <e v="#N/A"/>
    <s v="немає даних"/>
    <s v="немає даних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Зони" cacheId="3" applyNumberFormats="0" applyBorderFormats="0" applyFontFormats="0" applyPatternFormats="0" applyAlignmentFormats="0" applyWidthHeightFormats="0" dataCaption="" updatedVersion="7" compact="0" compactData="0">
  <location ref="G1:H24" firstHeaderRow="1" firstDataRow="1" firstDataCol="1"/>
  <pivotFields count="7">
    <pivotField name="Зона" axis="axisRow" compact="0" outline="0" multipleItemSelectionAllowed="1" showAll="0" sortType="ascending">
      <items count="23">
        <item x="2"/>
        <item x="5"/>
        <item x="3"/>
        <item x="4"/>
        <item x="8"/>
        <item x="20"/>
        <item x="12"/>
        <item x="10"/>
        <item x="11"/>
        <item x="6"/>
        <item x="14"/>
        <item x="13"/>
        <item x="18"/>
        <item x="21"/>
        <item x="9"/>
        <item x="7"/>
        <item x="15"/>
        <item x="19"/>
        <item x="17"/>
        <item x="16"/>
        <item x="1"/>
        <item x="0"/>
        <item t="default"/>
      </items>
    </pivotField>
    <pivotField name="Коментар" compact="0" outline="0" multipleItemSelectionAllowed="1" showAll="0"/>
    <pivotField name="Штук у висоту" compact="0" outline="0" multipleItemSelectionAllowed="1" showAll="0"/>
    <pivotField name="Ящиків у висоту" compact="0" outline="0" multipleItemSelectionAllowed="1" showAll="0"/>
    <pivotField name="Глибина зони ящ" compact="0" outline="0" multipleItemSelectionAllowed="1" showAll="0"/>
    <pivotField name="Рядів" compact="0" outline="0" multipleItemSelectionAllowed="1" showAll="0"/>
    <pivotField name="Ширина УВАГА ряди заокруглено" dataField="1" compact="0" outline="0" multipleItemSelectionAllowed="1" showAll="0"/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Items count="1">
    <i/>
  </colItems>
  <dataFields count="1">
    <dataField name="SUM of Ширина УВАГА ряди заокруглено" fld="6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prnt.sc/_WEP885ovYNO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I1164"/>
  <sheetViews>
    <sheetView tabSelected="1" workbookViewId="0">
      <pane ySplit="1" topLeftCell="A544" activePane="bottomLeft" state="frozen"/>
      <selection pane="bottomLeft" activeCell="A4" sqref="A4:A1163"/>
    </sheetView>
  </sheetViews>
  <sheetFormatPr defaultColWidth="16.85546875" defaultRowHeight="15" customHeight="1" outlineLevelRow="1" x14ac:dyDescent="0.2"/>
  <cols>
    <col min="1" max="1" width="11.85546875" customWidth="1"/>
    <col min="2" max="2" width="33.28515625" customWidth="1"/>
    <col min="3" max="3" width="13.140625" customWidth="1"/>
    <col min="4" max="4" width="21.7109375" customWidth="1"/>
    <col min="5" max="5" width="7.7109375" customWidth="1"/>
    <col min="6" max="6" width="13.28515625" customWidth="1"/>
    <col min="7" max="7" width="11" customWidth="1"/>
    <col min="8" max="8" width="8.85546875" customWidth="1"/>
    <col min="9" max="10" width="10" customWidth="1"/>
    <col min="11" max="18" width="10.140625" customWidth="1"/>
    <col min="19" max="20" width="9.42578125" customWidth="1"/>
    <col min="21" max="21" width="10.7109375" customWidth="1"/>
    <col min="22" max="22" width="11.28515625" customWidth="1"/>
    <col min="23" max="23" width="10.42578125" customWidth="1"/>
    <col min="24" max="25" width="9.28515625" customWidth="1"/>
    <col min="26" max="26" width="11.7109375" customWidth="1"/>
    <col min="27" max="27" width="11.42578125" customWidth="1"/>
    <col min="28" max="28" width="9.140625" customWidth="1"/>
    <col min="29" max="35" width="12.140625" customWidth="1"/>
  </cols>
  <sheetData>
    <row r="1" spans="1:35" ht="79.2" x14ac:dyDescent="0.2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5" t="s">
        <v>14</v>
      </c>
      <c r="P1" s="6" t="s">
        <v>15</v>
      </c>
      <c r="Q1" s="7" t="s">
        <v>16</v>
      </c>
      <c r="R1" s="3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8" t="s">
        <v>22</v>
      </c>
      <c r="X1" s="9" t="s">
        <v>23</v>
      </c>
      <c r="Y1" s="10" t="s">
        <v>24</v>
      </c>
      <c r="Z1" s="10" t="s">
        <v>25</v>
      </c>
      <c r="AA1" s="10" t="s">
        <v>26</v>
      </c>
      <c r="AB1" s="10" t="s">
        <v>27</v>
      </c>
      <c r="AC1" s="11"/>
      <c r="AD1" s="11"/>
      <c r="AE1" s="11"/>
      <c r="AF1" s="11"/>
      <c r="AG1" s="11"/>
      <c r="AH1" s="11"/>
      <c r="AI1" s="11"/>
    </row>
    <row r="2" spans="1:35" ht="12" customHeight="1" x14ac:dyDescent="0.2">
      <c r="A2" s="11"/>
      <c r="B2" s="12" t="s">
        <v>28</v>
      </c>
      <c r="C2" s="13"/>
      <c r="D2" s="14"/>
      <c r="E2" s="15"/>
      <c r="F2" s="15"/>
      <c r="G2" s="15"/>
      <c r="H2" s="14"/>
      <c r="I2" s="15"/>
      <c r="J2" s="15"/>
      <c r="K2" s="15"/>
      <c r="L2" s="15"/>
      <c r="M2" s="15"/>
      <c r="N2" s="15"/>
      <c r="O2" s="15"/>
      <c r="P2" s="16"/>
      <c r="Q2" s="17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</row>
    <row r="3" spans="1:35" ht="12" customHeight="1" outlineLevel="1" x14ac:dyDescent="0.2">
      <c r="A3" s="11"/>
      <c r="B3" s="18" t="s">
        <v>29</v>
      </c>
      <c r="C3" s="19"/>
      <c r="D3" s="20"/>
      <c r="E3" s="21"/>
      <c r="F3" s="21"/>
      <c r="G3" s="21"/>
      <c r="H3" s="20"/>
      <c r="I3" s="21"/>
      <c r="J3" s="21"/>
      <c r="K3" s="21"/>
      <c r="L3" s="21"/>
      <c r="M3" s="21"/>
      <c r="N3" s="21"/>
      <c r="O3" s="20"/>
      <c r="P3" s="22"/>
      <c r="Q3" s="23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</row>
    <row r="4" spans="1:35" ht="46.5" customHeight="1" outlineLevel="1" x14ac:dyDescent="0.2">
      <c r="A4" s="24">
        <f t="shared" ref="A4:A16" si="0">J4+I4</f>
        <v>10</v>
      </c>
      <c r="B4" s="25" t="s">
        <v>30</v>
      </c>
      <c r="C4" s="26"/>
      <c r="D4" s="26" t="s">
        <v>31</v>
      </c>
      <c r="E4" s="27">
        <v>174263</v>
      </c>
      <c r="F4" s="26" t="s">
        <v>32</v>
      </c>
      <c r="G4" s="28">
        <v>58696</v>
      </c>
      <c r="H4" s="29"/>
      <c r="I4" s="30">
        <f t="shared" ref="I4:I16" si="1">H4/R4</f>
        <v>0</v>
      </c>
      <c r="J4" s="30">
        <v>10</v>
      </c>
      <c r="K4" s="31" t="s">
        <v>33</v>
      </c>
      <c r="L4" s="32"/>
      <c r="M4" s="32"/>
      <c r="N4" s="32"/>
      <c r="O4" s="33">
        <f>VLOOKUP(K4,Зони!B:D,2,FALSE)</f>
        <v>0</v>
      </c>
      <c r="P4" s="34" t="str">
        <f t="shared" ref="P4:P16" si="2">IFERROR(A4/N4*V4/100/O4,"немає даних")</f>
        <v>немає даних</v>
      </c>
      <c r="Q4" s="34">
        <f t="shared" ref="Q4:Q14" si="3">IF(OR(K4="стелаж",K4="2й поверх 1"),ROUND(T4*A4,3),IFERROR(ROUND(P4,1)*U4/100,"немає даних"))</f>
        <v>1.47</v>
      </c>
      <c r="R4" s="26">
        <v>1</v>
      </c>
      <c r="S4" s="35">
        <f>VLOOKUP(E4,ящв!A:H,3,FALSE)</f>
        <v>19.100000000000001</v>
      </c>
      <c r="T4" s="35">
        <f>VLOOKUP(E4,ящв!A:H,4,FALSE)</f>
        <v>0.14699999999999999</v>
      </c>
      <c r="U4" s="33">
        <v>114.5</v>
      </c>
      <c r="V4" s="33">
        <v>46</v>
      </c>
      <c r="W4" s="36">
        <v>28</v>
      </c>
      <c r="X4" s="37">
        <f>VLOOKUP(E4,шт!A:H,3,FALSE)</f>
        <v>18.399999999999999</v>
      </c>
      <c r="Y4" s="38">
        <v>18.399999999999999</v>
      </c>
      <c r="Z4" s="38">
        <v>114</v>
      </c>
      <c r="AA4" s="38">
        <v>46</v>
      </c>
      <c r="AB4" s="38">
        <v>28</v>
      </c>
      <c r="AC4" s="11"/>
      <c r="AD4" s="11"/>
      <c r="AE4" s="11"/>
      <c r="AF4" s="11"/>
      <c r="AG4" s="11"/>
      <c r="AH4" s="11"/>
      <c r="AI4" s="11"/>
    </row>
    <row r="5" spans="1:35" ht="46.5" customHeight="1" outlineLevel="1" x14ac:dyDescent="0.2">
      <c r="A5" s="24">
        <f t="shared" si="0"/>
        <v>2</v>
      </c>
      <c r="B5" s="25" t="s">
        <v>34</v>
      </c>
      <c r="C5" s="26"/>
      <c r="D5" s="26" t="s">
        <v>31</v>
      </c>
      <c r="E5" s="27">
        <v>174260</v>
      </c>
      <c r="F5" s="26" t="s">
        <v>35</v>
      </c>
      <c r="G5" s="28">
        <v>58700</v>
      </c>
      <c r="H5" s="39">
        <v>12</v>
      </c>
      <c r="I5" s="30">
        <f t="shared" si="1"/>
        <v>2</v>
      </c>
      <c r="J5" s="30">
        <v>0</v>
      </c>
      <c r="K5" s="31" t="s">
        <v>33</v>
      </c>
      <c r="L5" s="32"/>
      <c r="M5" s="32"/>
      <c r="N5" s="32"/>
      <c r="O5" s="33">
        <f>VLOOKUP(K5,Зони!B:D,2,FALSE)</f>
        <v>0</v>
      </c>
      <c r="P5" s="34" t="str">
        <f t="shared" si="2"/>
        <v>немає даних</v>
      </c>
      <c r="Q5" s="34">
        <f t="shared" si="3"/>
        <v>4.3999999999999997E-2</v>
      </c>
      <c r="R5" s="26">
        <v>6</v>
      </c>
      <c r="S5" s="35">
        <f>VLOOKUP(E5,ящв!A:H,3,FALSE)</f>
        <v>5.4</v>
      </c>
      <c r="T5" s="35">
        <f>VLOOKUP(E5,ящв!A:H,4,FALSE)</f>
        <v>2.1999999999999999E-2</v>
      </c>
      <c r="U5" s="33">
        <v>40</v>
      </c>
      <c r="V5" s="33">
        <v>27</v>
      </c>
      <c r="W5" s="36">
        <v>20</v>
      </c>
      <c r="X5" s="38"/>
      <c r="Y5" s="38"/>
      <c r="Z5" s="38"/>
      <c r="AA5" s="38"/>
      <c r="AB5" s="38"/>
      <c r="AC5" s="11"/>
      <c r="AD5" s="11"/>
      <c r="AE5" s="11"/>
      <c r="AF5" s="11"/>
      <c r="AG5" s="11"/>
      <c r="AH5" s="11"/>
      <c r="AI5" s="11"/>
    </row>
    <row r="6" spans="1:35" ht="46.5" customHeight="1" outlineLevel="1" x14ac:dyDescent="0.2">
      <c r="A6" s="24">
        <f t="shared" si="0"/>
        <v>69.5</v>
      </c>
      <c r="B6" s="25" t="s">
        <v>36</v>
      </c>
      <c r="C6" s="26"/>
      <c r="D6" s="26" t="s">
        <v>31</v>
      </c>
      <c r="E6" s="27">
        <v>171874</v>
      </c>
      <c r="F6" s="26" t="s">
        <v>37</v>
      </c>
      <c r="G6" s="27">
        <v>28053</v>
      </c>
      <c r="H6" s="39">
        <v>139</v>
      </c>
      <c r="I6" s="30">
        <f t="shared" si="1"/>
        <v>69.5</v>
      </c>
      <c r="J6" s="30">
        <v>0</v>
      </c>
      <c r="K6" s="31" t="s">
        <v>38</v>
      </c>
      <c r="L6" s="32"/>
      <c r="M6" s="32"/>
      <c r="N6" s="32"/>
      <c r="O6" s="33">
        <f>VLOOKUP(K6,Зони!B:D,2,FALSE)</f>
        <v>0</v>
      </c>
      <c r="P6" s="34" t="str">
        <f t="shared" si="2"/>
        <v>немає даних</v>
      </c>
      <c r="Q6" s="34">
        <f t="shared" si="3"/>
        <v>11.746</v>
      </c>
      <c r="R6" s="26">
        <v>2</v>
      </c>
      <c r="S6" s="35">
        <f>VLOOKUP(E6,ящв!A:H,3,FALSE)</f>
        <v>18.100000000000001</v>
      </c>
      <c r="T6" s="35">
        <f>VLOOKUP(E6,ящв!A:H,4,FALSE)</f>
        <v>0.16900000000000001</v>
      </c>
      <c r="U6" s="33">
        <v>53</v>
      </c>
      <c r="V6" s="33">
        <v>51</v>
      </c>
      <c r="W6" s="36">
        <v>62.5</v>
      </c>
      <c r="X6" s="37">
        <f>VLOOKUP(E6,шт!A:H,3,FALSE)</f>
        <v>8.5</v>
      </c>
      <c r="Y6" s="38">
        <v>8.5</v>
      </c>
      <c r="Z6" s="38">
        <v>60.5</v>
      </c>
      <c r="AA6" s="38">
        <v>51.5</v>
      </c>
      <c r="AB6" s="38">
        <v>25</v>
      </c>
      <c r="AC6" s="11"/>
      <c r="AD6" s="11"/>
      <c r="AE6" s="11"/>
      <c r="AF6" s="11"/>
      <c r="AG6" s="11"/>
      <c r="AH6" s="11"/>
      <c r="AI6" s="11"/>
    </row>
    <row r="7" spans="1:35" ht="46.5" customHeight="1" outlineLevel="1" x14ac:dyDescent="0.2">
      <c r="A7" s="24">
        <f t="shared" si="0"/>
        <v>1</v>
      </c>
      <c r="B7" s="25" t="s">
        <v>39</v>
      </c>
      <c r="C7" s="26"/>
      <c r="D7" s="26"/>
      <c r="E7" s="27">
        <v>169378</v>
      </c>
      <c r="F7" s="26" t="s">
        <v>40</v>
      </c>
      <c r="G7" s="27">
        <v>28503</v>
      </c>
      <c r="H7" s="29"/>
      <c r="I7" s="30">
        <f t="shared" si="1"/>
        <v>0</v>
      </c>
      <c r="J7" s="30">
        <v>1</v>
      </c>
      <c r="K7" s="31" t="s">
        <v>33</v>
      </c>
      <c r="L7" s="32"/>
      <c r="M7" s="32"/>
      <c r="N7" s="32"/>
      <c r="O7" s="33">
        <f>VLOOKUP(K7,Зони!B:D,2,FALSE)</f>
        <v>0</v>
      </c>
      <c r="P7" s="34" t="str">
        <f t="shared" si="2"/>
        <v>немає даних</v>
      </c>
      <c r="Q7" s="34">
        <f t="shared" si="3"/>
        <v>1.7999999999999999E-2</v>
      </c>
      <c r="R7" s="26">
        <v>8</v>
      </c>
      <c r="S7" s="35">
        <f>VLOOKUP(E7,ящв!A:H,3,FALSE)</f>
        <v>3.4</v>
      </c>
      <c r="T7" s="35">
        <f>VLOOKUP(E7,ящв!A:H,4,FALSE)</f>
        <v>1.7999999999999999E-2</v>
      </c>
      <c r="U7" s="33">
        <v>34.299999999999997</v>
      </c>
      <c r="V7" s="33">
        <v>34.299999999999997</v>
      </c>
      <c r="W7" s="36">
        <v>15.2</v>
      </c>
      <c r="X7" s="37">
        <f>VLOOKUP(E7,шт!A:H,3,FALSE)</f>
        <v>0.53</v>
      </c>
      <c r="Y7" s="38">
        <v>0.53</v>
      </c>
      <c r="Z7" s="38">
        <v>16.5</v>
      </c>
      <c r="AA7" s="38">
        <v>16.5</v>
      </c>
      <c r="AB7" s="38">
        <v>8.5</v>
      </c>
      <c r="AC7" s="11"/>
      <c r="AD7" s="11"/>
      <c r="AE7" s="11"/>
      <c r="AF7" s="11"/>
      <c r="AG7" s="11"/>
      <c r="AH7" s="11"/>
      <c r="AI7" s="11"/>
    </row>
    <row r="8" spans="1:35" ht="46.5" customHeight="1" outlineLevel="1" x14ac:dyDescent="0.2">
      <c r="A8" s="24">
        <f t="shared" si="0"/>
        <v>1</v>
      </c>
      <c r="B8" s="25" t="s">
        <v>41</v>
      </c>
      <c r="C8" s="26"/>
      <c r="D8" s="26"/>
      <c r="E8" s="27">
        <v>170414</v>
      </c>
      <c r="F8" s="26" t="s">
        <v>42</v>
      </c>
      <c r="G8" s="28">
        <v>58493</v>
      </c>
      <c r="H8" s="29"/>
      <c r="I8" s="30">
        <f t="shared" si="1"/>
        <v>0</v>
      </c>
      <c r="J8" s="30">
        <v>1</v>
      </c>
      <c r="K8" s="31" t="s">
        <v>33</v>
      </c>
      <c r="L8" s="32"/>
      <c r="M8" s="32"/>
      <c r="N8" s="32"/>
      <c r="O8" s="33">
        <f>VLOOKUP(K8,Зони!B:D,2,FALSE)</f>
        <v>0</v>
      </c>
      <c r="P8" s="34" t="str">
        <f t="shared" si="2"/>
        <v>немає даних</v>
      </c>
      <c r="Q8" s="34">
        <f t="shared" si="3"/>
        <v>3.7999999999999999E-2</v>
      </c>
      <c r="R8" s="26">
        <v>6</v>
      </c>
      <c r="S8" s="35">
        <f>VLOOKUP(E8,ящв!A:H,3,FALSE)</f>
        <v>6.8</v>
      </c>
      <c r="T8" s="35">
        <f>VLOOKUP(E8,ящв!A:H,4,FALSE)</f>
        <v>3.7999999999999999E-2</v>
      </c>
      <c r="U8" s="33">
        <v>64</v>
      </c>
      <c r="V8" s="33">
        <v>22</v>
      </c>
      <c r="W8" s="36">
        <v>27</v>
      </c>
      <c r="X8" s="37">
        <f>VLOOKUP(E8,шт!A:H,3,FALSE)</f>
        <v>1.1000000000000001</v>
      </c>
      <c r="Y8" s="38">
        <v>1.1000000000000001</v>
      </c>
      <c r="Z8" s="38">
        <v>21</v>
      </c>
      <c r="AA8" s="38">
        <v>21</v>
      </c>
      <c r="AB8" s="38">
        <v>12.5</v>
      </c>
      <c r="AC8" s="11"/>
      <c r="AD8" s="11"/>
      <c r="AE8" s="11"/>
      <c r="AF8" s="11"/>
      <c r="AG8" s="11"/>
      <c r="AH8" s="11"/>
      <c r="AI8" s="11"/>
    </row>
    <row r="9" spans="1:35" ht="46.5" customHeight="1" outlineLevel="1" x14ac:dyDescent="0.2">
      <c r="A9" s="24">
        <f t="shared" si="0"/>
        <v>1</v>
      </c>
      <c r="B9" s="25" t="s">
        <v>43</v>
      </c>
      <c r="C9" s="26"/>
      <c r="D9" s="26"/>
      <c r="E9" s="27">
        <v>168633</v>
      </c>
      <c r="F9" s="26" t="s">
        <v>44</v>
      </c>
      <c r="G9" s="28">
        <v>58419</v>
      </c>
      <c r="H9" s="29"/>
      <c r="I9" s="30">
        <f t="shared" si="1"/>
        <v>0</v>
      </c>
      <c r="J9" s="30">
        <v>1</v>
      </c>
      <c r="K9" s="31" t="s">
        <v>33</v>
      </c>
      <c r="L9" s="32"/>
      <c r="M9" s="32"/>
      <c r="N9" s="32"/>
      <c r="O9" s="33">
        <f>VLOOKUP(K9,Зони!B:D,2,FALSE)</f>
        <v>0</v>
      </c>
      <c r="P9" s="34" t="str">
        <f t="shared" si="2"/>
        <v>немає даних</v>
      </c>
      <c r="Q9" s="34">
        <f t="shared" si="3"/>
        <v>4.2000000000000003E-2</v>
      </c>
      <c r="R9" s="26">
        <v>12</v>
      </c>
      <c r="S9" s="35">
        <f>VLOOKUP(E9,ящв!A:H,3,FALSE)</f>
        <v>4.5</v>
      </c>
      <c r="T9" s="35">
        <f>VLOOKUP(E9,ящв!A:H,4,FALSE)</f>
        <v>4.2000000000000003E-2</v>
      </c>
      <c r="U9" s="33">
        <v>42.5</v>
      </c>
      <c r="V9" s="33">
        <v>23.5</v>
      </c>
      <c r="W9" s="36">
        <v>42.5</v>
      </c>
      <c r="X9" s="37">
        <f>VLOOKUP(E9,шт!A:H,3,FALSE)</f>
        <v>0.3</v>
      </c>
      <c r="Y9" s="38">
        <v>0.3</v>
      </c>
      <c r="Z9" s="38">
        <v>20</v>
      </c>
      <c r="AA9" s="38">
        <v>20</v>
      </c>
      <c r="AB9" s="38">
        <v>7.5</v>
      </c>
      <c r="AC9" s="11"/>
      <c r="AD9" s="11"/>
      <c r="AE9" s="11"/>
      <c r="AF9" s="11"/>
      <c r="AG9" s="11"/>
      <c r="AH9" s="11"/>
      <c r="AI9" s="11"/>
    </row>
    <row r="10" spans="1:35" ht="46.5" customHeight="1" outlineLevel="1" x14ac:dyDescent="0.2">
      <c r="A10" s="24">
        <f t="shared" si="0"/>
        <v>35.25</v>
      </c>
      <c r="B10" s="25" t="s">
        <v>45</v>
      </c>
      <c r="C10" s="26"/>
      <c r="D10" s="26" t="s">
        <v>31</v>
      </c>
      <c r="E10" s="27">
        <v>170879</v>
      </c>
      <c r="F10" s="26" t="s">
        <v>46</v>
      </c>
      <c r="G10" s="27">
        <v>28698</v>
      </c>
      <c r="H10" s="39">
        <v>141</v>
      </c>
      <c r="I10" s="30">
        <f t="shared" si="1"/>
        <v>35.25</v>
      </c>
      <c r="J10" s="30">
        <v>0</v>
      </c>
      <c r="K10" s="31" t="s">
        <v>38</v>
      </c>
      <c r="L10" s="32"/>
      <c r="M10" s="32"/>
      <c r="N10" s="32"/>
      <c r="O10" s="33">
        <f>VLOOKUP(K10,Зони!B:D,2,FALSE)</f>
        <v>0</v>
      </c>
      <c r="P10" s="34" t="str">
        <f t="shared" si="2"/>
        <v>немає даних</v>
      </c>
      <c r="Q10" s="34">
        <f t="shared" si="3"/>
        <v>1.41</v>
      </c>
      <c r="R10" s="26">
        <v>4</v>
      </c>
      <c r="S10" s="35">
        <f>VLOOKUP(E10,ящв!A:H,3,FALSE)</f>
        <v>6.4</v>
      </c>
      <c r="T10" s="35">
        <f>VLOOKUP(E10,ящв!A:H,4,FALSE)</f>
        <v>0.04</v>
      </c>
      <c r="U10" s="33">
        <v>41.5</v>
      </c>
      <c r="V10" s="33">
        <v>31.1</v>
      </c>
      <c r="W10" s="36">
        <v>30.8</v>
      </c>
      <c r="X10" s="37">
        <f>VLOOKUP(E10,шт!A:H,3,FALSE)</f>
        <v>1.54</v>
      </c>
      <c r="Y10" s="38">
        <v>1.54</v>
      </c>
      <c r="Z10" s="38">
        <v>30</v>
      </c>
      <c r="AA10" s="38">
        <v>20</v>
      </c>
      <c r="AB10" s="38">
        <v>14.5</v>
      </c>
      <c r="AC10" s="11"/>
      <c r="AD10" s="11"/>
      <c r="AE10" s="11"/>
      <c r="AF10" s="11"/>
      <c r="AG10" s="11"/>
      <c r="AH10" s="11"/>
      <c r="AI10" s="11"/>
    </row>
    <row r="11" spans="1:35" ht="46.5" customHeight="1" outlineLevel="1" x14ac:dyDescent="0.2">
      <c r="A11" s="24">
        <f t="shared" si="0"/>
        <v>6</v>
      </c>
      <c r="B11" s="25" t="s">
        <v>47</v>
      </c>
      <c r="C11" s="26"/>
      <c r="D11" s="26"/>
      <c r="E11" s="27">
        <v>166485</v>
      </c>
      <c r="F11" s="26" t="s">
        <v>48</v>
      </c>
      <c r="G11" s="28">
        <v>58111</v>
      </c>
      <c r="H11" s="29"/>
      <c r="I11" s="30">
        <f t="shared" si="1"/>
        <v>0</v>
      </c>
      <c r="J11" s="30">
        <v>6</v>
      </c>
      <c r="K11" s="31" t="s">
        <v>33</v>
      </c>
      <c r="L11" s="32"/>
      <c r="M11" s="32"/>
      <c r="N11" s="32"/>
      <c r="O11" s="33">
        <f>VLOOKUP(K11,Зони!B:D,2,FALSE)</f>
        <v>0</v>
      </c>
      <c r="P11" s="34" t="str">
        <f t="shared" si="2"/>
        <v>немає даних</v>
      </c>
      <c r="Q11" s="34">
        <f t="shared" si="3"/>
        <v>0.52200000000000002</v>
      </c>
      <c r="R11" s="26">
        <v>24</v>
      </c>
      <c r="S11" s="35">
        <f>VLOOKUP(E11,ящв!A:H,3,FALSE)</f>
        <v>9.6999999999999993</v>
      </c>
      <c r="T11" s="35">
        <f>VLOOKUP(E11,ящв!A:H,4,FALSE)</f>
        <v>8.6999999999999994E-2</v>
      </c>
      <c r="U11" s="33">
        <v>63</v>
      </c>
      <c r="V11" s="33">
        <v>32</v>
      </c>
      <c r="W11" s="36">
        <v>43</v>
      </c>
      <c r="X11" s="37">
        <f>VLOOKUP(E11,шт!A:H,3,FALSE)</f>
        <v>0.4</v>
      </c>
      <c r="Y11" s="38">
        <v>0.4</v>
      </c>
      <c r="Z11" s="38">
        <v>20.5</v>
      </c>
      <c r="AA11" s="38">
        <v>20.5</v>
      </c>
      <c r="AB11" s="38">
        <v>7.5</v>
      </c>
      <c r="AC11" s="11"/>
      <c r="AD11" s="11"/>
      <c r="AE11" s="11"/>
      <c r="AF11" s="11"/>
      <c r="AG11" s="11"/>
      <c r="AH11" s="11"/>
      <c r="AI11" s="11"/>
    </row>
    <row r="12" spans="1:35" ht="46.5" customHeight="1" outlineLevel="1" x14ac:dyDescent="0.2">
      <c r="A12" s="24">
        <f t="shared" si="0"/>
        <v>12</v>
      </c>
      <c r="B12" s="25" t="s">
        <v>49</v>
      </c>
      <c r="C12" s="26"/>
      <c r="D12" s="26" t="s">
        <v>31</v>
      </c>
      <c r="E12" s="27">
        <v>169028</v>
      </c>
      <c r="F12" s="26" t="s">
        <v>50</v>
      </c>
      <c r="G12" s="27">
        <v>28695</v>
      </c>
      <c r="H12" s="39">
        <v>48</v>
      </c>
      <c r="I12" s="30">
        <f t="shared" si="1"/>
        <v>6</v>
      </c>
      <c r="J12" s="30">
        <v>6</v>
      </c>
      <c r="K12" s="31" t="s">
        <v>33</v>
      </c>
      <c r="L12" s="32"/>
      <c r="M12" s="32"/>
      <c r="N12" s="32"/>
      <c r="O12" s="33">
        <f>VLOOKUP(K12,Зони!B:D,2,FALSE)</f>
        <v>0</v>
      </c>
      <c r="P12" s="34" t="str">
        <f t="shared" si="2"/>
        <v>немає даних</v>
      </c>
      <c r="Q12" s="34">
        <f t="shared" si="3"/>
        <v>0.34799999999999998</v>
      </c>
      <c r="R12" s="26">
        <v>8</v>
      </c>
      <c r="S12" s="35">
        <f>VLOOKUP(E12,ящв!A:H,3,FALSE)</f>
        <v>4.5</v>
      </c>
      <c r="T12" s="35">
        <f>VLOOKUP(E12,ящв!A:H,4,FALSE)</f>
        <v>2.9000000000000001E-2</v>
      </c>
      <c r="U12" s="33">
        <v>35.1</v>
      </c>
      <c r="V12" s="33">
        <v>35.1</v>
      </c>
      <c r="W12" s="36">
        <v>23.2</v>
      </c>
      <c r="X12" s="37">
        <f>VLOOKUP(E12,шт!A:H,3,FALSE)</f>
        <v>0.5</v>
      </c>
      <c r="Y12" s="38">
        <v>0.5</v>
      </c>
      <c r="Z12" s="38">
        <v>17</v>
      </c>
      <c r="AA12" s="38">
        <v>17</v>
      </c>
      <c r="AB12" s="38">
        <v>11</v>
      </c>
      <c r="AC12" s="11"/>
      <c r="AD12" s="11"/>
      <c r="AE12" s="11"/>
      <c r="AF12" s="11"/>
      <c r="AG12" s="11"/>
      <c r="AH12" s="11"/>
      <c r="AI12" s="11"/>
    </row>
    <row r="13" spans="1:35" ht="46.5" customHeight="1" outlineLevel="1" x14ac:dyDescent="0.2">
      <c r="A13" s="24">
        <f t="shared" si="0"/>
        <v>2</v>
      </c>
      <c r="B13" s="25" t="s">
        <v>51</v>
      </c>
      <c r="C13" s="26"/>
      <c r="D13" s="26"/>
      <c r="E13" s="27">
        <v>168065</v>
      </c>
      <c r="F13" s="26" t="s">
        <v>52</v>
      </c>
      <c r="G13" s="27">
        <v>18952</v>
      </c>
      <c r="H13" s="39">
        <v>2</v>
      </c>
      <c r="I13" s="30">
        <f t="shared" si="1"/>
        <v>2</v>
      </c>
      <c r="J13" s="30">
        <v>0</v>
      </c>
      <c r="K13" s="31" t="s">
        <v>33</v>
      </c>
      <c r="L13" s="32"/>
      <c r="M13" s="32"/>
      <c r="N13" s="32"/>
      <c r="O13" s="33">
        <f>VLOOKUP(K13,Зони!B:D,2,FALSE)</f>
        <v>0</v>
      </c>
      <c r="P13" s="34" t="str">
        <f t="shared" si="2"/>
        <v>немає даних</v>
      </c>
      <c r="Q13" s="34">
        <f t="shared" si="3"/>
        <v>7.8E-2</v>
      </c>
      <c r="R13" s="26">
        <v>1</v>
      </c>
      <c r="S13" s="35">
        <f>VLOOKUP(E13,ящв!A:H,3,FALSE)</f>
        <v>3.25</v>
      </c>
      <c r="T13" s="35">
        <f>VLOOKUP(E13,ящв!A:H,4,FALSE)</f>
        <v>3.9E-2</v>
      </c>
      <c r="U13" s="33">
        <v>106</v>
      </c>
      <c r="V13" s="33">
        <v>16.5</v>
      </c>
      <c r="W13" s="36">
        <v>22.5</v>
      </c>
      <c r="X13" s="37">
        <f>VLOOKUP(E13,шт!A:H,3,FALSE)</f>
        <v>3.21</v>
      </c>
      <c r="Y13" s="38">
        <v>3.21</v>
      </c>
      <c r="Z13" s="38">
        <v>106</v>
      </c>
      <c r="AA13" s="38">
        <v>23</v>
      </c>
      <c r="AB13" s="38">
        <v>16</v>
      </c>
      <c r="AC13" s="11"/>
      <c r="AD13" s="11"/>
      <c r="AE13" s="11"/>
      <c r="AF13" s="11"/>
      <c r="AG13" s="11"/>
      <c r="AH13" s="11"/>
      <c r="AI13" s="11"/>
    </row>
    <row r="14" spans="1:35" ht="46.5" customHeight="1" outlineLevel="1" x14ac:dyDescent="0.2">
      <c r="A14" s="24">
        <f t="shared" si="0"/>
        <v>1</v>
      </c>
      <c r="B14" s="25" t="s">
        <v>53</v>
      </c>
      <c r="C14" s="26"/>
      <c r="D14" s="26"/>
      <c r="E14" s="27">
        <v>169124</v>
      </c>
      <c r="F14" s="26" t="s">
        <v>54</v>
      </c>
      <c r="G14" s="26" t="s">
        <v>55</v>
      </c>
      <c r="H14" s="39">
        <v>1</v>
      </c>
      <c r="I14" s="30">
        <f t="shared" si="1"/>
        <v>1</v>
      </c>
      <c r="J14" s="30">
        <v>0</v>
      </c>
      <c r="K14" s="31" t="s">
        <v>33</v>
      </c>
      <c r="L14" s="32"/>
      <c r="M14" s="32"/>
      <c r="N14" s="32"/>
      <c r="O14" s="33">
        <f>VLOOKUP(K14,Зони!B:D,2,FALSE)</f>
        <v>0</v>
      </c>
      <c r="P14" s="34" t="str">
        <f t="shared" si="2"/>
        <v>немає даних</v>
      </c>
      <c r="Q14" s="34">
        <f t="shared" si="3"/>
        <v>3.6999999999999998E-2</v>
      </c>
      <c r="R14" s="26">
        <v>1</v>
      </c>
      <c r="S14" s="35">
        <f>VLOOKUP(E14,ящв!A:H,3,FALSE)</f>
        <v>3.45</v>
      </c>
      <c r="T14" s="35">
        <f>VLOOKUP(E14,ящв!A:H,4,FALSE)</f>
        <v>3.6999999999999998E-2</v>
      </c>
      <c r="U14" s="33">
        <v>106</v>
      </c>
      <c r="V14" s="33">
        <v>18</v>
      </c>
      <c r="W14" s="36">
        <v>19.5</v>
      </c>
      <c r="X14" s="37">
        <f>VLOOKUP(E14,шт!A:H,3,FALSE)</f>
        <v>1</v>
      </c>
      <c r="Y14" s="38">
        <v>1</v>
      </c>
      <c r="Z14" s="38">
        <v>28</v>
      </c>
      <c r="AA14" s="38">
        <v>27</v>
      </c>
      <c r="AB14" s="38">
        <v>16</v>
      </c>
      <c r="AC14" s="11"/>
      <c r="AD14" s="11"/>
      <c r="AE14" s="11"/>
      <c r="AF14" s="11"/>
      <c r="AG14" s="11"/>
      <c r="AH14" s="11"/>
      <c r="AI14" s="11"/>
    </row>
    <row r="15" spans="1:35" ht="46.5" customHeight="1" outlineLevel="1" x14ac:dyDescent="0.2">
      <c r="A15" s="24">
        <f t="shared" si="0"/>
        <v>74.5</v>
      </c>
      <c r="B15" s="25" t="s">
        <v>56</v>
      </c>
      <c r="C15" s="26"/>
      <c r="D15" s="26" t="s">
        <v>31</v>
      </c>
      <c r="E15" s="27">
        <v>168063</v>
      </c>
      <c r="F15" s="26" t="s">
        <v>57</v>
      </c>
      <c r="G15" s="27">
        <v>28089</v>
      </c>
      <c r="H15" s="39">
        <v>26</v>
      </c>
      <c r="I15" s="30">
        <f t="shared" si="1"/>
        <v>6.5</v>
      </c>
      <c r="J15" s="30">
        <v>68</v>
      </c>
      <c r="K15" s="31" t="s">
        <v>58</v>
      </c>
      <c r="L15" s="32"/>
      <c r="M15" s="32"/>
      <c r="N15" s="31">
        <v>8</v>
      </c>
      <c r="O15" s="33">
        <f>VLOOKUP(K15,Зони!B:D,2,FALSE)</f>
        <v>2</v>
      </c>
      <c r="P15" s="34">
        <f t="shared" si="2"/>
        <v>1.7926562500000001</v>
      </c>
      <c r="Q15" s="34">
        <f t="shared" ref="Q15:Q16" si="4">IFERROR(ROUND(P15,1)*U15/100,"немає даних")</f>
        <v>0.89100000000000013</v>
      </c>
      <c r="R15" s="26">
        <v>4</v>
      </c>
      <c r="S15" s="35">
        <f>VLOOKUP(E15,ящв!A:H,3,FALSE)</f>
        <v>8.3000000000000007</v>
      </c>
      <c r="T15" s="35">
        <f>VLOOKUP(E15,ящв!A:H,4,FALSE)</f>
        <v>9.9000000000000005E-2</v>
      </c>
      <c r="U15" s="33">
        <v>49.5</v>
      </c>
      <c r="V15" s="33">
        <v>38.5</v>
      </c>
      <c r="W15" s="36">
        <v>52</v>
      </c>
      <c r="X15" s="37">
        <f>VLOOKUP(E15,шт!A:H,3,FALSE)</f>
        <v>2</v>
      </c>
      <c r="Y15" s="38">
        <v>2</v>
      </c>
      <c r="Z15" s="38">
        <v>48</v>
      </c>
      <c r="AA15" s="38">
        <v>25.5</v>
      </c>
      <c r="AB15" s="38">
        <v>18.5</v>
      </c>
      <c r="AC15" s="11"/>
      <c r="AD15" s="11"/>
      <c r="AE15" s="11"/>
      <c r="AF15" s="11"/>
      <c r="AG15" s="11"/>
      <c r="AH15" s="11"/>
      <c r="AI15" s="11"/>
    </row>
    <row r="16" spans="1:35" ht="46.5" customHeight="1" outlineLevel="1" x14ac:dyDescent="0.2">
      <c r="A16" s="24">
        <f t="shared" si="0"/>
        <v>72</v>
      </c>
      <c r="B16" s="25" t="s">
        <v>59</v>
      </c>
      <c r="C16" s="26"/>
      <c r="D16" s="26" t="s">
        <v>31</v>
      </c>
      <c r="E16" s="27">
        <v>169012</v>
      </c>
      <c r="F16" s="26" t="s">
        <v>60</v>
      </c>
      <c r="G16" s="27">
        <v>28090</v>
      </c>
      <c r="H16" s="39">
        <v>2</v>
      </c>
      <c r="I16" s="30">
        <f t="shared" si="1"/>
        <v>2</v>
      </c>
      <c r="J16" s="30">
        <v>70</v>
      </c>
      <c r="K16" s="31" t="s">
        <v>58</v>
      </c>
      <c r="L16" s="32"/>
      <c r="M16" s="32"/>
      <c r="N16" s="31">
        <v>7</v>
      </c>
      <c r="O16" s="33">
        <f>VLOOKUP(K16,Зони!B:D,2,FALSE)</f>
        <v>2</v>
      </c>
      <c r="P16" s="34">
        <f t="shared" si="2"/>
        <v>1.9800000000000002</v>
      </c>
      <c r="Q16" s="34">
        <f t="shared" si="4"/>
        <v>0.68</v>
      </c>
      <c r="R16" s="26">
        <v>1</v>
      </c>
      <c r="S16" s="35">
        <f>VLOOKUP(E16,ящв!A:H,3,FALSE)</f>
        <v>4.4000000000000004</v>
      </c>
      <c r="T16" s="35">
        <f>VLOOKUP(E16,ящв!A:H,4,FALSE)</f>
        <v>4.2999999999999997E-2</v>
      </c>
      <c r="U16" s="40">
        <v>34</v>
      </c>
      <c r="V16" s="40">
        <v>38.5</v>
      </c>
      <c r="W16" s="36">
        <v>33</v>
      </c>
      <c r="X16" s="37">
        <f>VLOOKUP(E16,шт!A:H,3,FALSE)</f>
        <v>4.49</v>
      </c>
      <c r="Y16" s="38">
        <v>4.49</v>
      </c>
      <c r="Z16" s="38">
        <v>38.5</v>
      </c>
      <c r="AA16" s="38">
        <v>34</v>
      </c>
      <c r="AB16" s="38">
        <v>33</v>
      </c>
      <c r="AC16" s="11"/>
      <c r="AD16" s="11"/>
      <c r="AE16" s="11"/>
      <c r="AF16" s="11"/>
      <c r="AG16" s="11"/>
      <c r="AH16" s="11"/>
      <c r="AI16" s="11"/>
    </row>
    <row r="17" spans="1:35" ht="12" customHeight="1" outlineLevel="1" x14ac:dyDescent="0.2">
      <c r="A17" s="11"/>
      <c r="B17" s="18" t="s">
        <v>61</v>
      </c>
      <c r="C17" s="19"/>
      <c r="D17" s="20"/>
      <c r="E17" s="21"/>
      <c r="F17" s="21"/>
      <c r="G17" s="21"/>
      <c r="H17" s="20"/>
      <c r="I17" s="21"/>
      <c r="J17" s="21"/>
      <c r="K17" s="21"/>
      <c r="L17" s="21"/>
      <c r="M17" s="21"/>
      <c r="N17" s="21"/>
      <c r="O17" s="20"/>
      <c r="P17" s="22"/>
      <c r="Q17" s="23"/>
      <c r="R17" s="21"/>
      <c r="S17" s="20"/>
      <c r="T17" s="20"/>
      <c r="U17" s="21"/>
      <c r="V17" s="21"/>
      <c r="W17" s="21"/>
      <c r="X17" s="21"/>
      <c r="Y17" s="21"/>
      <c r="Z17" s="21"/>
      <c r="AA17" s="21"/>
      <c r="AB17" s="21"/>
    </row>
    <row r="18" spans="1:35" ht="46.5" customHeight="1" outlineLevel="1" x14ac:dyDescent="0.2">
      <c r="A18" s="24">
        <f t="shared" ref="A18:A27" si="5">J18+I18</f>
        <v>14.333333333333334</v>
      </c>
      <c r="B18" s="25" t="s">
        <v>62</v>
      </c>
      <c r="C18" s="26"/>
      <c r="D18" s="26" t="s">
        <v>31</v>
      </c>
      <c r="E18" s="27">
        <v>167082</v>
      </c>
      <c r="F18" s="26" t="s">
        <v>63</v>
      </c>
      <c r="G18" s="27">
        <v>28075</v>
      </c>
      <c r="H18" s="39">
        <v>43</v>
      </c>
      <c r="I18" s="30">
        <f t="shared" ref="I18:I27" si="6">H18/R18</f>
        <v>14.333333333333334</v>
      </c>
      <c r="J18" s="30">
        <v>0</v>
      </c>
      <c r="K18" s="31" t="s">
        <v>64</v>
      </c>
      <c r="L18" s="32"/>
      <c r="M18" s="32"/>
      <c r="N18" s="31">
        <v>7</v>
      </c>
      <c r="O18" s="33">
        <f>VLOOKUP(K18,Зони!B:D,2,FALSE)</f>
        <v>1.2</v>
      </c>
      <c r="P18" s="34">
        <f t="shared" ref="P18:P27" si="7">IFERROR(A18/N18*V18/100/O18,"немає даних")</f>
        <v>1.9776587301587305</v>
      </c>
      <c r="Q18" s="34">
        <f>IFERROR(ROUND(P18,1)*U18/100,"немає даних")</f>
        <v>0.97199999999999998</v>
      </c>
      <c r="R18" s="26">
        <v>3</v>
      </c>
      <c r="S18" s="35">
        <f>VLOOKUP(E18,ящв!A:H,3,FALSE)</f>
        <v>33.9</v>
      </c>
      <c r="T18" s="35">
        <f>VLOOKUP(E18,ящв!A:H,4,FALSE)</f>
        <v>0.16400000000000001</v>
      </c>
      <c r="U18" s="33">
        <v>48.6</v>
      </c>
      <c r="V18" s="40">
        <v>115.9</v>
      </c>
      <c r="W18" s="41">
        <v>29.2</v>
      </c>
      <c r="X18" s="37">
        <f>VLOOKUP(E18,шт!A:H,3,FALSE)</f>
        <v>10.19</v>
      </c>
      <c r="Y18" s="38">
        <v>10.19</v>
      </c>
      <c r="Z18" s="38">
        <v>114</v>
      </c>
      <c r="AA18" s="38">
        <v>42</v>
      </c>
      <c r="AB18" s="38">
        <v>10</v>
      </c>
      <c r="AC18" s="11"/>
      <c r="AD18" s="11"/>
      <c r="AE18" s="11"/>
      <c r="AF18" s="11"/>
      <c r="AG18" s="11"/>
      <c r="AH18" s="11"/>
      <c r="AI18" s="11"/>
    </row>
    <row r="19" spans="1:35" ht="46.5" customHeight="1" outlineLevel="1" x14ac:dyDescent="0.2">
      <c r="A19" s="24">
        <f t="shared" si="5"/>
        <v>5</v>
      </c>
      <c r="B19" s="25" t="s">
        <v>65</v>
      </c>
      <c r="C19" s="26"/>
      <c r="D19" s="26" t="s">
        <v>31</v>
      </c>
      <c r="E19" s="27">
        <v>169018</v>
      </c>
      <c r="F19" s="26" t="s">
        <v>66</v>
      </c>
      <c r="G19" s="27">
        <v>28065</v>
      </c>
      <c r="H19" s="39">
        <v>15</v>
      </c>
      <c r="I19" s="30">
        <f t="shared" si="6"/>
        <v>5</v>
      </c>
      <c r="J19" s="30">
        <v>0</v>
      </c>
      <c r="K19" s="31" t="s">
        <v>33</v>
      </c>
      <c r="L19" s="32"/>
      <c r="M19" s="32"/>
      <c r="N19" s="32"/>
      <c r="O19" s="33">
        <f>VLOOKUP(K19,Зони!B:D,2,FALSE)</f>
        <v>0</v>
      </c>
      <c r="P19" s="34" t="str">
        <f t="shared" si="7"/>
        <v>немає даних</v>
      </c>
      <c r="Q19" s="34">
        <f t="shared" ref="Q19:Q20" si="8">IF(OR(K19="стелаж",K19="2й поверх 1"),ROUND(T19*A19,3),IFERROR(ROUND(P19,1)*U19/100,"немає даних"))</f>
        <v>0.65500000000000003</v>
      </c>
      <c r="R19" s="26">
        <v>3</v>
      </c>
      <c r="S19" s="35">
        <f>VLOOKUP(E19,ящв!A:H,3,FALSE)</f>
        <v>25</v>
      </c>
      <c r="T19" s="35">
        <f>VLOOKUP(E19,ящв!A:H,4,FALSE)</f>
        <v>0.13100000000000001</v>
      </c>
      <c r="U19" s="33">
        <v>47.6</v>
      </c>
      <c r="V19" s="33">
        <v>23.8</v>
      </c>
      <c r="W19" s="36">
        <v>115.9</v>
      </c>
      <c r="X19" s="37">
        <f>VLOOKUP(E19,шт!A:H,3,FALSE)</f>
        <v>7.2</v>
      </c>
      <c r="Y19" s="38">
        <v>7.2</v>
      </c>
      <c r="Z19" s="38">
        <v>115</v>
      </c>
      <c r="AA19" s="38">
        <v>47</v>
      </c>
      <c r="AB19" s="38">
        <v>9</v>
      </c>
      <c r="AC19" s="11"/>
      <c r="AD19" s="11"/>
      <c r="AE19" s="11"/>
      <c r="AF19" s="11"/>
      <c r="AG19" s="11"/>
      <c r="AH19" s="11"/>
      <c r="AI19" s="11"/>
    </row>
    <row r="20" spans="1:35" ht="46.5" customHeight="1" outlineLevel="1" x14ac:dyDescent="0.2">
      <c r="A20" s="24">
        <f t="shared" si="5"/>
        <v>2</v>
      </c>
      <c r="B20" s="25" t="s">
        <v>67</v>
      </c>
      <c r="C20" s="26"/>
      <c r="D20" s="26"/>
      <c r="E20" s="27">
        <v>170530</v>
      </c>
      <c r="F20" s="26" t="s">
        <v>68</v>
      </c>
      <c r="G20" s="28">
        <v>58335</v>
      </c>
      <c r="H20" s="39">
        <v>2</v>
      </c>
      <c r="I20" s="30">
        <f t="shared" si="6"/>
        <v>2</v>
      </c>
      <c r="J20" s="30">
        <v>0</v>
      </c>
      <c r="K20" s="31" t="s">
        <v>33</v>
      </c>
      <c r="L20" s="32"/>
      <c r="M20" s="32"/>
      <c r="N20" s="32"/>
      <c r="O20" s="33">
        <f>VLOOKUP(K20,Зони!B:D,2,FALSE)</f>
        <v>0</v>
      </c>
      <c r="P20" s="34" t="str">
        <f t="shared" si="7"/>
        <v>немає даних</v>
      </c>
      <c r="Q20" s="34">
        <f t="shared" si="8"/>
        <v>8.4000000000000005E-2</v>
      </c>
      <c r="R20" s="26">
        <v>1</v>
      </c>
      <c r="S20" s="35">
        <f>VLOOKUP(E20,ящв!A:H,3,FALSE)</f>
        <v>7.4</v>
      </c>
      <c r="T20" s="35">
        <f>VLOOKUP(E20,ящв!A:H,4,FALSE)</f>
        <v>4.2000000000000003E-2</v>
      </c>
      <c r="U20" s="33">
        <v>112</v>
      </c>
      <c r="V20" s="33">
        <v>42</v>
      </c>
      <c r="W20" s="36">
        <v>9</v>
      </c>
      <c r="X20" s="37">
        <f>VLOOKUP(E20,шт!A:H,3,FALSE)</f>
        <v>7.2</v>
      </c>
      <c r="Y20" s="38">
        <v>7.2</v>
      </c>
      <c r="Z20" s="38">
        <v>111</v>
      </c>
      <c r="AA20" s="38">
        <v>42</v>
      </c>
      <c r="AB20" s="38">
        <v>10</v>
      </c>
      <c r="AC20" s="11"/>
      <c r="AD20" s="11"/>
      <c r="AE20" s="11"/>
      <c r="AF20" s="11"/>
      <c r="AG20" s="11"/>
      <c r="AH20" s="11"/>
      <c r="AI20" s="11"/>
    </row>
    <row r="21" spans="1:35" ht="46.5" customHeight="1" outlineLevel="1" x14ac:dyDescent="0.2">
      <c r="A21" s="24">
        <f t="shared" si="5"/>
        <v>44.5</v>
      </c>
      <c r="B21" s="25" t="s">
        <v>69</v>
      </c>
      <c r="C21" s="26"/>
      <c r="D21" s="26"/>
      <c r="E21" s="27">
        <v>168497</v>
      </c>
      <c r="F21" s="26" t="s">
        <v>70</v>
      </c>
      <c r="G21" s="27">
        <v>28076</v>
      </c>
      <c r="H21" s="39">
        <v>89</v>
      </c>
      <c r="I21" s="30">
        <f t="shared" si="6"/>
        <v>44.5</v>
      </c>
      <c r="J21" s="30">
        <v>0</v>
      </c>
      <c r="K21" s="31" t="s">
        <v>64</v>
      </c>
      <c r="L21" s="32"/>
      <c r="M21" s="32"/>
      <c r="N21" s="31">
        <v>8</v>
      </c>
      <c r="O21" s="33">
        <f>VLOOKUP(K21,Зони!B:D,2,FALSE)</f>
        <v>1.2</v>
      </c>
      <c r="P21" s="34">
        <f t="shared" si="7"/>
        <v>5.9796875000000007</v>
      </c>
      <c r="Q21" s="34">
        <f t="shared" ref="Q21:Q23" si="9">IFERROR(ROUND(P21,1)*U21/100,"немає даних")</f>
        <v>3.0120000000000005</v>
      </c>
      <c r="R21" s="26">
        <v>2</v>
      </c>
      <c r="S21" s="35">
        <f>VLOOKUP(E21,ящв!A:H,3,FALSE)</f>
        <v>25.2</v>
      </c>
      <c r="T21" s="35">
        <f>VLOOKUP(E21,ящв!A:H,4,FALSE)</f>
        <v>0.158</v>
      </c>
      <c r="U21" s="33">
        <v>50.2</v>
      </c>
      <c r="V21" s="40">
        <v>129</v>
      </c>
      <c r="W21" s="41">
        <v>24.4</v>
      </c>
      <c r="X21" s="37">
        <f>VLOOKUP(E21,шт!A:H,3,FALSE)</f>
        <v>12.4</v>
      </c>
      <c r="Y21" s="38">
        <v>12.4</v>
      </c>
      <c r="Z21" s="38">
        <v>129</v>
      </c>
      <c r="AA21" s="38">
        <v>50</v>
      </c>
      <c r="AB21" s="38">
        <v>12</v>
      </c>
      <c r="AC21" s="11"/>
      <c r="AD21" s="11"/>
      <c r="AE21" s="11"/>
      <c r="AF21" s="11"/>
      <c r="AG21" s="11"/>
      <c r="AH21" s="11"/>
      <c r="AI21" s="11"/>
    </row>
    <row r="22" spans="1:35" ht="46.5" customHeight="1" outlineLevel="1" x14ac:dyDescent="0.2">
      <c r="A22" s="24">
        <f t="shared" si="5"/>
        <v>59</v>
      </c>
      <c r="B22" s="25" t="s">
        <v>71</v>
      </c>
      <c r="C22" s="26"/>
      <c r="D22" s="26"/>
      <c r="E22" s="27">
        <v>168705</v>
      </c>
      <c r="F22" s="26" t="s">
        <v>72</v>
      </c>
      <c r="G22" s="28">
        <v>58336</v>
      </c>
      <c r="H22" s="39">
        <v>59</v>
      </c>
      <c r="I22" s="30">
        <f t="shared" si="6"/>
        <v>59</v>
      </c>
      <c r="J22" s="30">
        <v>0</v>
      </c>
      <c r="K22" s="31" t="s">
        <v>64</v>
      </c>
      <c r="L22" s="32"/>
      <c r="M22" s="32"/>
      <c r="N22" s="31">
        <v>10</v>
      </c>
      <c r="O22" s="33">
        <f>VLOOKUP(K22,Зони!B:D,2,FALSE)</f>
        <v>1.2</v>
      </c>
      <c r="P22" s="34">
        <f t="shared" si="7"/>
        <v>2.5075000000000003</v>
      </c>
      <c r="Q22" s="34">
        <f t="shared" si="9"/>
        <v>3.0750000000000002</v>
      </c>
      <c r="R22" s="26">
        <v>1</v>
      </c>
      <c r="S22" s="35">
        <f>VLOOKUP(E22,ящв!A:H,3,FALSE)</f>
        <v>10</v>
      </c>
      <c r="T22" s="35">
        <f>VLOOKUP(E22,ящв!A:H,4,FALSE)</f>
        <v>6.9000000000000006E-2</v>
      </c>
      <c r="U22" s="33">
        <v>123</v>
      </c>
      <c r="V22" s="33">
        <v>51</v>
      </c>
      <c r="W22" s="36">
        <v>11</v>
      </c>
      <c r="X22" s="37">
        <f>VLOOKUP(E22,шт!A:H,3,FALSE)</f>
        <v>12</v>
      </c>
      <c r="Y22" s="38">
        <v>12</v>
      </c>
      <c r="Z22" s="38">
        <v>93</v>
      </c>
      <c r="AA22" s="38">
        <v>46</v>
      </c>
      <c r="AB22" s="38">
        <v>11</v>
      </c>
      <c r="AC22" s="11"/>
      <c r="AD22" s="11"/>
      <c r="AE22" s="11"/>
      <c r="AF22" s="11"/>
      <c r="AG22" s="11"/>
      <c r="AH22" s="11"/>
      <c r="AI22" s="11"/>
    </row>
    <row r="23" spans="1:35" ht="46.5" customHeight="1" outlineLevel="1" x14ac:dyDescent="0.2">
      <c r="A23" s="24">
        <f t="shared" si="5"/>
        <v>16</v>
      </c>
      <c r="B23" s="25" t="s">
        <v>73</v>
      </c>
      <c r="C23" s="26"/>
      <c r="D23" s="26"/>
      <c r="E23" s="27">
        <v>169023</v>
      </c>
      <c r="F23" s="26" t="s">
        <v>74</v>
      </c>
      <c r="G23" s="27">
        <v>28077</v>
      </c>
      <c r="H23" s="39">
        <v>32</v>
      </c>
      <c r="I23" s="30">
        <f t="shared" si="6"/>
        <v>16</v>
      </c>
      <c r="J23" s="30">
        <v>0</v>
      </c>
      <c r="K23" s="31" t="s">
        <v>64</v>
      </c>
      <c r="L23" s="32"/>
      <c r="M23" s="32"/>
      <c r="N23" s="31">
        <v>3</v>
      </c>
      <c r="O23" s="33">
        <f>VLOOKUP(K23,Зони!B:D,2,FALSE)</f>
        <v>1.2</v>
      </c>
      <c r="P23" s="34">
        <f t="shared" si="7"/>
        <v>1.0844444444444443</v>
      </c>
      <c r="Q23" s="34">
        <f t="shared" si="9"/>
        <v>0.55220000000000002</v>
      </c>
      <c r="R23" s="26">
        <v>2</v>
      </c>
      <c r="S23" s="35">
        <f>VLOOKUP(E23,ящв!A:H,3,FALSE)</f>
        <v>27.6</v>
      </c>
      <c r="T23" s="35">
        <f>VLOOKUP(E23,ящв!A:H,4,FALSE)</f>
        <v>0.158</v>
      </c>
      <c r="U23" s="33">
        <v>50.2</v>
      </c>
      <c r="V23" s="33">
        <v>24.4</v>
      </c>
      <c r="W23" s="36">
        <v>128.9</v>
      </c>
      <c r="X23" s="37">
        <f>VLOOKUP(E23,шт!A:H,3,FALSE)</f>
        <v>13.8</v>
      </c>
      <c r="Y23" s="38">
        <v>13.8</v>
      </c>
      <c r="Z23" s="38">
        <v>128</v>
      </c>
      <c r="AA23" s="38">
        <v>50</v>
      </c>
      <c r="AB23" s="38">
        <v>12</v>
      </c>
      <c r="AC23" s="11"/>
      <c r="AD23" s="11"/>
      <c r="AE23" s="11"/>
      <c r="AF23" s="11"/>
      <c r="AG23" s="11"/>
      <c r="AH23" s="11"/>
      <c r="AI23" s="11"/>
    </row>
    <row r="24" spans="1:35" ht="46.5" customHeight="1" outlineLevel="1" x14ac:dyDescent="0.2">
      <c r="A24" s="24">
        <f t="shared" si="5"/>
        <v>1</v>
      </c>
      <c r="B24" s="25" t="s">
        <v>75</v>
      </c>
      <c r="C24" s="26"/>
      <c r="D24" s="26"/>
      <c r="E24" s="27">
        <v>170531</v>
      </c>
      <c r="F24" s="26" t="s">
        <v>76</v>
      </c>
      <c r="G24" s="28">
        <v>58337</v>
      </c>
      <c r="H24" s="39">
        <v>1</v>
      </c>
      <c r="I24" s="30">
        <f t="shared" si="6"/>
        <v>1</v>
      </c>
      <c r="J24" s="30">
        <v>0</v>
      </c>
      <c r="K24" s="31" t="s">
        <v>33</v>
      </c>
      <c r="L24" s="32"/>
      <c r="M24" s="32"/>
      <c r="N24" s="32"/>
      <c r="O24" s="33">
        <f>VLOOKUP(K24,Зони!B:D,2,FALSE)</f>
        <v>0</v>
      </c>
      <c r="P24" s="34" t="str">
        <f t="shared" si="7"/>
        <v>немає даних</v>
      </c>
      <c r="Q24" s="34">
        <f>IF(OR(K24="стелаж",K24="2й поверх 1"),ROUND(T24*A24,3),IFERROR(ROUND(P24,1)*U24/100,"немає даних"))</f>
        <v>5.8000000000000003E-2</v>
      </c>
      <c r="R24" s="26">
        <v>1</v>
      </c>
      <c r="S24" s="35">
        <f>VLOOKUP(E24,ящв!A:H,3,FALSE)</f>
        <v>11.6</v>
      </c>
      <c r="T24" s="35">
        <f>VLOOKUP(E24,ящв!A:H,4,FALSE)</f>
        <v>5.8000000000000003E-2</v>
      </c>
      <c r="U24" s="33">
        <v>106</v>
      </c>
      <c r="V24" s="33">
        <v>50</v>
      </c>
      <c r="W24" s="36">
        <v>11</v>
      </c>
      <c r="X24" s="37">
        <f>VLOOKUP(E24,шт!A:H,3,FALSE)</f>
        <v>12.3</v>
      </c>
      <c r="Y24" s="38">
        <v>12.3</v>
      </c>
      <c r="Z24" s="38">
        <v>105</v>
      </c>
      <c r="AA24" s="38">
        <v>50</v>
      </c>
      <c r="AB24" s="38">
        <v>11</v>
      </c>
      <c r="AC24" s="11"/>
      <c r="AD24" s="11"/>
      <c r="AE24" s="11"/>
      <c r="AF24" s="11"/>
      <c r="AG24" s="11"/>
      <c r="AH24" s="11"/>
      <c r="AI24" s="11"/>
    </row>
    <row r="25" spans="1:35" ht="46.5" customHeight="1" outlineLevel="1" x14ac:dyDescent="0.2">
      <c r="A25" s="24">
        <f t="shared" si="5"/>
        <v>20.666666666666668</v>
      </c>
      <c r="B25" s="25" t="s">
        <v>77</v>
      </c>
      <c r="C25" s="26"/>
      <c r="D25" s="26" t="s">
        <v>31</v>
      </c>
      <c r="E25" s="27">
        <v>169017</v>
      </c>
      <c r="F25" s="26" t="s">
        <v>78</v>
      </c>
      <c r="G25" s="27">
        <v>28064</v>
      </c>
      <c r="H25" s="39">
        <v>23</v>
      </c>
      <c r="I25" s="30">
        <f t="shared" si="6"/>
        <v>7.666666666666667</v>
      </c>
      <c r="J25" s="30">
        <v>13</v>
      </c>
      <c r="K25" s="31" t="s">
        <v>64</v>
      </c>
      <c r="L25" s="32"/>
      <c r="M25" s="32"/>
      <c r="N25" s="31">
        <v>6</v>
      </c>
      <c r="O25" s="33">
        <f>VLOOKUP(K25,Зони!B:D,2,FALSE)</f>
        <v>1.2</v>
      </c>
      <c r="P25" s="34">
        <f t="shared" si="7"/>
        <v>3.1</v>
      </c>
      <c r="Q25" s="34">
        <f>IFERROR(ROUND(P25,1)*U25/100,"немає даних")</f>
        <v>1.3671</v>
      </c>
      <c r="R25" s="26">
        <v>3</v>
      </c>
      <c r="S25" s="35">
        <f>VLOOKUP(E25,ящв!A:H,3,FALSE)</f>
        <v>23.6</v>
      </c>
      <c r="T25" s="35">
        <f>VLOOKUP(E25,ящв!A:H,4,FALSE)</f>
        <v>0.114</v>
      </c>
      <c r="U25" s="33">
        <v>44.1</v>
      </c>
      <c r="V25" s="40">
        <v>108</v>
      </c>
      <c r="W25" s="41">
        <v>23.8</v>
      </c>
      <c r="X25" s="37">
        <f>VLOOKUP(E25,шт!A:H,3,FALSE)</f>
        <v>8</v>
      </c>
      <c r="Y25" s="38">
        <v>8</v>
      </c>
      <c r="Z25" s="38">
        <v>107</v>
      </c>
      <c r="AA25" s="38">
        <v>43</v>
      </c>
      <c r="AB25" s="38">
        <v>7.2</v>
      </c>
      <c r="AC25" s="11"/>
      <c r="AD25" s="11"/>
      <c r="AE25" s="11"/>
      <c r="AF25" s="11"/>
      <c r="AG25" s="11"/>
      <c r="AH25" s="11"/>
      <c r="AI25" s="11"/>
    </row>
    <row r="26" spans="1:35" ht="46.5" customHeight="1" outlineLevel="1" x14ac:dyDescent="0.2">
      <c r="A26" s="24">
        <f t="shared" si="5"/>
        <v>66.083333333333329</v>
      </c>
      <c r="B26" s="25" t="s">
        <v>79</v>
      </c>
      <c r="C26" s="26"/>
      <c r="D26" s="26" t="s">
        <v>31</v>
      </c>
      <c r="E26" s="27">
        <v>174179</v>
      </c>
      <c r="F26" s="26" t="s">
        <v>80</v>
      </c>
      <c r="G26" s="42">
        <v>29080</v>
      </c>
      <c r="H26" s="39">
        <v>97</v>
      </c>
      <c r="I26" s="30">
        <f t="shared" si="6"/>
        <v>8.0833333333333339</v>
      </c>
      <c r="J26" s="30">
        <v>58</v>
      </c>
      <c r="K26" s="31" t="s">
        <v>38</v>
      </c>
      <c r="L26" s="32"/>
      <c r="M26" s="32"/>
      <c r="N26" s="32"/>
      <c r="O26" s="33">
        <f>VLOOKUP(K26,Зони!B:D,2,FALSE)</f>
        <v>0</v>
      </c>
      <c r="P26" s="34" t="str">
        <f t="shared" si="7"/>
        <v>немає даних</v>
      </c>
      <c r="Q26" s="34">
        <f>IF(OR(K26="стелаж",K26="2й поверх 1"),ROUND(T26*A26,3),IFERROR(ROUND(P26,1)*U26/100,"немає даних"))</f>
        <v>4.0970000000000004</v>
      </c>
      <c r="R26" s="26">
        <v>12</v>
      </c>
      <c r="S26" s="35">
        <f>VLOOKUP(E26,ящв!A:H,3,FALSE)</f>
        <v>6.9</v>
      </c>
      <c r="T26" s="35">
        <f>VLOOKUP(E26,ящв!A:H,4,FALSE)</f>
        <v>6.2E-2</v>
      </c>
      <c r="U26" s="33">
        <v>47.5</v>
      </c>
      <c r="V26" s="33">
        <v>22.5</v>
      </c>
      <c r="W26" s="36">
        <v>58</v>
      </c>
      <c r="X26" s="37">
        <f>VLOOKUP(E26,шт!A:H,3,FALSE)</f>
        <v>1</v>
      </c>
      <c r="Y26" s="38">
        <v>1</v>
      </c>
      <c r="Z26" s="38">
        <v>58</v>
      </c>
      <c r="AA26" s="38">
        <v>10</v>
      </c>
      <c r="AB26" s="38">
        <v>47</v>
      </c>
      <c r="AC26" s="11"/>
      <c r="AD26" s="11"/>
      <c r="AE26" s="11"/>
      <c r="AF26" s="11"/>
      <c r="AG26" s="11"/>
      <c r="AH26" s="11"/>
      <c r="AI26" s="11"/>
    </row>
    <row r="27" spans="1:35" ht="46.5" customHeight="1" outlineLevel="1" x14ac:dyDescent="0.2">
      <c r="A27" s="24">
        <f t="shared" si="5"/>
        <v>408</v>
      </c>
      <c r="B27" s="25" t="s">
        <v>81</v>
      </c>
      <c r="C27" s="26"/>
      <c r="D27" s="26" t="s">
        <v>31</v>
      </c>
      <c r="E27" s="27">
        <v>169259</v>
      </c>
      <c r="F27" s="26" t="s">
        <v>82</v>
      </c>
      <c r="G27" s="28">
        <v>58430</v>
      </c>
      <c r="H27" s="39">
        <v>128</v>
      </c>
      <c r="I27" s="30">
        <f t="shared" si="6"/>
        <v>128</v>
      </c>
      <c r="J27" s="30">
        <v>280</v>
      </c>
      <c r="K27" s="31" t="s">
        <v>83</v>
      </c>
      <c r="L27" s="32"/>
      <c r="M27" s="32"/>
      <c r="N27" s="31">
        <v>25</v>
      </c>
      <c r="O27" s="33">
        <f>VLOOKUP(K27,Зони!B:D,2,FALSE)</f>
        <v>8.8000000000000007</v>
      </c>
      <c r="P27" s="34">
        <f t="shared" si="7"/>
        <v>1.6134545454545453</v>
      </c>
      <c r="Q27" s="34">
        <f>IFERROR(ROUND(P27,1)*U27/100,"немає даних")</f>
        <v>0.67200000000000004</v>
      </c>
      <c r="R27" s="26">
        <v>1</v>
      </c>
      <c r="S27" s="35">
        <f>VLOOKUP(E27,ящв!A:H,3,FALSE)</f>
        <v>6</v>
      </c>
      <c r="T27" s="35">
        <f>VLOOKUP(E27,ящв!A:H,4,FALSE)</f>
        <v>3.3000000000000002E-2</v>
      </c>
      <c r="U27" s="40">
        <v>42</v>
      </c>
      <c r="V27" s="40">
        <v>87</v>
      </c>
      <c r="W27" s="36">
        <v>9</v>
      </c>
      <c r="X27" s="37">
        <f>VLOOKUP(E27,шт!A:H,3,FALSE)</f>
        <v>5.6</v>
      </c>
      <c r="Y27" s="38">
        <v>5.6</v>
      </c>
      <c r="Z27" s="38">
        <v>87</v>
      </c>
      <c r="AA27" s="38">
        <v>42</v>
      </c>
      <c r="AB27" s="38">
        <v>9</v>
      </c>
      <c r="AC27" s="11"/>
      <c r="AD27" s="11"/>
      <c r="AE27" s="11"/>
      <c r="AF27" s="11"/>
      <c r="AG27" s="11"/>
      <c r="AH27" s="11"/>
      <c r="AI27" s="11"/>
    </row>
    <row r="28" spans="1:35" ht="12" customHeight="1" outlineLevel="1" x14ac:dyDescent="0.2">
      <c r="A28" s="11"/>
      <c r="B28" s="18" t="s">
        <v>84</v>
      </c>
      <c r="C28" s="19"/>
      <c r="D28" s="20"/>
      <c r="E28" s="21"/>
      <c r="F28" s="21"/>
      <c r="G28" s="21"/>
      <c r="H28" s="20"/>
      <c r="I28" s="21"/>
      <c r="J28" s="21"/>
      <c r="K28" s="21"/>
      <c r="L28" s="21"/>
      <c r="M28" s="21"/>
      <c r="N28" s="21"/>
      <c r="O28" s="20"/>
      <c r="P28" s="22"/>
      <c r="Q28" s="23"/>
      <c r="R28" s="21"/>
      <c r="S28" s="20"/>
      <c r="T28" s="20"/>
      <c r="U28" s="21"/>
      <c r="V28" s="21"/>
      <c r="W28" s="21"/>
      <c r="X28" s="21"/>
      <c r="Y28" s="21"/>
      <c r="Z28" s="21"/>
      <c r="AA28" s="21"/>
      <c r="AB28" s="21"/>
    </row>
    <row r="29" spans="1:35" ht="46.5" customHeight="1" outlineLevel="1" x14ac:dyDescent="0.2">
      <c r="A29" s="24">
        <f t="shared" ref="A29:A49" si="10">J29+I29</f>
        <v>40</v>
      </c>
      <c r="B29" s="25" t="s">
        <v>85</v>
      </c>
      <c r="C29" s="26"/>
      <c r="D29" s="26" t="s">
        <v>31</v>
      </c>
      <c r="E29" s="27">
        <v>169027</v>
      </c>
      <c r="F29" s="26" t="s">
        <v>86</v>
      </c>
      <c r="G29" s="27">
        <v>28051</v>
      </c>
      <c r="H29" s="39">
        <v>40</v>
      </c>
      <c r="I29" s="30">
        <f t="shared" ref="I29:I49" si="11">H29/R29</f>
        <v>20</v>
      </c>
      <c r="J29" s="30">
        <v>20</v>
      </c>
      <c r="K29" s="31" t="s">
        <v>38</v>
      </c>
      <c r="L29" s="32"/>
      <c r="M29" s="32"/>
      <c r="N29" s="31">
        <v>6</v>
      </c>
      <c r="O29" s="33">
        <f>VLOOKUP(K29,Зони!B:D,2,FALSE)</f>
        <v>0</v>
      </c>
      <c r="P29" s="34" t="str">
        <f t="shared" ref="P29:P49" si="12">IFERROR(A29/N29*V29/100/O29,"немає даних")</f>
        <v>немає даних</v>
      </c>
      <c r="Q29" s="34">
        <f t="shared" ref="Q29:Q30" si="13">IF(OR(K29="стелаж",K29="2й поверх 1"),ROUND(T29*A29,3),IFERROR(ROUND(P29,1)*U29/100,"немає даних"))</f>
        <v>6.08</v>
      </c>
      <c r="R29" s="26">
        <v>2</v>
      </c>
      <c r="S29" s="35">
        <f>VLOOKUP(E29,ящв!A:H,3,FALSE)</f>
        <v>16.2</v>
      </c>
      <c r="T29" s="35">
        <f>VLOOKUP(E29,ящв!A:H,4,FALSE)</f>
        <v>0.152</v>
      </c>
      <c r="U29" s="33">
        <v>43.4</v>
      </c>
      <c r="V29" s="33">
        <v>27.4</v>
      </c>
      <c r="W29" s="36">
        <v>127.9</v>
      </c>
      <c r="X29" s="37">
        <f>VLOOKUP(E29,шт!A:H,3,FALSE)</f>
        <v>7.5</v>
      </c>
      <c r="Y29" s="38">
        <v>7.5</v>
      </c>
      <c r="Z29" s="38">
        <v>127</v>
      </c>
      <c r="AA29" s="38">
        <v>26</v>
      </c>
      <c r="AB29" s="38">
        <v>21</v>
      </c>
      <c r="AC29" s="11"/>
      <c r="AD29" s="11"/>
      <c r="AE29" s="11"/>
      <c r="AF29" s="11"/>
      <c r="AG29" s="11"/>
      <c r="AH29" s="11"/>
      <c r="AI29" s="11"/>
    </row>
    <row r="30" spans="1:35" ht="46.5" customHeight="1" outlineLevel="1" x14ac:dyDescent="0.2">
      <c r="A30" s="24">
        <f t="shared" si="10"/>
        <v>74.416666666666671</v>
      </c>
      <c r="B30" s="25" t="s">
        <v>87</v>
      </c>
      <c r="C30" s="26"/>
      <c r="D30" s="26" t="s">
        <v>31</v>
      </c>
      <c r="E30" s="27">
        <v>167249</v>
      </c>
      <c r="F30" s="26" t="s">
        <v>88</v>
      </c>
      <c r="G30" s="27">
        <v>29039</v>
      </c>
      <c r="H30" s="39">
        <v>89</v>
      </c>
      <c r="I30" s="30">
        <f t="shared" si="11"/>
        <v>7.416666666666667</v>
      </c>
      <c r="J30" s="30">
        <v>67</v>
      </c>
      <c r="K30" s="31" t="s">
        <v>33</v>
      </c>
      <c r="L30" s="32"/>
      <c r="M30" s="32"/>
      <c r="N30" s="32"/>
      <c r="O30" s="33">
        <f>VLOOKUP(K30,Зони!B:D,2,FALSE)</f>
        <v>0</v>
      </c>
      <c r="P30" s="34" t="str">
        <f t="shared" si="12"/>
        <v>немає даних</v>
      </c>
      <c r="Q30" s="34">
        <f t="shared" si="13"/>
        <v>0.67300000000000004</v>
      </c>
      <c r="R30" s="26">
        <v>12</v>
      </c>
      <c r="S30" s="35">
        <f>VLOOKUP(E30,ящв!A:H,3,FALSE)</f>
        <v>1</v>
      </c>
      <c r="T30" s="43">
        <f>U30*V30*W30/100/100/100</f>
        <v>9.0461250000000003E-3</v>
      </c>
      <c r="U30" s="33">
        <v>21.5</v>
      </c>
      <c r="V30" s="33">
        <v>16.5</v>
      </c>
      <c r="W30" s="36">
        <v>25.5</v>
      </c>
      <c r="X30" s="37">
        <f>VLOOKUP(E30,шт!A:H,3,FALSE)</f>
        <v>0.1</v>
      </c>
      <c r="Y30" s="38">
        <v>0.1</v>
      </c>
      <c r="Z30" s="38">
        <v>24</v>
      </c>
      <c r="AA30" s="38">
        <v>7</v>
      </c>
      <c r="AB30" s="38">
        <v>5</v>
      </c>
      <c r="AC30" s="11"/>
      <c r="AD30" s="11"/>
      <c r="AE30" s="11"/>
      <c r="AF30" s="11"/>
      <c r="AG30" s="11"/>
      <c r="AH30" s="11"/>
      <c r="AI30" s="11"/>
    </row>
    <row r="31" spans="1:35" ht="46.5" customHeight="1" outlineLevel="1" x14ac:dyDescent="0.2">
      <c r="A31" s="24">
        <f t="shared" si="10"/>
        <v>93</v>
      </c>
      <c r="B31" s="25" t="s">
        <v>89</v>
      </c>
      <c r="C31" s="26"/>
      <c r="D31" s="26"/>
      <c r="E31" s="27">
        <v>174080</v>
      </c>
      <c r="F31" s="26"/>
      <c r="G31" s="27">
        <v>28684</v>
      </c>
      <c r="H31" s="39">
        <v>160</v>
      </c>
      <c r="I31" s="30">
        <f t="shared" si="11"/>
        <v>40</v>
      </c>
      <c r="J31" s="30">
        <v>53</v>
      </c>
      <c r="K31" s="31" t="s">
        <v>90</v>
      </c>
      <c r="L31" s="32"/>
      <c r="M31" s="32"/>
      <c r="N31" s="31">
        <v>8</v>
      </c>
      <c r="O31" s="33">
        <f>VLOOKUP(K31,Зони!B:D,2,FALSE)</f>
        <v>3</v>
      </c>
      <c r="P31" s="34">
        <f t="shared" si="12"/>
        <v>1.9762500000000001</v>
      </c>
      <c r="Q31" s="34">
        <f>IFERROR(ROUND(P31,1)*U31/100,"немає даних")</f>
        <v>1.05</v>
      </c>
      <c r="R31" s="26">
        <v>4</v>
      </c>
      <c r="S31" s="44" t="str">
        <f t="shared" ref="S31:S32" si="14">IF(X31&lt;&gt;"",X31*R31,"немає даних")</f>
        <v>немає даних</v>
      </c>
      <c r="T31" s="35">
        <f>VLOOKUP(E31,ящв!A:H,4,FALSE)</f>
        <v>0.123</v>
      </c>
      <c r="U31" s="40">
        <v>52.5</v>
      </c>
      <c r="V31" s="40">
        <v>51</v>
      </c>
      <c r="W31" s="41">
        <v>47</v>
      </c>
      <c r="X31" s="38"/>
      <c r="Y31" s="38"/>
      <c r="Z31" s="38"/>
      <c r="AA31" s="38"/>
      <c r="AB31" s="38"/>
      <c r="AC31" s="11"/>
      <c r="AD31" s="11"/>
      <c r="AE31" s="11"/>
      <c r="AF31" s="11"/>
      <c r="AG31" s="11"/>
      <c r="AH31" s="11"/>
      <c r="AI31" s="11"/>
    </row>
    <row r="32" spans="1:35" ht="46.5" customHeight="1" outlineLevel="1" x14ac:dyDescent="0.2">
      <c r="A32" s="24">
        <f t="shared" si="10"/>
        <v>3</v>
      </c>
      <c r="B32" s="25" t="s">
        <v>91</v>
      </c>
      <c r="C32" s="26"/>
      <c r="D32" s="26"/>
      <c r="E32" s="27">
        <v>173512</v>
      </c>
      <c r="F32" s="26"/>
      <c r="G32" s="26" t="s">
        <v>92</v>
      </c>
      <c r="H32" s="39">
        <v>3</v>
      </c>
      <c r="I32" s="45">
        <f t="shared" si="11"/>
        <v>3</v>
      </c>
      <c r="J32" s="30">
        <v>0</v>
      </c>
      <c r="K32" s="31" t="s">
        <v>38</v>
      </c>
      <c r="L32" s="32"/>
      <c r="M32" s="32"/>
      <c r="N32" s="32"/>
      <c r="O32" s="33">
        <f>VLOOKUP(K32,Зони!B:D,2,FALSE)</f>
        <v>0</v>
      </c>
      <c r="P32" s="34" t="str">
        <f t="shared" si="12"/>
        <v>немає даних</v>
      </c>
      <c r="Q32" s="46"/>
      <c r="R32" s="47">
        <v>1</v>
      </c>
      <c r="S32" s="44" t="str">
        <f t="shared" si="14"/>
        <v>немає даних</v>
      </c>
      <c r="T32" s="44" t="str">
        <f>IF(Y32&lt;&gt;"",Y32*R32,"немає даних")</f>
        <v>немає даних</v>
      </c>
      <c r="U32" s="48" t="str">
        <f t="shared" ref="U32:W32" si="15">IF(Z32&lt;&gt;"",Z32,"немає даних")</f>
        <v>немає даних</v>
      </c>
      <c r="V32" s="48" t="str">
        <f t="shared" si="15"/>
        <v>немає даних</v>
      </c>
      <c r="W32" s="48" t="str">
        <f t="shared" si="15"/>
        <v>немає даних</v>
      </c>
      <c r="X32" s="38"/>
      <c r="Y32" s="38"/>
      <c r="Z32" s="38"/>
      <c r="AA32" s="38"/>
      <c r="AB32" s="38"/>
      <c r="AC32" s="11"/>
      <c r="AD32" s="11"/>
      <c r="AE32" s="11"/>
      <c r="AF32" s="11"/>
      <c r="AG32" s="11"/>
      <c r="AH32" s="11"/>
      <c r="AI32" s="11"/>
    </row>
    <row r="33" spans="1:35" ht="46.5" customHeight="1" outlineLevel="1" x14ac:dyDescent="0.2">
      <c r="A33" s="24">
        <f t="shared" si="10"/>
        <v>71.666666666666671</v>
      </c>
      <c r="B33" s="25" t="s">
        <v>93</v>
      </c>
      <c r="C33" s="26"/>
      <c r="D33" s="26" t="s">
        <v>31</v>
      </c>
      <c r="E33" s="27">
        <v>167133</v>
      </c>
      <c r="F33" s="26" t="s">
        <v>94</v>
      </c>
      <c r="G33" s="27">
        <v>28010</v>
      </c>
      <c r="H33" s="39">
        <v>5</v>
      </c>
      <c r="I33" s="30">
        <f t="shared" si="11"/>
        <v>1.6666666666666667</v>
      </c>
      <c r="J33" s="30">
        <v>70</v>
      </c>
      <c r="K33" s="31" t="s">
        <v>38</v>
      </c>
      <c r="L33" s="32"/>
      <c r="M33" s="32"/>
      <c r="N33" s="32"/>
      <c r="O33" s="33">
        <f>VLOOKUP(K33,Зони!B:D,2,FALSE)</f>
        <v>0</v>
      </c>
      <c r="P33" s="34" t="str">
        <f t="shared" si="12"/>
        <v>немає даних</v>
      </c>
      <c r="Q33" s="34">
        <f t="shared" ref="Q33:Q38" si="16">IF(OR(K33="стелаж",K33="2й поверх 1"),ROUND(T33*A33,3),IFERROR(ROUND(P33,1)*U33/100,"немає даних"))</f>
        <v>3.01</v>
      </c>
      <c r="R33" s="26">
        <v>3</v>
      </c>
      <c r="S33" s="35">
        <f>VLOOKUP(E33,ящв!A:H,3,FALSE)</f>
        <v>1.95</v>
      </c>
      <c r="T33" s="35">
        <f>VLOOKUP(E33,ящв!A:H,4,FALSE)</f>
        <v>4.2000000000000003E-2</v>
      </c>
      <c r="U33" s="33">
        <v>37</v>
      </c>
      <c r="V33" s="33">
        <v>26.5</v>
      </c>
      <c r="W33" s="36">
        <v>43</v>
      </c>
      <c r="X33" s="37">
        <f>VLOOKUP(E33,шт!A:H,3,FALSE)</f>
        <v>0.5</v>
      </c>
      <c r="Y33" s="38">
        <v>0.5</v>
      </c>
      <c r="Z33" s="38">
        <v>29</v>
      </c>
      <c r="AA33" s="38">
        <v>11</v>
      </c>
      <c r="AB33" s="38">
        <v>43</v>
      </c>
      <c r="AC33" s="11"/>
      <c r="AD33" s="11"/>
      <c r="AE33" s="11"/>
      <c r="AF33" s="11"/>
      <c r="AG33" s="11"/>
      <c r="AH33" s="11"/>
      <c r="AI33" s="11"/>
    </row>
    <row r="34" spans="1:35" ht="46.5" customHeight="1" outlineLevel="1" x14ac:dyDescent="0.2">
      <c r="A34" s="24">
        <f t="shared" si="10"/>
        <v>281</v>
      </c>
      <c r="B34" s="25" t="s">
        <v>95</v>
      </c>
      <c r="C34" s="26"/>
      <c r="D34" s="26" t="s">
        <v>31</v>
      </c>
      <c r="E34" s="27">
        <v>167129</v>
      </c>
      <c r="F34" s="26" t="s">
        <v>96</v>
      </c>
      <c r="G34" s="27">
        <v>28011</v>
      </c>
      <c r="H34" s="39">
        <v>21</v>
      </c>
      <c r="I34" s="30">
        <f t="shared" si="11"/>
        <v>21</v>
      </c>
      <c r="J34" s="30">
        <v>260</v>
      </c>
      <c r="K34" s="31" t="s">
        <v>38</v>
      </c>
      <c r="L34" s="32"/>
      <c r="M34" s="32"/>
      <c r="N34" s="32"/>
      <c r="O34" s="33">
        <f>VLOOKUP(K34,Зони!B:D,2,FALSE)</f>
        <v>0</v>
      </c>
      <c r="P34" s="34" t="str">
        <f t="shared" si="12"/>
        <v>немає даних</v>
      </c>
      <c r="Q34" s="34">
        <f t="shared" si="16"/>
        <v>7.8680000000000003</v>
      </c>
      <c r="R34" s="26">
        <v>1</v>
      </c>
      <c r="S34" s="35">
        <f>VLOOKUP(E34,ящв!A:H,3,FALSE)</f>
        <v>1.3</v>
      </c>
      <c r="T34" s="35">
        <f>VLOOKUP(E34,ящв!A:H,4,FALSE)</f>
        <v>2.8000000000000001E-2</v>
      </c>
      <c r="U34" s="33">
        <v>28.6</v>
      </c>
      <c r="V34" s="33">
        <v>22.6</v>
      </c>
      <c r="W34" s="36">
        <v>43.2</v>
      </c>
      <c r="X34" s="37">
        <f>VLOOKUP(E34,шт!A:H,3,FALSE)</f>
        <v>1.31</v>
      </c>
      <c r="Y34" s="38">
        <v>1.31</v>
      </c>
      <c r="Z34" s="38">
        <v>28.6</v>
      </c>
      <c r="AA34" s="38">
        <v>22.6</v>
      </c>
      <c r="AB34" s="38">
        <v>43.2</v>
      </c>
      <c r="AC34" s="11"/>
      <c r="AD34" s="11"/>
      <c r="AE34" s="11"/>
      <c r="AF34" s="11"/>
      <c r="AG34" s="11"/>
      <c r="AH34" s="11"/>
      <c r="AI34" s="11"/>
    </row>
    <row r="35" spans="1:35" ht="46.5" customHeight="1" outlineLevel="1" x14ac:dyDescent="0.2">
      <c r="A35" s="24">
        <f t="shared" si="10"/>
        <v>413</v>
      </c>
      <c r="B35" s="25" t="s">
        <v>97</v>
      </c>
      <c r="C35" s="26"/>
      <c r="D35" s="26" t="s">
        <v>31</v>
      </c>
      <c r="E35" s="27">
        <v>167134</v>
      </c>
      <c r="F35" s="26" t="s">
        <v>98</v>
      </c>
      <c r="G35" s="27">
        <v>28012</v>
      </c>
      <c r="H35" s="39">
        <v>13</v>
      </c>
      <c r="I35" s="30">
        <f t="shared" si="11"/>
        <v>13</v>
      </c>
      <c r="J35" s="30">
        <v>400</v>
      </c>
      <c r="K35" s="31" t="s">
        <v>38</v>
      </c>
      <c r="L35" s="32"/>
      <c r="M35" s="32"/>
      <c r="N35" s="32"/>
      <c r="O35" s="33">
        <f>VLOOKUP(K35,Зони!B:D,2,FALSE)</f>
        <v>0</v>
      </c>
      <c r="P35" s="34" t="str">
        <f t="shared" si="12"/>
        <v>немає даних</v>
      </c>
      <c r="Q35" s="34">
        <f t="shared" si="16"/>
        <v>16.106999999999999</v>
      </c>
      <c r="R35" s="26">
        <v>1</v>
      </c>
      <c r="S35" s="35">
        <f>VLOOKUP(E35,ящв!A:H,3,FALSE)</f>
        <v>1.8</v>
      </c>
      <c r="T35" s="35">
        <f>VLOOKUP(E35,ящв!A:H,4,FALSE)</f>
        <v>3.9E-2</v>
      </c>
      <c r="U35" s="33">
        <v>37.5</v>
      </c>
      <c r="V35" s="33">
        <v>24.2</v>
      </c>
      <c r="W35" s="36">
        <v>43.2</v>
      </c>
      <c r="X35" s="37">
        <f>VLOOKUP(E35,шт!A:H,3,FALSE)</f>
        <v>1.55</v>
      </c>
      <c r="Y35" s="38">
        <v>1.55</v>
      </c>
      <c r="Z35" s="38">
        <v>37.5</v>
      </c>
      <c r="AA35" s="38">
        <v>24.2</v>
      </c>
      <c r="AB35" s="38">
        <v>43.2</v>
      </c>
      <c r="AC35" s="11"/>
      <c r="AD35" s="11"/>
      <c r="AE35" s="11"/>
      <c r="AF35" s="11"/>
      <c r="AG35" s="11"/>
      <c r="AH35" s="11"/>
      <c r="AI35" s="11"/>
    </row>
    <row r="36" spans="1:35" ht="46.5" customHeight="1" outlineLevel="1" x14ac:dyDescent="0.2">
      <c r="A36" s="24">
        <f t="shared" si="10"/>
        <v>120</v>
      </c>
      <c r="B36" s="25" t="s">
        <v>99</v>
      </c>
      <c r="C36" s="26"/>
      <c r="D36" s="26" t="s">
        <v>31</v>
      </c>
      <c r="E36" s="27">
        <v>167135</v>
      </c>
      <c r="F36" s="26" t="s">
        <v>100</v>
      </c>
      <c r="G36" s="27">
        <v>28013</v>
      </c>
      <c r="H36" s="29"/>
      <c r="I36" s="30">
        <f t="shared" si="11"/>
        <v>0</v>
      </c>
      <c r="J36" s="30">
        <v>120</v>
      </c>
      <c r="K36" s="31" t="s">
        <v>38</v>
      </c>
      <c r="L36" s="32"/>
      <c r="M36" s="32"/>
      <c r="N36" s="32"/>
      <c r="O36" s="33">
        <f>VLOOKUP(K36,Зони!B:D,2,FALSE)</f>
        <v>0</v>
      </c>
      <c r="P36" s="34" t="str">
        <f t="shared" si="12"/>
        <v>немає даних</v>
      </c>
      <c r="Q36" s="34">
        <f t="shared" si="16"/>
        <v>9</v>
      </c>
      <c r="R36" s="26">
        <v>1</v>
      </c>
      <c r="S36" s="35">
        <f>VLOOKUP(E36,ящв!A:H,3,FALSE)</f>
        <v>4</v>
      </c>
      <c r="T36" s="35">
        <f>VLOOKUP(E36,ящв!A:H,4,FALSE)</f>
        <v>7.4999999999999997E-2</v>
      </c>
      <c r="U36" s="33">
        <v>40.700000000000003</v>
      </c>
      <c r="V36" s="33">
        <v>28.6</v>
      </c>
      <c r="W36" s="36">
        <v>64.8</v>
      </c>
      <c r="X36" s="37">
        <f>VLOOKUP(E36,шт!A:H,3,FALSE)</f>
        <v>3</v>
      </c>
      <c r="Y36" s="38">
        <v>3</v>
      </c>
      <c r="Z36" s="38">
        <v>40.700000000000003</v>
      </c>
      <c r="AA36" s="38">
        <v>28.6</v>
      </c>
      <c r="AB36" s="38">
        <v>64.8</v>
      </c>
      <c r="AC36" s="11"/>
      <c r="AD36" s="11"/>
      <c r="AE36" s="11"/>
      <c r="AF36" s="11"/>
      <c r="AG36" s="11"/>
      <c r="AH36" s="11"/>
      <c r="AI36" s="11"/>
    </row>
    <row r="37" spans="1:35" ht="46.5" customHeight="1" outlineLevel="1" x14ac:dyDescent="0.2">
      <c r="A37" s="24">
        <f t="shared" si="10"/>
        <v>50</v>
      </c>
      <c r="B37" s="25" t="s">
        <v>101</v>
      </c>
      <c r="C37" s="26"/>
      <c r="D37" s="26" t="s">
        <v>31</v>
      </c>
      <c r="E37" s="27">
        <v>167130</v>
      </c>
      <c r="F37" s="26" t="s">
        <v>102</v>
      </c>
      <c r="G37" s="27">
        <v>28014</v>
      </c>
      <c r="H37" s="29"/>
      <c r="I37" s="30">
        <f t="shared" si="11"/>
        <v>0</v>
      </c>
      <c r="J37" s="30">
        <v>50</v>
      </c>
      <c r="K37" s="31" t="s">
        <v>38</v>
      </c>
      <c r="L37" s="32"/>
      <c r="M37" s="32"/>
      <c r="N37" s="32"/>
      <c r="O37" s="33">
        <f>VLOOKUP(K37,Зони!B:D,2,FALSE)</f>
        <v>0</v>
      </c>
      <c r="P37" s="34" t="str">
        <f t="shared" si="12"/>
        <v>немає даних</v>
      </c>
      <c r="Q37" s="34">
        <f t="shared" si="16"/>
        <v>8.85</v>
      </c>
      <c r="R37" s="26">
        <v>2</v>
      </c>
      <c r="S37" s="35">
        <f>VLOOKUP(E37,ящв!A:H,3,FALSE)</f>
        <v>7.4</v>
      </c>
      <c r="T37" s="35">
        <f>VLOOKUP(E37,ящв!A:H,4,FALSE)</f>
        <v>0.17699999999999999</v>
      </c>
      <c r="U37" s="33">
        <v>60.5</v>
      </c>
      <c r="V37" s="33">
        <v>50</v>
      </c>
      <c r="W37" s="36">
        <v>58.5</v>
      </c>
      <c r="X37" s="37">
        <f>VLOOKUP(E37,шт!A:H,3,FALSE)</f>
        <v>3</v>
      </c>
      <c r="Y37" s="38">
        <v>3</v>
      </c>
      <c r="Z37" s="38">
        <v>41</v>
      </c>
      <c r="AA37" s="38">
        <v>32</v>
      </c>
      <c r="AB37" s="38">
        <v>65</v>
      </c>
      <c r="AC37" s="11"/>
      <c r="AD37" s="11"/>
      <c r="AE37" s="11"/>
      <c r="AF37" s="11"/>
      <c r="AG37" s="11"/>
      <c r="AH37" s="11"/>
      <c r="AI37" s="11"/>
    </row>
    <row r="38" spans="1:35" ht="46.5" customHeight="1" outlineLevel="1" x14ac:dyDescent="0.2">
      <c r="A38" s="24">
        <f t="shared" si="10"/>
        <v>15</v>
      </c>
      <c r="B38" s="25" t="s">
        <v>103</v>
      </c>
      <c r="C38" s="26"/>
      <c r="D38" s="26" t="s">
        <v>31</v>
      </c>
      <c r="E38" s="27">
        <v>167136</v>
      </c>
      <c r="F38" s="26" t="s">
        <v>104</v>
      </c>
      <c r="G38" s="27">
        <v>28015</v>
      </c>
      <c r="H38" s="29"/>
      <c r="I38" s="30">
        <f t="shared" si="11"/>
        <v>0</v>
      </c>
      <c r="J38" s="30">
        <v>15</v>
      </c>
      <c r="K38" s="31" t="s">
        <v>38</v>
      </c>
      <c r="L38" s="32"/>
      <c r="M38" s="32"/>
      <c r="N38" s="32"/>
      <c r="O38" s="33">
        <f>VLOOKUP(K38,Зони!B:D,2,FALSE)</f>
        <v>0</v>
      </c>
      <c r="P38" s="34" t="str">
        <f t="shared" si="12"/>
        <v>немає даних</v>
      </c>
      <c r="Q38" s="34">
        <f t="shared" si="16"/>
        <v>1.7250000000000001</v>
      </c>
      <c r="R38" s="26">
        <v>1</v>
      </c>
      <c r="S38" s="35">
        <f>VLOOKUP(E38,ящв!A:H,3,FALSE)</f>
        <v>4.9000000000000004</v>
      </c>
      <c r="T38" s="35">
        <f>VLOOKUP(E38,ящв!A:H,4,FALSE)</f>
        <v>0.115</v>
      </c>
      <c r="U38" s="33">
        <v>60</v>
      </c>
      <c r="V38" s="33">
        <v>40</v>
      </c>
      <c r="W38" s="36">
        <v>48</v>
      </c>
      <c r="X38" s="37">
        <f>VLOOKUP(E38,шт!A:H,3,FALSE)</f>
        <v>4.66</v>
      </c>
      <c r="Y38" s="38">
        <v>4.66</v>
      </c>
      <c r="Z38" s="38">
        <v>57</v>
      </c>
      <c r="AA38" s="38">
        <v>31</v>
      </c>
      <c r="AB38" s="38">
        <v>65</v>
      </c>
      <c r="AC38" s="11"/>
      <c r="AD38" s="11"/>
      <c r="AE38" s="11"/>
      <c r="AF38" s="11"/>
      <c r="AG38" s="11"/>
      <c r="AH38" s="11"/>
      <c r="AI38" s="11"/>
    </row>
    <row r="39" spans="1:35" ht="46.5" customHeight="1" outlineLevel="1" x14ac:dyDescent="0.2">
      <c r="A39" s="24">
        <f t="shared" si="10"/>
        <v>35</v>
      </c>
      <c r="B39" s="25" t="s">
        <v>105</v>
      </c>
      <c r="C39" s="26"/>
      <c r="D39" s="26"/>
      <c r="E39" s="27">
        <v>173971</v>
      </c>
      <c r="F39" s="26"/>
      <c r="G39" s="27">
        <v>33010</v>
      </c>
      <c r="H39" s="39">
        <v>35</v>
      </c>
      <c r="I39" s="45">
        <f t="shared" si="11"/>
        <v>35</v>
      </c>
      <c r="J39" s="30">
        <v>0</v>
      </c>
      <c r="K39" s="31" t="s">
        <v>38</v>
      </c>
      <c r="L39" s="32"/>
      <c r="M39" s="32"/>
      <c r="N39" s="32"/>
      <c r="O39" s="33">
        <f>VLOOKUP(K39,Зони!B:D,2,FALSE)</f>
        <v>0</v>
      </c>
      <c r="P39" s="34" t="str">
        <f t="shared" si="12"/>
        <v>немає даних</v>
      </c>
      <c r="Q39" s="34">
        <f>IF(OR(K39="стелаж",K39="2й поверх 1"),ROUND(U39*V39*W39/100/100/100*A39,3),IFERROR(ROUND(P39,1)*U39/100,"немає даних"))</f>
        <v>1.1339999999999999</v>
      </c>
      <c r="R39" s="47">
        <v>1</v>
      </c>
      <c r="S39" s="49">
        <f t="shared" ref="S39:W39" si="17">IF(X39&lt;&gt;"",X39,"немає даних")</f>
        <v>3</v>
      </c>
      <c r="T39" s="48">
        <f t="shared" si="17"/>
        <v>3</v>
      </c>
      <c r="U39" s="48">
        <f t="shared" si="17"/>
        <v>45</v>
      </c>
      <c r="V39" s="48">
        <f t="shared" si="17"/>
        <v>40</v>
      </c>
      <c r="W39" s="48">
        <f t="shared" si="17"/>
        <v>18</v>
      </c>
      <c r="X39" s="37">
        <f>VLOOKUP(E39,шт!A:H,3,FALSE)</f>
        <v>3</v>
      </c>
      <c r="Y39" s="38">
        <v>3</v>
      </c>
      <c r="Z39" s="38">
        <v>45</v>
      </c>
      <c r="AA39" s="38">
        <v>40</v>
      </c>
      <c r="AB39" s="38">
        <v>18</v>
      </c>
      <c r="AC39" s="11"/>
      <c r="AD39" s="11"/>
      <c r="AE39" s="11"/>
      <c r="AF39" s="11"/>
      <c r="AG39" s="11"/>
      <c r="AH39" s="11"/>
      <c r="AI39" s="11"/>
    </row>
    <row r="40" spans="1:35" ht="46.5" customHeight="1" outlineLevel="1" x14ac:dyDescent="0.2">
      <c r="A40" s="24">
        <f t="shared" si="10"/>
        <v>20</v>
      </c>
      <c r="B40" s="25" t="s">
        <v>106</v>
      </c>
      <c r="C40" s="26"/>
      <c r="D40" s="26"/>
      <c r="E40" s="27">
        <v>173509</v>
      </c>
      <c r="F40" s="26"/>
      <c r="G40" s="26" t="s">
        <v>107</v>
      </c>
      <c r="H40" s="39">
        <v>20</v>
      </c>
      <c r="I40" s="45">
        <f t="shared" si="11"/>
        <v>20</v>
      </c>
      <c r="J40" s="30">
        <v>0</v>
      </c>
      <c r="K40" s="31" t="s">
        <v>38</v>
      </c>
      <c r="L40" s="32"/>
      <c r="M40" s="32"/>
      <c r="N40" s="32"/>
      <c r="O40" s="33">
        <f>VLOOKUP(K40,Зони!B:D,2,FALSE)</f>
        <v>0</v>
      </c>
      <c r="P40" s="34" t="str">
        <f t="shared" si="12"/>
        <v>немає даних</v>
      </c>
      <c r="Q40" s="46"/>
      <c r="R40" s="47">
        <v>1</v>
      </c>
      <c r="S40" s="44" t="str">
        <f>IF(X40&lt;&gt;"",X40*R40,"немає даних")</f>
        <v>немає даних</v>
      </c>
      <c r="T40" s="44" t="str">
        <f>IF(Y40&lt;&gt;"",Y40*R40,"немає даних")</f>
        <v>немає даних</v>
      </c>
      <c r="U40" s="48" t="str">
        <f t="shared" ref="U40:W40" si="18">IF(Z40&lt;&gt;"",Z40,"немає даних")</f>
        <v>немає даних</v>
      </c>
      <c r="V40" s="48" t="str">
        <f t="shared" si="18"/>
        <v>немає даних</v>
      </c>
      <c r="W40" s="48" t="str">
        <f t="shared" si="18"/>
        <v>немає даних</v>
      </c>
      <c r="X40" s="38"/>
      <c r="Y40" s="38"/>
      <c r="Z40" s="38"/>
      <c r="AA40" s="38"/>
      <c r="AB40" s="38"/>
      <c r="AC40" s="11"/>
      <c r="AD40" s="11"/>
      <c r="AE40" s="11"/>
      <c r="AF40" s="11"/>
      <c r="AG40" s="11"/>
      <c r="AH40" s="11"/>
      <c r="AI40" s="11"/>
    </row>
    <row r="41" spans="1:35" ht="46.5" customHeight="1" outlineLevel="1" x14ac:dyDescent="0.2">
      <c r="A41" s="24">
        <f t="shared" si="10"/>
        <v>60</v>
      </c>
      <c r="B41" s="25" t="s">
        <v>108</v>
      </c>
      <c r="C41" s="26"/>
      <c r="D41" s="26" t="s">
        <v>31</v>
      </c>
      <c r="E41" s="27">
        <v>169336</v>
      </c>
      <c r="F41" s="26" t="s">
        <v>109</v>
      </c>
      <c r="G41" s="27">
        <v>28028</v>
      </c>
      <c r="H41" s="29"/>
      <c r="I41" s="30">
        <f t="shared" si="11"/>
        <v>0</v>
      </c>
      <c r="J41" s="30">
        <v>60</v>
      </c>
      <c r="K41" s="31" t="s">
        <v>38</v>
      </c>
      <c r="L41" s="32"/>
      <c r="M41" s="32"/>
      <c r="N41" s="32"/>
      <c r="O41" s="33">
        <f>VLOOKUP(K41,Зони!B:D,2,FALSE)</f>
        <v>0</v>
      </c>
      <c r="P41" s="34" t="str">
        <f t="shared" si="12"/>
        <v>немає даних</v>
      </c>
      <c r="Q41" s="34">
        <f>IF(OR(K41="стелаж",K41="2й поверх 1"),ROUND(T41*A41,3),IFERROR(ROUND(P41,1)*U41/100,"немає даних"))</f>
        <v>4.2</v>
      </c>
      <c r="R41" s="26">
        <v>2</v>
      </c>
      <c r="S41" s="35">
        <f>VLOOKUP(E41,ящв!A:H,3,FALSE)</f>
        <v>3.4</v>
      </c>
      <c r="T41" s="35">
        <f>VLOOKUP(E41,ящв!A:H,4,FALSE)</f>
        <v>7.0000000000000007E-2</v>
      </c>
      <c r="U41" s="33">
        <v>51.5</v>
      </c>
      <c r="V41" s="33">
        <v>39.5</v>
      </c>
      <c r="W41" s="36">
        <v>34.5</v>
      </c>
      <c r="X41" s="37">
        <f>VLOOKUP(E41,шт!A:H,3,FALSE)</f>
        <v>3.2</v>
      </c>
      <c r="Y41" s="38">
        <v>3.2</v>
      </c>
      <c r="Z41" s="38">
        <v>37</v>
      </c>
      <c r="AA41" s="38">
        <v>21</v>
      </c>
      <c r="AB41" s="38">
        <v>43</v>
      </c>
      <c r="AC41" s="11"/>
      <c r="AD41" s="11"/>
      <c r="AE41" s="11"/>
      <c r="AF41" s="11"/>
      <c r="AG41" s="11"/>
      <c r="AH41" s="11"/>
      <c r="AI41" s="11"/>
    </row>
    <row r="42" spans="1:35" ht="46.5" customHeight="1" outlineLevel="1" x14ac:dyDescent="0.2">
      <c r="A42" s="24">
        <f t="shared" si="10"/>
        <v>8</v>
      </c>
      <c r="B42" s="25" t="s">
        <v>110</v>
      </c>
      <c r="C42" s="26"/>
      <c r="D42" s="26"/>
      <c r="E42" s="27">
        <v>173511</v>
      </c>
      <c r="F42" s="26"/>
      <c r="G42" s="26" t="s">
        <v>111</v>
      </c>
      <c r="H42" s="39">
        <v>8</v>
      </c>
      <c r="I42" s="45">
        <f t="shared" si="11"/>
        <v>8</v>
      </c>
      <c r="J42" s="30">
        <v>0</v>
      </c>
      <c r="K42" s="31" t="s">
        <v>38</v>
      </c>
      <c r="L42" s="32"/>
      <c r="M42" s="32"/>
      <c r="N42" s="32"/>
      <c r="O42" s="33">
        <f>VLOOKUP(K42,Зони!B:D,2,FALSE)</f>
        <v>0</v>
      </c>
      <c r="P42" s="34" t="str">
        <f t="shared" si="12"/>
        <v>немає даних</v>
      </c>
      <c r="Q42" s="46"/>
      <c r="R42" s="47">
        <v>1</v>
      </c>
      <c r="S42" s="44" t="str">
        <f>IF(X42&lt;&gt;"",X42*R42,"немає даних")</f>
        <v>немає даних</v>
      </c>
      <c r="T42" s="44" t="str">
        <f>IF(Y42&lt;&gt;"",Y42*R42,"немає даних")</f>
        <v>немає даних</v>
      </c>
      <c r="U42" s="48" t="str">
        <f t="shared" ref="U42:W42" si="19">IF(Z42&lt;&gt;"",Z42,"немає даних")</f>
        <v>немає даних</v>
      </c>
      <c r="V42" s="48" t="str">
        <f t="shared" si="19"/>
        <v>немає даних</v>
      </c>
      <c r="W42" s="48" t="str">
        <f t="shared" si="19"/>
        <v>немає даних</v>
      </c>
      <c r="X42" s="38"/>
      <c r="Y42" s="38"/>
      <c r="Z42" s="38"/>
      <c r="AA42" s="38"/>
      <c r="AB42" s="38"/>
      <c r="AC42" s="11"/>
      <c r="AD42" s="11"/>
      <c r="AE42" s="11"/>
      <c r="AF42" s="11"/>
      <c r="AG42" s="11"/>
      <c r="AH42" s="11"/>
      <c r="AI42" s="11"/>
    </row>
    <row r="43" spans="1:35" ht="46.5" customHeight="1" outlineLevel="1" x14ac:dyDescent="0.2">
      <c r="A43" s="24">
        <f t="shared" si="10"/>
        <v>64</v>
      </c>
      <c r="B43" s="25" t="s">
        <v>112</v>
      </c>
      <c r="C43" s="26"/>
      <c r="D43" s="26" t="s">
        <v>31</v>
      </c>
      <c r="E43" s="27">
        <v>169335</v>
      </c>
      <c r="F43" s="26" t="s">
        <v>113</v>
      </c>
      <c r="G43" s="27">
        <v>28029</v>
      </c>
      <c r="H43" s="39">
        <v>4</v>
      </c>
      <c r="I43" s="30">
        <f t="shared" si="11"/>
        <v>4</v>
      </c>
      <c r="J43" s="30">
        <v>60</v>
      </c>
      <c r="K43" s="31" t="s">
        <v>38</v>
      </c>
      <c r="L43" s="32"/>
      <c r="M43" s="32"/>
      <c r="N43" s="32"/>
      <c r="O43" s="33">
        <f>VLOOKUP(K43,Зони!B:D,2,FALSE)</f>
        <v>0</v>
      </c>
      <c r="P43" s="34" t="str">
        <f t="shared" si="12"/>
        <v>немає даних</v>
      </c>
      <c r="Q43" s="34">
        <f t="shared" ref="Q43:Q47" si="20">IF(OR(K43="стелаж",K43="2й поверх 1"),ROUND(T43*A43,3),IFERROR(ROUND(P43,1)*U43/100,"немає даних"))</f>
        <v>3.456</v>
      </c>
      <c r="R43" s="26">
        <v>1</v>
      </c>
      <c r="S43" s="35">
        <f>VLOOKUP(E43,ящв!A:H,3,FALSE)</f>
        <v>2.6</v>
      </c>
      <c r="T43" s="35">
        <f>VLOOKUP(E43,ящв!A:H,4,FALSE)</f>
        <v>5.3999999999999999E-2</v>
      </c>
      <c r="U43" s="33">
        <v>39.5</v>
      </c>
      <c r="V43" s="33">
        <v>39.5</v>
      </c>
      <c r="W43" s="36">
        <v>34.5</v>
      </c>
      <c r="X43" s="37">
        <f>VLOOKUP(E43,шт!A:H,3,FALSE)</f>
        <v>2.67</v>
      </c>
      <c r="Y43" s="38">
        <v>2.67</v>
      </c>
      <c r="Z43" s="38">
        <v>40.700000000000003</v>
      </c>
      <c r="AA43" s="38">
        <v>30.9</v>
      </c>
      <c r="AB43" s="38">
        <v>43.2</v>
      </c>
      <c r="AC43" s="11"/>
      <c r="AD43" s="11"/>
      <c r="AE43" s="11"/>
      <c r="AF43" s="11"/>
      <c r="AG43" s="11"/>
      <c r="AH43" s="11"/>
      <c r="AI43" s="11"/>
    </row>
    <row r="44" spans="1:35" ht="46.5" customHeight="1" outlineLevel="1" x14ac:dyDescent="0.2">
      <c r="A44" s="24">
        <f t="shared" si="10"/>
        <v>70</v>
      </c>
      <c r="B44" s="25" t="s">
        <v>114</v>
      </c>
      <c r="C44" s="26"/>
      <c r="D44" s="26" t="s">
        <v>31</v>
      </c>
      <c r="E44" s="27">
        <v>167109</v>
      </c>
      <c r="F44" s="26" t="s">
        <v>115</v>
      </c>
      <c r="G44" s="27">
        <v>28016</v>
      </c>
      <c r="H44" s="29"/>
      <c r="I44" s="30">
        <f t="shared" si="11"/>
        <v>0</v>
      </c>
      <c r="J44" s="30">
        <v>70</v>
      </c>
      <c r="K44" s="31" t="s">
        <v>38</v>
      </c>
      <c r="L44" s="32"/>
      <c r="M44" s="32"/>
      <c r="N44" s="32"/>
      <c r="O44" s="33">
        <f>VLOOKUP(K44,Зони!B:D,2,FALSE)</f>
        <v>0</v>
      </c>
      <c r="P44" s="34" t="str">
        <f t="shared" si="12"/>
        <v>немає даних</v>
      </c>
      <c r="Q44" s="34">
        <f t="shared" si="20"/>
        <v>5.25</v>
      </c>
      <c r="R44" s="26">
        <v>1</v>
      </c>
      <c r="S44" s="35">
        <f>VLOOKUP(E44,ящв!A:H,3,FALSE)</f>
        <v>3.1</v>
      </c>
      <c r="T44" s="35">
        <f>VLOOKUP(E44,ящв!A:H,4,FALSE)</f>
        <v>7.4999999999999997E-2</v>
      </c>
      <c r="U44" s="33">
        <v>47</v>
      </c>
      <c r="V44" s="33">
        <v>29</v>
      </c>
      <c r="W44" s="36">
        <v>55</v>
      </c>
      <c r="X44" s="37">
        <f>VLOOKUP(E44,шт!A:H,3,FALSE)</f>
        <v>3.1</v>
      </c>
      <c r="Y44" s="38">
        <v>3.1</v>
      </c>
      <c r="Z44" s="38">
        <v>55</v>
      </c>
      <c r="AA44" s="38">
        <v>47</v>
      </c>
      <c r="AB44" s="38">
        <v>29</v>
      </c>
      <c r="AC44" s="11"/>
      <c r="AD44" s="11"/>
      <c r="AE44" s="11"/>
      <c r="AF44" s="11"/>
      <c r="AG44" s="11"/>
      <c r="AH44" s="11"/>
      <c r="AI44" s="11"/>
    </row>
    <row r="45" spans="1:35" ht="46.5" customHeight="1" outlineLevel="1" x14ac:dyDescent="0.2">
      <c r="A45" s="24">
        <f t="shared" si="10"/>
        <v>80</v>
      </c>
      <c r="B45" s="25" t="s">
        <v>116</v>
      </c>
      <c r="C45" s="26"/>
      <c r="D45" s="26" t="s">
        <v>31</v>
      </c>
      <c r="E45" s="27">
        <v>167111</v>
      </c>
      <c r="F45" s="26" t="s">
        <v>117</v>
      </c>
      <c r="G45" s="27">
        <v>28017</v>
      </c>
      <c r="H45" s="29"/>
      <c r="I45" s="30">
        <f t="shared" si="11"/>
        <v>0</v>
      </c>
      <c r="J45" s="30">
        <v>80</v>
      </c>
      <c r="K45" s="31" t="s">
        <v>38</v>
      </c>
      <c r="L45" s="32"/>
      <c r="M45" s="32"/>
      <c r="N45" s="32"/>
      <c r="O45" s="33">
        <f>VLOOKUP(K45,Зони!B:D,2,FALSE)</f>
        <v>0</v>
      </c>
      <c r="P45" s="34" t="str">
        <f t="shared" si="12"/>
        <v>немає даних</v>
      </c>
      <c r="Q45" s="34">
        <f t="shared" si="20"/>
        <v>9.0399999999999991</v>
      </c>
      <c r="R45" s="26">
        <v>1</v>
      </c>
      <c r="S45" s="35">
        <f>VLOOKUP(E45,ящв!A:H,3,FALSE)</f>
        <v>5.7</v>
      </c>
      <c r="T45" s="35">
        <f>VLOOKUP(E45,ящв!A:H,4,FALSE)</f>
        <v>0.113</v>
      </c>
      <c r="U45" s="33">
        <v>56.6</v>
      </c>
      <c r="V45" s="33">
        <v>30.9</v>
      </c>
      <c r="W45" s="36">
        <v>64.8</v>
      </c>
      <c r="X45" s="37">
        <f>VLOOKUP(E45,шт!A:H,3,FALSE)</f>
        <v>5.0999999999999996</v>
      </c>
      <c r="Y45" s="38">
        <v>5.0999999999999996</v>
      </c>
      <c r="Z45" s="38">
        <v>56.6</v>
      </c>
      <c r="AA45" s="38">
        <v>30.9</v>
      </c>
      <c r="AB45" s="38">
        <v>64.8</v>
      </c>
      <c r="AC45" s="11"/>
      <c r="AD45" s="11"/>
      <c r="AE45" s="11"/>
      <c r="AF45" s="11"/>
      <c r="AG45" s="11"/>
      <c r="AH45" s="11"/>
      <c r="AI45" s="11"/>
    </row>
    <row r="46" spans="1:35" ht="46.5" customHeight="1" outlineLevel="1" x14ac:dyDescent="0.2">
      <c r="A46" s="24">
        <f t="shared" si="10"/>
        <v>10</v>
      </c>
      <c r="B46" s="25" t="s">
        <v>118</v>
      </c>
      <c r="C46" s="26"/>
      <c r="D46" s="26" t="s">
        <v>31</v>
      </c>
      <c r="E46" s="27">
        <v>170171</v>
      </c>
      <c r="F46" s="26" t="s">
        <v>119</v>
      </c>
      <c r="G46" s="27">
        <v>28018</v>
      </c>
      <c r="H46" s="29"/>
      <c r="I46" s="30">
        <f t="shared" si="11"/>
        <v>0</v>
      </c>
      <c r="J46" s="30">
        <v>10</v>
      </c>
      <c r="K46" s="31" t="s">
        <v>38</v>
      </c>
      <c r="L46" s="32"/>
      <c r="M46" s="32"/>
      <c r="N46" s="32"/>
      <c r="O46" s="33">
        <f>VLOOKUP(K46,Зони!B:D,2,FALSE)</f>
        <v>0</v>
      </c>
      <c r="P46" s="34" t="str">
        <f t="shared" si="12"/>
        <v>немає даних</v>
      </c>
      <c r="Q46" s="34">
        <f t="shared" si="20"/>
        <v>2.25</v>
      </c>
      <c r="R46" s="26">
        <v>1</v>
      </c>
      <c r="S46" s="35">
        <f>VLOOKUP(E46,ящв!A:H,3,FALSE)</f>
        <v>9.1999999999999993</v>
      </c>
      <c r="T46" s="35">
        <f>VLOOKUP(E46,ящв!A:H,4,FALSE)</f>
        <v>0.22500000000000001</v>
      </c>
      <c r="U46" s="33">
        <v>72.5</v>
      </c>
      <c r="V46" s="33">
        <v>50</v>
      </c>
      <c r="W46" s="36">
        <v>62</v>
      </c>
      <c r="X46" s="37">
        <f>VLOOKUP(E46,шт!A:H,3,FALSE)</f>
        <v>9</v>
      </c>
      <c r="Y46" s="38">
        <v>9</v>
      </c>
      <c r="Z46" s="38">
        <v>75</v>
      </c>
      <c r="AA46" s="38">
        <v>65</v>
      </c>
      <c r="AB46" s="38">
        <v>43</v>
      </c>
      <c r="AC46" s="11"/>
      <c r="AD46" s="11"/>
      <c r="AE46" s="11"/>
      <c r="AF46" s="11"/>
      <c r="AG46" s="11"/>
      <c r="AH46" s="11"/>
      <c r="AI46" s="11"/>
    </row>
    <row r="47" spans="1:35" ht="46.5" customHeight="1" outlineLevel="1" x14ac:dyDescent="0.2">
      <c r="A47" s="24">
        <f t="shared" si="10"/>
        <v>7.25</v>
      </c>
      <c r="B47" s="25" t="s">
        <v>120</v>
      </c>
      <c r="C47" s="26"/>
      <c r="D47" s="26" t="s">
        <v>31</v>
      </c>
      <c r="E47" s="27">
        <v>169483</v>
      </c>
      <c r="F47" s="26" t="s">
        <v>121</v>
      </c>
      <c r="G47" s="28">
        <v>58423</v>
      </c>
      <c r="H47" s="39">
        <v>29</v>
      </c>
      <c r="I47" s="30">
        <f t="shared" si="11"/>
        <v>7.25</v>
      </c>
      <c r="J47" s="30">
        <v>0</v>
      </c>
      <c r="K47" s="31" t="s">
        <v>33</v>
      </c>
      <c r="L47" s="32"/>
      <c r="M47" s="32"/>
      <c r="N47" s="32"/>
      <c r="O47" s="33">
        <f>VLOOKUP(K47,Зони!B:D,2,FALSE)</f>
        <v>0</v>
      </c>
      <c r="P47" s="34" t="str">
        <f t="shared" si="12"/>
        <v>немає даних</v>
      </c>
      <c r="Q47" s="34">
        <f t="shared" si="20"/>
        <v>1.2689999999999999</v>
      </c>
      <c r="R47" s="26">
        <v>4</v>
      </c>
      <c r="S47" s="35">
        <f>VLOOKUP(E47,ящв!A:H,3,FALSE)</f>
        <v>27.6</v>
      </c>
      <c r="T47" s="35">
        <f>VLOOKUP(E47,ящв!A:H,4,FALSE)</f>
        <v>0.17499999999999999</v>
      </c>
      <c r="U47" s="33">
        <v>68</v>
      </c>
      <c r="V47" s="33">
        <v>56</v>
      </c>
      <c r="W47" s="36">
        <v>46</v>
      </c>
      <c r="X47" s="37">
        <f>VLOOKUP(E47,шт!A:H,3,FALSE)</f>
        <v>6</v>
      </c>
      <c r="Y47" s="38">
        <v>6</v>
      </c>
      <c r="Z47" s="38">
        <v>66</v>
      </c>
      <c r="AA47" s="38">
        <v>27</v>
      </c>
      <c r="AB47" s="38">
        <v>22</v>
      </c>
      <c r="AC47" s="11"/>
      <c r="AD47" s="11"/>
      <c r="AE47" s="11"/>
      <c r="AF47" s="11"/>
      <c r="AG47" s="11"/>
      <c r="AH47" s="11"/>
      <c r="AI47" s="11"/>
    </row>
    <row r="48" spans="1:35" ht="46.5" customHeight="1" outlineLevel="1" x14ac:dyDescent="0.2">
      <c r="A48" s="24">
        <f t="shared" si="10"/>
        <v>177</v>
      </c>
      <c r="B48" s="25" t="s">
        <v>122</v>
      </c>
      <c r="C48" s="26"/>
      <c r="D48" s="26" t="s">
        <v>31</v>
      </c>
      <c r="E48" s="27">
        <v>167245</v>
      </c>
      <c r="F48" s="26" t="s">
        <v>123</v>
      </c>
      <c r="G48" s="27">
        <v>28685</v>
      </c>
      <c r="H48" s="39">
        <v>30</v>
      </c>
      <c r="I48" s="30">
        <f t="shared" si="11"/>
        <v>10</v>
      </c>
      <c r="J48" s="30">
        <v>167</v>
      </c>
      <c r="K48" s="31" t="s">
        <v>90</v>
      </c>
      <c r="L48" s="32"/>
      <c r="M48" s="32"/>
      <c r="N48" s="31">
        <v>10</v>
      </c>
      <c r="O48" s="33">
        <f>VLOOKUP(K48,Зони!B:D,2,FALSE)</f>
        <v>3</v>
      </c>
      <c r="P48" s="34">
        <f t="shared" si="12"/>
        <v>1.9351999999999998</v>
      </c>
      <c r="Q48" s="34">
        <f t="shared" ref="Q48:Q49" si="21">IFERROR(ROUND(P48,1)*U48/100,"немає даних")</f>
        <v>1.0069999999999999</v>
      </c>
      <c r="R48" s="26">
        <v>3</v>
      </c>
      <c r="S48" s="35">
        <f>VLOOKUP(E48,ящв!A:H,3,FALSE)</f>
        <v>8.6999999999999993</v>
      </c>
      <c r="T48" s="35">
        <f>VLOOKUP(E48,ящв!A:H,4,FALSE)</f>
        <v>4.1000000000000002E-2</v>
      </c>
      <c r="U48" s="33">
        <v>53</v>
      </c>
      <c r="V48" s="33">
        <v>32.799999999999997</v>
      </c>
      <c r="W48" s="36">
        <v>23.8</v>
      </c>
      <c r="X48" s="37">
        <f>VLOOKUP(E48,шт!A:H,3,FALSE)</f>
        <v>2.9</v>
      </c>
      <c r="Y48" s="38">
        <v>2.9</v>
      </c>
      <c r="Z48" s="38">
        <v>32</v>
      </c>
      <c r="AA48" s="38">
        <v>23</v>
      </c>
      <c r="AB48" s="38">
        <v>17</v>
      </c>
      <c r="AC48" s="11"/>
      <c r="AD48" s="11"/>
      <c r="AE48" s="11"/>
      <c r="AF48" s="11"/>
      <c r="AG48" s="11"/>
      <c r="AH48" s="11"/>
      <c r="AI48" s="11"/>
    </row>
    <row r="49" spans="1:35" ht="46.5" customHeight="1" outlineLevel="1" x14ac:dyDescent="0.2">
      <c r="A49" s="24">
        <f t="shared" si="10"/>
        <v>10</v>
      </c>
      <c r="B49" s="25" t="s">
        <v>124</v>
      </c>
      <c r="C49" s="26"/>
      <c r="D49" s="26" t="s">
        <v>31</v>
      </c>
      <c r="E49" s="27">
        <v>174323</v>
      </c>
      <c r="F49" s="26" t="s">
        <v>125</v>
      </c>
      <c r="G49" s="26" t="s">
        <v>126</v>
      </c>
      <c r="H49" s="29"/>
      <c r="I49" s="30">
        <f t="shared" si="11"/>
        <v>0</v>
      </c>
      <c r="J49" s="30">
        <v>10</v>
      </c>
      <c r="K49" s="31"/>
      <c r="L49" s="32"/>
      <c r="M49" s="32"/>
      <c r="N49" s="32"/>
      <c r="O49" s="33" t="e">
        <f>VLOOKUP(K49,Зони!B:D,2,FALSE)</f>
        <v>#N/A</v>
      </c>
      <c r="P49" s="34" t="str">
        <f t="shared" si="12"/>
        <v>немає даних</v>
      </c>
      <c r="Q49" s="50" t="str">
        <f t="shared" si="21"/>
        <v>немає даних</v>
      </c>
      <c r="R49" s="26">
        <v>1</v>
      </c>
      <c r="S49" s="35">
        <f>VLOOKUP(E49,ящв!A:H,3,FALSE)</f>
        <v>33.200000000000003</v>
      </c>
      <c r="T49" s="35">
        <f>VLOOKUP(E49,ящв!A:H,4,FALSE)</f>
        <v>0.108</v>
      </c>
      <c r="U49" s="33">
        <v>49</v>
      </c>
      <c r="V49" s="33">
        <v>45</v>
      </c>
      <c r="W49" s="36">
        <v>49</v>
      </c>
      <c r="X49" s="38"/>
      <c r="Y49" s="38"/>
      <c r="Z49" s="38"/>
      <c r="AA49" s="38"/>
      <c r="AB49" s="38"/>
      <c r="AC49" s="11"/>
      <c r="AD49" s="11"/>
      <c r="AE49" s="11"/>
      <c r="AF49" s="11"/>
      <c r="AG49" s="11"/>
      <c r="AH49" s="11"/>
      <c r="AI49" s="11"/>
    </row>
    <row r="50" spans="1:35" ht="12" customHeight="1" outlineLevel="1" x14ac:dyDescent="0.2">
      <c r="A50" s="11"/>
      <c r="B50" s="18" t="s">
        <v>127</v>
      </c>
      <c r="C50" s="19"/>
      <c r="D50" s="20"/>
      <c r="E50" s="21"/>
      <c r="F50" s="21"/>
      <c r="G50" s="21"/>
      <c r="H50" s="20"/>
      <c r="I50" s="21"/>
      <c r="J50" s="21"/>
      <c r="K50" s="21"/>
      <c r="L50" s="21"/>
      <c r="M50" s="21"/>
      <c r="N50" s="21"/>
      <c r="O50" s="20"/>
      <c r="P50" s="22"/>
      <c r="Q50" s="23"/>
      <c r="R50" s="21"/>
      <c r="S50" s="20"/>
      <c r="T50" s="20"/>
      <c r="U50" s="21"/>
      <c r="V50" s="21"/>
      <c r="W50" s="21"/>
      <c r="X50" s="21"/>
      <c r="Y50" s="21"/>
      <c r="Z50" s="21"/>
      <c r="AA50" s="21"/>
      <c r="AB50" s="21"/>
    </row>
    <row r="51" spans="1:35" ht="46.5" customHeight="1" outlineLevel="1" x14ac:dyDescent="0.2">
      <c r="A51" s="24">
        <f t="shared" ref="A51:A75" si="22">J51+I51</f>
        <v>2</v>
      </c>
      <c r="B51" s="25" t="s">
        <v>128</v>
      </c>
      <c r="C51" s="26"/>
      <c r="D51" s="26" t="s">
        <v>31</v>
      </c>
      <c r="E51" s="27">
        <v>170354</v>
      </c>
      <c r="F51" s="26" t="s">
        <v>129</v>
      </c>
      <c r="G51" s="27">
        <v>66636</v>
      </c>
      <c r="H51" s="39">
        <v>12</v>
      </c>
      <c r="I51" s="30">
        <f t="shared" ref="I51:I75" si="23">H51/R51</f>
        <v>2</v>
      </c>
      <c r="J51" s="30">
        <v>0</v>
      </c>
      <c r="K51" s="31" t="s">
        <v>33</v>
      </c>
      <c r="L51" s="32"/>
      <c r="M51" s="32"/>
      <c r="N51" s="32"/>
      <c r="O51" s="33">
        <f>VLOOKUP(K51,Зони!B:D,2,FALSE)</f>
        <v>0</v>
      </c>
      <c r="P51" s="34" t="str">
        <f t="shared" ref="P51:P75" si="24">IFERROR(A51/N51*V51/100/O51,"немає даних")</f>
        <v>немає даних</v>
      </c>
      <c r="Q51" s="34">
        <f t="shared" ref="Q51:Q75" si="25">IF(OR(K51="стелаж",K51="2й поверх 1"),ROUND(T51*A51,3),IFERROR(ROUND(P51,1)*U51/100,"немає даних"))</f>
        <v>3.5999999999999997E-2</v>
      </c>
      <c r="R51" s="26">
        <v>6</v>
      </c>
      <c r="S51" s="35">
        <f>VLOOKUP(E51,ящв!A:H,3,FALSE)</f>
        <v>3.7</v>
      </c>
      <c r="T51" s="35">
        <f>VLOOKUP(E51,ящв!A:H,4,FALSE)</f>
        <v>1.7999999999999999E-2</v>
      </c>
      <c r="U51" s="33">
        <v>38.5</v>
      </c>
      <c r="V51" s="33">
        <v>15.2</v>
      </c>
      <c r="W51" s="36">
        <v>30</v>
      </c>
      <c r="X51" s="37">
        <f>VLOOKUP(E51,шт!A:H,3,FALSE)</f>
        <v>0.5</v>
      </c>
      <c r="Y51" s="38">
        <v>0.5</v>
      </c>
      <c r="Z51" s="38">
        <v>14.5</v>
      </c>
      <c r="AA51" s="38">
        <v>14</v>
      </c>
      <c r="AB51" s="38">
        <v>12.5</v>
      </c>
      <c r="AC51" s="11"/>
      <c r="AD51" s="11"/>
      <c r="AE51" s="11"/>
      <c r="AF51" s="11"/>
      <c r="AG51" s="11"/>
      <c r="AH51" s="11"/>
      <c r="AI51" s="11"/>
    </row>
    <row r="52" spans="1:35" ht="46.5" customHeight="1" outlineLevel="1" x14ac:dyDescent="0.2">
      <c r="A52" s="24">
        <f t="shared" si="22"/>
        <v>6.75</v>
      </c>
      <c r="B52" s="25" t="s">
        <v>130</v>
      </c>
      <c r="C52" s="26"/>
      <c r="D52" s="26" t="s">
        <v>31</v>
      </c>
      <c r="E52" s="27">
        <v>170357</v>
      </c>
      <c r="F52" s="26" t="s">
        <v>131</v>
      </c>
      <c r="G52" s="27">
        <v>66644</v>
      </c>
      <c r="H52" s="39">
        <v>15</v>
      </c>
      <c r="I52" s="30">
        <f t="shared" si="23"/>
        <v>3.75</v>
      </c>
      <c r="J52" s="30">
        <v>3</v>
      </c>
      <c r="K52" s="31" t="s">
        <v>33</v>
      </c>
      <c r="L52" s="32"/>
      <c r="M52" s="32"/>
      <c r="N52" s="32"/>
      <c r="O52" s="33">
        <f>VLOOKUP(K52,Зони!B:D,2,FALSE)</f>
        <v>0</v>
      </c>
      <c r="P52" s="34" t="str">
        <f t="shared" si="24"/>
        <v>немає даних</v>
      </c>
      <c r="Q52" s="34">
        <f t="shared" si="25"/>
        <v>0.17599999999999999</v>
      </c>
      <c r="R52" s="26">
        <v>4</v>
      </c>
      <c r="S52" s="35">
        <f>VLOOKUP(E52,ящв!A:H,3,FALSE)</f>
        <v>4.2</v>
      </c>
      <c r="T52" s="35">
        <f>VLOOKUP(E52,ящв!A:H,4,FALSE)</f>
        <v>2.5999999999999999E-2</v>
      </c>
      <c r="U52" s="33">
        <v>32</v>
      </c>
      <c r="V52" s="33">
        <v>27.5</v>
      </c>
      <c r="W52" s="36">
        <v>30</v>
      </c>
      <c r="X52" s="37">
        <f>VLOOKUP(E52,шт!A:H,3,FALSE)</f>
        <v>1.1000000000000001</v>
      </c>
      <c r="Y52" s="38">
        <v>1.1000000000000001</v>
      </c>
      <c r="Z52" s="38">
        <v>27</v>
      </c>
      <c r="AA52" s="38">
        <v>16</v>
      </c>
      <c r="AB52" s="38">
        <v>14.5</v>
      </c>
      <c r="AC52" s="11"/>
      <c r="AD52" s="11"/>
      <c r="AE52" s="11"/>
      <c r="AF52" s="11"/>
      <c r="AG52" s="11"/>
      <c r="AH52" s="11"/>
      <c r="AI52" s="11"/>
    </row>
    <row r="53" spans="1:35" ht="46.5" customHeight="1" outlineLevel="1" x14ac:dyDescent="0.2">
      <c r="A53" s="24">
        <f t="shared" si="22"/>
        <v>9</v>
      </c>
      <c r="B53" s="25" t="s">
        <v>132</v>
      </c>
      <c r="C53" s="26"/>
      <c r="D53" s="26"/>
      <c r="E53" s="27">
        <v>170356</v>
      </c>
      <c r="F53" s="26" t="s">
        <v>133</v>
      </c>
      <c r="G53" s="27">
        <v>66642</v>
      </c>
      <c r="H53" s="39">
        <v>36</v>
      </c>
      <c r="I53" s="30">
        <f t="shared" si="23"/>
        <v>9</v>
      </c>
      <c r="J53" s="30">
        <v>0</v>
      </c>
      <c r="K53" s="31" t="s">
        <v>33</v>
      </c>
      <c r="L53" s="32"/>
      <c r="M53" s="32"/>
      <c r="N53" s="32"/>
      <c r="O53" s="33">
        <f>VLOOKUP(K53,Зони!B:D,2,FALSE)</f>
        <v>0</v>
      </c>
      <c r="P53" s="34" t="str">
        <f t="shared" si="24"/>
        <v>немає даних</v>
      </c>
      <c r="Q53" s="34">
        <f t="shared" si="25"/>
        <v>0.153</v>
      </c>
      <c r="R53" s="26">
        <v>4</v>
      </c>
      <c r="S53" s="35">
        <f>VLOOKUP(E53,ящв!A:H,3,FALSE)</f>
        <v>4.5999999999999996</v>
      </c>
      <c r="T53" s="35">
        <f>VLOOKUP(E53,ящв!A:H,4,FALSE)</f>
        <v>1.7000000000000001E-2</v>
      </c>
      <c r="U53" s="33">
        <v>40.5</v>
      </c>
      <c r="V53" s="33">
        <v>15.5</v>
      </c>
      <c r="W53" s="36">
        <v>26.3</v>
      </c>
      <c r="X53" s="37">
        <f>VLOOKUP(E53,шт!A:H,3,FALSE)</f>
        <v>1.7</v>
      </c>
      <c r="Y53" s="38">
        <v>1.7</v>
      </c>
      <c r="Z53" s="38">
        <v>19.5</v>
      </c>
      <c r="AA53" s="38">
        <v>14.5</v>
      </c>
      <c r="AB53" s="38">
        <v>12.2</v>
      </c>
      <c r="AC53" s="11"/>
      <c r="AD53" s="11"/>
      <c r="AE53" s="11"/>
      <c r="AF53" s="11"/>
      <c r="AG53" s="11"/>
      <c r="AH53" s="11"/>
      <c r="AI53" s="11"/>
    </row>
    <row r="54" spans="1:35" ht="46.5" customHeight="1" outlineLevel="1" x14ac:dyDescent="0.2">
      <c r="A54" s="24">
        <f t="shared" si="22"/>
        <v>2</v>
      </c>
      <c r="B54" s="25" t="s">
        <v>134</v>
      </c>
      <c r="C54" s="26"/>
      <c r="D54" s="26" t="s">
        <v>31</v>
      </c>
      <c r="E54" s="27">
        <v>167997</v>
      </c>
      <c r="F54" s="26" t="s">
        <v>135</v>
      </c>
      <c r="G54" s="27">
        <v>68609</v>
      </c>
      <c r="H54" s="39">
        <v>8</v>
      </c>
      <c r="I54" s="30">
        <f t="shared" si="23"/>
        <v>2</v>
      </c>
      <c r="J54" s="30">
        <v>0</v>
      </c>
      <c r="K54" s="31" t="s">
        <v>33</v>
      </c>
      <c r="L54" s="32"/>
      <c r="M54" s="32"/>
      <c r="N54" s="32"/>
      <c r="O54" s="33">
        <f>VLOOKUP(K54,Зони!B:D,2,FALSE)</f>
        <v>0</v>
      </c>
      <c r="P54" s="34" t="str">
        <f t="shared" si="24"/>
        <v>немає даних</v>
      </c>
      <c r="Q54" s="34">
        <f t="shared" si="25"/>
        <v>6.4000000000000001E-2</v>
      </c>
      <c r="R54" s="26">
        <v>4</v>
      </c>
      <c r="S54" s="35">
        <f>VLOOKUP(E54,ящв!A:H,3,FALSE)</f>
        <v>7.2</v>
      </c>
      <c r="T54" s="35">
        <f>VLOOKUP(E54,ящв!A:H,4,FALSE)</f>
        <v>3.2000000000000001E-2</v>
      </c>
      <c r="U54" s="33">
        <v>58.5</v>
      </c>
      <c r="V54" s="33">
        <v>28.5</v>
      </c>
      <c r="W54" s="36">
        <v>19.3</v>
      </c>
      <c r="X54" s="37">
        <f>VLOOKUP(E54,шт!A:H,3,FALSE)</f>
        <v>3.3</v>
      </c>
      <c r="Y54" s="38">
        <v>3.3</v>
      </c>
      <c r="Z54" s="38">
        <v>27</v>
      </c>
      <c r="AA54" s="38">
        <v>17</v>
      </c>
      <c r="AB54" s="38">
        <v>14</v>
      </c>
      <c r="AC54" s="11"/>
      <c r="AD54" s="11"/>
      <c r="AE54" s="11"/>
      <c r="AF54" s="11"/>
      <c r="AG54" s="11"/>
      <c r="AH54" s="11"/>
      <c r="AI54" s="11"/>
    </row>
    <row r="55" spans="1:35" ht="46.5" customHeight="1" outlineLevel="1" x14ac:dyDescent="0.2">
      <c r="A55" s="24">
        <f t="shared" si="22"/>
        <v>5.8333333333333339</v>
      </c>
      <c r="B55" s="25" t="s">
        <v>136</v>
      </c>
      <c r="C55" s="26"/>
      <c r="D55" s="26" t="s">
        <v>31</v>
      </c>
      <c r="E55" s="27">
        <v>170353</v>
      </c>
      <c r="F55" s="26" t="s">
        <v>137</v>
      </c>
      <c r="G55" s="27">
        <v>66634</v>
      </c>
      <c r="H55" s="39">
        <v>17</v>
      </c>
      <c r="I55" s="30">
        <f t="shared" si="23"/>
        <v>2.8333333333333335</v>
      </c>
      <c r="J55" s="30">
        <v>3</v>
      </c>
      <c r="K55" s="31" t="s">
        <v>33</v>
      </c>
      <c r="L55" s="32"/>
      <c r="M55" s="32"/>
      <c r="N55" s="32"/>
      <c r="O55" s="33">
        <f>VLOOKUP(K55,Зони!B:D,2,FALSE)</f>
        <v>0</v>
      </c>
      <c r="P55" s="34" t="str">
        <f t="shared" si="24"/>
        <v>немає даних</v>
      </c>
      <c r="Q55" s="34">
        <f t="shared" si="25"/>
        <v>9.9000000000000005E-2</v>
      </c>
      <c r="R55" s="26">
        <v>6</v>
      </c>
      <c r="S55" s="35">
        <f>VLOOKUP(E55,ящв!A:H,3,FALSE)</f>
        <v>3.6</v>
      </c>
      <c r="T55" s="35">
        <f>VLOOKUP(E55,ящв!A:H,4,FALSE)</f>
        <v>1.7000000000000001E-2</v>
      </c>
      <c r="U55" s="33">
        <v>42.5</v>
      </c>
      <c r="V55" s="33">
        <v>14.5</v>
      </c>
      <c r="W55" s="36">
        <v>27</v>
      </c>
      <c r="X55" s="37">
        <f>VLOOKUP(E55,шт!A:H,3,FALSE)</f>
        <v>0.4</v>
      </c>
      <c r="Y55" s="38">
        <v>0.4</v>
      </c>
      <c r="Z55" s="38">
        <v>14</v>
      </c>
      <c r="AA55" s="38">
        <v>14</v>
      </c>
      <c r="AB55" s="38">
        <v>13</v>
      </c>
      <c r="AC55" s="11"/>
      <c r="AD55" s="11"/>
      <c r="AE55" s="11"/>
      <c r="AF55" s="11"/>
      <c r="AG55" s="11"/>
      <c r="AH55" s="11"/>
      <c r="AI55" s="11"/>
    </row>
    <row r="56" spans="1:35" ht="46.5" customHeight="1" outlineLevel="1" x14ac:dyDescent="0.2">
      <c r="A56" s="24">
        <f t="shared" si="22"/>
        <v>2</v>
      </c>
      <c r="B56" s="25" t="s">
        <v>138</v>
      </c>
      <c r="C56" s="26"/>
      <c r="D56" s="26" t="s">
        <v>31</v>
      </c>
      <c r="E56" s="27">
        <v>174700</v>
      </c>
      <c r="F56" s="26" t="s">
        <v>139</v>
      </c>
      <c r="G56" s="27">
        <v>66646</v>
      </c>
      <c r="H56" s="39">
        <v>6</v>
      </c>
      <c r="I56" s="30">
        <f t="shared" si="23"/>
        <v>1</v>
      </c>
      <c r="J56" s="30">
        <v>1</v>
      </c>
      <c r="K56" s="31" t="s">
        <v>33</v>
      </c>
      <c r="L56" s="32"/>
      <c r="M56" s="32"/>
      <c r="N56" s="32"/>
      <c r="O56" s="33">
        <f>VLOOKUP(K56,Зони!B:D,2,FALSE)</f>
        <v>0</v>
      </c>
      <c r="P56" s="34" t="str">
        <f t="shared" si="24"/>
        <v>немає даних</v>
      </c>
      <c r="Q56" s="34">
        <f t="shared" si="25"/>
        <v>2.5999999999999999E-2</v>
      </c>
      <c r="R56" s="26">
        <v>6</v>
      </c>
      <c r="S56" s="35">
        <f>VLOOKUP(E56,ящв!A:H,3,FALSE)</f>
        <v>3.6</v>
      </c>
      <c r="T56" s="35">
        <f>VLOOKUP(E56,ящв!A:H,4,FALSE)</f>
        <v>1.2999999999999999E-2</v>
      </c>
      <c r="U56" s="33">
        <v>31</v>
      </c>
      <c r="V56" s="33">
        <v>16</v>
      </c>
      <c r="W56" s="36">
        <v>25.6</v>
      </c>
      <c r="X56" s="38"/>
      <c r="Y56" s="38"/>
      <c r="Z56" s="38"/>
      <c r="AA56" s="38"/>
      <c r="AB56" s="38"/>
      <c r="AC56" s="11"/>
      <c r="AD56" s="11"/>
      <c r="AE56" s="11"/>
      <c r="AF56" s="11"/>
      <c r="AG56" s="11"/>
      <c r="AH56" s="11"/>
      <c r="AI56" s="11"/>
    </row>
    <row r="57" spans="1:35" ht="46.5" customHeight="1" outlineLevel="1" x14ac:dyDescent="0.2">
      <c r="A57" s="24">
        <f t="shared" si="22"/>
        <v>62.833333333333329</v>
      </c>
      <c r="B57" s="25" t="s">
        <v>140</v>
      </c>
      <c r="C57" s="26"/>
      <c r="D57" s="26" t="s">
        <v>31</v>
      </c>
      <c r="E57" s="27">
        <v>170355</v>
      </c>
      <c r="F57" s="26" t="s">
        <v>141</v>
      </c>
      <c r="G57" s="27">
        <v>66640</v>
      </c>
      <c r="H57" s="39">
        <v>179</v>
      </c>
      <c r="I57" s="30">
        <f t="shared" si="23"/>
        <v>29.833333333333332</v>
      </c>
      <c r="J57" s="30">
        <v>33</v>
      </c>
      <c r="K57" s="31" t="s">
        <v>33</v>
      </c>
      <c r="L57" s="32"/>
      <c r="M57" s="32"/>
      <c r="N57" s="32"/>
      <c r="O57" s="33">
        <f>VLOOKUP(K57,Зони!B:D,2,FALSE)</f>
        <v>0</v>
      </c>
      <c r="P57" s="34" t="str">
        <f t="shared" si="24"/>
        <v>немає даних</v>
      </c>
      <c r="Q57" s="34">
        <f t="shared" si="25"/>
        <v>1.131</v>
      </c>
      <c r="R57" s="26">
        <v>6</v>
      </c>
      <c r="S57" s="35">
        <f>VLOOKUP(E57,ящв!A:H,3,FALSE)</f>
        <v>3.3</v>
      </c>
      <c r="T57" s="35">
        <f>VLOOKUP(E57,ящв!A:H,4,FALSE)</f>
        <v>1.7999999999999999E-2</v>
      </c>
      <c r="U57" s="33">
        <v>38.5</v>
      </c>
      <c r="V57" s="33">
        <v>15.2</v>
      </c>
      <c r="W57" s="36">
        <v>30</v>
      </c>
      <c r="X57" s="37">
        <f>VLOOKUP(E57,шт!A:H,3,FALSE)</f>
        <v>0.57999999999999996</v>
      </c>
      <c r="Y57" s="38">
        <v>0.57999999999999996</v>
      </c>
      <c r="Z57" s="38">
        <v>14.5</v>
      </c>
      <c r="AA57" s="38">
        <v>14.5</v>
      </c>
      <c r="AB57" s="38">
        <v>12.2</v>
      </c>
      <c r="AC57" s="11"/>
      <c r="AD57" s="11"/>
      <c r="AE57" s="11"/>
      <c r="AF57" s="11"/>
      <c r="AG57" s="11"/>
      <c r="AH57" s="11"/>
      <c r="AI57" s="11"/>
    </row>
    <row r="58" spans="1:35" ht="46.5" customHeight="1" outlineLevel="1" x14ac:dyDescent="0.2">
      <c r="A58" s="24">
        <f t="shared" si="22"/>
        <v>0.25</v>
      </c>
      <c r="B58" s="25" t="s">
        <v>142</v>
      </c>
      <c r="C58" s="26"/>
      <c r="D58" s="26"/>
      <c r="E58" s="27">
        <v>172054</v>
      </c>
      <c r="F58" s="26" t="s">
        <v>143</v>
      </c>
      <c r="G58" s="28">
        <v>62130</v>
      </c>
      <c r="H58" s="39">
        <v>3</v>
      </c>
      <c r="I58" s="30">
        <f t="shared" si="23"/>
        <v>0.25</v>
      </c>
      <c r="J58" s="30">
        <v>0</v>
      </c>
      <c r="K58" s="31" t="s">
        <v>33</v>
      </c>
      <c r="L58" s="32"/>
      <c r="M58" s="32"/>
      <c r="N58" s="32"/>
      <c r="O58" s="33">
        <f>VLOOKUP(K58,Зони!B:D,2,FALSE)</f>
        <v>0</v>
      </c>
      <c r="P58" s="34" t="str">
        <f t="shared" si="24"/>
        <v>немає даних</v>
      </c>
      <c r="Q58" s="34">
        <f t="shared" si="25"/>
        <v>5.0000000000000001E-3</v>
      </c>
      <c r="R58" s="26">
        <v>12</v>
      </c>
      <c r="S58" s="35">
        <f>VLOOKUP(E58,ящв!A:H,3,FALSE)</f>
        <v>5.65</v>
      </c>
      <c r="T58" s="35">
        <f>VLOOKUP(E58,ящв!A:H,4,FALSE)</f>
        <v>0.02</v>
      </c>
      <c r="U58" s="33">
        <v>36</v>
      </c>
      <c r="V58" s="33">
        <v>22.5</v>
      </c>
      <c r="W58" s="36">
        <v>24.5</v>
      </c>
      <c r="X58" s="37">
        <f>VLOOKUP(E58,шт!A:H,3,FALSE)</f>
        <v>0.89</v>
      </c>
      <c r="Y58" s="38">
        <v>0.89</v>
      </c>
      <c r="Z58" s="38">
        <v>20</v>
      </c>
      <c r="AA58" s="38">
        <v>14</v>
      </c>
      <c r="AB58" s="38">
        <v>13</v>
      </c>
      <c r="AC58" s="11"/>
      <c r="AD58" s="11"/>
      <c r="AE58" s="11"/>
      <c r="AF58" s="11"/>
      <c r="AG58" s="11"/>
      <c r="AH58" s="11"/>
      <c r="AI58" s="11"/>
    </row>
    <row r="59" spans="1:35" ht="46.5" customHeight="1" outlineLevel="1" x14ac:dyDescent="0.2">
      <c r="A59" s="24">
        <f t="shared" si="22"/>
        <v>1</v>
      </c>
      <c r="B59" s="25" t="s">
        <v>144</v>
      </c>
      <c r="C59" s="26"/>
      <c r="D59" s="26"/>
      <c r="E59" s="27">
        <v>174698</v>
      </c>
      <c r="F59" s="26"/>
      <c r="G59" s="27">
        <v>66616</v>
      </c>
      <c r="H59" s="29"/>
      <c r="I59" s="30">
        <f t="shared" si="23"/>
        <v>0</v>
      </c>
      <c r="J59" s="30">
        <v>1</v>
      </c>
      <c r="K59" s="31" t="s">
        <v>33</v>
      </c>
      <c r="L59" s="32"/>
      <c r="M59" s="32"/>
      <c r="N59" s="32"/>
      <c r="O59" s="33">
        <f>VLOOKUP(K59,Зони!B:D,2,FALSE)</f>
        <v>0</v>
      </c>
      <c r="P59" s="34" t="str">
        <f t="shared" si="24"/>
        <v>немає даних</v>
      </c>
      <c r="Q59" s="34">
        <f t="shared" si="25"/>
        <v>1.2999999999999999E-2</v>
      </c>
      <c r="R59" s="26">
        <v>12</v>
      </c>
      <c r="S59" s="44" t="str">
        <f>IF(X59&lt;&gt;"",X59*R59,"немає даних")</f>
        <v>немає даних</v>
      </c>
      <c r="T59" s="35">
        <f>VLOOKUP(E59,ящв!A:H,4,FALSE)</f>
        <v>1.2999999999999999E-2</v>
      </c>
      <c r="U59" s="33">
        <v>0</v>
      </c>
      <c r="V59" s="33">
        <v>0</v>
      </c>
      <c r="W59" s="36">
        <v>0</v>
      </c>
      <c r="X59" s="38"/>
      <c r="Y59" s="38"/>
      <c r="Z59" s="38"/>
      <c r="AA59" s="38"/>
      <c r="AB59" s="38"/>
      <c r="AC59" s="11"/>
      <c r="AD59" s="11"/>
      <c r="AE59" s="11"/>
      <c r="AF59" s="11"/>
      <c r="AG59" s="11"/>
      <c r="AH59" s="11"/>
      <c r="AI59" s="11"/>
    </row>
    <row r="60" spans="1:35" ht="46.5" customHeight="1" outlineLevel="1" x14ac:dyDescent="0.2">
      <c r="A60" s="24">
        <f t="shared" si="22"/>
        <v>2.8333333333333335</v>
      </c>
      <c r="B60" s="25" t="s">
        <v>145</v>
      </c>
      <c r="C60" s="26"/>
      <c r="D60" s="26" t="s">
        <v>31</v>
      </c>
      <c r="E60" s="27">
        <v>174108</v>
      </c>
      <c r="F60" s="26" t="s">
        <v>146</v>
      </c>
      <c r="G60" s="27">
        <v>66635</v>
      </c>
      <c r="H60" s="39">
        <v>34</v>
      </c>
      <c r="I60" s="30">
        <f t="shared" si="23"/>
        <v>2.8333333333333335</v>
      </c>
      <c r="J60" s="30">
        <v>0</v>
      </c>
      <c r="K60" s="31" t="s">
        <v>33</v>
      </c>
      <c r="L60" s="32"/>
      <c r="M60" s="32"/>
      <c r="N60" s="32"/>
      <c r="O60" s="33">
        <f>VLOOKUP(K60,Зони!B:D,2,FALSE)</f>
        <v>0</v>
      </c>
      <c r="P60" s="34" t="str">
        <f t="shared" si="24"/>
        <v>немає даних</v>
      </c>
      <c r="Q60" s="34">
        <f t="shared" si="25"/>
        <v>3.6999999999999998E-2</v>
      </c>
      <c r="R60" s="26">
        <v>12</v>
      </c>
      <c r="S60" s="35">
        <f>VLOOKUP(E60,ящв!A:H,3,FALSE)</f>
        <v>3.4</v>
      </c>
      <c r="T60" s="35">
        <f>VLOOKUP(E60,ящв!A:H,4,FALSE)</f>
        <v>1.2999999999999999E-2</v>
      </c>
      <c r="U60" s="33">
        <v>35</v>
      </c>
      <c r="V60" s="33">
        <v>16.3</v>
      </c>
      <c r="W60" s="36">
        <v>23.1</v>
      </c>
      <c r="X60" s="37">
        <f>VLOOKUP(E60,шт!A:H,3,FALSE)</f>
        <v>0.26</v>
      </c>
      <c r="Y60" s="38">
        <v>0.26</v>
      </c>
      <c r="Z60" s="38">
        <v>11</v>
      </c>
      <c r="AA60" s="38">
        <v>8</v>
      </c>
      <c r="AB60" s="38">
        <v>11</v>
      </c>
      <c r="AC60" s="11"/>
      <c r="AD60" s="11"/>
      <c r="AE60" s="11"/>
      <c r="AF60" s="11"/>
      <c r="AG60" s="11"/>
      <c r="AH60" s="11"/>
      <c r="AI60" s="11"/>
    </row>
    <row r="61" spans="1:35" ht="46.5" customHeight="1" outlineLevel="1" x14ac:dyDescent="0.2">
      <c r="A61" s="24">
        <f t="shared" si="22"/>
        <v>2</v>
      </c>
      <c r="B61" s="25" t="s">
        <v>147</v>
      </c>
      <c r="C61" s="26"/>
      <c r="D61" s="26" t="s">
        <v>31</v>
      </c>
      <c r="E61" s="27">
        <v>174699</v>
      </c>
      <c r="F61" s="26" t="s">
        <v>148</v>
      </c>
      <c r="G61" s="27">
        <v>66637</v>
      </c>
      <c r="H61" s="39">
        <v>12</v>
      </c>
      <c r="I61" s="30">
        <f t="shared" si="23"/>
        <v>1</v>
      </c>
      <c r="J61" s="30">
        <v>1</v>
      </c>
      <c r="K61" s="31" t="s">
        <v>33</v>
      </c>
      <c r="L61" s="32"/>
      <c r="M61" s="32"/>
      <c r="N61" s="32"/>
      <c r="O61" s="33">
        <f>VLOOKUP(K61,Зони!B:D,2,FALSE)</f>
        <v>0</v>
      </c>
      <c r="P61" s="34" t="str">
        <f t="shared" si="24"/>
        <v>немає даних</v>
      </c>
      <c r="Q61" s="34">
        <f t="shared" si="25"/>
        <v>2.5999999999999999E-2</v>
      </c>
      <c r="R61" s="26">
        <v>12</v>
      </c>
      <c r="S61" s="35">
        <f>VLOOKUP(E61,ящв!A:H,3,FALSE)</f>
        <v>5</v>
      </c>
      <c r="T61" s="35">
        <f>VLOOKUP(E61,ящв!A:H,4,FALSE)</f>
        <v>1.2999999999999999E-2</v>
      </c>
      <c r="U61" s="33">
        <v>35</v>
      </c>
      <c r="V61" s="33">
        <v>16.3</v>
      </c>
      <c r="W61" s="36">
        <v>23.1</v>
      </c>
      <c r="X61" s="38"/>
      <c r="Y61" s="38"/>
      <c r="Z61" s="38"/>
      <c r="AA61" s="38"/>
      <c r="AB61" s="38"/>
      <c r="AC61" s="11"/>
      <c r="AD61" s="11"/>
      <c r="AE61" s="11"/>
      <c r="AF61" s="11"/>
      <c r="AG61" s="11"/>
      <c r="AH61" s="11"/>
      <c r="AI61" s="11"/>
    </row>
    <row r="62" spans="1:35" ht="46.5" customHeight="1" outlineLevel="1" x14ac:dyDescent="0.2">
      <c r="A62" s="24">
        <f t="shared" si="22"/>
        <v>0.5</v>
      </c>
      <c r="B62" s="25" t="s">
        <v>149</v>
      </c>
      <c r="C62" s="26"/>
      <c r="D62" s="26" t="s">
        <v>31</v>
      </c>
      <c r="E62" s="27">
        <v>170358</v>
      </c>
      <c r="F62" s="26" t="s">
        <v>150</v>
      </c>
      <c r="G62" s="27">
        <v>66638</v>
      </c>
      <c r="H62" s="39">
        <v>3</v>
      </c>
      <c r="I62" s="30">
        <f t="shared" si="23"/>
        <v>0.5</v>
      </c>
      <c r="J62" s="30">
        <v>0</v>
      </c>
      <c r="K62" s="31" t="s">
        <v>33</v>
      </c>
      <c r="L62" s="32"/>
      <c r="M62" s="32"/>
      <c r="N62" s="32"/>
      <c r="O62" s="33">
        <f>VLOOKUP(K62,Зони!B:D,2,FALSE)</f>
        <v>0</v>
      </c>
      <c r="P62" s="34" t="str">
        <f t="shared" si="24"/>
        <v>немає даних</v>
      </c>
      <c r="Q62" s="34">
        <f t="shared" si="25"/>
        <v>8.0000000000000002E-3</v>
      </c>
      <c r="R62" s="26">
        <v>6</v>
      </c>
      <c r="S62" s="35">
        <f>VLOOKUP(E62,ящв!A:H,3,FALSE)</f>
        <v>2.7</v>
      </c>
      <c r="T62" s="35">
        <f>VLOOKUP(E62,ящв!A:H,4,FALSE)</f>
        <v>1.4999999999999999E-2</v>
      </c>
      <c r="U62" s="33">
        <v>34.5</v>
      </c>
      <c r="V62" s="33">
        <v>16</v>
      </c>
      <c r="W62" s="36">
        <v>27.5</v>
      </c>
      <c r="X62" s="37">
        <f>VLOOKUP(E62,шт!A:H,3,FALSE)</f>
        <v>0.4</v>
      </c>
      <c r="Y62" s="38">
        <v>0.4</v>
      </c>
      <c r="Z62" s="38">
        <v>15</v>
      </c>
      <c r="AA62" s="38">
        <v>13</v>
      </c>
      <c r="AB62" s="38">
        <v>11</v>
      </c>
      <c r="AC62" s="11"/>
      <c r="AD62" s="11"/>
      <c r="AE62" s="11"/>
      <c r="AF62" s="11"/>
      <c r="AG62" s="11"/>
      <c r="AH62" s="11"/>
      <c r="AI62" s="11"/>
    </row>
    <row r="63" spans="1:35" ht="46.5" customHeight="1" outlineLevel="1" x14ac:dyDescent="0.2">
      <c r="A63" s="24">
        <f t="shared" si="22"/>
        <v>0.47222222222222221</v>
      </c>
      <c r="B63" s="25" t="s">
        <v>151</v>
      </c>
      <c r="C63" s="26"/>
      <c r="D63" s="26" t="s">
        <v>31</v>
      </c>
      <c r="E63" s="27">
        <v>173134</v>
      </c>
      <c r="F63" s="26" t="s">
        <v>152</v>
      </c>
      <c r="G63" s="28">
        <v>62147</v>
      </c>
      <c r="H63" s="39">
        <v>17</v>
      </c>
      <c r="I63" s="30">
        <f t="shared" si="23"/>
        <v>0.47222222222222221</v>
      </c>
      <c r="J63" s="30">
        <v>0</v>
      </c>
      <c r="K63" s="31" t="s">
        <v>33</v>
      </c>
      <c r="L63" s="32"/>
      <c r="M63" s="32"/>
      <c r="N63" s="32"/>
      <c r="O63" s="33">
        <f>VLOOKUP(K63,Зони!B:D,2,FALSE)</f>
        <v>0</v>
      </c>
      <c r="P63" s="34" t="str">
        <f t="shared" si="24"/>
        <v>немає даних</v>
      </c>
      <c r="Q63" s="34">
        <f t="shared" si="25"/>
        <v>0.03</v>
      </c>
      <c r="R63" s="26">
        <v>36</v>
      </c>
      <c r="S63" s="35">
        <f>VLOOKUP(E63,ящв!A:H,3,FALSE)</f>
        <v>5.3</v>
      </c>
      <c r="T63" s="35">
        <f>VLOOKUP(E63,ящв!A:H,4,FALSE)</f>
        <v>6.3E-2</v>
      </c>
      <c r="U63" s="33">
        <v>44</v>
      </c>
      <c r="V63" s="33">
        <v>31</v>
      </c>
      <c r="W63" s="36">
        <v>46</v>
      </c>
      <c r="X63" s="38"/>
      <c r="Y63" s="38"/>
      <c r="Z63" s="38"/>
      <c r="AA63" s="38"/>
      <c r="AB63" s="38"/>
      <c r="AC63" s="11"/>
      <c r="AD63" s="11"/>
      <c r="AE63" s="11"/>
      <c r="AF63" s="11"/>
      <c r="AG63" s="11"/>
      <c r="AH63" s="11"/>
      <c r="AI63" s="11"/>
    </row>
    <row r="64" spans="1:35" ht="46.5" customHeight="1" outlineLevel="1" x14ac:dyDescent="0.2">
      <c r="A64" s="24">
        <f t="shared" si="22"/>
        <v>2</v>
      </c>
      <c r="B64" s="25" t="s">
        <v>153</v>
      </c>
      <c r="C64" s="26"/>
      <c r="D64" s="26"/>
      <c r="E64" s="27">
        <v>169252</v>
      </c>
      <c r="F64" s="26" t="s">
        <v>154</v>
      </c>
      <c r="G64" s="28">
        <v>62023</v>
      </c>
      <c r="H64" s="39">
        <v>12</v>
      </c>
      <c r="I64" s="30">
        <f t="shared" si="23"/>
        <v>1</v>
      </c>
      <c r="J64" s="30">
        <v>1</v>
      </c>
      <c r="K64" s="31" t="s">
        <v>33</v>
      </c>
      <c r="L64" s="32"/>
      <c r="M64" s="32"/>
      <c r="N64" s="32"/>
      <c r="O64" s="33">
        <f>VLOOKUP(K64,Зони!B:D,2,FALSE)</f>
        <v>0</v>
      </c>
      <c r="P64" s="34" t="str">
        <f t="shared" si="24"/>
        <v>немає даних</v>
      </c>
      <c r="Q64" s="34">
        <f t="shared" si="25"/>
        <v>0.06</v>
      </c>
      <c r="R64" s="26">
        <v>12</v>
      </c>
      <c r="S64" s="35">
        <f>VLOOKUP(E64,ящв!A:H,3,FALSE)</f>
        <v>4.4000000000000004</v>
      </c>
      <c r="T64" s="35">
        <f>VLOOKUP(E64,ящв!A:H,4,FALSE)</f>
        <v>0.03</v>
      </c>
      <c r="U64" s="33">
        <v>46.5</v>
      </c>
      <c r="V64" s="33">
        <v>34.5</v>
      </c>
      <c r="W64" s="36">
        <v>19</v>
      </c>
      <c r="X64" s="37">
        <f>VLOOKUP(E64,шт!A:H,3,FALSE)</f>
        <v>0.33</v>
      </c>
      <c r="Y64" s="38">
        <v>0.33</v>
      </c>
      <c r="Z64" s="38">
        <v>23</v>
      </c>
      <c r="AA64" s="38">
        <v>17</v>
      </c>
      <c r="AB64" s="38">
        <v>7</v>
      </c>
      <c r="AC64" s="11"/>
      <c r="AD64" s="11"/>
      <c r="AE64" s="11"/>
      <c r="AF64" s="11"/>
      <c r="AG64" s="11"/>
      <c r="AH64" s="11"/>
      <c r="AI64" s="11"/>
    </row>
    <row r="65" spans="1:35" ht="46.5" customHeight="1" outlineLevel="1" x14ac:dyDescent="0.2">
      <c r="A65" s="24">
        <f t="shared" si="22"/>
        <v>34.833333333333336</v>
      </c>
      <c r="B65" s="25" t="s">
        <v>155</v>
      </c>
      <c r="C65" s="26"/>
      <c r="D65" s="26" t="s">
        <v>31</v>
      </c>
      <c r="E65" s="27">
        <v>167057</v>
      </c>
      <c r="F65" s="26" t="s">
        <v>156</v>
      </c>
      <c r="G65" s="27">
        <v>69611</v>
      </c>
      <c r="H65" s="39">
        <v>209</v>
      </c>
      <c r="I65" s="30">
        <f t="shared" si="23"/>
        <v>34.833333333333336</v>
      </c>
      <c r="J65" s="30">
        <v>0</v>
      </c>
      <c r="K65" s="31" t="s">
        <v>38</v>
      </c>
      <c r="L65" s="32"/>
      <c r="M65" s="32"/>
      <c r="N65" s="32"/>
      <c r="O65" s="33">
        <f>VLOOKUP(K65,Зони!B:D,2,FALSE)</f>
        <v>0</v>
      </c>
      <c r="P65" s="34" t="str">
        <f t="shared" si="24"/>
        <v>немає даних</v>
      </c>
      <c r="Q65" s="34">
        <f t="shared" si="25"/>
        <v>0.94099999999999995</v>
      </c>
      <c r="R65" s="26">
        <v>6</v>
      </c>
      <c r="S65" s="35">
        <f>VLOOKUP(E65,ящв!A:H,3,FALSE)</f>
        <v>4.5</v>
      </c>
      <c r="T65" s="35">
        <f>VLOOKUP(E65,ящв!A:H,4,FALSE)</f>
        <v>2.7E-2</v>
      </c>
      <c r="U65" s="33">
        <v>41</v>
      </c>
      <c r="V65" s="33">
        <v>22</v>
      </c>
      <c r="W65" s="36">
        <v>29.5</v>
      </c>
      <c r="X65" s="37">
        <f>VLOOKUP(E65,шт!A:H,3,FALSE)</f>
        <v>1.4</v>
      </c>
      <c r="Y65" s="38">
        <v>1.4</v>
      </c>
      <c r="Z65" s="38">
        <v>29</v>
      </c>
      <c r="AA65" s="38">
        <v>22</v>
      </c>
      <c r="AB65" s="38">
        <v>7</v>
      </c>
      <c r="AC65" s="11"/>
      <c r="AD65" s="11"/>
      <c r="AE65" s="11"/>
      <c r="AF65" s="11"/>
      <c r="AG65" s="11"/>
      <c r="AH65" s="11"/>
      <c r="AI65" s="11"/>
    </row>
    <row r="66" spans="1:35" ht="46.5" customHeight="1" outlineLevel="1" x14ac:dyDescent="0.2">
      <c r="A66" s="24">
        <f t="shared" si="22"/>
        <v>0.16666666666666666</v>
      </c>
      <c r="B66" s="25" t="s">
        <v>157</v>
      </c>
      <c r="C66" s="26"/>
      <c r="D66" s="26"/>
      <c r="E66" s="27">
        <v>169255</v>
      </c>
      <c r="F66" s="26" t="s">
        <v>158</v>
      </c>
      <c r="G66" s="28">
        <v>62005</v>
      </c>
      <c r="H66" s="39">
        <v>2</v>
      </c>
      <c r="I66" s="30">
        <f t="shared" si="23"/>
        <v>0.16666666666666666</v>
      </c>
      <c r="J66" s="30">
        <v>0</v>
      </c>
      <c r="K66" s="31" t="s">
        <v>33</v>
      </c>
      <c r="L66" s="32"/>
      <c r="M66" s="32"/>
      <c r="N66" s="32"/>
      <c r="O66" s="33">
        <f>VLOOKUP(K66,Зони!B:D,2,FALSE)</f>
        <v>0</v>
      </c>
      <c r="P66" s="34" t="str">
        <f t="shared" si="24"/>
        <v>немає даних</v>
      </c>
      <c r="Q66" s="34">
        <f t="shared" si="25"/>
        <v>1.0999999999999999E-2</v>
      </c>
      <c r="R66" s="26">
        <v>12</v>
      </c>
      <c r="S66" s="35">
        <f>VLOOKUP(E66,ящв!A:H,3,FALSE)</f>
        <v>9.1</v>
      </c>
      <c r="T66" s="35">
        <f>VLOOKUP(E66,ящв!A:H,4,FALSE)</f>
        <v>6.7000000000000004E-2</v>
      </c>
      <c r="U66" s="33">
        <v>66.5</v>
      </c>
      <c r="V66" s="33">
        <v>46</v>
      </c>
      <c r="W66" s="36">
        <v>22</v>
      </c>
      <c r="X66" s="37">
        <f>VLOOKUP(E66,шт!A:H,3,FALSE)</f>
        <v>1.5</v>
      </c>
      <c r="Y66" s="38">
        <v>1.5</v>
      </c>
      <c r="Z66" s="38">
        <v>33</v>
      </c>
      <c r="AA66" s="38">
        <v>33</v>
      </c>
      <c r="AB66" s="38">
        <v>9.5</v>
      </c>
      <c r="AC66" s="11"/>
      <c r="AD66" s="11"/>
      <c r="AE66" s="11"/>
      <c r="AF66" s="11"/>
      <c r="AG66" s="11"/>
      <c r="AH66" s="11"/>
      <c r="AI66" s="11"/>
    </row>
    <row r="67" spans="1:35" ht="46.5" customHeight="1" outlineLevel="1" x14ac:dyDescent="0.2">
      <c r="A67" s="24">
        <f t="shared" si="22"/>
        <v>12</v>
      </c>
      <c r="B67" s="25" t="s">
        <v>159</v>
      </c>
      <c r="C67" s="26"/>
      <c r="D67" s="26" t="s">
        <v>31</v>
      </c>
      <c r="E67" s="27">
        <v>167058</v>
      </c>
      <c r="F67" s="26" t="s">
        <v>160</v>
      </c>
      <c r="G67" s="27">
        <v>68610</v>
      </c>
      <c r="H67" s="39">
        <v>54</v>
      </c>
      <c r="I67" s="30">
        <f t="shared" si="23"/>
        <v>9</v>
      </c>
      <c r="J67" s="30">
        <v>3</v>
      </c>
      <c r="K67" s="31" t="s">
        <v>33</v>
      </c>
      <c r="L67" s="32"/>
      <c r="M67" s="32"/>
      <c r="N67" s="32"/>
      <c r="O67" s="33">
        <f>VLOOKUP(K67,Зони!B:D,2,FALSE)</f>
        <v>0</v>
      </c>
      <c r="P67" s="34" t="str">
        <f t="shared" si="24"/>
        <v>немає даних</v>
      </c>
      <c r="Q67" s="34">
        <f t="shared" si="25"/>
        <v>0.45600000000000002</v>
      </c>
      <c r="R67" s="26">
        <v>6</v>
      </c>
      <c r="S67" s="35">
        <f>VLOOKUP(E67,ящв!A:H,3,FALSE)</f>
        <v>6.3</v>
      </c>
      <c r="T67" s="35">
        <f>VLOOKUP(E67,ящв!A:H,4,FALSE)</f>
        <v>3.7999999999999999E-2</v>
      </c>
      <c r="U67" s="33">
        <v>45.2</v>
      </c>
      <c r="V67" s="33">
        <v>24.5</v>
      </c>
      <c r="W67" s="36">
        <v>34.5</v>
      </c>
      <c r="X67" s="37">
        <f>VLOOKUP(E67,шт!A:H,3,FALSE)</f>
        <v>1</v>
      </c>
      <c r="Y67" s="38">
        <v>1</v>
      </c>
      <c r="Z67" s="38">
        <v>33</v>
      </c>
      <c r="AA67" s="38">
        <v>23.5</v>
      </c>
      <c r="AB67" s="38">
        <v>7.5</v>
      </c>
      <c r="AC67" s="11"/>
      <c r="AD67" s="11"/>
      <c r="AE67" s="11"/>
      <c r="AF67" s="11"/>
      <c r="AG67" s="11"/>
      <c r="AH67" s="11"/>
      <c r="AI67" s="11"/>
    </row>
    <row r="68" spans="1:35" ht="46.5" customHeight="1" outlineLevel="1" x14ac:dyDescent="0.2">
      <c r="A68" s="24">
        <f t="shared" si="22"/>
        <v>3.5416666666666665</v>
      </c>
      <c r="B68" s="25" t="s">
        <v>161</v>
      </c>
      <c r="C68" s="26"/>
      <c r="D68" s="26"/>
      <c r="E68" s="27">
        <v>167536</v>
      </c>
      <c r="F68" s="26" t="s">
        <v>162</v>
      </c>
      <c r="G68" s="27">
        <v>69613</v>
      </c>
      <c r="H68" s="39">
        <v>85</v>
      </c>
      <c r="I68" s="30">
        <f t="shared" si="23"/>
        <v>3.5416666666666665</v>
      </c>
      <c r="J68" s="30">
        <v>0</v>
      </c>
      <c r="K68" s="31" t="s">
        <v>33</v>
      </c>
      <c r="L68" s="32"/>
      <c r="M68" s="32"/>
      <c r="N68" s="32"/>
      <c r="O68" s="33">
        <f>VLOOKUP(K68,Зони!B:D,2,FALSE)</f>
        <v>0</v>
      </c>
      <c r="P68" s="34" t="str">
        <f t="shared" si="24"/>
        <v>немає даних</v>
      </c>
      <c r="Q68" s="34">
        <f t="shared" si="25"/>
        <v>8.5000000000000006E-2</v>
      </c>
      <c r="R68" s="26">
        <v>24</v>
      </c>
      <c r="S68" s="35">
        <f>VLOOKUP(E68,ящв!A:H,3,FALSE)</f>
        <v>3.4</v>
      </c>
      <c r="T68" s="35">
        <f>VLOOKUP(E68,ящв!A:H,4,FALSE)</f>
        <v>2.4E-2</v>
      </c>
      <c r="U68" s="33">
        <v>31.5</v>
      </c>
      <c r="V68" s="33">
        <v>31</v>
      </c>
      <c r="W68" s="36">
        <v>24.5</v>
      </c>
      <c r="X68" s="37">
        <f>VLOOKUP(E68,шт!A:H,3,FALSE)</f>
        <v>0.15</v>
      </c>
      <c r="Y68" s="38">
        <v>0.15</v>
      </c>
      <c r="Z68" s="38">
        <v>29</v>
      </c>
      <c r="AA68" s="38">
        <v>5</v>
      </c>
      <c r="AB68" s="38">
        <v>5</v>
      </c>
      <c r="AC68" s="11"/>
      <c r="AD68" s="11"/>
      <c r="AE68" s="11"/>
      <c r="AF68" s="11"/>
      <c r="AG68" s="11"/>
      <c r="AH68" s="11"/>
      <c r="AI68" s="11"/>
    </row>
    <row r="69" spans="1:35" ht="46.5" customHeight="1" outlineLevel="1" x14ac:dyDescent="0.2">
      <c r="A69" s="24">
        <f t="shared" si="22"/>
        <v>1</v>
      </c>
      <c r="B69" s="25" t="s">
        <v>163</v>
      </c>
      <c r="C69" s="26"/>
      <c r="D69" s="26"/>
      <c r="E69" s="27">
        <v>169258</v>
      </c>
      <c r="F69" s="26" t="s">
        <v>164</v>
      </c>
      <c r="G69" s="28">
        <v>62002</v>
      </c>
      <c r="H69" s="29"/>
      <c r="I69" s="30">
        <f t="shared" si="23"/>
        <v>0</v>
      </c>
      <c r="J69" s="30">
        <v>1</v>
      </c>
      <c r="K69" s="31" t="s">
        <v>33</v>
      </c>
      <c r="L69" s="32"/>
      <c r="M69" s="32"/>
      <c r="N69" s="32"/>
      <c r="O69" s="33">
        <f>VLOOKUP(K69,Зони!B:D,2,FALSE)</f>
        <v>0</v>
      </c>
      <c r="P69" s="34" t="str">
        <f t="shared" si="24"/>
        <v>немає даних</v>
      </c>
      <c r="Q69" s="34">
        <f t="shared" si="25"/>
        <v>4.1000000000000002E-2</v>
      </c>
      <c r="R69" s="26">
        <v>12</v>
      </c>
      <c r="S69" s="35">
        <f>VLOOKUP(E69,ящв!A:H,3,FALSE)</f>
        <v>4.5999999999999996</v>
      </c>
      <c r="T69" s="35">
        <f>VLOOKUP(E69,ящв!A:H,4,FALSE)</f>
        <v>4.1000000000000002E-2</v>
      </c>
      <c r="U69" s="33">
        <v>46</v>
      </c>
      <c r="V69" s="33">
        <v>28.5</v>
      </c>
      <c r="W69" s="36">
        <v>31.5</v>
      </c>
      <c r="X69" s="37">
        <f>VLOOKUP(E69,шт!A:H,3,FALSE)</f>
        <v>0.5</v>
      </c>
      <c r="Y69" s="38">
        <v>0.5</v>
      </c>
      <c r="Z69" s="38">
        <v>31</v>
      </c>
      <c r="AA69" s="38">
        <v>11</v>
      </c>
      <c r="AB69" s="38">
        <v>9</v>
      </c>
      <c r="AC69" s="11"/>
      <c r="AD69" s="11"/>
      <c r="AE69" s="11"/>
      <c r="AF69" s="11"/>
      <c r="AG69" s="11"/>
      <c r="AH69" s="11"/>
      <c r="AI69" s="11"/>
    </row>
    <row r="70" spans="1:35" ht="46.5" customHeight="1" outlineLevel="1" x14ac:dyDescent="0.2">
      <c r="A70" s="24">
        <f t="shared" si="22"/>
        <v>605.66666666666663</v>
      </c>
      <c r="B70" s="25" t="s">
        <v>165</v>
      </c>
      <c r="C70" s="26"/>
      <c r="D70" s="26" t="s">
        <v>31</v>
      </c>
      <c r="E70" s="27">
        <v>167060</v>
      </c>
      <c r="F70" s="26" t="s">
        <v>166</v>
      </c>
      <c r="G70" s="27">
        <v>68612</v>
      </c>
      <c r="H70" s="51">
        <v>7268</v>
      </c>
      <c r="I70" s="30">
        <f t="shared" si="23"/>
        <v>605.66666666666663</v>
      </c>
      <c r="J70" s="30">
        <v>0</v>
      </c>
      <c r="K70" s="31" t="s">
        <v>38</v>
      </c>
      <c r="L70" s="32"/>
      <c r="M70" s="32"/>
      <c r="N70" s="32"/>
      <c r="O70" s="33">
        <f>VLOOKUP(K70,Зони!B:D,2,FALSE)</f>
        <v>0</v>
      </c>
      <c r="P70" s="34" t="str">
        <f t="shared" si="24"/>
        <v>немає даних</v>
      </c>
      <c r="Q70" s="34">
        <f t="shared" si="25"/>
        <v>27.254999999999999</v>
      </c>
      <c r="R70" s="26">
        <v>12</v>
      </c>
      <c r="S70" s="35">
        <f>VLOOKUP(E70,ящв!A:H,3,FALSE)</f>
        <v>5.0999999999999996</v>
      </c>
      <c r="T70" s="35">
        <f>VLOOKUP(E70,ящв!A:H,4,FALSE)</f>
        <v>4.4999999999999998E-2</v>
      </c>
      <c r="U70" s="33">
        <v>43.5</v>
      </c>
      <c r="V70" s="33">
        <v>32.5</v>
      </c>
      <c r="W70" s="36">
        <v>31.9</v>
      </c>
      <c r="X70" s="37">
        <f>VLOOKUP(E70,шт!A:H,3,FALSE)</f>
        <v>0.5</v>
      </c>
      <c r="Y70" s="38">
        <v>0.5</v>
      </c>
      <c r="Z70" s="38">
        <v>31</v>
      </c>
      <c r="AA70" s="38">
        <v>10.5</v>
      </c>
      <c r="AB70" s="38">
        <v>10.5</v>
      </c>
      <c r="AC70" s="11"/>
      <c r="AD70" s="11"/>
      <c r="AE70" s="11"/>
      <c r="AF70" s="11"/>
      <c r="AG70" s="11"/>
      <c r="AH70" s="11"/>
      <c r="AI70" s="11"/>
    </row>
    <row r="71" spans="1:35" ht="46.5" customHeight="1" outlineLevel="1" x14ac:dyDescent="0.2">
      <c r="A71" s="24">
        <f t="shared" si="22"/>
        <v>1</v>
      </c>
      <c r="B71" s="25" t="s">
        <v>167</v>
      </c>
      <c r="C71" s="26"/>
      <c r="D71" s="26"/>
      <c r="E71" s="27">
        <v>169257</v>
      </c>
      <c r="F71" s="26" t="s">
        <v>168</v>
      </c>
      <c r="G71" s="28">
        <v>62003</v>
      </c>
      <c r="H71" s="29"/>
      <c r="I71" s="30">
        <f t="shared" si="23"/>
        <v>0</v>
      </c>
      <c r="J71" s="30">
        <v>1</v>
      </c>
      <c r="K71" s="31" t="s">
        <v>33</v>
      </c>
      <c r="L71" s="32"/>
      <c r="M71" s="32"/>
      <c r="N71" s="32"/>
      <c r="O71" s="33">
        <f>VLOOKUP(K71,Зони!B:D,2,FALSE)</f>
        <v>0</v>
      </c>
      <c r="P71" s="34" t="str">
        <f t="shared" si="24"/>
        <v>немає даних</v>
      </c>
      <c r="Q71" s="34">
        <f t="shared" si="25"/>
        <v>6.6000000000000003E-2</v>
      </c>
      <c r="R71" s="26">
        <v>12</v>
      </c>
      <c r="S71" s="35">
        <f>VLOOKUP(E71,ящв!A:H,3,FALSE)</f>
        <v>6.15</v>
      </c>
      <c r="T71" s="35">
        <f>VLOOKUP(E71,ящв!A:H,4,FALSE)</f>
        <v>6.6000000000000003E-2</v>
      </c>
      <c r="U71" s="33">
        <v>45.5</v>
      </c>
      <c r="V71" s="33">
        <v>39</v>
      </c>
      <c r="W71" s="36">
        <v>37</v>
      </c>
      <c r="X71" s="37">
        <f>VLOOKUP(E71,шт!A:H,3,FALSE)</f>
        <v>0.45</v>
      </c>
      <c r="Y71" s="38">
        <v>0.45</v>
      </c>
      <c r="Z71" s="38">
        <v>36</v>
      </c>
      <c r="AA71" s="38">
        <v>12.5</v>
      </c>
      <c r="AB71" s="38">
        <v>11</v>
      </c>
      <c r="AC71" s="11"/>
      <c r="AD71" s="11"/>
      <c r="AE71" s="11"/>
      <c r="AF71" s="11"/>
      <c r="AG71" s="11"/>
      <c r="AH71" s="11"/>
      <c r="AI71" s="11"/>
    </row>
    <row r="72" spans="1:35" ht="46.5" customHeight="1" outlineLevel="1" x14ac:dyDescent="0.2">
      <c r="A72" s="24">
        <f t="shared" si="22"/>
        <v>20.5</v>
      </c>
      <c r="B72" s="25" t="s">
        <v>169</v>
      </c>
      <c r="C72" s="26"/>
      <c r="D72" s="26" t="s">
        <v>31</v>
      </c>
      <c r="E72" s="27">
        <v>167059</v>
      </c>
      <c r="F72" s="26" t="s">
        <v>170</v>
      </c>
      <c r="G72" s="27">
        <v>68614</v>
      </c>
      <c r="H72" s="39">
        <v>46</v>
      </c>
      <c r="I72" s="30">
        <f t="shared" si="23"/>
        <v>11.5</v>
      </c>
      <c r="J72" s="30">
        <v>9</v>
      </c>
      <c r="K72" s="31" t="s">
        <v>33</v>
      </c>
      <c r="L72" s="32"/>
      <c r="M72" s="32"/>
      <c r="N72" s="32"/>
      <c r="O72" s="33">
        <f>VLOOKUP(K72,Зони!B:D,2,FALSE)</f>
        <v>0</v>
      </c>
      <c r="P72" s="34" t="str">
        <f t="shared" si="24"/>
        <v>немає даних</v>
      </c>
      <c r="Q72" s="34">
        <f t="shared" si="25"/>
        <v>0.59499999999999997</v>
      </c>
      <c r="R72" s="26">
        <v>4</v>
      </c>
      <c r="S72" s="35">
        <f>VLOOKUP(E72,ящв!A:H,3,FALSE)</f>
        <v>2.9</v>
      </c>
      <c r="T72" s="35">
        <f>VLOOKUP(E72,ящв!A:H,4,FALSE)</f>
        <v>2.9000000000000001E-2</v>
      </c>
      <c r="U72" s="33">
        <v>27.6</v>
      </c>
      <c r="V72" s="33">
        <v>27.6</v>
      </c>
      <c r="W72" s="36">
        <v>38.700000000000003</v>
      </c>
      <c r="X72" s="37">
        <f>VLOOKUP(E72,шт!A:H,3,FALSE)</f>
        <v>0.6</v>
      </c>
      <c r="Y72" s="38">
        <v>0.6</v>
      </c>
      <c r="Z72" s="38">
        <v>37.5</v>
      </c>
      <c r="AA72" s="38">
        <v>13.5</v>
      </c>
      <c r="AB72" s="38">
        <v>13.5</v>
      </c>
      <c r="AC72" s="11"/>
      <c r="AD72" s="11"/>
      <c r="AE72" s="11"/>
      <c r="AF72" s="11"/>
      <c r="AG72" s="11"/>
      <c r="AH72" s="11"/>
      <c r="AI72" s="11"/>
    </row>
    <row r="73" spans="1:35" ht="46.5" customHeight="1" outlineLevel="1" x14ac:dyDescent="0.2">
      <c r="A73" s="24">
        <f t="shared" si="22"/>
        <v>9</v>
      </c>
      <c r="B73" s="25" t="s">
        <v>171</v>
      </c>
      <c r="C73" s="26"/>
      <c r="D73" s="26" t="s">
        <v>31</v>
      </c>
      <c r="E73" s="27">
        <v>166455</v>
      </c>
      <c r="F73" s="26" t="s">
        <v>172</v>
      </c>
      <c r="G73" s="27">
        <v>68605</v>
      </c>
      <c r="H73" s="39">
        <v>27</v>
      </c>
      <c r="I73" s="30">
        <f t="shared" si="23"/>
        <v>9</v>
      </c>
      <c r="J73" s="30">
        <v>0</v>
      </c>
      <c r="K73" s="31" t="s">
        <v>33</v>
      </c>
      <c r="L73" s="32"/>
      <c r="M73" s="32"/>
      <c r="N73" s="32"/>
      <c r="O73" s="33">
        <f>VLOOKUP(K73,Зони!B:D,2,FALSE)</f>
        <v>0</v>
      </c>
      <c r="P73" s="34" t="str">
        <f t="shared" si="24"/>
        <v>немає даних</v>
      </c>
      <c r="Q73" s="34">
        <f t="shared" si="25"/>
        <v>0.26100000000000001</v>
      </c>
      <c r="R73" s="26">
        <v>3</v>
      </c>
      <c r="S73" s="35">
        <f>VLOOKUP(E73,ящв!A:H,3,FALSE)</f>
        <v>3</v>
      </c>
      <c r="T73" s="35">
        <f>VLOOKUP(E73,ящв!A:H,4,FALSE)</f>
        <v>2.9000000000000001E-2</v>
      </c>
      <c r="U73" s="33">
        <v>37.700000000000003</v>
      </c>
      <c r="V73" s="33">
        <v>20</v>
      </c>
      <c r="W73" s="36">
        <v>39</v>
      </c>
      <c r="X73" s="37">
        <f>VLOOKUP(E73,шт!A:H,3,FALSE)</f>
        <v>0.9</v>
      </c>
      <c r="Y73" s="38">
        <v>0.9</v>
      </c>
      <c r="Z73" s="38">
        <v>38.5</v>
      </c>
      <c r="AA73" s="38">
        <v>19.5</v>
      </c>
      <c r="AB73" s="38">
        <v>12</v>
      </c>
      <c r="AC73" s="11"/>
      <c r="AD73" s="11"/>
      <c r="AE73" s="11"/>
      <c r="AF73" s="11"/>
      <c r="AG73" s="11"/>
      <c r="AH73" s="11"/>
      <c r="AI73" s="11"/>
    </row>
    <row r="74" spans="1:35" ht="46.5" customHeight="1" outlineLevel="1" x14ac:dyDescent="0.2">
      <c r="A74" s="24">
        <f t="shared" si="22"/>
        <v>2</v>
      </c>
      <c r="B74" s="25" t="s">
        <v>173</v>
      </c>
      <c r="C74" s="26"/>
      <c r="D74" s="26"/>
      <c r="E74" s="27">
        <v>169251</v>
      </c>
      <c r="F74" s="26" t="s">
        <v>174</v>
      </c>
      <c r="G74" s="28">
        <v>62030</v>
      </c>
      <c r="H74" s="39">
        <v>4</v>
      </c>
      <c r="I74" s="30">
        <f t="shared" si="23"/>
        <v>1</v>
      </c>
      <c r="J74" s="30">
        <v>1</v>
      </c>
      <c r="K74" s="31" t="s">
        <v>33</v>
      </c>
      <c r="L74" s="32"/>
      <c r="M74" s="32"/>
      <c r="N74" s="32"/>
      <c r="O74" s="33">
        <f>VLOOKUP(K74,Зони!B:D,2,FALSE)</f>
        <v>0</v>
      </c>
      <c r="P74" s="34" t="str">
        <f t="shared" si="24"/>
        <v>немає даних</v>
      </c>
      <c r="Q74" s="34">
        <f t="shared" si="25"/>
        <v>0.104</v>
      </c>
      <c r="R74" s="26">
        <v>4</v>
      </c>
      <c r="S74" s="35">
        <f>VLOOKUP(E74,ящв!A:H,3,FALSE)</f>
        <v>4.1500000000000004</v>
      </c>
      <c r="T74" s="35">
        <f>VLOOKUP(E74,ящв!A:H,4,FALSE)</f>
        <v>5.1999999999999998E-2</v>
      </c>
      <c r="U74" s="33">
        <v>42.5</v>
      </c>
      <c r="V74" s="33">
        <v>24.5</v>
      </c>
      <c r="W74" s="36">
        <v>50</v>
      </c>
      <c r="X74" s="37">
        <f>VLOOKUP(E74,шт!A:H,3,FALSE)</f>
        <v>0.96</v>
      </c>
      <c r="Y74" s="38">
        <v>0.96</v>
      </c>
      <c r="Z74" s="38">
        <v>49.5</v>
      </c>
      <c r="AA74" s="38">
        <v>20.5</v>
      </c>
      <c r="AB74" s="38">
        <v>12</v>
      </c>
      <c r="AC74" s="11"/>
      <c r="AD74" s="11"/>
      <c r="AE74" s="11"/>
      <c r="AF74" s="11"/>
      <c r="AG74" s="11"/>
      <c r="AH74" s="11"/>
      <c r="AI74" s="11"/>
    </row>
    <row r="75" spans="1:35" ht="46.5" customHeight="1" outlineLevel="1" x14ac:dyDescent="0.2">
      <c r="A75" s="24">
        <f t="shared" si="22"/>
        <v>12.666666666666668</v>
      </c>
      <c r="B75" s="25" t="s">
        <v>175</v>
      </c>
      <c r="C75" s="26"/>
      <c r="D75" s="26" t="s">
        <v>31</v>
      </c>
      <c r="E75" s="27">
        <v>167061</v>
      </c>
      <c r="F75" s="26" t="s">
        <v>176</v>
      </c>
      <c r="G75" s="27">
        <v>68615</v>
      </c>
      <c r="H75" s="39">
        <v>23</v>
      </c>
      <c r="I75" s="30">
        <f t="shared" si="23"/>
        <v>7.666666666666667</v>
      </c>
      <c r="J75" s="30">
        <v>5</v>
      </c>
      <c r="K75" s="31" t="s">
        <v>33</v>
      </c>
      <c r="L75" s="32"/>
      <c r="M75" s="32"/>
      <c r="N75" s="32"/>
      <c r="O75" s="33">
        <f>VLOOKUP(K75,Зони!B:D,2,FALSE)</f>
        <v>0</v>
      </c>
      <c r="P75" s="34" t="str">
        <f t="shared" si="24"/>
        <v>немає даних</v>
      </c>
      <c r="Q75" s="34">
        <f t="shared" si="25"/>
        <v>0.50700000000000001</v>
      </c>
      <c r="R75" s="26">
        <v>3</v>
      </c>
      <c r="S75" s="35">
        <f>VLOOKUP(E75,ящв!A:H,3,FALSE)</f>
        <v>3.5</v>
      </c>
      <c r="T75" s="35">
        <f>VLOOKUP(E75,ящв!A:H,4,FALSE)</f>
        <v>0.04</v>
      </c>
      <c r="U75" s="33">
        <v>37.700000000000003</v>
      </c>
      <c r="V75" s="33">
        <v>21.3</v>
      </c>
      <c r="W75" s="36">
        <v>49.8</v>
      </c>
      <c r="X75" s="37">
        <f>VLOOKUP(E75,шт!A:H,3,FALSE)</f>
        <v>1.25</v>
      </c>
      <c r="Y75" s="38">
        <v>1.25</v>
      </c>
      <c r="Z75" s="38">
        <v>48</v>
      </c>
      <c r="AA75" s="38">
        <v>20.5</v>
      </c>
      <c r="AB75" s="38">
        <v>12</v>
      </c>
      <c r="AC75" s="11"/>
      <c r="AD75" s="11"/>
      <c r="AE75" s="11"/>
      <c r="AF75" s="11"/>
      <c r="AG75" s="11"/>
      <c r="AH75" s="11"/>
      <c r="AI75" s="11"/>
    </row>
    <row r="76" spans="1:35" ht="12" customHeight="1" outlineLevel="1" x14ac:dyDescent="0.2">
      <c r="A76" s="11"/>
      <c r="B76" s="18" t="s">
        <v>177</v>
      </c>
      <c r="C76" s="19"/>
      <c r="D76" s="20"/>
      <c r="E76" s="21"/>
      <c r="F76" s="21"/>
      <c r="G76" s="21"/>
      <c r="H76" s="20"/>
      <c r="I76" s="21"/>
      <c r="J76" s="21"/>
      <c r="K76" s="21"/>
      <c r="L76" s="21"/>
      <c r="M76" s="21"/>
      <c r="N76" s="21"/>
      <c r="O76" s="20"/>
      <c r="P76" s="22"/>
      <c r="Q76" s="23"/>
      <c r="R76" s="21"/>
      <c r="S76" s="20"/>
      <c r="T76" s="20"/>
      <c r="U76" s="21"/>
      <c r="V76" s="21"/>
      <c r="W76" s="21"/>
      <c r="X76" s="21"/>
      <c r="Y76" s="21"/>
      <c r="Z76" s="21"/>
      <c r="AA76" s="21"/>
      <c r="AB76" s="21"/>
    </row>
    <row r="77" spans="1:35" ht="46.5" customHeight="1" outlineLevel="1" x14ac:dyDescent="0.2">
      <c r="A77" s="24">
        <f t="shared" ref="A77:A105" si="26">J77+I77</f>
        <v>128</v>
      </c>
      <c r="B77" s="25" t="s">
        <v>178</v>
      </c>
      <c r="C77" s="26"/>
      <c r="D77" s="26" t="s">
        <v>179</v>
      </c>
      <c r="E77" s="52">
        <v>333</v>
      </c>
      <c r="F77" s="26"/>
      <c r="G77" s="27">
        <v>2843</v>
      </c>
      <c r="H77" s="39">
        <v>128</v>
      </c>
      <c r="I77" s="45">
        <f t="shared" ref="I77:I105" si="27">H77/R77</f>
        <v>128</v>
      </c>
      <c r="J77" s="30">
        <v>0</v>
      </c>
      <c r="K77" s="31"/>
      <c r="L77" s="32"/>
      <c r="M77" s="32"/>
      <c r="N77" s="32"/>
      <c r="O77" s="33" t="e">
        <f>VLOOKUP(K77,Зони!B:D,2,FALSE)</f>
        <v>#N/A</v>
      </c>
      <c r="P77" s="34" t="str">
        <f t="shared" ref="P77:P105" si="28">IFERROR(A77/N77*V77/100/O77,"немає даних")</f>
        <v>немає даних</v>
      </c>
      <c r="Q77" s="50" t="str">
        <f t="shared" ref="Q77:Q87" si="29">IFERROR(ROUND(P77,1)*U77/100,"немає даних")</f>
        <v>немає даних</v>
      </c>
      <c r="R77" s="47">
        <v>1</v>
      </c>
      <c r="S77" s="44" t="str">
        <f t="shared" ref="S77:S78" si="30">IF(X77&lt;&gt;"",X77*R77,"немає даних")</f>
        <v>немає даних</v>
      </c>
      <c r="T77" s="44" t="str">
        <f t="shared" ref="T77:T78" si="31">IF(Y77&lt;&gt;"",Y77*R77,"немає даних")</f>
        <v>немає даних</v>
      </c>
      <c r="U77" s="48" t="str">
        <f t="shared" ref="U77:W77" si="32">IF(Z77&lt;&gt;"",Z77,"немає даних")</f>
        <v>немає даних</v>
      </c>
      <c r="V77" s="48" t="str">
        <f t="shared" si="32"/>
        <v>немає даних</v>
      </c>
      <c r="W77" s="48" t="str">
        <f t="shared" si="32"/>
        <v>немає даних</v>
      </c>
      <c r="X77" s="38"/>
      <c r="Y77" s="38"/>
      <c r="Z77" s="38"/>
      <c r="AA77" s="38"/>
      <c r="AB77" s="38"/>
      <c r="AC77" s="11"/>
      <c r="AD77" s="11"/>
      <c r="AE77" s="11"/>
      <c r="AF77" s="11"/>
      <c r="AG77" s="11"/>
      <c r="AH77" s="11"/>
      <c r="AI77" s="11"/>
    </row>
    <row r="78" spans="1:35" ht="46.5" customHeight="1" outlineLevel="1" x14ac:dyDescent="0.2">
      <c r="A78" s="24">
        <f t="shared" si="26"/>
        <v>109</v>
      </c>
      <c r="B78" s="25" t="s">
        <v>180</v>
      </c>
      <c r="C78" s="26"/>
      <c r="D78" s="26" t="s">
        <v>179</v>
      </c>
      <c r="E78" s="52">
        <v>444</v>
      </c>
      <c r="F78" s="26"/>
      <c r="G78" s="27">
        <v>2841</v>
      </c>
      <c r="H78" s="39">
        <v>109</v>
      </c>
      <c r="I78" s="45">
        <f t="shared" si="27"/>
        <v>109</v>
      </c>
      <c r="J78" s="30">
        <v>0</v>
      </c>
      <c r="K78" s="31"/>
      <c r="L78" s="32"/>
      <c r="M78" s="32"/>
      <c r="N78" s="32"/>
      <c r="O78" s="33" t="e">
        <f>VLOOKUP(K78,Зони!B:D,2,FALSE)</f>
        <v>#N/A</v>
      </c>
      <c r="P78" s="34" t="str">
        <f t="shared" si="28"/>
        <v>немає даних</v>
      </c>
      <c r="Q78" s="50" t="str">
        <f t="shared" si="29"/>
        <v>немає даних</v>
      </c>
      <c r="R78" s="47">
        <v>1</v>
      </c>
      <c r="S78" s="44" t="str">
        <f t="shared" si="30"/>
        <v>немає даних</v>
      </c>
      <c r="T78" s="44" t="str">
        <f t="shared" si="31"/>
        <v>немає даних</v>
      </c>
      <c r="U78" s="48" t="str">
        <f t="shared" ref="U78:W78" si="33">IF(Z78&lt;&gt;"",Z78,"немає даних")</f>
        <v>немає даних</v>
      </c>
      <c r="V78" s="48" t="str">
        <f t="shared" si="33"/>
        <v>немає даних</v>
      </c>
      <c r="W78" s="48" t="str">
        <f t="shared" si="33"/>
        <v>немає даних</v>
      </c>
      <c r="X78" s="38"/>
      <c r="Y78" s="38"/>
      <c r="Z78" s="38"/>
      <c r="AA78" s="38"/>
      <c r="AB78" s="38"/>
      <c r="AC78" s="11"/>
      <c r="AD78" s="11"/>
      <c r="AE78" s="11"/>
      <c r="AF78" s="11"/>
      <c r="AG78" s="11"/>
      <c r="AH78" s="11"/>
      <c r="AI78" s="11"/>
    </row>
    <row r="79" spans="1:35" ht="46.5" customHeight="1" outlineLevel="1" x14ac:dyDescent="0.2">
      <c r="A79" s="24">
        <f t="shared" si="26"/>
        <v>87</v>
      </c>
      <c r="B79" s="25" t="s">
        <v>181</v>
      </c>
      <c r="C79" s="26"/>
      <c r="D79" s="26" t="s">
        <v>182</v>
      </c>
      <c r="E79" s="27">
        <v>173087</v>
      </c>
      <c r="F79" s="26"/>
      <c r="G79" s="27">
        <v>28909</v>
      </c>
      <c r="H79" s="39">
        <v>87</v>
      </c>
      <c r="I79" s="45">
        <f t="shared" si="27"/>
        <v>87</v>
      </c>
      <c r="J79" s="30">
        <v>0</v>
      </c>
      <c r="K79" s="31"/>
      <c r="L79" s="32"/>
      <c r="M79" s="32"/>
      <c r="N79" s="32"/>
      <c r="O79" s="33" t="e">
        <f>VLOOKUP(K79,Зони!B:D,2,FALSE)</f>
        <v>#N/A</v>
      </c>
      <c r="P79" s="34" t="str">
        <f t="shared" si="28"/>
        <v>немає даних</v>
      </c>
      <c r="Q79" s="50" t="str">
        <f t="shared" si="29"/>
        <v>немає даних</v>
      </c>
      <c r="R79" s="47">
        <v>1</v>
      </c>
      <c r="S79" s="49">
        <f t="shared" ref="S79:W79" si="34">IF(X79&lt;&gt;"",X79,"немає даних")</f>
        <v>0.5</v>
      </c>
      <c r="T79" s="48">
        <f t="shared" si="34"/>
        <v>0.5</v>
      </c>
      <c r="U79" s="48">
        <f t="shared" si="34"/>
        <v>25</v>
      </c>
      <c r="V79" s="48">
        <f t="shared" si="34"/>
        <v>19</v>
      </c>
      <c r="W79" s="48">
        <f t="shared" si="34"/>
        <v>6</v>
      </c>
      <c r="X79" s="37">
        <f>VLOOKUP(E79,шт!A:H,3,FALSE)</f>
        <v>0.5</v>
      </c>
      <c r="Y79" s="38">
        <v>0.5</v>
      </c>
      <c r="Z79" s="38">
        <v>25</v>
      </c>
      <c r="AA79" s="38">
        <v>19</v>
      </c>
      <c r="AB79" s="38">
        <v>6</v>
      </c>
      <c r="AC79" s="11"/>
      <c r="AD79" s="11"/>
      <c r="AE79" s="11"/>
      <c r="AF79" s="11"/>
      <c r="AG79" s="11"/>
      <c r="AH79" s="11"/>
      <c r="AI79" s="11"/>
    </row>
    <row r="80" spans="1:35" ht="46.5" customHeight="1" outlineLevel="1" x14ac:dyDescent="0.2">
      <c r="A80" s="24">
        <f t="shared" si="26"/>
        <v>11.333333333333334</v>
      </c>
      <c r="B80" s="25" t="s">
        <v>183</v>
      </c>
      <c r="C80" s="26"/>
      <c r="D80" s="26"/>
      <c r="E80" s="27">
        <v>167217</v>
      </c>
      <c r="F80" s="26" t="s">
        <v>184</v>
      </c>
      <c r="G80" s="28">
        <v>58000</v>
      </c>
      <c r="H80" s="39">
        <v>68</v>
      </c>
      <c r="I80" s="30">
        <f t="shared" si="27"/>
        <v>11.333333333333334</v>
      </c>
      <c r="J80" s="30">
        <v>0</v>
      </c>
      <c r="K80" s="31"/>
      <c r="L80" s="32"/>
      <c r="M80" s="32"/>
      <c r="N80" s="32"/>
      <c r="O80" s="33" t="e">
        <f>VLOOKUP(K80,Зони!B:D,2,FALSE)</f>
        <v>#N/A</v>
      </c>
      <c r="P80" s="34" t="str">
        <f t="shared" si="28"/>
        <v>немає даних</v>
      </c>
      <c r="Q80" s="50" t="str">
        <f t="shared" si="29"/>
        <v>немає даних</v>
      </c>
      <c r="R80" s="26">
        <v>6</v>
      </c>
      <c r="S80" s="35">
        <f>VLOOKUP(E80,ящв!A:H,3,FALSE)</f>
        <v>4.0999999999999996</v>
      </c>
      <c r="T80" s="35">
        <f>VLOOKUP(E80,ящв!A:H,4,FALSE)</f>
        <v>2.5000000000000001E-2</v>
      </c>
      <c r="U80" s="33">
        <v>42</v>
      </c>
      <c r="V80" s="33">
        <v>27.5</v>
      </c>
      <c r="W80" s="36">
        <v>22</v>
      </c>
      <c r="X80" s="37">
        <f>VLOOKUP(E80,шт!A:H,3,FALSE)</f>
        <v>0.75</v>
      </c>
      <c r="Y80" s="38">
        <v>0.75</v>
      </c>
      <c r="Z80" s="38">
        <v>20</v>
      </c>
      <c r="AA80" s="38">
        <v>20</v>
      </c>
      <c r="AB80" s="38">
        <v>9</v>
      </c>
      <c r="AC80" s="11"/>
      <c r="AD80" s="11"/>
      <c r="AE80" s="11"/>
      <c r="AF80" s="11"/>
      <c r="AG80" s="11"/>
      <c r="AH80" s="11"/>
      <c r="AI80" s="11"/>
    </row>
    <row r="81" spans="1:35" ht="46.5" customHeight="1" outlineLevel="1" x14ac:dyDescent="0.2">
      <c r="A81" s="24">
        <f t="shared" si="26"/>
        <v>443</v>
      </c>
      <c r="B81" s="25" t="s">
        <v>185</v>
      </c>
      <c r="C81" s="26"/>
      <c r="D81" s="26" t="s">
        <v>182</v>
      </c>
      <c r="E81" s="27">
        <v>167641</v>
      </c>
      <c r="F81" s="26"/>
      <c r="G81" s="27">
        <v>28910</v>
      </c>
      <c r="H81" s="39">
        <v>443</v>
      </c>
      <c r="I81" s="45">
        <f t="shared" si="27"/>
        <v>443</v>
      </c>
      <c r="J81" s="30">
        <v>0</v>
      </c>
      <c r="K81" s="31"/>
      <c r="L81" s="32"/>
      <c r="M81" s="32"/>
      <c r="N81" s="32"/>
      <c r="O81" s="33" t="e">
        <f>VLOOKUP(K81,Зони!B:D,2,FALSE)</f>
        <v>#N/A</v>
      </c>
      <c r="P81" s="34" t="str">
        <f t="shared" si="28"/>
        <v>немає даних</v>
      </c>
      <c r="Q81" s="50" t="str">
        <f t="shared" si="29"/>
        <v>немає даних</v>
      </c>
      <c r="R81" s="47">
        <v>1</v>
      </c>
      <c r="S81" s="44" t="str">
        <f>IF(X81&lt;&gt;"",X81*R81,"немає даних")</f>
        <v>немає даних</v>
      </c>
      <c r="T81" s="44" t="str">
        <f>IF(Y81&lt;&gt;"",Y81*R81,"немає даних")</f>
        <v>немає даних</v>
      </c>
      <c r="U81" s="48" t="str">
        <f t="shared" ref="U81:W81" si="35">IF(Z81&lt;&gt;"",Z81,"немає даних")</f>
        <v>немає даних</v>
      </c>
      <c r="V81" s="48" t="str">
        <f t="shared" si="35"/>
        <v>немає даних</v>
      </c>
      <c r="W81" s="48" t="str">
        <f t="shared" si="35"/>
        <v>немає даних</v>
      </c>
      <c r="X81" s="38"/>
      <c r="Y81" s="38"/>
      <c r="Z81" s="38"/>
      <c r="AA81" s="38"/>
      <c r="AB81" s="38"/>
      <c r="AC81" s="11"/>
      <c r="AD81" s="11"/>
      <c r="AE81" s="11"/>
      <c r="AF81" s="11"/>
      <c r="AG81" s="11"/>
      <c r="AH81" s="11"/>
      <c r="AI81" s="11"/>
    </row>
    <row r="82" spans="1:35" ht="46.5" customHeight="1" outlineLevel="1" x14ac:dyDescent="0.2">
      <c r="A82" s="24">
        <f t="shared" si="26"/>
        <v>6</v>
      </c>
      <c r="B82" s="25" t="s">
        <v>186</v>
      </c>
      <c r="C82" s="26"/>
      <c r="D82" s="26" t="s">
        <v>31</v>
      </c>
      <c r="E82" s="27">
        <v>167214</v>
      </c>
      <c r="F82" s="26" t="s">
        <v>187</v>
      </c>
      <c r="G82" s="28">
        <v>58001</v>
      </c>
      <c r="H82" s="39">
        <v>24</v>
      </c>
      <c r="I82" s="30">
        <f t="shared" si="27"/>
        <v>6</v>
      </c>
      <c r="J82" s="30">
        <v>0</v>
      </c>
      <c r="K82" s="31"/>
      <c r="L82" s="32"/>
      <c r="M82" s="32"/>
      <c r="N82" s="32"/>
      <c r="O82" s="33" t="e">
        <f>VLOOKUP(K82,Зони!B:D,2,FALSE)</f>
        <v>#N/A</v>
      </c>
      <c r="P82" s="34" t="str">
        <f t="shared" si="28"/>
        <v>немає даних</v>
      </c>
      <c r="Q82" s="50" t="str">
        <f t="shared" si="29"/>
        <v>немає даних</v>
      </c>
      <c r="R82" s="26">
        <v>4</v>
      </c>
      <c r="S82" s="35">
        <f>VLOOKUP(E82,ящв!A:H,3,FALSE)</f>
        <v>4</v>
      </c>
      <c r="T82" s="35">
        <f>VLOOKUP(E82,ящв!A:H,4,FALSE)</f>
        <v>1.7999999999999999E-2</v>
      </c>
      <c r="U82" s="33">
        <v>42</v>
      </c>
      <c r="V82" s="33">
        <v>20</v>
      </c>
      <c r="W82" s="36">
        <v>22</v>
      </c>
      <c r="X82" s="37">
        <f>VLOOKUP(E82,шт!A:H,3,FALSE)</f>
        <v>1</v>
      </c>
      <c r="Y82" s="38">
        <v>1</v>
      </c>
      <c r="Z82" s="38">
        <v>20</v>
      </c>
      <c r="AA82" s="38">
        <v>20</v>
      </c>
      <c r="AB82" s="38">
        <v>9</v>
      </c>
      <c r="AC82" s="11"/>
      <c r="AD82" s="11"/>
      <c r="AE82" s="11"/>
      <c r="AF82" s="11"/>
      <c r="AG82" s="11"/>
      <c r="AH82" s="11"/>
      <c r="AI82" s="11"/>
    </row>
    <row r="83" spans="1:35" ht="46.5" customHeight="1" outlineLevel="1" x14ac:dyDescent="0.2">
      <c r="A83" s="24">
        <f t="shared" si="26"/>
        <v>5</v>
      </c>
      <c r="B83" s="25" t="s">
        <v>188</v>
      </c>
      <c r="C83" s="26"/>
      <c r="D83" s="26" t="s">
        <v>31</v>
      </c>
      <c r="E83" s="27">
        <v>167218</v>
      </c>
      <c r="F83" s="26" t="s">
        <v>189</v>
      </c>
      <c r="G83" s="28">
        <v>58002</v>
      </c>
      <c r="H83" s="29"/>
      <c r="I83" s="30">
        <f t="shared" si="27"/>
        <v>0</v>
      </c>
      <c r="J83" s="30">
        <v>5</v>
      </c>
      <c r="K83" s="31"/>
      <c r="L83" s="32"/>
      <c r="M83" s="32"/>
      <c r="N83" s="32"/>
      <c r="O83" s="33" t="e">
        <f>VLOOKUP(K83,Зони!B:D,2,FALSE)</f>
        <v>#N/A</v>
      </c>
      <c r="P83" s="34" t="str">
        <f t="shared" si="28"/>
        <v>немає даних</v>
      </c>
      <c r="Q83" s="50" t="str">
        <f t="shared" si="29"/>
        <v>немає даних</v>
      </c>
      <c r="R83" s="26">
        <v>4</v>
      </c>
      <c r="S83" s="35">
        <f>VLOOKUP(E83,ящв!A:H,3,FALSE)</f>
        <v>5.4</v>
      </c>
      <c r="T83" s="35">
        <f>VLOOKUP(E83,ящв!A:H,4,FALSE)</f>
        <v>3.4000000000000002E-2</v>
      </c>
      <c r="U83" s="33">
        <v>34</v>
      </c>
      <c r="V83" s="33">
        <v>31</v>
      </c>
      <c r="W83" s="36">
        <v>32</v>
      </c>
      <c r="X83" s="37">
        <f>VLOOKUP(E83,шт!A:H,3,FALSE)</f>
        <v>1.35</v>
      </c>
      <c r="Y83" s="38">
        <v>1.35</v>
      </c>
      <c r="Z83" s="38">
        <v>30</v>
      </c>
      <c r="AA83" s="38">
        <v>29.5</v>
      </c>
      <c r="AB83" s="38">
        <v>8</v>
      </c>
      <c r="AC83" s="11"/>
      <c r="AD83" s="11"/>
      <c r="AE83" s="11"/>
      <c r="AF83" s="11"/>
      <c r="AG83" s="11"/>
      <c r="AH83" s="11"/>
      <c r="AI83" s="11"/>
    </row>
    <row r="84" spans="1:35" ht="46.5" customHeight="1" outlineLevel="1" x14ac:dyDescent="0.2">
      <c r="A84" s="24">
        <f t="shared" si="26"/>
        <v>691</v>
      </c>
      <c r="B84" s="25" t="s">
        <v>190</v>
      </c>
      <c r="C84" s="26"/>
      <c r="D84" s="26" t="s">
        <v>182</v>
      </c>
      <c r="E84" s="27">
        <v>173961</v>
      </c>
      <c r="F84" s="26"/>
      <c r="G84" s="27">
        <v>28911</v>
      </c>
      <c r="H84" s="39">
        <v>691</v>
      </c>
      <c r="I84" s="45">
        <f t="shared" si="27"/>
        <v>691</v>
      </c>
      <c r="J84" s="30">
        <v>0</v>
      </c>
      <c r="K84" s="31"/>
      <c r="L84" s="32"/>
      <c r="M84" s="32"/>
      <c r="N84" s="32"/>
      <c r="O84" s="33" t="e">
        <f>VLOOKUP(K84,Зони!B:D,2,FALSE)</f>
        <v>#N/A</v>
      </c>
      <c r="P84" s="34" t="str">
        <f t="shared" si="28"/>
        <v>немає даних</v>
      </c>
      <c r="Q84" s="50" t="str">
        <f t="shared" si="29"/>
        <v>немає даних</v>
      </c>
      <c r="R84" s="47">
        <v>1</v>
      </c>
      <c r="S84" s="49">
        <f t="shared" ref="S84:W84" si="36">IF(X84&lt;&gt;"",X84,"немає даних")</f>
        <v>0.5</v>
      </c>
      <c r="T84" s="48">
        <f t="shared" si="36"/>
        <v>0.5</v>
      </c>
      <c r="U84" s="48">
        <f t="shared" si="36"/>
        <v>27</v>
      </c>
      <c r="V84" s="48">
        <f t="shared" si="36"/>
        <v>21</v>
      </c>
      <c r="W84" s="48">
        <f t="shared" si="36"/>
        <v>7</v>
      </c>
      <c r="X84" s="37">
        <f>VLOOKUP(E84,шт!A:H,3,FALSE)</f>
        <v>0.5</v>
      </c>
      <c r="Y84" s="38">
        <v>0.5</v>
      </c>
      <c r="Z84" s="38">
        <v>27</v>
      </c>
      <c r="AA84" s="38">
        <v>21</v>
      </c>
      <c r="AB84" s="38">
        <v>7</v>
      </c>
      <c r="AC84" s="11"/>
      <c r="AD84" s="11"/>
      <c r="AE84" s="11"/>
      <c r="AF84" s="11"/>
      <c r="AG84" s="11"/>
      <c r="AH84" s="11"/>
      <c r="AI84" s="11"/>
    </row>
    <row r="85" spans="1:35" ht="46.5" customHeight="1" outlineLevel="1" x14ac:dyDescent="0.2">
      <c r="A85" s="24">
        <f t="shared" si="26"/>
        <v>2</v>
      </c>
      <c r="B85" s="25" t="s">
        <v>191</v>
      </c>
      <c r="C85" s="26"/>
      <c r="D85" s="26"/>
      <c r="E85" s="27">
        <v>168139</v>
      </c>
      <c r="F85" s="26" t="s">
        <v>192</v>
      </c>
      <c r="G85" s="28">
        <v>58003</v>
      </c>
      <c r="H85" s="29"/>
      <c r="I85" s="30">
        <f t="shared" si="27"/>
        <v>0</v>
      </c>
      <c r="J85" s="30">
        <v>2</v>
      </c>
      <c r="K85" s="31"/>
      <c r="L85" s="32"/>
      <c r="M85" s="32"/>
      <c r="N85" s="32"/>
      <c r="O85" s="33" t="e">
        <f>VLOOKUP(K85,Зони!B:D,2,FALSE)</f>
        <v>#N/A</v>
      </c>
      <c r="P85" s="34" t="str">
        <f t="shared" si="28"/>
        <v>немає даних</v>
      </c>
      <c r="Q85" s="50" t="str">
        <f t="shared" si="29"/>
        <v>немає даних</v>
      </c>
      <c r="R85" s="26">
        <v>4</v>
      </c>
      <c r="S85" s="35">
        <f>VLOOKUP(E85,ящв!A:H,3,FALSE)</f>
        <v>7.9</v>
      </c>
      <c r="T85" s="35">
        <f>VLOOKUP(E85,ящв!A:H,4,FALSE)</f>
        <v>4.2000000000000003E-2</v>
      </c>
      <c r="U85" s="33">
        <v>42</v>
      </c>
      <c r="V85" s="33">
        <v>31</v>
      </c>
      <c r="W85" s="36">
        <v>32</v>
      </c>
      <c r="X85" s="37">
        <f>VLOOKUP(E85,шт!A:H,3,FALSE)</f>
        <v>2.2000000000000002</v>
      </c>
      <c r="Y85" s="38">
        <v>2.2000000000000002</v>
      </c>
      <c r="Z85" s="38">
        <v>30.5</v>
      </c>
      <c r="AA85" s="38">
        <v>29.5</v>
      </c>
      <c r="AB85" s="38">
        <v>10.5</v>
      </c>
      <c r="AC85" s="11"/>
      <c r="AD85" s="11"/>
      <c r="AE85" s="11"/>
      <c r="AF85" s="11"/>
      <c r="AG85" s="11"/>
      <c r="AH85" s="11"/>
      <c r="AI85" s="11"/>
    </row>
    <row r="86" spans="1:35" ht="46.5" customHeight="1" outlineLevel="1" x14ac:dyDescent="0.2">
      <c r="A86" s="24">
        <f t="shared" si="26"/>
        <v>5</v>
      </c>
      <c r="B86" s="25" t="s">
        <v>193</v>
      </c>
      <c r="C86" s="26"/>
      <c r="D86" s="26"/>
      <c r="E86" s="27">
        <v>171324</v>
      </c>
      <c r="F86" s="26"/>
      <c r="G86" s="27">
        <v>18927</v>
      </c>
      <c r="H86" s="39">
        <v>5</v>
      </c>
      <c r="I86" s="45">
        <f t="shared" si="27"/>
        <v>5</v>
      </c>
      <c r="J86" s="30">
        <v>0</v>
      </c>
      <c r="K86" s="31"/>
      <c r="L86" s="32"/>
      <c r="M86" s="32"/>
      <c r="N86" s="32"/>
      <c r="O86" s="33" t="e">
        <f>VLOOKUP(K86,Зони!B:D,2,FALSE)</f>
        <v>#N/A</v>
      </c>
      <c r="P86" s="34" t="str">
        <f t="shared" si="28"/>
        <v>немає даних</v>
      </c>
      <c r="Q86" s="50" t="str">
        <f t="shared" si="29"/>
        <v>немає даних</v>
      </c>
      <c r="R86" s="47">
        <v>1</v>
      </c>
      <c r="S86" s="44" t="str">
        <f>IF(X86&lt;&gt;"",X86*R86,"немає даних")</f>
        <v>немає даних</v>
      </c>
      <c r="T86" s="44" t="str">
        <f>IF(Y86&lt;&gt;"",Y86*R86,"немає даних")</f>
        <v>немає даних</v>
      </c>
      <c r="U86" s="48" t="str">
        <f t="shared" ref="U86:W86" si="37">IF(Z86&lt;&gt;"",Z86,"немає даних")</f>
        <v>немає даних</v>
      </c>
      <c r="V86" s="48" t="str">
        <f t="shared" si="37"/>
        <v>немає даних</v>
      </c>
      <c r="W86" s="48" t="str">
        <f t="shared" si="37"/>
        <v>немає даних</v>
      </c>
      <c r="X86" s="38"/>
      <c r="Y86" s="38"/>
      <c r="Z86" s="38"/>
      <c r="AA86" s="38"/>
      <c r="AB86" s="38"/>
      <c r="AC86" s="11"/>
      <c r="AD86" s="11"/>
      <c r="AE86" s="11"/>
      <c r="AF86" s="11"/>
      <c r="AG86" s="11"/>
      <c r="AH86" s="11"/>
      <c r="AI86" s="11"/>
    </row>
    <row r="87" spans="1:35" ht="46.5" customHeight="1" outlineLevel="1" x14ac:dyDescent="0.2">
      <c r="A87" s="24">
        <f t="shared" si="26"/>
        <v>36</v>
      </c>
      <c r="B87" s="25" t="s">
        <v>194</v>
      </c>
      <c r="C87" s="26"/>
      <c r="D87" s="26"/>
      <c r="E87" s="27">
        <v>171320</v>
      </c>
      <c r="F87" s="26"/>
      <c r="G87" s="26" t="s">
        <v>195</v>
      </c>
      <c r="H87" s="39">
        <v>36</v>
      </c>
      <c r="I87" s="45">
        <f t="shared" si="27"/>
        <v>36</v>
      </c>
      <c r="J87" s="30">
        <v>0</v>
      </c>
      <c r="K87" s="31"/>
      <c r="L87" s="32"/>
      <c r="M87" s="32"/>
      <c r="N87" s="32"/>
      <c r="O87" s="33" t="e">
        <f>VLOOKUP(K87,Зони!B:D,2,FALSE)</f>
        <v>#N/A</v>
      </c>
      <c r="P87" s="34" t="str">
        <f t="shared" si="28"/>
        <v>немає даних</v>
      </c>
      <c r="Q87" s="50" t="str">
        <f t="shared" si="29"/>
        <v>немає даних</v>
      </c>
      <c r="R87" s="47">
        <v>1</v>
      </c>
      <c r="S87" s="49">
        <f t="shared" ref="S87:W87" si="38">IF(X87&lt;&gt;"",X87,"немає даних")</f>
        <v>1.5</v>
      </c>
      <c r="T87" s="48">
        <f t="shared" si="38"/>
        <v>1.5</v>
      </c>
      <c r="U87" s="48">
        <f t="shared" si="38"/>
        <v>35</v>
      </c>
      <c r="V87" s="48">
        <f t="shared" si="38"/>
        <v>23</v>
      </c>
      <c r="W87" s="48">
        <f t="shared" si="38"/>
        <v>13</v>
      </c>
      <c r="X87" s="37">
        <f>VLOOKUP(E87,шт!A:H,3,FALSE)</f>
        <v>1.5</v>
      </c>
      <c r="Y87" s="38">
        <v>1.5</v>
      </c>
      <c r="Z87" s="38">
        <v>35</v>
      </c>
      <c r="AA87" s="38">
        <v>23</v>
      </c>
      <c r="AB87" s="38">
        <v>13</v>
      </c>
      <c r="AC87" s="11"/>
      <c r="AD87" s="11"/>
      <c r="AE87" s="11"/>
      <c r="AF87" s="11"/>
      <c r="AG87" s="11"/>
      <c r="AH87" s="11"/>
      <c r="AI87" s="11"/>
    </row>
    <row r="88" spans="1:35" ht="46.5" customHeight="1" outlineLevel="1" x14ac:dyDescent="0.2">
      <c r="A88" s="24">
        <f t="shared" si="26"/>
        <v>19</v>
      </c>
      <c r="B88" s="25" t="s">
        <v>196</v>
      </c>
      <c r="C88" s="26"/>
      <c r="D88" s="26" t="s">
        <v>31</v>
      </c>
      <c r="E88" s="27">
        <v>167202</v>
      </c>
      <c r="F88" s="26" t="s">
        <v>197</v>
      </c>
      <c r="G88" s="27">
        <v>28048</v>
      </c>
      <c r="H88" s="39">
        <v>18</v>
      </c>
      <c r="I88" s="30">
        <f t="shared" si="27"/>
        <v>9</v>
      </c>
      <c r="J88" s="30">
        <v>10</v>
      </c>
      <c r="K88" s="31" t="s">
        <v>33</v>
      </c>
      <c r="L88" s="32"/>
      <c r="M88" s="32"/>
      <c r="N88" s="32"/>
      <c r="O88" s="33">
        <f>VLOOKUP(K88,Зони!B:D,2,FALSE)</f>
        <v>0</v>
      </c>
      <c r="P88" s="34" t="str">
        <f t="shared" si="28"/>
        <v>немає даних</v>
      </c>
      <c r="Q88" s="34">
        <f>IF(OR(K88="стелаж",K88="2й поверх 1"),ROUND(T88*A88,3),IFERROR(ROUND(P88,1)*U88/100,"немає даних"))</f>
        <v>0.38</v>
      </c>
      <c r="R88" s="26">
        <v>2</v>
      </c>
      <c r="S88" s="35">
        <f>VLOOKUP(E88,ящв!A:H,3,FALSE)</f>
        <v>4.2</v>
      </c>
      <c r="T88" s="35">
        <f>VLOOKUP(E88,ящв!A:H,4,FALSE)</f>
        <v>0.02</v>
      </c>
      <c r="U88" s="33">
        <v>36.799999999999997</v>
      </c>
      <c r="V88" s="33">
        <v>14.5</v>
      </c>
      <c r="W88" s="36">
        <v>37.4</v>
      </c>
      <c r="X88" s="37">
        <f>VLOOKUP(E88,шт!A:H,3,FALSE)</f>
        <v>1.9</v>
      </c>
      <c r="Y88" s="38">
        <v>1.9</v>
      </c>
      <c r="Z88" s="38">
        <v>38</v>
      </c>
      <c r="AA88" s="38">
        <v>36</v>
      </c>
      <c r="AB88" s="38">
        <v>6.5</v>
      </c>
      <c r="AC88" s="11"/>
      <c r="AD88" s="11"/>
      <c r="AE88" s="11"/>
      <c r="AF88" s="11"/>
      <c r="AG88" s="11"/>
      <c r="AH88" s="11"/>
      <c r="AI88" s="11"/>
    </row>
    <row r="89" spans="1:35" ht="46.5" customHeight="1" outlineLevel="1" x14ac:dyDescent="0.2">
      <c r="A89" s="24">
        <f t="shared" si="26"/>
        <v>101</v>
      </c>
      <c r="B89" s="25" t="s">
        <v>198</v>
      </c>
      <c r="C89" s="26"/>
      <c r="D89" s="26" t="s">
        <v>182</v>
      </c>
      <c r="E89" s="27">
        <v>174553</v>
      </c>
      <c r="F89" s="26"/>
      <c r="G89" s="27">
        <v>28912</v>
      </c>
      <c r="H89" s="39">
        <v>101</v>
      </c>
      <c r="I89" s="45">
        <f t="shared" si="27"/>
        <v>101</v>
      </c>
      <c r="J89" s="30">
        <v>0</v>
      </c>
      <c r="K89" s="31"/>
      <c r="L89" s="32"/>
      <c r="M89" s="32"/>
      <c r="N89" s="32"/>
      <c r="O89" s="33" t="e">
        <f>VLOOKUP(K89,Зони!B:D,2,FALSE)</f>
        <v>#N/A</v>
      </c>
      <c r="P89" s="34" t="str">
        <f t="shared" si="28"/>
        <v>немає даних</v>
      </c>
      <c r="Q89" s="50" t="str">
        <f t="shared" ref="Q89:Q92" si="39">IFERROR(ROUND(P89,1)*U89/100,"немає даних")</f>
        <v>немає даних</v>
      </c>
      <c r="R89" s="47">
        <v>1</v>
      </c>
      <c r="S89" s="49">
        <f t="shared" ref="S89:W89" si="40">IF(X89&lt;&gt;"",X89,"немає даних")</f>
        <v>1.5</v>
      </c>
      <c r="T89" s="48">
        <f t="shared" si="40"/>
        <v>1.5</v>
      </c>
      <c r="U89" s="48">
        <f t="shared" si="40"/>
        <v>25</v>
      </c>
      <c r="V89" s="48">
        <f t="shared" si="40"/>
        <v>38</v>
      </c>
      <c r="W89" s="48">
        <f t="shared" si="40"/>
        <v>10</v>
      </c>
      <c r="X89" s="37">
        <f>VLOOKUP(E89,шт!A:H,3,FALSE)</f>
        <v>1.5</v>
      </c>
      <c r="Y89" s="38">
        <v>1.5</v>
      </c>
      <c r="Z89" s="38">
        <v>25</v>
      </c>
      <c r="AA89" s="38">
        <v>38</v>
      </c>
      <c r="AB89" s="38">
        <v>10</v>
      </c>
      <c r="AC89" s="11"/>
      <c r="AD89" s="11"/>
      <c r="AE89" s="11"/>
      <c r="AF89" s="11"/>
      <c r="AG89" s="11"/>
      <c r="AH89" s="11"/>
      <c r="AI89" s="11"/>
    </row>
    <row r="90" spans="1:35" ht="46.5" customHeight="1" outlineLevel="1" x14ac:dyDescent="0.2">
      <c r="A90" s="24">
        <f t="shared" si="26"/>
        <v>19</v>
      </c>
      <c r="B90" s="25" t="s">
        <v>199</v>
      </c>
      <c r="C90" s="26"/>
      <c r="D90" s="26"/>
      <c r="E90" s="27">
        <v>171328</v>
      </c>
      <c r="F90" s="26"/>
      <c r="G90" s="26" t="s">
        <v>200</v>
      </c>
      <c r="H90" s="39">
        <v>19</v>
      </c>
      <c r="I90" s="45">
        <f t="shared" si="27"/>
        <v>19</v>
      </c>
      <c r="J90" s="30">
        <v>0</v>
      </c>
      <c r="K90" s="31"/>
      <c r="L90" s="32"/>
      <c r="M90" s="32"/>
      <c r="N90" s="32"/>
      <c r="O90" s="33" t="e">
        <f>VLOOKUP(K90,Зони!B:D,2,FALSE)</f>
        <v>#N/A</v>
      </c>
      <c r="P90" s="34" t="str">
        <f t="shared" si="28"/>
        <v>немає даних</v>
      </c>
      <c r="Q90" s="50" t="str">
        <f t="shared" si="39"/>
        <v>немає даних</v>
      </c>
      <c r="R90" s="47">
        <v>1</v>
      </c>
      <c r="S90" s="44" t="str">
        <f t="shared" ref="S90:S92" si="41">IF(X90&lt;&gt;"",X90*R90,"немає даних")</f>
        <v>немає даних</v>
      </c>
      <c r="T90" s="44" t="str">
        <f t="shared" ref="T90:T92" si="42">IF(Y90&lt;&gt;"",Y90*R90,"немає даних")</f>
        <v>немає даних</v>
      </c>
      <c r="U90" s="48" t="str">
        <f t="shared" ref="U90:W90" si="43">IF(Z90&lt;&gt;"",Z90,"немає даних")</f>
        <v>немає даних</v>
      </c>
      <c r="V90" s="48" t="str">
        <f t="shared" si="43"/>
        <v>немає даних</v>
      </c>
      <c r="W90" s="48" t="str">
        <f t="shared" si="43"/>
        <v>немає даних</v>
      </c>
      <c r="X90" s="38"/>
      <c r="Y90" s="38"/>
      <c r="Z90" s="38"/>
      <c r="AA90" s="38"/>
      <c r="AB90" s="38"/>
      <c r="AC90" s="11"/>
      <c r="AD90" s="11"/>
      <c r="AE90" s="11"/>
      <c r="AF90" s="11"/>
      <c r="AG90" s="11"/>
      <c r="AH90" s="11"/>
      <c r="AI90" s="11"/>
    </row>
    <row r="91" spans="1:35" ht="46.5" customHeight="1" outlineLevel="1" x14ac:dyDescent="0.2">
      <c r="A91" s="24">
        <f t="shared" si="26"/>
        <v>3</v>
      </c>
      <c r="B91" s="25" t="s">
        <v>201</v>
      </c>
      <c r="C91" s="26"/>
      <c r="D91" s="26"/>
      <c r="E91" s="27">
        <v>171331</v>
      </c>
      <c r="F91" s="26"/>
      <c r="G91" s="27">
        <v>11290</v>
      </c>
      <c r="H91" s="39">
        <v>3</v>
      </c>
      <c r="I91" s="45">
        <f t="shared" si="27"/>
        <v>3</v>
      </c>
      <c r="J91" s="30">
        <v>0</v>
      </c>
      <c r="K91" s="31"/>
      <c r="L91" s="32"/>
      <c r="M91" s="32"/>
      <c r="N91" s="32"/>
      <c r="O91" s="33" t="e">
        <f>VLOOKUP(K91,Зони!B:D,2,FALSE)</f>
        <v>#N/A</v>
      </c>
      <c r="P91" s="34" t="str">
        <f t="shared" si="28"/>
        <v>немає даних</v>
      </c>
      <c r="Q91" s="50" t="str">
        <f t="shared" si="39"/>
        <v>немає даних</v>
      </c>
      <c r="R91" s="47">
        <v>1</v>
      </c>
      <c r="S91" s="44" t="str">
        <f t="shared" si="41"/>
        <v>немає даних</v>
      </c>
      <c r="T91" s="44" t="str">
        <f t="shared" si="42"/>
        <v>немає даних</v>
      </c>
      <c r="U91" s="48" t="str">
        <f t="shared" ref="U91:W91" si="44">IF(Z91&lt;&gt;"",Z91,"немає даних")</f>
        <v>немає даних</v>
      </c>
      <c r="V91" s="48" t="str">
        <f t="shared" si="44"/>
        <v>немає даних</v>
      </c>
      <c r="W91" s="48" t="str">
        <f t="shared" si="44"/>
        <v>немає даних</v>
      </c>
      <c r="X91" s="38"/>
      <c r="Y91" s="38"/>
      <c r="Z91" s="38"/>
      <c r="AA91" s="38"/>
      <c r="AB91" s="38"/>
      <c r="AC91" s="11"/>
      <c r="AD91" s="11"/>
      <c r="AE91" s="11"/>
      <c r="AF91" s="11"/>
      <c r="AG91" s="11"/>
      <c r="AH91" s="11"/>
      <c r="AI91" s="11"/>
    </row>
    <row r="92" spans="1:35" ht="46.5" customHeight="1" outlineLevel="1" x14ac:dyDescent="0.2">
      <c r="A92" s="24">
        <f t="shared" si="26"/>
        <v>3</v>
      </c>
      <c r="B92" s="25" t="s">
        <v>202</v>
      </c>
      <c r="C92" s="26"/>
      <c r="D92" s="26"/>
      <c r="E92" s="27">
        <v>171335</v>
      </c>
      <c r="F92" s="26"/>
      <c r="G92" s="27">
        <v>18935</v>
      </c>
      <c r="H92" s="39">
        <v>3</v>
      </c>
      <c r="I92" s="45">
        <f t="shared" si="27"/>
        <v>3</v>
      </c>
      <c r="J92" s="30">
        <v>0</v>
      </c>
      <c r="K92" s="31"/>
      <c r="L92" s="32"/>
      <c r="M92" s="32"/>
      <c r="N92" s="32"/>
      <c r="O92" s="33" t="e">
        <f>VLOOKUP(K92,Зони!B:D,2,FALSE)</f>
        <v>#N/A</v>
      </c>
      <c r="P92" s="34" t="str">
        <f t="shared" si="28"/>
        <v>немає даних</v>
      </c>
      <c r="Q92" s="50" t="str">
        <f t="shared" si="39"/>
        <v>немає даних</v>
      </c>
      <c r="R92" s="47">
        <v>1</v>
      </c>
      <c r="S92" s="44" t="str">
        <f t="shared" si="41"/>
        <v>немає даних</v>
      </c>
      <c r="T92" s="44" t="str">
        <f t="shared" si="42"/>
        <v>немає даних</v>
      </c>
      <c r="U92" s="48" t="str">
        <f t="shared" ref="U92:W92" si="45">IF(Z92&lt;&gt;"",Z92,"немає даних")</f>
        <v>немає даних</v>
      </c>
      <c r="V92" s="48" t="str">
        <f t="shared" si="45"/>
        <v>немає даних</v>
      </c>
      <c r="W92" s="48" t="str">
        <f t="shared" si="45"/>
        <v>немає даних</v>
      </c>
      <c r="X92" s="38"/>
      <c r="Y92" s="38"/>
      <c r="Z92" s="38"/>
      <c r="AA92" s="38"/>
      <c r="AB92" s="38"/>
      <c r="AC92" s="11"/>
      <c r="AD92" s="11"/>
      <c r="AE92" s="11"/>
      <c r="AF92" s="11"/>
      <c r="AG92" s="11"/>
      <c r="AH92" s="11"/>
      <c r="AI92" s="11"/>
    </row>
    <row r="93" spans="1:35" ht="46.5" customHeight="1" outlineLevel="1" x14ac:dyDescent="0.2">
      <c r="A93" s="24">
        <f t="shared" si="26"/>
        <v>10.833333333333334</v>
      </c>
      <c r="B93" s="25" t="s">
        <v>203</v>
      </c>
      <c r="C93" s="26"/>
      <c r="D93" s="26" t="s">
        <v>31</v>
      </c>
      <c r="E93" s="27">
        <v>167197</v>
      </c>
      <c r="F93" s="26" t="s">
        <v>204</v>
      </c>
      <c r="G93" s="27">
        <v>29081</v>
      </c>
      <c r="H93" s="39">
        <v>65</v>
      </c>
      <c r="I93" s="30">
        <f t="shared" si="27"/>
        <v>10.833333333333334</v>
      </c>
      <c r="J93" s="30">
        <v>0</v>
      </c>
      <c r="K93" s="31" t="s">
        <v>38</v>
      </c>
      <c r="L93" s="32"/>
      <c r="M93" s="32"/>
      <c r="N93" s="32"/>
      <c r="O93" s="33">
        <f>VLOOKUP(K93,Зони!B:D,2,FALSE)</f>
        <v>0</v>
      </c>
      <c r="P93" s="34" t="str">
        <f t="shared" si="28"/>
        <v>немає даних</v>
      </c>
      <c r="Q93" s="34">
        <f t="shared" ref="Q93:Q95" si="46">IF(OR(K93="стелаж",K93="2й поверх 1"),ROUND(T93*A93,3),IFERROR(ROUND(P93,1)*U93/100,"немає даних"))</f>
        <v>1.419</v>
      </c>
      <c r="R93" s="26">
        <v>6</v>
      </c>
      <c r="S93" s="35">
        <f>VLOOKUP(E93,ящв!A:H,3,FALSE)</f>
        <v>10.7</v>
      </c>
      <c r="T93" s="35">
        <f>VLOOKUP(E93,ящв!A:H,4,FALSE)</f>
        <v>0.13100000000000001</v>
      </c>
      <c r="U93" s="33">
        <v>51</v>
      </c>
      <c r="V93" s="33">
        <v>50</v>
      </c>
      <c r="W93" s="36">
        <v>51.5</v>
      </c>
      <c r="X93" s="37">
        <f>VLOOKUP(E93,шт!A:H,3,FALSE)</f>
        <v>1.8</v>
      </c>
      <c r="Y93" s="38">
        <v>1.8</v>
      </c>
      <c r="Z93" s="38">
        <v>50</v>
      </c>
      <c r="AA93" s="38">
        <v>50</v>
      </c>
      <c r="AB93" s="38">
        <v>8</v>
      </c>
      <c r="AC93" s="11"/>
      <c r="AD93" s="11"/>
      <c r="AE93" s="11"/>
      <c r="AF93" s="11"/>
      <c r="AG93" s="11"/>
      <c r="AH93" s="11"/>
      <c r="AI93" s="11"/>
    </row>
    <row r="94" spans="1:35" ht="46.5" customHeight="1" outlineLevel="1" x14ac:dyDescent="0.2">
      <c r="A94" s="24">
        <f t="shared" si="26"/>
        <v>34.583333333333336</v>
      </c>
      <c r="B94" s="25" t="s">
        <v>205</v>
      </c>
      <c r="C94" s="26"/>
      <c r="D94" s="26" t="s">
        <v>31</v>
      </c>
      <c r="E94" s="27">
        <v>173293</v>
      </c>
      <c r="F94" s="26" t="s">
        <v>206</v>
      </c>
      <c r="G94" s="27">
        <v>29084</v>
      </c>
      <c r="H94" s="39">
        <v>115</v>
      </c>
      <c r="I94" s="30">
        <f t="shared" si="27"/>
        <v>9.5833333333333339</v>
      </c>
      <c r="J94" s="30">
        <v>25</v>
      </c>
      <c r="K94" s="31" t="s">
        <v>38</v>
      </c>
      <c r="L94" s="32"/>
      <c r="M94" s="32"/>
      <c r="N94" s="32"/>
      <c r="O94" s="33">
        <f>VLOOKUP(K94,Зони!B:D,2,FALSE)</f>
        <v>0</v>
      </c>
      <c r="P94" s="34" t="str">
        <f t="shared" si="28"/>
        <v>немає даних</v>
      </c>
      <c r="Q94" s="34">
        <f t="shared" si="46"/>
        <v>4.53</v>
      </c>
      <c r="R94" s="26">
        <v>12</v>
      </c>
      <c r="S94" s="35">
        <f>VLOOKUP(E94,ящв!A:H,3,FALSE)</f>
        <v>10.1</v>
      </c>
      <c r="T94" s="35">
        <f>VLOOKUP(E94,ящв!A:H,4,FALSE)</f>
        <v>0.13100000000000001</v>
      </c>
      <c r="U94" s="33">
        <v>51</v>
      </c>
      <c r="V94" s="33">
        <v>50</v>
      </c>
      <c r="W94" s="36">
        <v>51.5</v>
      </c>
      <c r="X94" s="38"/>
      <c r="Y94" s="38"/>
      <c r="Z94" s="38"/>
      <c r="AA94" s="38"/>
      <c r="AB94" s="38"/>
      <c r="AC94" s="11"/>
      <c r="AD94" s="11"/>
      <c r="AE94" s="11"/>
      <c r="AF94" s="11"/>
      <c r="AG94" s="11"/>
      <c r="AH94" s="11"/>
      <c r="AI94" s="11"/>
    </row>
    <row r="95" spans="1:35" ht="46.5" customHeight="1" outlineLevel="1" x14ac:dyDescent="0.2">
      <c r="A95" s="24">
        <f t="shared" si="26"/>
        <v>1</v>
      </c>
      <c r="B95" s="25" t="s">
        <v>207</v>
      </c>
      <c r="C95" s="26"/>
      <c r="D95" s="26"/>
      <c r="E95" s="27">
        <v>173676</v>
      </c>
      <c r="F95" s="26"/>
      <c r="G95" s="28">
        <v>58639</v>
      </c>
      <c r="H95" s="29"/>
      <c r="I95" s="30">
        <f t="shared" si="27"/>
        <v>0</v>
      </c>
      <c r="J95" s="30">
        <v>1</v>
      </c>
      <c r="K95" s="31" t="s">
        <v>33</v>
      </c>
      <c r="L95" s="32"/>
      <c r="M95" s="32"/>
      <c r="N95" s="32"/>
      <c r="O95" s="33">
        <f>VLOOKUP(K95,Зони!B:D,2,FALSE)</f>
        <v>0</v>
      </c>
      <c r="P95" s="34" t="str">
        <f t="shared" si="28"/>
        <v>немає даних</v>
      </c>
      <c r="Q95" s="34">
        <f t="shared" si="46"/>
        <v>0.30299999999999999</v>
      </c>
      <c r="R95" s="26">
        <v>30</v>
      </c>
      <c r="S95" s="44" t="str">
        <f>IF(X95&lt;&gt;"",X95*R95,"немає даних")</f>
        <v>немає даних</v>
      </c>
      <c r="T95" s="35">
        <f>VLOOKUP(E95,ящв!A:H,4,FALSE)</f>
        <v>0.30299999999999999</v>
      </c>
      <c r="U95" s="33">
        <v>0</v>
      </c>
      <c r="V95" s="33">
        <v>0</v>
      </c>
      <c r="W95" s="36">
        <v>0</v>
      </c>
      <c r="X95" s="38"/>
      <c r="Y95" s="38"/>
      <c r="Z95" s="38"/>
      <c r="AA95" s="38"/>
      <c r="AB95" s="38"/>
      <c r="AC95" s="11"/>
      <c r="AD95" s="11"/>
      <c r="AE95" s="11"/>
      <c r="AF95" s="11"/>
      <c r="AG95" s="11"/>
      <c r="AH95" s="11"/>
      <c r="AI95" s="11"/>
    </row>
    <row r="96" spans="1:35" ht="46.5" customHeight="1" outlineLevel="1" x14ac:dyDescent="0.2">
      <c r="A96" s="24">
        <f t="shared" si="26"/>
        <v>1171</v>
      </c>
      <c r="B96" s="25" t="s">
        <v>208</v>
      </c>
      <c r="C96" s="26"/>
      <c r="D96" s="26" t="s">
        <v>182</v>
      </c>
      <c r="E96" s="27">
        <v>167222</v>
      </c>
      <c r="F96" s="26"/>
      <c r="G96" s="27">
        <v>28902</v>
      </c>
      <c r="H96" s="51">
        <v>1171</v>
      </c>
      <c r="I96" s="45">
        <f t="shared" si="27"/>
        <v>1171</v>
      </c>
      <c r="J96" s="30">
        <v>0</v>
      </c>
      <c r="K96" s="31"/>
      <c r="L96" s="32"/>
      <c r="M96" s="32"/>
      <c r="N96" s="32"/>
      <c r="O96" s="33" t="e">
        <f>VLOOKUP(K96,Зони!B:D,2,FALSE)</f>
        <v>#N/A</v>
      </c>
      <c r="P96" s="34" t="str">
        <f t="shared" si="28"/>
        <v>немає даних</v>
      </c>
      <c r="Q96" s="50" t="str">
        <f t="shared" ref="Q96:Q102" si="47">IFERROR(ROUND(P96,1)*U96/100,"немає даних")</f>
        <v>немає даних</v>
      </c>
      <c r="R96" s="47">
        <v>1</v>
      </c>
      <c r="S96" s="49">
        <f t="shared" ref="S96:W96" si="48">IF(X96&lt;&gt;"",X96,"немає даних")</f>
        <v>0.3</v>
      </c>
      <c r="T96" s="48">
        <f t="shared" si="48"/>
        <v>0.3</v>
      </c>
      <c r="U96" s="48">
        <f t="shared" si="48"/>
        <v>54</v>
      </c>
      <c r="V96" s="48">
        <f t="shared" si="48"/>
        <v>41</v>
      </c>
      <c r="W96" s="48">
        <f t="shared" si="48"/>
        <v>0.7</v>
      </c>
      <c r="X96" s="37">
        <f>VLOOKUP(E96,шт!A:H,3,FALSE)</f>
        <v>0.3</v>
      </c>
      <c r="Y96" s="38">
        <v>0.3</v>
      </c>
      <c r="Z96" s="38">
        <v>54</v>
      </c>
      <c r="AA96" s="38">
        <v>41</v>
      </c>
      <c r="AB96" s="38">
        <v>0.7</v>
      </c>
      <c r="AC96" s="11"/>
      <c r="AD96" s="11"/>
      <c r="AE96" s="11"/>
      <c r="AF96" s="11"/>
      <c r="AG96" s="11"/>
      <c r="AH96" s="11"/>
      <c r="AI96" s="11"/>
    </row>
    <row r="97" spans="1:35" ht="46.5" customHeight="1" outlineLevel="1" x14ac:dyDescent="0.2">
      <c r="A97" s="24">
        <f t="shared" si="26"/>
        <v>305</v>
      </c>
      <c r="B97" s="25" t="s">
        <v>209</v>
      </c>
      <c r="C97" s="26"/>
      <c r="D97" s="26" t="s">
        <v>182</v>
      </c>
      <c r="E97" s="27">
        <v>167223</v>
      </c>
      <c r="F97" s="26"/>
      <c r="G97" s="27">
        <v>28901</v>
      </c>
      <c r="H97" s="39">
        <v>305</v>
      </c>
      <c r="I97" s="45">
        <f t="shared" si="27"/>
        <v>305</v>
      </c>
      <c r="J97" s="30">
        <v>0</v>
      </c>
      <c r="K97" s="31"/>
      <c r="L97" s="32"/>
      <c r="M97" s="32"/>
      <c r="N97" s="32"/>
      <c r="O97" s="33" t="e">
        <f>VLOOKUP(K97,Зони!B:D,2,FALSE)</f>
        <v>#N/A</v>
      </c>
      <c r="P97" s="34" t="str">
        <f t="shared" si="28"/>
        <v>немає даних</v>
      </c>
      <c r="Q97" s="50" t="str">
        <f t="shared" si="47"/>
        <v>немає даних</v>
      </c>
      <c r="R97" s="47">
        <v>1</v>
      </c>
      <c r="S97" s="49">
        <f t="shared" ref="S97:W97" si="49">IF(X97&lt;&gt;"",X97,"немає даних")</f>
        <v>0.65</v>
      </c>
      <c r="T97" s="48">
        <f t="shared" si="49"/>
        <v>0.65</v>
      </c>
      <c r="U97" s="48">
        <f t="shared" si="49"/>
        <v>49</v>
      </c>
      <c r="V97" s="48">
        <f t="shared" si="49"/>
        <v>42</v>
      </c>
      <c r="W97" s="48">
        <f t="shared" si="49"/>
        <v>1.5</v>
      </c>
      <c r="X97" s="37">
        <f>VLOOKUP(E97,шт!A:H,3,FALSE)</f>
        <v>0.65</v>
      </c>
      <c r="Y97" s="38">
        <v>0.65</v>
      </c>
      <c r="Z97" s="38">
        <v>49</v>
      </c>
      <c r="AA97" s="38">
        <v>42</v>
      </c>
      <c r="AB97" s="38">
        <v>1.5</v>
      </c>
      <c r="AC97" s="11"/>
      <c r="AD97" s="11"/>
      <c r="AE97" s="11"/>
      <c r="AF97" s="11"/>
      <c r="AG97" s="11"/>
      <c r="AH97" s="11"/>
      <c r="AI97" s="11"/>
    </row>
    <row r="98" spans="1:35" ht="46.5" customHeight="1" outlineLevel="1" x14ac:dyDescent="0.2">
      <c r="A98" s="24">
        <f t="shared" si="26"/>
        <v>540</v>
      </c>
      <c r="B98" s="25" t="s">
        <v>210</v>
      </c>
      <c r="C98" s="26"/>
      <c r="D98" s="26" t="s">
        <v>182</v>
      </c>
      <c r="E98" s="27">
        <v>167227</v>
      </c>
      <c r="F98" s="26"/>
      <c r="G98" s="27">
        <v>28904</v>
      </c>
      <c r="H98" s="39">
        <v>540</v>
      </c>
      <c r="I98" s="45">
        <f t="shared" si="27"/>
        <v>540</v>
      </c>
      <c r="J98" s="30">
        <v>0</v>
      </c>
      <c r="K98" s="31"/>
      <c r="L98" s="32"/>
      <c r="M98" s="32"/>
      <c r="N98" s="32"/>
      <c r="O98" s="33" t="e">
        <f>VLOOKUP(K98,Зони!B:D,2,FALSE)</f>
        <v>#N/A</v>
      </c>
      <c r="P98" s="34" t="str">
        <f t="shared" si="28"/>
        <v>немає даних</v>
      </c>
      <c r="Q98" s="50" t="str">
        <f t="shared" si="47"/>
        <v>немає даних</v>
      </c>
      <c r="R98" s="47">
        <v>1</v>
      </c>
      <c r="S98" s="49">
        <f t="shared" ref="S98:W98" si="50">IF(X98&lt;&gt;"",X98,"немає даних")</f>
        <v>1.1499999999999999</v>
      </c>
      <c r="T98" s="48">
        <f t="shared" si="50"/>
        <v>1.1499999999999999</v>
      </c>
      <c r="U98" s="48">
        <f t="shared" si="50"/>
        <v>28</v>
      </c>
      <c r="V98" s="48">
        <f t="shared" si="50"/>
        <v>24</v>
      </c>
      <c r="W98" s="48">
        <f t="shared" si="50"/>
        <v>8</v>
      </c>
      <c r="X98" s="37">
        <f>VLOOKUP(E98,шт!A:H,3,FALSE)</f>
        <v>1.1499999999999999</v>
      </c>
      <c r="Y98" s="38">
        <v>1.1499999999999999</v>
      </c>
      <c r="Z98" s="38">
        <v>28</v>
      </c>
      <c r="AA98" s="38">
        <v>24</v>
      </c>
      <c r="AB98" s="38">
        <v>8</v>
      </c>
      <c r="AC98" s="11"/>
      <c r="AD98" s="11"/>
      <c r="AE98" s="11"/>
      <c r="AF98" s="11"/>
      <c r="AG98" s="11"/>
      <c r="AH98" s="11"/>
      <c r="AI98" s="11"/>
    </row>
    <row r="99" spans="1:35" ht="46.5" customHeight="1" outlineLevel="1" x14ac:dyDescent="0.2">
      <c r="A99" s="24">
        <f t="shared" si="26"/>
        <v>1</v>
      </c>
      <c r="B99" s="25" t="s">
        <v>211</v>
      </c>
      <c r="C99" s="26"/>
      <c r="D99" s="26"/>
      <c r="E99" s="26" t="s">
        <v>212</v>
      </c>
      <c r="F99" s="26"/>
      <c r="G99" s="26" t="s">
        <v>213</v>
      </c>
      <c r="H99" s="39">
        <v>1</v>
      </c>
      <c r="I99" s="45">
        <f t="shared" si="27"/>
        <v>1</v>
      </c>
      <c r="J99" s="30">
        <v>0</v>
      </c>
      <c r="K99" s="31"/>
      <c r="L99" s="32"/>
      <c r="M99" s="32"/>
      <c r="N99" s="32"/>
      <c r="O99" s="33" t="e">
        <f>VLOOKUP(K99,Зони!B:D,2,FALSE)</f>
        <v>#N/A</v>
      </c>
      <c r="P99" s="34" t="str">
        <f t="shared" si="28"/>
        <v>немає даних</v>
      </c>
      <c r="Q99" s="50" t="str">
        <f t="shared" si="47"/>
        <v>немає даних</v>
      </c>
      <c r="R99" s="47">
        <v>1</v>
      </c>
      <c r="S99" s="44" t="str">
        <f t="shared" ref="S99:S100" si="51">IF(X99&lt;&gt;"",X99*R99,"немає даних")</f>
        <v>немає даних</v>
      </c>
      <c r="T99" s="44" t="str">
        <f t="shared" ref="T99:T100" si="52">IF(Y99&lt;&gt;"",Y99*R99,"немає даних")</f>
        <v>немає даних</v>
      </c>
      <c r="U99" s="48" t="str">
        <f t="shared" ref="U99:W99" si="53">IF(Z99&lt;&gt;"",Z99,"немає даних")</f>
        <v>немає даних</v>
      </c>
      <c r="V99" s="48" t="str">
        <f t="shared" si="53"/>
        <v>немає даних</v>
      </c>
      <c r="W99" s="48" t="str">
        <f t="shared" si="53"/>
        <v>немає даних</v>
      </c>
      <c r="X99" s="38"/>
      <c r="Y99" s="38"/>
      <c r="Z99" s="38"/>
      <c r="AA99" s="38"/>
      <c r="AB99" s="38"/>
      <c r="AC99" s="11"/>
      <c r="AD99" s="11"/>
      <c r="AE99" s="11"/>
      <c r="AF99" s="11"/>
      <c r="AG99" s="11"/>
      <c r="AH99" s="11"/>
      <c r="AI99" s="11"/>
    </row>
    <row r="100" spans="1:35" ht="46.5" customHeight="1" outlineLevel="1" x14ac:dyDescent="0.2">
      <c r="A100" s="24">
        <f t="shared" si="26"/>
        <v>5</v>
      </c>
      <c r="B100" s="25" t="s">
        <v>214</v>
      </c>
      <c r="C100" s="26"/>
      <c r="D100" s="26"/>
      <c r="E100" s="27">
        <v>171327</v>
      </c>
      <c r="F100" s="26"/>
      <c r="G100" s="27">
        <v>55012</v>
      </c>
      <c r="H100" s="39">
        <v>5</v>
      </c>
      <c r="I100" s="45">
        <f t="shared" si="27"/>
        <v>5</v>
      </c>
      <c r="J100" s="30">
        <v>0</v>
      </c>
      <c r="K100" s="31"/>
      <c r="L100" s="32"/>
      <c r="M100" s="32"/>
      <c r="N100" s="32"/>
      <c r="O100" s="33" t="e">
        <f>VLOOKUP(K100,Зони!B:D,2,FALSE)</f>
        <v>#N/A</v>
      </c>
      <c r="P100" s="34" t="str">
        <f t="shared" si="28"/>
        <v>немає даних</v>
      </c>
      <c r="Q100" s="50" t="str">
        <f t="shared" si="47"/>
        <v>немає даних</v>
      </c>
      <c r="R100" s="47">
        <v>1</v>
      </c>
      <c r="S100" s="44" t="str">
        <f t="shared" si="51"/>
        <v>немає даних</v>
      </c>
      <c r="T100" s="44" t="str">
        <f t="shared" si="52"/>
        <v>немає даних</v>
      </c>
      <c r="U100" s="48" t="str">
        <f t="shared" ref="U100:W100" si="54">IF(Z100&lt;&gt;"",Z100,"немає даних")</f>
        <v>немає даних</v>
      </c>
      <c r="V100" s="48" t="str">
        <f t="shared" si="54"/>
        <v>немає даних</v>
      </c>
      <c r="W100" s="48" t="str">
        <f t="shared" si="54"/>
        <v>немає даних</v>
      </c>
      <c r="X100" s="38"/>
      <c r="Y100" s="38"/>
      <c r="Z100" s="38"/>
      <c r="AA100" s="38"/>
      <c r="AB100" s="38"/>
      <c r="AC100" s="11"/>
      <c r="AD100" s="11"/>
      <c r="AE100" s="11"/>
      <c r="AF100" s="11"/>
      <c r="AG100" s="11"/>
      <c r="AH100" s="11"/>
      <c r="AI100" s="11"/>
    </row>
    <row r="101" spans="1:35" ht="46.5" customHeight="1" outlineLevel="1" x14ac:dyDescent="0.2">
      <c r="A101" s="24">
        <f t="shared" si="26"/>
        <v>1</v>
      </c>
      <c r="B101" s="25" t="s">
        <v>215</v>
      </c>
      <c r="C101" s="26"/>
      <c r="D101" s="26"/>
      <c r="E101" s="27">
        <v>167229</v>
      </c>
      <c r="F101" s="26"/>
      <c r="G101" s="27">
        <v>28905</v>
      </c>
      <c r="H101" s="39">
        <v>1</v>
      </c>
      <c r="I101" s="45">
        <f t="shared" si="27"/>
        <v>1</v>
      </c>
      <c r="J101" s="30">
        <v>0</v>
      </c>
      <c r="K101" s="31"/>
      <c r="L101" s="32"/>
      <c r="M101" s="32"/>
      <c r="N101" s="32"/>
      <c r="O101" s="33" t="e">
        <f>VLOOKUP(K101,Зони!B:D,2,FALSE)</f>
        <v>#N/A</v>
      </c>
      <c r="P101" s="34" t="str">
        <f t="shared" si="28"/>
        <v>немає даних</v>
      </c>
      <c r="Q101" s="50" t="str">
        <f t="shared" si="47"/>
        <v>немає даних</v>
      </c>
      <c r="R101" s="47">
        <v>1</v>
      </c>
      <c r="S101" s="49">
        <f t="shared" ref="S101:W101" si="55">IF(X101&lt;&gt;"",X101,"немає даних")</f>
        <v>1.3</v>
      </c>
      <c r="T101" s="48">
        <f t="shared" si="55"/>
        <v>1.3</v>
      </c>
      <c r="U101" s="48">
        <f t="shared" si="55"/>
        <v>41</v>
      </c>
      <c r="V101" s="48">
        <f t="shared" si="55"/>
        <v>26</v>
      </c>
      <c r="W101" s="48">
        <f t="shared" si="55"/>
        <v>5</v>
      </c>
      <c r="X101" s="37">
        <f>VLOOKUP(E101,шт!A:H,3,FALSE)</f>
        <v>1.3</v>
      </c>
      <c r="Y101" s="38">
        <v>1.3</v>
      </c>
      <c r="Z101" s="38">
        <v>41</v>
      </c>
      <c r="AA101" s="38">
        <v>26</v>
      </c>
      <c r="AB101" s="38">
        <v>5</v>
      </c>
      <c r="AC101" s="11"/>
      <c r="AD101" s="11"/>
      <c r="AE101" s="11"/>
      <c r="AF101" s="11"/>
      <c r="AG101" s="11"/>
      <c r="AH101" s="11"/>
      <c r="AI101" s="11"/>
    </row>
    <row r="102" spans="1:35" ht="46.5" customHeight="1" outlineLevel="1" x14ac:dyDescent="0.2">
      <c r="A102" s="24">
        <f t="shared" si="26"/>
        <v>45</v>
      </c>
      <c r="B102" s="25" t="s">
        <v>216</v>
      </c>
      <c r="C102" s="26"/>
      <c r="D102" s="26" t="s">
        <v>182</v>
      </c>
      <c r="E102" s="27">
        <v>167230</v>
      </c>
      <c r="F102" s="26"/>
      <c r="G102" s="27">
        <v>28906</v>
      </c>
      <c r="H102" s="39">
        <v>45</v>
      </c>
      <c r="I102" s="45">
        <f t="shared" si="27"/>
        <v>45</v>
      </c>
      <c r="J102" s="30">
        <v>0</v>
      </c>
      <c r="K102" s="31"/>
      <c r="L102" s="32"/>
      <c r="M102" s="32"/>
      <c r="N102" s="32"/>
      <c r="O102" s="33" t="e">
        <f>VLOOKUP(K102,Зони!B:D,2,FALSE)</f>
        <v>#N/A</v>
      </c>
      <c r="P102" s="34" t="str">
        <f t="shared" si="28"/>
        <v>немає даних</v>
      </c>
      <c r="Q102" s="50" t="str">
        <f t="shared" si="47"/>
        <v>немає даних</v>
      </c>
      <c r="R102" s="47">
        <v>1</v>
      </c>
      <c r="S102" s="49">
        <f t="shared" ref="S102:W102" si="56">IF(X102&lt;&gt;"",X102,"немає даних")</f>
        <v>1.5</v>
      </c>
      <c r="T102" s="48">
        <f t="shared" si="56"/>
        <v>1.5</v>
      </c>
      <c r="U102" s="48">
        <f t="shared" si="56"/>
        <v>55</v>
      </c>
      <c r="V102" s="48">
        <f t="shared" si="56"/>
        <v>44</v>
      </c>
      <c r="W102" s="48">
        <f t="shared" si="56"/>
        <v>2</v>
      </c>
      <c r="X102" s="37">
        <f>VLOOKUP(E102,шт!A:H,3,FALSE)</f>
        <v>1.5</v>
      </c>
      <c r="Y102" s="38">
        <v>1.5</v>
      </c>
      <c r="Z102" s="38">
        <v>55</v>
      </c>
      <c r="AA102" s="38">
        <v>44</v>
      </c>
      <c r="AB102" s="38">
        <v>2</v>
      </c>
      <c r="AC102" s="11"/>
      <c r="AD102" s="11"/>
      <c r="AE102" s="11"/>
      <c r="AF102" s="11"/>
      <c r="AG102" s="11"/>
      <c r="AH102" s="11"/>
      <c r="AI102" s="11"/>
    </row>
    <row r="103" spans="1:35" ht="46.5" customHeight="1" outlineLevel="1" x14ac:dyDescent="0.2">
      <c r="A103" s="24">
        <f t="shared" si="26"/>
        <v>1</v>
      </c>
      <c r="B103" s="25" t="s">
        <v>217</v>
      </c>
      <c r="C103" s="26"/>
      <c r="D103" s="26"/>
      <c r="E103" s="27">
        <v>171329</v>
      </c>
      <c r="F103" s="26"/>
      <c r="G103" s="27">
        <v>55014</v>
      </c>
      <c r="H103" s="39">
        <v>1</v>
      </c>
      <c r="I103" s="45">
        <f t="shared" si="27"/>
        <v>1</v>
      </c>
      <c r="J103" s="30">
        <v>0</v>
      </c>
      <c r="K103" s="31" t="s">
        <v>33</v>
      </c>
      <c r="L103" s="32"/>
      <c r="M103" s="32"/>
      <c r="N103" s="32"/>
      <c r="O103" s="33">
        <f>VLOOKUP(K103,Зони!B:D,2,FALSE)</f>
        <v>0</v>
      </c>
      <c r="P103" s="34" t="str">
        <f t="shared" si="28"/>
        <v>немає даних</v>
      </c>
      <c r="Q103" s="46"/>
      <c r="R103" s="47">
        <v>1</v>
      </c>
      <c r="S103" s="44" t="str">
        <f>IF(X103&lt;&gt;"",X103*R103,"немає даних")</f>
        <v>немає даних</v>
      </c>
      <c r="T103" s="44" t="str">
        <f>IF(Y103&lt;&gt;"",Y103*R103,"немає даних")</f>
        <v>немає даних</v>
      </c>
      <c r="U103" s="48" t="str">
        <f t="shared" ref="U103:W103" si="57">IF(Z103&lt;&gt;"",Z103,"немає даних")</f>
        <v>немає даних</v>
      </c>
      <c r="V103" s="48" t="str">
        <f t="shared" si="57"/>
        <v>немає даних</v>
      </c>
      <c r="W103" s="48" t="str">
        <f t="shared" si="57"/>
        <v>немає даних</v>
      </c>
      <c r="X103" s="38"/>
      <c r="Y103" s="38"/>
      <c r="Z103" s="38"/>
      <c r="AA103" s="38"/>
      <c r="AB103" s="38"/>
      <c r="AC103" s="11"/>
      <c r="AD103" s="11"/>
      <c r="AE103" s="11"/>
      <c r="AF103" s="11"/>
      <c r="AG103" s="11"/>
      <c r="AH103" s="11"/>
      <c r="AI103" s="11"/>
    </row>
    <row r="104" spans="1:35" ht="46.5" customHeight="1" outlineLevel="1" x14ac:dyDescent="0.2">
      <c r="A104" s="24">
        <f t="shared" si="26"/>
        <v>21</v>
      </c>
      <c r="B104" s="25" t="s">
        <v>218</v>
      </c>
      <c r="C104" s="26"/>
      <c r="D104" s="26" t="s">
        <v>182</v>
      </c>
      <c r="E104" s="27">
        <v>167231</v>
      </c>
      <c r="F104" s="26"/>
      <c r="G104" s="27">
        <v>28907</v>
      </c>
      <c r="H104" s="39">
        <v>21</v>
      </c>
      <c r="I104" s="45">
        <f t="shared" si="27"/>
        <v>21</v>
      </c>
      <c r="J104" s="30">
        <v>0</v>
      </c>
      <c r="K104" s="31" t="s">
        <v>33</v>
      </c>
      <c r="L104" s="32"/>
      <c r="M104" s="32"/>
      <c r="N104" s="32"/>
      <c r="O104" s="33">
        <f>VLOOKUP(K104,Зони!B:D,2,FALSE)</f>
        <v>0</v>
      </c>
      <c r="P104" s="34" t="str">
        <f t="shared" si="28"/>
        <v>немає даних</v>
      </c>
      <c r="Q104" s="34">
        <f t="shared" ref="Q104:Q105" si="58">IF(OR(K104="стелаж",K104="2й поверх 1"),ROUND(U104*V104*W104/100/100/100*A104,3),IFERROR(ROUND(P104,1)*U104/100,"немає даних"))</f>
        <v>0.26800000000000002</v>
      </c>
      <c r="R104" s="47">
        <v>1</v>
      </c>
      <c r="S104" s="49">
        <f t="shared" ref="S104:W104" si="59">IF(X104&lt;&gt;"",X104,"немає даних")</f>
        <v>2.5</v>
      </c>
      <c r="T104" s="48">
        <f t="shared" si="59"/>
        <v>2.5</v>
      </c>
      <c r="U104" s="48">
        <f t="shared" si="59"/>
        <v>58</v>
      </c>
      <c r="V104" s="48">
        <f t="shared" si="59"/>
        <v>44</v>
      </c>
      <c r="W104" s="48">
        <f t="shared" si="59"/>
        <v>5</v>
      </c>
      <c r="X104" s="37">
        <f>VLOOKUP(E104,шт!A:H,3,FALSE)</f>
        <v>2.5</v>
      </c>
      <c r="Y104" s="38">
        <v>2.5</v>
      </c>
      <c r="Z104" s="38">
        <v>58</v>
      </c>
      <c r="AA104" s="38">
        <v>44</v>
      </c>
      <c r="AB104" s="38">
        <v>5</v>
      </c>
      <c r="AC104" s="11"/>
      <c r="AD104" s="11"/>
      <c r="AE104" s="11"/>
      <c r="AF104" s="11"/>
      <c r="AG104" s="11"/>
      <c r="AH104" s="11"/>
      <c r="AI104" s="11"/>
    </row>
    <row r="105" spans="1:35" ht="46.5" customHeight="1" outlineLevel="1" x14ac:dyDescent="0.2">
      <c r="A105" s="24">
        <f t="shared" si="26"/>
        <v>11</v>
      </c>
      <c r="B105" s="25" t="s">
        <v>219</v>
      </c>
      <c r="C105" s="26"/>
      <c r="D105" s="26" t="s">
        <v>182</v>
      </c>
      <c r="E105" s="27">
        <v>167233</v>
      </c>
      <c r="F105" s="26"/>
      <c r="G105" s="27">
        <v>28908</v>
      </c>
      <c r="H105" s="39">
        <v>11</v>
      </c>
      <c r="I105" s="45">
        <f t="shared" si="27"/>
        <v>11</v>
      </c>
      <c r="J105" s="30">
        <v>0</v>
      </c>
      <c r="K105" s="31" t="s">
        <v>33</v>
      </c>
      <c r="L105" s="32"/>
      <c r="M105" s="32"/>
      <c r="N105" s="32"/>
      <c r="O105" s="33">
        <f>VLOOKUP(K105,Зони!B:D,2,FALSE)</f>
        <v>0</v>
      </c>
      <c r="P105" s="34" t="str">
        <f t="shared" si="28"/>
        <v>немає даних</v>
      </c>
      <c r="Q105" s="34">
        <f t="shared" si="58"/>
        <v>0.151</v>
      </c>
      <c r="R105" s="47">
        <v>1</v>
      </c>
      <c r="S105" s="49">
        <f t="shared" ref="S105:W105" si="60">IF(X105&lt;&gt;"",X105,"немає даних")</f>
        <v>4.5</v>
      </c>
      <c r="T105" s="48">
        <f t="shared" si="60"/>
        <v>4.5</v>
      </c>
      <c r="U105" s="48">
        <f t="shared" si="60"/>
        <v>43</v>
      </c>
      <c r="V105" s="48">
        <f t="shared" si="60"/>
        <v>32</v>
      </c>
      <c r="W105" s="48">
        <f t="shared" si="60"/>
        <v>10</v>
      </c>
      <c r="X105" s="37">
        <f>VLOOKUP(E105,шт!A:H,3,FALSE)</f>
        <v>4.5</v>
      </c>
      <c r="Y105" s="38">
        <v>4.5</v>
      </c>
      <c r="Z105" s="38">
        <v>43</v>
      </c>
      <c r="AA105" s="38">
        <v>32</v>
      </c>
      <c r="AB105" s="38">
        <v>10</v>
      </c>
      <c r="AC105" s="11"/>
      <c r="AD105" s="11"/>
      <c r="AE105" s="11"/>
      <c r="AF105" s="11"/>
      <c r="AG105" s="11"/>
      <c r="AH105" s="11"/>
      <c r="AI105" s="11"/>
    </row>
    <row r="106" spans="1:35" ht="12" customHeight="1" outlineLevel="1" x14ac:dyDescent="0.2">
      <c r="A106" s="11"/>
      <c r="B106" s="18" t="s">
        <v>220</v>
      </c>
      <c r="C106" s="19"/>
      <c r="D106" s="20"/>
      <c r="E106" s="21"/>
      <c r="F106" s="21"/>
      <c r="G106" s="21"/>
      <c r="H106" s="20"/>
      <c r="I106" s="21"/>
      <c r="J106" s="21"/>
      <c r="K106" s="21"/>
      <c r="L106" s="21"/>
      <c r="M106" s="21"/>
      <c r="N106" s="21"/>
      <c r="O106" s="20"/>
      <c r="P106" s="22"/>
      <c r="Q106" s="23"/>
      <c r="R106" s="21"/>
      <c r="S106" s="20"/>
      <c r="T106" s="20"/>
      <c r="U106" s="21"/>
      <c r="V106" s="21"/>
      <c r="W106" s="21"/>
      <c r="X106" s="21"/>
      <c r="Y106" s="21"/>
      <c r="Z106" s="21"/>
      <c r="AA106" s="21"/>
      <c r="AB106" s="21"/>
    </row>
    <row r="107" spans="1:35" ht="46.5" customHeight="1" outlineLevel="1" x14ac:dyDescent="0.2">
      <c r="A107" s="24">
        <f t="shared" ref="A107:A127" si="61">J107+I107</f>
        <v>899</v>
      </c>
      <c r="B107" s="25" t="s">
        <v>221</v>
      </c>
      <c r="C107" s="26"/>
      <c r="D107" s="26" t="s">
        <v>222</v>
      </c>
      <c r="E107" s="27">
        <v>174633</v>
      </c>
      <c r="F107" s="26"/>
      <c r="G107" s="27">
        <v>33700</v>
      </c>
      <c r="H107" s="39">
        <v>899</v>
      </c>
      <c r="I107" s="45">
        <f t="shared" ref="I107:I127" si="62">H107/R107</f>
        <v>899</v>
      </c>
      <c r="J107" s="30">
        <v>0</v>
      </c>
      <c r="K107" s="31" t="s">
        <v>33</v>
      </c>
      <c r="L107" s="32"/>
      <c r="M107" s="32"/>
      <c r="N107" s="32"/>
      <c r="O107" s="33">
        <f>VLOOKUP(K107,Зони!B:D,2,FALSE)</f>
        <v>0</v>
      </c>
      <c r="P107" s="34" t="str">
        <f t="shared" ref="P107:P127" si="63">IFERROR(A107/N107*V107/100/O107,"немає даних")</f>
        <v>немає даних</v>
      </c>
      <c r="Q107" s="46"/>
      <c r="R107" s="47">
        <v>1</v>
      </c>
      <c r="S107" s="44" t="str">
        <f t="shared" ref="S107:S108" si="64">IF(X107&lt;&gt;"",X107*R107,"немає даних")</f>
        <v>немає даних</v>
      </c>
      <c r="T107" s="44" t="str">
        <f t="shared" ref="T107:T108" si="65">IF(Y107&lt;&gt;"",Y107*R107,"немає даних")</f>
        <v>немає даних</v>
      </c>
      <c r="U107" s="48" t="str">
        <f t="shared" ref="U107:W107" si="66">IF(Z107&lt;&gt;"",Z107,"немає даних")</f>
        <v>немає даних</v>
      </c>
      <c r="V107" s="48" t="str">
        <f t="shared" si="66"/>
        <v>немає даних</v>
      </c>
      <c r="W107" s="48" t="str">
        <f t="shared" si="66"/>
        <v>немає даних</v>
      </c>
      <c r="X107" s="38"/>
      <c r="Y107" s="38"/>
      <c r="Z107" s="38"/>
      <c r="AA107" s="38"/>
      <c r="AB107" s="38"/>
      <c r="AC107" s="11"/>
      <c r="AD107" s="11"/>
      <c r="AE107" s="11"/>
      <c r="AF107" s="11"/>
      <c r="AG107" s="11"/>
      <c r="AH107" s="11"/>
      <c r="AI107" s="11"/>
    </row>
    <row r="108" spans="1:35" ht="46.5" customHeight="1" outlineLevel="1" x14ac:dyDescent="0.2">
      <c r="A108" s="24">
        <f t="shared" si="61"/>
        <v>1087</v>
      </c>
      <c r="B108" s="25" t="s">
        <v>223</v>
      </c>
      <c r="C108" s="26"/>
      <c r="D108" s="26" t="s">
        <v>224</v>
      </c>
      <c r="E108" s="27">
        <v>174552</v>
      </c>
      <c r="F108" s="26"/>
      <c r="G108" s="27">
        <v>33310</v>
      </c>
      <c r="H108" s="51">
        <v>1087</v>
      </c>
      <c r="I108" s="45">
        <f t="shared" si="62"/>
        <v>1087</v>
      </c>
      <c r="J108" s="30">
        <v>0</v>
      </c>
      <c r="K108" s="31" t="s">
        <v>38</v>
      </c>
      <c r="L108" s="32"/>
      <c r="M108" s="32"/>
      <c r="N108" s="32"/>
      <c r="O108" s="33">
        <f>VLOOKUP(K108,Зони!B:D,2,FALSE)</f>
        <v>0</v>
      </c>
      <c r="P108" s="34" t="str">
        <f t="shared" si="63"/>
        <v>немає даних</v>
      </c>
      <c r="Q108" s="46"/>
      <c r="R108" s="47">
        <v>1</v>
      </c>
      <c r="S108" s="44" t="str">
        <f t="shared" si="64"/>
        <v>немає даних</v>
      </c>
      <c r="T108" s="44" t="str">
        <f t="shared" si="65"/>
        <v>немає даних</v>
      </c>
      <c r="U108" s="48" t="str">
        <f t="shared" ref="U108:W108" si="67">IF(Z108&lt;&gt;"",Z108,"немає даних")</f>
        <v>немає даних</v>
      </c>
      <c r="V108" s="48" t="str">
        <f t="shared" si="67"/>
        <v>немає даних</v>
      </c>
      <c r="W108" s="48" t="str">
        <f t="shared" si="67"/>
        <v>немає даних</v>
      </c>
      <c r="X108" s="38"/>
      <c r="Y108" s="38"/>
      <c r="Z108" s="38"/>
      <c r="AA108" s="38"/>
      <c r="AB108" s="38"/>
      <c r="AC108" s="11"/>
      <c r="AD108" s="11"/>
      <c r="AE108" s="11"/>
      <c r="AF108" s="11"/>
      <c r="AG108" s="11"/>
      <c r="AH108" s="11"/>
      <c r="AI108" s="11"/>
    </row>
    <row r="109" spans="1:35" ht="46.5" customHeight="1" outlineLevel="1" x14ac:dyDescent="0.2">
      <c r="A109" s="24">
        <f t="shared" si="61"/>
        <v>5081</v>
      </c>
      <c r="B109" s="25" t="s">
        <v>225</v>
      </c>
      <c r="C109" s="26"/>
      <c r="D109" s="26" t="s">
        <v>224</v>
      </c>
      <c r="E109" s="27">
        <v>172305</v>
      </c>
      <c r="F109" s="26"/>
      <c r="G109" s="27">
        <v>33635</v>
      </c>
      <c r="H109" s="51">
        <v>5081</v>
      </c>
      <c r="I109" s="45">
        <f t="shared" si="62"/>
        <v>5081</v>
      </c>
      <c r="J109" s="30">
        <v>0</v>
      </c>
      <c r="K109" s="31" t="s">
        <v>38</v>
      </c>
      <c r="L109" s="32"/>
      <c r="M109" s="32"/>
      <c r="N109" s="32"/>
      <c r="O109" s="33">
        <f>VLOOKUP(K109,Зони!B:D,2,FALSE)</f>
        <v>0</v>
      </c>
      <c r="P109" s="34" t="str">
        <f t="shared" si="63"/>
        <v>немає даних</v>
      </c>
      <c r="Q109" s="34">
        <f t="shared" ref="Q109:Q110" si="68">IF(OR(K109="стелаж",K109="2й поверх 1"),ROUND(U109*V109*W109/100/100/100*A109,3),IFERROR(ROUND(P109,1)*U109/100,"немає даних"))</f>
        <v>0.85399999999999998</v>
      </c>
      <c r="R109" s="47">
        <v>1</v>
      </c>
      <c r="S109" s="49">
        <f t="shared" ref="S109:W109" si="69">IF(X109&lt;&gt;"",X109,"немає даних")</f>
        <v>0.1</v>
      </c>
      <c r="T109" s="48">
        <f t="shared" si="69"/>
        <v>0.1</v>
      </c>
      <c r="U109" s="48">
        <f t="shared" si="69"/>
        <v>14</v>
      </c>
      <c r="V109" s="48">
        <f t="shared" si="69"/>
        <v>4</v>
      </c>
      <c r="W109" s="48">
        <f t="shared" si="69"/>
        <v>3</v>
      </c>
      <c r="X109" s="37">
        <f>VLOOKUP(E109,шт!A:H,3,FALSE)</f>
        <v>0.1</v>
      </c>
      <c r="Y109" s="38">
        <v>0.1</v>
      </c>
      <c r="Z109" s="38">
        <v>14</v>
      </c>
      <c r="AA109" s="38">
        <v>4</v>
      </c>
      <c r="AB109" s="38">
        <v>3</v>
      </c>
      <c r="AC109" s="11"/>
      <c r="AD109" s="11"/>
      <c r="AE109" s="11"/>
      <c r="AF109" s="11"/>
      <c r="AG109" s="11"/>
      <c r="AH109" s="11"/>
      <c r="AI109" s="11"/>
    </row>
    <row r="110" spans="1:35" ht="46.5" customHeight="1" outlineLevel="1" x14ac:dyDescent="0.2">
      <c r="A110" s="24">
        <f t="shared" si="61"/>
        <v>1123</v>
      </c>
      <c r="B110" s="25" t="s">
        <v>226</v>
      </c>
      <c r="C110" s="26"/>
      <c r="D110" s="26"/>
      <c r="E110" s="27">
        <v>170841</v>
      </c>
      <c r="F110" s="26"/>
      <c r="G110" s="26" t="s">
        <v>227</v>
      </c>
      <c r="H110" s="51">
        <v>1123</v>
      </c>
      <c r="I110" s="45">
        <f t="shared" si="62"/>
        <v>1123</v>
      </c>
      <c r="J110" s="30">
        <v>0</v>
      </c>
      <c r="K110" s="31" t="s">
        <v>38</v>
      </c>
      <c r="L110" s="32"/>
      <c r="M110" s="32"/>
      <c r="N110" s="32"/>
      <c r="O110" s="33">
        <f>VLOOKUP(K110,Зони!B:D,2,FALSE)</f>
        <v>0</v>
      </c>
      <c r="P110" s="34" t="str">
        <f t="shared" si="63"/>
        <v>немає даних</v>
      </c>
      <c r="Q110" s="34">
        <f t="shared" si="68"/>
        <v>0.83399999999999996</v>
      </c>
      <c r="R110" s="47">
        <v>1</v>
      </c>
      <c r="S110" s="49">
        <f t="shared" ref="S110:W110" si="70">IF(X110&lt;&gt;"",X110,"немає даних")</f>
        <v>0.1</v>
      </c>
      <c r="T110" s="48">
        <f t="shared" si="70"/>
        <v>0.1</v>
      </c>
      <c r="U110" s="48">
        <f t="shared" si="70"/>
        <v>15</v>
      </c>
      <c r="V110" s="48">
        <f t="shared" si="70"/>
        <v>11</v>
      </c>
      <c r="W110" s="48">
        <f t="shared" si="70"/>
        <v>4.5</v>
      </c>
      <c r="X110" s="37">
        <f>VLOOKUP(E110,шт!A:H,3,FALSE)</f>
        <v>0.1</v>
      </c>
      <c r="Y110" s="38">
        <v>0.1</v>
      </c>
      <c r="Z110" s="38">
        <v>15</v>
      </c>
      <c r="AA110" s="38">
        <v>11</v>
      </c>
      <c r="AB110" s="38">
        <v>4.5</v>
      </c>
      <c r="AC110" s="11"/>
      <c r="AD110" s="11"/>
      <c r="AE110" s="11"/>
      <c r="AF110" s="11"/>
      <c r="AG110" s="11"/>
      <c r="AH110" s="11"/>
      <c r="AI110" s="11"/>
    </row>
    <row r="111" spans="1:35" ht="46.5" customHeight="1" outlineLevel="1" x14ac:dyDescent="0.2">
      <c r="A111" s="24">
        <f t="shared" si="61"/>
        <v>2.5</v>
      </c>
      <c r="B111" s="25" t="s">
        <v>228</v>
      </c>
      <c r="C111" s="26"/>
      <c r="D111" s="26"/>
      <c r="E111" s="27">
        <v>173450</v>
      </c>
      <c r="F111" s="26" t="s">
        <v>229</v>
      </c>
      <c r="G111" s="27">
        <v>11848</v>
      </c>
      <c r="H111" s="39">
        <v>5</v>
      </c>
      <c r="I111" s="30">
        <f t="shared" si="62"/>
        <v>2.5</v>
      </c>
      <c r="J111" s="30">
        <v>0</v>
      </c>
      <c r="K111" s="31" t="s">
        <v>33</v>
      </c>
      <c r="L111" s="32"/>
      <c r="M111" s="32"/>
      <c r="N111" s="32"/>
      <c r="O111" s="33">
        <f>VLOOKUP(K111,Зони!B:D,2,FALSE)</f>
        <v>0</v>
      </c>
      <c r="P111" s="34" t="str">
        <f t="shared" si="63"/>
        <v>немає даних</v>
      </c>
      <c r="Q111" s="46"/>
      <c r="R111" s="53">
        <f>VLOOKUP(E111,ящ!A:H,5,FALSE)</f>
        <v>2</v>
      </c>
      <c r="S111" s="44" t="str">
        <f t="shared" ref="S111:S114" si="71">IF(X111&lt;&gt;"",X111*R111,"немає даних")</f>
        <v>немає даних</v>
      </c>
      <c r="T111" s="44" t="str">
        <f t="shared" ref="T111:T114" si="72">IF(Y111&lt;&gt;"",Y111*R111,"немає даних")</f>
        <v>немає даних</v>
      </c>
      <c r="U111" s="48" t="e">
        <v>#N/A</v>
      </c>
      <c r="V111" s="48" t="e">
        <v>#N/A</v>
      </c>
      <c r="W111" s="36" t="e">
        <v>#N/A</v>
      </c>
      <c r="X111" s="38"/>
      <c r="Y111" s="38"/>
      <c r="Z111" s="38"/>
      <c r="AA111" s="38"/>
      <c r="AB111" s="38"/>
      <c r="AC111" s="11"/>
      <c r="AD111" s="11"/>
      <c r="AE111" s="11"/>
      <c r="AF111" s="11"/>
      <c r="AG111" s="11"/>
      <c r="AH111" s="11"/>
      <c r="AI111" s="11"/>
    </row>
    <row r="112" spans="1:35" ht="46.5" customHeight="1" outlineLevel="1" x14ac:dyDescent="0.2">
      <c r="A112" s="24">
        <f t="shared" si="61"/>
        <v>4544</v>
      </c>
      <c r="B112" s="25" t="s">
        <v>230</v>
      </c>
      <c r="C112" s="26"/>
      <c r="D112" s="26"/>
      <c r="E112" s="27">
        <v>174548</v>
      </c>
      <c r="F112" s="26"/>
      <c r="G112" s="27">
        <v>33323</v>
      </c>
      <c r="H112" s="51">
        <v>4544</v>
      </c>
      <c r="I112" s="45">
        <f t="shared" si="62"/>
        <v>4544</v>
      </c>
      <c r="J112" s="30">
        <v>0</v>
      </c>
      <c r="K112" s="31" t="s">
        <v>33</v>
      </c>
      <c r="L112" s="32"/>
      <c r="M112" s="32"/>
      <c r="N112" s="32"/>
      <c r="O112" s="33">
        <f>VLOOKUP(K112,Зони!B:D,2,FALSE)</f>
        <v>0</v>
      </c>
      <c r="P112" s="34" t="str">
        <f t="shared" si="63"/>
        <v>немає даних</v>
      </c>
      <c r="Q112" s="46"/>
      <c r="R112" s="47">
        <v>1</v>
      </c>
      <c r="S112" s="44" t="str">
        <f t="shared" si="71"/>
        <v>немає даних</v>
      </c>
      <c r="T112" s="44" t="str">
        <f t="shared" si="72"/>
        <v>немає даних</v>
      </c>
      <c r="U112" s="48" t="str">
        <f t="shared" ref="U112:W112" si="73">IF(Z112&lt;&gt;"",Z112,"немає даних")</f>
        <v>немає даних</v>
      </c>
      <c r="V112" s="48" t="str">
        <f t="shared" si="73"/>
        <v>немає даних</v>
      </c>
      <c r="W112" s="48" t="str">
        <f t="shared" si="73"/>
        <v>немає даних</v>
      </c>
      <c r="X112" s="38"/>
      <c r="Y112" s="38"/>
      <c r="Z112" s="38"/>
      <c r="AA112" s="38"/>
      <c r="AB112" s="38"/>
      <c r="AC112" s="11"/>
      <c r="AD112" s="11"/>
      <c r="AE112" s="11"/>
      <c r="AF112" s="11"/>
      <c r="AG112" s="11"/>
      <c r="AH112" s="11"/>
      <c r="AI112" s="11"/>
    </row>
    <row r="113" spans="1:35" ht="46.5" customHeight="1" outlineLevel="1" x14ac:dyDescent="0.2">
      <c r="A113" s="24">
        <f t="shared" si="61"/>
        <v>2</v>
      </c>
      <c r="B113" s="25" t="s">
        <v>231</v>
      </c>
      <c r="C113" s="26"/>
      <c r="D113" s="26"/>
      <c r="E113" s="26" t="s">
        <v>212</v>
      </c>
      <c r="F113" s="26"/>
      <c r="G113" s="26" t="s">
        <v>232</v>
      </c>
      <c r="H113" s="39">
        <v>2</v>
      </c>
      <c r="I113" s="45">
        <f t="shared" si="62"/>
        <v>2</v>
      </c>
      <c r="J113" s="30">
        <v>0</v>
      </c>
      <c r="K113" s="31" t="s">
        <v>38</v>
      </c>
      <c r="L113" s="32"/>
      <c r="M113" s="32"/>
      <c r="N113" s="32"/>
      <c r="O113" s="33">
        <f>VLOOKUP(K113,Зони!B:D,2,FALSE)</f>
        <v>0</v>
      </c>
      <c r="P113" s="34" t="str">
        <f t="shared" si="63"/>
        <v>немає даних</v>
      </c>
      <c r="Q113" s="46"/>
      <c r="R113" s="47">
        <v>1</v>
      </c>
      <c r="S113" s="44" t="str">
        <f t="shared" si="71"/>
        <v>немає даних</v>
      </c>
      <c r="T113" s="44" t="str">
        <f t="shared" si="72"/>
        <v>немає даних</v>
      </c>
      <c r="U113" s="48" t="str">
        <f t="shared" ref="U113:W113" si="74">IF(Z113&lt;&gt;"",Z113,"немає даних")</f>
        <v>немає даних</v>
      </c>
      <c r="V113" s="48" t="str">
        <f t="shared" si="74"/>
        <v>немає даних</v>
      </c>
      <c r="W113" s="48" t="str">
        <f t="shared" si="74"/>
        <v>немає даних</v>
      </c>
      <c r="X113" s="38"/>
      <c r="Y113" s="38"/>
      <c r="Z113" s="38"/>
      <c r="AA113" s="38"/>
      <c r="AB113" s="38"/>
      <c r="AC113" s="11"/>
      <c r="AD113" s="11"/>
      <c r="AE113" s="11"/>
      <c r="AF113" s="11"/>
      <c r="AG113" s="11"/>
      <c r="AH113" s="11"/>
      <c r="AI113" s="11"/>
    </row>
    <row r="114" spans="1:35" ht="46.5" customHeight="1" outlineLevel="1" x14ac:dyDescent="0.2">
      <c r="A114" s="24">
        <f t="shared" si="61"/>
        <v>136</v>
      </c>
      <c r="B114" s="25" t="s">
        <v>233</v>
      </c>
      <c r="C114" s="26"/>
      <c r="D114" s="26"/>
      <c r="E114" s="26" t="s">
        <v>212</v>
      </c>
      <c r="F114" s="26"/>
      <c r="G114" s="26" t="s">
        <v>234</v>
      </c>
      <c r="H114" s="39">
        <v>136</v>
      </c>
      <c r="I114" s="45">
        <f t="shared" si="62"/>
        <v>136</v>
      </c>
      <c r="J114" s="30">
        <v>0</v>
      </c>
      <c r="K114" s="31" t="s">
        <v>33</v>
      </c>
      <c r="L114" s="32"/>
      <c r="M114" s="32"/>
      <c r="N114" s="32"/>
      <c r="O114" s="33">
        <f>VLOOKUP(K114,Зони!B:D,2,FALSE)</f>
        <v>0</v>
      </c>
      <c r="P114" s="34" t="str">
        <f t="shared" si="63"/>
        <v>немає даних</v>
      </c>
      <c r="Q114" s="46"/>
      <c r="R114" s="47">
        <v>1</v>
      </c>
      <c r="S114" s="44" t="str">
        <f t="shared" si="71"/>
        <v>немає даних</v>
      </c>
      <c r="T114" s="44" t="str">
        <f t="shared" si="72"/>
        <v>немає даних</v>
      </c>
      <c r="U114" s="48" t="str">
        <f t="shared" ref="U114:W114" si="75">IF(Z114&lt;&gt;"",Z114,"немає даних")</f>
        <v>немає даних</v>
      </c>
      <c r="V114" s="48" t="str">
        <f t="shared" si="75"/>
        <v>немає даних</v>
      </c>
      <c r="W114" s="48" t="str">
        <f t="shared" si="75"/>
        <v>немає даних</v>
      </c>
      <c r="X114" s="38"/>
      <c r="Y114" s="38"/>
      <c r="Z114" s="38"/>
      <c r="AA114" s="38"/>
      <c r="AB114" s="38"/>
      <c r="AC114" s="11"/>
      <c r="AD114" s="11"/>
      <c r="AE114" s="11"/>
      <c r="AF114" s="11"/>
      <c r="AG114" s="11"/>
      <c r="AH114" s="11"/>
      <c r="AI114" s="11"/>
    </row>
    <row r="115" spans="1:35" ht="46.5" customHeight="1" outlineLevel="1" x14ac:dyDescent="0.2">
      <c r="A115" s="24">
        <f t="shared" si="61"/>
        <v>824</v>
      </c>
      <c r="B115" s="25" t="s">
        <v>235</v>
      </c>
      <c r="C115" s="26"/>
      <c r="D115" s="26"/>
      <c r="E115" s="27">
        <v>170075</v>
      </c>
      <c r="F115" s="26"/>
      <c r="G115" s="26" t="s">
        <v>236</v>
      </c>
      <c r="H115" s="39">
        <v>824</v>
      </c>
      <c r="I115" s="45">
        <f t="shared" si="62"/>
        <v>824</v>
      </c>
      <c r="J115" s="30">
        <v>0</v>
      </c>
      <c r="K115" s="31" t="s">
        <v>33</v>
      </c>
      <c r="L115" s="32"/>
      <c r="M115" s="32"/>
      <c r="N115" s="32"/>
      <c r="O115" s="33">
        <f>VLOOKUP(K115,Зони!B:D,2,FALSE)</f>
        <v>0</v>
      </c>
      <c r="P115" s="34" t="str">
        <f t="shared" si="63"/>
        <v>немає даних</v>
      </c>
      <c r="Q115" s="34">
        <f>IF(OR(K115="стелаж",K115="2й поверх 1"),ROUND(U115*V115*W115/100/100/100*A115,3),IFERROR(ROUND(P115,1)*U115/100,"немає даних"))</f>
        <v>0.03</v>
      </c>
      <c r="R115" s="47">
        <v>1</v>
      </c>
      <c r="S115" s="49">
        <f t="shared" ref="S115:W115" si="76">IF(X115&lt;&gt;"",X115,"немає даних")</f>
        <v>0.1</v>
      </c>
      <c r="T115" s="48">
        <f t="shared" si="76"/>
        <v>0.1</v>
      </c>
      <c r="U115" s="48">
        <f t="shared" si="76"/>
        <v>6</v>
      </c>
      <c r="V115" s="48">
        <f t="shared" si="76"/>
        <v>6</v>
      </c>
      <c r="W115" s="48">
        <f t="shared" si="76"/>
        <v>1</v>
      </c>
      <c r="X115" s="37">
        <f>VLOOKUP(E115,шт!A:H,3,FALSE)</f>
        <v>0.1</v>
      </c>
      <c r="Y115" s="38">
        <v>0.1</v>
      </c>
      <c r="Z115" s="38">
        <v>6</v>
      </c>
      <c r="AA115" s="38">
        <v>6</v>
      </c>
      <c r="AB115" s="38">
        <v>1</v>
      </c>
      <c r="AC115" s="11"/>
      <c r="AD115" s="11"/>
      <c r="AE115" s="11"/>
      <c r="AF115" s="11"/>
      <c r="AG115" s="11"/>
      <c r="AH115" s="11"/>
      <c r="AI115" s="11"/>
    </row>
    <row r="116" spans="1:35" ht="46.5" customHeight="1" outlineLevel="1" x14ac:dyDescent="0.2">
      <c r="A116" s="24">
        <f t="shared" si="61"/>
        <v>621</v>
      </c>
      <c r="B116" s="25" t="s">
        <v>237</v>
      </c>
      <c r="C116" s="26"/>
      <c r="D116" s="26"/>
      <c r="E116" s="26" t="s">
        <v>212</v>
      </c>
      <c r="F116" s="26"/>
      <c r="G116" s="26" t="s">
        <v>238</v>
      </c>
      <c r="H116" s="39">
        <v>621</v>
      </c>
      <c r="I116" s="45">
        <f t="shared" si="62"/>
        <v>621</v>
      </c>
      <c r="J116" s="30">
        <v>0</v>
      </c>
      <c r="K116" s="31" t="s">
        <v>33</v>
      </c>
      <c r="L116" s="32"/>
      <c r="M116" s="32"/>
      <c r="N116" s="32"/>
      <c r="O116" s="33">
        <f>VLOOKUP(K116,Зони!B:D,2,FALSE)</f>
        <v>0</v>
      </c>
      <c r="P116" s="34" t="str">
        <f t="shared" si="63"/>
        <v>немає даних</v>
      </c>
      <c r="Q116" s="46"/>
      <c r="R116" s="47">
        <v>1</v>
      </c>
      <c r="S116" s="44" t="str">
        <f>IF(X116&lt;&gt;"",X116*R116,"немає даних")</f>
        <v>немає даних</v>
      </c>
      <c r="T116" s="44" t="str">
        <f>IF(Y116&lt;&gt;"",Y116*R116,"немає даних")</f>
        <v>немає даних</v>
      </c>
      <c r="U116" s="48" t="str">
        <f t="shared" ref="U116:W116" si="77">IF(Z116&lt;&gt;"",Z116,"немає даних")</f>
        <v>немає даних</v>
      </c>
      <c r="V116" s="48" t="str">
        <f t="shared" si="77"/>
        <v>немає даних</v>
      </c>
      <c r="W116" s="48" t="str">
        <f t="shared" si="77"/>
        <v>немає даних</v>
      </c>
      <c r="X116" s="38"/>
      <c r="Y116" s="38"/>
      <c r="Z116" s="38"/>
      <c r="AA116" s="38"/>
      <c r="AB116" s="38"/>
      <c r="AC116" s="11"/>
      <c r="AD116" s="11"/>
      <c r="AE116" s="11"/>
      <c r="AF116" s="11"/>
      <c r="AG116" s="11"/>
      <c r="AH116" s="11"/>
      <c r="AI116" s="11"/>
    </row>
    <row r="117" spans="1:35" ht="46.5" customHeight="1" outlineLevel="1" x14ac:dyDescent="0.2">
      <c r="A117" s="24">
        <f t="shared" si="61"/>
        <v>3162</v>
      </c>
      <c r="B117" s="25" t="s">
        <v>239</v>
      </c>
      <c r="C117" s="26"/>
      <c r="D117" s="26"/>
      <c r="E117" s="27">
        <v>167323</v>
      </c>
      <c r="F117" s="26"/>
      <c r="G117" s="27">
        <v>33320</v>
      </c>
      <c r="H117" s="51">
        <v>3162</v>
      </c>
      <c r="I117" s="45">
        <f t="shared" si="62"/>
        <v>3162</v>
      </c>
      <c r="J117" s="30">
        <v>0</v>
      </c>
      <c r="K117" s="31" t="s">
        <v>33</v>
      </c>
      <c r="L117" s="32"/>
      <c r="M117" s="32"/>
      <c r="N117" s="32"/>
      <c r="O117" s="33">
        <f>VLOOKUP(K117,Зони!B:D,2,FALSE)</f>
        <v>0</v>
      </c>
      <c r="P117" s="34" t="str">
        <f t="shared" si="63"/>
        <v>немає даних</v>
      </c>
      <c r="Q117" s="34">
        <f>IF(OR(K117="стелаж",K117="2й поверх 1"),ROUND(U117*V117*W117/100/100/100*A117,3),IFERROR(ROUND(P117,1)*U117/100,"немає даних"))</f>
        <v>0.20599999999999999</v>
      </c>
      <c r="R117" s="47">
        <v>1</v>
      </c>
      <c r="S117" s="49">
        <f t="shared" ref="S117:W117" si="78">IF(X117&lt;&gt;"",X117,"немає даних")</f>
        <v>0.05</v>
      </c>
      <c r="T117" s="48">
        <f t="shared" si="78"/>
        <v>0.05</v>
      </c>
      <c r="U117" s="48">
        <f t="shared" si="78"/>
        <v>13</v>
      </c>
      <c r="V117" s="48">
        <f t="shared" si="78"/>
        <v>10</v>
      </c>
      <c r="W117" s="48">
        <f t="shared" si="78"/>
        <v>0.5</v>
      </c>
      <c r="X117" s="37">
        <f>VLOOKUP(E117,шт!A:H,3,FALSE)</f>
        <v>0.05</v>
      </c>
      <c r="Y117" s="38">
        <v>0.05</v>
      </c>
      <c r="Z117" s="38">
        <v>13</v>
      </c>
      <c r="AA117" s="38">
        <v>10</v>
      </c>
      <c r="AB117" s="38">
        <v>0.5</v>
      </c>
      <c r="AC117" s="11"/>
      <c r="AD117" s="11"/>
      <c r="AE117" s="11"/>
      <c r="AF117" s="11"/>
      <c r="AG117" s="11"/>
      <c r="AH117" s="11"/>
      <c r="AI117" s="11"/>
    </row>
    <row r="118" spans="1:35" ht="46.5" customHeight="1" outlineLevel="1" x14ac:dyDescent="0.2">
      <c r="A118" s="24">
        <f t="shared" si="61"/>
        <v>682</v>
      </c>
      <c r="B118" s="25" t="s">
        <v>240</v>
      </c>
      <c r="C118" s="26"/>
      <c r="D118" s="26"/>
      <c r="E118" s="27">
        <v>173555</v>
      </c>
      <c r="F118" s="26"/>
      <c r="G118" s="27">
        <v>33640</v>
      </c>
      <c r="H118" s="39">
        <v>682</v>
      </c>
      <c r="I118" s="45">
        <f t="shared" si="62"/>
        <v>682</v>
      </c>
      <c r="J118" s="30">
        <v>0</v>
      </c>
      <c r="K118" s="31" t="s">
        <v>33</v>
      </c>
      <c r="L118" s="32"/>
      <c r="M118" s="32"/>
      <c r="N118" s="32"/>
      <c r="O118" s="33">
        <f>VLOOKUP(K118,Зони!B:D,2,FALSE)</f>
        <v>0</v>
      </c>
      <c r="P118" s="34" t="str">
        <f t="shared" si="63"/>
        <v>немає даних</v>
      </c>
      <c r="Q118" s="46"/>
      <c r="R118" s="47">
        <v>1</v>
      </c>
      <c r="S118" s="44" t="str">
        <f t="shared" ref="S118:S123" si="79">IF(X118&lt;&gt;"",X118*R118,"немає даних")</f>
        <v>немає даних</v>
      </c>
      <c r="T118" s="44" t="str">
        <f t="shared" ref="T118:T123" si="80">IF(Y118&lt;&gt;"",Y118*R118,"немає даних")</f>
        <v>немає даних</v>
      </c>
      <c r="U118" s="48" t="str">
        <f t="shared" ref="U118:W118" si="81">IF(Z118&lt;&gt;"",Z118,"немає даних")</f>
        <v>немає даних</v>
      </c>
      <c r="V118" s="48" t="str">
        <f t="shared" si="81"/>
        <v>немає даних</v>
      </c>
      <c r="W118" s="48" t="str">
        <f t="shared" si="81"/>
        <v>немає даних</v>
      </c>
      <c r="X118" s="38"/>
      <c r="Y118" s="38"/>
      <c r="Z118" s="38"/>
      <c r="AA118" s="38"/>
      <c r="AB118" s="38"/>
      <c r="AC118" s="11"/>
      <c r="AD118" s="11"/>
      <c r="AE118" s="11"/>
      <c r="AF118" s="11"/>
      <c r="AG118" s="11"/>
      <c r="AH118" s="11"/>
      <c r="AI118" s="11"/>
    </row>
    <row r="119" spans="1:35" ht="46.5" customHeight="1" outlineLevel="1" x14ac:dyDescent="0.2">
      <c r="A119" s="24">
        <f t="shared" si="61"/>
        <v>1819</v>
      </c>
      <c r="B119" s="25" t="s">
        <v>241</v>
      </c>
      <c r="C119" s="26"/>
      <c r="D119" s="26"/>
      <c r="E119" s="27">
        <v>172058</v>
      </c>
      <c r="F119" s="26"/>
      <c r="G119" s="27">
        <v>33641</v>
      </c>
      <c r="H119" s="51">
        <v>1819</v>
      </c>
      <c r="I119" s="45">
        <f t="shared" si="62"/>
        <v>1819</v>
      </c>
      <c r="J119" s="30">
        <v>0</v>
      </c>
      <c r="K119" s="31" t="s">
        <v>33</v>
      </c>
      <c r="L119" s="32"/>
      <c r="M119" s="32"/>
      <c r="N119" s="32"/>
      <c r="O119" s="33">
        <f>VLOOKUP(K119,Зони!B:D,2,FALSE)</f>
        <v>0</v>
      </c>
      <c r="P119" s="34" t="str">
        <f t="shared" si="63"/>
        <v>немає даних</v>
      </c>
      <c r="Q119" s="46"/>
      <c r="R119" s="47">
        <v>1</v>
      </c>
      <c r="S119" s="44" t="str">
        <f t="shared" si="79"/>
        <v>немає даних</v>
      </c>
      <c r="T119" s="44" t="str">
        <f t="shared" si="80"/>
        <v>немає даних</v>
      </c>
      <c r="U119" s="48" t="str">
        <f t="shared" ref="U119:W119" si="82">IF(Z119&lt;&gt;"",Z119,"немає даних")</f>
        <v>немає даних</v>
      </c>
      <c r="V119" s="48" t="str">
        <f t="shared" si="82"/>
        <v>немає даних</v>
      </c>
      <c r="W119" s="48" t="str">
        <f t="shared" si="82"/>
        <v>немає даних</v>
      </c>
      <c r="X119" s="38"/>
      <c r="Y119" s="38"/>
      <c r="Z119" s="38"/>
      <c r="AA119" s="38"/>
      <c r="AB119" s="38"/>
      <c r="AC119" s="11"/>
      <c r="AD119" s="11"/>
      <c r="AE119" s="11"/>
      <c r="AF119" s="11"/>
      <c r="AG119" s="11"/>
      <c r="AH119" s="11"/>
      <c r="AI119" s="11"/>
    </row>
    <row r="120" spans="1:35" ht="46.5" customHeight="1" outlineLevel="1" x14ac:dyDescent="0.2">
      <c r="A120" s="24">
        <f t="shared" si="61"/>
        <v>170</v>
      </c>
      <c r="B120" s="25" t="s">
        <v>242</v>
      </c>
      <c r="C120" s="26"/>
      <c r="D120" s="26"/>
      <c r="E120" s="27">
        <v>174551</v>
      </c>
      <c r="F120" s="26"/>
      <c r="G120" s="27">
        <v>33643</v>
      </c>
      <c r="H120" s="39">
        <v>170</v>
      </c>
      <c r="I120" s="45">
        <f t="shared" si="62"/>
        <v>170</v>
      </c>
      <c r="J120" s="30">
        <v>0</v>
      </c>
      <c r="K120" s="31" t="s">
        <v>33</v>
      </c>
      <c r="L120" s="32"/>
      <c r="M120" s="32"/>
      <c r="N120" s="32"/>
      <c r="O120" s="33">
        <f>VLOOKUP(K120,Зони!B:D,2,FALSE)</f>
        <v>0</v>
      </c>
      <c r="P120" s="34" t="str">
        <f t="shared" si="63"/>
        <v>немає даних</v>
      </c>
      <c r="Q120" s="46"/>
      <c r="R120" s="47">
        <v>1</v>
      </c>
      <c r="S120" s="44" t="str">
        <f t="shared" si="79"/>
        <v>немає даних</v>
      </c>
      <c r="T120" s="44" t="str">
        <f t="shared" si="80"/>
        <v>немає даних</v>
      </c>
      <c r="U120" s="48" t="str">
        <f t="shared" ref="U120:W120" si="83">IF(Z120&lt;&gt;"",Z120,"немає даних")</f>
        <v>немає даних</v>
      </c>
      <c r="V120" s="48" t="str">
        <f t="shared" si="83"/>
        <v>немає даних</v>
      </c>
      <c r="W120" s="48" t="str">
        <f t="shared" si="83"/>
        <v>немає даних</v>
      </c>
      <c r="X120" s="38"/>
      <c r="Y120" s="38"/>
      <c r="Z120" s="38"/>
      <c r="AA120" s="38"/>
      <c r="AB120" s="38"/>
      <c r="AC120" s="11"/>
      <c r="AD120" s="11"/>
      <c r="AE120" s="11"/>
      <c r="AF120" s="11"/>
      <c r="AG120" s="11"/>
      <c r="AH120" s="11"/>
      <c r="AI120" s="11"/>
    </row>
    <row r="121" spans="1:35" ht="46.5" customHeight="1" outlineLevel="1" x14ac:dyDescent="0.2">
      <c r="A121" s="24">
        <f t="shared" si="61"/>
        <v>2724</v>
      </c>
      <c r="B121" s="25" t="s">
        <v>243</v>
      </c>
      <c r="C121" s="26"/>
      <c r="D121" s="26"/>
      <c r="E121" s="27">
        <v>172347</v>
      </c>
      <c r="F121" s="26"/>
      <c r="G121" s="26" t="s">
        <v>244</v>
      </c>
      <c r="H121" s="51">
        <v>2724</v>
      </c>
      <c r="I121" s="45">
        <f t="shared" si="62"/>
        <v>2724</v>
      </c>
      <c r="J121" s="30">
        <v>0</v>
      </c>
      <c r="K121" s="31" t="s">
        <v>33</v>
      </c>
      <c r="L121" s="32"/>
      <c r="M121" s="32"/>
      <c r="N121" s="32"/>
      <c r="O121" s="33">
        <f>VLOOKUP(K121,Зони!B:D,2,FALSE)</f>
        <v>0</v>
      </c>
      <c r="P121" s="34" t="str">
        <f t="shared" si="63"/>
        <v>немає даних</v>
      </c>
      <c r="Q121" s="46"/>
      <c r="R121" s="47">
        <v>1</v>
      </c>
      <c r="S121" s="44" t="str">
        <f t="shared" si="79"/>
        <v>немає даних</v>
      </c>
      <c r="T121" s="44" t="str">
        <f t="shared" si="80"/>
        <v>немає даних</v>
      </c>
      <c r="U121" s="48" t="str">
        <f t="shared" ref="U121:W121" si="84">IF(Z121&lt;&gt;"",Z121,"немає даних")</f>
        <v>немає даних</v>
      </c>
      <c r="V121" s="48" t="str">
        <f t="shared" si="84"/>
        <v>немає даних</v>
      </c>
      <c r="W121" s="48" t="str">
        <f t="shared" si="84"/>
        <v>немає даних</v>
      </c>
      <c r="X121" s="38"/>
      <c r="Y121" s="38"/>
      <c r="Z121" s="38"/>
      <c r="AA121" s="38"/>
      <c r="AB121" s="38"/>
      <c r="AC121" s="11"/>
      <c r="AD121" s="11"/>
      <c r="AE121" s="11"/>
      <c r="AF121" s="11"/>
      <c r="AG121" s="11"/>
      <c r="AH121" s="11"/>
      <c r="AI121" s="11"/>
    </row>
    <row r="122" spans="1:35" ht="46.5" customHeight="1" outlineLevel="1" x14ac:dyDescent="0.2">
      <c r="A122" s="24">
        <f t="shared" si="61"/>
        <v>15</v>
      </c>
      <c r="B122" s="25" t="s">
        <v>245</v>
      </c>
      <c r="C122" s="26"/>
      <c r="D122" s="26"/>
      <c r="E122" s="27">
        <v>172348</v>
      </c>
      <c r="F122" s="26"/>
      <c r="G122" s="26" t="s">
        <v>246</v>
      </c>
      <c r="H122" s="39">
        <v>15</v>
      </c>
      <c r="I122" s="45">
        <f t="shared" si="62"/>
        <v>15</v>
      </c>
      <c r="J122" s="30">
        <v>0</v>
      </c>
      <c r="K122" s="31" t="s">
        <v>33</v>
      </c>
      <c r="L122" s="32"/>
      <c r="M122" s="32"/>
      <c r="N122" s="32"/>
      <c r="O122" s="33">
        <f>VLOOKUP(K122,Зони!B:D,2,FALSE)</f>
        <v>0</v>
      </c>
      <c r="P122" s="34" t="str">
        <f t="shared" si="63"/>
        <v>немає даних</v>
      </c>
      <c r="Q122" s="46"/>
      <c r="R122" s="47">
        <v>1</v>
      </c>
      <c r="S122" s="44" t="str">
        <f t="shared" si="79"/>
        <v>немає даних</v>
      </c>
      <c r="T122" s="44" t="str">
        <f t="shared" si="80"/>
        <v>немає даних</v>
      </c>
      <c r="U122" s="48" t="str">
        <f t="shared" ref="U122:W122" si="85">IF(Z122&lt;&gt;"",Z122,"немає даних")</f>
        <v>немає даних</v>
      </c>
      <c r="V122" s="48" t="str">
        <f t="shared" si="85"/>
        <v>немає даних</v>
      </c>
      <c r="W122" s="48" t="str">
        <f t="shared" si="85"/>
        <v>немає даних</v>
      </c>
      <c r="X122" s="38"/>
      <c r="Y122" s="38"/>
      <c r="Z122" s="38"/>
      <c r="AA122" s="38"/>
      <c r="AB122" s="38"/>
      <c r="AC122" s="11"/>
      <c r="AD122" s="11"/>
      <c r="AE122" s="11"/>
      <c r="AF122" s="11"/>
      <c r="AG122" s="11"/>
      <c r="AH122" s="11"/>
      <c r="AI122" s="11"/>
    </row>
    <row r="123" spans="1:35" ht="46.5" customHeight="1" outlineLevel="1" x14ac:dyDescent="0.2">
      <c r="A123" s="24">
        <f t="shared" si="61"/>
        <v>1</v>
      </c>
      <c r="B123" s="25" t="s">
        <v>247</v>
      </c>
      <c r="C123" s="26"/>
      <c r="D123" s="26"/>
      <c r="E123" s="26" t="s">
        <v>212</v>
      </c>
      <c r="F123" s="26"/>
      <c r="G123" s="26" t="s">
        <v>248</v>
      </c>
      <c r="H123" s="39">
        <v>1</v>
      </c>
      <c r="I123" s="45">
        <f t="shared" si="62"/>
        <v>1</v>
      </c>
      <c r="J123" s="30">
        <v>0</v>
      </c>
      <c r="K123" s="31" t="s">
        <v>33</v>
      </c>
      <c r="L123" s="32"/>
      <c r="M123" s="32"/>
      <c r="N123" s="32"/>
      <c r="O123" s="33">
        <f>VLOOKUP(K123,Зони!B:D,2,FALSE)</f>
        <v>0</v>
      </c>
      <c r="P123" s="34" t="str">
        <f t="shared" si="63"/>
        <v>немає даних</v>
      </c>
      <c r="Q123" s="46"/>
      <c r="R123" s="47">
        <v>1</v>
      </c>
      <c r="S123" s="44" t="str">
        <f t="shared" si="79"/>
        <v>немає даних</v>
      </c>
      <c r="T123" s="44" t="str">
        <f t="shared" si="80"/>
        <v>немає даних</v>
      </c>
      <c r="U123" s="48" t="str">
        <f t="shared" ref="U123:W123" si="86">IF(Z123&lt;&gt;"",Z123,"немає даних")</f>
        <v>немає даних</v>
      </c>
      <c r="V123" s="48" t="str">
        <f t="shared" si="86"/>
        <v>немає даних</v>
      </c>
      <c r="W123" s="48" t="str">
        <f t="shared" si="86"/>
        <v>немає даних</v>
      </c>
      <c r="X123" s="38"/>
      <c r="Y123" s="38"/>
      <c r="Z123" s="38"/>
      <c r="AA123" s="38"/>
      <c r="AB123" s="38"/>
      <c r="AC123" s="11"/>
      <c r="AD123" s="11"/>
      <c r="AE123" s="11"/>
      <c r="AF123" s="11"/>
      <c r="AG123" s="11"/>
      <c r="AH123" s="11"/>
      <c r="AI123" s="11"/>
    </row>
    <row r="124" spans="1:35" ht="46.5" customHeight="1" outlineLevel="1" x14ac:dyDescent="0.2">
      <c r="A124" s="24">
        <f t="shared" si="61"/>
        <v>3569</v>
      </c>
      <c r="B124" s="25" t="s">
        <v>249</v>
      </c>
      <c r="C124" s="26"/>
      <c r="D124" s="26" t="s">
        <v>224</v>
      </c>
      <c r="E124" s="27">
        <v>172349</v>
      </c>
      <c r="F124" s="26"/>
      <c r="G124" s="27">
        <v>33639</v>
      </c>
      <c r="H124" s="51">
        <v>3569</v>
      </c>
      <c r="I124" s="45">
        <f t="shared" si="62"/>
        <v>3569</v>
      </c>
      <c r="J124" s="30">
        <v>0</v>
      </c>
      <c r="K124" s="31" t="s">
        <v>38</v>
      </c>
      <c r="L124" s="32"/>
      <c r="M124" s="32"/>
      <c r="N124" s="32"/>
      <c r="O124" s="33">
        <f>VLOOKUP(K124,Зони!B:D,2,FALSE)</f>
        <v>0</v>
      </c>
      <c r="P124" s="34" t="str">
        <f t="shared" si="63"/>
        <v>немає даних</v>
      </c>
      <c r="Q124" s="34">
        <f t="shared" ref="Q124:Q125" si="87">IF(OR(K124="стелаж",K124="2й поверх 1"),ROUND(U124*V124*W124/100/100/100*A124,3),IFERROR(ROUND(P124,1)*U124/100,"немає даних"))</f>
        <v>0.72499999999999998</v>
      </c>
      <c r="R124" s="47">
        <v>1</v>
      </c>
      <c r="S124" s="49">
        <f t="shared" ref="S124:W124" si="88">IF(X124&lt;&gt;"",X124,"немає даних")</f>
        <v>0.06</v>
      </c>
      <c r="T124" s="48">
        <f t="shared" si="88"/>
        <v>0.06</v>
      </c>
      <c r="U124" s="48">
        <f t="shared" si="88"/>
        <v>14.5</v>
      </c>
      <c r="V124" s="48">
        <f t="shared" si="88"/>
        <v>4</v>
      </c>
      <c r="W124" s="48">
        <f t="shared" si="88"/>
        <v>3.5</v>
      </c>
      <c r="X124" s="37">
        <f>VLOOKUP(E124,шт!A:H,3,FALSE)</f>
        <v>0.06</v>
      </c>
      <c r="Y124" s="38">
        <v>0.06</v>
      </c>
      <c r="Z124" s="38">
        <v>14.5</v>
      </c>
      <c r="AA124" s="38">
        <v>4</v>
      </c>
      <c r="AB124" s="38">
        <v>3.5</v>
      </c>
      <c r="AC124" s="11"/>
      <c r="AD124" s="11"/>
      <c r="AE124" s="11"/>
      <c r="AF124" s="11"/>
      <c r="AG124" s="11"/>
      <c r="AH124" s="11"/>
      <c r="AI124" s="11"/>
    </row>
    <row r="125" spans="1:35" ht="46.5" customHeight="1" outlineLevel="1" x14ac:dyDescent="0.2">
      <c r="A125" s="24">
        <f t="shared" si="61"/>
        <v>231</v>
      </c>
      <c r="B125" s="25" t="s">
        <v>250</v>
      </c>
      <c r="C125" s="26"/>
      <c r="D125" s="26"/>
      <c r="E125" s="27">
        <v>172663</v>
      </c>
      <c r="F125" s="26"/>
      <c r="G125" s="26" t="s">
        <v>251</v>
      </c>
      <c r="H125" s="39">
        <v>231</v>
      </c>
      <c r="I125" s="45">
        <f t="shared" si="62"/>
        <v>231</v>
      </c>
      <c r="J125" s="30">
        <v>0</v>
      </c>
      <c r="K125" s="31" t="s">
        <v>33</v>
      </c>
      <c r="L125" s="32"/>
      <c r="M125" s="32"/>
      <c r="N125" s="32"/>
      <c r="O125" s="33">
        <f>VLOOKUP(K125,Зони!B:D,2,FALSE)</f>
        <v>0</v>
      </c>
      <c r="P125" s="34" t="str">
        <f t="shared" si="63"/>
        <v>немає даних</v>
      </c>
      <c r="Q125" s="34">
        <f t="shared" si="87"/>
        <v>0.13900000000000001</v>
      </c>
      <c r="R125" s="47">
        <v>1</v>
      </c>
      <c r="S125" s="49">
        <f t="shared" ref="S125:W125" si="89">IF(X125&lt;&gt;"",X125,"немає даних")</f>
        <v>0.1</v>
      </c>
      <c r="T125" s="48">
        <f t="shared" si="89"/>
        <v>0.1</v>
      </c>
      <c r="U125" s="48">
        <f t="shared" si="89"/>
        <v>15</v>
      </c>
      <c r="V125" s="48">
        <f t="shared" si="89"/>
        <v>10</v>
      </c>
      <c r="W125" s="48">
        <f t="shared" si="89"/>
        <v>4</v>
      </c>
      <c r="X125" s="37">
        <f>VLOOKUP(E125,шт!A:H,3,FALSE)</f>
        <v>0.1</v>
      </c>
      <c r="Y125" s="38">
        <v>0.1</v>
      </c>
      <c r="Z125" s="38">
        <v>15</v>
      </c>
      <c r="AA125" s="38">
        <v>10</v>
      </c>
      <c r="AB125" s="38">
        <v>4</v>
      </c>
      <c r="AC125" s="11"/>
      <c r="AD125" s="11"/>
      <c r="AE125" s="11"/>
      <c r="AF125" s="11"/>
      <c r="AG125" s="11"/>
      <c r="AH125" s="11"/>
      <c r="AI125" s="11"/>
    </row>
    <row r="126" spans="1:35" ht="46.5" customHeight="1" outlineLevel="1" x14ac:dyDescent="0.2">
      <c r="A126" s="24">
        <f t="shared" si="61"/>
        <v>1082</v>
      </c>
      <c r="B126" s="25" t="s">
        <v>252</v>
      </c>
      <c r="C126" s="26"/>
      <c r="D126" s="26" t="s">
        <v>253</v>
      </c>
      <c r="E126" s="27">
        <v>174549</v>
      </c>
      <c r="F126" s="26"/>
      <c r="G126" s="27">
        <v>70012</v>
      </c>
      <c r="H126" s="51">
        <v>1082</v>
      </c>
      <c r="I126" s="45">
        <f t="shared" si="62"/>
        <v>1082</v>
      </c>
      <c r="J126" s="30">
        <v>0</v>
      </c>
      <c r="K126" s="31" t="s">
        <v>38</v>
      </c>
      <c r="L126" s="32"/>
      <c r="M126" s="32"/>
      <c r="N126" s="32"/>
      <c r="O126" s="33">
        <f>VLOOKUP(K126,Зони!B:D,2,FALSE)</f>
        <v>0</v>
      </c>
      <c r="P126" s="34" t="str">
        <f t="shared" si="63"/>
        <v>немає даних</v>
      </c>
      <c r="Q126" s="46"/>
      <c r="R126" s="47">
        <v>1</v>
      </c>
      <c r="S126" s="44" t="str">
        <f>IF(X126&lt;&gt;"",X126*R126,"немає даних")</f>
        <v>немає даних</v>
      </c>
      <c r="T126" s="44" t="str">
        <f>IF(Y126&lt;&gt;"",Y126*R126,"немає даних")</f>
        <v>немає даних</v>
      </c>
      <c r="U126" s="48" t="str">
        <f t="shared" ref="U126:W126" si="90">IF(Z126&lt;&gt;"",Z126,"немає даних")</f>
        <v>немає даних</v>
      </c>
      <c r="V126" s="48" t="str">
        <f t="shared" si="90"/>
        <v>немає даних</v>
      </c>
      <c r="W126" s="48" t="str">
        <f t="shared" si="90"/>
        <v>немає даних</v>
      </c>
      <c r="X126" s="38"/>
      <c r="Y126" s="38"/>
      <c r="Z126" s="38"/>
      <c r="AA126" s="38"/>
      <c r="AB126" s="38"/>
      <c r="AC126" s="11"/>
      <c r="AD126" s="11"/>
      <c r="AE126" s="11"/>
      <c r="AF126" s="11"/>
      <c r="AG126" s="11"/>
      <c r="AH126" s="11"/>
      <c r="AI126" s="11"/>
    </row>
    <row r="127" spans="1:35" ht="46.5" customHeight="1" outlineLevel="1" x14ac:dyDescent="0.2">
      <c r="A127" s="24">
        <f t="shared" si="61"/>
        <v>226.5</v>
      </c>
      <c r="B127" s="25" t="s">
        <v>254</v>
      </c>
      <c r="C127" s="26"/>
      <c r="D127" s="26"/>
      <c r="E127" s="27">
        <v>168841</v>
      </c>
      <c r="F127" s="26" t="s">
        <v>255</v>
      </c>
      <c r="G127" s="27">
        <v>59631</v>
      </c>
      <c r="H127" s="51">
        <v>8154</v>
      </c>
      <c r="I127" s="30">
        <f t="shared" si="62"/>
        <v>226.5</v>
      </c>
      <c r="J127" s="30">
        <v>0</v>
      </c>
      <c r="K127" s="31" t="s">
        <v>33</v>
      </c>
      <c r="L127" s="32"/>
      <c r="M127" s="32"/>
      <c r="N127" s="32"/>
      <c r="O127" s="33">
        <f>VLOOKUP(K127,Зони!B:D,2,FALSE)</f>
        <v>0</v>
      </c>
      <c r="P127" s="34" t="str">
        <f t="shared" si="63"/>
        <v>немає даних</v>
      </c>
      <c r="Q127" s="34">
        <f>IF(OR(K127="стелаж",K127="2й поверх 1"),ROUND(T127*A127,3),IFERROR(ROUND(P127,1)*U127/100,"немає даних"))</f>
        <v>0.90600000000000003</v>
      </c>
      <c r="R127" s="26">
        <v>36</v>
      </c>
      <c r="S127" s="35">
        <f>VLOOKUP(E127,ящв!A:H,3,FALSE)</f>
        <v>0.7</v>
      </c>
      <c r="T127" s="35">
        <f>VLOOKUP(E127,ящв!A:H,4,FALSE)</f>
        <v>4.0000000000000001E-3</v>
      </c>
      <c r="U127" s="33">
        <v>20</v>
      </c>
      <c r="V127" s="33">
        <v>15</v>
      </c>
      <c r="W127" s="36">
        <v>13</v>
      </c>
      <c r="X127" s="37">
        <f>VLOOKUP(E127,шт!A:H,3,FALSE)</f>
        <v>0.05</v>
      </c>
      <c r="Y127" s="38">
        <v>0.05</v>
      </c>
      <c r="Z127" s="38">
        <v>16</v>
      </c>
      <c r="AA127" s="38">
        <v>11</v>
      </c>
      <c r="AB127" s="38">
        <v>1</v>
      </c>
      <c r="AC127" s="11"/>
      <c r="AD127" s="11"/>
      <c r="AE127" s="11"/>
      <c r="AF127" s="11"/>
      <c r="AG127" s="11"/>
      <c r="AH127" s="11"/>
      <c r="AI127" s="11"/>
    </row>
    <row r="128" spans="1:35" ht="12" customHeight="1" outlineLevel="1" x14ac:dyDescent="0.2">
      <c r="A128" s="11"/>
      <c r="B128" s="18" t="s">
        <v>256</v>
      </c>
      <c r="C128" s="19"/>
      <c r="D128" s="20"/>
      <c r="E128" s="21"/>
      <c r="F128" s="21"/>
      <c r="G128" s="21"/>
      <c r="H128" s="20"/>
      <c r="I128" s="21"/>
      <c r="J128" s="21"/>
      <c r="K128" s="21"/>
      <c r="L128" s="21"/>
      <c r="M128" s="21"/>
      <c r="N128" s="21"/>
      <c r="O128" s="20"/>
      <c r="P128" s="22"/>
      <c r="Q128" s="23"/>
      <c r="R128" s="21"/>
      <c r="S128" s="20"/>
      <c r="T128" s="20"/>
      <c r="U128" s="21"/>
      <c r="V128" s="21"/>
      <c r="W128" s="21"/>
      <c r="X128" s="21"/>
      <c r="Y128" s="21"/>
      <c r="Z128" s="21"/>
      <c r="AA128" s="21"/>
      <c r="AB128" s="21"/>
    </row>
    <row r="129" spans="1:35" ht="46.5" customHeight="1" outlineLevel="1" x14ac:dyDescent="0.2">
      <c r="A129" s="24">
        <f t="shared" ref="A129:A168" si="91">J129+I129</f>
        <v>14</v>
      </c>
      <c r="B129" s="25" t="s">
        <v>257</v>
      </c>
      <c r="C129" s="26"/>
      <c r="D129" s="26"/>
      <c r="E129" s="26" t="s">
        <v>212</v>
      </c>
      <c r="F129" s="26"/>
      <c r="G129" s="26" t="s">
        <v>258</v>
      </c>
      <c r="H129" s="39">
        <v>14</v>
      </c>
      <c r="I129" s="45">
        <f t="shared" ref="I129:I168" si="92">H129/R129</f>
        <v>14</v>
      </c>
      <c r="J129" s="30">
        <v>0</v>
      </c>
      <c r="K129" s="31" t="s">
        <v>33</v>
      </c>
      <c r="L129" s="32"/>
      <c r="M129" s="32"/>
      <c r="N129" s="32"/>
      <c r="O129" s="33">
        <f>VLOOKUP(K129,Зони!B:D,2,FALSE)</f>
        <v>0</v>
      </c>
      <c r="P129" s="34" t="str">
        <f t="shared" ref="P129:P168" si="93">IFERROR(A129/N129*V129/100/O129,"немає даних")</f>
        <v>немає даних</v>
      </c>
      <c r="Q129" s="46"/>
      <c r="R129" s="47">
        <v>1</v>
      </c>
      <c r="S129" s="44" t="str">
        <f>IF(X129&lt;&gt;"",X129*R129,"немає даних")</f>
        <v>немає даних</v>
      </c>
      <c r="T129" s="44" t="str">
        <f>IF(Y129&lt;&gt;"",Y129*R129,"немає даних")</f>
        <v>немає даних</v>
      </c>
      <c r="U129" s="48" t="str">
        <f t="shared" ref="U129:W129" si="94">IF(Z129&lt;&gt;"",Z129,"немає даних")</f>
        <v>немає даних</v>
      </c>
      <c r="V129" s="48" t="str">
        <f t="shared" si="94"/>
        <v>немає даних</v>
      </c>
      <c r="W129" s="48" t="str">
        <f t="shared" si="94"/>
        <v>немає даних</v>
      </c>
      <c r="X129" s="38"/>
      <c r="Y129" s="38"/>
      <c r="Z129" s="38"/>
      <c r="AA129" s="38"/>
      <c r="AB129" s="38"/>
      <c r="AC129" s="11"/>
      <c r="AD129" s="11"/>
      <c r="AE129" s="11"/>
      <c r="AF129" s="11"/>
      <c r="AG129" s="11"/>
      <c r="AH129" s="11"/>
      <c r="AI129" s="11"/>
    </row>
    <row r="130" spans="1:35" ht="46.5" customHeight="1" outlineLevel="1" x14ac:dyDescent="0.2">
      <c r="A130" s="24">
        <f t="shared" si="91"/>
        <v>34</v>
      </c>
      <c r="B130" s="25" t="s">
        <v>259</v>
      </c>
      <c r="C130" s="26"/>
      <c r="D130" s="26" t="s">
        <v>31</v>
      </c>
      <c r="E130" s="27">
        <v>168534</v>
      </c>
      <c r="F130" s="26" t="s">
        <v>260</v>
      </c>
      <c r="G130" s="27">
        <v>58412</v>
      </c>
      <c r="H130" s="39">
        <v>102</v>
      </c>
      <c r="I130" s="30">
        <f t="shared" si="92"/>
        <v>17</v>
      </c>
      <c r="J130" s="30">
        <v>17</v>
      </c>
      <c r="K130" s="31" t="s">
        <v>33</v>
      </c>
      <c r="L130" s="32"/>
      <c r="M130" s="32"/>
      <c r="N130" s="32"/>
      <c r="O130" s="33">
        <f>VLOOKUP(K130,Зони!B:D,2,FALSE)</f>
        <v>0</v>
      </c>
      <c r="P130" s="34" t="str">
        <f t="shared" si="93"/>
        <v>немає даних</v>
      </c>
      <c r="Q130" s="34">
        <f>IF(OR(K130="стелаж",K130="2й поверх 1"),ROUND(T130*A130,3),IFERROR(ROUND(P130,1)*U130/100,"немає даних"))</f>
        <v>1.1220000000000001</v>
      </c>
      <c r="R130" s="26">
        <v>6</v>
      </c>
      <c r="S130" s="35">
        <f>VLOOKUP(E130,ящв!A:H,3,FALSE)</f>
        <v>12.8</v>
      </c>
      <c r="T130" s="35">
        <f>VLOOKUP(E130,ящв!A:H,4,FALSE)</f>
        <v>3.3000000000000002E-2</v>
      </c>
      <c r="U130" s="33">
        <v>46.9</v>
      </c>
      <c r="V130" s="33">
        <v>27.1</v>
      </c>
      <c r="W130" s="36">
        <v>25.6</v>
      </c>
      <c r="X130" s="37">
        <f>VLOOKUP(E130,шт!A:H,3,FALSE)</f>
        <v>2.15</v>
      </c>
      <c r="Y130" s="38">
        <v>2.15</v>
      </c>
      <c r="Z130" s="38">
        <v>24.5</v>
      </c>
      <c r="AA130" s="38">
        <v>23</v>
      </c>
      <c r="AB130" s="38">
        <v>8</v>
      </c>
      <c r="AC130" s="11"/>
      <c r="AD130" s="11"/>
      <c r="AE130" s="11"/>
      <c r="AF130" s="11"/>
      <c r="AG130" s="11"/>
      <c r="AH130" s="11"/>
      <c r="AI130" s="11"/>
    </row>
    <row r="131" spans="1:35" ht="46.5" customHeight="1" outlineLevel="1" x14ac:dyDescent="0.2">
      <c r="A131" s="24">
        <f t="shared" si="91"/>
        <v>1566</v>
      </c>
      <c r="B131" s="25" t="s">
        <v>261</v>
      </c>
      <c r="C131" s="26"/>
      <c r="D131" s="26" t="s">
        <v>262</v>
      </c>
      <c r="E131" s="27">
        <v>174579</v>
      </c>
      <c r="F131" s="26"/>
      <c r="G131" s="54">
        <v>33003</v>
      </c>
      <c r="H131" s="51">
        <v>1566</v>
      </c>
      <c r="I131" s="45">
        <f t="shared" si="92"/>
        <v>1566</v>
      </c>
      <c r="J131" s="30">
        <v>0</v>
      </c>
      <c r="K131" s="31" t="s">
        <v>38</v>
      </c>
      <c r="L131" s="32"/>
      <c r="M131" s="32"/>
      <c r="N131" s="32"/>
      <c r="O131" s="33">
        <f>VLOOKUP(K131,Зони!B:D,2,FALSE)</f>
        <v>0</v>
      </c>
      <c r="P131" s="34" t="str">
        <f t="shared" si="93"/>
        <v>немає даних</v>
      </c>
      <c r="Q131" s="34">
        <f t="shared" ref="Q131:Q133" si="95">IF(OR(K131="стелаж",K131="2й поверх 1"),ROUND(U131*V131*W131/100/100/100*A131,3),IFERROR(ROUND(P131,1)*U131/100,"немає даних"))</f>
        <v>5.4809999999999999</v>
      </c>
      <c r="R131" s="47">
        <v>1</v>
      </c>
      <c r="S131" s="49">
        <f t="shared" ref="S131:W131" si="96">IF(X131&lt;&gt;"",X131,"немає даних")</f>
        <v>0.3</v>
      </c>
      <c r="T131" s="48">
        <f t="shared" si="96"/>
        <v>0.3</v>
      </c>
      <c r="U131" s="48">
        <f t="shared" si="96"/>
        <v>25</v>
      </c>
      <c r="V131" s="48">
        <f t="shared" si="96"/>
        <v>20</v>
      </c>
      <c r="W131" s="48">
        <f t="shared" si="96"/>
        <v>7</v>
      </c>
      <c r="X131" s="37">
        <f>VLOOKUP(E131,шт!A:H,3,FALSE)</f>
        <v>0.3</v>
      </c>
      <c r="Y131" s="38">
        <v>0.3</v>
      </c>
      <c r="Z131" s="38">
        <v>25</v>
      </c>
      <c r="AA131" s="38">
        <v>20</v>
      </c>
      <c r="AB131" s="38">
        <v>7</v>
      </c>
      <c r="AC131" s="11"/>
      <c r="AD131" s="11"/>
      <c r="AE131" s="11"/>
      <c r="AF131" s="11"/>
      <c r="AG131" s="11"/>
      <c r="AH131" s="11"/>
      <c r="AI131" s="11"/>
    </row>
    <row r="132" spans="1:35" ht="46.5" customHeight="1" outlineLevel="1" x14ac:dyDescent="0.2">
      <c r="A132" s="24">
        <f t="shared" si="91"/>
        <v>531</v>
      </c>
      <c r="B132" s="25" t="s">
        <v>263</v>
      </c>
      <c r="C132" s="26"/>
      <c r="D132" s="26" t="s">
        <v>262</v>
      </c>
      <c r="E132" s="27">
        <v>174580</v>
      </c>
      <c r="F132" s="26"/>
      <c r="G132" s="27">
        <v>33004</v>
      </c>
      <c r="H132" s="39">
        <v>531</v>
      </c>
      <c r="I132" s="45">
        <f t="shared" si="92"/>
        <v>531</v>
      </c>
      <c r="J132" s="30">
        <v>0</v>
      </c>
      <c r="K132" s="31" t="s">
        <v>38</v>
      </c>
      <c r="L132" s="32"/>
      <c r="M132" s="32"/>
      <c r="N132" s="32"/>
      <c r="O132" s="33">
        <f>VLOOKUP(K132,Зони!B:D,2,FALSE)</f>
        <v>0</v>
      </c>
      <c r="P132" s="34" t="str">
        <f t="shared" si="93"/>
        <v>немає даних</v>
      </c>
      <c r="Q132" s="34">
        <f t="shared" si="95"/>
        <v>2.4180000000000001</v>
      </c>
      <c r="R132" s="47">
        <v>1</v>
      </c>
      <c r="S132" s="49">
        <f t="shared" ref="S132:W132" si="97">IF(X132&lt;&gt;"",X132,"немає даних")</f>
        <v>0.7</v>
      </c>
      <c r="T132" s="48">
        <f t="shared" si="97"/>
        <v>0.7</v>
      </c>
      <c r="U132" s="48">
        <f t="shared" si="97"/>
        <v>33</v>
      </c>
      <c r="V132" s="48">
        <f t="shared" si="97"/>
        <v>23</v>
      </c>
      <c r="W132" s="48">
        <f t="shared" si="97"/>
        <v>6</v>
      </c>
      <c r="X132" s="37">
        <f>VLOOKUP(E132,шт!A:H,3,FALSE)</f>
        <v>0.7</v>
      </c>
      <c r="Y132" s="38">
        <v>0.7</v>
      </c>
      <c r="Z132" s="38">
        <v>33</v>
      </c>
      <c r="AA132" s="38">
        <v>23</v>
      </c>
      <c r="AB132" s="38">
        <v>6</v>
      </c>
      <c r="AC132" s="11"/>
      <c r="AD132" s="11"/>
      <c r="AE132" s="11"/>
      <c r="AF132" s="11"/>
      <c r="AG132" s="11"/>
      <c r="AH132" s="11"/>
      <c r="AI132" s="11"/>
    </row>
    <row r="133" spans="1:35" ht="46.5" customHeight="1" outlineLevel="1" x14ac:dyDescent="0.2">
      <c r="A133" s="24">
        <f t="shared" si="91"/>
        <v>153</v>
      </c>
      <c r="B133" s="25" t="s">
        <v>264</v>
      </c>
      <c r="C133" s="26"/>
      <c r="D133" s="26"/>
      <c r="E133" s="27">
        <v>173757</v>
      </c>
      <c r="F133" s="26"/>
      <c r="G133" s="27">
        <v>33001</v>
      </c>
      <c r="H133" s="39">
        <v>153</v>
      </c>
      <c r="I133" s="45">
        <f t="shared" si="92"/>
        <v>153</v>
      </c>
      <c r="J133" s="30">
        <v>0</v>
      </c>
      <c r="K133" s="31" t="s">
        <v>38</v>
      </c>
      <c r="L133" s="32"/>
      <c r="M133" s="32"/>
      <c r="N133" s="32"/>
      <c r="O133" s="33">
        <f>VLOOKUP(K133,Зони!B:D,2,FALSE)</f>
        <v>0</v>
      </c>
      <c r="P133" s="34" t="str">
        <f t="shared" si="93"/>
        <v>немає даних</v>
      </c>
      <c r="Q133" s="34">
        <f t="shared" si="95"/>
        <v>0.436</v>
      </c>
      <c r="R133" s="47">
        <v>1</v>
      </c>
      <c r="S133" s="49">
        <f t="shared" ref="S133:W133" si="98">IF(X133&lt;&gt;"",X133,"немає даних")</f>
        <v>0.5</v>
      </c>
      <c r="T133" s="48">
        <f t="shared" si="98"/>
        <v>0.5</v>
      </c>
      <c r="U133" s="48">
        <f t="shared" si="98"/>
        <v>25</v>
      </c>
      <c r="V133" s="48">
        <f t="shared" si="98"/>
        <v>19</v>
      </c>
      <c r="W133" s="48">
        <f t="shared" si="98"/>
        <v>6</v>
      </c>
      <c r="X133" s="37">
        <f>VLOOKUP(E133,шт!A:H,3,FALSE)</f>
        <v>0.5</v>
      </c>
      <c r="Y133" s="38">
        <v>0.5</v>
      </c>
      <c r="Z133" s="38">
        <v>25</v>
      </c>
      <c r="AA133" s="38">
        <v>19</v>
      </c>
      <c r="AB133" s="38">
        <v>6</v>
      </c>
      <c r="AC133" s="11"/>
      <c r="AD133" s="11"/>
      <c r="AE133" s="11"/>
      <c r="AF133" s="11"/>
      <c r="AG133" s="11"/>
      <c r="AH133" s="11"/>
      <c r="AI133" s="11"/>
    </row>
    <row r="134" spans="1:35" ht="46.5" customHeight="1" outlineLevel="1" x14ac:dyDescent="0.2">
      <c r="A134" s="24">
        <f t="shared" si="91"/>
        <v>2</v>
      </c>
      <c r="B134" s="25" t="s">
        <v>265</v>
      </c>
      <c r="C134" s="26"/>
      <c r="D134" s="26"/>
      <c r="E134" s="27">
        <v>167147</v>
      </c>
      <c r="F134" s="26" t="s">
        <v>266</v>
      </c>
      <c r="G134" s="27">
        <v>58036</v>
      </c>
      <c r="H134" s="29"/>
      <c r="I134" s="30">
        <f t="shared" si="92"/>
        <v>0</v>
      </c>
      <c r="J134" s="30">
        <v>2</v>
      </c>
      <c r="K134" s="31" t="s">
        <v>33</v>
      </c>
      <c r="L134" s="32"/>
      <c r="M134" s="32"/>
      <c r="N134" s="32"/>
      <c r="O134" s="33">
        <f>VLOOKUP(K134,Зони!B:D,2,FALSE)</f>
        <v>0</v>
      </c>
      <c r="P134" s="34" t="str">
        <f t="shared" si="93"/>
        <v>немає даних</v>
      </c>
      <c r="Q134" s="34">
        <f>IF(OR(K134="стелаж",K134="2й поверх 1"),ROUND(T134*A134,3),IFERROR(ROUND(P134,1)*U134/100,"немає даних"))</f>
        <v>7.5999999999999998E-2</v>
      </c>
      <c r="R134" s="26">
        <v>6</v>
      </c>
      <c r="S134" s="35">
        <f>VLOOKUP(E134,ящв!A:H,3,FALSE)</f>
        <v>11</v>
      </c>
      <c r="T134" s="35">
        <f>VLOOKUP(E134,ящв!A:H,4,FALSE)</f>
        <v>3.7999999999999999E-2</v>
      </c>
      <c r="U134" s="33">
        <v>39</v>
      </c>
      <c r="V134" s="33">
        <v>31</v>
      </c>
      <c r="W134" s="36">
        <v>31.5</v>
      </c>
      <c r="X134" s="37">
        <f>VLOOKUP(E134,шт!A:H,3,FALSE)</f>
        <v>1.95</v>
      </c>
      <c r="Y134" s="38">
        <v>1.95</v>
      </c>
      <c r="Z134" s="38">
        <v>30</v>
      </c>
      <c r="AA134" s="38">
        <v>29.5</v>
      </c>
      <c r="AB134" s="38">
        <v>6</v>
      </c>
      <c r="AC134" s="11"/>
      <c r="AD134" s="11"/>
      <c r="AE134" s="11"/>
      <c r="AF134" s="11"/>
      <c r="AG134" s="11"/>
      <c r="AH134" s="11"/>
      <c r="AI134" s="11"/>
    </row>
    <row r="135" spans="1:35" ht="46.5" customHeight="1" outlineLevel="1" x14ac:dyDescent="0.2">
      <c r="A135" s="24">
        <f t="shared" si="91"/>
        <v>223</v>
      </c>
      <c r="B135" s="25" t="s">
        <v>267</v>
      </c>
      <c r="C135" s="26"/>
      <c r="D135" s="26" t="s">
        <v>31</v>
      </c>
      <c r="E135" s="27">
        <v>166493</v>
      </c>
      <c r="F135" s="26" t="s">
        <v>268</v>
      </c>
      <c r="G135" s="27">
        <v>28030</v>
      </c>
      <c r="H135" s="51">
        <v>1338</v>
      </c>
      <c r="I135" s="30">
        <f t="shared" si="92"/>
        <v>223</v>
      </c>
      <c r="J135" s="30">
        <v>0</v>
      </c>
      <c r="K135" s="31" t="s">
        <v>269</v>
      </c>
      <c r="L135" s="32"/>
      <c r="M135" s="32"/>
      <c r="N135" s="31">
        <v>7</v>
      </c>
      <c r="O135" s="33">
        <f>VLOOKUP(K135,Зони!B:D,2,FALSE)</f>
        <v>4.5</v>
      </c>
      <c r="P135" s="34">
        <f t="shared" si="93"/>
        <v>1.9609841269841271</v>
      </c>
      <c r="Q135" s="34">
        <f>IFERROR(ROUND(P135,1)*U135/100,"немає даних")</f>
        <v>0.99199999999999999</v>
      </c>
      <c r="R135" s="26">
        <v>6</v>
      </c>
      <c r="S135" s="35">
        <f>VLOOKUP(E135,ящв!A:H,3,FALSE)</f>
        <v>15.7</v>
      </c>
      <c r="T135" s="35">
        <f>VLOOKUP(E135,ящв!A:H,4,FALSE)</f>
        <v>4.3999999999999997E-2</v>
      </c>
      <c r="U135" s="33">
        <v>49.6</v>
      </c>
      <c r="V135" s="33">
        <v>27.7</v>
      </c>
      <c r="W135" s="36">
        <v>32</v>
      </c>
      <c r="X135" s="37">
        <f>VLOOKUP(E135,шт!A:H,3,FALSE)</f>
        <v>2.6</v>
      </c>
      <c r="Y135" s="38">
        <v>2.6</v>
      </c>
      <c r="Z135" s="38">
        <v>24.5</v>
      </c>
      <c r="AA135" s="38">
        <v>23</v>
      </c>
      <c r="AB135" s="38">
        <v>12</v>
      </c>
      <c r="AC135" s="11"/>
      <c r="AD135" s="11"/>
      <c r="AE135" s="11"/>
      <c r="AF135" s="11"/>
      <c r="AG135" s="11"/>
      <c r="AH135" s="11"/>
      <c r="AI135" s="11"/>
    </row>
    <row r="136" spans="1:35" ht="46.5" customHeight="1" outlineLevel="1" x14ac:dyDescent="0.2">
      <c r="A136" s="24">
        <f t="shared" si="91"/>
        <v>2</v>
      </c>
      <c r="B136" s="25" t="s">
        <v>270</v>
      </c>
      <c r="C136" s="26"/>
      <c r="D136" s="26"/>
      <c r="E136" s="27">
        <v>167148</v>
      </c>
      <c r="F136" s="26" t="s">
        <v>271</v>
      </c>
      <c r="G136" s="27">
        <v>58037</v>
      </c>
      <c r="H136" s="29"/>
      <c r="I136" s="30">
        <f t="shared" si="92"/>
        <v>0</v>
      </c>
      <c r="J136" s="30">
        <v>2</v>
      </c>
      <c r="K136" s="31" t="s">
        <v>33</v>
      </c>
      <c r="L136" s="32"/>
      <c r="M136" s="32"/>
      <c r="N136" s="32"/>
      <c r="O136" s="33">
        <f>VLOOKUP(K136,Зони!B:D,2,FALSE)</f>
        <v>0</v>
      </c>
      <c r="P136" s="34" t="str">
        <f t="shared" si="93"/>
        <v>немає даних</v>
      </c>
      <c r="Q136" s="34">
        <f>IF(OR(K136="стелаж",K136="2й поверх 1"),ROUND(T136*A136,3),IFERROR(ROUND(P136,1)*U136/100,"немає даних"))</f>
        <v>4.3999999999999997E-2</v>
      </c>
      <c r="R136" s="26">
        <v>36</v>
      </c>
      <c r="S136" s="35">
        <f>VLOOKUP(E136,ящв!A:H,3,FALSE)</f>
        <v>5.86</v>
      </c>
      <c r="T136" s="35">
        <f>VLOOKUP(E136,ящв!A:H,4,FALSE)</f>
        <v>2.1999999999999999E-2</v>
      </c>
      <c r="U136" s="33">
        <v>34.200000000000003</v>
      </c>
      <c r="V136" s="33">
        <v>26.3</v>
      </c>
      <c r="W136" s="36">
        <v>24.5</v>
      </c>
      <c r="X136" s="37">
        <f>VLOOKUP(E136,шт!A:H,3,FALSE)</f>
        <v>1</v>
      </c>
      <c r="Y136" s="38">
        <v>1</v>
      </c>
      <c r="Z136" s="38">
        <v>32</v>
      </c>
      <c r="AA136" s="38">
        <v>27</v>
      </c>
      <c r="AB136" s="38">
        <v>11</v>
      </c>
      <c r="AC136" s="11"/>
      <c r="AD136" s="11"/>
      <c r="AE136" s="11"/>
      <c r="AF136" s="11"/>
      <c r="AG136" s="11"/>
      <c r="AH136" s="11"/>
      <c r="AI136" s="11"/>
    </row>
    <row r="137" spans="1:35" ht="46.5" customHeight="1" outlineLevel="1" x14ac:dyDescent="0.2">
      <c r="A137" s="24">
        <f t="shared" si="91"/>
        <v>240.33333333333331</v>
      </c>
      <c r="B137" s="25" t="s">
        <v>272</v>
      </c>
      <c r="C137" s="26"/>
      <c r="D137" s="26" t="s">
        <v>31</v>
      </c>
      <c r="E137" s="27">
        <v>167143</v>
      </c>
      <c r="F137" s="26" t="s">
        <v>273</v>
      </c>
      <c r="G137" s="27">
        <v>28031</v>
      </c>
      <c r="H137" s="39">
        <v>494</v>
      </c>
      <c r="I137" s="30">
        <f t="shared" si="92"/>
        <v>82.333333333333329</v>
      </c>
      <c r="J137" s="30">
        <v>158</v>
      </c>
      <c r="K137" s="31" t="s">
        <v>269</v>
      </c>
      <c r="L137" s="32"/>
      <c r="M137" s="32"/>
      <c r="N137" s="31">
        <v>6</v>
      </c>
      <c r="O137" s="33">
        <f>VLOOKUP(K137,Зони!B:D,2,FALSE)</f>
        <v>4.5</v>
      </c>
      <c r="P137" s="34">
        <f t="shared" si="93"/>
        <v>4.9223827160493814</v>
      </c>
      <c r="Q137" s="34">
        <f>IFERROR(ROUND(P137,1)*U137/100,"немає даних")</f>
        <v>1.5925</v>
      </c>
      <c r="R137" s="26">
        <v>6</v>
      </c>
      <c r="S137" s="35">
        <f>VLOOKUP(E137,ящв!A:H,3,FALSE)</f>
        <v>21.2</v>
      </c>
      <c r="T137" s="35">
        <f>VLOOKUP(E137,ящв!A:H,4,FALSE)</f>
        <v>5.8000000000000003E-2</v>
      </c>
      <c r="U137" s="40">
        <v>32.5</v>
      </c>
      <c r="V137" s="40">
        <v>55.3</v>
      </c>
      <c r="W137" s="36">
        <v>32</v>
      </c>
      <c r="X137" s="37">
        <f>VLOOKUP(E137,шт!A:H,3,FALSE)</f>
        <v>3.46</v>
      </c>
      <c r="Y137" s="38">
        <v>3.46</v>
      </c>
      <c r="Z137" s="38">
        <v>30.5</v>
      </c>
      <c r="AA137" s="38">
        <v>27</v>
      </c>
      <c r="AB137" s="38">
        <v>10.5</v>
      </c>
      <c r="AC137" s="11"/>
      <c r="AD137" s="11"/>
      <c r="AE137" s="11"/>
      <c r="AF137" s="11"/>
      <c r="AG137" s="11"/>
      <c r="AH137" s="11"/>
      <c r="AI137" s="11"/>
    </row>
    <row r="138" spans="1:35" ht="46.5" customHeight="1" outlineLevel="1" x14ac:dyDescent="0.2">
      <c r="A138" s="24">
        <f t="shared" si="91"/>
        <v>2</v>
      </c>
      <c r="B138" s="25" t="s">
        <v>274</v>
      </c>
      <c r="C138" s="26"/>
      <c r="D138" s="26"/>
      <c r="E138" s="26" t="s">
        <v>212</v>
      </c>
      <c r="F138" s="26"/>
      <c r="G138" s="26" t="s">
        <v>275</v>
      </c>
      <c r="H138" s="39">
        <v>2</v>
      </c>
      <c r="I138" s="45">
        <f t="shared" si="92"/>
        <v>2</v>
      </c>
      <c r="J138" s="30">
        <v>0</v>
      </c>
      <c r="K138" s="31" t="s">
        <v>33</v>
      </c>
      <c r="L138" s="32"/>
      <c r="M138" s="32"/>
      <c r="N138" s="32"/>
      <c r="O138" s="33">
        <f>VLOOKUP(K138,Зони!B:D,2,FALSE)</f>
        <v>0</v>
      </c>
      <c r="P138" s="34" t="str">
        <f t="shared" si="93"/>
        <v>немає даних</v>
      </c>
      <c r="Q138" s="46"/>
      <c r="R138" s="47">
        <v>1</v>
      </c>
      <c r="S138" s="44" t="str">
        <f>IF(X138&lt;&gt;"",X138*R138,"немає даних")</f>
        <v>немає даних</v>
      </c>
      <c r="T138" s="44" t="str">
        <f>IF(Y138&lt;&gt;"",Y138*R138,"немає даних")</f>
        <v>немає даних</v>
      </c>
      <c r="U138" s="48" t="str">
        <f t="shared" ref="U138:W138" si="99">IF(Z138&lt;&gt;"",Z138,"немає даних")</f>
        <v>немає даних</v>
      </c>
      <c r="V138" s="48" t="str">
        <f t="shared" si="99"/>
        <v>немає даних</v>
      </c>
      <c r="W138" s="48" t="str">
        <f t="shared" si="99"/>
        <v>немає даних</v>
      </c>
      <c r="X138" s="38"/>
      <c r="Y138" s="38"/>
      <c r="Z138" s="38"/>
      <c r="AA138" s="38"/>
      <c r="AB138" s="38"/>
      <c r="AC138" s="11"/>
      <c r="AD138" s="11"/>
      <c r="AE138" s="11"/>
      <c r="AF138" s="11"/>
      <c r="AG138" s="11"/>
      <c r="AH138" s="11"/>
      <c r="AI138" s="11"/>
    </row>
    <row r="139" spans="1:35" ht="46.5" customHeight="1" outlineLevel="1" x14ac:dyDescent="0.2">
      <c r="A139" s="24">
        <f t="shared" si="91"/>
        <v>3.8333333333333335</v>
      </c>
      <c r="B139" s="25" t="s">
        <v>276</v>
      </c>
      <c r="C139" s="26"/>
      <c r="D139" s="26" t="s">
        <v>31</v>
      </c>
      <c r="E139" s="27">
        <v>168145</v>
      </c>
      <c r="F139" s="26" t="s">
        <v>277</v>
      </c>
      <c r="G139" s="27">
        <v>58248</v>
      </c>
      <c r="H139" s="39">
        <v>23</v>
      </c>
      <c r="I139" s="30">
        <f t="shared" si="92"/>
        <v>3.8333333333333335</v>
      </c>
      <c r="J139" s="30">
        <v>0</v>
      </c>
      <c r="K139" s="31" t="s">
        <v>33</v>
      </c>
      <c r="L139" s="32"/>
      <c r="M139" s="32"/>
      <c r="N139" s="32"/>
      <c r="O139" s="33">
        <f>VLOOKUP(K139,Зони!B:D,2,FALSE)</f>
        <v>0</v>
      </c>
      <c r="P139" s="34" t="str">
        <f t="shared" si="93"/>
        <v>немає даних</v>
      </c>
      <c r="Q139" s="34">
        <f>IF(OR(K139="стелаж",K139="2й поверх 1"),ROUND(T139*A139,3),IFERROR(ROUND(P139,1)*U139/100,"немає даних"))</f>
        <v>0.27600000000000002</v>
      </c>
      <c r="R139" s="26">
        <v>6</v>
      </c>
      <c r="S139" s="35">
        <f>VLOOKUP(E139,ящв!A:H,3,FALSE)</f>
        <v>19.600000000000001</v>
      </c>
      <c r="T139" s="35">
        <f>VLOOKUP(E139,ящв!A:H,4,FALSE)</f>
        <v>7.1999999999999995E-2</v>
      </c>
      <c r="U139" s="33">
        <v>56</v>
      </c>
      <c r="V139" s="33">
        <v>35</v>
      </c>
      <c r="W139" s="36">
        <v>36.5</v>
      </c>
      <c r="X139" s="37">
        <f>VLOOKUP(E139,шт!A:H,3,FALSE)</f>
        <v>1.7749999999999999</v>
      </c>
      <c r="Y139" s="38">
        <v>1.7749999999999999</v>
      </c>
      <c r="Z139" s="38">
        <v>35</v>
      </c>
      <c r="AA139" s="38">
        <v>32</v>
      </c>
      <c r="AB139" s="38">
        <v>9.5</v>
      </c>
      <c r="AC139" s="11"/>
      <c r="AD139" s="11"/>
      <c r="AE139" s="11"/>
      <c r="AF139" s="11"/>
      <c r="AG139" s="11"/>
      <c r="AH139" s="11"/>
      <c r="AI139" s="11"/>
    </row>
    <row r="140" spans="1:35" ht="46.5" customHeight="1" outlineLevel="1" x14ac:dyDescent="0.2">
      <c r="A140" s="24">
        <f t="shared" si="91"/>
        <v>4</v>
      </c>
      <c r="B140" s="25" t="s">
        <v>278</v>
      </c>
      <c r="C140" s="26"/>
      <c r="D140" s="26"/>
      <c r="E140" s="26" t="s">
        <v>212</v>
      </c>
      <c r="F140" s="26"/>
      <c r="G140" s="26" t="s">
        <v>279</v>
      </c>
      <c r="H140" s="39">
        <v>4</v>
      </c>
      <c r="I140" s="45">
        <f t="shared" si="92"/>
        <v>4</v>
      </c>
      <c r="J140" s="30">
        <v>0</v>
      </c>
      <c r="K140" s="31" t="s">
        <v>33</v>
      </c>
      <c r="L140" s="32"/>
      <c r="M140" s="32"/>
      <c r="N140" s="32"/>
      <c r="O140" s="33">
        <f>VLOOKUP(K140,Зони!B:D,2,FALSE)</f>
        <v>0</v>
      </c>
      <c r="P140" s="34" t="str">
        <f t="shared" si="93"/>
        <v>немає даних</v>
      </c>
      <c r="Q140" s="46"/>
      <c r="R140" s="47">
        <v>1</v>
      </c>
      <c r="S140" s="44" t="str">
        <f>IF(X140&lt;&gt;"",X140*R140,"немає даних")</f>
        <v>немає даних</v>
      </c>
      <c r="T140" s="44" t="str">
        <f>IF(Y140&lt;&gt;"",Y140*R140,"немає даних")</f>
        <v>немає даних</v>
      </c>
      <c r="U140" s="48" t="str">
        <f t="shared" ref="U140:W140" si="100">IF(Z140&lt;&gt;"",Z140,"немає даних")</f>
        <v>немає даних</v>
      </c>
      <c r="V140" s="48" t="str">
        <f t="shared" si="100"/>
        <v>немає даних</v>
      </c>
      <c r="W140" s="48" t="str">
        <f t="shared" si="100"/>
        <v>немає даних</v>
      </c>
      <c r="X140" s="38"/>
      <c r="Y140" s="38"/>
      <c r="Z140" s="38"/>
      <c r="AA140" s="38"/>
      <c r="AB140" s="38"/>
      <c r="AC140" s="11"/>
      <c r="AD140" s="11"/>
      <c r="AE140" s="11"/>
      <c r="AF140" s="11"/>
      <c r="AG140" s="11"/>
      <c r="AH140" s="11"/>
      <c r="AI140" s="11"/>
    </row>
    <row r="141" spans="1:35" ht="46.5" customHeight="1" outlineLevel="1" x14ac:dyDescent="0.2">
      <c r="A141" s="24">
        <f t="shared" si="91"/>
        <v>19.25</v>
      </c>
      <c r="B141" s="25" t="s">
        <v>280</v>
      </c>
      <c r="C141" s="26"/>
      <c r="D141" s="26" t="s">
        <v>31</v>
      </c>
      <c r="E141" s="27">
        <v>167144</v>
      </c>
      <c r="F141" s="26" t="s">
        <v>281</v>
      </c>
      <c r="G141" s="27">
        <v>28032</v>
      </c>
      <c r="H141" s="39">
        <v>41</v>
      </c>
      <c r="I141" s="30">
        <f t="shared" si="92"/>
        <v>10.25</v>
      </c>
      <c r="J141" s="30">
        <v>9</v>
      </c>
      <c r="K141" s="31" t="s">
        <v>33</v>
      </c>
      <c r="L141" s="32"/>
      <c r="M141" s="32"/>
      <c r="N141" s="32"/>
      <c r="O141" s="33">
        <f>VLOOKUP(K141,Зони!B:D,2,FALSE)</f>
        <v>0</v>
      </c>
      <c r="P141" s="34" t="str">
        <f t="shared" si="93"/>
        <v>немає даних</v>
      </c>
      <c r="Q141" s="34">
        <f>IF(OR(K141="стелаж",K141="2й поверх 1"),ROUND(T141*A141,3),IFERROR(ROUND(P141,1)*U141/100,"немає даних"))</f>
        <v>1.1359999999999999</v>
      </c>
      <c r="R141" s="26">
        <v>4</v>
      </c>
      <c r="S141" s="35">
        <f>VLOOKUP(E141,ящв!A:H,3,FALSE)</f>
        <v>20.6</v>
      </c>
      <c r="T141" s="35">
        <f>VLOOKUP(E141,ящв!A:H,4,FALSE)</f>
        <v>5.8999999999999997E-2</v>
      </c>
      <c r="U141" s="33">
        <v>49</v>
      </c>
      <c r="V141" s="33">
        <v>32.5</v>
      </c>
      <c r="W141" s="36">
        <v>37.1</v>
      </c>
      <c r="X141" s="37">
        <f>VLOOKUP(E141,шт!A:H,3,FALSE)</f>
        <v>5.0999999999999996</v>
      </c>
      <c r="Y141" s="38">
        <v>5.0999999999999996</v>
      </c>
      <c r="Z141" s="38">
        <v>35.549999999999997</v>
      </c>
      <c r="AA141" s="38">
        <v>30.5</v>
      </c>
      <c r="AB141" s="38">
        <v>12</v>
      </c>
      <c r="AC141" s="11"/>
      <c r="AD141" s="11"/>
      <c r="AE141" s="11"/>
      <c r="AF141" s="11"/>
      <c r="AG141" s="11"/>
      <c r="AH141" s="11"/>
      <c r="AI141" s="11"/>
    </row>
    <row r="142" spans="1:35" ht="46.5" customHeight="1" outlineLevel="1" x14ac:dyDescent="0.2">
      <c r="A142" s="24">
        <f t="shared" si="91"/>
        <v>7</v>
      </c>
      <c r="B142" s="25" t="s">
        <v>282</v>
      </c>
      <c r="C142" s="26"/>
      <c r="D142" s="26"/>
      <c r="E142" s="27">
        <v>171342</v>
      </c>
      <c r="F142" s="26"/>
      <c r="G142" s="27">
        <v>10754</v>
      </c>
      <c r="H142" s="39">
        <v>7</v>
      </c>
      <c r="I142" s="45">
        <f t="shared" si="92"/>
        <v>7</v>
      </c>
      <c r="J142" s="30">
        <v>0</v>
      </c>
      <c r="K142" s="31" t="s">
        <v>33</v>
      </c>
      <c r="L142" s="32"/>
      <c r="M142" s="32"/>
      <c r="N142" s="32"/>
      <c r="O142" s="33">
        <f>VLOOKUP(K142,Зони!B:D,2,FALSE)</f>
        <v>0</v>
      </c>
      <c r="P142" s="34" t="str">
        <f t="shared" si="93"/>
        <v>немає даних</v>
      </c>
      <c r="Q142" s="46"/>
      <c r="R142" s="47">
        <v>1</v>
      </c>
      <c r="S142" s="44" t="str">
        <f>IF(X142&lt;&gt;"",X142*R142,"немає даних")</f>
        <v>немає даних</v>
      </c>
      <c r="T142" s="44" t="str">
        <f>IF(Y142&lt;&gt;"",Y142*R142,"немає даних")</f>
        <v>немає даних</v>
      </c>
      <c r="U142" s="48" t="str">
        <f t="shared" ref="U142:W142" si="101">IF(Z142&lt;&gt;"",Z142,"немає даних")</f>
        <v>немає даних</v>
      </c>
      <c r="V142" s="48" t="str">
        <f t="shared" si="101"/>
        <v>немає даних</v>
      </c>
      <c r="W142" s="48" t="str">
        <f t="shared" si="101"/>
        <v>немає даних</v>
      </c>
      <c r="X142" s="38"/>
      <c r="Y142" s="38"/>
      <c r="Z142" s="38"/>
      <c r="AA142" s="38"/>
      <c r="AB142" s="38"/>
      <c r="AC142" s="11"/>
      <c r="AD142" s="11"/>
      <c r="AE142" s="11"/>
      <c r="AF142" s="11"/>
      <c r="AG142" s="11"/>
      <c r="AH142" s="11"/>
      <c r="AI142" s="11"/>
    </row>
    <row r="143" spans="1:35" ht="46.5" customHeight="1" outlineLevel="1" x14ac:dyDescent="0.2">
      <c r="A143" s="24">
        <f t="shared" si="91"/>
        <v>26</v>
      </c>
      <c r="B143" s="25" t="s">
        <v>283</v>
      </c>
      <c r="C143" s="26"/>
      <c r="D143" s="26"/>
      <c r="E143" s="27">
        <v>171343</v>
      </c>
      <c r="F143" s="26"/>
      <c r="G143" s="27">
        <v>18937</v>
      </c>
      <c r="H143" s="39">
        <v>26</v>
      </c>
      <c r="I143" s="45">
        <f t="shared" si="92"/>
        <v>26</v>
      </c>
      <c r="J143" s="30">
        <v>0</v>
      </c>
      <c r="K143" s="31" t="s">
        <v>33</v>
      </c>
      <c r="L143" s="32"/>
      <c r="M143" s="32"/>
      <c r="N143" s="32"/>
      <c r="O143" s="33">
        <f>VLOOKUP(K143,Зони!B:D,2,FALSE)</f>
        <v>0</v>
      </c>
      <c r="P143" s="34" t="str">
        <f t="shared" si="93"/>
        <v>немає даних</v>
      </c>
      <c r="Q143" s="34">
        <f>IF(OR(K143="стелаж",K143="2й поверх 1"),ROUND(U143*V143*W143/100/100/100*A143,3),IFERROR(ROUND(P143,1)*U143/100,"немає даних"))</f>
        <v>0.40799999999999997</v>
      </c>
      <c r="R143" s="47">
        <v>1</v>
      </c>
      <c r="S143" s="49">
        <f t="shared" ref="S143:W143" si="102">IF(X143&lt;&gt;"",X143,"немає даних")</f>
        <v>6.25</v>
      </c>
      <c r="T143" s="48">
        <f t="shared" si="102"/>
        <v>6.25</v>
      </c>
      <c r="U143" s="48">
        <f t="shared" si="102"/>
        <v>35</v>
      </c>
      <c r="V143" s="48">
        <f t="shared" si="102"/>
        <v>32</v>
      </c>
      <c r="W143" s="48">
        <f t="shared" si="102"/>
        <v>14</v>
      </c>
      <c r="X143" s="37">
        <f>VLOOKUP(E143,шт!A:H,3,FALSE)</f>
        <v>6.25</v>
      </c>
      <c r="Y143" s="38">
        <v>6.25</v>
      </c>
      <c r="Z143" s="38">
        <v>35</v>
      </c>
      <c r="AA143" s="38">
        <v>32</v>
      </c>
      <c r="AB143" s="38">
        <v>14</v>
      </c>
      <c r="AC143" s="11"/>
      <c r="AD143" s="11"/>
      <c r="AE143" s="11"/>
      <c r="AF143" s="11"/>
      <c r="AG143" s="11"/>
      <c r="AH143" s="11"/>
      <c r="AI143" s="11"/>
    </row>
    <row r="144" spans="1:35" ht="46.5" customHeight="1" outlineLevel="1" x14ac:dyDescent="0.2">
      <c r="A144" s="24">
        <f t="shared" si="91"/>
        <v>8.3333333333333329E-2</v>
      </c>
      <c r="B144" s="25" t="s">
        <v>284</v>
      </c>
      <c r="C144" s="26"/>
      <c r="D144" s="26"/>
      <c r="E144" s="27">
        <v>171344</v>
      </c>
      <c r="F144" s="26"/>
      <c r="G144" s="27">
        <v>11289</v>
      </c>
      <c r="H144" s="39">
        <v>1</v>
      </c>
      <c r="I144" s="30">
        <f t="shared" si="92"/>
        <v>8.3333333333333329E-2</v>
      </c>
      <c r="J144" s="30">
        <v>0</v>
      </c>
      <c r="K144" s="31" t="s">
        <v>33</v>
      </c>
      <c r="L144" s="32"/>
      <c r="M144" s="32"/>
      <c r="N144" s="32"/>
      <c r="O144" s="33">
        <f>VLOOKUP(K144,Зони!B:D,2,FALSE)</f>
        <v>0</v>
      </c>
      <c r="P144" s="34" t="str">
        <f t="shared" si="93"/>
        <v>немає даних</v>
      </c>
      <c r="Q144" s="46"/>
      <c r="R144" s="53">
        <f>VLOOKUP(E144,ящ!A:H,5,FALSE)</f>
        <v>12</v>
      </c>
      <c r="S144" s="44" t="str">
        <f>IF(X144&lt;&gt;"",X144*R144,"немає даних")</f>
        <v>немає даних</v>
      </c>
      <c r="T144" s="44" t="str">
        <f>IF(Y144&lt;&gt;"",Y144*R144,"немає даних")</f>
        <v>немає даних</v>
      </c>
      <c r="U144" s="48" t="e">
        <v>#N/A</v>
      </c>
      <c r="V144" s="48" t="e">
        <v>#N/A</v>
      </c>
      <c r="W144" s="36" t="e">
        <v>#N/A</v>
      </c>
      <c r="X144" s="38"/>
      <c r="Y144" s="38"/>
      <c r="Z144" s="38"/>
      <c r="AA144" s="38"/>
      <c r="AB144" s="38"/>
      <c r="AC144" s="11"/>
      <c r="AD144" s="11"/>
      <c r="AE144" s="11"/>
      <c r="AF144" s="11"/>
      <c r="AG144" s="11"/>
      <c r="AH144" s="11"/>
      <c r="AI144" s="11"/>
    </row>
    <row r="145" spans="1:35" ht="46.5" customHeight="1" outlineLevel="1" x14ac:dyDescent="0.2">
      <c r="A145" s="24">
        <f t="shared" si="91"/>
        <v>4</v>
      </c>
      <c r="B145" s="25" t="s">
        <v>285</v>
      </c>
      <c r="C145" s="26"/>
      <c r="D145" s="26"/>
      <c r="E145" s="27">
        <v>171346</v>
      </c>
      <c r="F145" s="26"/>
      <c r="G145" s="27">
        <v>18929</v>
      </c>
      <c r="H145" s="39">
        <v>4</v>
      </c>
      <c r="I145" s="45">
        <f t="shared" si="92"/>
        <v>4</v>
      </c>
      <c r="J145" s="30">
        <v>0</v>
      </c>
      <c r="K145" s="31" t="s">
        <v>33</v>
      </c>
      <c r="L145" s="32"/>
      <c r="M145" s="32"/>
      <c r="N145" s="32"/>
      <c r="O145" s="33">
        <f>VLOOKUP(K145,Зони!B:D,2,FALSE)</f>
        <v>0</v>
      </c>
      <c r="P145" s="34" t="str">
        <f t="shared" si="93"/>
        <v>немає даних</v>
      </c>
      <c r="Q145" s="34">
        <f t="shared" ref="Q145:Q146" si="103">IF(OR(K145="стелаж",K145="2й поверх 1"),ROUND(U145*V145*W145/100/100/100*A145,3),IFERROR(ROUND(P145,1)*U145/100,"немає даних"))</f>
        <v>0.16600000000000001</v>
      </c>
      <c r="R145" s="47">
        <v>1</v>
      </c>
      <c r="S145" s="49">
        <f t="shared" ref="S145:W145" si="104">IF(X145&lt;&gt;"",X145,"немає даних")</f>
        <v>12</v>
      </c>
      <c r="T145" s="48">
        <f t="shared" si="104"/>
        <v>12</v>
      </c>
      <c r="U145" s="48">
        <f t="shared" si="104"/>
        <v>51</v>
      </c>
      <c r="V145" s="48">
        <f t="shared" si="104"/>
        <v>37</v>
      </c>
      <c r="W145" s="48">
        <f t="shared" si="104"/>
        <v>22</v>
      </c>
      <c r="X145" s="37">
        <f>VLOOKUP(E145,шт!A:H,3,FALSE)</f>
        <v>12</v>
      </c>
      <c r="Y145" s="38">
        <v>12</v>
      </c>
      <c r="Z145" s="38">
        <v>51</v>
      </c>
      <c r="AA145" s="38">
        <v>37</v>
      </c>
      <c r="AB145" s="38">
        <v>22</v>
      </c>
      <c r="AC145" s="11"/>
      <c r="AD145" s="11"/>
      <c r="AE145" s="11"/>
      <c r="AF145" s="11"/>
      <c r="AG145" s="11"/>
      <c r="AH145" s="11"/>
      <c r="AI145" s="11"/>
    </row>
    <row r="146" spans="1:35" ht="46.5" customHeight="1" outlineLevel="1" x14ac:dyDescent="0.2">
      <c r="A146" s="24">
        <f t="shared" si="91"/>
        <v>2</v>
      </c>
      <c r="B146" s="25" t="s">
        <v>286</v>
      </c>
      <c r="C146" s="26"/>
      <c r="D146" s="26"/>
      <c r="E146" s="27">
        <v>173353</v>
      </c>
      <c r="F146" s="26"/>
      <c r="G146" s="28">
        <v>58032</v>
      </c>
      <c r="H146" s="39">
        <v>2</v>
      </c>
      <c r="I146" s="45">
        <f t="shared" si="92"/>
        <v>2</v>
      </c>
      <c r="J146" s="30">
        <v>0</v>
      </c>
      <c r="K146" s="31" t="s">
        <v>33</v>
      </c>
      <c r="L146" s="32"/>
      <c r="M146" s="32"/>
      <c r="N146" s="32"/>
      <c r="O146" s="33">
        <f>VLOOKUP(K146,Зони!B:D,2,FALSE)</f>
        <v>0</v>
      </c>
      <c r="P146" s="34" t="str">
        <f t="shared" si="93"/>
        <v>немає даних</v>
      </c>
      <c r="Q146" s="34">
        <f t="shared" si="103"/>
        <v>8.9999999999999993E-3</v>
      </c>
      <c r="R146" s="47">
        <v>1</v>
      </c>
      <c r="S146" s="49">
        <f t="shared" ref="S146:W146" si="105">IF(X146&lt;&gt;"",X146,"немає даних")</f>
        <v>1.5</v>
      </c>
      <c r="T146" s="48">
        <f t="shared" si="105"/>
        <v>1.5</v>
      </c>
      <c r="U146" s="48">
        <f t="shared" si="105"/>
        <v>24</v>
      </c>
      <c r="V146" s="48">
        <f t="shared" si="105"/>
        <v>24</v>
      </c>
      <c r="W146" s="48">
        <f t="shared" si="105"/>
        <v>8</v>
      </c>
      <c r="X146" s="37">
        <f>VLOOKUP(E146,шт!A:H,3,FALSE)</f>
        <v>1.5</v>
      </c>
      <c r="Y146" s="38">
        <v>1.5</v>
      </c>
      <c r="Z146" s="38">
        <v>24</v>
      </c>
      <c r="AA146" s="38">
        <v>24</v>
      </c>
      <c r="AB146" s="38">
        <v>8</v>
      </c>
      <c r="AC146" s="11"/>
      <c r="AD146" s="11"/>
      <c r="AE146" s="11"/>
      <c r="AF146" s="11"/>
      <c r="AG146" s="11"/>
      <c r="AH146" s="11"/>
      <c r="AI146" s="11"/>
    </row>
    <row r="147" spans="1:35" ht="46.5" customHeight="1" outlineLevel="1" x14ac:dyDescent="0.2">
      <c r="A147" s="24">
        <f t="shared" si="91"/>
        <v>69.666666666666657</v>
      </c>
      <c r="B147" s="25" t="s">
        <v>287</v>
      </c>
      <c r="C147" s="26"/>
      <c r="D147" s="26" t="s">
        <v>31</v>
      </c>
      <c r="E147" s="27">
        <v>167114</v>
      </c>
      <c r="F147" s="26" t="s">
        <v>288</v>
      </c>
      <c r="G147" s="27">
        <v>28020</v>
      </c>
      <c r="H147" s="39">
        <v>286</v>
      </c>
      <c r="I147" s="30">
        <f t="shared" si="92"/>
        <v>47.666666666666664</v>
      </c>
      <c r="J147" s="30">
        <v>22</v>
      </c>
      <c r="K147" s="31" t="s">
        <v>289</v>
      </c>
      <c r="L147" s="32"/>
      <c r="M147" s="32"/>
      <c r="N147" s="31">
        <v>7</v>
      </c>
      <c r="O147" s="33">
        <f>VLOOKUP(K147,Зони!B:D,2,FALSE)</f>
        <v>1.2</v>
      </c>
      <c r="P147" s="34">
        <f t="shared" si="93"/>
        <v>2.09</v>
      </c>
      <c r="Q147" s="34">
        <f t="shared" ref="Q147:Q151" si="106">IFERROR(ROUND(P147,1)*U147/100,"немає даних")</f>
        <v>0.9849</v>
      </c>
      <c r="R147" s="26">
        <v>6</v>
      </c>
      <c r="S147" s="35">
        <f>VLOOKUP(E147,ящв!A:H,3,FALSE)</f>
        <v>9.5</v>
      </c>
      <c r="T147" s="35">
        <f>VLOOKUP(E147,ящв!A:H,4,FALSE)</f>
        <v>0.03</v>
      </c>
      <c r="U147" s="33">
        <v>46.9</v>
      </c>
      <c r="V147" s="33">
        <v>25.2</v>
      </c>
      <c r="W147" s="36">
        <v>25.6</v>
      </c>
      <c r="X147" s="37">
        <f>VLOOKUP(E147,шт!A:H,3,FALSE)</f>
        <v>1.59</v>
      </c>
      <c r="Y147" s="38">
        <v>1.59</v>
      </c>
      <c r="Z147" s="38">
        <v>24.5</v>
      </c>
      <c r="AA147" s="38">
        <v>23</v>
      </c>
      <c r="AB147" s="38">
        <v>7.5</v>
      </c>
      <c r="AC147" s="11"/>
      <c r="AD147" s="11"/>
      <c r="AE147" s="11"/>
      <c r="AF147" s="11"/>
      <c r="AG147" s="11"/>
      <c r="AH147" s="11"/>
      <c r="AI147" s="11"/>
    </row>
    <row r="148" spans="1:35" ht="46.5" customHeight="1" outlineLevel="1" x14ac:dyDescent="0.2">
      <c r="A148" s="24">
        <f t="shared" si="91"/>
        <v>165.16666666666669</v>
      </c>
      <c r="B148" s="25" t="s">
        <v>290</v>
      </c>
      <c r="C148" s="26"/>
      <c r="D148" s="26" t="s">
        <v>31</v>
      </c>
      <c r="E148" s="27">
        <v>167116</v>
      </c>
      <c r="F148" s="26" t="s">
        <v>291</v>
      </c>
      <c r="G148" s="27">
        <v>28021</v>
      </c>
      <c r="H148" s="39">
        <v>493</v>
      </c>
      <c r="I148" s="30">
        <f t="shared" si="92"/>
        <v>82.166666666666671</v>
      </c>
      <c r="J148" s="30">
        <v>83</v>
      </c>
      <c r="K148" s="31" t="s">
        <v>292</v>
      </c>
      <c r="L148" s="32"/>
      <c r="M148" s="32"/>
      <c r="N148" s="31">
        <v>7</v>
      </c>
      <c r="O148" s="33">
        <f>VLOOKUP(K148,Зони!B:D,2,FALSE)</f>
        <v>3</v>
      </c>
      <c r="P148" s="34">
        <f t="shared" si="93"/>
        <v>2.1786269841269843</v>
      </c>
      <c r="Q148" s="34">
        <f t="shared" si="106"/>
        <v>1.0494000000000001</v>
      </c>
      <c r="R148" s="26">
        <v>6</v>
      </c>
      <c r="S148" s="35">
        <f>VLOOKUP(E148,ящв!A:H,3,FALSE)</f>
        <v>14.2</v>
      </c>
      <c r="T148" s="35">
        <f>VLOOKUP(E148,ящв!A:H,4,FALSE)</f>
        <v>4.2000000000000003E-2</v>
      </c>
      <c r="U148" s="33">
        <v>47.7</v>
      </c>
      <c r="V148" s="33">
        <v>27.7</v>
      </c>
      <c r="W148" s="36">
        <v>32</v>
      </c>
      <c r="X148" s="37">
        <f>VLOOKUP(E148,шт!A:H,3,FALSE)</f>
        <v>2.37</v>
      </c>
      <c r="Y148" s="38">
        <v>2.37</v>
      </c>
      <c r="Z148" s="38">
        <v>24.5</v>
      </c>
      <c r="AA148" s="38">
        <v>23</v>
      </c>
      <c r="AB148" s="38">
        <v>10.5</v>
      </c>
      <c r="AC148" s="11"/>
      <c r="AD148" s="11"/>
      <c r="AE148" s="11"/>
      <c r="AF148" s="11"/>
      <c r="AG148" s="11"/>
      <c r="AH148" s="11"/>
      <c r="AI148" s="11"/>
    </row>
    <row r="149" spans="1:35" ht="46.5" customHeight="1" outlineLevel="1" x14ac:dyDescent="0.2">
      <c r="A149" s="24">
        <f t="shared" si="91"/>
        <v>24</v>
      </c>
      <c r="B149" s="25" t="s">
        <v>293</v>
      </c>
      <c r="C149" s="26"/>
      <c r="D149" s="26" t="s">
        <v>31</v>
      </c>
      <c r="E149" s="27">
        <v>167125</v>
      </c>
      <c r="F149" s="26" t="s">
        <v>294</v>
      </c>
      <c r="G149" s="27">
        <v>28022</v>
      </c>
      <c r="H149" s="39">
        <v>144</v>
      </c>
      <c r="I149" s="30">
        <f t="shared" si="92"/>
        <v>24</v>
      </c>
      <c r="J149" s="30">
        <v>0</v>
      </c>
      <c r="K149" s="31" t="s">
        <v>289</v>
      </c>
      <c r="L149" s="32"/>
      <c r="M149" s="32"/>
      <c r="N149" s="31">
        <v>6</v>
      </c>
      <c r="O149" s="33">
        <f>VLOOKUP(K149,Зони!B:D,2,FALSE)</f>
        <v>1.2</v>
      </c>
      <c r="P149" s="34">
        <f t="shared" si="93"/>
        <v>0.95666666666666667</v>
      </c>
      <c r="Q149" s="34">
        <f t="shared" si="106"/>
        <v>0.57200000000000006</v>
      </c>
      <c r="R149" s="26">
        <v>6</v>
      </c>
      <c r="S149" s="35">
        <f>VLOOKUP(E149,ящв!A:H,3,FALSE)</f>
        <v>19.399999999999999</v>
      </c>
      <c r="T149" s="35">
        <f>VLOOKUP(E149,ящв!A:H,4,FALSE)</f>
        <v>5.2999999999999999E-2</v>
      </c>
      <c r="U149" s="33">
        <v>57.2</v>
      </c>
      <c r="V149" s="33">
        <v>28.7</v>
      </c>
      <c r="W149" s="36">
        <v>32</v>
      </c>
      <c r="X149" s="37">
        <f>VLOOKUP(E149,шт!A:H,3,FALSE)</f>
        <v>3.25</v>
      </c>
      <c r="Y149" s="38">
        <v>3.25</v>
      </c>
      <c r="Z149" s="38">
        <v>30.5</v>
      </c>
      <c r="AA149" s="38">
        <v>27</v>
      </c>
      <c r="AB149" s="38">
        <v>9</v>
      </c>
      <c r="AC149" s="11"/>
      <c r="AD149" s="11"/>
      <c r="AE149" s="11"/>
      <c r="AF149" s="11"/>
      <c r="AG149" s="11"/>
      <c r="AH149" s="11"/>
      <c r="AI149" s="11"/>
    </row>
    <row r="150" spans="1:35" ht="46.5" customHeight="1" outlineLevel="1" x14ac:dyDescent="0.2">
      <c r="A150" s="24">
        <f t="shared" si="91"/>
        <v>41.25</v>
      </c>
      <c r="B150" s="25" t="s">
        <v>295</v>
      </c>
      <c r="C150" s="26"/>
      <c r="D150" s="26" t="s">
        <v>31</v>
      </c>
      <c r="E150" s="27">
        <v>168409</v>
      </c>
      <c r="F150" s="26" t="s">
        <v>296</v>
      </c>
      <c r="G150" s="27">
        <v>28026</v>
      </c>
      <c r="H150" s="39">
        <v>65</v>
      </c>
      <c r="I150" s="30">
        <f t="shared" si="92"/>
        <v>16.25</v>
      </c>
      <c r="J150" s="30">
        <v>25</v>
      </c>
      <c r="K150" s="31" t="s">
        <v>289</v>
      </c>
      <c r="L150" s="32"/>
      <c r="M150" s="32"/>
      <c r="N150" s="31">
        <v>6</v>
      </c>
      <c r="O150" s="33">
        <f>VLOOKUP(K150,Зони!B:D,2,FALSE)</f>
        <v>1.2</v>
      </c>
      <c r="P150" s="34">
        <f t="shared" si="93"/>
        <v>1.6442708333333333</v>
      </c>
      <c r="Q150" s="34">
        <f t="shared" si="106"/>
        <v>0.7248</v>
      </c>
      <c r="R150" s="26">
        <v>4</v>
      </c>
      <c r="S150" s="35">
        <f>VLOOKUP(E150,ящв!A:H,3,FALSE)</f>
        <v>15</v>
      </c>
      <c r="T150" s="35">
        <f>VLOOKUP(E150,ящв!A:H,4,FALSE)</f>
        <v>4.2000000000000003E-2</v>
      </c>
      <c r="U150" s="33">
        <v>45.3</v>
      </c>
      <c r="V150" s="33">
        <v>28.7</v>
      </c>
      <c r="W150" s="36">
        <v>32</v>
      </c>
      <c r="X150" s="37">
        <f>VLOOKUP(E150,шт!A:H,3,FALSE)</f>
        <v>3.8</v>
      </c>
      <c r="Y150" s="38">
        <v>3.8</v>
      </c>
      <c r="Z150" s="38">
        <v>31</v>
      </c>
      <c r="AA150" s="38">
        <v>27</v>
      </c>
      <c r="AB150" s="38">
        <v>11</v>
      </c>
      <c r="AC150" s="11"/>
      <c r="AD150" s="11"/>
      <c r="AE150" s="11"/>
      <c r="AF150" s="11"/>
      <c r="AG150" s="11"/>
      <c r="AH150" s="11"/>
      <c r="AI150" s="11"/>
    </row>
    <row r="151" spans="1:35" ht="46.5" customHeight="1" outlineLevel="1" x14ac:dyDescent="0.2">
      <c r="A151" s="24">
        <f t="shared" si="91"/>
        <v>12</v>
      </c>
      <c r="B151" s="25" t="s">
        <v>297</v>
      </c>
      <c r="C151" s="26"/>
      <c r="D151" s="26"/>
      <c r="E151" s="26" t="s">
        <v>212</v>
      </c>
      <c r="F151" s="26"/>
      <c r="G151" s="26" t="s">
        <v>298</v>
      </c>
      <c r="H151" s="39">
        <v>12</v>
      </c>
      <c r="I151" s="45">
        <f t="shared" si="92"/>
        <v>12</v>
      </c>
      <c r="J151" s="30">
        <v>0</v>
      </c>
      <c r="K151" s="31"/>
      <c r="L151" s="32"/>
      <c r="M151" s="32"/>
      <c r="N151" s="32"/>
      <c r="O151" s="33" t="e">
        <f>VLOOKUP(K151,Зони!B:D,2,FALSE)</f>
        <v>#N/A</v>
      </c>
      <c r="P151" s="34" t="str">
        <f t="shared" si="93"/>
        <v>немає даних</v>
      </c>
      <c r="Q151" s="50" t="str">
        <f t="shared" si="106"/>
        <v>немає даних</v>
      </c>
      <c r="R151" s="47">
        <v>1</v>
      </c>
      <c r="S151" s="44" t="str">
        <f>IF(X151&lt;&gt;"",X151*R151,"немає даних")</f>
        <v>немає даних</v>
      </c>
      <c r="T151" s="44" t="str">
        <f>IF(Y151&lt;&gt;"",Y151*R151,"немає даних")</f>
        <v>немає даних</v>
      </c>
      <c r="U151" s="48" t="str">
        <f t="shared" ref="U151:W151" si="107">IF(Z151&lt;&gt;"",Z151,"немає даних")</f>
        <v>немає даних</v>
      </c>
      <c r="V151" s="48" t="str">
        <f t="shared" si="107"/>
        <v>немає даних</v>
      </c>
      <c r="W151" s="48" t="str">
        <f t="shared" si="107"/>
        <v>немає даних</v>
      </c>
      <c r="X151" s="38"/>
      <c r="Y151" s="38"/>
      <c r="Z151" s="38"/>
      <c r="AA151" s="38"/>
      <c r="AB151" s="38"/>
      <c r="AC151" s="11"/>
      <c r="AD151" s="11"/>
      <c r="AE151" s="11"/>
      <c r="AF151" s="11"/>
      <c r="AG151" s="11"/>
      <c r="AH151" s="11"/>
      <c r="AI151" s="11"/>
    </row>
    <row r="152" spans="1:35" ht="46.5" customHeight="1" outlineLevel="1" x14ac:dyDescent="0.2">
      <c r="A152" s="24">
        <f t="shared" si="91"/>
        <v>15</v>
      </c>
      <c r="B152" s="25" t="s">
        <v>299</v>
      </c>
      <c r="C152" s="26"/>
      <c r="D152" s="26" t="s">
        <v>31</v>
      </c>
      <c r="E152" s="27">
        <v>167126</v>
      </c>
      <c r="F152" s="26" t="s">
        <v>300</v>
      </c>
      <c r="G152" s="27">
        <v>28023</v>
      </c>
      <c r="H152" s="39">
        <v>32</v>
      </c>
      <c r="I152" s="30">
        <f t="shared" si="92"/>
        <v>8</v>
      </c>
      <c r="J152" s="30">
        <v>7</v>
      </c>
      <c r="K152" s="31" t="s">
        <v>33</v>
      </c>
      <c r="L152" s="32"/>
      <c r="M152" s="32"/>
      <c r="N152" s="32"/>
      <c r="O152" s="33">
        <f>VLOOKUP(K152,Зони!B:D,2,FALSE)</f>
        <v>0</v>
      </c>
      <c r="P152" s="34" t="str">
        <f t="shared" si="93"/>
        <v>немає даних</v>
      </c>
      <c r="Q152" s="34">
        <f t="shared" ref="Q152:Q154" si="108">IF(OR(K152="стелаж",K152="2й поверх 1"),ROUND(T152*A152,3),IFERROR(ROUND(P152,1)*U152/100,"немає даних"))</f>
        <v>0.76500000000000001</v>
      </c>
      <c r="R152" s="26">
        <v>4</v>
      </c>
      <c r="S152" s="35">
        <f>VLOOKUP(E152,ящв!A:H,3,FALSE)</f>
        <v>18.899999999999999</v>
      </c>
      <c r="T152" s="35">
        <f>VLOOKUP(E152,ящв!A:H,4,FALSE)</f>
        <v>5.0999999999999997E-2</v>
      </c>
      <c r="U152" s="33">
        <v>55.3</v>
      </c>
      <c r="V152" s="33">
        <v>28.7</v>
      </c>
      <c r="W152" s="36">
        <v>32</v>
      </c>
      <c r="X152" s="37">
        <f>VLOOKUP(E152,шт!A:H,3,FALSE)</f>
        <v>4.5</v>
      </c>
      <c r="Y152" s="38">
        <v>4.5</v>
      </c>
      <c r="Z152" s="38">
        <v>30.5</v>
      </c>
      <c r="AA152" s="38">
        <v>27</v>
      </c>
      <c r="AB152" s="38">
        <v>13.3</v>
      </c>
      <c r="AC152" s="11"/>
      <c r="AD152" s="11"/>
      <c r="AE152" s="11"/>
      <c r="AF152" s="11"/>
      <c r="AG152" s="11"/>
      <c r="AH152" s="11"/>
      <c r="AI152" s="11"/>
    </row>
    <row r="153" spans="1:35" ht="46.5" customHeight="1" outlineLevel="1" x14ac:dyDescent="0.2">
      <c r="A153" s="24">
        <f t="shared" si="91"/>
        <v>1</v>
      </c>
      <c r="B153" s="25" t="s">
        <v>301</v>
      </c>
      <c r="C153" s="26"/>
      <c r="D153" s="26"/>
      <c r="E153" s="27">
        <v>173674</v>
      </c>
      <c r="F153" s="26"/>
      <c r="G153" s="28">
        <v>58681</v>
      </c>
      <c r="H153" s="29"/>
      <c r="I153" s="30">
        <f t="shared" si="92"/>
        <v>0</v>
      </c>
      <c r="J153" s="30">
        <v>1</v>
      </c>
      <c r="K153" s="31" t="s">
        <v>33</v>
      </c>
      <c r="L153" s="32"/>
      <c r="M153" s="32"/>
      <c r="N153" s="32"/>
      <c r="O153" s="33">
        <f>VLOOKUP(K153,Зони!B:D,2,FALSE)</f>
        <v>0</v>
      </c>
      <c r="P153" s="34" t="str">
        <f t="shared" si="93"/>
        <v>немає даних</v>
      </c>
      <c r="Q153" s="34">
        <f t="shared" si="108"/>
        <v>3.9E-2</v>
      </c>
      <c r="R153" s="26">
        <v>4</v>
      </c>
      <c r="S153" s="44" t="str">
        <f>IF(X153&lt;&gt;"",X153*R153,"немає даних")</f>
        <v>немає даних</v>
      </c>
      <c r="T153" s="35">
        <f>VLOOKUP(E153,ящв!A:H,4,FALSE)</f>
        <v>3.9E-2</v>
      </c>
      <c r="U153" s="33">
        <v>0</v>
      </c>
      <c r="V153" s="33">
        <v>0</v>
      </c>
      <c r="W153" s="36">
        <v>0</v>
      </c>
      <c r="X153" s="38"/>
      <c r="Y153" s="38"/>
      <c r="Z153" s="38"/>
      <c r="AA153" s="38"/>
      <c r="AB153" s="38"/>
      <c r="AC153" s="11"/>
      <c r="AD153" s="11"/>
      <c r="AE153" s="11"/>
      <c r="AF153" s="11"/>
      <c r="AG153" s="11"/>
      <c r="AH153" s="11"/>
      <c r="AI153" s="11"/>
    </row>
    <row r="154" spans="1:35" ht="46.5" customHeight="1" outlineLevel="1" x14ac:dyDescent="0.2">
      <c r="A154" s="24">
        <f t="shared" si="91"/>
        <v>7</v>
      </c>
      <c r="B154" s="25" t="s">
        <v>302</v>
      </c>
      <c r="C154" s="26"/>
      <c r="D154" s="26"/>
      <c r="E154" s="27">
        <v>173300</v>
      </c>
      <c r="F154" s="26" t="s">
        <v>303</v>
      </c>
      <c r="G154" s="27">
        <v>28054</v>
      </c>
      <c r="H154" s="39">
        <v>21</v>
      </c>
      <c r="I154" s="30">
        <f t="shared" si="92"/>
        <v>7</v>
      </c>
      <c r="J154" s="30">
        <v>0</v>
      </c>
      <c r="K154" s="31" t="s">
        <v>33</v>
      </c>
      <c r="L154" s="32"/>
      <c r="M154" s="32"/>
      <c r="N154" s="32"/>
      <c r="O154" s="33">
        <f>VLOOKUP(K154,Зони!B:D,2,FALSE)</f>
        <v>0</v>
      </c>
      <c r="P154" s="34" t="str">
        <f t="shared" si="93"/>
        <v>немає даних</v>
      </c>
      <c r="Q154" s="34">
        <f t="shared" si="108"/>
        <v>0.41299999999999998</v>
      </c>
      <c r="R154" s="26">
        <v>3</v>
      </c>
      <c r="S154" s="35">
        <f>VLOOKUP(E154,ящв!A:H,3,FALSE)</f>
        <v>16.2</v>
      </c>
      <c r="T154" s="35">
        <f>VLOOKUP(E154,ящв!A:H,4,FALSE)</f>
        <v>5.8999999999999997E-2</v>
      </c>
      <c r="U154" s="33">
        <v>30.4</v>
      </c>
      <c r="V154" s="33">
        <v>23.2</v>
      </c>
      <c r="W154" s="36">
        <v>83.2</v>
      </c>
      <c r="X154" s="37">
        <f>VLOOKUP(E154,шт!A:H,3,FALSE)</f>
        <v>5.15</v>
      </c>
      <c r="Y154" s="38">
        <v>5.15</v>
      </c>
      <c r="Z154" s="38">
        <v>81</v>
      </c>
      <c r="AA154" s="38">
        <v>22</v>
      </c>
      <c r="AB154" s="38">
        <v>9</v>
      </c>
      <c r="AC154" s="11"/>
      <c r="AD154" s="11"/>
      <c r="AE154" s="11"/>
      <c r="AF154" s="11"/>
      <c r="AG154" s="11"/>
      <c r="AH154" s="11"/>
      <c r="AI154" s="11"/>
    </row>
    <row r="155" spans="1:35" ht="46.5" customHeight="1" outlineLevel="1" x14ac:dyDescent="0.2">
      <c r="A155" s="24">
        <f t="shared" si="91"/>
        <v>30</v>
      </c>
      <c r="B155" s="25" t="s">
        <v>304</v>
      </c>
      <c r="C155" s="26"/>
      <c r="D155" s="26" t="s">
        <v>31</v>
      </c>
      <c r="E155" s="27">
        <v>172042</v>
      </c>
      <c r="F155" s="26" t="s">
        <v>305</v>
      </c>
      <c r="G155" s="28">
        <v>58612</v>
      </c>
      <c r="H155" s="39">
        <v>10</v>
      </c>
      <c r="I155" s="30">
        <f t="shared" si="92"/>
        <v>10</v>
      </c>
      <c r="J155" s="30">
        <v>20</v>
      </c>
      <c r="K155" s="31"/>
      <c r="L155" s="32"/>
      <c r="M155" s="32"/>
      <c r="N155" s="32"/>
      <c r="O155" s="33" t="e">
        <f>VLOOKUP(K155,Зони!B:D,2,FALSE)</f>
        <v>#N/A</v>
      </c>
      <c r="P155" s="34" t="str">
        <f t="shared" si="93"/>
        <v>немає даних</v>
      </c>
      <c r="Q155" s="50" t="str">
        <f>IFERROR(ROUND(P155,1)*U155/100,"немає даних")</f>
        <v>немає даних</v>
      </c>
      <c r="R155" s="26">
        <v>1</v>
      </c>
      <c r="S155" s="35">
        <f>VLOOKUP(E155,ящв!A:H,3,FALSE)</f>
        <v>20</v>
      </c>
      <c r="T155" s="35">
        <f>VLOOKUP(E155,ящв!A:H,4,FALSE)</f>
        <v>7.1999999999999995E-2</v>
      </c>
      <c r="U155" s="33">
        <v>81.5</v>
      </c>
      <c r="V155" s="33">
        <v>31.5</v>
      </c>
      <c r="W155" s="36">
        <v>28</v>
      </c>
      <c r="X155" s="37">
        <f>VLOOKUP(E155,шт!A:H,3,FALSE)</f>
        <v>20.39</v>
      </c>
      <c r="Y155" s="38">
        <v>20.39</v>
      </c>
      <c r="Z155" s="38">
        <v>81.5</v>
      </c>
      <c r="AA155" s="38">
        <v>31.5</v>
      </c>
      <c r="AB155" s="38">
        <v>28</v>
      </c>
      <c r="AC155" s="11"/>
      <c r="AD155" s="11"/>
      <c r="AE155" s="11"/>
      <c r="AF155" s="11"/>
      <c r="AG155" s="11"/>
      <c r="AH155" s="11"/>
      <c r="AI155" s="11"/>
    </row>
    <row r="156" spans="1:35" ht="46.5" customHeight="1" outlineLevel="1" x14ac:dyDescent="0.2">
      <c r="A156" s="24">
        <f t="shared" si="91"/>
        <v>3.625</v>
      </c>
      <c r="B156" s="25" t="s">
        <v>306</v>
      </c>
      <c r="C156" s="26"/>
      <c r="D156" s="26"/>
      <c r="E156" s="27">
        <v>167105</v>
      </c>
      <c r="F156" s="26" t="s">
        <v>307</v>
      </c>
      <c r="G156" s="28">
        <v>58103</v>
      </c>
      <c r="H156" s="39">
        <v>29</v>
      </c>
      <c r="I156" s="30">
        <f t="shared" si="92"/>
        <v>3.625</v>
      </c>
      <c r="J156" s="30">
        <v>0</v>
      </c>
      <c r="K156" s="31" t="s">
        <v>33</v>
      </c>
      <c r="L156" s="32"/>
      <c r="M156" s="32"/>
      <c r="N156" s="32"/>
      <c r="O156" s="33">
        <f>VLOOKUP(K156,Зони!B:D,2,FALSE)</f>
        <v>0</v>
      </c>
      <c r="P156" s="34" t="str">
        <f t="shared" si="93"/>
        <v>немає даних</v>
      </c>
      <c r="Q156" s="34">
        <f>IF(OR(K156="стелаж",K156="2й поверх 1"),ROUND(T156*A156,3),IFERROR(ROUND(P156,1)*U156/100,"немає даних"))</f>
        <v>9.8000000000000004E-2</v>
      </c>
      <c r="R156" s="26">
        <v>8</v>
      </c>
      <c r="S156" s="35">
        <f>VLOOKUP(E156,ящв!A:H,3,FALSE)</f>
        <v>4</v>
      </c>
      <c r="T156" s="35">
        <f>VLOOKUP(E156,ящв!A:H,4,FALSE)</f>
        <v>2.7E-2</v>
      </c>
      <c r="U156" s="33">
        <v>48</v>
      </c>
      <c r="V156" s="33">
        <v>22</v>
      </c>
      <c r="W156" s="36">
        <v>26</v>
      </c>
      <c r="X156" s="37">
        <f>VLOOKUP(E156,шт!A:H,3,FALSE)</f>
        <v>1</v>
      </c>
      <c r="Y156" s="38">
        <v>1</v>
      </c>
      <c r="Z156" s="38">
        <v>24</v>
      </c>
      <c r="AA156" s="38">
        <v>23</v>
      </c>
      <c r="AB156" s="38">
        <v>5</v>
      </c>
      <c r="AC156" s="11"/>
      <c r="AD156" s="11"/>
      <c r="AE156" s="11"/>
      <c r="AF156" s="11"/>
      <c r="AG156" s="11"/>
      <c r="AH156" s="11"/>
      <c r="AI156" s="11"/>
    </row>
    <row r="157" spans="1:35" ht="46.5" customHeight="1" outlineLevel="1" x14ac:dyDescent="0.2">
      <c r="A157" s="24">
        <f t="shared" si="91"/>
        <v>439</v>
      </c>
      <c r="B157" s="25" t="s">
        <v>308</v>
      </c>
      <c r="C157" s="26"/>
      <c r="D157" s="26" t="s">
        <v>262</v>
      </c>
      <c r="E157" s="27">
        <v>174581</v>
      </c>
      <c r="F157" s="26"/>
      <c r="G157" s="27">
        <v>33011</v>
      </c>
      <c r="H157" s="39">
        <v>439</v>
      </c>
      <c r="I157" s="45">
        <f t="shared" si="92"/>
        <v>439</v>
      </c>
      <c r="J157" s="30">
        <v>0</v>
      </c>
      <c r="K157" s="31" t="s">
        <v>38</v>
      </c>
      <c r="L157" s="32"/>
      <c r="M157" s="32"/>
      <c r="N157" s="32"/>
      <c r="O157" s="33">
        <f>VLOOKUP(K157,Зони!B:D,2,FALSE)</f>
        <v>0</v>
      </c>
      <c r="P157" s="34" t="str">
        <f t="shared" si="93"/>
        <v>немає даних</v>
      </c>
      <c r="Q157" s="34">
        <f>IF(OR(K157="стелаж",K157="2й поверх 1"),ROUND(U157*V157*W157/100/100/100*A157,3),IFERROR(ROUND(P157,1)*U157/100,"немає даних"))</f>
        <v>1.2509999999999999</v>
      </c>
      <c r="R157" s="47">
        <v>1</v>
      </c>
      <c r="S157" s="49">
        <f t="shared" ref="S157:W157" si="109">IF(X157&lt;&gt;"",X157,"немає даних")</f>
        <v>0.5</v>
      </c>
      <c r="T157" s="48">
        <f t="shared" si="109"/>
        <v>0.5</v>
      </c>
      <c r="U157" s="48">
        <f t="shared" si="109"/>
        <v>25</v>
      </c>
      <c r="V157" s="48">
        <f t="shared" si="109"/>
        <v>19</v>
      </c>
      <c r="W157" s="48">
        <f t="shared" si="109"/>
        <v>6</v>
      </c>
      <c r="X157" s="37">
        <f>VLOOKUP(E157,шт!A:H,3,FALSE)</f>
        <v>0.5</v>
      </c>
      <c r="Y157" s="38">
        <v>0.5</v>
      </c>
      <c r="Z157" s="38">
        <v>25</v>
      </c>
      <c r="AA157" s="38">
        <v>19</v>
      </c>
      <c r="AB157" s="38">
        <v>6</v>
      </c>
      <c r="AC157" s="11"/>
      <c r="AD157" s="11"/>
      <c r="AE157" s="11"/>
      <c r="AF157" s="11"/>
      <c r="AG157" s="11"/>
      <c r="AH157" s="11"/>
      <c r="AI157" s="11"/>
    </row>
    <row r="158" spans="1:35" ht="46.5" customHeight="1" outlineLevel="1" x14ac:dyDescent="0.2">
      <c r="A158" s="24">
        <f t="shared" si="91"/>
        <v>11</v>
      </c>
      <c r="B158" s="25" t="s">
        <v>309</v>
      </c>
      <c r="C158" s="26"/>
      <c r="D158" s="26"/>
      <c r="E158" s="27">
        <v>167106</v>
      </c>
      <c r="F158" s="26" t="s">
        <v>310</v>
      </c>
      <c r="G158" s="28">
        <v>58105</v>
      </c>
      <c r="H158" s="39">
        <v>88</v>
      </c>
      <c r="I158" s="30">
        <f t="shared" si="92"/>
        <v>11</v>
      </c>
      <c r="J158" s="30">
        <v>0</v>
      </c>
      <c r="K158" s="31" t="s">
        <v>33</v>
      </c>
      <c r="L158" s="32"/>
      <c r="M158" s="32"/>
      <c r="N158" s="32"/>
      <c r="O158" s="33">
        <f>VLOOKUP(K158,Зони!B:D,2,FALSE)</f>
        <v>0</v>
      </c>
      <c r="P158" s="34" t="str">
        <f t="shared" si="93"/>
        <v>немає даних</v>
      </c>
      <c r="Q158" s="34">
        <f>IF(OR(K158="стелаж",K158="2й поверх 1"),ROUND(T158*A158,3),IFERROR(ROUND(P158,1)*U158/100,"немає даних"))</f>
        <v>0.29699999999999999</v>
      </c>
      <c r="R158" s="26">
        <v>8</v>
      </c>
      <c r="S158" s="35">
        <f>VLOOKUP(E158,ящв!A:H,3,FALSE)</f>
        <v>4.8</v>
      </c>
      <c r="T158" s="35">
        <f>VLOOKUP(E158,ящв!A:H,4,FALSE)</f>
        <v>2.7E-2</v>
      </c>
      <c r="U158" s="33">
        <v>48</v>
      </c>
      <c r="V158" s="33">
        <v>22</v>
      </c>
      <c r="W158" s="36">
        <v>26</v>
      </c>
      <c r="X158" s="37">
        <f>VLOOKUP(E158,шт!A:H,3,FALSE)</f>
        <v>1</v>
      </c>
      <c r="Y158" s="38">
        <v>1</v>
      </c>
      <c r="Z158" s="38">
        <v>24</v>
      </c>
      <c r="AA158" s="38">
        <v>23</v>
      </c>
      <c r="AB158" s="38">
        <v>7</v>
      </c>
      <c r="AC158" s="11"/>
      <c r="AD158" s="11"/>
      <c r="AE158" s="11"/>
      <c r="AF158" s="11"/>
      <c r="AG158" s="11"/>
      <c r="AH158" s="11"/>
      <c r="AI158" s="11"/>
    </row>
    <row r="159" spans="1:35" ht="46.5" customHeight="1" outlineLevel="1" x14ac:dyDescent="0.2">
      <c r="A159" s="24">
        <f t="shared" si="91"/>
        <v>53</v>
      </c>
      <c r="B159" s="25" t="s">
        <v>311</v>
      </c>
      <c r="C159" s="26"/>
      <c r="D159" s="26" t="s">
        <v>31</v>
      </c>
      <c r="E159" s="27">
        <v>174111</v>
      </c>
      <c r="F159" s="26" t="s">
        <v>312</v>
      </c>
      <c r="G159" s="27">
        <v>28036</v>
      </c>
      <c r="H159" s="39">
        <v>168</v>
      </c>
      <c r="I159" s="30">
        <f t="shared" si="92"/>
        <v>28</v>
      </c>
      <c r="J159" s="30">
        <v>25</v>
      </c>
      <c r="K159" s="31" t="s">
        <v>289</v>
      </c>
      <c r="L159" s="32"/>
      <c r="M159" s="32"/>
      <c r="N159" s="31">
        <v>7</v>
      </c>
      <c r="O159" s="33">
        <f>VLOOKUP(K159,Зони!B:D,2,FALSE)</f>
        <v>1.2</v>
      </c>
      <c r="P159" s="34">
        <f t="shared" si="93"/>
        <v>2.9591666666666665</v>
      </c>
      <c r="Q159" s="34">
        <f>IFERROR(ROUND(P159,1)*U159/100,"немає даних")</f>
        <v>0.78599999999999992</v>
      </c>
      <c r="R159" s="26">
        <v>6</v>
      </c>
      <c r="S159" s="35">
        <f>VLOOKUP(E159,ящв!A:H,3,FALSE)</f>
        <v>10.5</v>
      </c>
      <c r="T159" s="35">
        <f>VLOOKUP(E159,ящв!A:H,4,FALSE)</f>
        <v>3.1E-2</v>
      </c>
      <c r="U159" s="40">
        <v>26.2</v>
      </c>
      <c r="V159" s="40">
        <v>46.9</v>
      </c>
      <c r="W159" s="36">
        <v>25.6</v>
      </c>
      <c r="X159" s="37">
        <f>VLOOKUP(E159,шт!A:H,3,FALSE)</f>
        <v>2</v>
      </c>
      <c r="Y159" s="38">
        <v>2</v>
      </c>
      <c r="Z159" s="38">
        <v>24</v>
      </c>
      <c r="AA159" s="38">
        <v>23</v>
      </c>
      <c r="AB159" s="38">
        <v>3</v>
      </c>
      <c r="AC159" s="11"/>
      <c r="AD159" s="11"/>
      <c r="AE159" s="11"/>
      <c r="AF159" s="11"/>
      <c r="AG159" s="11"/>
      <c r="AH159" s="11"/>
      <c r="AI159" s="11"/>
    </row>
    <row r="160" spans="1:35" ht="46.5" customHeight="1" outlineLevel="1" x14ac:dyDescent="0.2">
      <c r="A160" s="24">
        <f t="shared" si="91"/>
        <v>5.833333333333333</v>
      </c>
      <c r="B160" s="25" t="s">
        <v>313</v>
      </c>
      <c r="C160" s="26"/>
      <c r="D160" s="26" t="s">
        <v>31</v>
      </c>
      <c r="E160" s="27">
        <v>170532</v>
      </c>
      <c r="F160" s="26" t="s">
        <v>314</v>
      </c>
      <c r="G160" s="28">
        <v>58442</v>
      </c>
      <c r="H160" s="39">
        <v>5</v>
      </c>
      <c r="I160" s="30">
        <f t="shared" si="92"/>
        <v>0.83333333333333337</v>
      </c>
      <c r="J160" s="30">
        <v>5</v>
      </c>
      <c r="K160" s="31" t="s">
        <v>33</v>
      </c>
      <c r="L160" s="32"/>
      <c r="M160" s="32"/>
      <c r="N160" s="32"/>
      <c r="O160" s="33">
        <f>VLOOKUP(K160,Зони!B:D,2,FALSE)</f>
        <v>0</v>
      </c>
      <c r="P160" s="34" t="str">
        <f t="shared" si="93"/>
        <v>немає даних</v>
      </c>
      <c r="Q160" s="34">
        <f t="shared" ref="Q160:Q161" si="110">IF(OR(K160="стелаж",K160="2й поверх 1"),ROUND(T160*A160,3),IFERROR(ROUND(P160,1)*U160/100,"немає даних"))</f>
        <v>0.14000000000000001</v>
      </c>
      <c r="R160" s="26">
        <v>6</v>
      </c>
      <c r="S160" s="35">
        <f>VLOOKUP(E160,ящв!A:H,3,FALSE)</f>
        <v>8.5</v>
      </c>
      <c r="T160" s="35">
        <f>VLOOKUP(E160,ящв!A:H,4,FALSE)</f>
        <v>2.4E-2</v>
      </c>
      <c r="U160" s="33">
        <v>38</v>
      </c>
      <c r="V160" s="33">
        <v>25</v>
      </c>
      <c r="W160" s="36">
        <v>25.5</v>
      </c>
      <c r="X160" s="37">
        <f>VLOOKUP(E160,шт!A:H,3,FALSE)</f>
        <v>1.5</v>
      </c>
      <c r="Y160" s="38">
        <v>1.5</v>
      </c>
      <c r="Z160" s="38">
        <v>24</v>
      </c>
      <c r="AA160" s="38">
        <v>23</v>
      </c>
      <c r="AB160" s="38">
        <v>6</v>
      </c>
      <c r="AC160" s="11"/>
      <c r="AD160" s="11"/>
      <c r="AE160" s="11"/>
      <c r="AF160" s="11"/>
      <c r="AG160" s="11"/>
      <c r="AH160" s="11"/>
      <c r="AI160" s="11"/>
    </row>
    <row r="161" spans="1:35" ht="46.5" customHeight="1" outlineLevel="1" x14ac:dyDescent="0.2">
      <c r="A161" s="24">
        <f t="shared" si="91"/>
        <v>1.3333333333333333</v>
      </c>
      <c r="B161" s="25" t="s">
        <v>315</v>
      </c>
      <c r="C161" s="26"/>
      <c r="D161" s="26"/>
      <c r="E161" s="27">
        <v>169260</v>
      </c>
      <c r="F161" s="26" t="s">
        <v>316</v>
      </c>
      <c r="G161" s="27">
        <v>58424</v>
      </c>
      <c r="H161" s="39">
        <v>8</v>
      </c>
      <c r="I161" s="30">
        <f t="shared" si="92"/>
        <v>1.3333333333333333</v>
      </c>
      <c r="J161" s="30">
        <v>0</v>
      </c>
      <c r="K161" s="31" t="s">
        <v>33</v>
      </c>
      <c r="L161" s="32"/>
      <c r="M161" s="32"/>
      <c r="N161" s="32"/>
      <c r="O161" s="33">
        <f>VLOOKUP(K161,Зони!B:D,2,FALSE)</f>
        <v>0</v>
      </c>
      <c r="P161" s="34" t="str">
        <f t="shared" si="93"/>
        <v>немає даних</v>
      </c>
      <c r="Q161" s="34">
        <f t="shared" si="110"/>
        <v>3.5000000000000003E-2</v>
      </c>
      <c r="R161" s="26">
        <v>6</v>
      </c>
      <c r="S161" s="35">
        <f>VLOOKUP(E161,ящв!A:H,3,FALSE)</f>
        <v>9</v>
      </c>
      <c r="T161" s="35">
        <f>VLOOKUP(E161,ящв!A:H,4,FALSE)</f>
        <v>2.5999999999999999E-2</v>
      </c>
      <c r="U161" s="33">
        <v>38</v>
      </c>
      <c r="V161" s="33">
        <v>26</v>
      </c>
      <c r="W161" s="36">
        <v>26</v>
      </c>
      <c r="X161" s="37">
        <f>VLOOKUP(E161,шт!A:H,3,FALSE)</f>
        <v>1.5</v>
      </c>
      <c r="Y161" s="38">
        <v>1.5</v>
      </c>
      <c r="Z161" s="38">
        <v>24</v>
      </c>
      <c r="AA161" s="38">
        <v>23</v>
      </c>
      <c r="AB161" s="38">
        <v>6.5</v>
      </c>
      <c r="AC161" s="11"/>
      <c r="AD161" s="11"/>
      <c r="AE161" s="11"/>
      <c r="AF161" s="11"/>
      <c r="AG161" s="11"/>
      <c r="AH161" s="11"/>
      <c r="AI161" s="11"/>
    </row>
    <row r="162" spans="1:35" ht="46.5" customHeight="1" outlineLevel="1" x14ac:dyDescent="0.2">
      <c r="A162" s="24">
        <f t="shared" si="91"/>
        <v>121.83333333333334</v>
      </c>
      <c r="B162" s="25" t="s">
        <v>317</v>
      </c>
      <c r="C162" s="26"/>
      <c r="D162" s="26" t="s">
        <v>31</v>
      </c>
      <c r="E162" s="27">
        <v>167626</v>
      </c>
      <c r="F162" s="26" t="s">
        <v>318</v>
      </c>
      <c r="G162" s="27">
        <v>28038</v>
      </c>
      <c r="H162" s="39">
        <v>281</v>
      </c>
      <c r="I162" s="30">
        <f t="shared" si="92"/>
        <v>46.833333333333336</v>
      </c>
      <c r="J162" s="30">
        <v>75</v>
      </c>
      <c r="K162" s="31" t="s">
        <v>289</v>
      </c>
      <c r="L162" s="32"/>
      <c r="M162" s="32"/>
      <c r="N162" s="31">
        <v>8</v>
      </c>
      <c r="O162" s="33">
        <f>VLOOKUP(K162,Зони!B:D,2,FALSE)</f>
        <v>1.2</v>
      </c>
      <c r="P162" s="34">
        <f t="shared" si="93"/>
        <v>2.8427777777777781</v>
      </c>
      <c r="Q162" s="34">
        <f t="shared" ref="Q162:Q164" si="111">IFERROR(ROUND(P162,1)*U162/100,"немає даних")</f>
        <v>1.526</v>
      </c>
      <c r="R162" s="26">
        <v>6</v>
      </c>
      <c r="S162" s="35">
        <f>VLOOKUP(E162,ящв!A:H,3,FALSE)</f>
        <v>13.2</v>
      </c>
      <c r="T162" s="35">
        <f>VLOOKUP(E162,ящв!A:H,4,FALSE)</f>
        <v>3.9E-2</v>
      </c>
      <c r="U162" s="33">
        <v>54.5</v>
      </c>
      <c r="V162" s="33">
        <v>22.4</v>
      </c>
      <c r="W162" s="36">
        <v>32</v>
      </c>
      <c r="X162" s="37">
        <f>VLOOKUP(E162,шт!A:H,3,FALSE)</f>
        <v>2.15</v>
      </c>
      <c r="Y162" s="38">
        <v>2.15</v>
      </c>
      <c r="Z162" s="38">
        <v>24.5</v>
      </c>
      <c r="AA162" s="38">
        <v>23</v>
      </c>
      <c r="AB162" s="38">
        <v>10</v>
      </c>
      <c r="AC162" s="11"/>
      <c r="AD162" s="11"/>
      <c r="AE162" s="11"/>
      <c r="AF162" s="11"/>
      <c r="AG162" s="11"/>
      <c r="AH162" s="11"/>
      <c r="AI162" s="11"/>
    </row>
    <row r="163" spans="1:35" ht="46.5" customHeight="1" outlineLevel="1" x14ac:dyDescent="0.2">
      <c r="A163" s="24">
        <f t="shared" si="91"/>
        <v>46.666666666666671</v>
      </c>
      <c r="B163" s="25" t="s">
        <v>319</v>
      </c>
      <c r="C163" s="26"/>
      <c r="D163" s="26" t="s">
        <v>31</v>
      </c>
      <c r="E163" s="27">
        <v>167108</v>
      </c>
      <c r="F163" s="26" t="s">
        <v>320</v>
      </c>
      <c r="G163" s="28">
        <v>58232</v>
      </c>
      <c r="H163" s="39">
        <v>130</v>
      </c>
      <c r="I163" s="30">
        <f t="shared" si="92"/>
        <v>21.666666666666668</v>
      </c>
      <c r="J163" s="30">
        <v>25</v>
      </c>
      <c r="K163" s="31" t="s">
        <v>58</v>
      </c>
      <c r="L163" s="32"/>
      <c r="M163" s="32"/>
      <c r="N163" s="31">
        <v>7</v>
      </c>
      <c r="O163" s="33">
        <f>VLOOKUP(K163,Зони!B:D,2,FALSE)</f>
        <v>2</v>
      </c>
      <c r="P163" s="34">
        <f t="shared" si="93"/>
        <v>1.0333333333333334</v>
      </c>
      <c r="Q163" s="34">
        <f t="shared" si="111"/>
        <v>0.39</v>
      </c>
      <c r="R163" s="26">
        <v>6</v>
      </c>
      <c r="S163" s="35">
        <f>VLOOKUP(E163,ящв!A:H,3,FALSE)</f>
        <v>13.1</v>
      </c>
      <c r="T163" s="35">
        <f>VLOOKUP(E163,ящв!A:H,4,FALSE)</f>
        <v>3.7999999999999999E-2</v>
      </c>
      <c r="U163" s="33">
        <v>39</v>
      </c>
      <c r="V163" s="33">
        <v>31</v>
      </c>
      <c r="W163" s="36">
        <v>31.5</v>
      </c>
      <c r="X163" s="37">
        <f>VLOOKUP(E163,шт!A:H,3,FALSE)</f>
        <v>1.9</v>
      </c>
      <c r="Y163" s="38">
        <v>1.9</v>
      </c>
      <c r="Z163" s="38">
        <v>30</v>
      </c>
      <c r="AA163" s="38">
        <v>29.5</v>
      </c>
      <c r="AB163" s="38">
        <v>6</v>
      </c>
      <c r="AC163" s="11"/>
      <c r="AD163" s="11"/>
      <c r="AE163" s="11"/>
      <c r="AF163" s="11"/>
      <c r="AG163" s="11"/>
      <c r="AH163" s="11"/>
      <c r="AI163" s="11"/>
    </row>
    <row r="164" spans="1:35" ht="46.5" customHeight="1" outlineLevel="1" x14ac:dyDescent="0.2">
      <c r="A164" s="24">
        <f t="shared" si="91"/>
        <v>22</v>
      </c>
      <c r="B164" s="25" t="s">
        <v>321</v>
      </c>
      <c r="C164" s="26"/>
      <c r="D164" s="26" t="s">
        <v>31</v>
      </c>
      <c r="E164" s="27">
        <v>168553</v>
      </c>
      <c r="F164" s="26" t="s">
        <v>322</v>
      </c>
      <c r="G164" s="27">
        <v>28037</v>
      </c>
      <c r="H164" s="39">
        <v>42</v>
      </c>
      <c r="I164" s="30">
        <f t="shared" si="92"/>
        <v>7</v>
      </c>
      <c r="J164" s="30">
        <v>15</v>
      </c>
      <c r="K164" s="31" t="s">
        <v>58</v>
      </c>
      <c r="L164" s="32"/>
      <c r="M164" s="32"/>
      <c r="N164" s="31">
        <v>7</v>
      </c>
      <c r="O164" s="33">
        <f>VLOOKUP(K164,Зони!B:D,2,FALSE)</f>
        <v>2</v>
      </c>
      <c r="P164" s="34">
        <f t="shared" si="93"/>
        <v>0.83914285714285708</v>
      </c>
      <c r="Q164" s="34">
        <f t="shared" si="111"/>
        <v>0.22159999999999999</v>
      </c>
      <c r="R164" s="26">
        <v>6</v>
      </c>
      <c r="S164" s="35">
        <f>VLOOKUP(E164,ящв!A:H,3,FALSE)</f>
        <v>15.8</v>
      </c>
      <c r="T164" s="35">
        <f>VLOOKUP(E164,ящв!A:H,4,FALSE)</f>
        <v>4.7E-2</v>
      </c>
      <c r="U164" s="40">
        <v>27.7</v>
      </c>
      <c r="V164" s="40">
        <v>53.4</v>
      </c>
      <c r="W164" s="36">
        <v>32</v>
      </c>
      <c r="X164" s="37">
        <f>VLOOKUP(E164,шт!A:H,3,FALSE)</f>
        <v>2.5499999999999998</v>
      </c>
      <c r="Y164" s="38">
        <v>2.5499999999999998</v>
      </c>
      <c r="Z164" s="38">
        <v>24</v>
      </c>
      <c r="AA164" s="38">
        <v>23</v>
      </c>
      <c r="AB164" s="38">
        <v>12.5</v>
      </c>
      <c r="AC164" s="11"/>
      <c r="AD164" s="11"/>
      <c r="AE164" s="11"/>
      <c r="AF164" s="11"/>
      <c r="AG164" s="11"/>
      <c r="AH164" s="11"/>
      <c r="AI164" s="11"/>
    </row>
    <row r="165" spans="1:35" ht="46.5" customHeight="1" outlineLevel="1" x14ac:dyDescent="0.2">
      <c r="A165" s="24">
        <f t="shared" si="91"/>
        <v>5</v>
      </c>
      <c r="B165" s="25" t="s">
        <v>323</v>
      </c>
      <c r="C165" s="26"/>
      <c r="D165" s="26"/>
      <c r="E165" s="27">
        <v>172193</v>
      </c>
      <c r="F165" s="26" t="s">
        <v>324</v>
      </c>
      <c r="G165" s="28">
        <v>58425</v>
      </c>
      <c r="H165" s="29"/>
      <c r="I165" s="30">
        <f t="shared" si="92"/>
        <v>0</v>
      </c>
      <c r="J165" s="30">
        <v>5</v>
      </c>
      <c r="K165" s="31" t="s">
        <v>33</v>
      </c>
      <c r="L165" s="32"/>
      <c r="M165" s="32"/>
      <c r="N165" s="32"/>
      <c r="O165" s="33">
        <f>VLOOKUP(K165,Зони!B:D,2,FALSE)</f>
        <v>0</v>
      </c>
      <c r="P165" s="34" t="str">
        <f t="shared" si="93"/>
        <v>немає даних</v>
      </c>
      <c r="Q165" s="34">
        <f>IF(OR(K165="стелаж",K165="2й поверх 1"),ROUND(T165*A165,3),IFERROR(ROUND(P165,1)*U165/100,"немає даних"))</f>
        <v>0.16</v>
      </c>
      <c r="R165" s="26">
        <v>6</v>
      </c>
      <c r="S165" s="35">
        <f>VLOOKUP(E165,ящв!A:H,3,FALSE)</f>
        <v>13.8</v>
      </c>
      <c r="T165" s="35">
        <f>VLOOKUP(E165,ящв!A:H,4,FALSE)</f>
        <v>3.2000000000000001E-2</v>
      </c>
      <c r="U165" s="33">
        <v>38</v>
      </c>
      <c r="V165" s="33">
        <v>32</v>
      </c>
      <c r="W165" s="36">
        <v>26</v>
      </c>
      <c r="X165" s="37">
        <f>VLOOKUP(E165,шт!A:H,3,FALSE)</f>
        <v>1.5</v>
      </c>
      <c r="Y165" s="38">
        <v>1.5</v>
      </c>
      <c r="Z165" s="38">
        <v>30</v>
      </c>
      <c r="AA165" s="38">
        <v>24</v>
      </c>
      <c r="AB165" s="38">
        <v>6</v>
      </c>
      <c r="AC165" s="11"/>
      <c r="AD165" s="11"/>
      <c r="AE165" s="11"/>
      <c r="AF165" s="11"/>
      <c r="AG165" s="11"/>
      <c r="AH165" s="11"/>
      <c r="AI165" s="11"/>
    </row>
    <row r="166" spans="1:35" ht="46.5" customHeight="1" outlineLevel="1" x14ac:dyDescent="0.2">
      <c r="A166" s="24">
        <f t="shared" si="91"/>
        <v>39.166666666666664</v>
      </c>
      <c r="B166" s="25" t="s">
        <v>325</v>
      </c>
      <c r="C166" s="26"/>
      <c r="D166" s="26" t="s">
        <v>31</v>
      </c>
      <c r="E166" s="27">
        <v>167627</v>
      </c>
      <c r="F166" s="26" t="s">
        <v>326</v>
      </c>
      <c r="G166" s="27">
        <v>28039</v>
      </c>
      <c r="H166" s="39">
        <v>235</v>
      </c>
      <c r="I166" s="30">
        <f t="shared" si="92"/>
        <v>39.166666666666664</v>
      </c>
      <c r="J166" s="30">
        <v>0</v>
      </c>
      <c r="K166" s="31" t="s">
        <v>58</v>
      </c>
      <c r="L166" s="32"/>
      <c r="M166" s="32"/>
      <c r="N166" s="31">
        <v>7</v>
      </c>
      <c r="O166" s="33">
        <f>VLOOKUP(K166,Зони!B:D,2,FALSE)</f>
        <v>2</v>
      </c>
      <c r="P166" s="34">
        <f t="shared" si="93"/>
        <v>0.89523809523809517</v>
      </c>
      <c r="Q166" s="34">
        <f>IFERROR(ROUND(P166,1)*U166/100,"немає даних")</f>
        <v>0.28350000000000003</v>
      </c>
      <c r="R166" s="26">
        <v>6</v>
      </c>
      <c r="S166" s="35">
        <f>VLOOKUP(E166,ящв!A:H,3,FALSE)</f>
        <v>19.600000000000001</v>
      </c>
      <c r="T166" s="35">
        <f>VLOOKUP(E166,ящв!A:H,4,FALSE)</f>
        <v>5.5E-2</v>
      </c>
      <c r="U166" s="40">
        <v>31.5</v>
      </c>
      <c r="V166" s="40">
        <v>32</v>
      </c>
      <c r="W166" s="36">
        <v>54.9</v>
      </c>
      <c r="X166" s="37">
        <f>VLOOKUP(E166,шт!A:H,3,FALSE)</f>
        <v>3.45</v>
      </c>
      <c r="Y166" s="38">
        <v>3.45</v>
      </c>
      <c r="Z166" s="38">
        <v>30.5</v>
      </c>
      <c r="AA166" s="38">
        <v>26.5</v>
      </c>
      <c r="AB166" s="38">
        <v>10</v>
      </c>
      <c r="AC166" s="11"/>
      <c r="AD166" s="11"/>
      <c r="AE166" s="11"/>
      <c r="AF166" s="11"/>
      <c r="AG166" s="11"/>
      <c r="AH166" s="11"/>
      <c r="AI166" s="11"/>
    </row>
    <row r="167" spans="1:35" ht="46.5" customHeight="1" outlineLevel="1" x14ac:dyDescent="0.2">
      <c r="A167" s="24">
        <f t="shared" si="91"/>
        <v>2</v>
      </c>
      <c r="B167" s="25" t="s">
        <v>327</v>
      </c>
      <c r="C167" s="26"/>
      <c r="D167" s="26"/>
      <c r="E167" s="27">
        <v>171354</v>
      </c>
      <c r="F167" s="26"/>
      <c r="G167" s="27">
        <v>10756</v>
      </c>
      <c r="H167" s="39">
        <v>2</v>
      </c>
      <c r="I167" s="45">
        <f t="shared" si="92"/>
        <v>2</v>
      </c>
      <c r="J167" s="30">
        <v>0</v>
      </c>
      <c r="K167" s="31" t="s">
        <v>33</v>
      </c>
      <c r="L167" s="32"/>
      <c r="M167" s="32"/>
      <c r="N167" s="32"/>
      <c r="O167" s="33">
        <f>VLOOKUP(K167,Зони!B:D,2,FALSE)</f>
        <v>0</v>
      </c>
      <c r="P167" s="34" t="str">
        <f t="shared" si="93"/>
        <v>немає даних</v>
      </c>
      <c r="Q167" s="34">
        <f>IF(OR(K167="стелаж",K167="2й поверх 1"),ROUND(U167*V167*W167/100/100/100*A167,3),IFERROR(ROUND(P167,1)*U167/100,"немає даних"))</f>
        <v>8.9999999999999993E-3</v>
      </c>
      <c r="R167" s="47">
        <v>1</v>
      </c>
      <c r="S167" s="49">
        <f t="shared" ref="S167:W167" si="112">IF(X167&lt;&gt;"",X167,"немає даних")</f>
        <v>2.78</v>
      </c>
      <c r="T167" s="48">
        <f t="shared" si="112"/>
        <v>2.78</v>
      </c>
      <c r="U167" s="48">
        <f t="shared" si="112"/>
        <v>28</v>
      </c>
      <c r="V167" s="48">
        <f t="shared" si="112"/>
        <v>28</v>
      </c>
      <c r="W167" s="48">
        <f t="shared" si="112"/>
        <v>6</v>
      </c>
      <c r="X167" s="37">
        <f>VLOOKUP(E167,шт!A:H,3,FALSE)</f>
        <v>2.78</v>
      </c>
      <c r="Y167" s="38">
        <v>2.78</v>
      </c>
      <c r="Z167" s="38">
        <v>28</v>
      </c>
      <c r="AA167" s="38">
        <v>28</v>
      </c>
      <c r="AB167" s="38">
        <v>6</v>
      </c>
      <c r="AC167" s="11"/>
      <c r="AD167" s="11"/>
      <c r="AE167" s="11"/>
      <c r="AF167" s="11"/>
      <c r="AG167" s="11"/>
      <c r="AH167" s="11"/>
      <c r="AI167" s="11"/>
    </row>
    <row r="168" spans="1:35" ht="46.5" customHeight="1" outlineLevel="1" x14ac:dyDescent="0.2">
      <c r="A168" s="24">
        <f t="shared" si="91"/>
        <v>1</v>
      </c>
      <c r="B168" s="25" t="s">
        <v>328</v>
      </c>
      <c r="C168" s="26"/>
      <c r="D168" s="26"/>
      <c r="E168" s="27">
        <v>171356</v>
      </c>
      <c r="F168" s="26"/>
      <c r="G168" s="27">
        <v>44019</v>
      </c>
      <c r="H168" s="39">
        <v>1</v>
      </c>
      <c r="I168" s="45">
        <f t="shared" si="92"/>
        <v>1</v>
      </c>
      <c r="J168" s="30">
        <v>0</v>
      </c>
      <c r="K168" s="31" t="s">
        <v>33</v>
      </c>
      <c r="L168" s="32"/>
      <c r="M168" s="32"/>
      <c r="N168" s="32"/>
      <c r="O168" s="33">
        <f>VLOOKUP(K168,Зони!B:D,2,FALSE)</f>
        <v>0</v>
      </c>
      <c r="P168" s="34" t="str">
        <f t="shared" si="93"/>
        <v>немає даних</v>
      </c>
      <c r="Q168" s="46"/>
      <c r="R168" s="47">
        <v>1</v>
      </c>
      <c r="S168" s="44" t="str">
        <f>IF(X168&lt;&gt;"",X168*R168,"немає даних")</f>
        <v>немає даних</v>
      </c>
      <c r="T168" s="44" t="str">
        <f>IF(Y168&lt;&gt;"",Y168*R168,"немає даних")</f>
        <v>немає даних</v>
      </c>
      <c r="U168" s="48" t="str">
        <f t="shared" ref="U168:W168" si="113">IF(Z168&lt;&gt;"",Z168,"немає даних")</f>
        <v>немає даних</v>
      </c>
      <c r="V168" s="48" t="str">
        <f t="shared" si="113"/>
        <v>немає даних</v>
      </c>
      <c r="W168" s="48" t="str">
        <f t="shared" si="113"/>
        <v>немає даних</v>
      </c>
      <c r="X168" s="38"/>
      <c r="Y168" s="38"/>
      <c r="Z168" s="38"/>
      <c r="AA168" s="38"/>
      <c r="AB168" s="38"/>
      <c r="AC168" s="11"/>
      <c r="AD168" s="11"/>
      <c r="AE168" s="11"/>
      <c r="AF168" s="11"/>
      <c r="AG168" s="11"/>
      <c r="AH168" s="11"/>
      <c r="AI168" s="11"/>
    </row>
    <row r="169" spans="1:35" ht="12" customHeight="1" x14ac:dyDescent="0.2">
      <c r="A169" s="11"/>
      <c r="B169" s="12" t="s">
        <v>329</v>
      </c>
      <c r="C169" s="13"/>
      <c r="D169" s="14"/>
      <c r="E169" s="15"/>
      <c r="F169" s="15"/>
      <c r="G169" s="15"/>
      <c r="H169" s="14"/>
      <c r="I169" s="15"/>
      <c r="J169" s="15"/>
      <c r="K169" s="15"/>
      <c r="L169" s="15"/>
      <c r="M169" s="15"/>
      <c r="N169" s="15"/>
      <c r="O169" s="15"/>
      <c r="P169" s="16"/>
      <c r="Q169" s="17"/>
      <c r="R169" s="15"/>
      <c r="S169" s="15"/>
      <c r="T169" s="15"/>
      <c r="U169" s="55"/>
      <c r="V169" s="55"/>
      <c r="W169" s="55"/>
      <c r="X169" s="55"/>
      <c r="Y169" s="55"/>
      <c r="Z169" s="55"/>
      <c r="AA169" s="55"/>
      <c r="AB169" s="55"/>
    </row>
    <row r="170" spans="1:35" ht="12" customHeight="1" outlineLevel="1" x14ac:dyDescent="0.2">
      <c r="A170" s="11"/>
      <c r="B170" s="18"/>
      <c r="C170" s="19"/>
      <c r="D170" s="20"/>
      <c r="E170" s="21"/>
      <c r="F170" s="21"/>
      <c r="G170" s="21"/>
      <c r="H170" s="20"/>
      <c r="I170" s="21"/>
      <c r="J170" s="21"/>
      <c r="K170" s="21"/>
      <c r="L170" s="21"/>
      <c r="M170" s="21"/>
      <c r="N170" s="21"/>
      <c r="O170" s="20"/>
      <c r="P170" s="22"/>
      <c r="Q170" s="23"/>
      <c r="R170" s="21"/>
      <c r="S170" s="20"/>
      <c r="T170" s="20"/>
      <c r="U170" s="21"/>
      <c r="V170" s="21"/>
      <c r="W170" s="21"/>
      <c r="X170" s="21"/>
      <c r="Y170" s="21"/>
      <c r="Z170" s="21"/>
      <c r="AA170" s="21"/>
      <c r="AB170" s="21"/>
    </row>
    <row r="171" spans="1:35" ht="46.5" customHeight="1" outlineLevel="1" x14ac:dyDescent="0.2">
      <c r="A171" s="24">
        <f t="shared" ref="A171:A220" si="114">J171+I171</f>
        <v>0.875</v>
      </c>
      <c r="B171" s="25" t="s">
        <v>330</v>
      </c>
      <c r="C171" s="26"/>
      <c r="D171" s="26"/>
      <c r="E171" s="27">
        <v>170478</v>
      </c>
      <c r="F171" s="26" t="s">
        <v>331</v>
      </c>
      <c r="G171" s="28">
        <v>41123</v>
      </c>
      <c r="H171" s="39">
        <v>7</v>
      </c>
      <c r="I171" s="30">
        <f t="shared" ref="I171:I220" si="115">H171/R171</f>
        <v>0.875</v>
      </c>
      <c r="J171" s="30">
        <v>0</v>
      </c>
      <c r="K171" s="31" t="s">
        <v>33</v>
      </c>
      <c r="L171" s="32"/>
      <c r="M171" s="32"/>
      <c r="N171" s="32"/>
      <c r="O171" s="33">
        <f>VLOOKUP(K171,Зони!B:D,2,FALSE)</f>
        <v>0</v>
      </c>
      <c r="P171" s="34" t="str">
        <f t="shared" ref="P171:P220" si="116">IFERROR(A171/N171*V171/100/O171,"немає даних")</f>
        <v>немає даних</v>
      </c>
      <c r="Q171" s="34">
        <f t="shared" ref="Q171:Q189" si="117">IF(OR(K171="стелаж",K171="2й поверх 1"),ROUND(T171*A171,3),IFERROR(ROUND(P171,1)*U171/100,"немає даних"))</f>
        <v>2.5999999999999999E-2</v>
      </c>
      <c r="R171" s="26">
        <v>8</v>
      </c>
      <c r="S171" s="35">
        <f>VLOOKUP(E171,ящв!A:H,3,FALSE)</f>
        <v>8.99</v>
      </c>
      <c r="T171" s="35">
        <f>VLOOKUP(E171,ящв!A:H,4,FALSE)</f>
        <v>0.03</v>
      </c>
      <c r="U171" s="33">
        <v>47</v>
      </c>
      <c r="V171" s="33">
        <v>25</v>
      </c>
      <c r="W171" s="36">
        <v>25.5</v>
      </c>
      <c r="X171" s="37">
        <f>VLOOKUP(E171,шт!A:H,3,FALSE)</f>
        <v>1</v>
      </c>
      <c r="Y171" s="38">
        <v>1</v>
      </c>
      <c r="Z171" s="38">
        <v>24</v>
      </c>
      <c r="AA171" s="38">
        <v>24</v>
      </c>
      <c r="AB171" s="38">
        <v>5.5</v>
      </c>
      <c r="AC171" s="11"/>
      <c r="AD171" s="11"/>
      <c r="AE171" s="11"/>
      <c r="AF171" s="11"/>
      <c r="AG171" s="11"/>
      <c r="AH171" s="11"/>
      <c r="AI171" s="11"/>
    </row>
    <row r="172" spans="1:35" ht="46.5" customHeight="1" outlineLevel="1" x14ac:dyDescent="0.2">
      <c r="A172" s="24">
        <f t="shared" si="114"/>
        <v>3.25</v>
      </c>
      <c r="B172" s="25" t="s">
        <v>332</v>
      </c>
      <c r="C172" s="26"/>
      <c r="D172" s="26"/>
      <c r="E172" s="27">
        <v>171954</v>
      </c>
      <c r="F172" s="26" t="s">
        <v>333</v>
      </c>
      <c r="G172" s="56">
        <v>57564</v>
      </c>
      <c r="H172" s="39">
        <v>13</v>
      </c>
      <c r="I172" s="30">
        <f t="shared" si="115"/>
        <v>3.25</v>
      </c>
      <c r="J172" s="30">
        <v>0</v>
      </c>
      <c r="K172" s="31" t="s">
        <v>33</v>
      </c>
      <c r="L172" s="32"/>
      <c r="M172" s="32"/>
      <c r="N172" s="32"/>
      <c r="O172" s="33">
        <f>VLOOKUP(K172,Зони!B:D,2,FALSE)</f>
        <v>0</v>
      </c>
      <c r="P172" s="34" t="str">
        <f t="shared" si="116"/>
        <v>немає даних</v>
      </c>
      <c r="Q172" s="34">
        <f t="shared" si="117"/>
        <v>8.5000000000000006E-2</v>
      </c>
      <c r="R172" s="26">
        <v>4</v>
      </c>
      <c r="S172" s="35">
        <f>VLOOKUP(E172,ящв!A:H,3,FALSE)</f>
        <v>6.8</v>
      </c>
      <c r="T172" s="35">
        <f>VLOOKUP(E172,ящв!A:H,4,FALSE)</f>
        <v>2.5999999999999999E-2</v>
      </c>
      <c r="U172" s="33">
        <v>36.9</v>
      </c>
      <c r="V172" s="33">
        <v>27.7</v>
      </c>
      <c r="W172" s="36">
        <v>25.1</v>
      </c>
      <c r="X172" s="37">
        <f>VLOOKUP(E172,шт!A:H,3,FALSE)</f>
        <v>1.62</v>
      </c>
      <c r="Y172" s="38">
        <v>1.62</v>
      </c>
      <c r="Z172" s="38">
        <v>27</v>
      </c>
      <c r="AA172" s="38">
        <v>24.5</v>
      </c>
      <c r="AB172" s="38">
        <v>9</v>
      </c>
      <c r="AC172" s="11"/>
      <c r="AD172" s="11"/>
      <c r="AE172" s="11"/>
      <c r="AF172" s="11"/>
      <c r="AG172" s="11"/>
      <c r="AH172" s="11"/>
      <c r="AI172" s="11"/>
    </row>
    <row r="173" spans="1:35" ht="46.5" customHeight="1" outlineLevel="1" x14ac:dyDescent="0.2">
      <c r="A173" s="24">
        <f t="shared" si="114"/>
        <v>3.6666666666666665</v>
      </c>
      <c r="B173" s="25" t="s">
        <v>334</v>
      </c>
      <c r="C173" s="26"/>
      <c r="D173" s="26"/>
      <c r="E173" s="27">
        <v>171918</v>
      </c>
      <c r="F173" s="26" t="s">
        <v>335</v>
      </c>
      <c r="G173" s="57">
        <v>56803</v>
      </c>
      <c r="H173" s="39">
        <v>11</v>
      </c>
      <c r="I173" s="30">
        <f t="shared" si="115"/>
        <v>3.6666666666666665</v>
      </c>
      <c r="J173" s="30">
        <v>0</v>
      </c>
      <c r="K173" s="31" t="s">
        <v>33</v>
      </c>
      <c r="L173" s="32"/>
      <c r="M173" s="32"/>
      <c r="N173" s="32"/>
      <c r="O173" s="33">
        <f>VLOOKUP(K173,Зони!B:D,2,FALSE)</f>
        <v>0</v>
      </c>
      <c r="P173" s="34" t="str">
        <f t="shared" si="116"/>
        <v>немає даних</v>
      </c>
      <c r="Q173" s="34">
        <f t="shared" si="117"/>
        <v>0.16500000000000001</v>
      </c>
      <c r="R173" s="26">
        <v>3</v>
      </c>
      <c r="S173" s="35">
        <f>VLOOKUP(E173,ящв!A:H,3,FALSE)</f>
        <v>9.58</v>
      </c>
      <c r="T173" s="35">
        <f>VLOOKUP(E173,ящв!A:H,4,FALSE)</f>
        <v>4.4999999999999998E-2</v>
      </c>
      <c r="U173" s="33">
        <v>39.299999999999997</v>
      </c>
      <c r="V173" s="33">
        <v>36.6</v>
      </c>
      <c r="W173" s="36">
        <v>31.5</v>
      </c>
      <c r="X173" s="37">
        <f>VLOOKUP(E173,шт!A:H,3,FALSE)</f>
        <v>3</v>
      </c>
      <c r="Y173" s="38">
        <v>3</v>
      </c>
      <c r="Z173" s="38">
        <v>35.5</v>
      </c>
      <c r="AA173" s="38">
        <v>30.5</v>
      </c>
      <c r="AB173" s="38">
        <v>13</v>
      </c>
      <c r="AC173" s="11"/>
      <c r="AD173" s="11"/>
      <c r="AE173" s="11"/>
      <c r="AF173" s="11"/>
      <c r="AG173" s="11"/>
      <c r="AH173" s="11"/>
      <c r="AI173" s="11"/>
    </row>
    <row r="174" spans="1:35" ht="46.5" customHeight="1" outlineLevel="1" x14ac:dyDescent="0.2">
      <c r="A174" s="24">
        <f t="shared" si="114"/>
        <v>2.5</v>
      </c>
      <c r="B174" s="25" t="s">
        <v>336</v>
      </c>
      <c r="C174" s="26"/>
      <c r="D174" s="26"/>
      <c r="E174" s="27">
        <v>172139</v>
      </c>
      <c r="F174" s="26" t="s">
        <v>337</v>
      </c>
      <c r="G174" s="26" t="s">
        <v>338</v>
      </c>
      <c r="H174" s="39">
        <v>10</v>
      </c>
      <c r="I174" s="30">
        <f t="shared" si="115"/>
        <v>2.5</v>
      </c>
      <c r="J174" s="30">
        <v>0</v>
      </c>
      <c r="K174" s="31" t="s">
        <v>33</v>
      </c>
      <c r="L174" s="32"/>
      <c r="M174" s="32"/>
      <c r="N174" s="32"/>
      <c r="O174" s="33">
        <f>VLOOKUP(K174,Зони!B:D,2,FALSE)</f>
        <v>0</v>
      </c>
      <c r="P174" s="34" t="str">
        <f t="shared" si="116"/>
        <v>немає даних</v>
      </c>
      <c r="Q174" s="34">
        <f t="shared" si="117"/>
        <v>0.108</v>
      </c>
      <c r="R174" s="26">
        <v>4</v>
      </c>
      <c r="S174" s="35">
        <f>VLOOKUP(E174,ящв!A:H,3,FALSE)</f>
        <v>13.17</v>
      </c>
      <c r="T174" s="35">
        <f>VLOOKUP(E174,ящв!A:H,4,FALSE)</f>
        <v>4.2999999999999997E-2</v>
      </c>
      <c r="U174" s="33">
        <v>44</v>
      </c>
      <c r="V174" s="33">
        <v>31</v>
      </c>
      <c r="W174" s="36">
        <v>31.5</v>
      </c>
      <c r="X174" s="37">
        <f>VLOOKUP(E174,шт!A:H,3,FALSE)</f>
        <v>3</v>
      </c>
      <c r="Y174" s="38">
        <v>3</v>
      </c>
      <c r="Z174" s="38">
        <v>30</v>
      </c>
      <c r="AA174" s="38">
        <v>30</v>
      </c>
      <c r="AB174" s="38">
        <v>10.5</v>
      </c>
      <c r="AC174" s="11"/>
      <c r="AD174" s="11"/>
      <c r="AE174" s="11"/>
      <c r="AF174" s="11"/>
      <c r="AG174" s="11"/>
      <c r="AH174" s="11"/>
      <c r="AI174" s="11"/>
    </row>
    <row r="175" spans="1:35" ht="46.5" customHeight="1" outlineLevel="1" x14ac:dyDescent="0.2">
      <c r="A175" s="24">
        <f t="shared" si="114"/>
        <v>5</v>
      </c>
      <c r="B175" s="25" t="s">
        <v>339</v>
      </c>
      <c r="C175" s="26"/>
      <c r="D175" s="26" t="s">
        <v>31</v>
      </c>
      <c r="E175" s="27">
        <v>171158</v>
      </c>
      <c r="F175" s="26" t="s">
        <v>340</v>
      </c>
      <c r="G175" s="27">
        <v>57257</v>
      </c>
      <c r="H175" s="39">
        <v>15</v>
      </c>
      <c r="I175" s="30">
        <f t="shared" si="115"/>
        <v>5</v>
      </c>
      <c r="J175" s="30">
        <v>0</v>
      </c>
      <c r="K175" s="31" t="s">
        <v>33</v>
      </c>
      <c r="L175" s="32"/>
      <c r="M175" s="32"/>
      <c r="N175" s="32"/>
      <c r="O175" s="33">
        <f>VLOOKUP(K175,Зони!B:D,2,FALSE)</f>
        <v>0</v>
      </c>
      <c r="P175" s="34" t="str">
        <f t="shared" si="116"/>
        <v>немає даних</v>
      </c>
      <c r="Q175" s="34">
        <f t="shared" si="117"/>
        <v>0.25</v>
      </c>
      <c r="R175" s="26">
        <v>3</v>
      </c>
      <c r="S175" s="35">
        <f>VLOOKUP(E175,ящв!A:H,3,FALSE)</f>
        <v>9.9</v>
      </c>
      <c r="T175" s="35">
        <f>VLOOKUP(E175,ящв!A:H,4,FALSE)</f>
        <v>0.05</v>
      </c>
      <c r="U175" s="33">
        <v>36.6</v>
      </c>
      <c r="V175" s="33">
        <v>32.6</v>
      </c>
      <c r="W175" s="36">
        <v>41.6</v>
      </c>
      <c r="X175" s="37">
        <f>VLOOKUP(E175,шт!A:H,3,FALSE)</f>
        <v>3.2</v>
      </c>
      <c r="Y175" s="38">
        <v>3.2</v>
      </c>
      <c r="Z175" s="38">
        <v>40.5</v>
      </c>
      <c r="AA175" s="38">
        <v>35.5</v>
      </c>
      <c r="AB175" s="38">
        <v>10.5</v>
      </c>
      <c r="AC175" s="11"/>
      <c r="AD175" s="11"/>
      <c r="AE175" s="11"/>
      <c r="AF175" s="11"/>
      <c r="AG175" s="11"/>
      <c r="AH175" s="11"/>
      <c r="AI175" s="11"/>
    </row>
    <row r="176" spans="1:35" ht="46.5" customHeight="1" outlineLevel="1" x14ac:dyDescent="0.2">
      <c r="A176" s="24">
        <f t="shared" si="114"/>
        <v>1.75</v>
      </c>
      <c r="B176" s="25" t="s">
        <v>341</v>
      </c>
      <c r="C176" s="26"/>
      <c r="D176" s="26"/>
      <c r="E176" s="27">
        <v>173258</v>
      </c>
      <c r="F176" s="26" t="s">
        <v>342</v>
      </c>
      <c r="G176" s="27">
        <v>58790</v>
      </c>
      <c r="H176" s="39">
        <v>7</v>
      </c>
      <c r="I176" s="30">
        <f t="shared" si="115"/>
        <v>1.75</v>
      </c>
      <c r="J176" s="30">
        <v>0</v>
      </c>
      <c r="K176" s="31" t="s">
        <v>33</v>
      </c>
      <c r="L176" s="32"/>
      <c r="M176" s="32"/>
      <c r="N176" s="32"/>
      <c r="O176" s="33">
        <f>VLOOKUP(K176,Зони!B:D,2,FALSE)</f>
        <v>0</v>
      </c>
      <c r="P176" s="34" t="str">
        <f t="shared" si="116"/>
        <v>немає даних</v>
      </c>
      <c r="Q176" s="34">
        <f t="shared" si="117"/>
        <v>5.6000000000000001E-2</v>
      </c>
      <c r="R176" s="26">
        <v>4</v>
      </c>
      <c r="S176" s="35">
        <f>VLOOKUP(E176,ящв!A:H,3,FALSE)</f>
        <v>9.25</v>
      </c>
      <c r="T176" s="35">
        <f>VLOOKUP(E176,ящв!A:H,4,FALSE)</f>
        <v>3.2000000000000001E-2</v>
      </c>
      <c r="U176" s="33">
        <v>36.9</v>
      </c>
      <c r="V176" s="33">
        <v>27.7</v>
      </c>
      <c r="W176" s="36">
        <v>31.5</v>
      </c>
      <c r="X176" s="37">
        <f>VLOOKUP(E176,шт!A:H,3,FALSE)</f>
        <v>1.2</v>
      </c>
      <c r="Y176" s="38">
        <v>1.2</v>
      </c>
      <c r="Z176" s="38">
        <v>30.5</v>
      </c>
      <c r="AA176" s="38">
        <v>27</v>
      </c>
      <c r="AB176" s="38">
        <v>9</v>
      </c>
      <c r="AC176" s="11"/>
      <c r="AD176" s="11"/>
      <c r="AE176" s="11"/>
      <c r="AF176" s="11"/>
      <c r="AG176" s="11"/>
      <c r="AH176" s="11"/>
      <c r="AI176" s="11"/>
    </row>
    <row r="177" spans="1:35" ht="46.5" customHeight="1" outlineLevel="1" x14ac:dyDescent="0.2">
      <c r="A177" s="24">
        <f t="shared" si="114"/>
        <v>9</v>
      </c>
      <c r="B177" s="25" t="s">
        <v>343</v>
      </c>
      <c r="C177" s="26"/>
      <c r="D177" s="26"/>
      <c r="E177" s="27">
        <v>166468</v>
      </c>
      <c r="F177" s="26" t="s">
        <v>344</v>
      </c>
      <c r="G177" s="27">
        <v>58292</v>
      </c>
      <c r="H177" s="39">
        <v>54</v>
      </c>
      <c r="I177" s="30">
        <f t="shared" si="115"/>
        <v>9</v>
      </c>
      <c r="J177" s="30">
        <v>0</v>
      </c>
      <c r="K177" s="31" t="s">
        <v>33</v>
      </c>
      <c r="L177" s="32"/>
      <c r="M177" s="32"/>
      <c r="N177" s="32"/>
      <c r="O177" s="33">
        <f>VLOOKUP(K177,Зони!B:D,2,FALSE)</f>
        <v>0</v>
      </c>
      <c r="P177" s="34" t="str">
        <f t="shared" si="116"/>
        <v>немає даних</v>
      </c>
      <c r="Q177" s="34">
        <f t="shared" si="117"/>
        <v>0.56699999999999995</v>
      </c>
      <c r="R177" s="26">
        <v>6</v>
      </c>
      <c r="S177" s="35">
        <f>VLOOKUP(E177,ящв!A:H,3,FALSE)</f>
        <v>11.97</v>
      </c>
      <c r="T177" s="35">
        <f>VLOOKUP(E177,ящв!A:H,4,FALSE)</f>
        <v>6.3E-2</v>
      </c>
      <c r="U177" s="33">
        <v>62</v>
      </c>
      <c r="V177" s="33">
        <v>32</v>
      </c>
      <c r="W177" s="36">
        <v>32</v>
      </c>
      <c r="X177" s="37">
        <f>VLOOKUP(E177,шт!A:H,3,FALSE)</f>
        <v>9.74</v>
      </c>
      <c r="Y177" s="38">
        <v>9.74</v>
      </c>
      <c r="Z177" s="38">
        <v>62</v>
      </c>
      <c r="AA177" s="38">
        <v>42</v>
      </c>
      <c r="AB177" s="38">
        <v>17.5</v>
      </c>
      <c r="AC177" s="11"/>
      <c r="AD177" s="11"/>
      <c r="AE177" s="11"/>
      <c r="AF177" s="11"/>
      <c r="AG177" s="11"/>
      <c r="AH177" s="11"/>
      <c r="AI177" s="11"/>
    </row>
    <row r="178" spans="1:35" ht="46.5" customHeight="1" outlineLevel="1" x14ac:dyDescent="0.2">
      <c r="A178" s="24">
        <f t="shared" si="114"/>
        <v>1.375</v>
      </c>
      <c r="B178" s="25" t="s">
        <v>345</v>
      </c>
      <c r="C178" s="26"/>
      <c r="D178" s="26"/>
      <c r="E178" s="27">
        <v>171162</v>
      </c>
      <c r="F178" s="26" t="s">
        <v>346</v>
      </c>
      <c r="G178" s="28">
        <v>41114</v>
      </c>
      <c r="H178" s="39">
        <v>11</v>
      </c>
      <c r="I178" s="30">
        <f t="shared" si="115"/>
        <v>1.375</v>
      </c>
      <c r="J178" s="30">
        <v>0</v>
      </c>
      <c r="K178" s="31" t="s">
        <v>33</v>
      </c>
      <c r="L178" s="32"/>
      <c r="M178" s="32"/>
      <c r="N178" s="32"/>
      <c r="O178" s="33">
        <f>VLOOKUP(K178,Зони!B:D,2,FALSE)</f>
        <v>0</v>
      </c>
      <c r="P178" s="34" t="str">
        <f t="shared" si="116"/>
        <v>немає даних</v>
      </c>
      <c r="Q178" s="34">
        <f t="shared" si="117"/>
        <v>4.8000000000000001E-2</v>
      </c>
      <c r="R178" s="26">
        <v>8</v>
      </c>
      <c r="S178" s="35">
        <f>VLOOKUP(E178,ящв!A:H,3,FALSE)</f>
        <v>10.210000000000001</v>
      </c>
      <c r="T178" s="35">
        <f>VLOOKUP(E178,ящв!A:H,4,FALSE)</f>
        <v>3.5000000000000003E-2</v>
      </c>
      <c r="U178" s="33">
        <v>49.5</v>
      </c>
      <c r="V178" s="33">
        <v>28</v>
      </c>
      <c r="W178" s="36">
        <v>25.5</v>
      </c>
      <c r="X178" s="37">
        <f>VLOOKUP(E178,шт!A:H,3,FALSE)</f>
        <v>1.2</v>
      </c>
      <c r="Y178" s="38">
        <v>1.2</v>
      </c>
      <c r="Z178" s="38">
        <v>24</v>
      </c>
      <c r="AA178" s="38">
        <v>24</v>
      </c>
      <c r="AB178" s="38">
        <v>6.5</v>
      </c>
      <c r="AC178" s="11"/>
      <c r="AD178" s="11"/>
      <c r="AE178" s="11"/>
      <c r="AF178" s="11"/>
      <c r="AG178" s="11"/>
      <c r="AH178" s="11"/>
      <c r="AI178" s="11"/>
    </row>
    <row r="179" spans="1:35" ht="46.5" customHeight="1" outlineLevel="1" x14ac:dyDescent="0.2">
      <c r="A179" s="24">
        <f t="shared" si="114"/>
        <v>0.66666666666666663</v>
      </c>
      <c r="B179" s="25" t="s">
        <v>347</v>
      </c>
      <c r="C179" s="26"/>
      <c r="D179" s="26"/>
      <c r="E179" s="27">
        <v>170475</v>
      </c>
      <c r="F179" s="26" t="s">
        <v>348</v>
      </c>
      <c r="G179" s="28">
        <v>41118</v>
      </c>
      <c r="H179" s="39">
        <v>2</v>
      </c>
      <c r="I179" s="30">
        <f t="shared" si="115"/>
        <v>0.66666666666666663</v>
      </c>
      <c r="J179" s="30">
        <v>0</v>
      </c>
      <c r="K179" s="31" t="s">
        <v>33</v>
      </c>
      <c r="L179" s="32"/>
      <c r="M179" s="32"/>
      <c r="N179" s="32"/>
      <c r="O179" s="33">
        <f>VLOOKUP(K179,Зони!B:D,2,FALSE)</f>
        <v>0</v>
      </c>
      <c r="P179" s="34" t="str">
        <f t="shared" si="116"/>
        <v>немає даних</v>
      </c>
      <c r="Q179" s="34">
        <f t="shared" si="117"/>
        <v>2.5000000000000001E-2</v>
      </c>
      <c r="R179" s="26">
        <v>3</v>
      </c>
      <c r="S179" s="35">
        <f>VLOOKUP(E179,ящв!A:H,3,FALSE)</f>
        <v>10.15</v>
      </c>
      <c r="T179" s="35">
        <f>VLOOKUP(E179,ящв!A:H,4,FALSE)</f>
        <v>3.6999999999999998E-2</v>
      </c>
      <c r="U179" s="33">
        <v>37.5</v>
      </c>
      <c r="V179" s="33">
        <v>31</v>
      </c>
      <c r="W179" s="36">
        <v>31.5</v>
      </c>
      <c r="X179" s="37">
        <f>VLOOKUP(E179,шт!A:H,3,FALSE)</f>
        <v>3.165</v>
      </c>
      <c r="Y179" s="38">
        <v>3.165</v>
      </c>
      <c r="Z179" s="38">
        <v>30</v>
      </c>
      <c r="AA179" s="38">
        <v>30</v>
      </c>
      <c r="AB179" s="38">
        <v>12</v>
      </c>
      <c r="AC179" s="11"/>
      <c r="AD179" s="11"/>
      <c r="AE179" s="11"/>
      <c r="AF179" s="11"/>
      <c r="AG179" s="11"/>
      <c r="AH179" s="11"/>
      <c r="AI179" s="11"/>
    </row>
    <row r="180" spans="1:35" ht="46.5" customHeight="1" outlineLevel="1" x14ac:dyDescent="0.2">
      <c r="A180" s="24">
        <f t="shared" si="114"/>
        <v>0.375</v>
      </c>
      <c r="B180" s="25" t="s">
        <v>349</v>
      </c>
      <c r="C180" s="26"/>
      <c r="D180" s="26"/>
      <c r="E180" s="27">
        <v>171138</v>
      </c>
      <c r="F180" s="26" t="s">
        <v>350</v>
      </c>
      <c r="G180" s="28">
        <v>41121</v>
      </c>
      <c r="H180" s="39">
        <v>3</v>
      </c>
      <c r="I180" s="30">
        <f t="shared" si="115"/>
        <v>0.375</v>
      </c>
      <c r="J180" s="30">
        <v>0</v>
      </c>
      <c r="K180" s="31" t="s">
        <v>33</v>
      </c>
      <c r="L180" s="32"/>
      <c r="M180" s="32"/>
      <c r="N180" s="32"/>
      <c r="O180" s="33">
        <f>VLOOKUP(K180,Зони!B:D,2,FALSE)</f>
        <v>0</v>
      </c>
      <c r="P180" s="34" t="str">
        <f t="shared" si="116"/>
        <v>немає даних</v>
      </c>
      <c r="Q180" s="34">
        <f t="shared" si="117"/>
        <v>1.2E-2</v>
      </c>
      <c r="R180" s="26">
        <v>8</v>
      </c>
      <c r="S180" s="35">
        <f>VLOOKUP(E180,ящв!A:H,3,FALSE)</f>
        <v>10.25</v>
      </c>
      <c r="T180" s="35">
        <f>VLOOKUP(E180,ящв!A:H,4,FALSE)</f>
        <v>3.3000000000000002E-2</v>
      </c>
      <c r="U180" s="33">
        <v>51</v>
      </c>
      <c r="V180" s="33">
        <v>25</v>
      </c>
      <c r="W180" s="36">
        <v>25.5</v>
      </c>
      <c r="X180" s="37">
        <f>VLOOKUP(E180,шт!A:H,3,FALSE)</f>
        <v>1.23</v>
      </c>
      <c r="Y180" s="38">
        <v>1.23</v>
      </c>
      <c r="Z180" s="38">
        <v>24</v>
      </c>
      <c r="AA180" s="38">
        <v>24</v>
      </c>
      <c r="AB180" s="38">
        <v>6.5</v>
      </c>
      <c r="AC180" s="11"/>
      <c r="AD180" s="11"/>
      <c r="AE180" s="11"/>
      <c r="AF180" s="11"/>
      <c r="AG180" s="11"/>
      <c r="AH180" s="11"/>
      <c r="AI180" s="11"/>
    </row>
    <row r="181" spans="1:35" ht="46.5" customHeight="1" outlineLevel="1" x14ac:dyDescent="0.2">
      <c r="A181" s="24">
        <f t="shared" si="114"/>
        <v>0.66666666666666663</v>
      </c>
      <c r="B181" s="25" t="s">
        <v>351</v>
      </c>
      <c r="C181" s="26"/>
      <c r="D181" s="26" t="s">
        <v>31</v>
      </c>
      <c r="E181" s="27">
        <v>172123</v>
      </c>
      <c r="F181" s="26" t="s">
        <v>352</v>
      </c>
      <c r="G181" s="26" t="s">
        <v>353</v>
      </c>
      <c r="H181" s="39">
        <v>2</v>
      </c>
      <c r="I181" s="30">
        <f t="shared" si="115"/>
        <v>0.66666666666666663</v>
      </c>
      <c r="J181" s="30">
        <v>0</v>
      </c>
      <c r="K181" s="31" t="s">
        <v>33</v>
      </c>
      <c r="L181" s="32"/>
      <c r="M181" s="32"/>
      <c r="N181" s="32"/>
      <c r="O181" s="33">
        <f>VLOOKUP(K181,Зони!B:D,2,FALSE)</f>
        <v>0</v>
      </c>
      <c r="P181" s="34" t="str">
        <f t="shared" si="116"/>
        <v>немає даних</v>
      </c>
      <c r="Q181" s="34">
        <f t="shared" si="117"/>
        <v>2.5000000000000001E-2</v>
      </c>
      <c r="R181" s="26">
        <v>3</v>
      </c>
      <c r="S181" s="35">
        <f>VLOOKUP(E181,ящв!A:H,3,FALSE)</f>
        <v>9.0399999999999991</v>
      </c>
      <c r="T181" s="35">
        <f>VLOOKUP(E181,ящв!A:H,4,FALSE)</f>
        <v>3.7999999999999999E-2</v>
      </c>
      <c r="U181" s="33">
        <v>39</v>
      </c>
      <c r="V181" s="33">
        <v>31</v>
      </c>
      <c r="W181" s="36">
        <v>31.5</v>
      </c>
      <c r="X181" s="38"/>
      <c r="Y181" s="38"/>
      <c r="Z181" s="38"/>
      <c r="AA181" s="38"/>
      <c r="AB181" s="38"/>
      <c r="AC181" s="11"/>
      <c r="AD181" s="11"/>
      <c r="AE181" s="11"/>
      <c r="AF181" s="11"/>
      <c r="AG181" s="11"/>
      <c r="AH181" s="11"/>
      <c r="AI181" s="11"/>
    </row>
    <row r="182" spans="1:35" ht="46.5" customHeight="1" outlineLevel="1" x14ac:dyDescent="0.2">
      <c r="A182" s="24">
        <f t="shared" si="114"/>
        <v>1</v>
      </c>
      <c r="B182" s="25" t="s">
        <v>354</v>
      </c>
      <c r="C182" s="26"/>
      <c r="D182" s="26"/>
      <c r="E182" s="27">
        <v>172121</v>
      </c>
      <c r="F182" s="26" t="s">
        <v>355</v>
      </c>
      <c r="G182" s="26" t="s">
        <v>356</v>
      </c>
      <c r="H182" s="39">
        <v>3</v>
      </c>
      <c r="I182" s="30">
        <f t="shared" si="115"/>
        <v>1</v>
      </c>
      <c r="J182" s="30">
        <v>0</v>
      </c>
      <c r="K182" s="31" t="s">
        <v>33</v>
      </c>
      <c r="L182" s="32"/>
      <c r="M182" s="32"/>
      <c r="N182" s="32"/>
      <c r="O182" s="33">
        <f>VLOOKUP(K182,Зони!B:D,2,FALSE)</f>
        <v>0</v>
      </c>
      <c r="P182" s="34" t="str">
        <f t="shared" si="116"/>
        <v>немає даних</v>
      </c>
      <c r="Q182" s="34">
        <f t="shared" si="117"/>
        <v>4.2000000000000003E-2</v>
      </c>
      <c r="R182" s="26">
        <v>3</v>
      </c>
      <c r="S182" s="35">
        <f>VLOOKUP(E182,ящв!A:H,3,FALSE)</f>
        <v>9.0500000000000007</v>
      </c>
      <c r="T182" s="35">
        <f>VLOOKUP(E182,ящв!A:H,4,FALSE)</f>
        <v>4.2000000000000003E-2</v>
      </c>
      <c r="U182" s="33">
        <v>43.5</v>
      </c>
      <c r="V182" s="33">
        <v>31</v>
      </c>
      <c r="W182" s="36">
        <v>31.5</v>
      </c>
      <c r="X182" s="37">
        <f>VLOOKUP(E182,шт!A:H,3,FALSE)</f>
        <v>2</v>
      </c>
      <c r="Y182" s="38">
        <v>2</v>
      </c>
      <c r="Z182" s="38">
        <v>30</v>
      </c>
      <c r="AA182" s="38">
        <v>30</v>
      </c>
      <c r="AB182" s="38">
        <v>14</v>
      </c>
      <c r="AC182" s="11"/>
      <c r="AD182" s="11"/>
      <c r="AE182" s="11"/>
      <c r="AF182" s="11"/>
      <c r="AG182" s="11"/>
      <c r="AH182" s="11"/>
      <c r="AI182" s="11"/>
    </row>
    <row r="183" spans="1:35" ht="46.5" customHeight="1" outlineLevel="1" x14ac:dyDescent="0.2">
      <c r="A183" s="24">
        <f t="shared" si="114"/>
        <v>2.25</v>
      </c>
      <c r="B183" s="25" t="s">
        <v>357</v>
      </c>
      <c r="C183" s="26"/>
      <c r="D183" s="26"/>
      <c r="E183" s="27">
        <v>169137</v>
      </c>
      <c r="F183" s="26" t="s">
        <v>358</v>
      </c>
      <c r="G183" s="27">
        <v>57250</v>
      </c>
      <c r="H183" s="39">
        <v>9</v>
      </c>
      <c r="I183" s="30">
        <f t="shared" si="115"/>
        <v>2.25</v>
      </c>
      <c r="J183" s="30">
        <v>0</v>
      </c>
      <c r="K183" s="31" t="s">
        <v>33</v>
      </c>
      <c r="L183" s="32"/>
      <c r="M183" s="32"/>
      <c r="N183" s="32"/>
      <c r="O183" s="33">
        <f>VLOOKUP(K183,Зони!B:D,2,FALSE)</f>
        <v>0</v>
      </c>
      <c r="P183" s="34" t="str">
        <f t="shared" si="116"/>
        <v>немає даних</v>
      </c>
      <c r="Q183" s="34">
        <f t="shared" si="117"/>
        <v>0.14000000000000001</v>
      </c>
      <c r="R183" s="26">
        <v>4</v>
      </c>
      <c r="S183" s="35">
        <f>VLOOKUP(E183,ящв!A:H,3,FALSE)</f>
        <v>15.2</v>
      </c>
      <c r="T183" s="35">
        <f>VLOOKUP(E183,ящв!A:H,4,FALSE)</f>
        <v>6.2E-2</v>
      </c>
      <c r="U183" s="33">
        <v>40.700000000000003</v>
      </c>
      <c r="V183" s="33">
        <v>36.700000000000003</v>
      </c>
      <c r="W183" s="36">
        <v>41.6</v>
      </c>
      <c r="X183" s="37">
        <f>VLOOKUP(E183,шт!A:H,3,FALSE)</f>
        <v>3.6</v>
      </c>
      <c r="Y183" s="38">
        <v>3.6</v>
      </c>
      <c r="Z183" s="38">
        <v>40.5</v>
      </c>
      <c r="AA183" s="38">
        <v>35.5</v>
      </c>
      <c r="AB183" s="38">
        <v>10</v>
      </c>
      <c r="AC183" s="11"/>
      <c r="AD183" s="11"/>
      <c r="AE183" s="11"/>
      <c r="AF183" s="11"/>
      <c r="AG183" s="11"/>
      <c r="AH183" s="11"/>
      <c r="AI183" s="11"/>
    </row>
    <row r="184" spans="1:35" ht="46.5" customHeight="1" outlineLevel="1" x14ac:dyDescent="0.2">
      <c r="A184" s="24">
        <f t="shared" si="114"/>
        <v>9.5</v>
      </c>
      <c r="B184" s="25" t="s">
        <v>359</v>
      </c>
      <c r="C184" s="26"/>
      <c r="D184" s="26" t="s">
        <v>31</v>
      </c>
      <c r="E184" s="27">
        <v>171946</v>
      </c>
      <c r="F184" s="26" t="s">
        <v>360</v>
      </c>
      <c r="G184" s="58">
        <v>57288</v>
      </c>
      <c r="H184" s="39">
        <v>19</v>
      </c>
      <c r="I184" s="30">
        <f t="shared" si="115"/>
        <v>9.5</v>
      </c>
      <c r="J184" s="30">
        <v>0</v>
      </c>
      <c r="K184" s="31" t="s">
        <v>33</v>
      </c>
      <c r="L184" s="32"/>
      <c r="M184" s="32"/>
      <c r="N184" s="32"/>
      <c r="O184" s="33">
        <f>VLOOKUP(K184,Зони!B:D,2,FALSE)</f>
        <v>0</v>
      </c>
      <c r="P184" s="34" t="str">
        <f t="shared" si="116"/>
        <v>немає даних</v>
      </c>
      <c r="Q184" s="34">
        <f t="shared" si="117"/>
        <v>0.36099999999999999</v>
      </c>
      <c r="R184" s="26">
        <v>2</v>
      </c>
      <c r="S184" s="35">
        <f>VLOOKUP(E184,ящв!A:H,3,FALSE)</f>
        <v>8.8000000000000007</v>
      </c>
      <c r="T184" s="35">
        <f>VLOOKUP(E184,ящв!A:H,4,FALSE)</f>
        <v>3.7999999999999999E-2</v>
      </c>
      <c r="U184" s="33">
        <v>36.6</v>
      </c>
      <c r="V184" s="33">
        <v>25.2</v>
      </c>
      <c r="W184" s="36">
        <v>41.6</v>
      </c>
      <c r="X184" s="37">
        <f>VLOOKUP(E184,шт!A:H,3,FALSE)</f>
        <v>4.2</v>
      </c>
      <c r="Y184" s="38">
        <v>4.2</v>
      </c>
      <c r="Z184" s="38">
        <v>41</v>
      </c>
      <c r="AA184" s="38">
        <v>36</v>
      </c>
      <c r="AB184" s="38">
        <v>13</v>
      </c>
      <c r="AC184" s="11"/>
      <c r="AD184" s="11"/>
      <c r="AE184" s="11"/>
      <c r="AF184" s="11"/>
      <c r="AG184" s="11"/>
      <c r="AH184" s="11"/>
      <c r="AI184" s="11"/>
    </row>
    <row r="185" spans="1:35" ht="46.5" customHeight="1" outlineLevel="1" x14ac:dyDescent="0.2">
      <c r="A185" s="24">
        <f t="shared" si="114"/>
        <v>2.5</v>
      </c>
      <c r="B185" s="25" t="s">
        <v>361</v>
      </c>
      <c r="C185" s="26"/>
      <c r="D185" s="26"/>
      <c r="E185" s="27">
        <v>171947</v>
      </c>
      <c r="F185" s="26" t="s">
        <v>362</v>
      </c>
      <c r="G185" s="59">
        <v>57291</v>
      </c>
      <c r="H185" s="39">
        <v>5</v>
      </c>
      <c r="I185" s="30">
        <f t="shared" si="115"/>
        <v>2.5</v>
      </c>
      <c r="J185" s="30">
        <v>0</v>
      </c>
      <c r="K185" s="31" t="s">
        <v>33</v>
      </c>
      <c r="L185" s="32"/>
      <c r="M185" s="32"/>
      <c r="N185" s="32"/>
      <c r="O185" s="33">
        <f>VLOOKUP(K185,Зони!B:D,2,FALSE)</f>
        <v>0</v>
      </c>
      <c r="P185" s="34" t="str">
        <f t="shared" si="116"/>
        <v>немає даних</v>
      </c>
      <c r="Q185" s="34">
        <f t="shared" si="117"/>
        <v>9.2999999999999999E-2</v>
      </c>
      <c r="R185" s="26">
        <v>2</v>
      </c>
      <c r="S185" s="35">
        <f>VLOOKUP(E185,ящв!A:H,3,FALSE)</f>
        <v>8.6999999999999993</v>
      </c>
      <c r="T185" s="35">
        <f>VLOOKUP(E185,ящв!A:H,4,FALSE)</f>
        <v>3.6999999999999998E-2</v>
      </c>
      <c r="U185" s="33">
        <v>36.6</v>
      </c>
      <c r="V185" s="33">
        <v>24.6</v>
      </c>
      <c r="W185" s="36">
        <v>41.6</v>
      </c>
      <c r="X185" s="37">
        <f>VLOOKUP(E185,шт!A:H,3,FALSE)</f>
        <v>4.0999999999999996</v>
      </c>
      <c r="Y185" s="38">
        <v>4.0999999999999996</v>
      </c>
      <c r="Z185" s="38">
        <v>40.5</v>
      </c>
      <c r="AA185" s="38">
        <v>35.5</v>
      </c>
      <c r="AB185" s="38">
        <v>11</v>
      </c>
      <c r="AC185" s="11"/>
      <c r="AD185" s="11"/>
      <c r="AE185" s="11"/>
      <c r="AF185" s="11"/>
      <c r="AG185" s="11"/>
      <c r="AH185" s="11"/>
      <c r="AI185" s="11"/>
    </row>
    <row r="186" spans="1:35" ht="46.5" customHeight="1" outlineLevel="1" x14ac:dyDescent="0.2">
      <c r="A186" s="24">
        <f t="shared" si="114"/>
        <v>5</v>
      </c>
      <c r="B186" s="25" t="s">
        <v>363</v>
      </c>
      <c r="C186" s="26"/>
      <c r="D186" s="26" t="s">
        <v>31</v>
      </c>
      <c r="E186" s="27">
        <v>171953</v>
      </c>
      <c r="F186" s="26" t="s">
        <v>364</v>
      </c>
      <c r="G186" s="56">
        <v>57294</v>
      </c>
      <c r="H186" s="39">
        <v>10</v>
      </c>
      <c r="I186" s="30">
        <f t="shared" si="115"/>
        <v>5</v>
      </c>
      <c r="J186" s="30">
        <v>0</v>
      </c>
      <c r="K186" s="31" t="s">
        <v>33</v>
      </c>
      <c r="L186" s="32"/>
      <c r="M186" s="32"/>
      <c r="N186" s="32"/>
      <c r="O186" s="33">
        <f>VLOOKUP(K186,Зони!B:D,2,FALSE)</f>
        <v>0</v>
      </c>
      <c r="P186" s="34" t="str">
        <f t="shared" si="116"/>
        <v>немає даних</v>
      </c>
      <c r="Q186" s="34">
        <f t="shared" si="117"/>
        <v>0.185</v>
      </c>
      <c r="R186" s="26">
        <v>2</v>
      </c>
      <c r="S186" s="35">
        <f>VLOOKUP(E186,ящв!A:H,3,FALSE)</f>
        <v>8.2899999999999991</v>
      </c>
      <c r="T186" s="35">
        <f>VLOOKUP(E186,ящв!A:H,4,FALSE)</f>
        <v>3.6999999999999998E-2</v>
      </c>
      <c r="U186" s="33">
        <v>36.6</v>
      </c>
      <c r="V186" s="33">
        <v>24.6</v>
      </c>
      <c r="W186" s="36">
        <v>41.6</v>
      </c>
      <c r="X186" s="37">
        <f>VLOOKUP(E186,шт!A:H,3,FALSE)</f>
        <v>4</v>
      </c>
      <c r="Y186" s="38">
        <v>4</v>
      </c>
      <c r="Z186" s="38">
        <v>41</v>
      </c>
      <c r="AA186" s="38">
        <v>36</v>
      </c>
      <c r="AB186" s="38">
        <v>12</v>
      </c>
      <c r="AC186" s="11"/>
      <c r="AD186" s="11"/>
      <c r="AE186" s="11"/>
      <c r="AF186" s="11"/>
      <c r="AG186" s="11"/>
      <c r="AH186" s="11"/>
      <c r="AI186" s="11"/>
    </row>
    <row r="187" spans="1:35" ht="46.5" customHeight="1" outlineLevel="1" x14ac:dyDescent="0.2">
      <c r="A187" s="24">
        <f t="shared" si="114"/>
        <v>3.25</v>
      </c>
      <c r="B187" s="25" t="s">
        <v>365</v>
      </c>
      <c r="C187" s="26"/>
      <c r="D187" s="26" t="s">
        <v>31</v>
      </c>
      <c r="E187" s="27">
        <v>171686</v>
      </c>
      <c r="F187" s="26" t="s">
        <v>366</v>
      </c>
      <c r="G187" s="27">
        <v>58786</v>
      </c>
      <c r="H187" s="39">
        <v>13</v>
      </c>
      <c r="I187" s="30">
        <f t="shared" si="115"/>
        <v>3.25</v>
      </c>
      <c r="J187" s="30">
        <v>0</v>
      </c>
      <c r="K187" s="31" t="s">
        <v>33</v>
      </c>
      <c r="L187" s="32"/>
      <c r="M187" s="32"/>
      <c r="N187" s="32"/>
      <c r="O187" s="33">
        <f>VLOOKUP(K187,Зони!B:D,2,FALSE)</f>
        <v>0</v>
      </c>
      <c r="P187" s="34" t="str">
        <f t="shared" si="116"/>
        <v>немає даних</v>
      </c>
      <c r="Q187" s="34">
        <f t="shared" si="117"/>
        <v>0.16600000000000001</v>
      </c>
      <c r="R187" s="26">
        <v>4</v>
      </c>
      <c r="S187" s="35">
        <f>VLOOKUP(E187,ящв!A:H,3,FALSE)</f>
        <v>13.87</v>
      </c>
      <c r="T187" s="35">
        <f>VLOOKUP(E187,ящв!A:H,4,FALSE)</f>
        <v>5.0999999999999997E-2</v>
      </c>
      <c r="U187" s="33">
        <v>44.5</v>
      </c>
      <c r="V187" s="33">
        <v>36.6</v>
      </c>
      <c r="W187" s="36">
        <v>31.5</v>
      </c>
      <c r="X187" s="37">
        <f>VLOOKUP(E187,шт!A:H,3,FALSE)</f>
        <v>3</v>
      </c>
      <c r="Y187" s="38">
        <v>3</v>
      </c>
      <c r="Z187" s="38">
        <v>35.51</v>
      </c>
      <c r="AA187" s="38">
        <v>30.5</v>
      </c>
      <c r="AB187" s="38">
        <v>10.5</v>
      </c>
      <c r="AC187" s="11"/>
      <c r="AD187" s="11"/>
      <c r="AE187" s="11"/>
      <c r="AF187" s="11"/>
      <c r="AG187" s="11"/>
      <c r="AH187" s="11"/>
      <c r="AI187" s="11"/>
    </row>
    <row r="188" spans="1:35" ht="46.5" customHeight="1" outlineLevel="1" x14ac:dyDescent="0.2">
      <c r="A188" s="24">
        <f t="shared" si="114"/>
        <v>4</v>
      </c>
      <c r="B188" s="25" t="s">
        <v>367</v>
      </c>
      <c r="C188" s="26"/>
      <c r="D188" s="26"/>
      <c r="E188" s="27">
        <v>169468</v>
      </c>
      <c r="F188" s="26" t="s">
        <v>368</v>
      </c>
      <c r="G188" s="27">
        <v>57556</v>
      </c>
      <c r="H188" s="39">
        <v>16</v>
      </c>
      <c r="I188" s="30">
        <f t="shared" si="115"/>
        <v>4</v>
      </c>
      <c r="J188" s="30">
        <v>0</v>
      </c>
      <c r="K188" s="31" t="s">
        <v>33</v>
      </c>
      <c r="L188" s="32"/>
      <c r="M188" s="32"/>
      <c r="N188" s="32"/>
      <c r="O188" s="33">
        <f>VLOOKUP(K188,Зони!B:D,2,FALSE)</f>
        <v>0</v>
      </c>
      <c r="P188" s="34" t="str">
        <f t="shared" si="116"/>
        <v>немає даних</v>
      </c>
      <c r="Q188" s="34">
        <f t="shared" si="117"/>
        <v>0.124</v>
      </c>
      <c r="R188" s="26">
        <v>4</v>
      </c>
      <c r="S188" s="35">
        <f>VLOOKUP(E188,ящв!A:H,3,FALSE)</f>
        <v>8.6999999999999993</v>
      </c>
      <c r="T188" s="35">
        <f>VLOOKUP(E188,ящв!A:H,4,FALSE)</f>
        <v>3.1E-2</v>
      </c>
      <c r="U188" s="33">
        <v>44.5</v>
      </c>
      <c r="V188" s="33">
        <v>27.7</v>
      </c>
      <c r="W188" s="36">
        <v>25.1</v>
      </c>
      <c r="X188" s="37">
        <f>VLOOKUP(E188,шт!A:H,3,FALSE)</f>
        <v>1</v>
      </c>
      <c r="Y188" s="38">
        <v>1</v>
      </c>
      <c r="Z188" s="38">
        <v>27</v>
      </c>
      <c r="AA188" s="38">
        <v>24.5</v>
      </c>
      <c r="AB188" s="38">
        <v>10.5</v>
      </c>
      <c r="AC188" s="11"/>
      <c r="AD188" s="11"/>
      <c r="AE188" s="11"/>
      <c r="AF188" s="11"/>
      <c r="AG188" s="11"/>
      <c r="AH188" s="11"/>
      <c r="AI188" s="11"/>
    </row>
    <row r="189" spans="1:35" ht="46.5" customHeight="1" outlineLevel="1" x14ac:dyDescent="0.2">
      <c r="A189" s="24">
        <f t="shared" si="114"/>
        <v>1.25</v>
      </c>
      <c r="B189" s="25" t="s">
        <v>369</v>
      </c>
      <c r="C189" s="26"/>
      <c r="D189" s="26" t="s">
        <v>31</v>
      </c>
      <c r="E189" s="27">
        <v>169340</v>
      </c>
      <c r="F189" s="26" t="s">
        <v>370</v>
      </c>
      <c r="G189" s="27">
        <v>57557</v>
      </c>
      <c r="H189" s="39">
        <v>5</v>
      </c>
      <c r="I189" s="30">
        <f t="shared" si="115"/>
        <v>1.25</v>
      </c>
      <c r="J189" s="30">
        <v>0</v>
      </c>
      <c r="K189" s="31" t="s">
        <v>33</v>
      </c>
      <c r="L189" s="32"/>
      <c r="M189" s="32"/>
      <c r="N189" s="32"/>
      <c r="O189" s="33">
        <f>VLOOKUP(K189,Зони!B:D,2,FALSE)</f>
        <v>0</v>
      </c>
      <c r="P189" s="34" t="str">
        <f t="shared" si="116"/>
        <v>немає даних</v>
      </c>
      <c r="Q189" s="34">
        <f t="shared" si="117"/>
        <v>3.5999999999999997E-2</v>
      </c>
      <c r="R189" s="26">
        <v>4</v>
      </c>
      <c r="S189" s="35">
        <f>VLOOKUP(E189,ящв!A:H,3,FALSE)</f>
        <v>7.82</v>
      </c>
      <c r="T189" s="35">
        <f>VLOOKUP(E189,ящв!A:H,4,FALSE)</f>
        <v>2.9000000000000001E-2</v>
      </c>
      <c r="U189" s="33">
        <v>40.700000000000003</v>
      </c>
      <c r="V189" s="33">
        <v>27.7</v>
      </c>
      <c r="W189" s="36">
        <v>25.4</v>
      </c>
      <c r="X189" s="37">
        <f>VLOOKUP(E189,шт!A:H,3,FALSE)</f>
        <v>1.87</v>
      </c>
      <c r="Y189" s="38">
        <v>1.87</v>
      </c>
      <c r="Z189" s="38">
        <v>27</v>
      </c>
      <c r="AA189" s="38">
        <v>25</v>
      </c>
      <c r="AB189" s="38">
        <v>10</v>
      </c>
      <c r="AC189" s="11"/>
      <c r="AD189" s="11"/>
      <c r="AE189" s="11"/>
      <c r="AF189" s="11"/>
      <c r="AG189" s="11"/>
      <c r="AH189" s="11"/>
      <c r="AI189" s="11"/>
    </row>
    <row r="190" spans="1:35" ht="46.5" customHeight="1" outlineLevel="1" x14ac:dyDescent="0.2">
      <c r="A190" s="24">
        <f t="shared" si="114"/>
        <v>17.25</v>
      </c>
      <c r="B190" s="25" t="s">
        <v>371</v>
      </c>
      <c r="C190" s="26"/>
      <c r="D190" s="26"/>
      <c r="E190" s="27">
        <v>168988</v>
      </c>
      <c r="F190" s="26" t="s">
        <v>372</v>
      </c>
      <c r="G190" s="27">
        <v>57558</v>
      </c>
      <c r="H190" s="39">
        <v>69</v>
      </c>
      <c r="I190" s="30">
        <f t="shared" si="115"/>
        <v>17.25</v>
      </c>
      <c r="J190" s="30">
        <v>0</v>
      </c>
      <c r="K190" s="31" t="s">
        <v>58</v>
      </c>
      <c r="L190" s="32"/>
      <c r="M190" s="32"/>
      <c r="N190" s="31">
        <v>7</v>
      </c>
      <c r="O190" s="33">
        <f>VLOOKUP(K190,Зони!B:D,2,FALSE)</f>
        <v>2</v>
      </c>
      <c r="P190" s="34">
        <f t="shared" si="116"/>
        <v>0.34130357142857143</v>
      </c>
      <c r="Q190" s="34">
        <f>IFERROR(ROUND(P190,1)*U190/100,"немає даних")</f>
        <v>0.12210000000000001</v>
      </c>
      <c r="R190" s="26">
        <v>4</v>
      </c>
      <c r="S190" s="35">
        <f>VLOOKUP(E190,ящв!A:H,3,FALSE)</f>
        <v>8</v>
      </c>
      <c r="T190" s="35">
        <f>VLOOKUP(E190,ящв!A:H,4,FALSE)</f>
        <v>2.8000000000000001E-2</v>
      </c>
      <c r="U190" s="33">
        <v>40.700000000000003</v>
      </c>
      <c r="V190" s="33">
        <v>27.7</v>
      </c>
      <c r="W190" s="36">
        <v>25.1</v>
      </c>
      <c r="X190" s="37">
        <f>VLOOKUP(E190,шт!A:H,3,FALSE)</f>
        <v>1.75</v>
      </c>
      <c r="Y190" s="38">
        <v>1.75</v>
      </c>
      <c r="Z190" s="38">
        <v>26.5</v>
      </c>
      <c r="AA190" s="38">
        <v>24</v>
      </c>
      <c r="AB190" s="38">
        <v>10</v>
      </c>
      <c r="AC190" s="11"/>
      <c r="AD190" s="11"/>
      <c r="AE190" s="11"/>
      <c r="AF190" s="11"/>
      <c r="AG190" s="11"/>
      <c r="AH190" s="11"/>
      <c r="AI190" s="11"/>
    </row>
    <row r="191" spans="1:35" ht="46.5" customHeight="1" outlineLevel="1" x14ac:dyDescent="0.2">
      <c r="A191" s="24">
        <f t="shared" si="114"/>
        <v>6</v>
      </c>
      <c r="B191" s="25" t="s">
        <v>373</v>
      </c>
      <c r="C191" s="26"/>
      <c r="D191" s="26" t="s">
        <v>31</v>
      </c>
      <c r="E191" s="27">
        <v>173531</v>
      </c>
      <c r="F191" s="26" t="s">
        <v>374</v>
      </c>
      <c r="G191" s="60">
        <v>57561</v>
      </c>
      <c r="H191" s="39">
        <v>24</v>
      </c>
      <c r="I191" s="30">
        <f t="shared" si="115"/>
        <v>6</v>
      </c>
      <c r="J191" s="30">
        <v>0</v>
      </c>
      <c r="K191" s="31" t="s">
        <v>33</v>
      </c>
      <c r="L191" s="32"/>
      <c r="M191" s="32"/>
      <c r="N191" s="32"/>
      <c r="O191" s="33">
        <f>VLOOKUP(K191,Зони!B:D,2,FALSE)</f>
        <v>0</v>
      </c>
      <c r="P191" s="34" t="str">
        <f t="shared" si="116"/>
        <v>немає даних</v>
      </c>
      <c r="Q191" s="34">
        <f t="shared" ref="Q191:Q196" si="118">IF(OR(K191="стелаж",K191="2й поверх 1"),ROUND(T191*A191,3),IFERROR(ROUND(P191,1)*U191/100,"немає даних"))</f>
        <v>0.186</v>
      </c>
      <c r="R191" s="26">
        <v>4</v>
      </c>
      <c r="S191" s="35">
        <f>VLOOKUP(E191,ящв!A:H,3,FALSE)</f>
        <v>8</v>
      </c>
      <c r="T191" s="35">
        <f>VLOOKUP(E191,ящв!A:H,4,FALSE)</f>
        <v>3.1E-2</v>
      </c>
      <c r="U191" s="33">
        <v>44.5</v>
      </c>
      <c r="V191" s="33">
        <v>27.7</v>
      </c>
      <c r="W191" s="36">
        <v>25.1</v>
      </c>
      <c r="X191" s="38"/>
      <c r="Y191" s="38"/>
      <c r="Z191" s="38"/>
      <c r="AA191" s="38"/>
      <c r="AB191" s="38"/>
      <c r="AC191" s="11"/>
      <c r="AD191" s="11"/>
      <c r="AE191" s="11"/>
      <c r="AF191" s="11"/>
      <c r="AG191" s="11"/>
      <c r="AH191" s="11"/>
      <c r="AI191" s="11"/>
    </row>
    <row r="192" spans="1:35" ht="46.5" customHeight="1" outlineLevel="1" x14ac:dyDescent="0.2">
      <c r="A192" s="24">
        <f t="shared" si="114"/>
        <v>2</v>
      </c>
      <c r="B192" s="25" t="s">
        <v>375</v>
      </c>
      <c r="C192" s="26"/>
      <c r="D192" s="26"/>
      <c r="E192" s="27">
        <v>170109</v>
      </c>
      <c r="F192" s="26" t="s">
        <v>376</v>
      </c>
      <c r="G192" s="28">
        <v>43140</v>
      </c>
      <c r="H192" s="39">
        <v>6</v>
      </c>
      <c r="I192" s="30">
        <f t="shared" si="115"/>
        <v>2</v>
      </c>
      <c r="J192" s="30">
        <v>0</v>
      </c>
      <c r="K192" s="31" t="s">
        <v>33</v>
      </c>
      <c r="L192" s="32"/>
      <c r="M192" s="32"/>
      <c r="N192" s="32"/>
      <c r="O192" s="33">
        <f>VLOOKUP(K192,Зони!B:D,2,FALSE)</f>
        <v>0</v>
      </c>
      <c r="P192" s="34" t="str">
        <f t="shared" si="116"/>
        <v>немає даних</v>
      </c>
      <c r="Q192" s="34">
        <f t="shared" si="118"/>
        <v>6.2E-2</v>
      </c>
      <c r="R192" s="26">
        <v>3</v>
      </c>
      <c r="S192" s="35">
        <f>VLOOKUP(E192,ящв!A:H,3,FALSE)</f>
        <v>9</v>
      </c>
      <c r="T192" s="35">
        <f>VLOOKUP(E192,ящв!A:H,4,FALSE)</f>
        <v>3.1E-2</v>
      </c>
      <c r="U192" s="33">
        <v>31</v>
      </c>
      <c r="V192" s="33">
        <v>31.5</v>
      </c>
      <c r="W192" s="36">
        <v>31.5</v>
      </c>
      <c r="X192" s="37">
        <f>VLOOKUP(E192,шт!A:H,3,FALSE)</f>
        <v>2.7530000000000001</v>
      </c>
      <c r="Y192" s="38">
        <v>2.7530000000000001</v>
      </c>
      <c r="Z192" s="38">
        <v>30</v>
      </c>
      <c r="AA192" s="38">
        <v>29</v>
      </c>
      <c r="AB192" s="38">
        <v>10</v>
      </c>
      <c r="AC192" s="11"/>
      <c r="AD192" s="11"/>
      <c r="AE192" s="11"/>
      <c r="AF192" s="11"/>
      <c r="AG192" s="11"/>
      <c r="AH192" s="11"/>
      <c r="AI192" s="11"/>
    </row>
    <row r="193" spans="1:35" ht="46.5" customHeight="1" outlineLevel="1" x14ac:dyDescent="0.2">
      <c r="A193" s="24">
        <f t="shared" si="114"/>
        <v>0.125</v>
      </c>
      <c r="B193" s="25" t="s">
        <v>377</v>
      </c>
      <c r="C193" s="26"/>
      <c r="D193" s="26"/>
      <c r="E193" s="27">
        <v>170872</v>
      </c>
      <c r="F193" s="26" t="s">
        <v>378</v>
      </c>
      <c r="G193" s="26" t="s">
        <v>379</v>
      </c>
      <c r="H193" s="39">
        <v>1</v>
      </c>
      <c r="I193" s="30">
        <f t="shared" si="115"/>
        <v>0.125</v>
      </c>
      <c r="J193" s="30">
        <v>0</v>
      </c>
      <c r="K193" s="31" t="s">
        <v>33</v>
      </c>
      <c r="L193" s="32"/>
      <c r="M193" s="32"/>
      <c r="N193" s="32"/>
      <c r="O193" s="33">
        <f>VLOOKUP(K193,Зони!B:D,2,FALSE)</f>
        <v>0</v>
      </c>
      <c r="P193" s="34" t="str">
        <f t="shared" si="116"/>
        <v>немає даних</v>
      </c>
      <c r="Q193" s="50">
        <f t="shared" si="118"/>
        <v>3.0000000000000001E-3</v>
      </c>
      <c r="R193" s="26">
        <v>8</v>
      </c>
      <c r="S193" s="35">
        <f>VLOOKUP(E193,ящв!A:H,3,FALSE)</f>
        <v>7.5</v>
      </c>
      <c r="T193" s="35">
        <f>VLOOKUP(E193,ящв!A:H,4,FALSE)</f>
        <v>2.1999999999999999E-2</v>
      </c>
      <c r="U193" s="33">
        <v>35</v>
      </c>
      <c r="V193" s="33">
        <v>25</v>
      </c>
      <c r="W193" s="36">
        <v>25.5</v>
      </c>
      <c r="X193" s="37">
        <f>VLOOKUP(E193,шт!A:H,3,FALSE)</f>
        <v>0.73</v>
      </c>
      <c r="Y193" s="38">
        <v>0.73</v>
      </c>
      <c r="Z193" s="38">
        <v>24</v>
      </c>
      <c r="AA193" s="38">
        <v>24</v>
      </c>
      <c r="AB193" s="38">
        <v>4</v>
      </c>
      <c r="AC193" s="11"/>
      <c r="AD193" s="11"/>
      <c r="AE193" s="11"/>
      <c r="AF193" s="11"/>
      <c r="AG193" s="11"/>
      <c r="AH193" s="11"/>
      <c r="AI193" s="11"/>
    </row>
    <row r="194" spans="1:35" ht="46.5" customHeight="1" outlineLevel="1" x14ac:dyDescent="0.2">
      <c r="A194" s="24">
        <f t="shared" si="114"/>
        <v>1.1666666666666667</v>
      </c>
      <c r="B194" s="25" t="s">
        <v>380</v>
      </c>
      <c r="C194" s="26"/>
      <c r="D194" s="26"/>
      <c r="E194" s="27">
        <v>170490</v>
      </c>
      <c r="F194" s="26" t="s">
        <v>381</v>
      </c>
      <c r="G194" s="28">
        <v>43161</v>
      </c>
      <c r="H194" s="39">
        <v>14</v>
      </c>
      <c r="I194" s="30">
        <f t="shared" si="115"/>
        <v>1.1666666666666667</v>
      </c>
      <c r="J194" s="30">
        <v>0</v>
      </c>
      <c r="K194" s="31" t="s">
        <v>33</v>
      </c>
      <c r="L194" s="32"/>
      <c r="M194" s="32"/>
      <c r="N194" s="32"/>
      <c r="O194" s="33">
        <f>VLOOKUP(K194,Зони!B:D,2,FALSE)</f>
        <v>0</v>
      </c>
      <c r="P194" s="34" t="str">
        <f t="shared" si="116"/>
        <v>немає даних</v>
      </c>
      <c r="Q194" s="34">
        <f t="shared" si="118"/>
        <v>4.8000000000000001E-2</v>
      </c>
      <c r="R194" s="26">
        <v>12</v>
      </c>
      <c r="S194" s="35">
        <f>VLOOKUP(E194,ящв!A:H,3,FALSE)</f>
        <v>13.4</v>
      </c>
      <c r="T194" s="35">
        <f>VLOOKUP(E194,ящв!A:H,4,FALSE)</f>
        <v>4.1000000000000002E-2</v>
      </c>
      <c r="U194" s="33">
        <v>49.5</v>
      </c>
      <c r="V194" s="33">
        <v>32.5</v>
      </c>
      <c r="W194" s="36">
        <v>25.5</v>
      </c>
      <c r="X194" s="37">
        <f>VLOOKUP(E194,шт!A:H,3,FALSE)</f>
        <v>1.1000000000000001</v>
      </c>
      <c r="Y194" s="38">
        <v>1.1000000000000001</v>
      </c>
      <c r="Z194" s="38">
        <v>24</v>
      </c>
      <c r="AA194" s="38">
        <v>24</v>
      </c>
      <c r="AB194" s="38">
        <v>5</v>
      </c>
      <c r="AC194" s="11"/>
      <c r="AD194" s="11"/>
      <c r="AE194" s="11"/>
      <c r="AF194" s="11"/>
      <c r="AG194" s="11"/>
      <c r="AH194" s="11"/>
      <c r="AI194" s="11"/>
    </row>
    <row r="195" spans="1:35" ht="46.5" customHeight="1" outlineLevel="1" x14ac:dyDescent="0.2">
      <c r="A195" s="24">
        <f t="shared" si="114"/>
        <v>0.75</v>
      </c>
      <c r="B195" s="25" t="s">
        <v>382</v>
      </c>
      <c r="C195" s="26"/>
      <c r="D195" s="26"/>
      <c r="E195" s="27">
        <v>171163</v>
      </c>
      <c r="F195" s="26" t="s">
        <v>383</v>
      </c>
      <c r="G195" s="28">
        <v>43183</v>
      </c>
      <c r="H195" s="39">
        <v>6</v>
      </c>
      <c r="I195" s="30">
        <f t="shared" si="115"/>
        <v>0.75</v>
      </c>
      <c r="J195" s="30">
        <v>0</v>
      </c>
      <c r="K195" s="31" t="s">
        <v>33</v>
      </c>
      <c r="L195" s="32"/>
      <c r="M195" s="32"/>
      <c r="N195" s="32"/>
      <c r="O195" s="33">
        <f>VLOOKUP(K195,Зони!B:D,2,FALSE)</f>
        <v>0</v>
      </c>
      <c r="P195" s="34" t="str">
        <f t="shared" si="116"/>
        <v>немає даних</v>
      </c>
      <c r="Q195" s="34">
        <f t="shared" si="118"/>
        <v>2.5000000000000001E-2</v>
      </c>
      <c r="R195" s="26">
        <v>8</v>
      </c>
      <c r="S195" s="35">
        <f>VLOOKUP(E195,ящв!A:H,3,FALSE)</f>
        <v>11.11</v>
      </c>
      <c r="T195" s="35">
        <f>VLOOKUP(E195,ящв!A:H,4,FALSE)</f>
        <v>3.3000000000000002E-2</v>
      </c>
      <c r="U195" s="33">
        <v>49.5</v>
      </c>
      <c r="V195" s="33">
        <v>26</v>
      </c>
      <c r="W195" s="36">
        <v>25.5</v>
      </c>
      <c r="X195" s="37">
        <f>VLOOKUP(E195,шт!A:H,3,FALSE)</f>
        <v>1.32</v>
      </c>
      <c r="Y195" s="38">
        <v>1.32</v>
      </c>
      <c r="Z195" s="38">
        <v>24</v>
      </c>
      <c r="AA195" s="38">
        <v>24</v>
      </c>
      <c r="AB195" s="38">
        <v>6</v>
      </c>
      <c r="AC195" s="11"/>
      <c r="AD195" s="11"/>
      <c r="AE195" s="11"/>
      <c r="AF195" s="11"/>
      <c r="AG195" s="11"/>
      <c r="AH195" s="11"/>
      <c r="AI195" s="11"/>
    </row>
    <row r="196" spans="1:35" ht="46.5" customHeight="1" outlineLevel="1" x14ac:dyDescent="0.2">
      <c r="A196" s="24">
        <f t="shared" si="114"/>
        <v>0.91666666666666663</v>
      </c>
      <c r="B196" s="25" t="s">
        <v>384</v>
      </c>
      <c r="C196" s="26"/>
      <c r="D196" s="26"/>
      <c r="E196" s="27">
        <v>172120</v>
      </c>
      <c r="F196" s="26" t="s">
        <v>385</v>
      </c>
      <c r="G196" s="26" t="s">
        <v>386</v>
      </c>
      <c r="H196" s="39">
        <v>11</v>
      </c>
      <c r="I196" s="30">
        <f t="shared" si="115"/>
        <v>0.91666666666666663</v>
      </c>
      <c r="J196" s="30">
        <v>0</v>
      </c>
      <c r="K196" s="31" t="s">
        <v>33</v>
      </c>
      <c r="L196" s="32"/>
      <c r="M196" s="32"/>
      <c r="N196" s="32"/>
      <c r="O196" s="33">
        <f>VLOOKUP(K196,Зони!B:D,2,FALSE)</f>
        <v>0</v>
      </c>
      <c r="P196" s="34" t="str">
        <f t="shared" si="116"/>
        <v>немає даних</v>
      </c>
      <c r="Q196" s="34">
        <f t="shared" si="118"/>
        <v>4.8000000000000001E-2</v>
      </c>
      <c r="R196" s="26">
        <v>12</v>
      </c>
      <c r="S196" s="35">
        <f>VLOOKUP(E196,ящв!A:H,3,FALSE)</f>
        <v>14</v>
      </c>
      <c r="T196" s="35">
        <f>VLOOKUP(E196,ящв!A:H,4,FALSE)</f>
        <v>5.1999999999999998E-2</v>
      </c>
      <c r="U196" s="33">
        <v>49.5</v>
      </c>
      <c r="V196" s="33">
        <v>41.5</v>
      </c>
      <c r="W196" s="36">
        <v>25.5</v>
      </c>
      <c r="X196" s="37">
        <f>VLOOKUP(E196,шт!A:H,3,FALSE)</f>
        <v>1.1000000000000001</v>
      </c>
      <c r="Y196" s="38">
        <v>1.1000000000000001</v>
      </c>
      <c r="Z196" s="38">
        <v>24</v>
      </c>
      <c r="AA196" s="38">
        <v>24</v>
      </c>
      <c r="AB196" s="38">
        <v>5</v>
      </c>
      <c r="AC196" s="11"/>
      <c r="AD196" s="11"/>
      <c r="AE196" s="11"/>
      <c r="AF196" s="11"/>
      <c r="AG196" s="11"/>
      <c r="AH196" s="11"/>
      <c r="AI196" s="11"/>
    </row>
    <row r="197" spans="1:35" ht="46.5" customHeight="1" outlineLevel="1" x14ac:dyDescent="0.2">
      <c r="A197" s="24">
        <f t="shared" si="114"/>
        <v>3</v>
      </c>
      <c r="B197" s="25" t="s">
        <v>387</v>
      </c>
      <c r="C197" s="26"/>
      <c r="D197" s="26" t="s">
        <v>31</v>
      </c>
      <c r="E197" s="27">
        <v>173245</v>
      </c>
      <c r="F197" s="26"/>
      <c r="G197" s="28">
        <v>43410</v>
      </c>
      <c r="H197" s="39">
        <v>3</v>
      </c>
      <c r="I197" s="45">
        <f t="shared" si="115"/>
        <v>3</v>
      </c>
      <c r="J197" s="30">
        <v>0</v>
      </c>
      <c r="K197" s="31" t="s">
        <v>33</v>
      </c>
      <c r="L197" s="32"/>
      <c r="M197" s="32"/>
      <c r="N197" s="32"/>
      <c r="O197" s="33">
        <f>VLOOKUP(K197,Зони!B:D,2,FALSE)</f>
        <v>0</v>
      </c>
      <c r="P197" s="34" t="str">
        <f t="shared" si="116"/>
        <v>немає даних</v>
      </c>
      <c r="Q197" s="34">
        <f>IF(OR(K197="стелаж",K197="2й поверх 1"),ROUND(U197*V197*W197/100/100/100*A197,3),IFERROR(ROUND(P197,1)*U197/100,"немає даних"))</f>
        <v>1.4E-2</v>
      </c>
      <c r="R197" s="47">
        <v>1</v>
      </c>
      <c r="S197" s="49">
        <f t="shared" ref="S197:W197" si="119">IF(X197&lt;&gt;"",X197,"немає даних")</f>
        <v>1</v>
      </c>
      <c r="T197" s="48">
        <f t="shared" si="119"/>
        <v>1</v>
      </c>
      <c r="U197" s="48">
        <f t="shared" si="119"/>
        <v>24</v>
      </c>
      <c r="V197" s="48">
        <f t="shared" si="119"/>
        <v>24</v>
      </c>
      <c r="W197" s="48">
        <f t="shared" si="119"/>
        <v>8</v>
      </c>
      <c r="X197" s="37">
        <f>VLOOKUP(E197,шт!A:H,3,FALSE)</f>
        <v>1</v>
      </c>
      <c r="Y197" s="38">
        <v>1</v>
      </c>
      <c r="Z197" s="38">
        <v>24</v>
      </c>
      <c r="AA197" s="38">
        <v>24</v>
      </c>
      <c r="AB197" s="38">
        <v>8</v>
      </c>
      <c r="AC197" s="11"/>
      <c r="AD197" s="11"/>
      <c r="AE197" s="11"/>
      <c r="AF197" s="11"/>
      <c r="AG197" s="11"/>
      <c r="AH197" s="11"/>
      <c r="AI197" s="11"/>
    </row>
    <row r="198" spans="1:35" ht="46.5" customHeight="1" outlineLevel="1" x14ac:dyDescent="0.2">
      <c r="A198" s="24">
        <f t="shared" si="114"/>
        <v>2</v>
      </c>
      <c r="B198" s="25" t="s">
        <v>388</v>
      </c>
      <c r="C198" s="26"/>
      <c r="D198" s="26"/>
      <c r="E198" s="27">
        <v>168551</v>
      </c>
      <c r="F198" s="26"/>
      <c r="G198" s="61">
        <v>56283</v>
      </c>
      <c r="H198" s="39">
        <v>8</v>
      </c>
      <c r="I198" s="30">
        <f t="shared" si="115"/>
        <v>2</v>
      </c>
      <c r="J198" s="30">
        <v>0</v>
      </c>
      <c r="K198" s="31" t="s">
        <v>33</v>
      </c>
      <c r="L198" s="32"/>
      <c r="M198" s="32"/>
      <c r="N198" s="32"/>
      <c r="O198" s="33">
        <f>VLOOKUP(K198,Зони!B:D,2,FALSE)</f>
        <v>0</v>
      </c>
      <c r="P198" s="34" t="str">
        <f t="shared" si="116"/>
        <v>немає даних</v>
      </c>
      <c r="Q198" s="34">
        <f t="shared" ref="Q198:Q220" si="120">IF(OR(K198="стелаж",K198="2й поверх 1"),ROUND(T198*A198,3),IFERROR(ROUND(P198,1)*U198/100,"немає даних"))</f>
        <v>2.4E-2</v>
      </c>
      <c r="R198" s="53">
        <f>VLOOKUP(E198,ящ!A:H,5,FALSE)</f>
        <v>4</v>
      </c>
      <c r="S198" s="44">
        <f>IF(X198&lt;&gt;"",X198*R198,"немає даних")</f>
        <v>14.4</v>
      </c>
      <c r="T198" s="43">
        <f>U198*V198*W198/100/100/100</f>
        <v>1.1910250000000001E-2</v>
      </c>
      <c r="U198" s="48">
        <f t="shared" ref="U198:W198" si="121">Z198</f>
        <v>35.5</v>
      </c>
      <c r="V198" s="48">
        <f t="shared" si="121"/>
        <v>30.5</v>
      </c>
      <c r="W198" s="48">
        <f t="shared" si="121"/>
        <v>11</v>
      </c>
      <c r="X198" s="37">
        <f>VLOOKUP(E198,шт!A:H,3,FALSE)</f>
        <v>3.6</v>
      </c>
      <c r="Y198" s="38">
        <v>3.6</v>
      </c>
      <c r="Z198" s="38">
        <v>35.5</v>
      </c>
      <c r="AA198" s="38">
        <v>30.5</v>
      </c>
      <c r="AB198" s="38">
        <v>11</v>
      </c>
      <c r="AC198" s="11"/>
      <c r="AD198" s="11"/>
      <c r="AE198" s="11"/>
      <c r="AF198" s="11"/>
      <c r="AG198" s="11"/>
      <c r="AH198" s="11"/>
      <c r="AI198" s="11"/>
    </row>
    <row r="199" spans="1:35" ht="46.5" customHeight="1" outlineLevel="1" x14ac:dyDescent="0.2">
      <c r="A199" s="24">
        <f t="shared" si="114"/>
        <v>3.25</v>
      </c>
      <c r="B199" s="25" t="s">
        <v>389</v>
      </c>
      <c r="C199" s="26"/>
      <c r="D199" s="26"/>
      <c r="E199" s="27">
        <v>169138</v>
      </c>
      <c r="F199" s="26" t="s">
        <v>390</v>
      </c>
      <c r="G199" s="27">
        <v>57254</v>
      </c>
      <c r="H199" s="39">
        <v>13</v>
      </c>
      <c r="I199" s="30">
        <f t="shared" si="115"/>
        <v>3.25</v>
      </c>
      <c r="J199" s="30">
        <v>0</v>
      </c>
      <c r="K199" s="31" t="s">
        <v>33</v>
      </c>
      <c r="L199" s="32"/>
      <c r="M199" s="32"/>
      <c r="N199" s="32"/>
      <c r="O199" s="33">
        <f>VLOOKUP(K199,Зони!B:D,2,FALSE)</f>
        <v>0</v>
      </c>
      <c r="P199" s="34" t="str">
        <f t="shared" si="116"/>
        <v>немає даних</v>
      </c>
      <c r="Q199" s="34">
        <f t="shared" si="120"/>
        <v>0.124</v>
      </c>
      <c r="R199" s="26">
        <v>4</v>
      </c>
      <c r="S199" s="35">
        <f>VLOOKUP(E199,ящв!A:H,3,FALSE)</f>
        <v>12.07</v>
      </c>
      <c r="T199" s="35">
        <f>VLOOKUP(E199,ящв!A:H,4,FALSE)</f>
        <v>3.7999999999999999E-2</v>
      </c>
      <c r="U199" s="33">
        <v>36.6</v>
      </c>
      <c r="V199" s="33">
        <v>33.1</v>
      </c>
      <c r="W199" s="36">
        <v>31.4</v>
      </c>
      <c r="X199" s="37">
        <f>VLOOKUP(E199,шт!A:H,3,FALSE)</f>
        <v>2.9</v>
      </c>
      <c r="Y199" s="38">
        <v>2.9</v>
      </c>
      <c r="Z199" s="38">
        <v>36</v>
      </c>
      <c r="AA199" s="38">
        <v>31</v>
      </c>
      <c r="AB199" s="38">
        <v>8</v>
      </c>
      <c r="AC199" s="11"/>
      <c r="AD199" s="11"/>
      <c r="AE199" s="11"/>
      <c r="AF199" s="11"/>
      <c r="AG199" s="11"/>
      <c r="AH199" s="11"/>
      <c r="AI199" s="11"/>
    </row>
    <row r="200" spans="1:35" ht="46.5" customHeight="1" outlineLevel="1" x14ac:dyDescent="0.2">
      <c r="A200" s="24">
        <f t="shared" si="114"/>
        <v>2.1666666666666665</v>
      </c>
      <c r="B200" s="25" t="s">
        <v>391</v>
      </c>
      <c r="C200" s="26"/>
      <c r="D200" s="26"/>
      <c r="E200" s="27">
        <v>169205</v>
      </c>
      <c r="F200" s="26" t="s">
        <v>392</v>
      </c>
      <c r="G200" s="27">
        <v>58751</v>
      </c>
      <c r="H200" s="39">
        <v>13</v>
      </c>
      <c r="I200" s="30">
        <f t="shared" si="115"/>
        <v>2.1666666666666665</v>
      </c>
      <c r="J200" s="30">
        <v>0</v>
      </c>
      <c r="K200" s="31" t="s">
        <v>33</v>
      </c>
      <c r="L200" s="32"/>
      <c r="M200" s="32"/>
      <c r="N200" s="32"/>
      <c r="O200" s="33">
        <f>VLOOKUP(K200,Зони!B:D,2,FALSE)</f>
        <v>0</v>
      </c>
      <c r="P200" s="34" t="str">
        <f t="shared" si="116"/>
        <v>немає даних</v>
      </c>
      <c r="Q200" s="34">
        <f t="shared" si="120"/>
        <v>4.5999999999999999E-2</v>
      </c>
      <c r="R200" s="26">
        <v>6</v>
      </c>
      <c r="S200" s="35">
        <f>VLOOKUP(E200,ящв!A:H,3,FALSE)</f>
        <v>6.71</v>
      </c>
      <c r="T200" s="35">
        <f>VLOOKUP(E200,ящв!A:H,4,FALSE)</f>
        <v>2.1000000000000001E-2</v>
      </c>
      <c r="U200" s="33">
        <v>41.5</v>
      </c>
      <c r="V200" s="33">
        <v>23.9</v>
      </c>
      <c r="W200" s="36">
        <v>20.9</v>
      </c>
      <c r="X200" s="37">
        <f>VLOOKUP(E200,шт!A:H,3,FALSE)</f>
        <v>1</v>
      </c>
      <c r="Y200" s="38">
        <v>1</v>
      </c>
      <c r="Z200" s="38">
        <v>23</v>
      </c>
      <c r="AA200" s="38">
        <v>20</v>
      </c>
      <c r="AB200" s="38">
        <v>3</v>
      </c>
      <c r="AC200" s="11"/>
      <c r="AD200" s="11"/>
      <c r="AE200" s="11"/>
      <c r="AF200" s="11"/>
      <c r="AG200" s="11"/>
      <c r="AH200" s="11"/>
      <c r="AI200" s="11"/>
    </row>
    <row r="201" spans="1:35" ht="46.5" customHeight="1" outlineLevel="1" x14ac:dyDescent="0.2">
      <c r="A201" s="24">
        <f t="shared" si="114"/>
        <v>0.66666666666666663</v>
      </c>
      <c r="B201" s="25" t="s">
        <v>393</v>
      </c>
      <c r="C201" s="26"/>
      <c r="D201" s="26" t="s">
        <v>31</v>
      </c>
      <c r="E201" s="27">
        <v>168977</v>
      </c>
      <c r="F201" s="26" t="s">
        <v>394</v>
      </c>
      <c r="G201" s="27">
        <v>58752</v>
      </c>
      <c r="H201" s="39">
        <v>4</v>
      </c>
      <c r="I201" s="30">
        <f t="shared" si="115"/>
        <v>0.66666666666666663</v>
      </c>
      <c r="J201" s="30">
        <v>0</v>
      </c>
      <c r="K201" s="31" t="s">
        <v>33</v>
      </c>
      <c r="L201" s="32"/>
      <c r="M201" s="32"/>
      <c r="N201" s="32"/>
      <c r="O201" s="33">
        <f>VLOOKUP(K201,Зони!B:D,2,FALSE)</f>
        <v>0</v>
      </c>
      <c r="P201" s="34" t="str">
        <f t="shared" si="116"/>
        <v>немає даних</v>
      </c>
      <c r="Q201" s="34">
        <f t="shared" si="120"/>
        <v>2.5999999999999999E-2</v>
      </c>
      <c r="R201" s="26">
        <v>6</v>
      </c>
      <c r="S201" s="35">
        <f>VLOOKUP(E201,ящв!A:H,3,FALSE)</f>
        <v>11.8</v>
      </c>
      <c r="T201" s="35">
        <f>VLOOKUP(E201,ящв!A:H,4,FALSE)</f>
        <v>3.9E-2</v>
      </c>
      <c r="U201" s="33">
        <v>31.5</v>
      </c>
      <c r="V201" s="33">
        <v>45.2</v>
      </c>
      <c r="W201" s="36">
        <v>27.7</v>
      </c>
      <c r="X201" s="37">
        <f>VLOOKUP(E201,шт!A:H,3,FALSE)</f>
        <v>1.8759999999999999</v>
      </c>
      <c r="Y201" s="38">
        <v>1.8759999999999999</v>
      </c>
      <c r="Z201" s="38">
        <v>30</v>
      </c>
      <c r="AA201" s="38">
        <v>27</v>
      </c>
      <c r="AB201" s="38">
        <v>7.5</v>
      </c>
      <c r="AC201" s="11"/>
      <c r="AD201" s="11"/>
      <c r="AE201" s="11"/>
      <c r="AF201" s="11"/>
      <c r="AG201" s="11"/>
      <c r="AH201" s="11"/>
      <c r="AI201" s="11"/>
    </row>
    <row r="202" spans="1:35" ht="46.5" customHeight="1" outlineLevel="1" x14ac:dyDescent="0.2">
      <c r="A202" s="24">
        <f t="shared" si="114"/>
        <v>1.3333333333333333</v>
      </c>
      <c r="B202" s="25" t="s">
        <v>395</v>
      </c>
      <c r="C202" s="26"/>
      <c r="D202" s="26" t="s">
        <v>31</v>
      </c>
      <c r="E202" s="27">
        <v>169204</v>
      </c>
      <c r="F202" s="26" t="s">
        <v>396</v>
      </c>
      <c r="G202" s="27">
        <v>58753</v>
      </c>
      <c r="H202" s="39">
        <v>8</v>
      </c>
      <c r="I202" s="30">
        <f t="shared" si="115"/>
        <v>1.3333333333333333</v>
      </c>
      <c r="J202" s="30">
        <v>0</v>
      </c>
      <c r="K202" s="31" t="s">
        <v>33</v>
      </c>
      <c r="L202" s="32"/>
      <c r="M202" s="32"/>
      <c r="N202" s="32"/>
      <c r="O202" s="33">
        <f>VLOOKUP(K202,Зони!B:D,2,FALSE)</f>
        <v>0</v>
      </c>
      <c r="P202" s="34" t="str">
        <f t="shared" si="116"/>
        <v>немає даних</v>
      </c>
      <c r="Q202" s="34">
        <f t="shared" si="120"/>
        <v>6.4000000000000001E-2</v>
      </c>
      <c r="R202" s="26">
        <v>6</v>
      </c>
      <c r="S202" s="35">
        <f>VLOOKUP(E202,ящв!A:H,3,FALSE)</f>
        <v>12.4</v>
      </c>
      <c r="T202" s="35">
        <f>VLOOKUP(E202,ящв!A:H,4,FALSE)</f>
        <v>4.8000000000000001E-2</v>
      </c>
      <c r="U202" s="33">
        <v>54.4</v>
      </c>
      <c r="V202" s="33">
        <v>27.9</v>
      </c>
      <c r="W202" s="36">
        <v>31.4</v>
      </c>
      <c r="X202" s="37">
        <f>VLOOKUP(E202,шт!A:H,3,FALSE)</f>
        <v>1.9570000000000001</v>
      </c>
      <c r="Y202" s="38">
        <v>1.9570000000000001</v>
      </c>
      <c r="Z202" s="38">
        <v>30.5</v>
      </c>
      <c r="AA202" s="38">
        <v>27</v>
      </c>
      <c r="AB202" s="38">
        <v>9</v>
      </c>
      <c r="AC202" s="11"/>
      <c r="AD202" s="11"/>
      <c r="AE202" s="11"/>
      <c r="AF202" s="11"/>
      <c r="AG202" s="11"/>
      <c r="AH202" s="11"/>
      <c r="AI202" s="11"/>
    </row>
    <row r="203" spans="1:35" ht="46.5" customHeight="1" outlineLevel="1" x14ac:dyDescent="0.2">
      <c r="A203" s="24">
        <f t="shared" si="114"/>
        <v>2.3333333333333335</v>
      </c>
      <c r="B203" s="25" t="s">
        <v>397</v>
      </c>
      <c r="C203" s="26"/>
      <c r="D203" s="26"/>
      <c r="E203" s="27">
        <v>169010</v>
      </c>
      <c r="F203" s="26" t="s">
        <v>398</v>
      </c>
      <c r="G203" s="27">
        <v>58761</v>
      </c>
      <c r="H203" s="39">
        <v>14</v>
      </c>
      <c r="I203" s="30">
        <f t="shared" si="115"/>
        <v>2.3333333333333335</v>
      </c>
      <c r="J203" s="30">
        <v>0</v>
      </c>
      <c r="K203" s="31" t="s">
        <v>33</v>
      </c>
      <c r="L203" s="32"/>
      <c r="M203" s="32"/>
      <c r="N203" s="32"/>
      <c r="O203" s="33">
        <f>VLOOKUP(K203,Зони!B:D,2,FALSE)</f>
        <v>0</v>
      </c>
      <c r="P203" s="34" t="str">
        <f t="shared" si="116"/>
        <v>немає даних</v>
      </c>
      <c r="Q203" s="34">
        <f t="shared" si="120"/>
        <v>0.112</v>
      </c>
      <c r="R203" s="26">
        <v>6</v>
      </c>
      <c r="S203" s="35">
        <f>VLOOKUP(E203,ящв!A:H,3,FALSE)</f>
        <v>13.8</v>
      </c>
      <c r="T203" s="35">
        <f>VLOOKUP(E203,ящв!A:H,4,FALSE)</f>
        <v>4.8000000000000001E-2</v>
      </c>
      <c r="U203" s="33">
        <v>54.4</v>
      </c>
      <c r="V203" s="33">
        <v>27.9</v>
      </c>
      <c r="W203" s="36">
        <v>31.5</v>
      </c>
      <c r="X203" s="37">
        <f>VLOOKUP(E203,шт!A:H,3,FALSE)</f>
        <v>2.2349999999999999</v>
      </c>
      <c r="Y203" s="38">
        <v>2.2349999999999999</v>
      </c>
      <c r="Z203" s="38">
        <v>31</v>
      </c>
      <c r="AA203" s="38">
        <v>27</v>
      </c>
      <c r="AB203" s="38">
        <v>9</v>
      </c>
      <c r="AC203" s="11"/>
      <c r="AD203" s="11"/>
      <c r="AE203" s="11"/>
      <c r="AF203" s="11"/>
      <c r="AG203" s="11"/>
      <c r="AH203" s="11"/>
      <c r="AI203" s="11"/>
    </row>
    <row r="204" spans="1:35" ht="46.5" customHeight="1" outlineLevel="1" x14ac:dyDescent="0.2">
      <c r="A204" s="24">
        <f t="shared" si="114"/>
        <v>0.83333333333333337</v>
      </c>
      <c r="B204" s="25" t="s">
        <v>399</v>
      </c>
      <c r="C204" s="26"/>
      <c r="D204" s="26"/>
      <c r="E204" s="27">
        <v>169015</v>
      </c>
      <c r="F204" s="26" t="s">
        <v>400</v>
      </c>
      <c r="G204" s="27">
        <v>58762</v>
      </c>
      <c r="H204" s="39">
        <v>5</v>
      </c>
      <c r="I204" s="30">
        <f t="shared" si="115"/>
        <v>0.83333333333333337</v>
      </c>
      <c r="J204" s="30">
        <v>0</v>
      </c>
      <c r="K204" s="31" t="s">
        <v>33</v>
      </c>
      <c r="L204" s="32"/>
      <c r="M204" s="32"/>
      <c r="N204" s="32"/>
      <c r="O204" s="33">
        <f>VLOOKUP(K204,Зони!B:D,2,FALSE)</f>
        <v>0</v>
      </c>
      <c r="P204" s="34" t="str">
        <f t="shared" si="116"/>
        <v>немає даних</v>
      </c>
      <c r="Q204" s="34">
        <f t="shared" si="120"/>
        <v>2.5999999999999999E-2</v>
      </c>
      <c r="R204" s="26">
        <v>6</v>
      </c>
      <c r="S204" s="35">
        <f>VLOOKUP(E204,ящв!A:H,3,FALSE)</f>
        <v>9.6199999999999992</v>
      </c>
      <c r="T204" s="35">
        <f>VLOOKUP(E204,ящв!A:H,4,FALSE)</f>
        <v>3.1E-2</v>
      </c>
      <c r="U204" s="33">
        <v>46.8</v>
      </c>
      <c r="V204" s="33">
        <v>26</v>
      </c>
      <c r="W204" s="36">
        <v>25.3</v>
      </c>
      <c r="X204" s="37">
        <f>VLOOKUP(E204,шт!A:H,3,FALSE)</f>
        <v>1.6</v>
      </c>
      <c r="Y204" s="38">
        <v>1.6</v>
      </c>
      <c r="Z204" s="38">
        <v>24.5</v>
      </c>
      <c r="AA204" s="38">
        <v>23</v>
      </c>
      <c r="AB204" s="38">
        <v>8</v>
      </c>
      <c r="AC204" s="11"/>
      <c r="AD204" s="11"/>
      <c r="AE204" s="11"/>
      <c r="AF204" s="11"/>
      <c r="AG204" s="11"/>
      <c r="AH204" s="11"/>
      <c r="AI204" s="11"/>
    </row>
    <row r="205" spans="1:35" ht="46.5" customHeight="1" outlineLevel="1" x14ac:dyDescent="0.2">
      <c r="A205" s="24">
        <f t="shared" si="114"/>
        <v>9.1666666666666661</v>
      </c>
      <c r="B205" s="25" t="s">
        <v>401</v>
      </c>
      <c r="C205" s="26"/>
      <c r="D205" s="26"/>
      <c r="E205" s="27">
        <v>169203</v>
      </c>
      <c r="F205" s="26" t="s">
        <v>402</v>
      </c>
      <c r="G205" s="27">
        <v>58766</v>
      </c>
      <c r="H205" s="39">
        <v>55</v>
      </c>
      <c r="I205" s="30">
        <f t="shared" si="115"/>
        <v>9.1666666666666661</v>
      </c>
      <c r="J205" s="30">
        <v>0</v>
      </c>
      <c r="K205" s="31" t="s">
        <v>33</v>
      </c>
      <c r="L205" s="32"/>
      <c r="M205" s="32"/>
      <c r="N205" s="32"/>
      <c r="O205" s="33">
        <f>VLOOKUP(K205,Зони!B:D,2,FALSE)</f>
        <v>0</v>
      </c>
      <c r="P205" s="34" t="str">
        <f t="shared" si="116"/>
        <v>немає даних</v>
      </c>
      <c r="Q205" s="34">
        <f t="shared" si="120"/>
        <v>0.183</v>
      </c>
      <c r="R205" s="26">
        <v>6</v>
      </c>
      <c r="S205" s="35">
        <f>VLOOKUP(E205,ящв!A:H,3,FALSE)</f>
        <v>6.95</v>
      </c>
      <c r="T205" s="35">
        <f>VLOOKUP(E205,ящв!A:H,4,FALSE)</f>
        <v>0.02</v>
      </c>
      <c r="U205" s="33">
        <v>41.5</v>
      </c>
      <c r="V205" s="33">
        <v>23.9</v>
      </c>
      <c r="W205" s="36">
        <v>20.6</v>
      </c>
      <c r="X205" s="37">
        <f>VLOOKUP(E205,шт!A:H,3,FALSE)</f>
        <v>1.08</v>
      </c>
      <c r="Y205" s="38">
        <v>1.08</v>
      </c>
      <c r="Z205" s="38">
        <v>20</v>
      </c>
      <c r="AA205" s="38">
        <v>6.5</v>
      </c>
      <c r="AB205" s="38">
        <v>3</v>
      </c>
      <c r="AC205" s="11"/>
      <c r="AD205" s="11"/>
      <c r="AE205" s="11"/>
      <c r="AF205" s="11"/>
      <c r="AG205" s="11"/>
      <c r="AH205" s="11"/>
      <c r="AI205" s="11"/>
    </row>
    <row r="206" spans="1:35" ht="46.5" customHeight="1" outlineLevel="1" x14ac:dyDescent="0.2">
      <c r="A206" s="24">
        <f t="shared" si="114"/>
        <v>3.3333333333333335</v>
      </c>
      <c r="B206" s="25" t="s">
        <v>403</v>
      </c>
      <c r="C206" s="26"/>
      <c r="D206" s="26"/>
      <c r="E206" s="27">
        <v>169038</v>
      </c>
      <c r="F206" s="26" t="s">
        <v>404</v>
      </c>
      <c r="G206" s="27">
        <v>58770</v>
      </c>
      <c r="H206" s="39">
        <v>20</v>
      </c>
      <c r="I206" s="30">
        <f t="shared" si="115"/>
        <v>3.3333333333333335</v>
      </c>
      <c r="J206" s="30">
        <v>0</v>
      </c>
      <c r="K206" s="31" t="s">
        <v>33</v>
      </c>
      <c r="L206" s="32"/>
      <c r="M206" s="32"/>
      <c r="N206" s="32"/>
      <c r="O206" s="33">
        <f>VLOOKUP(K206,Зони!B:D,2,FALSE)</f>
        <v>0</v>
      </c>
      <c r="P206" s="34" t="str">
        <f t="shared" si="116"/>
        <v>немає даних</v>
      </c>
      <c r="Q206" s="34">
        <f t="shared" si="120"/>
        <v>0.09</v>
      </c>
      <c r="R206" s="26">
        <v>6</v>
      </c>
      <c r="S206" s="35">
        <f>VLOOKUP(E206,ящв!A:H,3,FALSE)</f>
        <v>8.68</v>
      </c>
      <c r="T206" s="35">
        <f>VLOOKUP(E206,ящв!A:H,4,FALSE)</f>
        <v>2.7E-2</v>
      </c>
      <c r="U206" s="33">
        <v>45.3</v>
      </c>
      <c r="V206" s="33">
        <v>23.9</v>
      </c>
      <c r="W206" s="36">
        <v>25.3</v>
      </c>
      <c r="X206" s="37">
        <f>VLOOKUP(E206,шт!A:H,3,FALSE)</f>
        <v>1.4</v>
      </c>
      <c r="Y206" s="38">
        <v>1.4</v>
      </c>
      <c r="Z206" s="38">
        <v>24.5</v>
      </c>
      <c r="AA206" s="38">
        <v>23</v>
      </c>
      <c r="AB206" s="38">
        <v>7.5</v>
      </c>
      <c r="AC206" s="11"/>
      <c r="AD206" s="11"/>
      <c r="AE206" s="11"/>
      <c r="AF206" s="11"/>
      <c r="AG206" s="11"/>
      <c r="AH206" s="11"/>
      <c r="AI206" s="11"/>
    </row>
    <row r="207" spans="1:35" ht="46.5" customHeight="1" outlineLevel="1" x14ac:dyDescent="0.2">
      <c r="A207" s="24">
        <f t="shared" si="114"/>
        <v>0.66666666666666663</v>
      </c>
      <c r="B207" s="25" t="s">
        <v>405</v>
      </c>
      <c r="C207" s="26"/>
      <c r="D207" s="26"/>
      <c r="E207" s="27">
        <v>169201</v>
      </c>
      <c r="F207" s="26" t="s">
        <v>406</v>
      </c>
      <c r="G207" s="27">
        <v>58775</v>
      </c>
      <c r="H207" s="39">
        <v>4</v>
      </c>
      <c r="I207" s="30">
        <f t="shared" si="115"/>
        <v>0.66666666666666663</v>
      </c>
      <c r="J207" s="30">
        <v>0</v>
      </c>
      <c r="K207" s="31" t="s">
        <v>33</v>
      </c>
      <c r="L207" s="32"/>
      <c r="M207" s="32"/>
      <c r="N207" s="32"/>
      <c r="O207" s="33">
        <f>VLOOKUP(K207,Зони!B:D,2,FALSE)</f>
        <v>0</v>
      </c>
      <c r="P207" s="34" t="str">
        <f t="shared" si="116"/>
        <v>немає даних</v>
      </c>
      <c r="Q207" s="34">
        <f t="shared" si="120"/>
        <v>2.5000000000000001E-2</v>
      </c>
      <c r="R207" s="26">
        <v>6</v>
      </c>
      <c r="S207" s="35">
        <f>VLOOKUP(E207,ящв!A:H,3,FALSE)</f>
        <v>11.77</v>
      </c>
      <c r="T207" s="35">
        <f>VLOOKUP(E207,ящв!A:H,4,FALSE)</f>
        <v>3.7999999999999999E-2</v>
      </c>
      <c r="U207" s="33">
        <v>43.4</v>
      </c>
      <c r="V207" s="33">
        <v>27.8</v>
      </c>
      <c r="W207" s="36">
        <v>31.5</v>
      </c>
      <c r="X207" s="37">
        <f>VLOOKUP(E207,шт!A:H,3,FALSE)</f>
        <v>1.88</v>
      </c>
      <c r="Y207" s="38">
        <v>1.88</v>
      </c>
      <c r="Z207" s="38">
        <v>30.5</v>
      </c>
      <c r="AA207" s="38">
        <v>26.5</v>
      </c>
      <c r="AB207" s="38">
        <v>7</v>
      </c>
      <c r="AC207" s="11"/>
      <c r="AD207" s="11"/>
      <c r="AE207" s="11"/>
      <c r="AF207" s="11"/>
      <c r="AG207" s="11"/>
      <c r="AH207" s="11"/>
      <c r="AI207" s="11"/>
    </row>
    <row r="208" spans="1:35" ht="46.5" customHeight="1" outlineLevel="1" x14ac:dyDescent="0.2">
      <c r="A208" s="24">
        <f t="shared" si="114"/>
        <v>1.3333333333333333</v>
      </c>
      <c r="B208" s="25" t="s">
        <v>407</v>
      </c>
      <c r="C208" s="26"/>
      <c r="D208" s="26"/>
      <c r="E208" s="27">
        <v>169202</v>
      </c>
      <c r="F208" s="26" t="s">
        <v>408</v>
      </c>
      <c r="G208" s="27">
        <v>58776</v>
      </c>
      <c r="H208" s="39">
        <v>8</v>
      </c>
      <c r="I208" s="30">
        <f t="shared" si="115"/>
        <v>1.3333333333333333</v>
      </c>
      <c r="J208" s="30">
        <v>0</v>
      </c>
      <c r="K208" s="31" t="s">
        <v>33</v>
      </c>
      <c r="L208" s="32"/>
      <c r="M208" s="32"/>
      <c r="N208" s="32"/>
      <c r="O208" s="33">
        <f>VLOOKUP(K208,Зони!B:D,2,FALSE)</f>
        <v>0</v>
      </c>
      <c r="P208" s="34" t="str">
        <f t="shared" si="116"/>
        <v>немає даних</v>
      </c>
      <c r="Q208" s="34">
        <f t="shared" si="120"/>
        <v>0.06</v>
      </c>
      <c r="R208" s="26">
        <v>6</v>
      </c>
      <c r="S208" s="35">
        <f>VLOOKUP(E208,ящв!A:H,3,FALSE)</f>
        <v>14.4</v>
      </c>
      <c r="T208" s="35">
        <f>VLOOKUP(E208,ящв!A:H,4,FALSE)</f>
        <v>4.4999999999999998E-2</v>
      </c>
      <c r="U208" s="33">
        <v>51</v>
      </c>
      <c r="V208" s="33">
        <v>27.7</v>
      </c>
      <c r="W208" s="36">
        <v>31.5</v>
      </c>
      <c r="X208" s="37">
        <f>VLOOKUP(E208,шт!A:H,3,FALSE)</f>
        <v>2.33</v>
      </c>
      <c r="Y208" s="38">
        <v>2.33</v>
      </c>
      <c r="Z208" s="38">
        <v>30</v>
      </c>
      <c r="AA208" s="38">
        <v>27</v>
      </c>
      <c r="AB208" s="38">
        <v>8.5</v>
      </c>
      <c r="AC208" s="11"/>
      <c r="AD208" s="11"/>
      <c r="AE208" s="11"/>
      <c r="AF208" s="11"/>
      <c r="AG208" s="11"/>
      <c r="AH208" s="11"/>
      <c r="AI208" s="11"/>
    </row>
    <row r="209" spans="1:35" ht="46.5" customHeight="1" outlineLevel="1" x14ac:dyDescent="0.2">
      <c r="A209" s="24">
        <f t="shared" si="114"/>
        <v>2</v>
      </c>
      <c r="B209" s="25" t="s">
        <v>409</v>
      </c>
      <c r="C209" s="26"/>
      <c r="D209" s="26"/>
      <c r="E209" s="27">
        <v>169046</v>
      </c>
      <c r="F209" s="26" t="s">
        <v>410</v>
      </c>
      <c r="G209" s="27">
        <v>58777</v>
      </c>
      <c r="H209" s="39">
        <v>12</v>
      </c>
      <c r="I209" s="30">
        <f t="shared" si="115"/>
        <v>2</v>
      </c>
      <c r="J209" s="30">
        <v>0</v>
      </c>
      <c r="K209" s="31" t="s">
        <v>33</v>
      </c>
      <c r="L209" s="32"/>
      <c r="M209" s="32"/>
      <c r="N209" s="32"/>
      <c r="O209" s="33">
        <f>VLOOKUP(K209,Зони!B:D,2,FALSE)</f>
        <v>0</v>
      </c>
      <c r="P209" s="34" t="str">
        <f t="shared" si="116"/>
        <v>немає даних</v>
      </c>
      <c r="Q209" s="34">
        <f t="shared" si="120"/>
        <v>6.2E-2</v>
      </c>
      <c r="R209" s="26">
        <v>6</v>
      </c>
      <c r="S209" s="35">
        <f>VLOOKUP(E209,ящв!A:H,3,FALSE)</f>
        <v>9.59</v>
      </c>
      <c r="T209" s="35">
        <f>VLOOKUP(E209,ящв!A:H,4,FALSE)</f>
        <v>3.1E-2</v>
      </c>
      <c r="U209" s="33">
        <v>46.8</v>
      </c>
      <c r="V209" s="33">
        <v>26</v>
      </c>
      <c r="W209" s="36">
        <v>25.3</v>
      </c>
      <c r="X209" s="37">
        <f>VLOOKUP(E209,шт!A:H,3,FALSE)</f>
        <v>1.5</v>
      </c>
      <c r="Y209" s="38">
        <v>1.5</v>
      </c>
      <c r="Z209" s="38">
        <v>24.5</v>
      </c>
      <c r="AA209" s="38">
        <v>23</v>
      </c>
      <c r="AB209" s="38">
        <v>8.5</v>
      </c>
      <c r="AC209" s="11"/>
      <c r="AD209" s="11"/>
      <c r="AE209" s="11"/>
      <c r="AF209" s="11"/>
      <c r="AG209" s="11"/>
      <c r="AH209" s="11"/>
      <c r="AI209" s="11"/>
    </row>
    <row r="210" spans="1:35" ht="46.5" customHeight="1" outlineLevel="1" x14ac:dyDescent="0.2">
      <c r="A210" s="24">
        <f t="shared" si="114"/>
        <v>2.6666666666666665</v>
      </c>
      <c r="B210" s="25" t="s">
        <v>411</v>
      </c>
      <c r="C210" s="26"/>
      <c r="D210" s="26" t="s">
        <v>31</v>
      </c>
      <c r="E210" s="27">
        <v>170365</v>
      </c>
      <c r="F210" s="26" t="s">
        <v>412</v>
      </c>
      <c r="G210" s="27">
        <v>58778</v>
      </c>
      <c r="H210" s="39">
        <v>16</v>
      </c>
      <c r="I210" s="30">
        <f t="shared" si="115"/>
        <v>2.6666666666666665</v>
      </c>
      <c r="J210" s="30">
        <v>0</v>
      </c>
      <c r="K210" s="31" t="s">
        <v>33</v>
      </c>
      <c r="L210" s="32"/>
      <c r="M210" s="32"/>
      <c r="N210" s="32"/>
      <c r="O210" s="33">
        <f>VLOOKUP(K210,Зони!B:D,2,FALSE)</f>
        <v>0</v>
      </c>
      <c r="P210" s="34" t="str">
        <f t="shared" si="116"/>
        <v>немає даних</v>
      </c>
      <c r="Q210" s="34">
        <f t="shared" si="120"/>
        <v>9.2999999999999999E-2</v>
      </c>
      <c r="R210" s="26">
        <v>6</v>
      </c>
      <c r="S210" s="35">
        <f>VLOOKUP(E210,ящв!A:H,3,FALSE)</f>
        <v>9.35</v>
      </c>
      <c r="T210" s="35">
        <f>VLOOKUP(E210,ящв!A:H,4,FALSE)</f>
        <v>3.5000000000000003E-2</v>
      </c>
      <c r="U210" s="33">
        <v>46.8</v>
      </c>
      <c r="V210" s="33">
        <v>29.8</v>
      </c>
      <c r="W210" s="36">
        <v>25.3</v>
      </c>
      <c r="X210" s="37">
        <f>VLOOKUP(E210,шт!A:H,3,FALSE)</f>
        <v>1.5</v>
      </c>
      <c r="Y210" s="38">
        <v>1.5</v>
      </c>
      <c r="Z210" s="38">
        <v>24.5</v>
      </c>
      <c r="AA210" s="38">
        <v>23</v>
      </c>
      <c r="AB210" s="38">
        <v>9</v>
      </c>
      <c r="AC210" s="11"/>
      <c r="AD210" s="11"/>
      <c r="AE210" s="11"/>
      <c r="AF210" s="11"/>
      <c r="AG210" s="11"/>
      <c r="AH210" s="11"/>
      <c r="AI210" s="11"/>
    </row>
    <row r="211" spans="1:35" ht="46.5" customHeight="1" outlineLevel="1" x14ac:dyDescent="0.2">
      <c r="A211" s="24">
        <f t="shared" si="114"/>
        <v>3.25</v>
      </c>
      <c r="B211" s="25" t="s">
        <v>413</v>
      </c>
      <c r="C211" s="26"/>
      <c r="D211" s="26"/>
      <c r="E211" s="27">
        <v>170368</v>
      </c>
      <c r="F211" s="26" t="s">
        <v>414</v>
      </c>
      <c r="G211" s="27">
        <v>58779</v>
      </c>
      <c r="H211" s="39">
        <v>13</v>
      </c>
      <c r="I211" s="30">
        <f t="shared" si="115"/>
        <v>3.25</v>
      </c>
      <c r="J211" s="30">
        <v>0</v>
      </c>
      <c r="K211" s="31" t="s">
        <v>33</v>
      </c>
      <c r="L211" s="32"/>
      <c r="M211" s="32"/>
      <c r="N211" s="32"/>
      <c r="O211" s="33">
        <f>VLOOKUP(K211,Зони!B:D,2,FALSE)</f>
        <v>0</v>
      </c>
      <c r="P211" s="34" t="str">
        <f t="shared" si="116"/>
        <v>немає даних</v>
      </c>
      <c r="Q211" s="34">
        <f t="shared" si="120"/>
        <v>9.4E-2</v>
      </c>
      <c r="R211" s="26">
        <v>4</v>
      </c>
      <c r="S211" s="35">
        <f>VLOOKUP(E211,ящв!A:H,3,FALSE)</f>
        <v>8.3000000000000007</v>
      </c>
      <c r="T211" s="35">
        <f>VLOOKUP(E211,ящв!A:H,4,FALSE)</f>
        <v>2.9000000000000001E-2</v>
      </c>
      <c r="U211" s="33">
        <v>41.9</v>
      </c>
      <c r="V211" s="33">
        <v>27.7</v>
      </c>
      <c r="W211" s="36">
        <v>25.4</v>
      </c>
      <c r="X211" s="37">
        <f>VLOOKUP(E211,шт!A:H,3,FALSE)</f>
        <v>1.98</v>
      </c>
      <c r="Y211" s="38">
        <v>1.98</v>
      </c>
      <c r="Z211" s="38">
        <v>27</v>
      </c>
      <c r="AA211" s="38">
        <v>24</v>
      </c>
      <c r="AB211" s="38">
        <v>9</v>
      </c>
      <c r="AC211" s="11"/>
      <c r="AD211" s="11"/>
      <c r="AE211" s="11"/>
      <c r="AF211" s="11"/>
      <c r="AG211" s="11"/>
      <c r="AH211" s="11"/>
      <c r="AI211" s="11"/>
    </row>
    <row r="212" spans="1:35" ht="46.5" customHeight="1" outlineLevel="1" x14ac:dyDescent="0.2">
      <c r="A212" s="24">
        <f t="shared" si="114"/>
        <v>3.1666666666666665</v>
      </c>
      <c r="B212" s="25" t="s">
        <v>415</v>
      </c>
      <c r="C212" s="26"/>
      <c r="D212" s="26"/>
      <c r="E212" s="27">
        <v>170367</v>
      </c>
      <c r="F212" s="26" t="s">
        <v>416</v>
      </c>
      <c r="G212" s="27">
        <v>58780</v>
      </c>
      <c r="H212" s="39">
        <v>19</v>
      </c>
      <c r="I212" s="30">
        <f t="shared" si="115"/>
        <v>3.1666666666666665</v>
      </c>
      <c r="J212" s="30">
        <v>0</v>
      </c>
      <c r="K212" s="31" t="s">
        <v>33</v>
      </c>
      <c r="L212" s="32"/>
      <c r="M212" s="32"/>
      <c r="N212" s="32"/>
      <c r="O212" s="33">
        <f>VLOOKUP(K212,Зони!B:D,2,FALSE)</f>
        <v>0</v>
      </c>
      <c r="P212" s="34" t="str">
        <f t="shared" si="116"/>
        <v>немає даних</v>
      </c>
      <c r="Q212" s="34">
        <f t="shared" si="120"/>
        <v>0.13900000000000001</v>
      </c>
      <c r="R212" s="26">
        <v>6</v>
      </c>
      <c r="S212" s="35">
        <f>VLOOKUP(E212,ящв!A:H,3,FALSE)</f>
        <v>12.45</v>
      </c>
      <c r="T212" s="35">
        <f>VLOOKUP(E212,ящв!A:H,4,FALSE)</f>
        <v>4.3999999999999997E-2</v>
      </c>
      <c r="U212" s="33">
        <v>54.4</v>
      </c>
      <c r="V212" s="33">
        <v>31.7</v>
      </c>
      <c r="W212" s="36">
        <v>25.4</v>
      </c>
      <c r="X212" s="37">
        <f>VLOOKUP(E212,шт!A:H,3,FALSE)</f>
        <v>1.96</v>
      </c>
      <c r="Y212" s="38">
        <v>1.96</v>
      </c>
      <c r="Z212" s="38">
        <v>27</v>
      </c>
      <c r="AA212" s="38">
        <v>25</v>
      </c>
      <c r="AB212" s="38">
        <v>10</v>
      </c>
      <c r="AC212" s="11"/>
      <c r="AD212" s="11"/>
      <c r="AE212" s="11"/>
      <c r="AF212" s="11"/>
      <c r="AG212" s="11"/>
      <c r="AH212" s="11"/>
      <c r="AI212" s="11"/>
    </row>
    <row r="213" spans="1:35" ht="46.5" customHeight="1" outlineLevel="1" x14ac:dyDescent="0.2">
      <c r="A213" s="24">
        <f t="shared" si="114"/>
        <v>2.75</v>
      </c>
      <c r="B213" s="25" t="s">
        <v>417</v>
      </c>
      <c r="C213" s="26"/>
      <c r="D213" s="26"/>
      <c r="E213" s="27">
        <v>170369</v>
      </c>
      <c r="F213" s="26" t="s">
        <v>418</v>
      </c>
      <c r="G213" s="27">
        <v>58781</v>
      </c>
      <c r="H213" s="39">
        <v>11</v>
      </c>
      <c r="I213" s="30">
        <f t="shared" si="115"/>
        <v>2.75</v>
      </c>
      <c r="J213" s="30">
        <v>0</v>
      </c>
      <c r="K213" s="31" t="s">
        <v>33</v>
      </c>
      <c r="L213" s="32"/>
      <c r="M213" s="32"/>
      <c r="N213" s="32"/>
      <c r="O213" s="33">
        <f>VLOOKUP(K213,Зони!B:D,2,FALSE)</f>
        <v>0</v>
      </c>
      <c r="P213" s="34" t="str">
        <f t="shared" si="116"/>
        <v>немає даних</v>
      </c>
      <c r="Q213" s="34">
        <f t="shared" si="120"/>
        <v>0.10199999999999999</v>
      </c>
      <c r="R213" s="26">
        <v>4</v>
      </c>
      <c r="S213" s="35">
        <f>VLOOKUP(E213,ящв!A:H,3,FALSE)</f>
        <v>8.6999999999999993</v>
      </c>
      <c r="T213" s="35">
        <f>VLOOKUP(E213,ящв!A:H,4,FALSE)</f>
        <v>3.6999999999999998E-2</v>
      </c>
      <c r="U213" s="33">
        <v>41.9</v>
      </c>
      <c r="V213" s="33">
        <v>27.7</v>
      </c>
      <c r="W213" s="36">
        <v>31.5</v>
      </c>
      <c r="X213" s="37">
        <f>VLOOKUP(E213,шт!A:H,3,FALSE)</f>
        <v>2</v>
      </c>
      <c r="Y213" s="38">
        <v>2</v>
      </c>
      <c r="Z213" s="38">
        <v>30</v>
      </c>
      <c r="AA213" s="38">
        <v>26.5</v>
      </c>
      <c r="AB213" s="38">
        <v>10</v>
      </c>
      <c r="AC213" s="11"/>
      <c r="AD213" s="11"/>
      <c r="AE213" s="11"/>
      <c r="AF213" s="11"/>
      <c r="AG213" s="11"/>
      <c r="AH213" s="11"/>
      <c r="AI213" s="11"/>
    </row>
    <row r="214" spans="1:35" ht="46.5" customHeight="1" outlineLevel="1" x14ac:dyDescent="0.2">
      <c r="A214" s="24">
        <f t="shared" si="114"/>
        <v>1.3333333333333333</v>
      </c>
      <c r="B214" s="25" t="s">
        <v>419</v>
      </c>
      <c r="C214" s="26"/>
      <c r="D214" s="26"/>
      <c r="E214" s="27">
        <v>170374</v>
      </c>
      <c r="F214" s="26" t="s">
        <v>420</v>
      </c>
      <c r="G214" s="27">
        <v>58783</v>
      </c>
      <c r="H214" s="39">
        <v>8</v>
      </c>
      <c r="I214" s="30">
        <f t="shared" si="115"/>
        <v>1.3333333333333333</v>
      </c>
      <c r="J214" s="30">
        <v>0</v>
      </c>
      <c r="K214" s="31" t="s">
        <v>33</v>
      </c>
      <c r="L214" s="32"/>
      <c r="M214" s="32"/>
      <c r="N214" s="32"/>
      <c r="O214" s="33">
        <f>VLOOKUP(K214,Зони!B:D,2,FALSE)</f>
        <v>0</v>
      </c>
      <c r="P214" s="34" t="str">
        <f t="shared" si="116"/>
        <v>немає даних</v>
      </c>
      <c r="Q214" s="34">
        <f t="shared" si="120"/>
        <v>4.3999999999999997E-2</v>
      </c>
      <c r="R214" s="26">
        <v>6</v>
      </c>
      <c r="S214" s="35">
        <f>VLOOKUP(E214,ящв!A:H,3,FALSE)</f>
        <v>9.1</v>
      </c>
      <c r="T214" s="35">
        <f>VLOOKUP(E214,ящв!A:H,4,FALSE)</f>
        <v>3.3000000000000002E-2</v>
      </c>
      <c r="U214" s="33">
        <v>47.2</v>
      </c>
      <c r="V214" s="33">
        <v>27.7</v>
      </c>
      <c r="W214" s="36">
        <v>25.4</v>
      </c>
      <c r="X214" s="37">
        <f>VLOOKUP(E214,шт!A:H,3,FALSE)</f>
        <v>1.5</v>
      </c>
      <c r="Y214" s="38">
        <v>1.5</v>
      </c>
      <c r="Z214" s="38">
        <v>27</v>
      </c>
      <c r="AA214" s="38">
        <v>25</v>
      </c>
      <c r="AB214" s="38">
        <v>7.5</v>
      </c>
      <c r="AC214" s="11"/>
      <c r="AD214" s="11"/>
      <c r="AE214" s="11"/>
      <c r="AF214" s="11"/>
      <c r="AG214" s="11"/>
      <c r="AH214" s="11"/>
      <c r="AI214" s="11"/>
    </row>
    <row r="215" spans="1:35" ht="46.5" customHeight="1" outlineLevel="1" x14ac:dyDescent="0.2">
      <c r="A215" s="24">
        <f t="shared" si="114"/>
        <v>2.125</v>
      </c>
      <c r="B215" s="25" t="s">
        <v>421</v>
      </c>
      <c r="C215" s="26"/>
      <c r="D215" s="26"/>
      <c r="E215" s="27">
        <v>171725</v>
      </c>
      <c r="F215" s="26" t="s">
        <v>422</v>
      </c>
      <c r="G215" s="28">
        <v>44039</v>
      </c>
      <c r="H215" s="39">
        <v>17</v>
      </c>
      <c r="I215" s="30">
        <f t="shared" si="115"/>
        <v>2.125</v>
      </c>
      <c r="J215" s="30">
        <v>0</v>
      </c>
      <c r="K215" s="31" t="s">
        <v>33</v>
      </c>
      <c r="L215" s="32"/>
      <c r="M215" s="32"/>
      <c r="N215" s="32"/>
      <c r="O215" s="33">
        <f>VLOOKUP(K215,Зони!B:D,2,FALSE)</f>
        <v>0</v>
      </c>
      <c r="P215" s="34" t="str">
        <f t="shared" si="116"/>
        <v>немає даних</v>
      </c>
      <c r="Q215" s="34">
        <f t="shared" si="120"/>
        <v>8.5000000000000006E-2</v>
      </c>
      <c r="R215" s="26">
        <v>8</v>
      </c>
      <c r="S215" s="35">
        <f>VLOOKUP(E215,ящв!A:H,3,FALSE)</f>
        <v>13.9</v>
      </c>
      <c r="T215" s="35">
        <f>VLOOKUP(E215,ящв!A:H,4,FALSE)</f>
        <v>0.04</v>
      </c>
      <c r="U215" s="33">
        <v>49.5</v>
      </c>
      <c r="V215" s="33">
        <v>32</v>
      </c>
      <c r="W215" s="36">
        <v>25.5</v>
      </c>
      <c r="X215" s="37">
        <f>VLOOKUP(E215,шт!A:H,3,FALSE)</f>
        <v>1.62</v>
      </c>
      <c r="Y215" s="38">
        <v>1.62</v>
      </c>
      <c r="Z215" s="38">
        <v>24</v>
      </c>
      <c r="AA215" s="38">
        <v>24</v>
      </c>
      <c r="AB215" s="38">
        <v>8</v>
      </c>
      <c r="AC215" s="11"/>
      <c r="AD215" s="11"/>
      <c r="AE215" s="11"/>
      <c r="AF215" s="11"/>
      <c r="AG215" s="11"/>
      <c r="AH215" s="11"/>
      <c r="AI215" s="11"/>
    </row>
    <row r="216" spans="1:35" ht="46.5" customHeight="1" outlineLevel="1" x14ac:dyDescent="0.2">
      <c r="A216" s="24">
        <f t="shared" si="114"/>
        <v>3.1666666666666665</v>
      </c>
      <c r="B216" s="25" t="s">
        <v>423</v>
      </c>
      <c r="C216" s="26"/>
      <c r="D216" s="26"/>
      <c r="E216" s="27">
        <v>171920</v>
      </c>
      <c r="F216" s="26" t="s">
        <v>424</v>
      </c>
      <c r="G216" s="27">
        <v>58720</v>
      </c>
      <c r="H216" s="39">
        <v>19</v>
      </c>
      <c r="I216" s="30">
        <f t="shared" si="115"/>
        <v>3.1666666666666665</v>
      </c>
      <c r="J216" s="30">
        <v>0</v>
      </c>
      <c r="K216" s="31" t="s">
        <v>33</v>
      </c>
      <c r="L216" s="32"/>
      <c r="M216" s="32"/>
      <c r="N216" s="32"/>
      <c r="O216" s="33">
        <f>VLOOKUP(K216,Зони!B:D,2,FALSE)</f>
        <v>0</v>
      </c>
      <c r="P216" s="34" t="str">
        <f t="shared" si="116"/>
        <v>немає даних</v>
      </c>
      <c r="Q216" s="34">
        <f t="shared" si="120"/>
        <v>5.0999999999999997E-2</v>
      </c>
      <c r="R216" s="26">
        <v>6</v>
      </c>
      <c r="S216" s="35">
        <f>VLOOKUP(E216,ящв!A:H,3,FALSE)</f>
        <v>4.8</v>
      </c>
      <c r="T216" s="35">
        <f>VLOOKUP(E216,ящв!A:H,4,FALSE)</f>
        <v>1.6E-2</v>
      </c>
      <c r="U216" s="33">
        <v>32</v>
      </c>
      <c r="V216" s="33">
        <v>23.9</v>
      </c>
      <c r="W216" s="36">
        <v>20.6</v>
      </c>
      <c r="X216" s="37">
        <f>VLOOKUP(E216,шт!A:H,3,FALSE)</f>
        <v>0.75</v>
      </c>
      <c r="Y216" s="38">
        <v>0.75</v>
      </c>
      <c r="Z216" s="38">
        <v>23</v>
      </c>
      <c r="AA216" s="38">
        <v>20</v>
      </c>
      <c r="AB216" s="38">
        <v>5</v>
      </c>
      <c r="AC216" s="11"/>
      <c r="AD216" s="11"/>
      <c r="AE216" s="11"/>
      <c r="AF216" s="11"/>
      <c r="AG216" s="11"/>
      <c r="AH216" s="11"/>
      <c r="AI216" s="11"/>
    </row>
    <row r="217" spans="1:35" ht="46.5" customHeight="1" outlineLevel="1" x14ac:dyDescent="0.2">
      <c r="A217" s="24">
        <f t="shared" si="114"/>
        <v>6</v>
      </c>
      <c r="B217" s="25" t="s">
        <v>425</v>
      </c>
      <c r="C217" s="26"/>
      <c r="D217" s="26"/>
      <c r="E217" s="27">
        <v>171956</v>
      </c>
      <c r="F217" s="26" t="s">
        <v>426</v>
      </c>
      <c r="G217" s="58">
        <v>57297</v>
      </c>
      <c r="H217" s="39">
        <v>6</v>
      </c>
      <c r="I217" s="30">
        <f t="shared" si="115"/>
        <v>6</v>
      </c>
      <c r="J217" s="30">
        <v>0</v>
      </c>
      <c r="K217" s="31" t="s">
        <v>33</v>
      </c>
      <c r="L217" s="32"/>
      <c r="M217" s="32"/>
      <c r="N217" s="32"/>
      <c r="O217" s="33">
        <f>VLOOKUP(K217,Зони!B:D,2,FALSE)</f>
        <v>0</v>
      </c>
      <c r="P217" s="34" t="str">
        <f t="shared" si="116"/>
        <v>немає даних</v>
      </c>
      <c r="Q217" s="34">
        <f t="shared" si="120"/>
        <v>0.38400000000000001</v>
      </c>
      <c r="R217" s="26">
        <v>1</v>
      </c>
      <c r="S217" s="35">
        <f>VLOOKUP(E217,ящв!A:H,3,FALSE)</f>
        <v>15.01</v>
      </c>
      <c r="T217" s="35">
        <f>VLOOKUP(E217,ящв!A:H,4,FALSE)</f>
        <v>6.4000000000000001E-2</v>
      </c>
      <c r="U217" s="33">
        <v>55</v>
      </c>
      <c r="V217" s="33">
        <v>27.7</v>
      </c>
      <c r="W217" s="36">
        <v>41.7</v>
      </c>
      <c r="X217" s="37">
        <f>VLOOKUP(E217,шт!A:H,3,FALSE)</f>
        <v>15.32</v>
      </c>
      <c r="Y217" s="38">
        <v>15.32</v>
      </c>
      <c r="Z217" s="38">
        <v>55</v>
      </c>
      <c r="AA217" s="38">
        <v>41.7</v>
      </c>
      <c r="AB217" s="38">
        <v>27.7</v>
      </c>
      <c r="AC217" s="11"/>
      <c r="AD217" s="11"/>
      <c r="AE217" s="11"/>
      <c r="AF217" s="11"/>
      <c r="AG217" s="11"/>
      <c r="AH217" s="11"/>
      <c r="AI217" s="11"/>
    </row>
    <row r="218" spans="1:35" ht="46.5" customHeight="1" outlineLevel="1" x14ac:dyDescent="0.2">
      <c r="A218" s="24">
        <f t="shared" si="114"/>
        <v>0.66666666666666663</v>
      </c>
      <c r="B218" s="25" t="s">
        <v>427</v>
      </c>
      <c r="C218" s="26"/>
      <c r="D218" s="26" t="s">
        <v>31</v>
      </c>
      <c r="E218" s="27">
        <v>170370</v>
      </c>
      <c r="F218" s="26" t="s">
        <v>428</v>
      </c>
      <c r="G218" s="27">
        <v>58789</v>
      </c>
      <c r="H218" s="39">
        <v>4</v>
      </c>
      <c r="I218" s="30">
        <f t="shared" si="115"/>
        <v>0.66666666666666663</v>
      </c>
      <c r="J218" s="30">
        <v>0</v>
      </c>
      <c r="K218" s="31" t="s">
        <v>33</v>
      </c>
      <c r="L218" s="32"/>
      <c r="M218" s="32"/>
      <c r="N218" s="32"/>
      <c r="O218" s="33">
        <f>VLOOKUP(K218,Зони!B:D,2,FALSE)</f>
        <v>0</v>
      </c>
      <c r="P218" s="34" t="str">
        <f t="shared" si="116"/>
        <v>немає даних</v>
      </c>
      <c r="Q218" s="34">
        <f t="shared" si="120"/>
        <v>2.9000000000000001E-2</v>
      </c>
      <c r="R218" s="26">
        <v>6</v>
      </c>
      <c r="S218" s="35">
        <f>VLOOKUP(E218,ящв!A:H,3,FALSE)</f>
        <v>10.1</v>
      </c>
      <c r="T218" s="35">
        <f>VLOOKUP(E218,ящв!A:H,4,FALSE)</f>
        <v>4.2999999999999997E-2</v>
      </c>
      <c r="U218" s="33">
        <v>49.1</v>
      </c>
      <c r="V218" s="33">
        <v>27.7</v>
      </c>
      <c r="W218" s="36">
        <v>31.5</v>
      </c>
      <c r="X218" s="37">
        <f>VLOOKUP(E218,шт!A:H,3,FALSE)</f>
        <v>1.67</v>
      </c>
      <c r="Y218" s="38">
        <v>1.67</v>
      </c>
      <c r="Z218" s="38">
        <v>30</v>
      </c>
      <c r="AA218" s="38">
        <v>27</v>
      </c>
      <c r="AB218" s="38">
        <v>8</v>
      </c>
      <c r="AC218" s="11"/>
      <c r="AD218" s="11"/>
      <c r="AE218" s="11"/>
      <c r="AF218" s="11"/>
      <c r="AG218" s="11"/>
      <c r="AH218" s="11"/>
      <c r="AI218" s="11"/>
    </row>
    <row r="219" spans="1:35" ht="46.5" customHeight="1" outlineLevel="1" x14ac:dyDescent="0.2">
      <c r="A219" s="24">
        <f t="shared" si="114"/>
        <v>0.16666666666666666</v>
      </c>
      <c r="B219" s="25" t="s">
        <v>429</v>
      </c>
      <c r="C219" s="26"/>
      <c r="D219" s="26"/>
      <c r="E219" s="27">
        <v>170371</v>
      </c>
      <c r="F219" s="26" t="s">
        <v>430</v>
      </c>
      <c r="G219" s="27">
        <v>58784</v>
      </c>
      <c r="H219" s="39">
        <v>1</v>
      </c>
      <c r="I219" s="30">
        <f t="shared" si="115"/>
        <v>0.16666666666666666</v>
      </c>
      <c r="J219" s="30">
        <v>0</v>
      </c>
      <c r="K219" s="31" t="s">
        <v>33</v>
      </c>
      <c r="L219" s="32"/>
      <c r="M219" s="32"/>
      <c r="N219" s="32"/>
      <c r="O219" s="33">
        <f>VLOOKUP(K219,Зони!B:D,2,FALSE)</f>
        <v>0</v>
      </c>
      <c r="P219" s="34" t="str">
        <f t="shared" si="116"/>
        <v>немає даних</v>
      </c>
      <c r="Q219" s="34">
        <f t="shared" si="120"/>
        <v>7.0000000000000001E-3</v>
      </c>
      <c r="R219" s="26">
        <v>6</v>
      </c>
      <c r="S219" s="35">
        <f>VLOOKUP(E219,ящв!A:H,3,FALSE)</f>
        <v>10.71</v>
      </c>
      <c r="T219" s="35">
        <f>VLOOKUP(E219,ящв!A:H,4,FALSE)</f>
        <v>3.9E-2</v>
      </c>
      <c r="U219" s="33">
        <v>54.4</v>
      </c>
      <c r="V219" s="33">
        <v>27.9</v>
      </c>
      <c r="W219" s="36">
        <v>25.4</v>
      </c>
      <c r="X219" s="37">
        <f>VLOOKUP(E219,шт!A:H,3,FALSE)</f>
        <v>1.734</v>
      </c>
      <c r="Y219" s="38">
        <v>1.734</v>
      </c>
      <c r="Z219" s="38">
        <v>27</v>
      </c>
      <c r="AA219" s="38">
        <v>24</v>
      </c>
      <c r="AB219" s="38">
        <v>9</v>
      </c>
      <c r="AC219" s="11"/>
      <c r="AD219" s="11"/>
      <c r="AE219" s="11"/>
      <c r="AF219" s="11"/>
      <c r="AG219" s="11"/>
      <c r="AH219" s="11"/>
      <c r="AI219" s="11"/>
    </row>
    <row r="220" spans="1:35" ht="46.5" customHeight="1" outlineLevel="1" x14ac:dyDescent="0.2">
      <c r="A220" s="24">
        <f t="shared" si="114"/>
        <v>1.8333333333333333</v>
      </c>
      <c r="B220" s="25" t="s">
        <v>431</v>
      </c>
      <c r="C220" s="26"/>
      <c r="D220" s="26" t="s">
        <v>31</v>
      </c>
      <c r="E220" s="27">
        <v>170372</v>
      </c>
      <c r="F220" s="26" t="s">
        <v>432</v>
      </c>
      <c r="G220" s="27">
        <v>58785</v>
      </c>
      <c r="H220" s="39">
        <v>11</v>
      </c>
      <c r="I220" s="30">
        <f t="shared" si="115"/>
        <v>1.8333333333333333</v>
      </c>
      <c r="J220" s="30">
        <v>0</v>
      </c>
      <c r="K220" s="31" t="s">
        <v>33</v>
      </c>
      <c r="L220" s="32"/>
      <c r="M220" s="32"/>
      <c r="N220" s="32"/>
      <c r="O220" s="33">
        <f>VLOOKUP(K220,Зони!B:D,2,FALSE)</f>
        <v>0</v>
      </c>
      <c r="P220" s="34" t="str">
        <f t="shared" si="116"/>
        <v>немає даних</v>
      </c>
      <c r="Q220" s="34">
        <f t="shared" si="120"/>
        <v>7.1999999999999995E-2</v>
      </c>
      <c r="R220" s="26">
        <v>6</v>
      </c>
      <c r="S220" s="35">
        <f>VLOOKUP(E220,ящв!A:H,3,FALSE)</f>
        <v>10.4</v>
      </c>
      <c r="T220" s="35">
        <f>VLOOKUP(E220,ящв!A:H,4,FALSE)</f>
        <v>3.9E-2</v>
      </c>
      <c r="U220" s="33">
        <v>54.4</v>
      </c>
      <c r="V220" s="33">
        <v>27.9</v>
      </c>
      <c r="W220" s="36">
        <v>25.4</v>
      </c>
      <c r="X220" s="37">
        <f>VLOOKUP(E220,шт!A:H,3,FALSE)</f>
        <v>1.6930000000000001</v>
      </c>
      <c r="Y220" s="38">
        <v>1.6930000000000001</v>
      </c>
      <c r="Z220" s="38">
        <v>27</v>
      </c>
      <c r="AA220" s="38">
        <v>25</v>
      </c>
      <c r="AB220" s="38">
        <v>9</v>
      </c>
      <c r="AC220" s="11"/>
      <c r="AD220" s="11"/>
      <c r="AE220" s="11"/>
      <c r="AF220" s="11"/>
      <c r="AG220" s="11"/>
      <c r="AH220" s="11"/>
      <c r="AI220" s="11"/>
    </row>
    <row r="221" spans="1:35" ht="12" customHeight="1" outlineLevel="1" x14ac:dyDescent="0.2">
      <c r="A221" s="11"/>
      <c r="B221" s="18" t="s">
        <v>433</v>
      </c>
      <c r="C221" s="19"/>
      <c r="D221" s="20"/>
      <c r="E221" s="21"/>
      <c r="F221" s="21"/>
      <c r="G221" s="21"/>
      <c r="H221" s="20"/>
      <c r="I221" s="21"/>
      <c r="J221" s="21"/>
      <c r="K221" s="21"/>
      <c r="L221" s="21"/>
      <c r="M221" s="21"/>
      <c r="N221" s="21"/>
      <c r="O221" s="20"/>
      <c r="P221" s="22"/>
      <c r="Q221" s="23"/>
      <c r="R221" s="21"/>
      <c r="S221" s="20"/>
      <c r="T221" s="20"/>
      <c r="U221" s="21"/>
      <c r="V221" s="21"/>
      <c r="W221" s="21"/>
      <c r="X221" s="21"/>
      <c r="Y221" s="21"/>
      <c r="Z221" s="21"/>
      <c r="AA221" s="21"/>
      <c r="AB221" s="21"/>
    </row>
    <row r="222" spans="1:35" ht="46.5" customHeight="1" outlineLevel="1" x14ac:dyDescent="0.2">
      <c r="A222" s="24">
        <f t="shared" ref="A222:A230" si="122">J222+I222</f>
        <v>0.33333333333333331</v>
      </c>
      <c r="B222" s="25" t="s">
        <v>434</v>
      </c>
      <c r="C222" s="26"/>
      <c r="D222" s="26"/>
      <c r="E222" s="27">
        <v>171791</v>
      </c>
      <c r="F222" s="26" t="s">
        <v>435</v>
      </c>
      <c r="G222" s="26" t="s">
        <v>436</v>
      </c>
      <c r="H222" s="39">
        <v>2</v>
      </c>
      <c r="I222" s="30">
        <f t="shared" ref="I222:I230" si="123">H222/R222</f>
        <v>0.33333333333333331</v>
      </c>
      <c r="J222" s="30">
        <v>0</v>
      </c>
      <c r="K222" s="31" t="s">
        <v>33</v>
      </c>
      <c r="L222" s="32"/>
      <c r="M222" s="32"/>
      <c r="N222" s="32"/>
      <c r="O222" s="33">
        <f>VLOOKUP(K222,Зони!B:D,2,FALSE)</f>
        <v>0</v>
      </c>
      <c r="P222" s="34" t="str">
        <f t="shared" ref="P222:P230" si="124">IFERROR(A222/N222*V222/100/O222,"немає даних")</f>
        <v>немає даних</v>
      </c>
      <c r="Q222" s="34">
        <f t="shared" ref="Q222:Q230" si="125">IF(OR(K222="стелаж",K222="2й поверх 1"),ROUND(T222*A222,3),IFERROR(ROUND(P222,1)*U222/100,"немає даних"))</f>
        <v>1.4999999999999999E-2</v>
      </c>
      <c r="R222" s="26">
        <v>6</v>
      </c>
      <c r="S222" s="35">
        <f>VLOOKUP(E222,ящв!A:H,3,FALSE)</f>
        <v>2</v>
      </c>
      <c r="T222" s="35">
        <f>VLOOKUP(E222,ящв!A:H,4,FALSE)</f>
        <v>4.5999999999999999E-2</v>
      </c>
      <c r="U222" s="33">
        <v>56</v>
      </c>
      <c r="V222" s="33">
        <v>37</v>
      </c>
      <c r="W222" s="36">
        <v>22</v>
      </c>
      <c r="X222" s="37">
        <f>VLOOKUP(E222,шт!A:H,3,FALSE)</f>
        <v>0.2</v>
      </c>
      <c r="Y222" s="38">
        <v>0.2</v>
      </c>
      <c r="Z222" s="38">
        <v>26</v>
      </c>
      <c r="AA222" s="38">
        <v>25</v>
      </c>
      <c r="AB222" s="38">
        <v>9</v>
      </c>
      <c r="AC222" s="11"/>
      <c r="AD222" s="11"/>
      <c r="AE222" s="11"/>
      <c r="AF222" s="11"/>
      <c r="AG222" s="11"/>
      <c r="AH222" s="11"/>
      <c r="AI222" s="11"/>
    </row>
    <row r="223" spans="1:35" ht="46.5" customHeight="1" outlineLevel="1" x14ac:dyDescent="0.2">
      <c r="A223" s="24">
        <f t="shared" si="122"/>
        <v>1.5</v>
      </c>
      <c r="B223" s="25" t="s">
        <v>437</v>
      </c>
      <c r="C223" s="26"/>
      <c r="D223" s="26"/>
      <c r="E223" s="27">
        <v>171214</v>
      </c>
      <c r="F223" s="26" t="s">
        <v>438</v>
      </c>
      <c r="G223" s="26" t="s">
        <v>439</v>
      </c>
      <c r="H223" s="39">
        <v>9</v>
      </c>
      <c r="I223" s="30">
        <f t="shared" si="123"/>
        <v>1.5</v>
      </c>
      <c r="J223" s="30">
        <v>0</v>
      </c>
      <c r="K223" s="31" t="s">
        <v>33</v>
      </c>
      <c r="L223" s="32"/>
      <c r="M223" s="32"/>
      <c r="N223" s="32"/>
      <c r="O223" s="33">
        <f>VLOOKUP(K223,Зони!B:D,2,FALSE)</f>
        <v>0</v>
      </c>
      <c r="P223" s="34" t="str">
        <f t="shared" si="124"/>
        <v>немає даних</v>
      </c>
      <c r="Q223" s="34">
        <f t="shared" si="125"/>
        <v>6.6000000000000003E-2</v>
      </c>
      <c r="R223" s="26">
        <v>6</v>
      </c>
      <c r="S223" s="35">
        <f>VLOOKUP(E223,ящв!A:H,3,FALSE)</f>
        <v>2</v>
      </c>
      <c r="T223" s="35">
        <f>VLOOKUP(E223,ящв!A:H,4,FALSE)</f>
        <v>4.3999999999999997E-2</v>
      </c>
      <c r="U223" s="33">
        <v>58</v>
      </c>
      <c r="V223" s="33">
        <v>34.5</v>
      </c>
      <c r="W223" s="36">
        <v>22</v>
      </c>
      <c r="X223" s="37">
        <f>VLOOKUP(E223,шт!A:H,3,FALSE)</f>
        <v>0.15</v>
      </c>
      <c r="Y223" s="38">
        <v>0.15</v>
      </c>
      <c r="Z223" s="38">
        <v>27</v>
      </c>
      <c r="AA223" s="38">
        <v>24</v>
      </c>
      <c r="AB223" s="38">
        <v>7.5</v>
      </c>
      <c r="AC223" s="11"/>
      <c r="AD223" s="11"/>
      <c r="AE223" s="11"/>
      <c r="AF223" s="11"/>
      <c r="AG223" s="11"/>
      <c r="AH223" s="11"/>
      <c r="AI223" s="11"/>
    </row>
    <row r="224" spans="1:35" ht="46.5" customHeight="1" outlineLevel="1" x14ac:dyDescent="0.2">
      <c r="A224" s="24">
        <f t="shared" si="122"/>
        <v>6.25</v>
      </c>
      <c r="B224" s="25" t="s">
        <v>440</v>
      </c>
      <c r="C224" s="26"/>
      <c r="D224" s="26" t="s">
        <v>31</v>
      </c>
      <c r="E224" s="27">
        <v>166466</v>
      </c>
      <c r="F224" s="26" t="s">
        <v>441</v>
      </c>
      <c r="G224" s="27">
        <v>58660</v>
      </c>
      <c r="H224" s="39">
        <v>150</v>
      </c>
      <c r="I224" s="30">
        <f t="shared" si="123"/>
        <v>6.25</v>
      </c>
      <c r="J224" s="30">
        <v>0</v>
      </c>
      <c r="K224" s="31" t="s">
        <v>33</v>
      </c>
      <c r="L224" s="32"/>
      <c r="M224" s="32"/>
      <c r="N224" s="32"/>
      <c r="O224" s="33">
        <f>VLOOKUP(K224,Зони!B:D,2,FALSE)</f>
        <v>0</v>
      </c>
      <c r="P224" s="34" t="str">
        <f t="shared" si="124"/>
        <v>немає даних</v>
      </c>
      <c r="Q224" s="34">
        <f t="shared" si="125"/>
        <v>0.15</v>
      </c>
      <c r="R224" s="26">
        <v>24</v>
      </c>
      <c r="S224" s="35">
        <f>VLOOKUP(E224,ящв!A:H,3,FALSE)</f>
        <v>7.5</v>
      </c>
      <c r="T224" s="35">
        <f>VLOOKUP(E224,ящв!A:H,4,FALSE)</f>
        <v>2.4E-2</v>
      </c>
      <c r="U224" s="33">
        <v>34.5</v>
      </c>
      <c r="V224" s="33">
        <v>26.5</v>
      </c>
      <c r="W224" s="36">
        <v>25.8</v>
      </c>
      <c r="X224" s="37">
        <f>VLOOKUP(E224,шт!A:H,3,FALSE)</f>
        <v>0.3</v>
      </c>
      <c r="Y224" s="38">
        <v>0.3</v>
      </c>
      <c r="Z224" s="38">
        <v>16.5</v>
      </c>
      <c r="AA224" s="38">
        <v>13</v>
      </c>
      <c r="AB224" s="38">
        <v>4</v>
      </c>
      <c r="AC224" s="11"/>
      <c r="AD224" s="11"/>
      <c r="AE224" s="11"/>
      <c r="AF224" s="11"/>
      <c r="AG224" s="11"/>
      <c r="AH224" s="11"/>
      <c r="AI224" s="11"/>
    </row>
    <row r="225" spans="1:35" ht="46.5" customHeight="1" outlineLevel="1" x14ac:dyDescent="0.2">
      <c r="A225" s="24">
        <f t="shared" si="122"/>
        <v>0.375</v>
      </c>
      <c r="B225" s="25" t="s">
        <v>442</v>
      </c>
      <c r="C225" s="26"/>
      <c r="D225" s="26"/>
      <c r="E225" s="27">
        <v>169812</v>
      </c>
      <c r="F225" s="26" t="s">
        <v>443</v>
      </c>
      <c r="G225" s="27">
        <v>58671</v>
      </c>
      <c r="H225" s="39">
        <v>9</v>
      </c>
      <c r="I225" s="30">
        <f t="shared" si="123"/>
        <v>0.375</v>
      </c>
      <c r="J225" s="30">
        <v>0</v>
      </c>
      <c r="K225" s="31" t="s">
        <v>33</v>
      </c>
      <c r="L225" s="32"/>
      <c r="M225" s="32"/>
      <c r="N225" s="32"/>
      <c r="O225" s="33">
        <f>VLOOKUP(K225,Зони!B:D,2,FALSE)</f>
        <v>0</v>
      </c>
      <c r="P225" s="34" t="str">
        <f t="shared" si="124"/>
        <v>немає даних</v>
      </c>
      <c r="Q225" s="34">
        <f t="shared" si="125"/>
        <v>8.9999999999999993E-3</v>
      </c>
      <c r="R225" s="26">
        <v>24</v>
      </c>
      <c r="S225" s="35">
        <f>VLOOKUP(E225,ящв!A:H,3,FALSE)</f>
        <v>7.35</v>
      </c>
      <c r="T225" s="35">
        <f>VLOOKUP(E225,ящв!A:H,4,FALSE)</f>
        <v>2.4E-2</v>
      </c>
      <c r="U225" s="33">
        <v>34.5</v>
      </c>
      <c r="V225" s="33">
        <v>26.5</v>
      </c>
      <c r="W225" s="36">
        <v>25.8</v>
      </c>
      <c r="X225" s="37">
        <f>VLOOKUP(E225,шт!A:H,3,FALSE)</f>
        <v>0.3</v>
      </c>
      <c r="Y225" s="38">
        <v>0.3</v>
      </c>
      <c r="Z225" s="38">
        <v>19.5</v>
      </c>
      <c r="AA225" s="38">
        <v>13</v>
      </c>
      <c r="AB225" s="38">
        <v>4</v>
      </c>
      <c r="AC225" s="11"/>
      <c r="AD225" s="11"/>
      <c r="AE225" s="11"/>
      <c r="AF225" s="11"/>
      <c r="AG225" s="11"/>
      <c r="AH225" s="11"/>
      <c r="AI225" s="11"/>
    </row>
    <row r="226" spans="1:35" ht="46.5" customHeight="1" outlineLevel="1" x14ac:dyDescent="0.2">
      <c r="A226" s="24">
        <f t="shared" si="122"/>
        <v>9.7083333333333321</v>
      </c>
      <c r="B226" s="25" t="s">
        <v>444</v>
      </c>
      <c r="C226" s="26"/>
      <c r="D226" s="26" t="s">
        <v>31</v>
      </c>
      <c r="E226" s="27">
        <v>167001</v>
      </c>
      <c r="F226" s="26" t="s">
        <v>445</v>
      </c>
      <c r="G226" s="27">
        <v>59661</v>
      </c>
      <c r="H226" s="39">
        <v>137</v>
      </c>
      <c r="I226" s="30">
        <f t="shared" si="123"/>
        <v>5.708333333333333</v>
      </c>
      <c r="J226" s="30">
        <v>4</v>
      </c>
      <c r="K226" s="31" t="s">
        <v>33</v>
      </c>
      <c r="L226" s="32"/>
      <c r="M226" s="32"/>
      <c r="N226" s="32"/>
      <c r="O226" s="33">
        <f>VLOOKUP(K226,Зони!B:D,2,FALSE)</f>
        <v>0</v>
      </c>
      <c r="P226" s="34" t="str">
        <f t="shared" si="124"/>
        <v>немає даних</v>
      </c>
      <c r="Q226" s="34">
        <f t="shared" si="125"/>
        <v>0.17499999999999999</v>
      </c>
      <c r="R226" s="26">
        <v>24</v>
      </c>
      <c r="S226" s="35">
        <f>VLOOKUP(E226,ящв!A:H,3,FALSE)</f>
        <v>5.0999999999999996</v>
      </c>
      <c r="T226" s="35">
        <f>VLOOKUP(E226,ящв!A:H,4,FALSE)</f>
        <v>1.7999999999999999E-2</v>
      </c>
      <c r="U226" s="33">
        <v>33</v>
      </c>
      <c r="V226" s="33">
        <v>21</v>
      </c>
      <c r="W226" s="36">
        <v>25.5</v>
      </c>
      <c r="X226" s="37">
        <f>VLOOKUP(E226,шт!A:H,3,FALSE)</f>
        <v>0.2</v>
      </c>
      <c r="Y226" s="38">
        <v>0.2</v>
      </c>
      <c r="Z226" s="38">
        <v>25</v>
      </c>
      <c r="AA226" s="38">
        <v>15.5</v>
      </c>
      <c r="AB226" s="38">
        <v>2</v>
      </c>
      <c r="AC226" s="11"/>
      <c r="AD226" s="11"/>
      <c r="AE226" s="11"/>
      <c r="AF226" s="11"/>
      <c r="AG226" s="11"/>
      <c r="AH226" s="11"/>
      <c r="AI226" s="11"/>
    </row>
    <row r="227" spans="1:35" ht="46.5" customHeight="1" outlineLevel="1" x14ac:dyDescent="0.2">
      <c r="A227" s="24">
        <f t="shared" si="122"/>
        <v>0.33333333333333331</v>
      </c>
      <c r="B227" s="25" t="s">
        <v>446</v>
      </c>
      <c r="C227" s="26"/>
      <c r="D227" s="26"/>
      <c r="E227" s="27">
        <v>171813</v>
      </c>
      <c r="F227" s="26" t="s">
        <v>447</v>
      </c>
      <c r="G227" s="28">
        <v>52241</v>
      </c>
      <c r="H227" s="39">
        <v>4</v>
      </c>
      <c r="I227" s="30">
        <f t="shared" si="123"/>
        <v>0.33333333333333331</v>
      </c>
      <c r="J227" s="30">
        <v>0</v>
      </c>
      <c r="K227" s="31" t="s">
        <v>33</v>
      </c>
      <c r="L227" s="32"/>
      <c r="M227" s="32"/>
      <c r="N227" s="32"/>
      <c r="O227" s="33">
        <f>VLOOKUP(K227,Зони!B:D,2,FALSE)</f>
        <v>0</v>
      </c>
      <c r="P227" s="34" t="str">
        <f t="shared" si="124"/>
        <v>немає даних</v>
      </c>
      <c r="Q227" s="34">
        <f t="shared" si="125"/>
        <v>0.01</v>
      </c>
      <c r="R227" s="26">
        <v>12</v>
      </c>
      <c r="S227" s="35">
        <f>VLOOKUP(E227,ящв!A:H,3,FALSE)</f>
        <v>7.5</v>
      </c>
      <c r="T227" s="35">
        <f>VLOOKUP(E227,ящв!A:H,4,FALSE)</f>
        <v>0.03</v>
      </c>
      <c r="U227" s="33">
        <v>42</v>
      </c>
      <c r="V227" s="33">
        <v>33</v>
      </c>
      <c r="W227" s="36">
        <v>22</v>
      </c>
      <c r="X227" s="37">
        <f>VLOOKUP(E227,шт!A:H,3,FALSE)</f>
        <v>0.57999999999999996</v>
      </c>
      <c r="Y227" s="38">
        <v>0.57999999999999996</v>
      </c>
      <c r="Z227" s="38">
        <v>20</v>
      </c>
      <c r="AA227" s="38">
        <v>19.5</v>
      </c>
      <c r="AB227" s="38">
        <v>5</v>
      </c>
      <c r="AC227" s="11"/>
      <c r="AD227" s="11"/>
      <c r="AE227" s="11"/>
      <c r="AF227" s="11"/>
      <c r="AG227" s="11"/>
      <c r="AH227" s="11"/>
      <c r="AI227" s="11"/>
    </row>
    <row r="228" spans="1:35" ht="46.5" customHeight="1" outlineLevel="1" x14ac:dyDescent="0.2">
      <c r="A228" s="24">
        <f t="shared" si="122"/>
        <v>0.75</v>
      </c>
      <c r="B228" s="25" t="s">
        <v>448</v>
      </c>
      <c r="C228" s="26"/>
      <c r="D228" s="26" t="s">
        <v>31</v>
      </c>
      <c r="E228" s="27">
        <v>167186</v>
      </c>
      <c r="F228" s="26" t="s">
        <v>449</v>
      </c>
      <c r="G228" s="27">
        <v>58641</v>
      </c>
      <c r="H228" s="39">
        <v>27</v>
      </c>
      <c r="I228" s="30">
        <f t="shared" si="123"/>
        <v>0.75</v>
      </c>
      <c r="J228" s="30">
        <v>0</v>
      </c>
      <c r="K228" s="31" t="s">
        <v>33</v>
      </c>
      <c r="L228" s="32"/>
      <c r="M228" s="32"/>
      <c r="N228" s="32"/>
      <c r="O228" s="33">
        <f>VLOOKUP(K228,Зони!B:D,2,FALSE)</f>
        <v>0</v>
      </c>
      <c r="P228" s="34" t="str">
        <f t="shared" si="124"/>
        <v>немає даних</v>
      </c>
      <c r="Q228" s="34">
        <f t="shared" si="125"/>
        <v>1.7999999999999999E-2</v>
      </c>
      <c r="R228" s="26">
        <v>36</v>
      </c>
      <c r="S228" s="35">
        <f>VLOOKUP(E228,ящв!A:H,3,FALSE)</f>
        <v>5.8</v>
      </c>
      <c r="T228" s="35">
        <f>VLOOKUP(E228,ящв!A:H,4,FALSE)</f>
        <v>2.4E-2</v>
      </c>
      <c r="U228" s="33">
        <v>34.200000000000003</v>
      </c>
      <c r="V228" s="33">
        <v>26.3</v>
      </c>
      <c r="W228" s="36">
        <v>26.2</v>
      </c>
      <c r="X228" s="37">
        <f>VLOOKUP(E228,шт!A:H,3,FALSE)</f>
        <v>0.15</v>
      </c>
      <c r="Y228" s="38">
        <v>0.15</v>
      </c>
      <c r="Z228" s="38">
        <v>19</v>
      </c>
      <c r="AA228" s="38">
        <v>13</v>
      </c>
      <c r="AB228" s="38">
        <v>2.5</v>
      </c>
      <c r="AC228" s="11"/>
      <c r="AD228" s="11"/>
      <c r="AE228" s="11"/>
      <c r="AF228" s="11"/>
      <c r="AG228" s="11"/>
      <c r="AH228" s="11"/>
      <c r="AI228" s="11"/>
    </row>
    <row r="229" spans="1:35" ht="46.5" customHeight="1" outlineLevel="1" x14ac:dyDescent="0.2">
      <c r="A229" s="24">
        <f t="shared" si="122"/>
        <v>9.75</v>
      </c>
      <c r="B229" s="25" t="s">
        <v>450</v>
      </c>
      <c r="C229" s="26"/>
      <c r="D229" s="26"/>
      <c r="E229" s="27">
        <v>169087</v>
      </c>
      <c r="F229" s="26" t="s">
        <v>451</v>
      </c>
      <c r="G229" s="27">
        <v>58642</v>
      </c>
      <c r="H229" s="39">
        <v>351</v>
      </c>
      <c r="I229" s="30">
        <f t="shared" si="123"/>
        <v>9.75</v>
      </c>
      <c r="J229" s="30">
        <v>0</v>
      </c>
      <c r="K229" s="31" t="s">
        <v>33</v>
      </c>
      <c r="L229" s="32"/>
      <c r="M229" s="32"/>
      <c r="N229" s="32"/>
      <c r="O229" s="33">
        <f>VLOOKUP(K229,Зони!B:D,2,FALSE)</f>
        <v>0</v>
      </c>
      <c r="P229" s="34" t="str">
        <f t="shared" si="124"/>
        <v>немає даних</v>
      </c>
      <c r="Q229" s="34">
        <f t="shared" si="125"/>
        <v>0.23400000000000001</v>
      </c>
      <c r="R229" s="26">
        <v>36</v>
      </c>
      <c r="S229" s="35">
        <f>VLOOKUP(E229,ящв!A:H,3,FALSE)</f>
        <v>4.9000000000000004</v>
      </c>
      <c r="T229" s="35">
        <f>VLOOKUP(E229,ящв!A:H,4,FALSE)</f>
        <v>2.4E-2</v>
      </c>
      <c r="U229" s="33">
        <v>34.200000000000003</v>
      </c>
      <c r="V229" s="33">
        <v>26.3</v>
      </c>
      <c r="W229" s="36">
        <v>26.2</v>
      </c>
      <c r="X229" s="37">
        <f>VLOOKUP(E229,шт!A:H,3,FALSE)</f>
        <v>0.125</v>
      </c>
      <c r="Y229" s="38">
        <v>0.125</v>
      </c>
      <c r="Z229" s="38">
        <v>19</v>
      </c>
      <c r="AA229" s="38">
        <v>13</v>
      </c>
      <c r="AB229" s="38">
        <v>2.5</v>
      </c>
      <c r="AC229" s="11"/>
      <c r="AD229" s="11"/>
      <c r="AE229" s="11"/>
      <c r="AF229" s="11"/>
      <c r="AG229" s="11"/>
      <c r="AH229" s="11"/>
      <c r="AI229" s="11"/>
    </row>
    <row r="230" spans="1:35" ht="46.5" customHeight="1" outlineLevel="1" x14ac:dyDescent="0.2">
      <c r="A230" s="24">
        <f t="shared" si="122"/>
        <v>0.3888888888888889</v>
      </c>
      <c r="B230" s="25" t="s">
        <v>452</v>
      </c>
      <c r="C230" s="26"/>
      <c r="D230" s="26" t="s">
        <v>31</v>
      </c>
      <c r="E230" s="27">
        <v>168264</v>
      </c>
      <c r="F230" s="26" t="s">
        <v>453</v>
      </c>
      <c r="G230" s="27">
        <v>58652</v>
      </c>
      <c r="H230" s="39">
        <v>14</v>
      </c>
      <c r="I230" s="30">
        <f t="shared" si="123"/>
        <v>0.3888888888888889</v>
      </c>
      <c r="J230" s="30">
        <v>0</v>
      </c>
      <c r="K230" s="31" t="s">
        <v>33</v>
      </c>
      <c r="L230" s="32"/>
      <c r="M230" s="32"/>
      <c r="N230" s="32"/>
      <c r="O230" s="33">
        <f>VLOOKUP(K230,Зони!B:D,2,FALSE)</f>
        <v>0</v>
      </c>
      <c r="P230" s="34" t="str">
        <f t="shared" si="124"/>
        <v>немає даних</v>
      </c>
      <c r="Q230" s="34">
        <f t="shared" si="125"/>
        <v>8.9999999999999993E-3</v>
      </c>
      <c r="R230" s="26">
        <v>36</v>
      </c>
      <c r="S230" s="35">
        <f>VLOOKUP(E230,ящв!A:H,3,FALSE)</f>
        <v>4.3</v>
      </c>
      <c r="T230" s="35">
        <f>VLOOKUP(E230,ящв!A:H,4,FALSE)</f>
        <v>2.3E-2</v>
      </c>
      <c r="U230" s="33">
        <v>34.200000000000003</v>
      </c>
      <c r="V230" s="33">
        <v>26.3</v>
      </c>
      <c r="W230" s="36">
        <v>25.2</v>
      </c>
      <c r="X230" s="37">
        <f>VLOOKUP(E230,шт!A:H,3,FALSE)</f>
        <v>0.12</v>
      </c>
      <c r="Y230" s="38">
        <v>0.12</v>
      </c>
      <c r="Z230" s="38">
        <v>17</v>
      </c>
      <c r="AA230" s="38">
        <v>13</v>
      </c>
      <c r="AB230" s="38">
        <v>2.5</v>
      </c>
      <c r="AC230" s="11"/>
      <c r="AD230" s="11"/>
      <c r="AE230" s="11"/>
      <c r="AF230" s="11"/>
      <c r="AG230" s="11"/>
      <c r="AH230" s="11"/>
      <c r="AI230" s="11"/>
    </row>
    <row r="231" spans="1:35" ht="12" customHeight="1" outlineLevel="1" x14ac:dyDescent="0.2">
      <c r="A231" s="11"/>
      <c r="B231" s="18" t="s">
        <v>454</v>
      </c>
      <c r="C231" s="19"/>
      <c r="D231" s="20"/>
      <c r="E231" s="21"/>
      <c r="F231" s="21"/>
      <c r="G231" s="21"/>
      <c r="H231" s="20"/>
      <c r="I231" s="21"/>
      <c r="J231" s="21"/>
      <c r="K231" s="21"/>
      <c r="L231" s="21"/>
      <c r="M231" s="21"/>
      <c r="N231" s="21"/>
      <c r="O231" s="20"/>
      <c r="P231" s="22"/>
      <c r="Q231" s="23"/>
      <c r="R231" s="21"/>
      <c r="S231" s="20"/>
      <c r="T231" s="20"/>
      <c r="U231" s="21"/>
      <c r="V231" s="21"/>
      <c r="W231" s="21"/>
      <c r="X231" s="21"/>
      <c r="Y231" s="21"/>
      <c r="Z231" s="21"/>
      <c r="AA231" s="21"/>
      <c r="AB231" s="21"/>
    </row>
    <row r="232" spans="1:35" ht="46.5" customHeight="1" outlineLevel="1" x14ac:dyDescent="0.2">
      <c r="A232" s="24">
        <f t="shared" ref="A232:A276" si="126">J232+I232</f>
        <v>2.375</v>
      </c>
      <c r="B232" s="25" t="s">
        <v>455</v>
      </c>
      <c r="C232" s="26"/>
      <c r="D232" s="26" t="s">
        <v>31</v>
      </c>
      <c r="E232" s="27">
        <v>169337</v>
      </c>
      <c r="F232" s="26" t="s">
        <v>456</v>
      </c>
      <c r="G232" s="27">
        <v>55609</v>
      </c>
      <c r="H232" s="39">
        <v>57</v>
      </c>
      <c r="I232" s="30">
        <f t="shared" ref="I232:I276" si="127">H232/R232</f>
        <v>2.375</v>
      </c>
      <c r="J232" s="30">
        <v>0</v>
      </c>
      <c r="K232" s="31" t="s">
        <v>33</v>
      </c>
      <c r="L232" s="32"/>
      <c r="M232" s="32"/>
      <c r="N232" s="32"/>
      <c r="O232" s="33">
        <f>VLOOKUP(K232,Зони!B:D,2,FALSE)</f>
        <v>0</v>
      </c>
      <c r="P232" s="34" t="str">
        <f t="shared" ref="P232:P276" si="128">IFERROR(A232/N232*V232/100/O232,"немає даних")</f>
        <v>немає даних</v>
      </c>
      <c r="Q232" s="34">
        <f t="shared" ref="Q232:Q248" si="129">IF(OR(K232="стелаж",K232="2й поверх 1"),ROUND(T232*A232,3),IFERROR(ROUND(P232,1)*U232/100,"немає даних"))</f>
        <v>2.4E-2</v>
      </c>
      <c r="R232" s="26">
        <v>24</v>
      </c>
      <c r="S232" s="35">
        <f>VLOOKUP(E232,ящв!A:H,3,FALSE)</f>
        <v>0.9</v>
      </c>
      <c r="T232" s="35">
        <f>VLOOKUP(E232,ящв!A:H,4,FALSE)</f>
        <v>0.01</v>
      </c>
      <c r="U232" s="33">
        <v>34</v>
      </c>
      <c r="V232" s="33">
        <v>23.5</v>
      </c>
      <c r="W232" s="36">
        <v>12.4</v>
      </c>
      <c r="X232" s="37">
        <f>VLOOKUP(E232,шт!A:H,3,FALSE)</f>
        <v>0.02</v>
      </c>
      <c r="Y232" s="38">
        <v>0.02</v>
      </c>
      <c r="Z232" s="38">
        <v>16</v>
      </c>
      <c r="AA232" s="38">
        <v>12</v>
      </c>
      <c r="AB232" s="38">
        <v>3</v>
      </c>
      <c r="AC232" s="11"/>
      <c r="AD232" s="11"/>
      <c r="AE232" s="11"/>
      <c r="AF232" s="11"/>
      <c r="AG232" s="11"/>
      <c r="AH232" s="11"/>
      <c r="AI232" s="11"/>
    </row>
    <row r="233" spans="1:35" ht="46.5" customHeight="1" outlineLevel="1" x14ac:dyDescent="0.2">
      <c r="A233" s="24">
        <f t="shared" si="126"/>
        <v>0.33333333333333331</v>
      </c>
      <c r="B233" s="25" t="s">
        <v>457</v>
      </c>
      <c r="C233" s="26"/>
      <c r="D233" s="26" t="s">
        <v>31</v>
      </c>
      <c r="E233" s="27">
        <v>166884</v>
      </c>
      <c r="F233" s="26" t="s">
        <v>458</v>
      </c>
      <c r="G233" s="62">
        <v>55602</v>
      </c>
      <c r="H233" s="39">
        <v>4</v>
      </c>
      <c r="I233" s="30">
        <f t="shared" si="127"/>
        <v>0.33333333333333331</v>
      </c>
      <c r="J233" s="30">
        <v>0</v>
      </c>
      <c r="K233" s="31" t="s">
        <v>33</v>
      </c>
      <c r="L233" s="32"/>
      <c r="M233" s="32"/>
      <c r="N233" s="32"/>
      <c r="O233" s="33">
        <f>VLOOKUP(K233,Зони!B:D,2,FALSE)</f>
        <v>0</v>
      </c>
      <c r="P233" s="34" t="str">
        <f t="shared" si="128"/>
        <v>немає даних</v>
      </c>
      <c r="Q233" s="34">
        <f t="shared" si="129"/>
        <v>8.0000000000000002E-3</v>
      </c>
      <c r="R233" s="26">
        <v>12</v>
      </c>
      <c r="S233" s="35">
        <f>VLOOKUP(E233,ящв!A:H,3,FALSE)</f>
        <v>2.4</v>
      </c>
      <c r="T233" s="35">
        <f>VLOOKUP(E233,ящв!A:H,4,FALSE)</f>
        <v>2.3E-2</v>
      </c>
      <c r="U233" s="33">
        <v>24.1</v>
      </c>
      <c r="V233" s="33">
        <v>13</v>
      </c>
      <c r="W233" s="36">
        <v>24.1</v>
      </c>
      <c r="X233" s="37">
        <f>VLOOKUP(E233,шт!A:H,3,FALSE)</f>
        <v>5.2999999999999999E-2</v>
      </c>
      <c r="Y233" s="38">
        <v>5.2999999999999999E-2</v>
      </c>
      <c r="Z233" s="38">
        <v>19.5</v>
      </c>
      <c r="AA233" s="38">
        <v>12.5</v>
      </c>
      <c r="AB233" s="38">
        <v>2.5</v>
      </c>
      <c r="AC233" s="11"/>
      <c r="AD233" s="11"/>
      <c r="AE233" s="11"/>
      <c r="AF233" s="11"/>
      <c r="AG233" s="11"/>
      <c r="AH233" s="11"/>
      <c r="AI233" s="11"/>
    </row>
    <row r="234" spans="1:35" ht="46.5" customHeight="1" outlineLevel="1" x14ac:dyDescent="0.2">
      <c r="A234" s="24">
        <f t="shared" si="126"/>
        <v>0.25</v>
      </c>
      <c r="B234" s="25" t="s">
        <v>459</v>
      </c>
      <c r="C234" s="26"/>
      <c r="D234" s="26" t="s">
        <v>31</v>
      </c>
      <c r="E234" s="27">
        <v>167329</v>
      </c>
      <c r="F234" s="26" t="s">
        <v>458</v>
      </c>
      <c r="G234" s="63">
        <v>55602</v>
      </c>
      <c r="H234" s="39">
        <v>3</v>
      </c>
      <c r="I234" s="30">
        <f t="shared" si="127"/>
        <v>0.25</v>
      </c>
      <c r="J234" s="30">
        <v>0</v>
      </c>
      <c r="K234" s="31" t="s">
        <v>33</v>
      </c>
      <c r="L234" s="32"/>
      <c r="M234" s="32"/>
      <c r="N234" s="32"/>
      <c r="O234" s="33">
        <f>VLOOKUP(K234,Зони!B:D,2,FALSE)</f>
        <v>0</v>
      </c>
      <c r="P234" s="34" t="str">
        <f t="shared" si="128"/>
        <v>немає даних</v>
      </c>
      <c r="Q234" s="50">
        <f t="shared" si="129"/>
        <v>2E-3</v>
      </c>
      <c r="R234" s="53">
        <f>VLOOKUP(E234,ящ!A:H,5,FALSE)</f>
        <v>12</v>
      </c>
      <c r="S234" s="44">
        <f t="shared" ref="S234:S236" si="130">IF(X234&lt;&gt;"",X234*R234,"немає даних")</f>
        <v>0.63600000000000001</v>
      </c>
      <c r="T234" s="43">
        <f t="shared" ref="T234:T236" si="131">U234*V234*W234/100/100/100</f>
        <v>7.5505300000000006E-3</v>
      </c>
      <c r="U234" s="33">
        <v>24.1</v>
      </c>
      <c r="V234" s="33">
        <v>13</v>
      </c>
      <c r="W234" s="36">
        <v>24.1</v>
      </c>
      <c r="X234" s="37">
        <f>VLOOKUP(E234,шт!A:H,3,FALSE)</f>
        <v>5.2999999999999999E-2</v>
      </c>
      <c r="Y234" s="38">
        <v>5.2999999999999999E-2</v>
      </c>
      <c r="Z234" s="38">
        <v>19.5</v>
      </c>
      <c r="AA234" s="38">
        <v>12.5</v>
      </c>
      <c r="AB234" s="38">
        <v>2.5</v>
      </c>
      <c r="AC234" s="11"/>
      <c r="AD234" s="11"/>
      <c r="AE234" s="11"/>
      <c r="AF234" s="11"/>
      <c r="AG234" s="11"/>
      <c r="AH234" s="11"/>
      <c r="AI234" s="11"/>
    </row>
    <row r="235" spans="1:35" ht="46.5" customHeight="1" outlineLevel="1" x14ac:dyDescent="0.2">
      <c r="A235" s="24">
        <f t="shared" si="126"/>
        <v>0.25</v>
      </c>
      <c r="B235" s="25" t="s">
        <v>460</v>
      </c>
      <c r="C235" s="26"/>
      <c r="D235" s="26" t="s">
        <v>31</v>
      </c>
      <c r="E235" s="27">
        <v>166943</v>
      </c>
      <c r="F235" s="26" t="s">
        <v>458</v>
      </c>
      <c r="G235" s="64">
        <v>55602</v>
      </c>
      <c r="H235" s="39">
        <v>3</v>
      </c>
      <c r="I235" s="30">
        <f t="shared" si="127"/>
        <v>0.25</v>
      </c>
      <c r="J235" s="30">
        <v>0</v>
      </c>
      <c r="K235" s="31" t="s">
        <v>33</v>
      </c>
      <c r="L235" s="32"/>
      <c r="M235" s="32"/>
      <c r="N235" s="32"/>
      <c r="O235" s="33">
        <f>VLOOKUP(K235,Зони!B:D,2,FALSE)</f>
        <v>0</v>
      </c>
      <c r="P235" s="34" t="str">
        <f t="shared" si="128"/>
        <v>немає даних</v>
      </c>
      <c r="Q235" s="50">
        <f t="shared" si="129"/>
        <v>2E-3</v>
      </c>
      <c r="R235" s="53">
        <f>VLOOKUP(E235,ящ!A:H,5,FALSE)</f>
        <v>12</v>
      </c>
      <c r="S235" s="44">
        <f t="shared" si="130"/>
        <v>0.63600000000000001</v>
      </c>
      <c r="T235" s="43">
        <f t="shared" si="131"/>
        <v>7.5505300000000006E-3</v>
      </c>
      <c r="U235" s="33">
        <v>24.1</v>
      </c>
      <c r="V235" s="33">
        <v>13</v>
      </c>
      <c r="W235" s="36">
        <v>24.1</v>
      </c>
      <c r="X235" s="37">
        <f>VLOOKUP(E235,шт!A:H,3,FALSE)</f>
        <v>5.2999999999999999E-2</v>
      </c>
      <c r="Y235" s="38">
        <v>5.2999999999999999E-2</v>
      </c>
      <c r="Z235" s="38">
        <v>19.5</v>
      </c>
      <c r="AA235" s="38">
        <v>12.5</v>
      </c>
      <c r="AB235" s="38">
        <v>2.5</v>
      </c>
      <c r="AC235" s="11"/>
      <c r="AD235" s="11"/>
      <c r="AE235" s="11"/>
      <c r="AF235" s="11"/>
      <c r="AG235" s="11"/>
      <c r="AH235" s="11"/>
      <c r="AI235" s="11"/>
    </row>
    <row r="236" spans="1:35" ht="46.5" customHeight="1" outlineLevel="1" x14ac:dyDescent="0.2">
      <c r="A236" s="24">
        <f t="shared" si="126"/>
        <v>0.75</v>
      </c>
      <c r="B236" s="25" t="s">
        <v>461</v>
      </c>
      <c r="C236" s="26"/>
      <c r="D236" s="26"/>
      <c r="E236" s="27">
        <v>169702</v>
      </c>
      <c r="F236" s="26" t="s">
        <v>462</v>
      </c>
      <c r="G236" s="26" t="s">
        <v>463</v>
      </c>
      <c r="H236" s="39">
        <v>6</v>
      </c>
      <c r="I236" s="30">
        <f t="shared" si="127"/>
        <v>0.75</v>
      </c>
      <c r="J236" s="30">
        <v>0</v>
      </c>
      <c r="K236" s="31" t="s">
        <v>33</v>
      </c>
      <c r="L236" s="32"/>
      <c r="M236" s="32"/>
      <c r="N236" s="32"/>
      <c r="O236" s="33">
        <f>VLOOKUP(K236,Зони!B:D,2,FALSE)</f>
        <v>0</v>
      </c>
      <c r="P236" s="34" t="str">
        <f t="shared" si="128"/>
        <v>немає даних</v>
      </c>
      <c r="Q236" s="34">
        <f t="shared" si="129"/>
        <v>3.1E-2</v>
      </c>
      <c r="R236" s="53">
        <f>VLOOKUP(E236,ящ!A:H,5,FALSE)</f>
        <v>8</v>
      </c>
      <c r="S236" s="44">
        <f t="shared" si="130"/>
        <v>5.6</v>
      </c>
      <c r="T236" s="43">
        <f t="shared" si="131"/>
        <v>4.1580000000000006E-2</v>
      </c>
      <c r="U236" s="33">
        <v>55</v>
      </c>
      <c r="V236" s="33">
        <v>36</v>
      </c>
      <c r="W236" s="36">
        <v>21</v>
      </c>
      <c r="X236" s="37">
        <f>VLOOKUP(E236,шт!A:H,3,FALSE)</f>
        <v>0.7</v>
      </c>
      <c r="Y236" s="38">
        <v>0.7</v>
      </c>
      <c r="Z236" s="38">
        <v>55</v>
      </c>
      <c r="AA236" s="38">
        <v>20</v>
      </c>
      <c r="AB236" s="38">
        <v>15</v>
      </c>
      <c r="AC236" s="11"/>
      <c r="AD236" s="11"/>
      <c r="AE236" s="11"/>
      <c r="AF236" s="11"/>
      <c r="AG236" s="11"/>
      <c r="AH236" s="11"/>
      <c r="AI236" s="11"/>
    </row>
    <row r="237" spans="1:35" ht="46.5" customHeight="1" outlineLevel="1" x14ac:dyDescent="0.2">
      <c r="A237" s="24">
        <f t="shared" si="126"/>
        <v>1</v>
      </c>
      <c r="B237" s="25" t="s">
        <v>464</v>
      </c>
      <c r="C237" s="26"/>
      <c r="D237" s="26"/>
      <c r="E237" s="27">
        <v>169703</v>
      </c>
      <c r="F237" s="26" t="s">
        <v>462</v>
      </c>
      <c r="G237" s="26" t="s">
        <v>465</v>
      </c>
      <c r="H237" s="39">
        <v>8</v>
      </c>
      <c r="I237" s="30">
        <f t="shared" si="127"/>
        <v>1</v>
      </c>
      <c r="J237" s="30">
        <v>0</v>
      </c>
      <c r="K237" s="31" t="s">
        <v>33</v>
      </c>
      <c r="L237" s="32"/>
      <c r="M237" s="32"/>
      <c r="N237" s="32"/>
      <c r="O237" s="33">
        <f>VLOOKUP(K237,Зони!B:D,2,FALSE)</f>
        <v>0</v>
      </c>
      <c r="P237" s="34" t="str">
        <f t="shared" si="128"/>
        <v>немає даних</v>
      </c>
      <c r="Q237" s="34">
        <f t="shared" si="129"/>
        <v>8.3000000000000004E-2</v>
      </c>
      <c r="R237" s="26">
        <v>8</v>
      </c>
      <c r="S237" s="35">
        <f>VLOOKUP(E237,ящв!A:H,3,FALSE)</f>
        <v>13.44</v>
      </c>
      <c r="T237" s="35">
        <f>VLOOKUP(E237,ящв!A:H,4,FALSE)</f>
        <v>8.3000000000000004E-2</v>
      </c>
      <c r="U237" s="33">
        <v>55</v>
      </c>
      <c r="V237" s="33">
        <v>36</v>
      </c>
      <c r="W237" s="36">
        <v>21</v>
      </c>
      <c r="X237" s="37">
        <f>VLOOKUP(E237,шт!A:H,3,FALSE)</f>
        <v>0.7</v>
      </c>
      <c r="Y237" s="38">
        <v>0.7</v>
      </c>
      <c r="Z237" s="38">
        <v>55</v>
      </c>
      <c r="AA237" s="38">
        <v>20</v>
      </c>
      <c r="AB237" s="38">
        <v>15</v>
      </c>
      <c r="AC237" s="11"/>
      <c r="AD237" s="11"/>
      <c r="AE237" s="11"/>
      <c r="AF237" s="11"/>
      <c r="AG237" s="11"/>
      <c r="AH237" s="11"/>
      <c r="AI237" s="11"/>
    </row>
    <row r="238" spans="1:35" ht="46.5" customHeight="1" outlineLevel="1" x14ac:dyDescent="0.2">
      <c r="A238" s="24">
        <f t="shared" si="126"/>
        <v>1</v>
      </c>
      <c r="B238" s="25" t="s">
        <v>466</v>
      </c>
      <c r="C238" s="26"/>
      <c r="D238" s="26"/>
      <c r="E238" s="27">
        <v>169709</v>
      </c>
      <c r="F238" s="26" t="s">
        <v>467</v>
      </c>
      <c r="G238" s="26" t="s">
        <v>468</v>
      </c>
      <c r="H238" s="39">
        <v>8</v>
      </c>
      <c r="I238" s="30">
        <f t="shared" si="127"/>
        <v>1</v>
      </c>
      <c r="J238" s="30">
        <v>0</v>
      </c>
      <c r="K238" s="31" t="s">
        <v>33</v>
      </c>
      <c r="L238" s="32"/>
      <c r="M238" s="32"/>
      <c r="N238" s="32"/>
      <c r="O238" s="33">
        <f>VLOOKUP(K238,Зони!B:D,2,FALSE)</f>
        <v>0</v>
      </c>
      <c r="P238" s="34" t="str">
        <f t="shared" si="128"/>
        <v>немає даних</v>
      </c>
      <c r="Q238" s="34">
        <f t="shared" si="129"/>
        <v>4.9000000000000002E-2</v>
      </c>
      <c r="R238" s="53">
        <f>VLOOKUP(E238,ящ!A:H,5,FALSE)</f>
        <v>8</v>
      </c>
      <c r="S238" s="44">
        <f>IF(X238&lt;&gt;"",X238*R238,"немає даних")</f>
        <v>7.36</v>
      </c>
      <c r="T238" s="43">
        <f>U238*V238*W238/100/100/100</f>
        <v>4.9139999999999996E-2</v>
      </c>
      <c r="U238" s="33">
        <v>60</v>
      </c>
      <c r="V238" s="33">
        <v>39</v>
      </c>
      <c r="W238" s="36">
        <v>21</v>
      </c>
      <c r="X238" s="37">
        <f>VLOOKUP(E238,шт!A:H,3,FALSE)</f>
        <v>0.92</v>
      </c>
      <c r="Y238" s="38">
        <v>0.92</v>
      </c>
      <c r="Z238" s="38">
        <v>57</v>
      </c>
      <c r="AA238" s="38">
        <v>20</v>
      </c>
      <c r="AB238" s="38">
        <v>13</v>
      </c>
      <c r="AC238" s="11"/>
      <c r="AD238" s="11"/>
      <c r="AE238" s="11"/>
      <c r="AF238" s="11"/>
      <c r="AG238" s="11"/>
      <c r="AH238" s="11"/>
      <c r="AI238" s="11"/>
    </row>
    <row r="239" spans="1:35" ht="46.5" customHeight="1" outlineLevel="1" x14ac:dyDescent="0.2">
      <c r="A239" s="24">
        <f t="shared" si="126"/>
        <v>1.625</v>
      </c>
      <c r="B239" s="25" t="s">
        <v>469</v>
      </c>
      <c r="C239" s="26"/>
      <c r="D239" s="26"/>
      <c r="E239" s="27">
        <v>169706</v>
      </c>
      <c r="F239" s="26" t="s">
        <v>467</v>
      </c>
      <c r="G239" s="26" t="s">
        <v>470</v>
      </c>
      <c r="H239" s="39">
        <v>13</v>
      </c>
      <c r="I239" s="30">
        <f t="shared" si="127"/>
        <v>1.625</v>
      </c>
      <c r="J239" s="30">
        <v>0</v>
      </c>
      <c r="K239" s="31" t="s">
        <v>33</v>
      </c>
      <c r="L239" s="32"/>
      <c r="M239" s="32"/>
      <c r="N239" s="32"/>
      <c r="O239" s="33">
        <f>VLOOKUP(K239,Зони!B:D,2,FALSE)</f>
        <v>0</v>
      </c>
      <c r="P239" s="34" t="str">
        <f t="shared" si="128"/>
        <v>немає даних</v>
      </c>
      <c r="Q239" s="34">
        <f t="shared" si="129"/>
        <v>0.159</v>
      </c>
      <c r="R239" s="26">
        <v>8</v>
      </c>
      <c r="S239" s="35">
        <f>VLOOKUP(E239,ящв!A:H,3,FALSE)</f>
        <v>16.84</v>
      </c>
      <c r="T239" s="35">
        <f>VLOOKUP(E239,ящв!A:H,4,FALSE)</f>
        <v>9.8000000000000004E-2</v>
      </c>
      <c r="U239" s="33">
        <v>60</v>
      </c>
      <c r="V239" s="33">
        <v>39</v>
      </c>
      <c r="W239" s="36">
        <v>21</v>
      </c>
      <c r="X239" s="37">
        <f>VLOOKUP(E239,шт!A:H,3,FALSE)</f>
        <v>0.92</v>
      </c>
      <c r="Y239" s="38">
        <v>0.92</v>
      </c>
      <c r="Z239" s="38">
        <v>57</v>
      </c>
      <c r="AA239" s="38">
        <v>20</v>
      </c>
      <c r="AB239" s="38">
        <v>13</v>
      </c>
      <c r="AC239" s="11"/>
      <c r="AD239" s="11"/>
      <c r="AE239" s="11"/>
      <c r="AF239" s="11"/>
      <c r="AG239" s="11"/>
      <c r="AH239" s="11"/>
      <c r="AI239" s="11"/>
    </row>
    <row r="240" spans="1:35" ht="46.5" customHeight="1" outlineLevel="1" x14ac:dyDescent="0.2">
      <c r="A240" s="24">
        <f t="shared" si="126"/>
        <v>1.375</v>
      </c>
      <c r="B240" s="25" t="s">
        <v>471</v>
      </c>
      <c r="C240" s="26"/>
      <c r="D240" s="26"/>
      <c r="E240" s="27">
        <v>169687</v>
      </c>
      <c r="F240" s="26" t="s">
        <v>472</v>
      </c>
      <c r="G240" s="26" t="s">
        <v>473</v>
      </c>
      <c r="H240" s="39">
        <v>11</v>
      </c>
      <c r="I240" s="30">
        <f t="shared" si="127"/>
        <v>1.375</v>
      </c>
      <c r="J240" s="30">
        <v>0</v>
      </c>
      <c r="K240" s="31" t="s">
        <v>33</v>
      </c>
      <c r="L240" s="32"/>
      <c r="M240" s="32"/>
      <c r="N240" s="32"/>
      <c r="O240" s="33">
        <f>VLOOKUP(K240,Зони!B:D,2,FALSE)</f>
        <v>0</v>
      </c>
      <c r="P240" s="34" t="str">
        <f t="shared" si="128"/>
        <v>немає даних</v>
      </c>
      <c r="Q240" s="34">
        <f t="shared" si="129"/>
        <v>5.1999999999999998E-2</v>
      </c>
      <c r="R240" s="26">
        <v>8</v>
      </c>
      <c r="S240" s="35">
        <f>VLOOKUP(E240,ящв!A:H,3,FALSE)</f>
        <v>5.48</v>
      </c>
      <c r="T240" s="35">
        <f>VLOOKUP(E240,ящв!A:H,4,FALSE)</f>
        <v>3.7999999999999999E-2</v>
      </c>
      <c r="U240" s="33">
        <v>50.5</v>
      </c>
      <c r="V240" s="33">
        <v>36</v>
      </c>
      <c r="W240" s="36">
        <v>21</v>
      </c>
      <c r="X240" s="37">
        <f>VLOOKUP(E240,шт!A:H,3,FALSE)</f>
        <v>0.56000000000000005</v>
      </c>
      <c r="Y240" s="38">
        <v>0.56000000000000005</v>
      </c>
      <c r="Z240" s="38">
        <v>48</v>
      </c>
      <c r="AA240" s="38">
        <v>20</v>
      </c>
      <c r="AB240" s="38">
        <v>15</v>
      </c>
      <c r="AC240" s="11"/>
      <c r="AD240" s="11"/>
      <c r="AE240" s="11"/>
      <c r="AF240" s="11"/>
      <c r="AG240" s="11"/>
      <c r="AH240" s="11"/>
      <c r="AI240" s="11"/>
    </row>
    <row r="241" spans="1:35" ht="46.5" customHeight="1" outlineLevel="1" x14ac:dyDescent="0.2">
      <c r="A241" s="24">
        <f t="shared" si="126"/>
        <v>0.16666666666666666</v>
      </c>
      <c r="B241" s="25" t="s">
        <v>474</v>
      </c>
      <c r="C241" s="26"/>
      <c r="D241" s="26" t="s">
        <v>31</v>
      </c>
      <c r="E241" s="27">
        <v>170345</v>
      </c>
      <c r="F241" s="26" t="s">
        <v>475</v>
      </c>
      <c r="G241" s="27">
        <v>55634</v>
      </c>
      <c r="H241" s="39">
        <v>1</v>
      </c>
      <c r="I241" s="30">
        <f t="shared" si="127"/>
        <v>0.16666666666666666</v>
      </c>
      <c r="J241" s="30">
        <v>0</v>
      </c>
      <c r="K241" s="31" t="s">
        <v>33</v>
      </c>
      <c r="L241" s="32"/>
      <c r="M241" s="32"/>
      <c r="N241" s="32"/>
      <c r="O241" s="33">
        <f>VLOOKUP(K241,Зони!B:D,2,FALSE)</f>
        <v>0</v>
      </c>
      <c r="P241" s="34" t="str">
        <f t="shared" si="128"/>
        <v>немає даних</v>
      </c>
      <c r="Q241" s="34">
        <f t="shared" si="129"/>
        <v>1.2E-2</v>
      </c>
      <c r="R241" s="26">
        <v>6</v>
      </c>
      <c r="S241" s="35">
        <f>VLOOKUP(E241,ящв!A:H,3,FALSE)</f>
        <v>7.1</v>
      </c>
      <c r="T241" s="35">
        <f>VLOOKUP(E241,ящв!A:H,4,FALSE)</f>
        <v>6.9000000000000006E-2</v>
      </c>
      <c r="U241" s="33">
        <v>56</v>
      </c>
      <c r="V241" s="33">
        <v>29</v>
      </c>
      <c r="W241" s="36">
        <v>42.5</v>
      </c>
      <c r="X241" s="37">
        <f>VLOOKUP(E241,шт!A:H,3,FALSE)</f>
        <v>0.95</v>
      </c>
      <c r="Y241" s="38">
        <v>0.95</v>
      </c>
      <c r="Z241" s="38">
        <v>58</v>
      </c>
      <c r="AA241" s="38">
        <v>20</v>
      </c>
      <c r="AB241" s="38">
        <v>15</v>
      </c>
      <c r="AC241" s="11"/>
      <c r="AD241" s="11"/>
      <c r="AE241" s="11"/>
      <c r="AF241" s="11"/>
      <c r="AG241" s="11"/>
      <c r="AH241" s="11"/>
      <c r="AI241" s="11"/>
    </row>
    <row r="242" spans="1:35" ht="46.5" customHeight="1" outlineLevel="1" x14ac:dyDescent="0.2">
      <c r="A242" s="24">
        <f t="shared" si="126"/>
        <v>3.3333333333333335</v>
      </c>
      <c r="B242" s="25" t="s">
        <v>476</v>
      </c>
      <c r="C242" s="26"/>
      <c r="D242" s="26"/>
      <c r="E242" s="27">
        <v>170346</v>
      </c>
      <c r="F242" s="26" t="s">
        <v>477</v>
      </c>
      <c r="G242" s="27">
        <v>55635</v>
      </c>
      <c r="H242" s="39">
        <v>20</v>
      </c>
      <c r="I242" s="30">
        <f t="shared" si="127"/>
        <v>3.3333333333333335</v>
      </c>
      <c r="J242" s="30">
        <v>0</v>
      </c>
      <c r="K242" s="31" t="s">
        <v>33</v>
      </c>
      <c r="L242" s="32"/>
      <c r="M242" s="32"/>
      <c r="N242" s="32"/>
      <c r="O242" s="33">
        <f>VLOOKUP(K242,Зони!B:D,2,FALSE)</f>
        <v>0</v>
      </c>
      <c r="P242" s="34" t="str">
        <f t="shared" si="128"/>
        <v>немає даних</v>
      </c>
      <c r="Q242" s="34">
        <f t="shared" si="129"/>
        <v>0.25700000000000001</v>
      </c>
      <c r="R242" s="26">
        <v>6</v>
      </c>
      <c r="S242" s="35">
        <f>VLOOKUP(E242,ящв!A:H,3,FALSE)</f>
        <v>8.3000000000000007</v>
      </c>
      <c r="T242" s="35">
        <f>VLOOKUP(E242,ящв!A:H,4,FALSE)</f>
        <v>7.6999999999999999E-2</v>
      </c>
      <c r="U242" s="33">
        <v>61</v>
      </c>
      <c r="V242" s="33">
        <v>29</v>
      </c>
      <c r="W242" s="36">
        <v>43.5</v>
      </c>
      <c r="X242" s="37">
        <f>VLOOKUP(E242,шт!A:H,3,FALSE)</f>
        <v>1.1200000000000001</v>
      </c>
      <c r="Y242" s="38">
        <v>1.1200000000000001</v>
      </c>
      <c r="Z242" s="38">
        <v>59</v>
      </c>
      <c r="AA242" s="38">
        <v>20</v>
      </c>
      <c r="AB242" s="38">
        <v>13</v>
      </c>
      <c r="AC242" s="11"/>
      <c r="AD242" s="11"/>
      <c r="AE242" s="11"/>
      <c r="AF242" s="11"/>
      <c r="AG242" s="11"/>
      <c r="AH242" s="11"/>
      <c r="AI242" s="11"/>
    </row>
    <row r="243" spans="1:35" ht="46.5" customHeight="1" outlineLevel="1" x14ac:dyDescent="0.2">
      <c r="A243" s="24">
        <f t="shared" si="126"/>
        <v>0.66666666666666663</v>
      </c>
      <c r="B243" s="25" t="s">
        <v>478</v>
      </c>
      <c r="C243" s="26"/>
      <c r="D243" s="26"/>
      <c r="E243" s="27">
        <v>169160</v>
      </c>
      <c r="F243" s="26" t="s">
        <v>479</v>
      </c>
      <c r="G243" s="63">
        <v>55936</v>
      </c>
      <c r="H243" s="39">
        <v>4</v>
      </c>
      <c r="I243" s="30">
        <f t="shared" si="127"/>
        <v>0.66666666666666663</v>
      </c>
      <c r="J243" s="30">
        <v>0</v>
      </c>
      <c r="K243" s="31" t="s">
        <v>33</v>
      </c>
      <c r="L243" s="32"/>
      <c r="M243" s="32"/>
      <c r="N243" s="32"/>
      <c r="O243" s="33">
        <f>VLOOKUP(K243,Зони!B:D,2,FALSE)</f>
        <v>0</v>
      </c>
      <c r="P243" s="34" t="str">
        <f t="shared" si="128"/>
        <v>немає даних</v>
      </c>
      <c r="Q243" s="34">
        <f t="shared" si="129"/>
        <v>1.7999999999999999E-2</v>
      </c>
      <c r="R243" s="26">
        <v>6</v>
      </c>
      <c r="S243" s="35">
        <f>VLOOKUP(E243,ящв!A:H,3,FALSE)</f>
        <v>3.2</v>
      </c>
      <c r="T243" s="35">
        <f>VLOOKUP(E243,ящв!A:H,4,FALSE)</f>
        <v>2.7E-2</v>
      </c>
      <c r="U243" s="33">
        <v>32.5</v>
      </c>
      <c r="V243" s="33">
        <v>23</v>
      </c>
      <c r="W243" s="36">
        <v>36</v>
      </c>
      <c r="X243" s="37">
        <f>VLOOKUP(E243,шт!A:H,3,FALSE)</f>
        <v>0.43</v>
      </c>
      <c r="Y243" s="38">
        <v>0.43</v>
      </c>
      <c r="Z243" s="38">
        <v>32</v>
      </c>
      <c r="AA243" s="38">
        <v>20</v>
      </c>
      <c r="AB243" s="38">
        <v>15</v>
      </c>
      <c r="AC243" s="11"/>
      <c r="AD243" s="11"/>
      <c r="AE243" s="11"/>
      <c r="AF243" s="11"/>
      <c r="AG243" s="11"/>
      <c r="AH243" s="11"/>
      <c r="AI243" s="11"/>
    </row>
    <row r="244" spans="1:35" ht="46.5" customHeight="1" outlineLevel="1" x14ac:dyDescent="0.2">
      <c r="A244" s="24">
        <f t="shared" si="126"/>
        <v>0.16666666666666666</v>
      </c>
      <c r="B244" s="25" t="s">
        <v>480</v>
      </c>
      <c r="C244" s="26"/>
      <c r="D244" s="26"/>
      <c r="E244" s="27">
        <v>166912</v>
      </c>
      <c r="F244" s="26" t="s">
        <v>481</v>
      </c>
      <c r="G244" s="65">
        <v>55981</v>
      </c>
      <c r="H244" s="39">
        <v>2</v>
      </c>
      <c r="I244" s="30">
        <f t="shared" si="127"/>
        <v>0.16666666666666666</v>
      </c>
      <c r="J244" s="30">
        <v>0</v>
      </c>
      <c r="K244" s="31" t="s">
        <v>33</v>
      </c>
      <c r="L244" s="32"/>
      <c r="M244" s="32"/>
      <c r="N244" s="32"/>
      <c r="O244" s="33">
        <f>VLOOKUP(K244,Зони!B:D,2,FALSE)</f>
        <v>0</v>
      </c>
      <c r="P244" s="34" t="str">
        <f t="shared" si="128"/>
        <v>немає даних</v>
      </c>
      <c r="Q244" s="34">
        <f t="shared" si="129"/>
        <v>6.0000000000000001E-3</v>
      </c>
      <c r="R244" s="53">
        <f>VLOOKUP(E244,ящ!A:H,5,FALSE)</f>
        <v>12</v>
      </c>
      <c r="S244" s="44">
        <f>IF(X244&lt;&gt;"",X244*R244,"немає даних")</f>
        <v>4.5600000000000005</v>
      </c>
      <c r="T244" s="43">
        <f>U244*V244*W244/100/100/100</f>
        <v>3.3941439999999996E-2</v>
      </c>
      <c r="U244" s="33">
        <v>39.799999999999997</v>
      </c>
      <c r="V244" s="33">
        <v>32.799999999999997</v>
      </c>
      <c r="W244" s="36">
        <v>26</v>
      </c>
      <c r="X244" s="37">
        <f>VLOOKUP(E244,шт!A:H,3,FALSE)</f>
        <v>0.38</v>
      </c>
      <c r="Y244" s="38">
        <v>0.38</v>
      </c>
      <c r="Z244" s="38">
        <v>20</v>
      </c>
      <c r="AA244" s="38">
        <v>12</v>
      </c>
      <c r="AB244" s="38">
        <v>10</v>
      </c>
      <c r="AC244" s="11"/>
      <c r="AD244" s="11"/>
      <c r="AE244" s="11"/>
      <c r="AF244" s="11"/>
      <c r="AG244" s="11"/>
      <c r="AH244" s="11"/>
      <c r="AI244" s="11"/>
    </row>
    <row r="245" spans="1:35" ht="46.5" customHeight="1" outlineLevel="1" x14ac:dyDescent="0.2">
      <c r="A245" s="24">
        <f t="shared" si="126"/>
        <v>0.16666666666666666</v>
      </c>
      <c r="B245" s="25" t="s">
        <v>482</v>
      </c>
      <c r="C245" s="26"/>
      <c r="D245" s="26"/>
      <c r="E245" s="27">
        <v>166911</v>
      </c>
      <c r="F245" s="26" t="s">
        <v>481</v>
      </c>
      <c r="G245" s="66">
        <v>55981</v>
      </c>
      <c r="H245" s="39">
        <v>2</v>
      </c>
      <c r="I245" s="30">
        <f t="shared" si="127"/>
        <v>0.16666666666666666</v>
      </c>
      <c r="J245" s="30">
        <v>0</v>
      </c>
      <c r="K245" s="31" t="s">
        <v>33</v>
      </c>
      <c r="L245" s="32"/>
      <c r="M245" s="32"/>
      <c r="N245" s="32"/>
      <c r="O245" s="33">
        <f>VLOOKUP(K245,Зони!B:D,2,FALSE)</f>
        <v>0</v>
      </c>
      <c r="P245" s="34" t="str">
        <f t="shared" si="128"/>
        <v>немає даних</v>
      </c>
      <c r="Q245" s="34">
        <f t="shared" si="129"/>
        <v>1.0999999999999999E-2</v>
      </c>
      <c r="R245" s="26">
        <v>12</v>
      </c>
      <c r="S245" s="35">
        <f>VLOOKUP(E245,ящв!A:H,3,FALSE)</f>
        <v>10.4</v>
      </c>
      <c r="T245" s="35">
        <f>VLOOKUP(E245,ящв!A:H,4,FALSE)</f>
        <v>6.8000000000000005E-2</v>
      </c>
      <c r="U245" s="33">
        <v>39.799999999999997</v>
      </c>
      <c r="V245" s="33">
        <v>32.799999999999997</v>
      </c>
      <c r="W245" s="36">
        <v>26</v>
      </c>
      <c r="X245" s="37">
        <f>VLOOKUP(E245,шт!A:H,3,FALSE)</f>
        <v>0.38</v>
      </c>
      <c r="Y245" s="38">
        <v>0.38</v>
      </c>
      <c r="Z245" s="38">
        <v>20</v>
      </c>
      <c r="AA245" s="38">
        <v>12</v>
      </c>
      <c r="AB245" s="38">
        <v>10</v>
      </c>
      <c r="AC245" s="11"/>
      <c r="AD245" s="11"/>
      <c r="AE245" s="11"/>
      <c r="AF245" s="11"/>
      <c r="AG245" s="11"/>
      <c r="AH245" s="11"/>
      <c r="AI245" s="11"/>
    </row>
    <row r="246" spans="1:35" ht="46.5" customHeight="1" outlineLevel="1" x14ac:dyDescent="0.2">
      <c r="A246" s="24">
        <f t="shared" si="126"/>
        <v>2.3333333333333335</v>
      </c>
      <c r="B246" s="25" t="s">
        <v>483</v>
      </c>
      <c r="C246" s="26"/>
      <c r="D246" s="26"/>
      <c r="E246" s="27">
        <v>172416</v>
      </c>
      <c r="F246" s="26" t="s">
        <v>484</v>
      </c>
      <c r="G246" s="26" t="s">
        <v>485</v>
      </c>
      <c r="H246" s="39">
        <v>28</v>
      </c>
      <c r="I246" s="30">
        <f t="shared" si="127"/>
        <v>2.3333333333333335</v>
      </c>
      <c r="J246" s="30">
        <v>0</v>
      </c>
      <c r="K246" s="31" t="s">
        <v>33</v>
      </c>
      <c r="L246" s="32"/>
      <c r="M246" s="32"/>
      <c r="N246" s="32"/>
      <c r="O246" s="33">
        <f>VLOOKUP(K246,Зони!B:D,2,FALSE)</f>
        <v>0</v>
      </c>
      <c r="P246" s="34" t="str">
        <f t="shared" si="128"/>
        <v>немає даних</v>
      </c>
      <c r="Q246" s="34">
        <f t="shared" si="129"/>
        <v>0.09</v>
      </c>
      <c r="R246" s="53">
        <f>VLOOKUP(E246,ящ!A:H,5,FALSE)</f>
        <v>12</v>
      </c>
      <c r="S246" s="44">
        <f>IF(X246&lt;&gt;"",X246*R246,"немає даних")</f>
        <v>4.8000000000000007</v>
      </c>
      <c r="T246" s="43">
        <f>U246*V246*W246/100/100/100</f>
        <v>3.857E-2</v>
      </c>
      <c r="U246" s="33">
        <v>47.5</v>
      </c>
      <c r="V246" s="33">
        <v>29</v>
      </c>
      <c r="W246" s="36">
        <v>28</v>
      </c>
      <c r="X246" s="37">
        <f>VLOOKUP(E246,шт!A:H,3,FALSE)</f>
        <v>0.4</v>
      </c>
      <c r="Y246" s="38">
        <v>0.4</v>
      </c>
      <c r="Z246" s="38">
        <v>24</v>
      </c>
      <c r="AA246" s="38">
        <v>20</v>
      </c>
      <c r="AB246" s="38">
        <v>12</v>
      </c>
      <c r="AC246" s="11"/>
      <c r="AD246" s="11"/>
      <c r="AE246" s="11"/>
      <c r="AF246" s="11"/>
      <c r="AG246" s="11"/>
      <c r="AH246" s="11"/>
      <c r="AI246" s="11"/>
    </row>
    <row r="247" spans="1:35" ht="46.5" customHeight="1" outlineLevel="1" x14ac:dyDescent="0.2">
      <c r="A247" s="24">
        <f t="shared" si="126"/>
        <v>1.9166666666666667</v>
      </c>
      <c r="B247" s="25" t="s">
        <v>486</v>
      </c>
      <c r="C247" s="26"/>
      <c r="D247" s="26"/>
      <c r="E247" s="27">
        <v>172097</v>
      </c>
      <c r="F247" s="26" t="s">
        <v>484</v>
      </c>
      <c r="G247" s="26" t="s">
        <v>487</v>
      </c>
      <c r="H247" s="39">
        <v>23</v>
      </c>
      <c r="I247" s="30">
        <f t="shared" si="127"/>
        <v>1.9166666666666667</v>
      </c>
      <c r="J247" s="30">
        <v>0</v>
      </c>
      <c r="K247" s="31" t="s">
        <v>33</v>
      </c>
      <c r="L247" s="32"/>
      <c r="M247" s="32"/>
      <c r="N247" s="32"/>
      <c r="O247" s="33">
        <f>VLOOKUP(K247,Зони!B:D,2,FALSE)</f>
        <v>0</v>
      </c>
      <c r="P247" s="34" t="str">
        <f t="shared" si="128"/>
        <v>немає даних</v>
      </c>
      <c r="Q247" s="34">
        <f t="shared" si="129"/>
        <v>0.14799999999999999</v>
      </c>
      <c r="R247" s="26">
        <v>12</v>
      </c>
      <c r="S247" s="35">
        <f>VLOOKUP(E247,ящв!A:H,3,FALSE)</f>
        <v>9</v>
      </c>
      <c r="T247" s="35">
        <f>VLOOKUP(E247,ящв!A:H,4,FALSE)</f>
        <v>7.6999999999999999E-2</v>
      </c>
      <c r="U247" s="33">
        <v>47.5</v>
      </c>
      <c r="V247" s="33">
        <v>29</v>
      </c>
      <c r="W247" s="36">
        <v>28</v>
      </c>
      <c r="X247" s="37">
        <f>VLOOKUP(E247,шт!A:H,3,FALSE)</f>
        <v>0.4</v>
      </c>
      <c r="Y247" s="38">
        <v>0.4</v>
      </c>
      <c r="Z247" s="38">
        <v>24</v>
      </c>
      <c r="AA247" s="38">
        <v>20</v>
      </c>
      <c r="AB247" s="38">
        <v>12</v>
      </c>
      <c r="AC247" s="11"/>
      <c r="AD247" s="11"/>
      <c r="AE247" s="11"/>
      <c r="AF247" s="11"/>
      <c r="AG247" s="11"/>
      <c r="AH247" s="11"/>
      <c r="AI247" s="11"/>
    </row>
    <row r="248" spans="1:35" ht="46.5" customHeight="1" outlineLevel="1" x14ac:dyDescent="0.2">
      <c r="A248" s="24">
        <f t="shared" si="126"/>
        <v>1</v>
      </c>
      <c r="B248" s="25" t="s">
        <v>488</v>
      </c>
      <c r="C248" s="26"/>
      <c r="D248" s="26"/>
      <c r="E248" s="27">
        <v>169155</v>
      </c>
      <c r="F248" s="26" t="s">
        <v>489</v>
      </c>
      <c r="G248" s="67">
        <v>55915</v>
      </c>
      <c r="H248" s="29"/>
      <c r="I248" s="30">
        <f t="shared" si="127"/>
        <v>0</v>
      </c>
      <c r="J248" s="30">
        <v>1</v>
      </c>
      <c r="K248" s="31" t="s">
        <v>33</v>
      </c>
      <c r="L248" s="32"/>
      <c r="M248" s="32"/>
      <c r="N248" s="32"/>
      <c r="O248" s="33">
        <f>VLOOKUP(K248,Зони!B:D,2,FALSE)</f>
        <v>0</v>
      </c>
      <c r="P248" s="34" t="str">
        <f t="shared" si="128"/>
        <v>немає даних</v>
      </c>
      <c r="Q248" s="34">
        <f t="shared" si="129"/>
        <v>4.3999999999999997E-2</v>
      </c>
      <c r="R248" s="26">
        <v>12</v>
      </c>
      <c r="S248" s="35">
        <f>VLOOKUP(E248,ящв!A:H,3,FALSE)</f>
        <v>3.5</v>
      </c>
      <c r="T248" s="35">
        <f>VLOOKUP(E248,ящв!A:H,4,FALSE)</f>
        <v>4.3999999999999997E-2</v>
      </c>
      <c r="U248" s="33">
        <v>49</v>
      </c>
      <c r="V248" s="33">
        <v>33</v>
      </c>
      <c r="W248" s="36">
        <v>27.5</v>
      </c>
      <c r="X248" s="37">
        <f>VLOOKUP(E248,шт!A:H,3,FALSE)</f>
        <v>0.23</v>
      </c>
      <c r="Y248" s="38">
        <v>0.23</v>
      </c>
      <c r="Z248" s="38">
        <v>22</v>
      </c>
      <c r="AA248" s="38">
        <v>20.5</v>
      </c>
      <c r="AB248" s="38">
        <v>7</v>
      </c>
      <c r="AC248" s="11"/>
      <c r="AD248" s="11"/>
      <c r="AE248" s="11"/>
      <c r="AF248" s="11"/>
      <c r="AG248" s="11"/>
      <c r="AH248" s="11"/>
      <c r="AI248" s="11"/>
    </row>
    <row r="249" spans="1:35" ht="46.5" customHeight="1" outlineLevel="1" x14ac:dyDescent="0.2">
      <c r="A249" s="24">
        <f t="shared" si="126"/>
        <v>2</v>
      </c>
      <c r="B249" s="25" t="s">
        <v>490</v>
      </c>
      <c r="C249" s="26"/>
      <c r="D249" s="26" t="s">
        <v>31</v>
      </c>
      <c r="E249" s="27">
        <v>171933</v>
      </c>
      <c r="F249" s="26"/>
      <c r="G249" s="68">
        <v>55975</v>
      </c>
      <c r="H249" s="39">
        <v>2</v>
      </c>
      <c r="I249" s="45">
        <f t="shared" si="127"/>
        <v>2</v>
      </c>
      <c r="J249" s="30">
        <v>0</v>
      </c>
      <c r="K249" s="31" t="s">
        <v>33</v>
      </c>
      <c r="L249" s="32"/>
      <c r="M249" s="32"/>
      <c r="N249" s="32"/>
      <c r="O249" s="33">
        <f>VLOOKUP(K249,Зони!B:D,2,FALSE)</f>
        <v>0</v>
      </c>
      <c r="P249" s="34" t="str">
        <f t="shared" si="128"/>
        <v>немає даних</v>
      </c>
      <c r="Q249" s="34">
        <f>IF(OR(K249="стелаж",K249="2й поверх 1"),ROUND(U249*V249*W249/100/100/100*A249,3),IFERROR(ROUND(P249,1)*U249/100,"немає даних"))</f>
        <v>8.0000000000000002E-3</v>
      </c>
      <c r="R249" s="47">
        <v>1</v>
      </c>
      <c r="S249" s="49">
        <f t="shared" ref="S249:W249" si="132">IF(X249&lt;&gt;"",X249,"немає даних")</f>
        <v>0.2</v>
      </c>
      <c r="T249" s="48">
        <f t="shared" si="132"/>
        <v>0.2</v>
      </c>
      <c r="U249" s="48">
        <f t="shared" si="132"/>
        <v>23</v>
      </c>
      <c r="V249" s="48">
        <f t="shared" si="132"/>
        <v>21</v>
      </c>
      <c r="W249" s="48">
        <f t="shared" si="132"/>
        <v>8</v>
      </c>
      <c r="X249" s="37">
        <f>VLOOKUP(E249,шт!A:H,3,FALSE)</f>
        <v>0.2</v>
      </c>
      <c r="Y249" s="38">
        <v>0.2</v>
      </c>
      <c r="Z249" s="38">
        <v>23</v>
      </c>
      <c r="AA249" s="38">
        <v>21</v>
      </c>
      <c r="AB249" s="38">
        <v>8</v>
      </c>
      <c r="AC249" s="11"/>
      <c r="AD249" s="11"/>
      <c r="AE249" s="11"/>
      <c r="AF249" s="11"/>
      <c r="AG249" s="11"/>
      <c r="AH249" s="11"/>
      <c r="AI249" s="11"/>
    </row>
    <row r="250" spans="1:35" ht="46.5" customHeight="1" outlineLevel="1" x14ac:dyDescent="0.2">
      <c r="A250" s="24">
        <f t="shared" si="126"/>
        <v>0.41666666666666669</v>
      </c>
      <c r="B250" s="25" t="s">
        <v>491</v>
      </c>
      <c r="C250" s="26"/>
      <c r="D250" s="26" t="s">
        <v>31</v>
      </c>
      <c r="E250" s="27">
        <v>171929</v>
      </c>
      <c r="F250" s="26" t="s">
        <v>492</v>
      </c>
      <c r="G250" s="69">
        <v>55975</v>
      </c>
      <c r="H250" s="39">
        <v>5</v>
      </c>
      <c r="I250" s="30">
        <f t="shared" si="127"/>
        <v>0.41666666666666669</v>
      </c>
      <c r="J250" s="30">
        <v>0</v>
      </c>
      <c r="K250" s="31" t="s">
        <v>33</v>
      </c>
      <c r="L250" s="32"/>
      <c r="M250" s="32"/>
      <c r="N250" s="32"/>
      <c r="O250" s="33">
        <f>VLOOKUP(K250,Зони!B:D,2,FALSE)</f>
        <v>0</v>
      </c>
      <c r="P250" s="34" t="str">
        <f t="shared" si="128"/>
        <v>немає даних</v>
      </c>
      <c r="Q250" s="34">
        <f t="shared" ref="Q250:Q276" si="133">IF(OR(K250="стелаж",K250="2й поверх 1"),ROUND(T250*A250,3),IFERROR(ROUND(P250,1)*U250/100,"немає даних"))</f>
        <v>1.4999999999999999E-2</v>
      </c>
      <c r="R250" s="26">
        <v>12</v>
      </c>
      <c r="S250" s="35">
        <f>VLOOKUP(E250,ящв!A:H,3,FALSE)</f>
        <v>2.9</v>
      </c>
      <c r="T250" s="35">
        <f>VLOOKUP(E250,ящв!A:H,4,FALSE)</f>
        <v>3.5999999999999997E-2</v>
      </c>
      <c r="U250" s="33">
        <v>52.5</v>
      </c>
      <c r="V250" s="33">
        <v>25.4</v>
      </c>
      <c r="W250" s="36">
        <v>27</v>
      </c>
      <c r="X250" s="37">
        <f>VLOOKUP(E250,шт!A:H,3,FALSE)</f>
        <v>0.2</v>
      </c>
      <c r="Y250" s="38">
        <v>0.2</v>
      </c>
      <c r="Z250" s="38">
        <v>23</v>
      </c>
      <c r="AA250" s="38">
        <v>21</v>
      </c>
      <c r="AB250" s="38">
        <v>8</v>
      </c>
      <c r="AC250" s="11"/>
      <c r="AD250" s="11"/>
      <c r="AE250" s="11"/>
      <c r="AF250" s="11"/>
      <c r="AG250" s="11"/>
      <c r="AH250" s="11"/>
      <c r="AI250" s="11"/>
    </row>
    <row r="251" spans="1:35" ht="46.5" customHeight="1" outlineLevel="1" x14ac:dyDescent="0.2">
      <c r="A251" s="24">
        <f t="shared" si="126"/>
        <v>0.16666666666666666</v>
      </c>
      <c r="B251" s="25" t="s">
        <v>493</v>
      </c>
      <c r="C251" s="26"/>
      <c r="D251" s="26" t="s">
        <v>31</v>
      </c>
      <c r="E251" s="27">
        <v>171712</v>
      </c>
      <c r="F251" s="26" t="s">
        <v>494</v>
      </c>
      <c r="G251" s="66">
        <v>55977</v>
      </c>
      <c r="H251" s="39">
        <v>2</v>
      </c>
      <c r="I251" s="30">
        <f t="shared" si="127"/>
        <v>0.16666666666666666</v>
      </c>
      <c r="J251" s="30">
        <v>0</v>
      </c>
      <c r="K251" s="31" t="s">
        <v>33</v>
      </c>
      <c r="L251" s="32"/>
      <c r="M251" s="32"/>
      <c r="N251" s="32"/>
      <c r="O251" s="33">
        <f>VLOOKUP(K251,Зони!B:D,2,FALSE)</f>
        <v>0</v>
      </c>
      <c r="P251" s="34" t="str">
        <f t="shared" si="128"/>
        <v>немає даних</v>
      </c>
      <c r="Q251" s="34">
        <f t="shared" si="133"/>
        <v>1.2999999999999999E-2</v>
      </c>
      <c r="R251" s="26">
        <v>12</v>
      </c>
      <c r="S251" s="35">
        <f>VLOOKUP(E251,ящв!A:H,3,FALSE)</f>
        <v>6.2</v>
      </c>
      <c r="T251" s="35">
        <f>VLOOKUP(E251,ящв!A:H,4,FALSE)</f>
        <v>7.8E-2</v>
      </c>
      <c r="U251" s="33">
        <v>56.5</v>
      </c>
      <c r="V251" s="33">
        <v>28</v>
      </c>
      <c r="W251" s="36">
        <v>24.5</v>
      </c>
      <c r="X251" s="37">
        <f>VLOOKUP(E251,шт!A:H,3,FALSE)</f>
        <v>0.2</v>
      </c>
      <c r="Y251" s="38">
        <v>0.2</v>
      </c>
      <c r="Z251" s="38">
        <v>23</v>
      </c>
      <c r="AA251" s="38">
        <v>21</v>
      </c>
      <c r="AB251" s="38">
        <v>8</v>
      </c>
      <c r="AC251" s="11"/>
      <c r="AD251" s="11"/>
      <c r="AE251" s="11"/>
      <c r="AF251" s="11"/>
      <c r="AG251" s="11"/>
      <c r="AH251" s="11"/>
      <c r="AI251" s="11"/>
    </row>
    <row r="252" spans="1:35" ht="46.5" customHeight="1" outlineLevel="1" x14ac:dyDescent="0.2">
      <c r="A252" s="24">
        <f t="shared" si="126"/>
        <v>0.25</v>
      </c>
      <c r="B252" s="25" t="s">
        <v>495</v>
      </c>
      <c r="C252" s="26"/>
      <c r="D252" s="26" t="s">
        <v>31</v>
      </c>
      <c r="E252" s="27">
        <v>171713</v>
      </c>
      <c r="F252" s="26" t="s">
        <v>494</v>
      </c>
      <c r="G252" s="65">
        <v>55977</v>
      </c>
      <c r="H252" s="39">
        <v>3</v>
      </c>
      <c r="I252" s="30">
        <f t="shared" si="127"/>
        <v>0.25</v>
      </c>
      <c r="J252" s="30">
        <v>0</v>
      </c>
      <c r="K252" s="31" t="s">
        <v>33</v>
      </c>
      <c r="L252" s="32"/>
      <c r="M252" s="32"/>
      <c r="N252" s="32"/>
      <c r="O252" s="33">
        <f>VLOOKUP(K252,Зони!B:D,2,FALSE)</f>
        <v>0</v>
      </c>
      <c r="P252" s="34" t="str">
        <f t="shared" si="128"/>
        <v>немає даних</v>
      </c>
      <c r="Q252" s="34">
        <f t="shared" si="133"/>
        <v>0.01</v>
      </c>
      <c r="R252" s="53">
        <f>VLOOKUP(E252,ящ!A:H,5,FALSE)</f>
        <v>12</v>
      </c>
      <c r="S252" s="44">
        <f>IF(X252&lt;&gt;"",X252*R252,"немає даних")</f>
        <v>2.4000000000000004</v>
      </c>
      <c r="T252" s="43">
        <f>U252*V252*W252/100/100/100</f>
        <v>3.8758999999999995E-2</v>
      </c>
      <c r="U252" s="33">
        <v>56.5</v>
      </c>
      <c r="V252" s="33">
        <v>28</v>
      </c>
      <c r="W252" s="36">
        <v>24.5</v>
      </c>
      <c r="X252" s="37">
        <f>VLOOKUP(E252,шт!A:H,3,FALSE)</f>
        <v>0.2</v>
      </c>
      <c r="Y252" s="38">
        <v>0.2</v>
      </c>
      <c r="Z252" s="38">
        <v>23</v>
      </c>
      <c r="AA252" s="38">
        <v>21</v>
      </c>
      <c r="AB252" s="38">
        <v>8</v>
      </c>
      <c r="AC252" s="11"/>
      <c r="AD252" s="11"/>
      <c r="AE252" s="11"/>
      <c r="AF252" s="11"/>
      <c r="AG252" s="11"/>
      <c r="AH252" s="11"/>
      <c r="AI252" s="11"/>
    </row>
    <row r="253" spans="1:35" ht="46.5" customHeight="1" outlineLevel="1" x14ac:dyDescent="0.2">
      <c r="A253" s="24">
        <f t="shared" si="126"/>
        <v>0.75</v>
      </c>
      <c r="B253" s="25" t="s">
        <v>496</v>
      </c>
      <c r="C253" s="26"/>
      <c r="D253" s="26"/>
      <c r="E253" s="27">
        <v>173223</v>
      </c>
      <c r="F253" s="26" t="s">
        <v>497</v>
      </c>
      <c r="G253" s="28">
        <v>24058</v>
      </c>
      <c r="H253" s="39">
        <v>3</v>
      </c>
      <c r="I253" s="30">
        <f t="shared" si="127"/>
        <v>0.75</v>
      </c>
      <c r="J253" s="30">
        <v>0</v>
      </c>
      <c r="K253" s="31" t="s">
        <v>33</v>
      </c>
      <c r="L253" s="32"/>
      <c r="M253" s="32"/>
      <c r="N253" s="32"/>
      <c r="O253" s="33">
        <f>VLOOKUP(K253,Зони!B:D,2,FALSE)</f>
        <v>0</v>
      </c>
      <c r="P253" s="34" t="str">
        <f t="shared" si="128"/>
        <v>немає даних</v>
      </c>
      <c r="Q253" s="34">
        <f t="shared" si="133"/>
        <v>2.7E-2</v>
      </c>
      <c r="R253" s="26">
        <v>4</v>
      </c>
      <c r="S253" s="35">
        <f>VLOOKUP(E253,ящв!A:H,3,FALSE)</f>
        <v>4.05</v>
      </c>
      <c r="T253" s="35">
        <f>VLOOKUP(E253,ящв!A:H,4,FALSE)</f>
        <v>3.5999999999999997E-2</v>
      </c>
      <c r="U253" s="33">
        <v>41</v>
      </c>
      <c r="V253" s="33">
        <v>22.5</v>
      </c>
      <c r="W253" s="36">
        <v>39</v>
      </c>
      <c r="X253" s="37">
        <f>VLOOKUP(E253,шт!A:H,3,FALSE)</f>
        <v>1</v>
      </c>
      <c r="Y253" s="38">
        <v>1</v>
      </c>
      <c r="Z253" s="38">
        <v>38</v>
      </c>
      <c r="AA253" s="38">
        <v>22</v>
      </c>
      <c r="AB253" s="38">
        <v>10</v>
      </c>
      <c r="AC253" s="11"/>
      <c r="AD253" s="11"/>
      <c r="AE253" s="11"/>
      <c r="AF253" s="11"/>
      <c r="AG253" s="11"/>
      <c r="AH253" s="11"/>
      <c r="AI253" s="11"/>
    </row>
    <row r="254" spans="1:35" ht="46.5" customHeight="1" outlineLevel="1" x14ac:dyDescent="0.2">
      <c r="A254" s="24">
        <f t="shared" si="126"/>
        <v>1</v>
      </c>
      <c r="B254" s="25" t="s">
        <v>498</v>
      </c>
      <c r="C254" s="26"/>
      <c r="D254" s="26"/>
      <c r="E254" s="27">
        <v>169664</v>
      </c>
      <c r="F254" s="26" t="s">
        <v>499</v>
      </c>
      <c r="G254" s="26" t="s">
        <v>500</v>
      </c>
      <c r="H254" s="39">
        <v>6</v>
      </c>
      <c r="I254" s="30">
        <f t="shared" si="127"/>
        <v>1</v>
      </c>
      <c r="J254" s="30">
        <v>0</v>
      </c>
      <c r="K254" s="31" t="s">
        <v>33</v>
      </c>
      <c r="L254" s="32"/>
      <c r="M254" s="32"/>
      <c r="N254" s="32"/>
      <c r="O254" s="33">
        <f>VLOOKUP(K254,Зони!B:D,2,FALSE)</f>
        <v>0</v>
      </c>
      <c r="P254" s="34" t="str">
        <f t="shared" si="128"/>
        <v>немає даних</v>
      </c>
      <c r="Q254" s="34">
        <f t="shared" si="133"/>
        <v>8.8999999999999996E-2</v>
      </c>
      <c r="R254" s="26">
        <v>6</v>
      </c>
      <c r="S254" s="35">
        <f>VLOOKUP(E254,ящв!A:H,3,FALSE)</f>
        <v>7.4</v>
      </c>
      <c r="T254" s="35">
        <f>VLOOKUP(E254,ящв!A:H,4,FALSE)</f>
        <v>8.8999999999999996E-2</v>
      </c>
      <c r="U254" s="33">
        <v>49.5</v>
      </c>
      <c r="V254" s="33">
        <v>36</v>
      </c>
      <c r="W254" s="36">
        <v>25</v>
      </c>
      <c r="X254" s="37">
        <f>VLOOKUP(E254,шт!A:H,3,FALSE)</f>
        <v>0.55000000000000004</v>
      </c>
      <c r="Y254" s="38">
        <v>0.55000000000000004</v>
      </c>
      <c r="Z254" s="38">
        <v>48</v>
      </c>
      <c r="AA254" s="38">
        <v>20</v>
      </c>
      <c r="AB254" s="38">
        <v>15</v>
      </c>
      <c r="AC254" s="11"/>
      <c r="AD254" s="11"/>
      <c r="AE254" s="11"/>
      <c r="AF254" s="11"/>
      <c r="AG254" s="11"/>
      <c r="AH254" s="11"/>
      <c r="AI254" s="11"/>
    </row>
    <row r="255" spans="1:35" ht="46.5" customHeight="1" outlineLevel="1" x14ac:dyDescent="0.2">
      <c r="A255" s="24">
        <f t="shared" si="126"/>
        <v>1.6666666666666667</v>
      </c>
      <c r="B255" s="25" t="s">
        <v>501</v>
      </c>
      <c r="C255" s="26"/>
      <c r="D255" s="26"/>
      <c r="E255" s="27">
        <v>169665</v>
      </c>
      <c r="F255" s="26" t="s">
        <v>499</v>
      </c>
      <c r="G255" s="26" t="s">
        <v>502</v>
      </c>
      <c r="H255" s="39">
        <v>10</v>
      </c>
      <c r="I255" s="30">
        <f t="shared" si="127"/>
        <v>1.6666666666666667</v>
      </c>
      <c r="J255" s="30">
        <v>0</v>
      </c>
      <c r="K255" s="31" t="s">
        <v>33</v>
      </c>
      <c r="L255" s="32"/>
      <c r="M255" s="32"/>
      <c r="N255" s="32"/>
      <c r="O255" s="33">
        <f>VLOOKUP(K255,Зони!B:D,2,FALSE)</f>
        <v>0</v>
      </c>
      <c r="P255" s="34" t="str">
        <f t="shared" si="128"/>
        <v>немає даних</v>
      </c>
      <c r="Q255" s="34">
        <f t="shared" si="133"/>
        <v>7.3999999999999996E-2</v>
      </c>
      <c r="R255" s="53">
        <f>VLOOKUP(E255,ящ!A:H,5,FALSE)</f>
        <v>6</v>
      </c>
      <c r="S255" s="44">
        <f>IF(X255&lt;&gt;"",X255*R255,"немає даних")</f>
        <v>3.3000000000000003</v>
      </c>
      <c r="T255" s="43">
        <f>U255*V255*W255/100/100/100</f>
        <v>4.4549999999999999E-2</v>
      </c>
      <c r="U255" s="33">
        <v>49.5</v>
      </c>
      <c r="V255" s="33">
        <v>36</v>
      </c>
      <c r="W255" s="36">
        <v>25</v>
      </c>
      <c r="X255" s="37">
        <f>VLOOKUP(E255,шт!A:H,3,FALSE)</f>
        <v>0.55000000000000004</v>
      </c>
      <c r="Y255" s="38">
        <v>0.55000000000000004</v>
      </c>
      <c r="Z255" s="38">
        <v>48</v>
      </c>
      <c r="AA255" s="38">
        <v>20</v>
      </c>
      <c r="AB255" s="38">
        <v>15</v>
      </c>
      <c r="AC255" s="11"/>
      <c r="AD255" s="11"/>
      <c r="AE255" s="11"/>
      <c r="AF255" s="11"/>
      <c r="AG255" s="11"/>
      <c r="AH255" s="11"/>
      <c r="AI255" s="11"/>
    </row>
    <row r="256" spans="1:35" ht="46.5" customHeight="1" outlineLevel="1" x14ac:dyDescent="0.2">
      <c r="A256" s="24">
        <f t="shared" si="126"/>
        <v>0.16666666666666666</v>
      </c>
      <c r="B256" s="25" t="s">
        <v>503</v>
      </c>
      <c r="C256" s="26"/>
      <c r="D256" s="26"/>
      <c r="E256" s="27">
        <v>169666</v>
      </c>
      <c r="F256" s="26" t="s">
        <v>504</v>
      </c>
      <c r="G256" s="26" t="s">
        <v>505</v>
      </c>
      <c r="H256" s="39">
        <v>1</v>
      </c>
      <c r="I256" s="30">
        <f t="shared" si="127"/>
        <v>0.16666666666666666</v>
      </c>
      <c r="J256" s="30">
        <v>0</v>
      </c>
      <c r="K256" s="31" t="s">
        <v>33</v>
      </c>
      <c r="L256" s="32"/>
      <c r="M256" s="32"/>
      <c r="N256" s="32"/>
      <c r="O256" s="33">
        <f>VLOOKUP(K256,Зони!B:D,2,FALSE)</f>
        <v>0</v>
      </c>
      <c r="P256" s="34" t="str">
        <f t="shared" si="128"/>
        <v>немає даних</v>
      </c>
      <c r="Q256" s="34">
        <f t="shared" si="133"/>
        <v>7.0000000000000001E-3</v>
      </c>
      <c r="R256" s="26">
        <v>6</v>
      </c>
      <c r="S256" s="35">
        <f>VLOOKUP(E256,ящв!A:H,3,FALSE)</f>
        <v>2.7</v>
      </c>
      <c r="T256" s="35">
        <f>VLOOKUP(E256,ящв!A:H,4,FALSE)</f>
        <v>3.9E-2</v>
      </c>
      <c r="U256" s="33">
        <v>46</v>
      </c>
      <c r="V256" s="33">
        <v>38.5</v>
      </c>
      <c r="W256" s="36">
        <v>22</v>
      </c>
      <c r="X256" s="37">
        <f>VLOOKUP(E256,шт!A:H,3,FALSE)</f>
        <v>0.36</v>
      </c>
      <c r="Y256" s="38">
        <v>0.36</v>
      </c>
      <c r="Z256" s="38">
        <v>45</v>
      </c>
      <c r="AA256" s="38">
        <v>20</v>
      </c>
      <c r="AB256" s="38">
        <v>15</v>
      </c>
      <c r="AC256" s="11"/>
      <c r="AD256" s="11"/>
      <c r="AE256" s="11"/>
      <c r="AF256" s="11"/>
      <c r="AG256" s="11"/>
      <c r="AH256" s="11"/>
      <c r="AI256" s="11"/>
    </row>
    <row r="257" spans="1:35" ht="46.5" customHeight="1" outlineLevel="1" x14ac:dyDescent="0.2">
      <c r="A257" s="24">
        <f t="shared" si="126"/>
        <v>1.5</v>
      </c>
      <c r="B257" s="25" t="s">
        <v>506</v>
      </c>
      <c r="C257" s="26"/>
      <c r="D257" s="26"/>
      <c r="E257" s="27">
        <v>169848</v>
      </c>
      <c r="F257" s="26" t="s">
        <v>507</v>
      </c>
      <c r="G257" s="26" t="s">
        <v>508</v>
      </c>
      <c r="H257" s="39">
        <v>9</v>
      </c>
      <c r="I257" s="30">
        <f t="shared" si="127"/>
        <v>1.5</v>
      </c>
      <c r="J257" s="30">
        <v>0</v>
      </c>
      <c r="K257" s="31" t="s">
        <v>33</v>
      </c>
      <c r="L257" s="32"/>
      <c r="M257" s="32"/>
      <c r="N257" s="32"/>
      <c r="O257" s="33">
        <f>VLOOKUP(K257,Зони!B:D,2,FALSE)</f>
        <v>0</v>
      </c>
      <c r="P257" s="34" t="str">
        <f t="shared" si="128"/>
        <v>немає даних</v>
      </c>
      <c r="Q257" s="34">
        <f t="shared" si="133"/>
        <v>0.11700000000000001</v>
      </c>
      <c r="R257" s="26">
        <v>6</v>
      </c>
      <c r="S257" s="35">
        <f>VLOOKUP(E257,ящв!A:H,3,FALSE)</f>
        <v>6.32</v>
      </c>
      <c r="T257" s="35">
        <f>VLOOKUP(E257,ящв!A:H,4,FALSE)</f>
        <v>7.8E-2</v>
      </c>
      <c r="U257" s="33">
        <v>49.5</v>
      </c>
      <c r="V257" s="33">
        <v>36</v>
      </c>
      <c r="W257" s="36">
        <v>22</v>
      </c>
      <c r="X257" s="37">
        <f>VLOOKUP(E257,шт!A:H,3,FALSE)</f>
        <v>0.4</v>
      </c>
      <c r="Y257" s="38">
        <v>0.4</v>
      </c>
      <c r="Z257" s="38">
        <v>45</v>
      </c>
      <c r="AA257" s="38">
        <v>20</v>
      </c>
      <c r="AB257" s="38">
        <v>15</v>
      </c>
      <c r="AC257" s="11"/>
      <c r="AD257" s="11"/>
      <c r="AE257" s="11"/>
      <c r="AF257" s="11"/>
      <c r="AG257" s="11"/>
      <c r="AH257" s="11"/>
      <c r="AI257" s="11"/>
    </row>
    <row r="258" spans="1:35" ht="46.5" customHeight="1" outlineLevel="1" x14ac:dyDescent="0.2">
      <c r="A258" s="24">
        <f t="shared" si="126"/>
        <v>1.3333333333333333</v>
      </c>
      <c r="B258" s="25" t="s">
        <v>509</v>
      </c>
      <c r="C258" s="26"/>
      <c r="D258" s="26"/>
      <c r="E258" s="27">
        <v>169849</v>
      </c>
      <c r="F258" s="26" t="s">
        <v>507</v>
      </c>
      <c r="G258" s="26" t="s">
        <v>510</v>
      </c>
      <c r="H258" s="39">
        <v>8</v>
      </c>
      <c r="I258" s="30">
        <f t="shared" si="127"/>
        <v>1.3333333333333333</v>
      </c>
      <c r="J258" s="30">
        <v>0</v>
      </c>
      <c r="K258" s="31" t="s">
        <v>33</v>
      </c>
      <c r="L258" s="32"/>
      <c r="M258" s="32"/>
      <c r="N258" s="32"/>
      <c r="O258" s="33">
        <f>VLOOKUP(K258,Зони!B:D,2,FALSE)</f>
        <v>0</v>
      </c>
      <c r="P258" s="34" t="str">
        <f t="shared" si="128"/>
        <v>немає даних</v>
      </c>
      <c r="Q258" s="34">
        <f t="shared" si="133"/>
        <v>5.1999999999999998E-2</v>
      </c>
      <c r="R258" s="53">
        <f>VLOOKUP(E258,ящ!A:H,5,FALSE)</f>
        <v>6</v>
      </c>
      <c r="S258" s="44">
        <f>IF(X258&lt;&gt;"",X258*R258,"немає даних")</f>
        <v>2.4000000000000004</v>
      </c>
      <c r="T258" s="43">
        <f>U258*V258*W258/100/100/100</f>
        <v>3.9204000000000003E-2</v>
      </c>
      <c r="U258" s="33">
        <v>49.5</v>
      </c>
      <c r="V258" s="33">
        <v>36</v>
      </c>
      <c r="W258" s="36">
        <v>22</v>
      </c>
      <c r="X258" s="37">
        <f>VLOOKUP(E258,шт!A:H,3,FALSE)</f>
        <v>0.4</v>
      </c>
      <c r="Y258" s="38">
        <v>0.4</v>
      </c>
      <c r="Z258" s="38">
        <v>45</v>
      </c>
      <c r="AA258" s="38">
        <v>20</v>
      </c>
      <c r="AB258" s="38">
        <v>15</v>
      </c>
      <c r="AC258" s="11"/>
      <c r="AD258" s="11"/>
      <c r="AE258" s="11"/>
      <c r="AF258" s="11"/>
      <c r="AG258" s="11"/>
      <c r="AH258" s="11"/>
      <c r="AI258" s="11"/>
    </row>
    <row r="259" spans="1:35" ht="46.5" customHeight="1" outlineLevel="1" x14ac:dyDescent="0.2">
      <c r="A259" s="24">
        <f t="shared" si="126"/>
        <v>0.5</v>
      </c>
      <c r="B259" s="25" t="s">
        <v>511</v>
      </c>
      <c r="C259" s="26"/>
      <c r="D259" s="26"/>
      <c r="E259" s="27">
        <v>169896</v>
      </c>
      <c r="F259" s="26" t="s">
        <v>512</v>
      </c>
      <c r="G259" s="26" t="s">
        <v>513</v>
      </c>
      <c r="H259" s="39">
        <v>3</v>
      </c>
      <c r="I259" s="30">
        <f t="shared" si="127"/>
        <v>0.5</v>
      </c>
      <c r="J259" s="30">
        <v>0</v>
      </c>
      <c r="K259" s="31" t="s">
        <v>33</v>
      </c>
      <c r="L259" s="32"/>
      <c r="M259" s="32"/>
      <c r="N259" s="32"/>
      <c r="O259" s="33">
        <f>VLOOKUP(K259,Зони!B:D,2,FALSE)</f>
        <v>0</v>
      </c>
      <c r="P259" s="34" t="str">
        <f t="shared" si="128"/>
        <v>немає даних</v>
      </c>
      <c r="Q259" s="34">
        <f t="shared" si="133"/>
        <v>0.02</v>
      </c>
      <c r="R259" s="26">
        <v>6</v>
      </c>
      <c r="S259" s="35">
        <f>VLOOKUP(E259,ящв!A:H,3,FALSE)</f>
        <v>2.73</v>
      </c>
      <c r="T259" s="35">
        <f>VLOOKUP(E259,ящв!A:H,4,FALSE)</f>
        <v>0.04</v>
      </c>
      <c r="U259" s="33">
        <v>50</v>
      </c>
      <c r="V259" s="33">
        <v>36</v>
      </c>
      <c r="W259" s="36">
        <v>22</v>
      </c>
      <c r="X259" s="37">
        <f>VLOOKUP(E259,шт!A:H,3,FALSE)</f>
        <v>0.34</v>
      </c>
      <c r="Y259" s="38">
        <v>0.34</v>
      </c>
      <c r="Z259" s="38">
        <v>44</v>
      </c>
      <c r="AA259" s="38">
        <v>20</v>
      </c>
      <c r="AB259" s="38">
        <v>15</v>
      </c>
      <c r="AC259" s="11"/>
      <c r="AD259" s="11"/>
      <c r="AE259" s="11"/>
      <c r="AF259" s="11"/>
      <c r="AG259" s="11"/>
      <c r="AH259" s="11"/>
      <c r="AI259" s="11"/>
    </row>
    <row r="260" spans="1:35" ht="46.5" customHeight="1" outlineLevel="1" x14ac:dyDescent="0.2">
      <c r="A260" s="24">
        <f t="shared" si="126"/>
        <v>0.33333333333333331</v>
      </c>
      <c r="B260" s="25" t="s">
        <v>514</v>
      </c>
      <c r="C260" s="26"/>
      <c r="D260" s="26"/>
      <c r="E260" s="27">
        <v>172418</v>
      </c>
      <c r="F260" s="26" t="s">
        <v>515</v>
      </c>
      <c r="G260" s="26" t="s">
        <v>516</v>
      </c>
      <c r="H260" s="39">
        <v>2</v>
      </c>
      <c r="I260" s="30">
        <f t="shared" si="127"/>
        <v>0.33333333333333331</v>
      </c>
      <c r="J260" s="30">
        <v>0</v>
      </c>
      <c r="K260" s="31" t="s">
        <v>33</v>
      </c>
      <c r="L260" s="32"/>
      <c r="M260" s="32"/>
      <c r="N260" s="32"/>
      <c r="O260" s="33">
        <f>VLOOKUP(K260,Зони!B:D,2,FALSE)</f>
        <v>0</v>
      </c>
      <c r="P260" s="34" t="str">
        <f t="shared" si="128"/>
        <v>немає даних</v>
      </c>
      <c r="Q260" s="34">
        <f t="shared" si="133"/>
        <v>1.6E-2</v>
      </c>
      <c r="R260" s="26">
        <v>6</v>
      </c>
      <c r="S260" s="35">
        <f>VLOOKUP(E260,ящв!A:H,3,FALSE)</f>
        <v>4.5</v>
      </c>
      <c r="T260" s="35">
        <f>VLOOKUP(E260,ящв!A:H,4,FALSE)</f>
        <v>4.8000000000000001E-2</v>
      </c>
      <c r="U260" s="33">
        <v>50</v>
      </c>
      <c r="V260" s="33">
        <v>38</v>
      </c>
      <c r="W260" s="36">
        <v>25.5</v>
      </c>
      <c r="X260" s="37">
        <f>VLOOKUP(E260,шт!A:H,3,FALSE)</f>
        <v>0.64</v>
      </c>
      <c r="Y260" s="38">
        <v>0.64</v>
      </c>
      <c r="Z260" s="38">
        <v>48</v>
      </c>
      <c r="AA260" s="38">
        <v>20</v>
      </c>
      <c r="AB260" s="38">
        <v>15</v>
      </c>
      <c r="AC260" s="11"/>
      <c r="AD260" s="11"/>
      <c r="AE260" s="11"/>
      <c r="AF260" s="11"/>
      <c r="AG260" s="11"/>
      <c r="AH260" s="11"/>
      <c r="AI260" s="11"/>
    </row>
    <row r="261" spans="1:35" ht="46.5" customHeight="1" outlineLevel="1" x14ac:dyDescent="0.2">
      <c r="A261" s="24">
        <f t="shared" si="126"/>
        <v>3</v>
      </c>
      <c r="B261" s="25" t="s">
        <v>517</v>
      </c>
      <c r="C261" s="26"/>
      <c r="D261" s="26"/>
      <c r="E261" s="27">
        <v>170342</v>
      </c>
      <c r="F261" s="26" t="s">
        <v>518</v>
      </c>
      <c r="G261" s="70">
        <v>55642</v>
      </c>
      <c r="H261" s="39">
        <v>18</v>
      </c>
      <c r="I261" s="30">
        <f t="shared" si="127"/>
        <v>3</v>
      </c>
      <c r="J261" s="30">
        <v>0</v>
      </c>
      <c r="K261" s="31" t="s">
        <v>33</v>
      </c>
      <c r="L261" s="32"/>
      <c r="M261" s="32"/>
      <c r="N261" s="32"/>
      <c r="O261" s="33">
        <f>VLOOKUP(K261,Зони!B:D,2,FALSE)</f>
        <v>0</v>
      </c>
      <c r="P261" s="34" t="str">
        <f t="shared" si="128"/>
        <v>немає даних</v>
      </c>
      <c r="Q261" s="34">
        <f t="shared" si="133"/>
        <v>0.189</v>
      </c>
      <c r="R261" s="26">
        <v>6</v>
      </c>
      <c r="S261" s="35">
        <f>VLOOKUP(E261,ящв!A:H,3,FALSE)</f>
        <v>2.8</v>
      </c>
      <c r="T261" s="35">
        <f>VLOOKUP(E261,ящв!A:H,4,FALSE)</f>
        <v>6.3E-2</v>
      </c>
      <c r="U261" s="33">
        <v>50</v>
      </c>
      <c r="V261" s="33">
        <v>22.8</v>
      </c>
      <c r="W261" s="36">
        <v>55</v>
      </c>
      <c r="X261" s="37">
        <f>VLOOKUP(E261,шт!A:H,3,FALSE)</f>
        <v>0.33</v>
      </c>
      <c r="Y261" s="38">
        <v>0.33</v>
      </c>
      <c r="Z261" s="38">
        <v>50</v>
      </c>
      <c r="AA261" s="38">
        <v>20</v>
      </c>
      <c r="AB261" s="38">
        <v>15</v>
      </c>
      <c r="AC261" s="11"/>
      <c r="AD261" s="11"/>
      <c r="AE261" s="11"/>
      <c r="AF261" s="11"/>
      <c r="AG261" s="11"/>
      <c r="AH261" s="11"/>
      <c r="AI261" s="11"/>
    </row>
    <row r="262" spans="1:35" ht="46.5" customHeight="1" outlineLevel="1" x14ac:dyDescent="0.2">
      <c r="A262" s="24">
        <f t="shared" si="126"/>
        <v>3.1666666666666665</v>
      </c>
      <c r="B262" s="25" t="s">
        <v>519</v>
      </c>
      <c r="C262" s="26"/>
      <c r="D262" s="26" t="s">
        <v>31</v>
      </c>
      <c r="E262" s="27">
        <v>169150</v>
      </c>
      <c r="F262" s="26" t="s">
        <v>520</v>
      </c>
      <c r="G262" s="71">
        <v>55944</v>
      </c>
      <c r="H262" s="39">
        <v>19</v>
      </c>
      <c r="I262" s="30">
        <f t="shared" si="127"/>
        <v>3.1666666666666665</v>
      </c>
      <c r="J262" s="30">
        <v>0</v>
      </c>
      <c r="K262" s="31" t="s">
        <v>33</v>
      </c>
      <c r="L262" s="32"/>
      <c r="M262" s="32"/>
      <c r="N262" s="32"/>
      <c r="O262" s="33">
        <f>VLOOKUP(K262,Зони!B:D,2,FALSE)</f>
        <v>0</v>
      </c>
      <c r="P262" s="34" t="str">
        <f t="shared" si="128"/>
        <v>немає даних</v>
      </c>
      <c r="Q262" s="34">
        <f t="shared" si="133"/>
        <v>0.13900000000000001</v>
      </c>
      <c r="R262" s="26">
        <v>6</v>
      </c>
      <c r="S262" s="35">
        <f>VLOOKUP(E262,ящв!A:H,3,FALSE)</f>
        <v>2.8</v>
      </c>
      <c r="T262" s="35">
        <f>VLOOKUP(E262,ящв!A:H,4,FALSE)</f>
        <v>4.3999999999999997E-2</v>
      </c>
      <c r="U262" s="33">
        <v>35.200000000000003</v>
      </c>
      <c r="V262" s="33">
        <v>22.8</v>
      </c>
      <c r="W262" s="36">
        <v>55</v>
      </c>
      <c r="X262" s="37">
        <f>VLOOKUP(E262,шт!A:H,3,FALSE)</f>
        <v>0.37</v>
      </c>
      <c r="Y262" s="38">
        <v>0.37</v>
      </c>
      <c r="Z262" s="38">
        <v>50</v>
      </c>
      <c r="AA262" s="38">
        <v>20</v>
      </c>
      <c r="AB262" s="38">
        <v>15</v>
      </c>
      <c r="AC262" s="11"/>
      <c r="AD262" s="11"/>
      <c r="AE262" s="11"/>
      <c r="AF262" s="11"/>
      <c r="AG262" s="11"/>
      <c r="AH262" s="11"/>
      <c r="AI262" s="11"/>
    </row>
    <row r="263" spans="1:35" ht="46.5" customHeight="1" outlineLevel="1" x14ac:dyDescent="0.2">
      <c r="A263" s="24">
        <f t="shared" si="126"/>
        <v>1.1666666666666667</v>
      </c>
      <c r="B263" s="25" t="s">
        <v>521</v>
      </c>
      <c r="C263" s="26"/>
      <c r="D263" s="26" t="s">
        <v>31</v>
      </c>
      <c r="E263" s="27">
        <v>171928</v>
      </c>
      <c r="F263" s="26" t="s">
        <v>522</v>
      </c>
      <c r="G263" s="27">
        <v>55949</v>
      </c>
      <c r="H263" s="39">
        <v>7</v>
      </c>
      <c r="I263" s="30">
        <f t="shared" si="127"/>
        <v>1.1666666666666667</v>
      </c>
      <c r="J263" s="30">
        <v>0</v>
      </c>
      <c r="K263" s="31" t="s">
        <v>33</v>
      </c>
      <c r="L263" s="32"/>
      <c r="M263" s="32"/>
      <c r="N263" s="32"/>
      <c r="O263" s="33">
        <f>VLOOKUP(K263,Зони!B:D,2,FALSE)</f>
        <v>0</v>
      </c>
      <c r="P263" s="34" t="str">
        <f t="shared" si="128"/>
        <v>немає даних</v>
      </c>
      <c r="Q263" s="34">
        <f t="shared" si="133"/>
        <v>6.7000000000000004E-2</v>
      </c>
      <c r="R263" s="26">
        <v>6</v>
      </c>
      <c r="S263" s="35">
        <f>VLOOKUP(E263,ящв!A:H,3,FALSE)</f>
        <v>3.2</v>
      </c>
      <c r="T263" s="35">
        <f>VLOOKUP(E263,ящв!A:H,4,FALSE)</f>
        <v>5.7000000000000002E-2</v>
      </c>
      <c r="U263" s="33">
        <v>45.8</v>
      </c>
      <c r="V263" s="33">
        <v>22.8</v>
      </c>
      <c r="W263" s="36">
        <v>55</v>
      </c>
      <c r="X263" s="37">
        <f>VLOOKUP(E263,шт!A:H,3,FALSE)</f>
        <v>0.4</v>
      </c>
      <c r="Y263" s="38">
        <v>0.4</v>
      </c>
      <c r="Z263" s="38">
        <v>50</v>
      </c>
      <c r="AA263" s="38">
        <v>20</v>
      </c>
      <c r="AB263" s="38">
        <v>15</v>
      </c>
      <c r="AC263" s="11"/>
      <c r="AD263" s="11"/>
      <c r="AE263" s="11"/>
      <c r="AF263" s="11"/>
      <c r="AG263" s="11"/>
      <c r="AH263" s="11"/>
      <c r="AI263" s="11"/>
    </row>
    <row r="264" spans="1:35" ht="46.5" customHeight="1" outlineLevel="1" x14ac:dyDescent="0.2">
      <c r="A264" s="24">
        <f t="shared" si="126"/>
        <v>10.5</v>
      </c>
      <c r="B264" s="25" t="s">
        <v>523</v>
      </c>
      <c r="C264" s="26"/>
      <c r="D264" s="26"/>
      <c r="E264" s="27">
        <v>168109</v>
      </c>
      <c r="F264" s="26" t="s">
        <v>524</v>
      </c>
      <c r="G264" s="72">
        <v>55962</v>
      </c>
      <c r="H264" s="39">
        <v>63</v>
      </c>
      <c r="I264" s="30">
        <f t="shared" si="127"/>
        <v>10.5</v>
      </c>
      <c r="J264" s="30">
        <v>0</v>
      </c>
      <c r="K264" s="31" t="s">
        <v>33</v>
      </c>
      <c r="L264" s="32"/>
      <c r="M264" s="32"/>
      <c r="N264" s="32"/>
      <c r="O264" s="33">
        <f>VLOOKUP(K264,Зони!B:D,2,FALSE)</f>
        <v>0</v>
      </c>
      <c r="P264" s="34" t="str">
        <f t="shared" si="128"/>
        <v>немає даних</v>
      </c>
      <c r="Q264" s="34">
        <f t="shared" si="133"/>
        <v>0.63</v>
      </c>
      <c r="R264" s="26">
        <v>6</v>
      </c>
      <c r="S264" s="35">
        <f>VLOOKUP(E264,ящв!A:H,3,FALSE)</f>
        <v>4.3</v>
      </c>
      <c r="T264" s="35">
        <f>VLOOKUP(E264,ящв!A:H,4,FALSE)</f>
        <v>0.06</v>
      </c>
      <c r="U264" s="33">
        <v>40.5</v>
      </c>
      <c r="V264" s="33">
        <v>26.5</v>
      </c>
      <c r="W264" s="36">
        <v>55.5</v>
      </c>
      <c r="X264" s="37">
        <f>VLOOKUP(E264,шт!A:H,3,FALSE)</f>
        <v>1.5</v>
      </c>
      <c r="Y264" s="38">
        <v>1.5</v>
      </c>
      <c r="Z264" s="38">
        <v>50</v>
      </c>
      <c r="AA264" s="38">
        <v>35</v>
      </c>
      <c r="AB264" s="38">
        <v>10</v>
      </c>
      <c r="AC264" s="11"/>
      <c r="AD264" s="11"/>
      <c r="AE264" s="11"/>
      <c r="AF264" s="11"/>
      <c r="AG264" s="11"/>
      <c r="AH264" s="11"/>
      <c r="AI264" s="11"/>
    </row>
    <row r="265" spans="1:35" ht="46.5" customHeight="1" outlineLevel="1" x14ac:dyDescent="0.2">
      <c r="A265" s="24">
        <f t="shared" si="126"/>
        <v>0.16666666666666666</v>
      </c>
      <c r="B265" s="25" t="s">
        <v>525</v>
      </c>
      <c r="C265" s="26"/>
      <c r="D265" s="26"/>
      <c r="E265" s="27">
        <v>169678</v>
      </c>
      <c r="F265" s="26" t="s">
        <v>526</v>
      </c>
      <c r="G265" s="26" t="s">
        <v>527</v>
      </c>
      <c r="H265" s="39">
        <v>1</v>
      </c>
      <c r="I265" s="30">
        <f t="shared" si="127"/>
        <v>0.16666666666666666</v>
      </c>
      <c r="J265" s="30">
        <v>0</v>
      </c>
      <c r="K265" s="31" t="s">
        <v>33</v>
      </c>
      <c r="L265" s="32"/>
      <c r="M265" s="32"/>
      <c r="N265" s="32"/>
      <c r="O265" s="33">
        <f>VLOOKUP(K265,Зони!B:D,2,FALSE)</f>
        <v>0</v>
      </c>
      <c r="P265" s="34" t="str">
        <f t="shared" si="128"/>
        <v>немає даних</v>
      </c>
      <c r="Q265" s="34">
        <f t="shared" si="133"/>
        <v>8.9999999999999993E-3</v>
      </c>
      <c r="R265" s="26">
        <v>6</v>
      </c>
      <c r="S265" s="35">
        <f>VLOOKUP(E265,ящв!A:H,3,FALSE)</f>
        <v>7.55</v>
      </c>
      <c r="T265" s="35">
        <f>VLOOKUP(E265,ящв!A:H,4,FALSE)</f>
        <v>5.1999999999999998E-2</v>
      </c>
      <c r="U265" s="33">
        <v>55.5</v>
      </c>
      <c r="V265" s="33">
        <v>37</v>
      </c>
      <c r="W265" s="36">
        <v>25.5</v>
      </c>
      <c r="X265" s="37">
        <f>VLOOKUP(E265,шт!A:H,3,FALSE)</f>
        <v>1.1499999999999999</v>
      </c>
      <c r="Y265" s="38">
        <v>1.1499999999999999</v>
      </c>
      <c r="Z265" s="38">
        <v>56</v>
      </c>
      <c r="AA265" s="38">
        <v>18</v>
      </c>
      <c r="AB265" s="38">
        <v>13</v>
      </c>
      <c r="AC265" s="11"/>
      <c r="AD265" s="11"/>
      <c r="AE265" s="11"/>
      <c r="AF265" s="11"/>
      <c r="AG265" s="11"/>
      <c r="AH265" s="11"/>
      <c r="AI265" s="11"/>
    </row>
    <row r="266" spans="1:35" ht="46.5" customHeight="1" outlineLevel="1" x14ac:dyDescent="0.2">
      <c r="A266" s="24">
        <f t="shared" si="126"/>
        <v>0.5</v>
      </c>
      <c r="B266" s="25" t="s">
        <v>528</v>
      </c>
      <c r="C266" s="26"/>
      <c r="D266" s="26"/>
      <c r="E266" s="27">
        <v>169680</v>
      </c>
      <c r="F266" s="26" t="s">
        <v>529</v>
      </c>
      <c r="G266" s="26" t="s">
        <v>530</v>
      </c>
      <c r="H266" s="39">
        <v>3</v>
      </c>
      <c r="I266" s="30">
        <f t="shared" si="127"/>
        <v>0.5</v>
      </c>
      <c r="J266" s="30">
        <v>0</v>
      </c>
      <c r="K266" s="31" t="s">
        <v>33</v>
      </c>
      <c r="L266" s="32"/>
      <c r="M266" s="32"/>
      <c r="N266" s="32"/>
      <c r="O266" s="33">
        <f>VLOOKUP(K266,Зони!B:D,2,FALSE)</f>
        <v>0</v>
      </c>
      <c r="P266" s="34" t="str">
        <f t="shared" si="128"/>
        <v>немає даних</v>
      </c>
      <c r="Q266" s="34">
        <f t="shared" si="133"/>
        <v>2.9000000000000001E-2</v>
      </c>
      <c r="R266" s="26">
        <v>6</v>
      </c>
      <c r="S266" s="35">
        <f>VLOOKUP(E266,ящв!A:H,3,FALSE)</f>
        <v>8.6999999999999993</v>
      </c>
      <c r="T266" s="35">
        <f>VLOOKUP(E266,ящв!A:H,4,FALSE)</f>
        <v>5.7000000000000002E-2</v>
      </c>
      <c r="U266" s="33">
        <v>60</v>
      </c>
      <c r="V266" s="33">
        <v>37</v>
      </c>
      <c r="W266" s="36">
        <v>25.5</v>
      </c>
      <c r="X266" s="37">
        <f>VLOOKUP(E266,шт!A:H,3,FALSE)</f>
        <v>1.32</v>
      </c>
      <c r="Y266" s="38">
        <v>1.32</v>
      </c>
      <c r="Z266" s="38">
        <v>58</v>
      </c>
      <c r="AA266" s="38">
        <v>20</v>
      </c>
      <c r="AB266" s="38">
        <v>15</v>
      </c>
      <c r="AC266" s="11"/>
      <c r="AD266" s="11"/>
      <c r="AE266" s="11"/>
      <c r="AF266" s="11"/>
      <c r="AG266" s="11"/>
      <c r="AH266" s="11"/>
      <c r="AI266" s="11"/>
    </row>
    <row r="267" spans="1:35" ht="46.5" customHeight="1" outlineLevel="1" x14ac:dyDescent="0.2">
      <c r="A267" s="24">
        <f t="shared" si="126"/>
        <v>2.6666666666666665</v>
      </c>
      <c r="B267" s="25" t="s">
        <v>531</v>
      </c>
      <c r="C267" s="26"/>
      <c r="D267" s="26"/>
      <c r="E267" s="27">
        <v>171302</v>
      </c>
      <c r="F267" s="26" t="s">
        <v>532</v>
      </c>
      <c r="G267" s="27">
        <v>55655</v>
      </c>
      <c r="H267" s="39">
        <v>16</v>
      </c>
      <c r="I267" s="30">
        <f t="shared" si="127"/>
        <v>2.6666666666666665</v>
      </c>
      <c r="J267" s="30">
        <v>0</v>
      </c>
      <c r="K267" s="31" t="s">
        <v>33</v>
      </c>
      <c r="L267" s="32"/>
      <c r="M267" s="32"/>
      <c r="N267" s="32"/>
      <c r="O267" s="33">
        <f>VLOOKUP(K267,Зони!B:D,2,FALSE)</f>
        <v>0</v>
      </c>
      <c r="P267" s="34" t="str">
        <f t="shared" si="128"/>
        <v>немає даних</v>
      </c>
      <c r="Q267" s="34">
        <f t="shared" si="133"/>
        <v>0.152</v>
      </c>
      <c r="R267" s="26">
        <v>6</v>
      </c>
      <c r="S267" s="35">
        <f>VLOOKUP(E267,ящв!A:H,3,FALSE)</f>
        <v>5.6</v>
      </c>
      <c r="T267" s="35">
        <f>VLOOKUP(E267,ящв!A:H,4,FALSE)</f>
        <v>5.7000000000000002E-2</v>
      </c>
      <c r="U267" s="33">
        <v>46</v>
      </c>
      <c r="V267" s="33">
        <v>28</v>
      </c>
      <c r="W267" s="36">
        <v>44</v>
      </c>
      <c r="X267" s="37">
        <f>VLOOKUP(E267,шт!A:H,3,FALSE)</f>
        <v>0.74</v>
      </c>
      <c r="Y267" s="38">
        <v>0.74</v>
      </c>
      <c r="Z267" s="38">
        <v>43</v>
      </c>
      <c r="AA267" s="38">
        <v>20</v>
      </c>
      <c r="AB267" s="38">
        <v>15</v>
      </c>
      <c r="AC267" s="11"/>
      <c r="AD267" s="11"/>
      <c r="AE267" s="11"/>
      <c r="AF267" s="11"/>
      <c r="AG267" s="11"/>
      <c r="AH267" s="11"/>
      <c r="AI267" s="11"/>
    </row>
    <row r="268" spans="1:35" ht="46.5" customHeight="1" outlineLevel="1" x14ac:dyDescent="0.2">
      <c r="A268" s="24">
        <f t="shared" si="126"/>
        <v>4.5</v>
      </c>
      <c r="B268" s="25" t="s">
        <v>533</v>
      </c>
      <c r="C268" s="26"/>
      <c r="D268" s="26"/>
      <c r="E268" s="27">
        <v>170347</v>
      </c>
      <c r="F268" s="26" t="s">
        <v>534</v>
      </c>
      <c r="G268" s="27">
        <v>55657</v>
      </c>
      <c r="H268" s="39">
        <v>27</v>
      </c>
      <c r="I268" s="30">
        <f t="shared" si="127"/>
        <v>4.5</v>
      </c>
      <c r="J268" s="30">
        <v>0</v>
      </c>
      <c r="K268" s="31" t="s">
        <v>33</v>
      </c>
      <c r="L268" s="32"/>
      <c r="M268" s="32"/>
      <c r="N268" s="32"/>
      <c r="O268" s="33">
        <f>VLOOKUP(K268,Зони!B:D,2,FALSE)</f>
        <v>0</v>
      </c>
      <c r="P268" s="34" t="str">
        <f t="shared" si="128"/>
        <v>немає даних</v>
      </c>
      <c r="Q268" s="34">
        <f t="shared" si="133"/>
        <v>0.41899999999999998</v>
      </c>
      <c r="R268" s="26">
        <v>6</v>
      </c>
      <c r="S268" s="35">
        <f>VLOOKUP(E268,ящв!A:H,3,FALSE)</f>
        <v>9.8000000000000007</v>
      </c>
      <c r="T268" s="35">
        <f>VLOOKUP(E268,ящв!A:H,4,FALSE)</f>
        <v>9.2999999999999999E-2</v>
      </c>
      <c r="U268" s="33">
        <v>61</v>
      </c>
      <c r="V268" s="33">
        <v>35</v>
      </c>
      <c r="W268" s="36">
        <v>43.5</v>
      </c>
      <c r="X268" s="37">
        <f>VLOOKUP(E268,шт!A:H,3,FALSE)</f>
        <v>1.5</v>
      </c>
      <c r="Y268" s="38">
        <v>1.5</v>
      </c>
      <c r="Z268" s="38">
        <v>60</v>
      </c>
      <c r="AA268" s="38">
        <v>20</v>
      </c>
      <c r="AB268" s="38">
        <v>15</v>
      </c>
      <c r="AC268" s="11"/>
      <c r="AD268" s="11"/>
      <c r="AE268" s="11"/>
      <c r="AF268" s="11"/>
      <c r="AG268" s="11"/>
      <c r="AH268" s="11"/>
      <c r="AI268" s="11"/>
    </row>
    <row r="269" spans="1:35" ht="46.5" customHeight="1" outlineLevel="1" x14ac:dyDescent="0.2">
      <c r="A269" s="24">
        <f t="shared" si="126"/>
        <v>2.3333333333333335</v>
      </c>
      <c r="B269" s="25" t="s">
        <v>535</v>
      </c>
      <c r="C269" s="26"/>
      <c r="D269" s="26"/>
      <c r="E269" s="27">
        <v>170348</v>
      </c>
      <c r="F269" s="26" t="s">
        <v>536</v>
      </c>
      <c r="G269" s="73">
        <v>55658</v>
      </c>
      <c r="H269" s="39">
        <v>14</v>
      </c>
      <c r="I269" s="30">
        <f t="shared" si="127"/>
        <v>2.3333333333333335</v>
      </c>
      <c r="J269" s="30">
        <v>0</v>
      </c>
      <c r="K269" s="31" t="s">
        <v>33</v>
      </c>
      <c r="L269" s="32"/>
      <c r="M269" s="32"/>
      <c r="N269" s="32"/>
      <c r="O269" s="33">
        <f>VLOOKUP(K269,Зони!B:D,2,FALSE)</f>
        <v>0</v>
      </c>
      <c r="P269" s="34" t="str">
        <f t="shared" si="128"/>
        <v>немає даних</v>
      </c>
      <c r="Q269" s="34">
        <f t="shared" si="133"/>
        <v>0.19400000000000001</v>
      </c>
      <c r="R269" s="26">
        <v>6</v>
      </c>
      <c r="S269" s="35">
        <f>VLOOKUP(E269,ящв!A:H,3,FALSE)</f>
        <v>8.6</v>
      </c>
      <c r="T269" s="35">
        <f>VLOOKUP(E269,ящв!A:H,4,FALSE)</f>
        <v>8.3000000000000004E-2</v>
      </c>
      <c r="U269" s="33">
        <v>56</v>
      </c>
      <c r="V269" s="33">
        <v>35</v>
      </c>
      <c r="W269" s="36">
        <v>42.5</v>
      </c>
      <c r="X269" s="37">
        <f>VLOOKUP(E269,шт!A:H,3,FALSE)</f>
        <v>1.25</v>
      </c>
      <c r="Y269" s="38">
        <v>1.25</v>
      </c>
      <c r="Z269" s="38">
        <v>54</v>
      </c>
      <c r="AA269" s="38">
        <v>21</v>
      </c>
      <c r="AB269" s="38">
        <v>18</v>
      </c>
      <c r="AC269" s="11"/>
      <c r="AD269" s="11"/>
      <c r="AE269" s="11"/>
      <c r="AF269" s="11"/>
      <c r="AG269" s="11"/>
      <c r="AH269" s="11"/>
      <c r="AI269" s="11"/>
    </row>
    <row r="270" spans="1:35" ht="46.5" customHeight="1" outlineLevel="1" x14ac:dyDescent="0.2">
      <c r="A270" s="24">
        <f t="shared" si="126"/>
        <v>1.5833333333333333</v>
      </c>
      <c r="B270" s="25" t="s">
        <v>537</v>
      </c>
      <c r="C270" s="26"/>
      <c r="D270" s="26" t="s">
        <v>31</v>
      </c>
      <c r="E270" s="27">
        <v>168088</v>
      </c>
      <c r="F270" s="26" t="s">
        <v>538</v>
      </c>
      <c r="G270" s="27">
        <v>55685</v>
      </c>
      <c r="H270" s="39">
        <v>19</v>
      </c>
      <c r="I270" s="30">
        <f t="shared" si="127"/>
        <v>1.5833333333333333</v>
      </c>
      <c r="J270" s="30">
        <v>0</v>
      </c>
      <c r="K270" s="31" t="s">
        <v>33</v>
      </c>
      <c r="L270" s="32"/>
      <c r="M270" s="32"/>
      <c r="N270" s="32"/>
      <c r="O270" s="33">
        <f>VLOOKUP(K270,Зони!B:D,2,FALSE)</f>
        <v>0</v>
      </c>
      <c r="P270" s="34" t="str">
        <f t="shared" si="128"/>
        <v>немає даних</v>
      </c>
      <c r="Q270" s="34">
        <f t="shared" si="133"/>
        <v>1.9E-2</v>
      </c>
      <c r="R270" s="26">
        <v>12</v>
      </c>
      <c r="S270" s="35">
        <f>VLOOKUP(E270,ящв!A:H,3,FALSE)</f>
        <v>1.4</v>
      </c>
      <c r="T270" s="35">
        <f>VLOOKUP(E270,ящв!A:H,4,FALSE)</f>
        <v>1.2E-2</v>
      </c>
      <c r="U270" s="33">
        <v>25.5</v>
      </c>
      <c r="V270" s="33">
        <v>18.5</v>
      </c>
      <c r="W270" s="36">
        <v>25</v>
      </c>
      <c r="X270" s="37">
        <f>VLOOKUP(E270,шт!A:H,3,FALSE)</f>
        <v>0.1</v>
      </c>
      <c r="Y270" s="38">
        <v>0.1</v>
      </c>
      <c r="Z270" s="38">
        <v>19.5</v>
      </c>
      <c r="AA270" s="38">
        <v>14</v>
      </c>
      <c r="AB270" s="38">
        <v>5</v>
      </c>
      <c r="AC270" s="11"/>
      <c r="AD270" s="11"/>
      <c r="AE270" s="11"/>
      <c r="AF270" s="11"/>
      <c r="AG270" s="11"/>
      <c r="AH270" s="11"/>
      <c r="AI270" s="11"/>
    </row>
    <row r="271" spans="1:35" ht="46.5" customHeight="1" outlineLevel="1" x14ac:dyDescent="0.2">
      <c r="A271" s="24">
        <f t="shared" si="126"/>
        <v>0.5</v>
      </c>
      <c r="B271" s="25" t="s">
        <v>539</v>
      </c>
      <c r="C271" s="26"/>
      <c r="D271" s="26"/>
      <c r="E271" s="27">
        <v>169992</v>
      </c>
      <c r="F271" s="26" t="s">
        <v>540</v>
      </c>
      <c r="G271" s="74">
        <v>55922</v>
      </c>
      <c r="H271" s="39">
        <v>6</v>
      </c>
      <c r="I271" s="30">
        <f t="shared" si="127"/>
        <v>0.5</v>
      </c>
      <c r="J271" s="30">
        <v>0</v>
      </c>
      <c r="K271" s="31" t="s">
        <v>33</v>
      </c>
      <c r="L271" s="32"/>
      <c r="M271" s="32"/>
      <c r="N271" s="32"/>
      <c r="O271" s="33">
        <f>VLOOKUP(K271,Зони!B:D,2,FALSE)</f>
        <v>0</v>
      </c>
      <c r="P271" s="34" t="str">
        <f t="shared" si="128"/>
        <v>немає даних</v>
      </c>
      <c r="Q271" s="34">
        <f t="shared" si="133"/>
        <v>8.0000000000000002E-3</v>
      </c>
      <c r="R271" s="26">
        <v>12</v>
      </c>
      <c r="S271" s="35">
        <f>VLOOKUP(E271,ящв!A:H,3,FALSE)</f>
        <v>1.6</v>
      </c>
      <c r="T271" s="35">
        <f>VLOOKUP(E271,ящв!A:H,4,FALSE)</f>
        <v>1.6E-2</v>
      </c>
      <c r="U271" s="33">
        <v>41</v>
      </c>
      <c r="V271" s="33">
        <v>26</v>
      </c>
      <c r="W271" s="36">
        <v>15</v>
      </c>
      <c r="X271" s="37">
        <f>VLOOKUP(E271,шт!A:H,3,FALSE)</f>
        <v>0.15</v>
      </c>
      <c r="Y271" s="38">
        <v>0.15</v>
      </c>
      <c r="Z271" s="38">
        <v>39</v>
      </c>
      <c r="AA271" s="38">
        <v>13</v>
      </c>
      <c r="AB271" s="38">
        <v>3</v>
      </c>
      <c r="AC271" s="11"/>
      <c r="AD271" s="11"/>
      <c r="AE271" s="11"/>
      <c r="AF271" s="11"/>
      <c r="AG271" s="11"/>
      <c r="AH271" s="11"/>
      <c r="AI271" s="11"/>
    </row>
    <row r="272" spans="1:35" ht="46.5" customHeight="1" outlineLevel="1" x14ac:dyDescent="0.2">
      <c r="A272" s="24">
        <f t="shared" si="126"/>
        <v>4.166666666666667</v>
      </c>
      <c r="B272" s="25" t="s">
        <v>541</v>
      </c>
      <c r="C272" s="26"/>
      <c r="D272" s="26"/>
      <c r="E272" s="27">
        <v>166905</v>
      </c>
      <c r="F272" s="26" t="s">
        <v>542</v>
      </c>
      <c r="G272" s="65">
        <v>55924</v>
      </c>
      <c r="H272" s="39">
        <v>50</v>
      </c>
      <c r="I272" s="30">
        <f t="shared" si="127"/>
        <v>4.166666666666667</v>
      </c>
      <c r="J272" s="30">
        <v>0</v>
      </c>
      <c r="K272" s="31" t="s">
        <v>33</v>
      </c>
      <c r="L272" s="32"/>
      <c r="M272" s="32"/>
      <c r="N272" s="32"/>
      <c r="O272" s="33">
        <f>VLOOKUP(K272,Зони!B:D,2,FALSE)</f>
        <v>0</v>
      </c>
      <c r="P272" s="34" t="str">
        <f t="shared" si="128"/>
        <v>немає даних</v>
      </c>
      <c r="Q272" s="34">
        <f t="shared" si="133"/>
        <v>0.20799999999999999</v>
      </c>
      <c r="R272" s="26">
        <v>12</v>
      </c>
      <c r="S272" s="35">
        <f>VLOOKUP(E272,ящв!A:H,3,FALSE)</f>
        <v>4.0999999999999996</v>
      </c>
      <c r="T272" s="35">
        <f>VLOOKUP(E272,ящв!A:H,4,FALSE)</f>
        <v>0.05</v>
      </c>
      <c r="U272" s="33">
        <v>56.2</v>
      </c>
      <c r="V272" s="33">
        <v>16.5</v>
      </c>
      <c r="W272" s="36">
        <v>53.5</v>
      </c>
      <c r="X272" s="37">
        <f>VLOOKUP(E272,шт!A:H,3,FALSE)</f>
        <v>0.3</v>
      </c>
      <c r="Y272" s="38">
        <v>0.3</v>
      </c>
      <c r="Z272" s="38">
        <v>53</v>
      </c>
      <c r="AA272" s="38">
        <v>19.5</v>
      </c>
      <c r="AB272" s="38">
        <v>4</v>
      </c>
      <c r="AC272" s="11"/>
      <c r="AD272" s="11"/>
      <c r="AE272" s="11"/>
      <c r="AF272" s="11"/>
      <c r="AG272" s="11"/>
      <c r="AH272" s="11"/>
      <c r="AI272" s="11"/>
    </row>
    <row r="273" spans="1:35" ht="46.5" customHeight="1" outlineLevel="1" x14ac:dyDescent="0.2">
      <c r="A273" s="24">
        <f t="shared" si="126"/>
        <v>1</v>
      </c>
      <c r="B273" s="25" t="s">
        <v>543</v>
      </c>
      <c r="C273" s="26"/>
      <c r="D273" s="26" t="s">
        <v>31</v>
      </c>
      <c r="E273" s="27">
        <v>169500</v>
      </c>
      <c r="F273" s="26" t="s">
        <v>544</v>
      </c>
      <c r="G273" s="26" t="s">
        <v>545</v>
      </c>
      <c r="H273" s="29"/>
      <c r="I273" s="30">
        <f t="shared" si="127"/>
        <v>0</v>
      </c>
      <c r="J273" s="30">
        <v>1</v>
      </c>
      <c r="K273" s="31" t="s">
        <v>33</v>
      </c>
      <c r="L273" s="32"/>
      <c r="M273" s="32"/>
      <c r="N273" s="32"/>
      <c r="O273" s="33">
        <f>VLOOKUP(K273,Зони!B:D,2,FALSE)</f>
        <v>0</v>
      </c>
      <c r="P273" s="34" t="str">
        <f t="shared" si="128"/>
        <v>немає даних</v>
      </c>
      <c r="Q273" s="34">
        <f t="shared" si="133"/>
        <v>6.0000000000000001E-3</v>
      </c>
      <c r="R273" s="26">
        <v>36</v>
      </c>
      <c r="S273" s="35">
        <f>VLOOKUP(E273,ящв!A:H,3,FALSE)</f>
        <v>2.4</v>
      </c>
      <c r="T273" s="35">
        <f>VLOOKUP(E273,ящв!A:H,4,FALSE)</f>
        <v>6.0000000000000001E-3</v>
      </c>
      <c r="U273" s="33">
        <v>29.5</v>
      </c>
      <c r="V273" s="33">
        <v>13</v>
      </c>
      <c r="W273" s="36">
        <v>15.2</v>
      </c>
      <c r="X273" s="37">
        <f>VLOOKUP(E273,шт!A:H,3,FALSE)</f>
        <v>0.06</v>
      </c>
      <c r="Y273" s="38">
        <v>0.06</v>
      </c>
      <c r="Z273" s="38">
        <v>18</v>
      </c>
      <c r="AA273" s="38">
        <v>9</v>
      </c>
      <c r="AB273" s="38">
        <v>1</v>
      </c>
      <c r="AC273" s="11"/>
      <c r="AD273" s="11"/>
      <c r="AE273" s="11"/>
      <c r="AF273" s="11"/>
      <c r="AG273" s="11"/>
      <c r="AH273" s="11"/>
      <c r="AI273" s="11"/>
    </row>
    <row r="274" spans="1:35" ht="46.5" customHeight="1" outlineLevel="1" x14ac:dyDescent="0.2">
      <c r="A274" s="24">
        <f t="shared" si="126"/>
        <v>0.33333333333333331</v>
      </c>
      <c r="B274" s="25" t="s">
        <v>546</v>
      </c>
      <c r="C274" s="26"/>
      <c r="D274" s="26" t="s">
        <v>31</v>
      </c>
      <c r="E274" s="27">
        <v>167357</v>
      </c>
      <c r="F274" s="26" t="s">
        <v>547</v>
      </c>
      <c r="G274" s="65">
        <v>55991</v>
      </c>
      <c r="H274" s="39">
        <v>8</v>
      </c>
      <c r="I274" s="30">
        <f t="shared" si="127"/>
        <v>0.33333333333333331</v>
      </c>
      <c r="J274" s="30">
        <v>0</v>
      </c>
      <c r="K274" s="31" t="s">
        <v>33</v>
      </c>
      <c r="L274" s="32"/>
      <c r="M274" s="32"/>
      <c r="N274" s="32"/>
      <c r="O274" s="33">
        <f>VLOOKUP(K274,Зони!B:D,2,FALSE)</f>
        <v>0</v>
      </c>
      <c r="P274" s="34" t="str">
        <f t="shared" si="128"/>
        <v>немає даних</v>
      </c>
      <c r="Q274" s="50">
        <f t="shared" si="133"/>
        <v>3.0000000000000001E-3</v>
      </c>
      <c r="R274" s="53">
        <f>VLOOKUP(E274,ящ!A:H,5,FALSE)</f>
        <v>24</v>
      </c>
      <c r="S274" s="44">
        <f t="shared" ref="S274:S275" si="134">IF(X274&lt;&gt;"",X274*R274,"немає даних")</f>
        <v>1.44</v>
      </c>
      <c r="T274" s="43">
        <f t="shared" ref="T274:T275" si="135">U274*V274*W274/100/100/100</f>
        <v>7.6040999999999991E-3</v>
      </c>
      <c r="U274" s="33">
        <v>21.3</v>
      </c>
      <c r="V274" s="33">
        <v>21</v>
      </c>
      <c r="W274" s="36">
        <v>17</v>
      </c>
      <c r="X274" s="37">
        <f>VLOOKUP(E274,шт!A:H,3,FALSE)</f>
        <v>0.06</v>
      </c>
      <c r="Y274" s="38">
        <v>0.06</v>
      </c>
      <c r="Z274" s="38">
        <v>16</v>
      </c>
      <c r="AA274" s="38">
        <v>13</v>
      </c>
      <c r="AB274" s="38">
        <v>2</v>
      </c>
      <c r="AC274" s="11"/>
      <c r="AD274" s="11"/>
      <c r="AE274" s="11"/>
      <c r="AF274" s="11"/>
      <c r="AG274" s="11"/>
      <c r="AH274" s="11"/>
      <c r="AI274" s="11"/>
    </row>
    <row r="275" spans="1:35" ht="46.5" customHeight="1" outlineLevel="1" x14ac:dyDescent="0.2">
      <c r="A275" s="24">
        <f t="shared" si="126"/>
        <v>0.33333333333333331</v>
      </c>
      <c r="B275" s="25" t="s">
        <v>548</v>
      </c>
      <c r="C275" s="26"/>
      <c r="D275" s="26" t="s">
        <v>31</v>
      </c>
      <c r="E275" s="27">
        <v>167359</v>
      </c>
      <c r="F275" s="26" t="s">
        <v>547</v>
      </c>
      <c r="G275" s="66">
        <v>55991</v>
      </c>
      <c r="H275" s="39">
        <v>8</v>
      </c>
      <c r="I275" s="30">
        <f t="shared" si="127"/>
        <v>0.33333333333333331</v>
      </c>
      <c r="J275" s="30">
        <v>0</v>
      </c>
      <c r="K275" s="31" t="s">
        <v>33</v>
      </c>
      <c r="L275" s="32"/>
      <c r="M275" s="32"/>
      <c r="N275" s="32"/>
      <c r="O275" s="33">
        <f>VLOOKUP(K275,Зони!B:D,2,FALSE)</f>
        <v>0</v>
      </c>
      <c r="P275" s="34" t="str">
        <f t="shared" si="128"/>
        <v>немає даних</v>
      </c>
      <c r="Q275" s="50">
        <f t="shared" si="133"/>
        <v>3.0000000000000001E-3</v>
      </c>
      <c r="R275" s="53">
        <f>VLOOKUP(E275,ящ!A:H,5,FALSE)</f>
        <v>24</v>
      </c>
      <c r="S275" s="44">
        <f t="shared" si="134"/>
        <v>1.44</v>
      </c>
      <c r="T275" s="43">
        <f t="shared" si="135"/>
        <v>7.6040999999999991E-3</v>
      </c>
      <c r="U275" s="33">
        <v>21.3</v>
      </c>
      <c r="V275" s="33">
        <v>21</v>
      </c>
      <c r="W275" s="36">
        <v>17</v>
      </c>
      <c r="X275" s="37">
        <f>VLOOKUP(E275,шт!A:H,3,FALSE)</f>
        <v>0.06</v>
      </c>
      <c r="Y275" s="38">
        <v>0.06</v>
      </c>
      <c r="Z275" s="38">
        <v>16</v>
      </c>
      <c r="AA275" s="38">
        <v>13</v>
      </c>
      <c r="AB275" s="38">
        <v>2</v>
      </c>
      <c r="AC275" s="11"/>
      <c r="AD275" s="11"/>
      <c r="AE275" s="11"/>
      <c r="AF275" s="11"/>
      <c r="AG275" s="11"/>
      <c r="AH275" s="11"/>
      <c r="AI275" s="11"/>
    </row>
    <row r="276" spans="1:35" ht="46.5" customHeight="1" outlineLevel="1" x14ac:dyDescent="0.2">
      <c r="A276" s="24">
        <f t="shared" si="126"/>
        <v>0.25</v>
      </c>
      <c r="B276" s="25" t="s">
        <v>549</v>
      </c>
      <c r="C276" s="26"/>
      <c r="D276" s="26" t="s">
        <v>31</v>
      </c>
      <c r="E276" s="27">
        <v>167360</v>
      </c>
      <c r="F276" s="26" t="s">
        <v>547</v>
      </c>
      <c r="G276" s="75">
        <v>55991</v>
      </c>
      <c r="H276" s="39">
        <v>6</v>
      </c>
      <c r="I276" s="30">
        <f t="shared" si="127"/>
        <v>0.25</v>
      </c>
      <c r="J276" s="30">
        <v>0</v>
      </c>
      <c r="K276" s="31" t="s">
        <v>33</v>
      </c>
      <c r="L276" s="32"/>
      <c r="M276" s="32"/>
      <c r="N276" s="32"/>
      <c r="O276" s="33">
        <f>VLOOKUP(K276,Зони!B:D,2,FALSE)</f>
        <v>0</v>
      </c>
      <c r="P276" s="34" t="str">
        <f t="shared" si="128"/>
        <v>немає даних</v>
      </c>
      <c r="Q276" s="50">
        <f t="shared" si="133"/>
        <v>4.0000000000000001E-3</v>
      </c>
      <c r="R276" s="26">
        <v>24</v>
      </c>
      <c r="S276" s="35">
        <f>VLOOKUP(E276,ящв!A:H,3,FALSE)</f>
        <v>3.2</v>
      </c>
      <c r="T276" s="35">
        <f>VLOOKUP(E276,ящв!A:H,4,FALSE)</f>
        <v>1.4999999999999999E-2</v>
      </c>
      <c r="U276" s="33">
        <v>21.3</v>
      </c>
      <c r="V276" s="33">
        <v>21</v>
      </c>
      <c r="W276" s="36">
        <v>17</v>
      </c>
      <c r="X276" s="37">
        <f>VLOOKUP(E276,шт!A:H,3,FALSE)</f>
        <v>0.06</v>
      </c>
      <c r="Y276" s="38">
        <v>0.06</v>
      </c>
      <c r="Z276" s="38">
        <v>16</v>
      </c>
      <c r="AA276" s="38">
        <v>13</v>
      </c>
      <c r="AB276" s="38">
        <v>2</v>
      </c>
      <c r="AC276" s="11"/>
      <c r="AD276" s="11"/>
      <c r="AE276" s="11"/>
      <c r="AF276" s="11"/>
      <c r="AG276" s="11"/>
      <c r="AH276" s="11"/>
      <c r="AI276" s="11"/>
    </row>
    <row r="277" spans="1:35" ht="12" customHeight="1" outlineLevel="1" x14ac:dyDescent="0.2">
      <c r="A277" s="11"/>
      <c r="B277" s="18"/>
      <c r="C277" s="19"/>
      <c r="D277" s="20"/>
      <c r="E277" s="21"/>
      <c r="F277" s="21"/>
      <c r="G277" s="21"/>
      <c r="H277" s="20"/>
      <c r="I277" s="21"/>
      <c r="J277" s="21"/>
      <c r="K277" s="21"/>
      <c r="L277" s="21"/>
      <c r="M277" s="21"/>
      <c r="N277" s="21"/>
      <c r="O277" s="20"/>
      <c r="P277" s="22"/>
      <c r="Q277" s="23"/>
      <c r="R277" s="21"/>
      <c r="S277" s="20"/>
      <c r="T277" s="20"/>
      <c r="U277" s="21"/>
      <c r="V277" s="21"/>
      <c r="W277" s="21"/>
      <c r="X277" s="21"/>
      <c r="Y277" s="21"/>
      <c r="Z277" s="21"/>
      <c r="AA277" s="21"/>
      <c r="AB277" s="21"/>
    </row>
    <row r="278" spans="1:35" ht="46.5" customHeight="1" outlineLevel="1" x14ac:dyDescent="0.2">
      <c r="A278" s="24">
        <f t="shared" ref="A278:A305" si="136">J278+I278</f>
        <v>125</v>
      </c>
      <c r="B278" s="25" t="s">
        <v>550</v>
      </c>
      <c r="C278" s="26"/>
      <c r="D278" s="26"/>
      <c r="E278" s="27">
        <v>174167</v>
      </c>
      <c r="F278" s="26"/>
      <c r="G278" s="27">
        <v>1946</v>
      </c>
      <c r="H278" s="39">
        <v>125</v>
      </c>
      <c r="I278" s="45">
        <f t="shared" ref="I278:I305" si="137">H278/R278</f>
        <v>125</v>
      </c>
      <c r="J278" s="30">
        <v>0</v>
      </c>
      <c r="K278" s="31" t="s">
        <v>33</v>
      </c>
      <c r="L278" s="32"/>
      <c r="M278" s="32"/>
      <c r="N278" s="32"/>
      <c r="O278" s="33">
        <f>VLOOKUP(K278,Зони!B:D,2,FALSE)</f>
        <v>0</v>
      </c>
      <c r="P278" s="34" t="str">
        <f t="shared" ref="P278:P305" si="138">IFERROR(A278/N278*V278/100/O278,"немає даних")</f>
        <v>немає даних</v>
      </c>
      <c r="Q278" s="34">
        <f t="shared" ref="Q278:Q280" si="139">IF(OR(K278="стелаж",K278="2й поверх 1"),ROUND(U278*V278*W278/100/100/100*A278,3),IFERROR(ROUND(P278,1)*U278/100,"немає даних"))</f>
        <v>0.30399999999999999</v>
      </c>
      <c r="R278" s="47">
        <v>1</v>
      </c>
      <c r="S278" s="49">
        <f t="shared" ref="S278:W278" si="140">IF(X278&lt;&gt;"",X278,"немає даних")</f>
        <v>1</v>
      </c>
      <c r="T278" s="48">
        <f t="shared" si="140"/>
        <v>1</v>
      </c>
      <c r="U278" s="48">
        <f t="shared" si="140"/>
        <v>38</v>
      </c>
      <c r="V278" s="48">
        <f t="shared" si="140"/>
        <v>8</v>
      </c>
      <c r="W278" s="48">
        <f t="shared" si="140"/>
        <v>8</v>
      </c>
      <c r="X278" s="37">
        <f>VLOOKUP(E278,шт!A:H,3,FALSE)</f>
        <v>1</v>
      </c>
      <c r="Y278" s="38">
        <v>1</v>
      </c>
      <c r="Z278" s="38">
        <v>38</v>
      </c>
      <c r="AA278" s="38">
        <v>8</v>
      </c>
      <c r="AB278" s="38">
        <v>8</v>
      </c>
      <c r="AC278" s="11"/>
      <c r="AD278" s="11"/>
      <c r="AE278" s="11"/>
      <c r="AF278" s="11"/>
      <c r="AG278" s="11"/>
      <c r="AH278" s="11"/>
      <c r="AI278" s="11"/>
    </row>
    <row r="279" spans="1:35" ht="46.5" customHeight="1" outlineLevel="1" x14ac:dyDescent="0.2">
      <c r="A279" s="24">
        <f t="shared" si="136"/>
        <v>465</v>
      </c>
      <c r="B279" s="25" t="s">
        <v>551</v>
      </c>
      <c r="C279" s="26"/>
      <c r="D279" s="26"/>
      <c r="E279" s="27">
        <v>170153</v>
      </c>
      <c r="F279" s="26"/>
      <c r="G279" s="26" t="s">
        <v>552</v>
      </c>
      <c r="H279" s="39">
        <v>465</v>
      </c>
      <c r="I279" s="45">
        <f t="shared" si="137"/>
        <v>465</v>
      </c>
      <c r="J279" s="30">
        <v>0</v>
      </c>
      <c r="K279" s="31" t="s">
        <v>38</v>
      </c>
      <c r="L279" s="32"/>
      <c r="M279" s="32"/>
      <c r="N279" s="32"/>
      <c r="O279" s="33">
        <f>VLOOKUP(K279,Зони!B:D,2,FALSE)</f>
        <v>0</v>
      </c>
      <c r="P279" s="34" t="str">
        <f t="shared" si="138"/>
        <v>немає даних</v>
      </c>
      <c r="Q279" s="34">
        <f t="shared" si="139"/>
        <v>3.5150000000000001</v>
      </c>
      <c r="R279" s="47">
        <v>1</v>
      </c>
      <c r="S279" s="49">
        <f t="shared" ref="S279:W279" si="141">IF(X279&lt;&gt;"",X279,"немає даних")</f>
        <v>0.1</v>
      </c>
      <c r="T279" s="48">
        <f t="shared" si="141"/>
        <v>0.1</v>
      </c>
      <c r="U279" s="48">
        <f t="shared" si="141"/>
        <v>24</v>
      </c>
      <c r="V279" s="48">
        <f t="shared" si="141"/>
        <v>21</v>
      </c>
      <c r="W279" s="48">
        <f t="shared" si="141"/>
        <v>15</v>
      </c>
      <c r="X279" s="37">
        <f>VLOOKUP(E279,шт!A:H,3,FALSE)</f>
        <v>0.1</v>
      </c>
      <c r="Y279" s="38">
        <v>0.1</v>
      </c>
      <c r="Z279" s="38">
        <v>24</v>
      </c>
      <c r="AA279" s="38">
        <v>21</v>
      </c>
      <c r="AB279" s="38">
        <v>15</v>
      </c>
      <c r="AC279" s="11"/>
      <c r="AD279" s="11"/>
      <c r="AE279" s="11"/>
      <c r="AF279" s="11"/>
      <c r="AG279" s="11"/>
      <c r="AH279" s="11"/>
      <c r="AI279" s="11"/>
    </row>
    <row r="280" spans="1:35" ht="46.5" customHeight="1" outlineLevel="1" x14ac:dyDescent="0.2">
      <c r="A280" s="24">
        <f t="shared" si="136"/>
        <v>33</v>
      </c>
      <c r="B280" s="25" t="s">
        <v>553</v>
      </c>
      <c r="C280" s="26"/>
      <c r="D280" s="26"/>
      <c r="E280" s="27">
        <v>168201</v>
      </c>
      <c r="F280" s="26"/>
      <c r="G280" s="26" t="s">
        <v>554</v>
      </c>
      <c r="H280" s="39">
        <v>33</v>
      </c>
      <c r="I280" s="45">
        <f t="shared" si="137"/>
        <v>33</v>
      </c>
      <c r="J280" s="30">
        <v>0</v>
      </c>
      <c r="K280" s="31" t="s">
        <v>38</v>
      </c>
      <c r="L280" s="32"/>
      <c r="M280" s="32"/>
      <c r="N280" s="32"/>
      <c r="O280" s="33">
        <f>VLOOKUP(K280,Зони!B:D,2,FALSE)</f>
        <v>0</v>
      </c>
      <c r="P280" s="34" t="str">
        <f t="shared" si="138"/>
        <v>немає даних</v>
      </c>
      <c r="Q280" s="34">
        <f t="shared" si="139"/>
        <v>2.5870000000000002</v>
      </c>
      <c r="R280" s="47">
        <v>1</v>
      </c>
      <c r="S280" s="49">
        <f t="shared" ref="S280:W280" si="142">IF(X280&lt;&gt;"",X280,"немає даних")</f>
        <v>0.2</v>
      </c>
      <c r="T280" s="48">
        <f t="shared" si="142"/>
        <v>0.2</v>
      </c>
      <c r="U280" s="48">
        <f t="shared" si="142"/>
        <v>64</v>
      </c>
      <c r="V280" s="48">
        <f t="shared" si="142"/>
        <v>35</v>
      </c>
      <c r="W280" s="48">
        <f t="shared" si="142"/>
        <v>35</v>
      </c>
      <c r="X280" s="37">
        <f>VLOOKUP(E280,шт!A:H,3,FALSE)</f>
        <v>0.2</v>
      </c>
      <c r="Y280" s="38">
        <v>0.2</v>
      </c>
      <c r="Z280" s="38">
        <v>64</v>
      </c>
      <c r="AA280" s="38">
        <v>35</v>
      </c>
      <c r="AB280" s="38">
        <v>35</v>
      </c>
      <c r="AC280" s="11"/>
      <c r="AD280" s="11"/>
      <c r="AE280" s="11"/>
      <c r="AF280" s="11"/>
      <c r="AG280" s="11"/>
      <c r="AH280" s="11"/>
      <c r="AI280" s="11"/>
    </row>
    <row r="281" spans="1:35" ht="46.5" customHeight="1" outlineLevel="1" x14ac:dyDescent="0.2">
      <c r="A281" s="24">
        <f t="shared" si="136"/>
        <v>0.33333333333333331</v>
      </c>
      <c r="B281" s="25" t="s">
        <v>555</v>
      </c>
      <c r="C281" s="26"/>
      <c r="D281" s="26"/>
      <c r="E281" s="27">
        <v>170220</v>
      </c>
      <c r="F281" s="26" t="s">
        <v>556</v>
      </c>
      <c r="G281" s="26" t="s">
        <v>557</v>
      </c>
      <c r="H281" s="39">
        <v>2</v>
      </c>
      <c r="I281" s="30">
        <f t="shared" si="137"/>
        <v>0.33333333333333331</v>
      </c>
      <c r="J281" s="30">
        <v>0</v>
      </c>
      <c r="K281" s="31" t="s">
        <v>38</v>
      </c>
      <c r="L281" s="32"/>
      <c r="M281" s="32"/>
      <c r="N281" s="32"/>
      <c r="O281" s="33">
        <f>VLOOKUP(K281,Зони!B:D,2,FALSE)</f>
        <v>0</v>
      </c>
      <c r="P281" s="34" t="str">
        <f t="shared" si="138"/>
        <v>немає даних</v>
      </c>
      <c r="Q281" s="34">
        <f t="shared" ref="Q281:Q297" si="143">IF(OR(K281="стелаж",K281="2й поверх 1"),ROUND(T281*A281,3),IFERROR(ROUND(P281,1)*U281/100,"немає даних"))</f>
        <v>5.8000000000000003E-2</v>
      </c>
      <c r="R281" s="26">
        <v>6</v>
      </c>
      <c r="S281" s="35">
        <f>VLOOKUP(E281,ящв!A:H,3,FALSE)</f>
        <v>6.5</v>
      </c>
      <c r="T281" s="35">
        <f>VLOOKUP(E281,ящв!A:H,4,FALSE)</f>
        <v>0.17499999999999999</v>
      </c>
      <c r="U281" s="33">
        <v>59</v>
      </c>
      <c r="V281" s="33">
        <v>45</v>
      </c>
      <c r="W281" s="36">
        <v>66</v>
      </c>
      <c r="X281" s="38"/>
      <c r="Y281" s="38"/>
      <c r="Z281" s="38"/>
      <c r="AA281" s="38"/>
      <c r="AB281" s="38"/>
      <c r="AC281" s="11"/>
      <c r="AD281" s="11"/>
      <c r="AE281" s="11"/>
      <c r="AF281" s="11"/>
      <c r="AG281" s="11"/>
      <c r="AH281" s="11"/>
      <c r="AI281" s="11"/>
    </row>
    <row r="282" spans="1:35" ht="46.5" customHeight="1" outlineLevel="1" x14ac:dyDescent="0.2">
      <c r="A282" s="24">
        <f t="shared" si="136"/>
        <v>0.5</v>
      </c>
      <c r="B282" s="25" t="s">
        <v>558</v>
      </c>
      <c r="C282" s="26"/>
      <c r="D282" s="26"/>
      <c r="E282" s="27">
        <v>171737</v>
      </c>
      <c r="F282" s="26" t="s">
        <v>559</v>
      </c>
      <c r="G282" s="28">
        <v>52259</v>
      </c>
      <c r="H282" s="39">
        <v>1</v>
      </c>
      <c r="I282" s="30">
        <f t="shared" si="137"/>
        <v>0.5</v>
      </c>
      <c r="J282" s="30">
        <v>0</v>
      </c>
      <c r="K282" s="31" t="s">
        <v>33</v>
      </c>
      <c r="L282" s="32"/>
      <c r="M282" s="32"/>
      <c r="N282" s="32"/>
      <c r="O282" s="33">
        <f>VLOOKUP(K282,Зони!B:D,2,FALSE)</f>
        <v>0</v>
      </c>
      <c r="P282" s="34" t="str">
        <f t="shared" si="138"/>
        <v>немає даних</v>
      </c>
      <c r="Q282" s="34">
        <f t="shared" si="143"/>
        <v>2.1000000000000001E-2</v>
      </c>
      <c r="R282" s="26">
        <v>2</v>
      </c>
      <c r="S282" s="35">
        <f>VLOOKUP(E282,ящв!A:H,3,FALSE)</f>
        <v>2.2999999999999998</v>
      </c>
      <c r="T282" s="35">
        <f>VLOOKUP(E282,ящв!A:H,4,FALSE)</f>
        <v>4.1000000000000002E-2</v>
      </c>
      <c r="U282" s="33">
        <v>50.5</v>
      </c>
      <c r="V282" s="33">
        <v>27.5</v>
      </c>
      <c r="W282" s="36">
        <v>29.5</v>
      </c>
      <c r="X282" s="37">
        <f>VLOOKUP(E282,шт!A:H,3,FALSE)</f>
        <v>1.1000000000000001</v>
      </c>
      <c r="Y282" s="38">
        <v>1.1000000000000001</v>
      </c>
      <c r="Z282" s="38">
        <v>29.5</v>
      </c>
      <c r="AA282" s="38">
        <v>27.5</v>
      </c>
      <c r="AB282" s="38">
        <v>25</v>
      </c>
      <c r="AC282" s="11"/>
      <c r="AD282" s="11"/>
      <c r="AE282" s="11"/>
      <c r="AF282" s="11"/>
      <c r="AG282" s="11"/>
      <c r="AH282" s="11"/>
      <c r="AI282" s="11"/>
    </row>
    <row r="283" spans="1:35" ht="46.5" customHeight="1" outlineLevel="1" x14ac:dyDescent="0.2">
      <c r="A283" s="24">
        <f t="shared" si="136"/>
        <v>2.3333333333333335</v>
      </c>
      <c r="B283" s="25" t="s">
        <v>560</v>
      </c>
      <c r="C283" s="26"/>
      <c r="D283" s="26"/>
      <c r="E283" s="27">
        <v>172147</v>
      </c>
      <c r="F283" s="26" t="s">
        <v>561</v>
      </c>
      <c r="G283" s="28">
        <v>52290</v>
      </c>
      <c r="H283" s="39">
        <v>14</v>
      </c>
      <c r="I283" s="30">
        <f t="shared" si="137"/>
        <v>2.3333333333333335</v>
      </c>
      <c r="J283" s="30">
        <v>0</v>
      </c>
      <c r="K283" s="31" t="s">
        <v>33</v>
      </c>
      <c r="L283" s="32"/>
      <c r="M283" s="32"/>
      <c r="N283" s="32"/>
      <c r="O283" s="33">
        <f>VLOOKUP(K283,Зони!B:D,2,FALSE)</f>
        <v>0</v>
      </c>
      <c r="P283" s="34" t="str">
        <f t="shared" si="138"/>
        <v>немає даних</v>
      </c>
      <c r="Q283" s="34">
        <f t="shared" si="143"/>
        <v>5.3999999999999999E-2</v>
      </c>
      <c r="R283" s="26">
        <v>6</v>
      </c>
      <c r="S283" s="35">
        <f>VLOOKUP(E283,ящв!A:H,3,FALSE)</f>
        <v>7.54</v>
      </c>
      <c r="T283" s="35">
        <f>VLOOKUP(E283,ящв!A:H,4,FALSE)</f>
        <v>2.3E-2</v>
      </c>
      <c r="U283" s="33">
        <v>35.5</v>
      </c>
      <c r="V283" s="33">
        <v>25</v>
      </c>
      <c r="W283" s="36">
        <v>25.5</v>
      </c>
      <c r="X283" s="38"/>
      <c r="Y283" s="38"/>
      <c r="Z283" s="38"/>
      <c r="AA283" s="38"/>
      <c r="AB283" s="38"/>
      <c r="AC283" s="11"/>
      <c r="AD283" s="11"/>
      <c r="AE283" s="11"/>
      <c r="AF283" s="11"/>
      <c r="AG283" s="11"/>
      <c r="AH283" s="11"/>
      <c r="AI283" s="11"/>
    </row>
    <row r="284" spans="1:35" ht="46.5" customHeight="1" outlineLevel="1" x14ac:dyDescent="0.2">
      <c r="A284" s="24">
        <f t="shared" si="136"/>
        <v>1.5</v>
      </c>
      <c r="B284" s="25" t="s">
        <v>562</v>
      </c>
      <c r="C284" s="26"/>
      <c r="D284" s="26"/>
      <c r="E284" s="27">
        <v>171735</v>
      </c>
      <c r="F284" s="26" t="s">
        <v>563</v>
      </c>
      <c r="G284" s="28">
        <v>52246</v>
      </c>
      <c r="H284" s="39">
        <v>6</v>
      </c>
      <c r="I284" s="30">
        <f t="shared" si="137"/>
        <v>1.5</v>
      </c>
      <c r="J284" s="30">
        <v>0</v>
      </c>
      <c r="K284" s="31" t="s">
        <v>33</v>
      </c>
      <c r="L284" s="32"/>
      <c r="M284" s="32"/>
      <c r="N284" s="32"/>
      <c r="O284" s="33">
        <f>VLOOKUP(K284,Зони!B:D,2,FALSE)</f>
        <v>0</v>
      </c>
      <c r="P284" s="34" t="str">
        <f t="shared" si="138"/>
        <v>немає даних</v>
      </c>
      <c r="Q284" s="34">
        <f t="shared" si="143"/>
        <v>6.5000000000000002E-2</v>
      </c>
      <c r="R284" s="26">
        <v>4</v>
      </c>
      <c r="S284" s="35">
        <f>VLOOKUP(E284,ящв!A:H,3,FALSE)</f>
        <v>6.4</v>
      </c>
      <c r="T284" s="35">
        <f>VLOOKUP(E284,ящв!A:H,4,FALSE)</f>
        <v>4.2999999999999997E-2</v>
      </c>
      <c r="U284" s="33">
        <v>44</v>
      </c>
      <c r="V284" s="33">
        <v>31</v>
      </c>
      <c r="W284" s="36">
        <v>31.5</v>
      </c>
      <c r="X284" s="37">
        <f>VLOOKUP(E284,шт!A:H,3,FALSE)</f>
        <v>1.46</v>
      </c>
      <c r="Y284" s="38">
        <v>1.46</v>
      </c>
      <c r="Z284" s="38">
        <v>30</v>
      </c>
      <c r="AA284" s="38">
        <v>30</v>
      </c>
      <c r="AB284" s="38">
        <v>10.5</v>
      </c>
      <c r="AC284" s="11"/>
      <c r="AD284" s="11"/>
      <c r="AE284" s="11"/>
      <c r="AF284" s="11"/>
      <c r="AG284" s="11"/>
      <c r="AH284" s="11"/>
      <c r="AI284" s="11"/>
    </row>
    <row r="285" spans="1:35" ht="46.5" customHeight="1" outlineLevel="1" x14ac:dyDescent="0.2">
      <c r="A285" s="24">
        <f t="shared" si="136"/>
        <v>1.125</v>
      </c>
      <c r="B285" s="25" t="s">
        <v>564</v>
      </c>
      <c r="C285" s="26"/>
      <c r="D285" s="26"/>
      <c r="E285" s="27">
        <v>168971</v>
      </c>
      <c r="F285" s="26" t="s">
        <v>565</v>
      </c>
      <c r="G285" s="76">
        <v>44669</v>
      </c>
      <c r="H285" s="39">
        <v>27</v>
      </c>
      <c r="I285" s="30">
        <f t="shared" si="137"/>
        <v>1.125</v>
      </c>
      <c r="J285" s="30">
        <v>0</v>
      </c>
      <c r="K285" s="31" t="s">
        <v>33</v>
      </c>
      <c r="L285" s="32"/>
      <c r="M285" s="32"/>
      <c r="N285" s="32"/>
      <c r="O285" s="33">
        <f>VLOOKUP(K285,Зони!B:D,2,FALSE)</f>
        <v>0</v>
      </c>
      <c r="P285" s="34" t="str">
        <f t="shared" si="138"/>
        <v>немає даних</v>
      </c>
      <c r="Q285" s="34">
        <f t="shared" si="143"/>
        <v>3.3000000000000002E-2</v>
      </c>
      <c r="R285" s="26">
        <v>24</v>
      </c>
      <c r="S285" s="35">
        <f>VLOOKUP(E285,ящв!A:H,3,FALSE)</f>
        <v>8</v>
      </c>
      <c r="T285" s="35">
        <f>VLOOKUP(E285,ящв!A:H,4,FALSE)</f>
        <v>2.9000000000000001E-2</v>
      </c>
      <c r="U285" s="33">
        <v>34.200000000000003</v>
      </c>
      <c r="V285" s="33">
        <v>26.3</v>
      </c>
      <c r="W285" s="36">
        <v>32.1</v>
      </c>
      <c r="X285" s="37">
        <f>VLOOKUP(E285,шт!A:H,3,FALSE)</f>
        <v>0.32</v>
      </c>
      <c r="Y285" s="38">
        <v>0.32</v>
      </c>
      <c r="Z285" s="38">
        <v>19</v>
      </c>
      <c r="AA285" s="38">
        <v>13</v>
      </c>
      <c r="AB285" s="38">
        <v>5</v>
      </c>
      <c r="AC285" s="11"/>
      <c r="AD285" s="11"/>
      <c r="AE285" s="11"/>
      <c r="AF285" s="11"/>
      <c r="AG285" s="11"/>
      <c r="AH285" s="11"/>
      <c r="AI285" s="11"/>
    </row>
    <row r="286" spans="1:35" ht="46.5" customHeight="1" outlineLevel="1" x14ac:dyDescent="0.2">
      <c r="A286" s="24">
        <f t="shared" si="136"/>
        <v>0.33333333333333331</v>
      </c>
      <c r="B286" s="25" t="s">
        <v>566</v>
      </c>
      <c r="C286" s="26"/>
      <c r="D286" s="26" t="s">
        <v>31</v>
      </c>
      <c r="E286" s="27">
        <v>173700</v>
      </c>
      <c r="F286" s="26" t="s">
        <v>567</v>
      </c>
      <c r="G286" s="27">
        <v>44601</v>
      </c>
      <c r="H286" s="39">
        <v>2</v>
      </c>
      <c r="I286" s="30">
        <f t="shared" si="137"/>
        <v>0.33333333333333331</v>
      </c>
      <c r="J286" s="30">
        <v>0</v>
      </c>
      <c r="K286" s="31" t="s">
        <v>33</v>
      </c>
      <c r="L286" s="32"/>
      <c r="M286" s="32"/>
      <c r="N286" s="32"/>
      <c r="O286" s="33">
        <f>VLOOKUP(K286,Зони!B:D,2,FALSE)</f>
        <v>0</v>
      </c>
      <c r="P286" s="34" t="str">
        <f t="shared" si="138"/>
        <v>немає даних</v>
      </c>
      <c r="Q286" s="34">
        <f t="shared" si="143"/>
        <v>1.7999999999999999E-2</v>
      </c>
      <c r="R286" s="26">
        <v>6</v>
      </c>
      <c r="S286" s="35">
        <f>VLOOKUP(E286,ящв!A:H,3,FALSE)</f>
        <v>10.95</v>
      </c>
      <c r="T286" s="35">
        <f>VLOOKUP(E286,ящв!A:H,4,FALSE)</f>
        <v>5.3999999999999999E-2</v>
      </c>
      <c r="U286" s="33">
        <v>54.4</v>
      </c>
      <c r="V286" s="33">
        <v>31.7</v>
      </c>
      <c r="W286" s="36">
        <v>31.5</v>
      </c>
      <c r="X286" s="37">
        <f>VLOOKUP(E286,шт!A:H,3,FALSE)</f>
        <v>3.84</v>
      </c>
      <c r="Y286" s="38">
        <v>3.84</v>
      </c>
      <c r="Z286" s="38">
        <v>30</v>
      </c>
      <c r="AA286" s="38">
        <v>27</v>
      </c>
      <c r="AB286" s="38">
        <v>11</v>
      </c>
      <c r="AC286" s="11"/>
      <c r="AD286" s="11"/>
      <c r="AE286" s="11"/>
      <c r="AF286" s="11"/>
      <c r="AG286" s="11"/>
      <c r="AH286" s="11"/>
      <c r="AI286" s="11"/>
    </row>
    <row r="287" spans="1:35" ht="46.5" customHeight="1" outlineLevel="1" x14ac:dyDescent="0.2">
      <c r="A287" s="24">
        <f t="shared" si="136"/>
        <v>0.25</v>
      </c>
      <c r="B287" s="25" t="s">
        <v>568</v>
      </c>
      <c r="C287" s="26"/>
      <c r="D287" s="26"/>
      <c r="E287" s="27">
        <v>170789</v>
      </c>
      <c r="F287" s="26" t="s">
        <v>569</v>
      </c>
      <c r="G287" s="26" t="s">
        <v>570</v>
      </c>
      <c r="H287" s="39">
        <v>6</v>
      </c>
      <c r="I287" s="30">
        <f t="shared" si="137"/>
        <v>0.25</v>
      </c>
      <c r="J287" s="30">
        <v>0</v>
      </c>
      <c r="K287" s="31" t="s">
        <v>33</v>
      </c>
      <c r="L287" s="32"/>
      <c r="M287" s="32"/>
      <c r="N287" s="32"/>
      <c r="O287" s="33">
        <f>VLOOKUP(K287,Зони!B:D,2,FALSE)</f>
        <v>0</v>
      </c>
      <c r="P287" s="34" t="str">
        <f t="shared" si="138"/>
        <v>немає даних</v>
      </c>
      <c r="Q287" s="34">
        <f t="shared" si="143"/>
        <v>1.2E-2</v>
      </c>
      <c r="R287" s="26">
        <v>24</v>
      </c>
      <c r="S287" s="35">
        <f>VLOOKUP(E287,ящв!A:H,3,FALSE)</f>
        <v>8.64</v>
      </c>
      <c r="T287" s="35">
        <f>VLOOKUP(E287,ящв!A:H,4,FALSE)</f>
        <v>4.7E-2</v>
      </c>
      <c r="U287" s="33">
        <v>33</v>
      </c>
      <c r="V287" s="33">
        <v>28</v>
      </c>
      <c r="W287" s="36">
        <v>17</v>
      </c>
      <c r="X287" s="37">
        <f>VLOOKUP(E287,шт!A:H,3,FALSE)</f>
        <v>0.1</v>
      </c>
      <c r="Y287" s="38">
        <v>0.1</v>
      </c>
      <c r="Z287" s="38">
        <v>22</v>
      </c>
      <c r="AA287" s="38">
        <v>14</v>
      </c>
      <c r="AB287" s="38">
        <v>4</v>
      </c>
      <c r="AC287" s="11"/>
      <c r="AD287" s="11"/>
      <c r="AE287" s="11"/>
      <c r="AF287" s="11"/>
      <c r="AG287" s="11"/>
      <c r="AH287" s="11"/>
      <c r="AI287" s="11"/>
    </row>
    <row r="288" spans="1:35" ht="46.5" customHeight="1" outlineLevel="1" x14ac:dyDescent="0.2">
      <c r="A288" s="24">
        <f t="shared" si="136"/>
        <v>0.33333333333333331</v>
      </c>
      <c r="B288" s="25" t="s">
        <v>571</v>
      </c>
      <c r="C288" s="26"/>
      <c r="D288" s="26"/>
      <c r="E288" s="27">
        <v>170790</v>
      </c>
      <c r="F288" s="26" t="s">
        <v>569</v>
      </c>
      <c r="G288" s="26" t="s">
        <v>572</v>
      </c>
      <c r="H288" s="39">
        <v>8</v>
      </c>
      <c r="I288" s="30">
        <f t="shared" si="137"/>
        <v>0.33333333333333331</v>
      </c>
      <c r="J288" s="30">
        <v>0</v>
      </c>
      <c r="K288" s="31" t="s">
        <v>33</v>
      </c>
      <c r="L288" s="32"/>
      <c r="M288" s="32"/>
      <c r="N288" s="32"/>
      <c r="O288" s="33">
        <f>VLOOKUP(K288,Зони!B:D,2,FALSE)</f>
        <v>0</v>
      </c>
      <c r="P288" s="34" t="str">
        <f t="shared" si="138"/>
        <v>немає даних</v>
      </c>
      <c r="Q288" s="34">
        <f t="shared" si="143"/>
        <v>5.0000000000000001E-3</v>
      </c>
      <c r="R288" s="53">
        <f>VLOOKUP(E288,ящ!A:H,5,FALSE)</f>
        <v>24</v>
      </c>
      <c r="S288" s="44">
        <f t="shared" ref="S288:S289" si="144">IF(X288&lt;&gt;"",X288*R288,"немає даних")</f>
        <v>2.4000000000000004</v>
      </c>
      <c r="T288" s="43">
        <f t="shared" ref="T288:T289" si="145">U288*V288*W288/100/100/100</f>
        <v>1.5708000000000003E-2</v>
      </c>
      <c r="U288" s="33">
        <v>33</v>
      </c>
      <c r="V288" s="33">
        <v>28</v>
      </c>
      <c r="W288" s="36">
        <v>17</v>
      </c>
      <c r="X288" s="37">
        <f>VLOOKUP(E288,шт!A:H,3,FALSE)</f>
        <v>0.1</v>
      </c>
      <c r="Y288" s="38">
        <v>0.1</v>
      </c>
      <c r="Z288" s="38">
        <v>22</v>
      </c>
      <c r="AA288" s="38">
        <v>14</v>
      </c>
      <c r="AB288" s="38">
        <v>4</v>
      </c>
      <c r="AC288" s="11"/>
      <c r="AD288" s="11"/>
      <c r="AE288" s="11"/>
      <c r="AF288" s="11"/>
      <c r="AG288" s="11"/>
      <c r="AH288" s="11"/>
      <c r="AI288" s="11"/>
    </row>
    <row r="289" spans="1:35" ht="46.5" customHeight="1" outlineLevel="1" x14ac:dyDescent="0.2">
      <c r="A289" s="24">
        <f t="shared" si="136"/>
        <v>0.625</v>
      </c>
      <c r="B289" s="25" t="s">
        <v>573</v>
      </c>
      <c r="C289" s="26"/>
      <c r="D289" s="26"/>
      <c r="E289" s="27">
        <v>170461</v>
      </c>
      <c r="F289" s="26" t="s">
        <v>569</v>
      </c>
      <c r="G289" s="26" t="s">
        <v>574</v>
      </c>
      <c r="H289" s="39">
        <v>15</v>
      </c>
      <c r="I289" s="30">
        <f t="shared" si="137"/>
        <v>0.625</v>
      </c>
      <c r="J289" s="30">
        <v>0</v>
      </c>
      <c r="K289" s="31" t="s">
        <v>33</v>
      </c>
      <c r="L289" s="32"/>
      <c r="M289" s="32"/>
      <c r="N289" s="32"/>
      <c r="O289" s="33">
        <f>VLOOKUP(K289,Зони!B:D,2,FALSE)</f>
        <v>0</v>
      </c>
      <c r="P289" s="34" t="str">
        <f t="shared" si="138"/>
        <v>немає даних</v>
      </c>
      <c r="Q289" s="34">
        <f t="shared" si="143"/>
        <v>0.01</v>
      </c>
      <c r="R289" s="53">
        <f>VLOOKUP(E289,ящ!A:H,5,FALSE)</f>
        <v>24</v>
      </c>
      <c r="S289" s="44">
        <f t="shared" si="144"/>
        <v>2.4000000000000004</v>
      </c>
      <c r="T289" s="43">
        <f t="shared" si="145"/>
        <v>1.5708000000000003E-2</v>
      </c>
      <c r="U289" s="33">
        <v>33</v>
      </c>
      <c r="V289" s="33">
        <v>28</v>
      </c>
      <c r="W289" s="36">
        <v>17</v>
      </c>
      <c r="X289" s="37">
        <f>VLOOKUP(E289,шт!A:H,3,FALSE)</f>
        <v>0.1</v>
      </c>
      <c r="Y289" s="38">
        <v>0.1</v>
      </c>
      <c r="Z289" s="38">
        <v>22</v>
      </c>
      <c r="AA289" s="38">
        <v>14</v>
      </c>
      <c r="AB289" s="38">
        <v>4</v>
      </c>
      <c r="AC289" s="11"/>
      <c r="AD289" s="11"/>
      <c r="AE289" s="11"/>
      <c r="AF289" s="11"/>
      <c r="AG289" s="11"/>
      <c r="AH289" s="11"/>
      <c r="AI289" s="11"/>
    </row>
    <row r="290" spans="1:35" ht="46.5" customHeight="1" outlineLevel="1" x14ac:dyDescent="0.2">
      <c r="A290" s="24">
        <f t="shared" si="136"/>
        <v>1.4166666666666667</v>
      </c>
      <c r="B290" s="25" t="s">
        <v>575</v>
      </c>
      <c r="C290" s="26"/>
      <c r="D290" s="26"/>
      <c r="E290" s="27">
        <v>170455</v>
      </c>
      <c r="F290" s="26" t="s">
        <v>576</v>
      </c>
      <c r="G290" s="28">
        <v>31045</v>
      </c>
      <c r="H290" s="39">
        <v>34</v>
      </c>
      <c r="I290" s="30">
        <f t="shared" si="137"/>
        <v>1.4166666666666667</v>
      </c>
      <c r="J290" s="30">
        <v>0</v>
      </c>
      <c r="K290" s="31" t="s">
        <v>33</v>
      </c>
      <c r="L290" s="32"/>
      <c r="M290" s="32"/>
      <c r="N290" s="32"/>
      <c r="O290" s="33">
        <f>VLOOKUP(K290,Зони!B:D,2,FALSE)</f>
        <v>0</v>
      </c>
      <c r="P290" s="34" t="str">
        <f t="shared" si="138"/>
        <v>немає даних</v>
      </c>
      <c r="Q290" s="34">
        <f t="shared" si="143"/>
        <v>5.3999999999999999E-2</v>
      </c>
      <c r="R290" s="26">
        <v>24</v>
      </c>
      <c r="S290" s="35">
        <f>VLOOKUP(E290,ящв!A:H,3,FALSE)</f>
        <v>8.3000000000000007</v>
      </c>
      <c r="T290" s="35">
        <f>VLOOKUP(E290,ящв!A:H,4,FALSE)</f>
        <v>3.7999999999999999E-2</v>
      </c>
      <c r="U290" s="33">
        <v>40</v>
      </c>
      <c r="V290" s="33">
        <v>32</v>
      </c>
      <c r="W290" s="36">
        <v>30</v>
      </c>
      <c r="X290" s="37">
        <f>VLOOKUP(E290,шт!A:H,3,FALSE)</f>
        <v>0.30599999999999999</v>
      </c>
      <c r="Y290" s="38">
        <v>0.30599999999999999</v>
      </c>
      <c r="Z290" s="38">
        <v>19</v>
      </c>
      <c r="AA290" s="38">
        <v>14</v>
      </c>
      <c r="AB290" s="38">
        <v>5</v>
      </c>
      <c r="AC290" s="11"/>
      <c r="AD290" s="11"/>
      <c r="AE290" s="11"/>
      <c r="AF290" s="11"/>
      <c r="AG290" s="11"/>
      <c r="AH290" s="11"/>
      <c r="AI290" s="11"/>
    </row>
    <row r="291" spans="1:35" ht="46.5" customHeight="1" outlineLevel="1" x14ac:dyDescent="0.2">
      <c r="A291" s="24">
        <f t="shared" si="136"/>
        <v>8.3333333333333329E-2</v>
      </c>
      <c r="B291" s="25" t="s">
        <v>577</v>
      </c>
      <c r="C291" s="26"/>
      <c r="D291" s="26"/>
      <c r="E291" s="27">
        <v>169099</v>
      </c>
      <c r="F291" s="26" t="s">
        <v>578</v>
      </c>
      <c r="G291" s="28">
        <v>98002</v>
      </c>
      <c r="H291" s="39">
        <v>3</v>
      </c>
      <c r="I291" s="30">
        <f t="shared" si="137"/>
        <v>8.3333333333333329E-2</v>
      </c>
      <c r="J291" s="30">
        <v>0</v>
      </c>
      <c r="K291" s="31" t="s">
        <v>33</v>
      </c>
      <c r="L291" s="32"/>
      <c r="M291" s="32"/>
      <c r="N291" s="32"/>
      <c r="O291" s="33">
        <f>VLOOKUP(K291,Зони!B:D,2,FALSE)</f>
        <v>0</v>
      </c>
      <c r="P291" s="34" t="str">
        <f t="shared" si="138"/>
        <v>немає даних</v>
      </c>
      <c r="Q291" s="50">
        <f t="shared" si="143"/>
        <v>2E-3</v>
      </c>
      <c r="R291" s="26">
        <v>36</v>
      </c>
      <c r="S291" s="35">
        <f>VLOOKUP(E291,ящв!A:H,3,FALSE)</f>
        <v>4.7699999999999996</v>
      </c>
      <c r="T291" s="35">
        <f>VLOOKUP(E291,ящв!A:H,4,FALSE)</f>
        <v>2.7E-2</v>
      </c>
      <c r="U291" s="33">
        <v>36</v>
      </c>
      <c r="V291" s="33">
        <v>29</v>
      </c>
      <c r="W291" s="36">
        <v>26</v>
      </c>
      <c r="X291" s="37">
        <f>VLOOKUP(E291,шт!A:H,3,FALSE)</f>
        <v>0.11</v>
      </c>
      <c r="Y291" s="38">
        <v>0.11</v>
      </c>
      <c r="Z291" s="38">
        <v>19.5</v>
      </c>
      <c r="AA291" s="38">
        <v>12</v>
      </c>
      <c r="AB291" s="38">
        <v>2.5</v>
      </c>
      <c r="AC291" s="11"/>
      <c r="AD291" s="11"/>
      <c r="AE291" s="11"/>
      <c r="AF291" s="11"/>
      <c r="AG291" s="11"/>
      <c r="AH291" s="11"/>
      <c r="AI291" s="11"/>
    </row>
    <row r="292" spans="1:35" ht="46.5" customHeight="1" outlineLevel="1" x14ac:dyDescent="0.2">
      <c r="A292" s="24">
        <f t="shared" si="136"/>
        <v>0.5</v>
      </c>
      <c r="B292" s="25" t="s">
        <v>579</v>
      </c>
      <c r="C292" s="26"/>
      <c r="D292" s="26"/>
      <c r="E292" s="27">
        <v>169216</v>
      </c>
      <c r="F292" s="26" t="s">
        <v>580</v>
      </c>
      <c r="G292" s="27">
        <v>58021</v>
      </c>
      <c r="H292" s="39">
        <v>18</v>
      </c>
      <c r="I292" s="30">
        <f t="shared" si="137"/>
        <v>0.5</v>
      </c>
      <c r="J292" s="30">
        <v>0</v>
      </c>
      <c r="K292" s="31" t="s">
        <v>33</v>
      </c>
      <c r="L292" s="32"/>
      <c r="M292" s="32"/>
      <c r="N292" s="32"/>
      <c r="O292" s="33">
        <f>VLOOKUP(K292,Зони!B:D,2,FALSE)</f>
        <v>0</v>
      </c>
      <c r="P292" s="34" t="str">
        <f t="shared" si="138"/>
        <v>немає даних</v>
      </c>
      <c r="Q292" s="34">
        <f t="shared" si="143"/>
        <v>1.2E-2</v>
      </c>
      <c r="R292" s="26">
        <v>36</v>
      </c>
      <c r="S292" s="35">
        <f>VLOOKUP(E292,ящв!A:H,3,FALSE)</f>
        <v>4.5</v>
      </c>
      <c r="T292" s="35">
        <f>VLOOKUP(E292,ящв!A:H,4,FALSE)</f>
        <v>2.3E-2</v>
      </c>
      <c r="U292" s="33">
        <v>34.200000000000003</v>
      </c>
      <c r="V292" s="33">
        <v>26.3</v>
      </c>
      <c r="W292" s="36">
        <v>25.2</v>
      </c>
      <c r="X292" s="37">
        <f>VLOOKUP(E292,шт!A:H,3,FALSE)</f>
        <v>0.12</v>
      </c>
      <c r="Y292" s="38">
        <v>0.12</v>
      </c>
      <c r="Z292" s="38">
        <v>19</v>
      </c>
      <c r="AA292" s="38">
        <v>13</v>
      </c>
      <c r="AB292" s="38">
        <v>2.5</v>
      </c>
      <c r="AC292" s="11"/>
      <c r="AD292" s="11"/>
      <c r="AE292" s="11"/>
      <c r="AF292" s="11"/>
      <c r="AG292" s="11"/>
      <c r="AH292" s="11"/>
      <c r="AI292" s="11"/>
    </row>
    <row r="293" spans="1:35" ht="46.5" customHeight="1" outlineLevel="1" x14ac:dyDescent="0.2">
      <c r="A293" s="24">
        <f t="shared" si="136"/>
        <v>5.5555555555555552E-2</v>
      </c>
      <c r="B293" s="25" t="s">
        <v>581</v>
      </c>
      <c r="C293" s="26"/>
      <c r="D293" s="26"/>
      <c r="E293" s="27">
        <v>171961</v>
      </c>
      <c r="F293" s="26" t="s">
        <v>582</v>
      </c>
      <c r="G293" s="77">
        <v>58053</v>
      </c>
      <c r="H293" s="39">
        <v>2</v>
      </c>
      <c r="I293" s="30">
        <f t="shared" si="137"/>
        <v>5.5555555555555552E-2</v>
      </c>
      <c r="J293" s="30">
        <v>0</v>
      </c>
      <c r="K293" s="31" t="s">
        <v>33</v>
      </c>
      <c r="L293" s="32"/>
      <c r="M293" s="32"/>
      <c r="N293" s="32"/>
      <c r="O293" s="33">
        <f>VLOOKUP(K293,Зони!B:D,2,FALSE)</f>
        <v>0</v>
      </c>
      <c r="P293" s="34" t="str">
        <f t="shared" si="138"/>
        <v>немає даних</v>
      </c>
      <c r="Q293" s="50">
        <f t="shared" si="143"/>
        <v>1E-3</v>
      </c>
      <c r="R293" s="26">
        <v>36</v>
      </c>
      <c r="S293" s="35">
        <f>VLOOKUP(E293,ящв!A:H,3,FALSE)</f>
        <v>5.88</v>
      </c>
      <c r="T293" s="35">
        <f>VLOOKUP(E293,ящв!A:H,4,FALSE)</f>
        <v>2.3E-2</v>
      </c>
      <c r="U293" s="33">
        <v>34.200000000000003</v>
      </c>
      <c r="V293" s="33">
        <v>26.3</v>
      </c>
      <c r="W293" s="36">
        <v>25.2</v>
      </c>
      <c r="X293" s="37">
        <f>VLOOKUP(E293,шт!A:H,3,FALSE)</f>
        <v>0.2</v>
      </c>
      <c r="Y293" s="38">
        <v>0.2</v>
      </c>
      <c r="Z293" s="38">
        <v>16</v>
      </c>
      <c r="AA293" s="38">
        <v>12</v>
      </c>
      <c r="AB293" s="38">
        <v>2</v>
      </c>
      <c r="AC293" s="11"/>
      <c r="AD293" s="11"/>
      <c r="AE293" s="11"/>
      <c r="AF293" s="11"/>
      <c r="AG293" s="11"/>
      <c r="AH293" s="11"/>
      <c r="AI293" s="11"/>
    </row>
    <row r="294" spans="1:35" ht="46.5" customHeight="1" outlineLevel="1" x14ac:dyDescent="0.2">
      <c r="A294" s="24">
        <f t="shared" si="136"/>
        <v>0.66666666666666663</v>
      </c>
      <c r="B294" s="25" t="s">
        <v>583</v>
      </c>
      <c r="C294" s="26"/>
      <c r="D294" s="26"/>
      <c r="E294" s="27">
        <v>170830</v>
      </c>
      <c r="F294" s="26" t="s">
        <v>584</v>
      </c>
      <c r="G294" s="78">
        <v>58070</v>
      </c>
      <c r="H294" s="39">
        <v>8</v>
      </c>
      <c r="I294" s="30">
        <f t="shared" si="137"/>
        <v>0.66666666666666663</v>
      </c>
      <c r="J294" s="30">
        <v>0</v>
      </c>
      <c r="K294" s="31" t="s">
        <v>33</v>
      </c>
      <c r="L294" s="32"/>
      <c r="M294" s="32"/>
      <c r="N294" s="32"/>
      <c r="O294" s="33">
        <f>VLOOKUP(K294,Зони!B:D,2,FALSE)</f>
        <v>0</v>
      </c>
      <c r="P294" s="34" t="str">
        <f t="shared" si="138"/>
        <v>немає даних</v>
      </c>
      <c r="Q294" s="34">
        <f t="shared" si="143"/>
        <v>1.4E-2</v>
      </c>
      <c r="R294" s="26">
        <v>12</v>
      </c>
      <c r="S294" s="35">
        <f>VLOOKUP(E294,ящв!A:H,3,FALSE)</f>
        <v>3.55</v>
      </c>
      <c r="T294" s="35">
        <f>VLOOKUP(E294,ящв!A:H,4,FALSE)</f>
        <v>2.1000000000000001E-2</v>
      </c>
      <c r="U294" s="33">
        <v>36.700000000000003</v>
      </c>
      <c r="V294" s="33">
        <v>28.2</v>
      </c>
      <c r="W294" s="36">
        <v>20.6</v>
      </c>
      <c r="X294" s="37">
        <f>VLOOKUP(E294,шт!A:H,3,FALSE)</f>
        <v>0.26500000000000001</v>
      </c>
      <c r="Y294" s="38">
        <v>0.26500000000000001</v>
      </c>
      <c r="Z294" s="38">
        <v>20</v>
      </c>
      <c r="AA294" s="38">
        <v>18</v>
      </c>
      <c r="AB294" s="38">
        <v>4</v>
      </c>
      <c r="AC294" s="11"/>
      <c r="AD294" s="11"/>
      <c r="AE294" s="11"/>
      <c r="AF294" s="11"/>
      <c r="AG294" s="11"/>
      <c r="AH294" s="11"/>
      <c r="AI294" s="11"/>
    </row>
    <row r="295" spans="1:35" ht="46.5" customHeight="1" outlineLevel="1" x14ac:dyDescent="0.2">
      <c r="A295" s="24">
        <f t="shared" si="136"/>
        <v>5.083333333333333</v>
      </c>
      <c r="B295" s="25" t="s">
        <v>585</v>
      </c>
      <c r="C295" s="26"/>
      <c r="D295" s="26" t="s">
        <v>31</v>
      </c>
      <c r="E295" s="27">
        <v>170363</v>
      </c>
      <c r="F295" s="26" t="s">
        <v>586</v>
      </c>
      <c r="G295" s="27">
        <v>58075</v>
      </c>
      <c r="H295" s="39">
        <v>61</v>
      </c>
      <c r="I295" s="30">
        <f t="shared" si="137"/>
        <v>5.083333333333333</v>
      </c>
      <c r="J295" s="30">
        <v>0</v>
      </c>
      <c r="K295" s="31" t="s">
        <v>33</v>
      </c>
      <c r="L295" s="32"/>
      <c r="M295" s="32"/>
      <c r="N295" s="32"/>
      <c r="O295" s="33">
        <f>VLOOKUP(K295,Зони!B:D,2,FALSE)</f>
        <v>0</v>
      </c>
      <c r="P295" s="34" t="str">
        <f t="shared" si="138"/>
        <v>немає даних</v>
      </c>
      <c r="Q295" s="34">
        <f t="shared" si="143"/>
        <v>0.13200000000000001</v>
      </c>
      <c r="R295" s="26">
        <v>12</v>
      </c>
      <c r="S295" s="35">
        <f>VLOOKUP(E295,ящв!A:H,3,FALSE)</f>
        <v>6.4</v>
      </c>
      <c r="T295" s="35">
        <f>VLOOKUP(E295,ящв!A:H,4,FALSE)</f>
        <v>2.5999999999999999E-2</v>
      </c>
      <c r="U295" s="33">
        <v>39.200000000000003</v>
      </c>
      <c r="V295" s="33">
        <v>32</v>
      </c>
      <c r="W295" s="36">
        <v>20.9</v>
      </c>
      <c r="X295" s="37">
        <f>VLOOKUP(E295,шт!A:H,3,FALSE)</f>
        <v>0.496</v>
      </c>
      <c r="Y295" s="38">
        <v>0.496</v>
      </c>
      <c r="Z295" s="38">
        <v>20</v>
      </c>
      <c r="AA295" s="38">
        <v>19</v>
      </c>
      <c r="AB295" s="38">
        <v>5</v>
      </c>
      <c r="AC295" s="11"/>
      <c r="AD295" s="11"/>
      <c r="AE295" s="11"/>
      <c r="AF295" s="11"/>
      <c r="AG295" s="11"/>
      <c r="AH295" s="11"/>
      <c r="AI295" s="11"/>
    </row>
    <row r="296" spans="1:35" ht="46.5" customHeight="1" outlineLevel="1" x14ac:dyDescent="0.2">
      <c r="A296" s="24">
        <f t="shared" si="136"/>
        <v>5.3055555555555554</v>
      </c>
      <c r="B296" s="25" t="s">
        <v>587</v>
      </c>
      <c r="C296" s="26"/>
      <c r="D296" s="26" t="s">
        <v>31</v>
      </c>
      <c r="E296" s="27">
        <v>171892</v>
      </c>
      <c r="F296" s="26" t="s">
        <v>588</v>
      </c>
      <c r="G296" s="27">
        <v>59030</v>
      </c>
      <c r="H296" s="39">
        <v>191</v>
      </c>
      <c r="I296" s="30">
        <f t="shared" si="137"/>
        <v>5.3055555555555554</v>
      </c>
      <c r="J296" s="30">
        <v>0</v>
      </c>
      <c r="K296" s="31" t="s">
        <v>33</v>
      </c>
      <c r="L296" s="32"/>
      <c r="M296" s="32"/>
      <c r="N296" s="32"/>
      <c r="O296" s="33">
        <f>VLOOKUP(K296,Зони!B:D,2,FALSE)</f>
        <v>0</v>
      </c>
      <c r="P296" s="34" t="str">
        <f t="shared" si="138"/>
        <v>немає даних</v>
      </c>
      <c r="Q296" s="34">
        <f t="shared" si="143"/>
        <v>0.106</v>
      </c>
      <c r="R296" s="26">
        <v>36</v>
      </c>
      <c r="S296" s="35">
        <f>VLOOKUP(E296,ящв!A:H,3,FALSE)</f>
        <v>5.0999999999999996</v>
      </c>
      <c r="T296" s="35">
        <f>VLOOKUP(E296,ящв!A:H,4,FALSE)</f>
        <v>0.02</v>
      </c>
      <c r="U296" s="33">
        <v>33</v>
      </c>
      <c r="V296" s="33">
        <v>23</v>
      </c>
      <c r="W296" s="36">
        <v>26</v>
      </c>
      <c r="X296" s="37">
        <f>VLOOKUP(E296,шт!A:H,3,FALSE)</f>
        <v>0.12</v>
      </c>
      <c r="Y296" s="38">
        <v>0.12</v>
      </c>
      <c r="Z296" s="38">
        <v>24</v>
      </c>
      <c r="AA296" s="38">
        <v>15.5</v>
      </c>
      <c r="AB296" s="38">
        <v>1.5</v>
      </c>
      <c r="AC296" s="11"/>
      <c r="AD296" s="11"/>
      <c r="AE296" s="11"/>
      <c r="AF296" s="11"/>
      <c r="AG296" s="11"/>
      <c r="AH296" s="11"/>
      <c r="AI296" s="11"/>
    </row>
    <row r="297" spans="1:35" ht="46.5" customHeight="1" outlineLevel="1" x14ac:dyDescent="0.2">
      <c r="A297" s="24">
        <f t="shared" si="136"/>
        <v>1.2083333333333333</v>
      </c>
      <c r="B297" s="25" t="s">
        <v>589</v>
      </c>
      <c r="C297" s="26"/>
      <c r="D297" s="26" t="s">
        <v>31</v>
      </c>
      <c r="E297" s="27">
        <v>168217</v>
      </c>
      <c r="F297" s="26" t="s">
        <v>590</v>
      </c>
      <c r="G297" s="27">
        <v>59065</v>
      </c>
      <c r="H297" s="39">
        <v>29</v>
      </c>
      <c r="I297" s="30">
        <f t="shared" si="137"/>
        <v>1.2083333333333333</v>
      </c>
      <c r="J297" s="30">
        <v>0</v>
      </c>
      <c r="K297" s="31" t="s">
        <v>33</v>
      </c>
      <c r="L297" s="32"/>
      <c r="M297" s="32"/>
      <c r="N297" s="32"/>
      <c r="O297" s="33">
        <f>VLOOKUP(K297,Зони!B:D,2,FALSE)</f>
        <v>0</v>
      </c>
      <c r="P297" s="34" t="str">
        <f t="shared" si="138"/>
        <v>немає даних</v>
      </c>
      <c r="Q297" s="34">
        <f t="shared" si="143"/>
        <v>4.5999999999999999E-2</v>
      </c>
      <c r="R297" s="26">
        <v>24</v>
      </c>
      <c r="S297" s="35">
        <f>VLOOKUP(E297,ящв!A:H,3,FALSE)</f>
        <v>11.75</v>
      </c>
      <c r="T297" s="35">
        <f>VLOOKUP(E297,ящв!A:H,4,FALSE)</f>
        <v>3.7999999999999999E-2</v>
      </c>
      <c r="U297" s="33">
        <v>55.5</v>
      </c>
      <c r="V297" s="33">
        <v>26</v>
      </c>
      <c r="W297" s="36">
        <v>26</v>
      </c>
      <c r="X297" s="37">
        <f>VLOOKUP(E297,шт!A:H,3,FALSE)</f>
        <v>0.48</v>
      </c>
      <c r="Y297" s="38">
        <v>0.48</v>
      </c>
      <c r="Z297" s="38">
        <v>25</v>
      </c>
      <c r="AA297" s="38">
        <v>24</v>
      </c>
      <c r="AB297" s="38">
        <v>2</v>
      </c>
      <c r="AC297" s="11"/>
      <c r="AD297" s="11"/>
      <c r="AE297" s="11"/>
      <c r="AF297" s="11"/>
      <c r="AG297" s="11"/>
      <c r="AH297" s="11"/>
      <c r="AI297" s="11"/>
    </row>
    <row r="298" spans="1:35" ht="46.5" customHeight="1" outlineLevel="1" x14ac:dyDescent="0.2">
      <c r="A298" s="24">
        <f t="shared" si="136"/>
        <v>14</v>
      </c>
      <c r="B298" s="25" t="s">
        <v>591</v>
      </c>
      <c r="C298" s="26"/>
      <c r="D298" s="26"/>
      <c r="E298" s="27">
        <v>172630</v>
      </c>
      <c r="F298" s="26"/>
      <c r="G298" s="27">
        <v>44100</v>
      </c>
      <c r="H298" s="39">
        <v>14</v>
      </c>
      <c r="I298" s="45">
        <f t="shared" si="137"/>
        <v>14</v>
      </c>
      <c r="J298" s="30">
        <v>0</v>
      </c>
      <c r="K298" s="31" t="s">
        <v>33</v>
      </c>
      <c r="L298" s="32"/>
      <c r="M298" s="32"/>
      <c r="N298" s="32"/>
      <c r="O298" s="33">
        <f>VLOOKUP(K298,Зони!B:D,2,FALSE)</f>
        <v>0</v>
      </c>
      <c r="P298" s="34" t="str">
        <f t="shared" si="138"/>
        <v>немає даних</v>
      </c>
      <c r="Q298" s="34">
        <f>IF(OR(K298="стелаж",K298="2й поверх 1"),ROUND(U298*V298*W298/100/100/100*A298,3),IFERROR(ROUND(P298,1)*U298/100,"немає даних"))</f>
        <v>6.6000000000000003E-2</v>
      </c>
      <c r="R298" s="47">
        <v>1</v>
      </c>
      <c r="S298" s="49">
        <f t="shared" ref="S298:W298" si="146">IF(X298&lt;&gt;"",X298,"немає даних")</f>
        <v>0.96</v>
      </c>
      <c r="T298" s="48">
        <f t="shared" si="146"/>
        <v>0.96</v>
      </c>
      <c r="U298" s="48">
        <f t="shared" si="146"/>
        <v>19</v>
      </c>
      <c r="V298" s="48">
        <f t="shared" si="146"/>
        <v>16.5</v>
      </c>
      <c r="W298" s="48">
        <f t="shared" si="146"/>
        <v>15</v>
      </c>
      <c r="X298" s="37">
        <f>VLOOKUP(E298,шт!A:H,3,FALSE)</f>
        <v>0.96</v>
      </c>
      <c r="Y298" s="38">
        <v>0.96</v>
      </c>
      <c r="Z298" s="38">
        <v>19</v>
      </c>
      <c r="AA298" s="38">
        <v>16.5</v>
      </c>
      <c r="AB298" s="38">
        <v>15</v>
      </c>
      <c r="AC298" s="11"/>
      <c r="AD298" s="11"/>
      <c r="AE298" s="11"/>
      <c r="AF298" s="11"/>
      <c r="AG298" s="11"/>
      <c r="AH298" s="11"/>
      <c r="AI298" s="11"/>
    </row>
    <row r="299" spans="1:35" ht="46.5" customHeight="1" outlineLevel="1" x14ac:dyDescent="0.2">
      <c r="A299" s="24">
        <f t="shared" si="136"/>
        <v>2.0555555555555554</v>
      </c>
      <c r="B299" s="25" t="s">
        <v>592</v>
      </c>
      <c r="C299" s="26"/>
      <c r="D299" s="26" t="s">
        <v>31</v>
      </c>
      <c r="E299" s="27">
        <v>172460</v>
      </c>
      <c r="F299" s="26" t="s">
        <v>593</v>
      </c>
      <c r="G299" s="26" t="s">
        <v>594</v>
      </c>
      <c r="H299" s="39">
        <v>74</v>
      </c>
      <c r="I299" s="30">
        <f t="shared" si="137"/>
        <v>2.0555555555555554</v>
      </c>
      <c r="J299" s="30">
        <v>0</v>
      </c>
      <c r="K299" s="31" t="s">
        <v>33</v>
      </c>
      <c r="L299" s="32"/>
      <c r="M299" s="32"/>
      <c r="N299" s="32"/>
      <c r="O299" s="33">
        <f>VLOOKUP(K299,Зони!B:D,2,FALSE)</f>
        <v>0</v>
      </c>
      <c r="P299" s="34" t="str">
        <f t="shared" si="138"/>
        <v>немає даних</v>
      </c>
      <c r="Q299" s="34">
        <f t="shared" ref="Q299:Q305" si="147">IF(OR(K299="стелаж",K299="2й поверх 1"),ROUND(T299*A299,3),IFERROR(ROUND(P299,1)*U299/100,"немає даних"))</f>
        <v>3.1E-2</v>
      </c>
      <c r="R299" s="26">
        <v>36</v>
      </c>
      <c r="S299" s="35">
        <f>VLOOKUP(E299,ящв!A:H,3,FALSE)</f>
        <v>2.15</v>
      </c>
      <c r="T299" s="35">
        <f>VLOOKUP(E299,ящв!A:H,4,FALSE)</f>
        <v>1.4999999999999999E-2</v>
      </c>
      <c r="U299" s="33">
        <v>31.5</v>
      </c>
      <c r="V299" s="33">
        <v>21.5</v>
      </c>
      <c r="W299" s="36">
        <v>21.5</v>
      </c>
      <c r="X299" s="37">
        <f>VLOOKUP(E299,шт!A:H,3,FALSE)</f>
        <v>0.24</v>
      </c>
      <c r="Y299" s="38">
        <v>0.24</v>
      </c>
      <c r="Z299" s="38">
        <v>23</v>
      </c>
      <c r="AA299" s="38">
        <v>17</v>
      </c>
      <c r="AB299" s="38">
        <v>6</v>
      </c>
      <c r="AC299" s="11"/>
      <c r="AD299" s="11"/>
      <c r="AE299" s="11"/>
      <c r="AF299" s="11"/>
      <c r="AG299" s="11"/>
      <c r="AH299" s="11"/>
      <c r="AI299" s="11"/>
    </row>
    <row r="300" spans="1:35" ht="46.5" customHeight="1" outlineLevel="1" x14ac:dyDescent="0.2">
      <c r="A300" s="24">
        <f t="shared" si="136"/>
        <v>1.5</v>
      </c>
      <c r="B300" s="25" t="s">
        <v>595</v>
      </c>
      <c r="C300" s="26"/>
      <c r="D300" s="26" t="s">
        <v>31</v>
      </c>
      <c r="E300" s="27">
        <v>174151</v>
      </c>
      <c r="F300" s="26" t="s">
        <v>596</v>
      </c>
      <c r="G300" s="54">
        <v>56841</v>
      </c>
      <c r="H300" s="39">
        <v>3</v>
      </c>
      <c r="I300" s="30">
        <f t="shared" si="137"/>
        <v>1.5</v>
      </c>
      <c r="J300" s="30">
        <v>0</v>
      </c>
      <c r="K300" s="31" t="s">
        <v>33</v>
      </c>
      <c r="L300" s="32"/>
      <c r="M300" s="32"/>
      <c r="N300" s="32"/>
      <c r="O300" s="33">
        <f>VLOOKUP(K300,Зони!B:D,2,FALSE)</f>
        <v>0</v>
      </c>
      <c r="P300" s="34" t="str">
        <f t="shared" si="138"/>
        <v>немає даних</v>
      </c>
      <c r="Q300" s="34">
        <f t="shared" si="147"/>
        <v>7.1999999999999995E-2</v>
      </c>
      <c r="R300" s="26">
        <v>2</v>
      </c>
      <c r="S300" s="35">
        <f>VLOOKUP(E300,ящв!A:H,3,FALSE)</f>
        <v>18.2</v>
      </c>
      <c r="T300" s="35">
        <f>VLOOKUP(E300,ящв!A:H,4,FALSE)</f>
        <v>4.8000000000000001E-2</v>
      </c>
      <c r="U300" s="33">
        <v>40</v>
      </c>
      <c r="V300" s="33">
        <v>28.2</v>
      </c>
      <c r="W300" s="36">
        <v>42.4</v>
      </c>
      <c r="X300" s="38"/>
      <c r="Y300" s="38"/>
      <c r="Z300" s="38"/>
      <c r="AA300" s="38"/>
      <c r="AB300" s="38"/>
      <c r="AC300" s="11"/>
      <c r="AD300" s="11"/>
      <c r="AE300" s="11"/>
      <c r="AF300" s="11"/>
      <c r="AG300" s="11"/>
      <c r="AH300" s="11"/>
      <c r="AI300" s="11"/>
    </row>
    <row r="301" spans="1:35" ht="46.5" customHeight="1" outlineLevel="1" x14ac:dyDescent="0.2">
      <c r="A301" s="24">
        <f t="shared" si="136"/>
        <v>6</v>
      </c>
      <c r="B301" s="25" t="s">
        <v>597</v>
      </c>
      <c r="C301" s="26"/>
      <c r="D301" s="26" t="s">
        <v>31</v>
      </c>
      <c r="E301" s="27">
        <v>170325</v>
      </c>
      <c r="F301" s="26" t="s">
        <v>598</v>
      </c>
      <c r="G301" s="27">
        <v>55504</v>
      </c>
      <c r="H301" s="29"/>
      <c r="I301" s="30">
        <f t="shared" si="137"/>
        <v>0</v>
      </c>
      <c r="J301" s="30">
        <v>6</v>
      </c>
      <c r="K301" s="31" t="s">
        <v>33</v>
      </c>
      <c r="L301" s="32"/>
      <c r="M301" s="32"/>
      <c r="N301" s="32"/>
      <c r="O301" s="33">
        <f>VLOOKUP(K301,Зони!B:D,2,FALSE)</f>
        <v>0</v>
      </c>
      <c r="P301" s="34" t="str">
        <f t="shared" si="138"/>
        <v>немає даних</v>
      </c>
      <c r="Q301" s="34">
        <f t="shared" si="147"/>
        <v>0.114</v>
      </c>
      <c r="R301" s="26">
        <v>12</v>
      </c>
      <c r="S301" s="35">
        <f>VLOOKUP(E301,ящв!A:H,3,FALSE)</f>
        <v>3.7</v>
      </c>
      <c r="T301" s="35">
        <f>VLOOKUP(E301,ящв!A:H,4,FALSE)</f>
        <v>1.9E-2</v>
      </c>
      <c r="U301" s="33">
        <v>35.5</v>
      </c>
      <c r="V301" s="33">
        <v>30</v>
      </c>
      <c r="W301" s="36">
        <v>17.8</v>
      </c>
      <c r="X301" s="37">
        <f>VLOOKUP(E301,шт!A:H,3,FALSE)</f>
        <v>0.28000000000000003</v>
      </c>
      <c r="Y301" s="38">
        <v>0.28000000000000003</v>
      </c>
      <c r="Z301" s="38">
        <v>29</v>
      </c>
      <c r="AA301" s="38">
        <v>17</v>
      </c>
      <c r="AB301" s="38">
        <v>2.5</v>
      </c>
      <c r="AC301" s="11"/>
      <c r="AD301" s="11"/>
      <c r="AE301" s="11"/>
      <c r="AF301" s="11"/>
      <c r="AG301" s="11"/>
      <c r="AH301" s="11"/>
      <c r="AI301" s="11"/>
    </row>
    <row r="302" spans="1:35" ht="46.5" customHeight="1" outlineLevel="1" x14ac:dyDescent="0.2">
      <c r="A302" s="24">
        <f t="shared" si="136"/>
        <v>7.75</v>
      </c>
      <c r="B302" s="25" t="s">
        <v>599</v>
      </c>
      <c r="C302" s="26"/>
      <c r="D302" s="26" t="s">
        <v>31</v>
      </c>
      <c r="E302" s="27">
        <v>170324</v>
      </c>
      <c r="F302" s="26" t="s">
        <v>600</v>
      </c>
      <c r="G302" s="27">
        <v>55507</v>
      </c>
      <c r="H302" s="39">
        <v>9</v>
      </c>
      <c r="I302" s="30">
        <f t="shared" si="137"/>
        <v>0.75</v>
      </c>
      <c r="J302" s="30">
        <v>7</v>
      </c>
      <c r="K302" s="31" t="s">
        <v>33</v>
      </c>
      <c r="L302" s="32"/>
      <c r="M302" s="32"/>
      <c r="N302" s="32"/>
      <c r="O302" s="33">
        <f>VLOOKUP(K302,Зони!B:D,2,FALSE)</f>
        <v>0</v>
      </c>
      <c r="P302" s="34" t="str">
        <f t="shared" si="138"/>
        <v>немає даних</v>
      </c>
      <c r="Q302" s="34">
        <f t="shared" si="147"/>
        <v>0.20899999999999999</v>
      </c>
      <c r="R302" s="26">
        <v>12</v>
      </c>
      <c r="S302" s="35">
        <f>VLOOKUP(E302,ящв!A:H,3,FALSE)</f>
        <v>3.1</v>
      </c>
      <c r="T302" s="35">
        <f>VLOOKUP(E302,ящв!A:H,4,FALSE)</f>
        <v>2.7E-2</v>
      </c>
      <c r="U302" s="33">
        <v>40.700000000000003</v>
      </c>
      <c r="V302" s="33">
        <v>33.5</v>
      </c>
      <c r="W302" s="36">
        <v>20</v>
      </c>
      <c r="X302" s="37">
        <f>VLOOKUP(E302,шт!A:H,3,FALSE)</f>
        <v>0.22</v>
      </c>
      <c r="Y302" s="38">
        <v>0.22</v>
      </c>
      <c r="Z302" s="38">
        <v>29</v>
      </c>
      <c r="AA302" s="38">
        <v>19.5</v>
      </c>
      <c r="AB302" s="38">
        <v>5</v>
      </c>
      <c r="AC302" s="11"/>
      <c r="AD302" s="11"/>
      <c r="AE302" s="11"/>
      <c r="AF302" s="11"/>
      <c r="AG302" s="11"/>
      <c r="AH302" s="11"/>
      <c r="AI302" s="11"/>
    </row>
    <row r="303" spans="1:35" ht="46.5" customHeight="1" outlineLevel="1" x14ac:dyDescent="0.2">
      <c r="A303" s="24">
        <f t="shared" si="136"/>
        <v>6</v>
      </c>
      <c r="B303" s="25" t="s">
        <v>601</v>
      </c>
      <c r="C303" s="26"/>
      <c r="D303" s="26"/>
      <c r="E303" s="27">
        <v>172092</v>
      </c>
      <c r="F303" s="26" t="s">
        <v>602</v>
      </c>
      <c r="G303" s="28">
        <v>26029</v>
      </c>
      <c r="H303" s="29"/>
      <c r="I303" s="30">
        <f t="shared" si="137"/>
        <v>0</v>
      </c>
      <c r="J303" s="30">
        <v>6</v>
      </c>
      <c r="K303" s="31" t="s">
        <v>33</v>
      </c>
      <c r="L303" s="32"/>
      <c r="M303" s="32"/>
      <c r="N303" s="32"/>
      <c r="O303" s="33">
        <f>VLOOKUP(K303,Зони!B:D,2,FALSE)</f>
        <v>0</v>
      </c>
      <c r="P303" s="34" t="str">
        <f t="shared" si="138"/>
        <v>немає даних</v>
      </c>
      <c r="Q303" s="34">
        <f t="shared" si="147"/>
        <v>0.12</v>
      </c>
      <c r="R303" s="26">
        <v>36</v>
      </c>
      <c r="S303" s="35">
        <f>VLOOKUP(E303,ящв!A:H,3,FALSE)</f>
        <v>5.0999999999999996</v>
      </c>
      <c r="T303" s="35">
        <f>VLOOKUP(E303,ящв!A:H,4,FALSE)</f>
        <v>0.02</v>
      </c>
      <c r="U303" s="33">
        <v>47.5</v>
      </c>
      <c r="V303" s="33">
        <v>22.5</v>
      </c>
      <c r="W303" s="36">
        <v>18.5</v>
      </c>
      <c r="X303" s="38"/>
      <c r="Y303" s="38"/>
      <c r="Z303" s="38"/>
      <c r="AA303" s="38"/>
      <c r="AB303" s="38"/>
      <c r="AC303" s="11"/>
      <c r="AD303" s="11"/>
      <c r="AE303" s="11"/>
      <c r="AF303" s="11"/>
      <c r="AG303" s="11"/>
      <c r="AH303" s="11"/>
      <c r="AI303" s="11"/>
    </row>
    <row r="304" spans="1:35" ht="46.5" customHeight="1" outlineLevel="1" x14ac:dyDescent="0.2">
      <c r="A304" s="24">
        <f t="shared" si="136"/>
        <v>6</v>
      </c>
      <c r="B304" s="25" t="s">
        <v>603</v>
      </c>
      <c r="C304" s="26"/>
      <c r="D304" s="26"/>
      <c r="E304" s="27">
        <v>172093</v>
      </c>
      <c r="F304" s="26" t="s">
        <v>604</v>
      </c>
      <c r="G304" s="28">
        <v>26031</v>
      </c>
      <c r="H304" s="29"/>
      <c r="I304" s="30">
        <f t="shared" si="137"/>
        <v>0</v>
      </c>
      <c r="J304" s="30">
        <v>6</v>
      </c>
      <c r="K304" s="31" t="s">
        <v>33</v>
      </c>
      <c r="L304" s="32"/>
      <c r="M304" s="32"/>
      <c r="N304" s="32"/>
      <c r="O304" s="33">
        <f>VLOOKUP(K304,Зони!B:D,2,FALSE)</f>
        <v>0</v>
      </c>
      <c r="P304" s="34" t="str">
        <f t="shared" si="138"/>
        <v>немає даних</v>
      </c>
      <c r="Q304" s="34">
        <f t="shared" si="147"/>
        <v>0.24</v>
      </c>
      <c r="R304" s="26">
        <v>36</v>
      </c>
      <c r="S304" s="35">
        <f>VLOOKUP(E304,ящв!A:H,3,FALSE)</f>
        <v>4.4000000000000004</v>
      </c>
      <c r="T304" s="35">
        <f>VLOOKUP(E304,ящв!A:H,4,FALSE)</f>
        <v>0.04</v>
      </c>
      <c r="U304" s="33">
        <v>37</v>
      </c>
      <c r="V304" s="33">
        <v>29</v>
      </c>
      <c r="W304" s="36">
        <v>37</v>
      </c>
      <c r="X304" s="37">
        <f>VLOOKUP(E304,шт!A:H,3,FALSE)</f>
        <v>0.1</v>
      </c>
      <c r="Y304" s="38">
        <v>0.1</v>
      </c>
      <c r="Z304" s="38">
        <v>24</v>
      </c>
      <c r="AA304" s="38">
        <v>18</v>
      </c>
      <c r="AB304" s="38">
        <v>5</v>
      </c>
      <c r="AC304" s="11"/>
      <c r="AD304" s="11"/>
      <c r="AE304" s="11"/>
      <c r="AF304" s="11"/>
      <c r="AG304" s="11"/>
      <c r="AH304" s="11"/>
      <c r="AI304" s="11"/>
    </row>
    <row r="305" spans="1:35" ht="46.5" customHeight="1" outlineLevel="1" x14ac:dyDescent="0.2">
      <c r="A305" s="24">
        <f t="shared" si="136"/>
        <v>11</v>
      </c>
      <c r="B305" s="25" t="s">
        <v>605</v>
      </c>
      <c r="C305" s="26"/>
      <c r="D305" s="26" t="s">
        <v>31</v>
      </c>
      <c r="E305" s="27">
        <v>168975</v>
      </c>
      <c r="F305" s="26" t="s">
        <v>606</v>
      </c>
      <c r="G305" s="27">
        <v>55503</v>
      </c>
      <c r="H305" s="29"/>
      <c r="I305" s="30">
        <f t="shared" si="137"/>
        <v>0</v>
      </c>
      <c r="J305" s="30">
        <v>11</v>
      </c>
      <c r="K305" s="31" t="s">
        <v>33</v>
      </c>
      <c r="L305" s="32"/>
      <c r="M305" s="32"/>
      <c r="N305" s="32"/>
      <c r="O305" s="33">
        <f>VLOOKUP(K305,Зони!B:D,2,FALSE)</f>
        <v>0</v>
      </c>
      <c r="P305" s="34" t="str">
        <f t="shared" si="138"/>
        <v>немає даних</v>
      </c>
      <c r="Q305" s="34">
        <f t="shared" si="147"/>
        <v>0.20899999999999999</v>
      </c>
      <c r="R305" s="26">
        <v>12</v>
      </c>
      <c r="S305" s="35">
        <f>VLOOKUP(E305,ящв!A:H,3,FALSE)</f>
        <v>2.2000000000000002</v>
      </c>
      <c r="T305" s="35">
        <f>VLOOKUP(E305,ящв!A:H,4,FALSE)</f>
        <v>1.9E-2</v>
      </c>
      <c r="U305" s="33">
        <v>36</v>
      </c>
      <c r="V305" s="33">
        <v>30.3</v>
      </c>
      <c r="W305" s="36">
        <v>17</v>
      </c>
      <c r="X305" s="37">
        <f>VLOOKUP(E305,шт!A:H,3,FALSE)</f>
        <v>0.14899999999999999</v>
      </c>
      <c r="Y305" s="38">
        <v>0.14899999999999999</v>
      </c>
      <c r="Z305" s="38">
        <v>29</v>
      </c>
      <c r="AA305" s="38">
        <v>15.5</v>
      </c>
      <c r="AB305" s="38">
        <v>4.5</v>
      </c>
      <c r="AC305" s="11"/>
      <c r="AD305" s="11"/>
      <c r="AE305" s="11"/>
      <c r="AF305" s="11"/>
      <c r="AG305" s="11"/>
      <c r="AH305" s="11"/>
      <c r="AI305" s="11"/>
    </row>
    <row r="306" spans="1:35" ht="12" customHeight="1" outlineLevel="1" x14ac:dyDescent="0.2">
      <c r="A306" s="11"/>
      <c r="B306" s="18" t="s">
        <v>607</v>
      </c>
      <c r="C306" s="19"/>
      <c r="D306" s="20"/>
      <c r="E306" s="21"/>
      <c r="F306" s="21"/>
      <c r="G306" s="21"/>
      <c r="H306" s="20"/>
      <c r="I306" s="21"/>
      <c r="J306" s="21"/>
      <c r="K306" s="21"/>
      <c r="L306" s="21"/>
      <c r="M306" s="21"/>
      <c r="N306" s="21"/>
      <c r="O306" s="20"/>
      <c r="P306" s="22"/>
      <c r="Q306" s="23"/>
      <c r="R306" s="21"/>
      <c r="S306" s="20"/>
      <c r="T306" s="20"/>
      <c r="U306" s="21"/>
      <c r="V306" s="21"/>
      <c r="W306" s="21"/>
      <c r="X306" s="21"/>
      <c r="Y306" s="21"/>
      <c r="Z306" s="21"/>
      <c r="AA306" s="21"/>
      <c r="AB306" s="21"/>
    </row>
    <row r="307" spans="1:35" ht="46.5" customHeight="1" outlineLevel="1" x14ac:dyDescent="0.2">
      <c r="A307" s="24">
        <f t="shared" ref="A307:A328" si="148">J307+I307</f>
        <v>1</v>
      </c>
      <c r="B307" s="25" t="s">
        <v>608</v>
      </c>
      <c r="C307" s="26"/>
      <c r="D307" s="26"/>
      <c r="E307" s="27">
        <v>172279</v>
      </c>
      <c r="F307" s="26" t="s">
        <v>609</v>
      </c>
      <c r="G307" s="28">
        <v>43279</v>
      </c>
      <c r="H307" s="39">
        <v>2</v>
      </c>
      <c r="I307" s="30">
        <f t="shared" ref="I307:I328" si="149">H307/R307</f>
        <v>1</v>
      </c>
      <c r="J307" s="30">
        <v>0</v>
      </c>
      <c r="K307" s="31" t="s">
        <v>33</v>
      </c>
      <c r="L307" s="32"/>
      <c r="M307" s="32"/>
      <c r="N307" s="32"/>
      <c r="O307" s="33">
        <f>VLOOKUP(K307,Зони!B:D,2,FALSE)</f>
        <v>0</v>
      </c>
      <c r="P307" s="34" t="str">
        <f t="shared" ref="P307:P328" si="150">IFERROR(A307/N307*V307/100/O307,"немає даних")</f>
        <v>немає даних</v>
      </c>
      <c r="Q307" s="34">
        <f t="shared" ref="Q307:Q310" si="151">IF(OR(K307="стелаж",K307="2й поверх 1"),ROUND(T307*A307,3),IFERROR(ROUND(P307,1)*U307/100,"немає даних"))</f>
        <v>5.1999999999999998E-2</v>
      </c>
      <c r="R307" s="26">
        <v>2</v>
      </c>
      <c r="S307" s="35">
        <f>VLOOKUP(E307,ящв!A:H,3,FALSE)</f>
        <v>8.0399999999999991</v>
      </c>
      <c r="T307" s="35">
        <f>VLOOKUP(E307,ящв!A:H,4,FALSE)</f>
        <v>5.1999999999999998E-2</v>
      </c>
      <c r="U307" s="33">
        <v>41.5</v>
      </c>
      <c r="V307" s="33">
        <v>30</v>
      </c>
      <c r="W307" s="36">
        <v>42</v>
      </c>
      <c r="X307" s="37">
        <f>VLOOKUP(E307,шт!A:H,3,FALSE)</f>
        <v>3.9</v>
      </c>
      <c r="Y307" s="38">
        <v>3.9</v>
      </c>
      <c r="Z307" s="38">
        <v>40</v>
      </c>
      <c r="AA307" s="38">
        <v>40</v>
      </c>
      <c r="AB307" s="38">
        <v>14</v>
      </c>
      <c r="AC307" s="11"/>
      <c r="AD307" s="11"/>
      <c r="AE307" s="11"/>
      <c r="AF307" s="11"/>
      <c r="AG307" s="11"/>
      <c r="AH307" s="11"/>
      <c r="AI307" s="11"/>
    </row>
    <row r="308" spans="1:35" ht="46.5" customHeight="1" outlineLevel="1" x14ac:dyDescent="0.2">
      <c r="A308" s="24">
        <f t="shared" si="148"/>
        <v>18</v>
      </c>
      <c r="B308" s="25" t="s">
        <v>610</v>
      </c>
      <c r="C308" s="26"/>
      <c r="D308" s="26"/>
      <c r="E308" s="27">
        <v>170330</v>
      </c>
      <c r="F308" s="26" t="s">
        <v>611</v>
      </c>
      <c r="G308" s="27">
        <v>56800</v>
      </c>
      <c r="H308" s="39">
        <v>108</v>
      </c>
      <c r="I308" s="30">
        <f t="shared" si="149"/>
        <v>18</v>
      </c>
      <c r="J308" s="30">
        <v>0</v>
      </c>
      <c r="K308" s="31" t="s">
        <v>33</v>
      </c>
      <c r="L308" s="32"/>
      <c r="M308" s="32"/>
      <c r="N308" s="32"/>
      <c r="O308" s="33">
        <f>VLOOKUP(K308,Зони!B:D,2,FALSE)</f>
        <v>0</v>
      </c>
      <c r="P308" s="34" t="str">
        <f t="shared" si="150"/>
        <v>немає даних</v>
      </c>
      <c r="Q308" s="34">
        <f t="shared" si="151"/>
        <v>1.1160000000000001</v>
      </c>
      <c r="R308" s="26">
        <v>6</v>
      </c>
      <c r="S308" s="35">
        <f>VLOOKUP(E308,ящв!A:H,3,FALSE)</f>
        <v>13.8</v>
      </c>
      <c r="T308" s="35">
        <f>VLOOKUP(E308,ящв!A:H,4,FALSE)</f>
        <v>6.2E-2</v>
      </c>
      <c r="U308" s="33">
        <v>54.4</v>
      </c>
      <c r="V308" s="33">
        <v>36.4</v>
      </c>
      <c r="W308" s="36">
        <v>31.5</v>
      </c>
      <c r="X308" s="37">
        <f>VLOOKUP(E308,шт!A:H,3,FALSE)</f>
        <v>2.15</v>
      </c>
      <c r="Y308" s="38">
        <v>2.15</v>
      </c>
      <c r="Z308" s="38">
        <v>31</v>
      </c>
      <c r="AA308" s="38">
        <v>26.5</v>
      </c>
      <c r="AB308" s="38">
        <v>12</v>
      </c>
      <c r="AC308" s="11"/>
      <c r="AD308" s="11"/>
      <c r="AE308" s="11"/>
      <c r="AF308" s="11"/>
      <c r="AG308" s="11"/>
      <c r="AH308" s="11"/>
      <c r="AI308" s="11"/>
    </row>
    <row r="309" spans="1:35" ht="46.5" customHeight="1" outlineLevel="1" x14ac:dyDescent="0.2">
      <c r="A309" s="24">
        <f t="shared" si="148"/>
        <v>8.3333333333333339</v>
      </c>
      <c r="B309" s="25" t="s">
        <v>612</v>
      </c>
      <c r="C309" s="26"/>
      <c r="D309" s="26" t="s">
        <v>31</v>
      </c>
      <c r="E309" s="27">
        <v>168279</v>
      </c>
      <c r="F309" s="26" t="s">
        <v>613</v>
      </c>
      <c r="G309" s="27">
        <v>58837</v>
      </c>
      <c r="H309" s="39">
        <v>25</v>
      </c>
      <c r="I309" s="30">
        <f t="shared" si="149"/>
        <v>8.3333333333333339</v>
      </c>
      <c r="J309" s="30">
        <v>0</v>
      </c>
      <c r="K309" s="31" t="s">
        <v>33</v>
      </c>
      <c r="L309" s="32"/>
      <c r="M309" s="32"/>
      <c r="N309" s="32"/>
      <c r="O309" s="33">
        <f>VLOOKUP(K309,Зони!B:D,2,FALSE)</f>
        <v>0</v>
      </c>
      <c r="P309" s="34" t="str">
        <f t="shared" si="150"/>
        <v>немає даних</v>
      </c>
      <c r="Q309" s="34">
        <f t="shared" si="151"/>
        <v>0.63300000000000001</v>
      </c>
      <c r="R309" s="26">
        <v>3</v>
      </c>
      <c r="S309" s="35">
        <f>VLOOKUP(E309,ящв!A:H,3,FALSE)</f>
        <v>16.399999999999999</v>
      </c>
      <c r="T309" s="35">
        <f>VLOOKUP(E309,ящв!A:H,4,FALSE)</f>
        <v>7.5999999999999998E-2</v>
      </c>
      <c r="U309" s="33">
        <v>49.8</v>
      </c>
      <c r="V309" s="33">
        <v>36.6</v>
      </c>
      <c r="W309" s="36">
        <v>41.6</v>
      </c>
      <c r="X309" s="37">
        <f>VLOOKUP(E309,шт!A:H,3,FALSE)</f>
        <v>5.55</v>
      </c>
      <c r="Y309" s="38">
        <v>5.55</v>
      </c>
      <c r="Z309" s="38">
        <v>41</v>
      </c>
      <c r="AA309" s="38">
        <v>36</v>
      </c>
      <c r="AB309" s="38">
        <v>16.5</v>
      </c>
      <c r="AC309" s="11"/>
      <c r="AD309" s="11"/>
      <c r="AE309" s="11"/>
      <c r="AF309" s="11"/>
      <c r="AG309" s="11"/>
      <c r="AH309" s="11"/>
      <c r="AI309" s="11"/>
    </row>
    <row r="310" spans="1:35" ht="46.5" customHeight="1" outlineLevel="1" x14ac:dyDescent="0.2">
      <c r="A310" s="24">
        <f t="shared" si="148"/>
        <v>1</v>
      </c>
      <c r="B310" s="25" t="s">
        <v>614</v>
      </c>
      <c r="C310" s="26"/>
      <c r="D310" s="26" t="s">
        <v>31</v>
      </c>
      <c r="E310" s="27">
        <v>172105</v>
      </c>
      <c r="F310" s="26" t="s">
        <v>615</v>
      </c>
      <c r="G310" s="26" t="s">
        <v>616</v>
      </c>
      <c r="H310" s="39">
        <v>12</v>
      </c>
      <c r="I310" s="30">
        <f t="shared" si="149"/>
        <v>1</v>
      </c>
      <c r="J310" s="30">
        <v>0</v>
      </c>
      <c r="K310" s="31" t="s">
        <v>33</v>
      </c>
      <c r="L310" s="32"/>
      <c r="M310" s="32"/>
      <c r="N310" s="32"/>
      <c r="O310" s="33">
        <f>VLOOKUP(K310,Зони!B:D,2,FALSE)</f>
        <v>0</v>
      </c>
      <c r="P310" s="34" t="str">
        <f t="shared" si="150"/>
        <v>немає даних</v>
      </c>
      <c r="Q310" s="34">
        <f t="shared" si="151"/>
        <v>3.1E-2</v>
      </c>
      <c r="R310" s="26">
        <v>12</v>
      </c>
      <c r="S310" s="35">
        <f>VLOOKUP(E310,ящв!A:H,3,FALSE)</f>
        <v>6.8</v>
      </c>
      <c r="T310" s="35">
        <f>VLOOKUP(E310,ящв!A:H,4,FALSE)</f>
        <v>3.1E-2</v>
      </c>
      <c r="U310" s="33">
        <v>41</v>
      </c>
      <c r="V310" s="33">
        <v>35.5</v>
      </c>
      <c r="W310" s="36">
        <v>21.5</v>
      </c>
      <c r="X310" s="37">
        <f>VLOOKUP(E310,шт!A:H,3,FALSE)</f>
        <v>0.57999999999999996</v>
      </c>
      <c r="Y310" s="38">
        <v>0.57999999999999996</v>
      </c>
      <c r="Z310" s="38">
        <v>20</v>
      </c>
      <c r="AA310" s="38">
        <v>20</v>
      </c>
      <c r="AB310" s="38">
        <v>5.5</v>
      </c>
      <c r="AC310" s="11"/>
      <c r="AD310" s="11"/>
      <c r="AE310" s="11"/>
      <c r="AF310" s="11"/>
      <c r="AG310" s="11"/>
      <c r="AH310" s="11"/>
      <c r="AI310" s="11"/>
    </row>
    <row r="311" spans="1:35" ht="46.5" customHeight="1" outlineLevel="1" x14ac:dyDescent="0.2">
      <c r="A311" s="24">
        <f t="shared" si="148"/>
        <v>45</v>
      </c>
      <c r="B311" s="25" t="s">
        <v>617</v>
      </c>
      <c r="C311" s="26"/>
      <c r="D311" s="26" t="s">
        <v>31</v>
      </c>
      <c r="E311" s="27">
        <v>172634</v>
      </c>
      <c r="F311" s="26" t="s">
        <v>618</v>
      </c>
      <c r="G311" s="58">
        <v>56251</v>
      </c>
      <c r="H311" s="39">
        <v>45</v>
      </c>
      <c r="I311" s="30">
        <f t="shared" si="149"/>
        <v>45</v>
      </c>
      <c r="J311" s="30">
        <v>0</v>
      </c>
      <c r="K311" s="31" t="s">
        <v>58</v>
      </c>
      <c r="L311" s="32"/>
      <c r="M311" s="32"/>
      <c r="N311" s="31">
        <v>5</v>
      </c>
      <c r="O311" s="33">
        <f>VLOOKUP(K311,Зони!B:D,2,FALSE)</f>
        <v>2</v>
      </c>
      <c r="P311" s="34">
        <f t="shared" si="150"/>
        <v>1.395</v>
      </c>
      <c r="Q311" s="34">
        <f>IFERROR(ROUND(P311,1)*U311/100,"немає даних")</f>
        <v>0.82599999999999996</v>
      </c>
      <c r="R311" s="26">
        <v>1</v>
      </c>
      <c r="S311" s="35">
        <f>VLOOKUP(E311,ящв!A:H,3,FALSE)</f>
        <v>52.3</v>
      </c>
      <c r="T311" s="35">
        <f>VLOOKUP(E311,ящв!A:H,4,FALSE)</f>
        <v>0.23599999999999999</v>
      </c>
      <c r="U311" s="33">
        <v>59</v>
      </c>
      <c r="V311" s="33">
        <v>31</v>
      </c>
      <c r="W311" s="36">
        <v>129</v>
      </c>
      <c r="X311" s="37">
        <f>VLOOKUP(E311,шт!A:H,3,FALSE)</f>
        <v>0.66</v>
      </c>
      <c r="Y311" s="38">
        <v>0.66</v>
      </c>
      <c r="Z311" s="38">
        <v>20</v>
      </c>
      <c r="AA311" s="38">
        <v>19</v>
      </c>
      <c r="AB311" s="38">
        <v>6</v>
      </c>
      <c r="AC311" s="11"/>
      <c r="AD311" s="11"/>
      <c r="AE311" s="11"/>
      <c r="AF311" s="11"/>
      <c r="AG311" s="11"/>
      <c r="AH311" s="11"/>
      <c r="AI311" s="11"/>
    </row>
    <row r="312" spans="1:35" ht="46.5" customHeight="1" outlineLevel="1" x14ac:dyDescent="0.2">
      <c r="A312" s="24">
        <f t="shared" si="148"/>
        <v>1</v>
      </c>
      <c r="B312" s="25" t="s">
        <v>619</v>
      </c>
      <c r="C312" s="26"/>
      <c r="D312" s="26"/>
      <c r="E312" s="27">
        <v>174147</v>
      </c>
      <c r="F312" s="26" t="s">
        <v>620</v>
      </c>
      <c r="G312" s="79">
        <v>58883</v>
      </c>
      <c r="H312" s="39">
        <v>6</v>
      </c>
      <c r="I312" s="30">
        <f t="shared" si="149"/>
        <v>1</v>
      </c>
      <c r="J312" s="30">
        <v>0</v>
      </c>
      <c r="K312" s="31" t="s">
        <v>33</v>
      </c>
      <c r="L312" s="32"/>
      <c r="M312" s="32"/>
      <c r="N312" s="32"/>
      <c r="O312" s="33">
        <f>VLOOKUP(K312,Зони!B:D,2,FALSE)</f>
        <v>0</v>
      </c>
      <c r="P312" s="34" t="str">
        <f t="shared" si="150"/>
        <v>немає даних</v>
      </c>
      <c r="Q312" s="34">
        <f t="shared" ref="Q312:Q318" si="152">IF(OR(K312="стелаж",K312="2й поверх 1"),ROUND(T312*A312,3),IFERROR(ROUND(P312,1)*U312/100,"немає даних"))</f>
        <v>3.5000000000000003E-2</v>
      </c>
      <c r="R312" s="26">
        <v>6</v>
      </c>
      <c r="S312" s="35">
        <f>VLOOKUP(E312,ящв!A:H,3,FALSE)</f>
        <v>8.5</v>
      </c>
      <c r="T312" s="35">
        <f>VLOOKUP(E312,ящв!A:H,4,FALSE)</f>
        <v>3.5000000000000003E-2</v>
      </c>
      <c r="U312" s="33">
        <v>46.8</v>
      </c>
      <c r="V312" s="33">
        <v>29.8</v>
      </c>
      <c r="W312" s="36">
        <v>25</v>
      </c>
      <c r="X312" s="38"/>
      <c r="Y312" s="38"/>
      <c r="Z312" s="38"/>
      <c r="AA312" s="38"/>
      <c r="AB312" s="38"/>
      <c r="AC312" s="11"/>
      <c r="AD312" s="11"/>
      <c r="AE312" s="11"/>
      <c r="AF312" s="11"/>
      <c r="AG312" s="11"/>
      <c r="AH312" s="11"/>
      <c r="AI312" s="11"/>
    </row>
    <row r="313" spans="1:35" ht="46.5" customHeight="1" outlineLevel="1" x14ac:dyDescent="0.2">
      <c r="A313" s="24">
        <f t="shared" si="148"/>
        <v>1</v>
      </c>
      <c r="B313" s="25" t="s">
        <v>621</v>
      </c>
      <c r="C313" s="26"/>
      <c r="D313" s="26"/>
      <c r="E313" s="27">
        <v>168280</v>
      </c>
      <c r="F313" s="26"/>
      <c r="G313" s="80">
        <v>58883</v>
      </c>
      <c r="H313" s="39">
        <v>6</v>
      </c>
      <c r="I313" s="30">
        <f t="shared" si="149"/>
        <v>1</v>
      </c>
      <c r="J313" s="30">
        <v>0</v>
      </c>
      <c r="K313" s="31" t="s">
        <v>33</v>
      </c>
      <c r="L313" s="32"/>
      <c r="M313" s="32"/>
      <c r="N313" s="32"/>
      <c r="O313" s="33">
        <f>VLOOKUP(K313,Зони!B:D,2,FALSE)</f>
        <v>0</v>
      </c>
      <c r="P313" s="34" t="str">
        <f t="shared" si="150"/>
        <v>немає даних</v>
      </c>
      <c r="Q313" s="34">
        <f t="shared" si="152"/>
        <v>5.0000000000000001E-3</v>
      </c>
      <c r="R313" s="53">
        <f>VLOOKUP(E313,ящ!A:H,5,FALSE)</f>
        <v>6</v>
      </c>
      <c r="S313" s="44">
        <f t="shared" ref="S313:S314" si="153">IF(X313&lt;&gt;"",X313*R313,"немає даних")</f>
        <v>7.8000000000000007</v>
      </c>
      <c r="T313" s="43">
        <f t="shared" ref="T313:T314" si="154">U313*V313*W313/100/100/100</f>
        <v>5.2439999999999995E-3</v>
      </c>
      <c r="U313" s="48">
        <f t="shared" ref="U313:W313" si="155">Z313</f>
        <v>24</v>
      </c>
      <c r="V313" s="48">
        <f t="shared" si="155"/>
        <v>23</v>
      </c>
      <c r="W313" s="48">
        <f t="shared" si="155"/>
        <v>9.5</v>
      </c>
      <c r="X313" s="37">
        <f>VLOOKUP(E313,шт!A:H,3,FALSE)</f>
        <v>1.3</v>
      </c>
      <c r="Y313" s="38">
        <v>1.3</v>
      </c>
      <c r="Z313" s="38">
        <v>24</v>
      </c>
      <c r="AA313" s="38">
        <v>23</v>
      </c>
      <c r="AB313" s="38">
        <v>9.5</v>
      </c>
      <c r="AC313" s="11"/>
      <c r="AD313" s="11"/>
      <c r="AE313" s="11"/>
      <c r="AF313" s="11"/>
      <c r="AG313" s="11"/>
      <c r="AH313" s="11"/>
      <c r="AI313" s="11"/>
    </row>
    <row r="314" spans="1:35" ht="46.5" customHeight="1" outlineLevel="1" x14ac:dyDescent="0.2">
      <c r="A314" s="24">
        <f t="shared" si="148"/>
        <v>0.16666666666666666</v>
      </c>
      <c r="B314" s="25" t="s">
        <v>622</v>
      </c>
      <c r="C314" s="26"/>
      <c r="D314" s="26" t="s">
        <v>31</v>
      </c>
      <c r="E314" s="27">
        <v>168317</v>
      </c>
      <c r="F314" s="26"/>
      <c r="G314" s="81">
        <v>58883</v>
      </c>
      <c r="H314" s="39">
        <v>1</v>
      </c>
      <c r="I314" s="30">
        <f t="shared" si="149"/>
        <v>0.16666666666666666</v>
      </c>
      <c r="J314" s="30">
        <v>0</v>
      </c>
      <c r="K314" s="31" t="s">
        <v>33</v>
      </c>
      <c r="L314" s="32"/>
      <c r="M314" s="32"/>
      <c r="N314" s="32"/>
      <c r="O314" s="33">
        <f>VLOOKUP(K314,Зони!B:D,2,FALSE)</f>
        <v>0</v>
      </c>
      <c r="P314" s="34" t="str">
        <f t="shared" si="150"/>
        <v>немає даних</v>
      </c>
      <c r="Q314" s="50">
        <f t="shared" si="152"/>
        <v>1E-3</v>
      </c>
      <c r="R314" s="53">
        <f>VLOOKUP(E314,ящ!A:H,5,FALSE)</f>
        <v>6</v>
      </c>
      <c r="S314" s="44">
        <f t="shared" si="153"/>
        <v>7.8000000000000007</v>
      </c>
      <c r="T314" s="43">
        <f t="shared" si="154"/>
        <v>5.2439999999999995E-3</v>
      </c>
      <c r="U314" s="48">
        <f t="shared" ref="U314:W314" si="156">Z314</f>
        <v>24</v>
      </c>
      <c r="V314" s="48">
        <f t="shared" si="156"/>
        <v>23</v>
      </c>
      <c r="W314" s="48">
        <f t="shared" si="156"/>
        <v>9.5</v>
      </c>
      <c r="X314" s="37">
        <f>VLOOKUP(E314,шт!A:H,3,FALSE)</f>
        <v>1.3</v>
      </c>
      <c r="Y314" s="38">
        <v>1.3</v>
      </c>
      <c r="Z314" s="38">
        <v>24</v>
      </c>
      <c r="AA314" s="38">
        <v>23</v>
      </c>
      <c r="AB314" s="38">
        <v>9.5</v>
      </c>
      <c r="AC314" s="11"/>
      <c r="AD314" s="11"/>
      <c r="AE314" s="11"/>
      <c r="AF314" s="11"/>
      <c r="AG314" s="11"/>
      <c r="AH314" s="11"/>
      <c r="AI314" s="11"/>
    </row>
    <row r="315" spans="1:35" ht="46.5" customHeight="1" outlineLevel="1" x14ac:dyDescent="0.2">
      <c r="A315" s="24">
        <f t="shared" si="148"/>
        <v>8.5</v>
      </c>
      <c r="B315" s="25" t="s">
        <v>623</v>
      </c>
      <c r="C315" s="26"/>
      <c r="D315" s="26" t="s">
        <v>31</v>
      </c>
      <c r="E315" s="27">
        <v>170881</v>
      </c>
      <c r="F315" s="26" t="s">
        <v>624</v>
      </c>
      <c r="G315" s="27">
        <v>56268</v>
      </c>
      <c r="H315" s="39">
        <v>27</v>
      </c>
      <c r="I315" s="30">
        <f t="shared" si="149"/>
        <v>4.5</v>
      </c>
      <c r="J315" s="30">
        <v>4</v>
      </c>
      <c r="K315" s="31" t="s">
        <v>33</v>
      </c>
      <c r="L315" s="32"/>
      <c r="M315" s="32"/>
      <c r="N315" s="32"/>
      <c r="O315" s="33">
        <f>VLOOKUP(K315,Зони!B:D,2,FALSE)</f>
        <v>0</v>
      </c>
      <c r="P315" s="34" t="str">
        <f t="shared" si="150"/>
        <v>немає даних</v>
      </c>
      <c r="Q315" s="34">
        <f t="shared" si="152"/>
        <v>0.16200000000000001</v>
      </c>
      <c r="R315" s="26">
        <v>6</v>
      </c>
      <c r="S315" s="35">
        <f>VLOOKUP(E315,ящв!A:H,3,FALSE)</f>
        <v>4.9000000000000004</v>
      </c>
      <c r="T315" s="35">
        <f>VLOOKUP(E315,ящв!A:H,4,FALSE)</f>
        <v>1.9E-2</v>
      </c>
      <c r="U315" s="33">
        <v>41.5</v>
      </c>
      <c r="V315" s="33">
        <v>22.3</v>
      </c>
      <c r="W315" s="36">
        <v>20.6</v>
      </c>
      <c r="X315" s="37">
        <f>VLOOKUP(E315,шт!A:H,3,FALSE)</f>
        <v>0.74</v>
      </c>
      <c r="Y315" s="38">
        <v>0.74</v>
      </c>
      <c r="Z315" s="38">
        <v>26</v>
      </c>
      <c r="AA315" s="38">
        <v>23</v>
      </c>
      <c r="AB315" s="38">
        <v>6</v>
      </c>
      <c r="AC315" s="11"/>
      <c r="AD315" s="11"/>
      <c r="AE315" s="11"/>
      <c r="AF315" s="11"/>
      <c r="AG315" s="11"/>
      <c r="AH315" s="11"/>
      <c r="AI315" s="11"/>
    </row>
    <row r="316" spans="1:35" ht="46.5" customHeight="1" outlineLevel="1" x14ac:dyDescent="0.2">
      <c r="A316" s="24">
        <f t="shared" si="148"/>
        <v>3.1666666666666665</v>
      </c>
      <c r="B316" s="25" t="s">
        <v>625</v>
      </c>
      <c r="C316" s="26"/>
      <c r="D316" s="26"/>
      <c r="E316" s="27">
        <v>170605</v>
      </c>
      <c r="F316" s="26" t="s">
        <v>626</v>
      </c>
      <c r="G316" s="78">
        <v>56274</v>
      </c>
      <c r="H316" s="39">
        <v>19</v>
      </c>
      <c r="I316" s="30">
        <f t="shared" si="149"/>
        <v>3.1666666666666665</v>
      </c>
      <c r="J316" s="30">
        <v>0</v>
      </c>
      <c r="K316" s="31" t="s">
        <v>33</v>
      </c>
      <c r="L316" s="32"/>
      <c r="M316" s="32"/>
      <c r="N316" s="32"/>
      <c r="O316" s="33">
        <f>VLOOKUP(K316,Зони!B:D,2,FALSE)</f>
        <v>0</v>
      </c>
      <c r="P316" s="34" t="str">
        <f t="shared" si="150"/>
        <v>немає даних</v>
      </c>
      <c r="Q316" s="34">
        <f t="shared" si="152"/>
        <v>0.124</v>
      </c>
      <c r="R316" s="26">
        <v>6</v>
      </c>
      <c r="S316" s="35">
        <f>VLOOKUP(E316,ящв!A:H,3,FALSE)</f>
        <v>10.8</v>
      </c>
      <c r="T316" s="35">
        <f>VLOOKUP(E316,ящв!A:H,4,FALSE)</f>
        <v>3.9E-2</v>
      </c>
      <c r="U316" s="33">
        <v>39.6</v>
      </c>
      <c r="V316" s="33">
        <v>23.9</v>
      </c>
      <c r="W316" s="36">
        <v>20.6</v>
      </c>
      <c r="X316" s="37">
        <f>VLOOKUP(E316,шт!A:H,3,FALSE)</f>
        <v>0.83599999999999997</v>
      </c>
      <c r="Y316" s="38">
        <v>0.83599999999999997</v>
      </c>
      <c r="Z316" s="38">
        <v>23</v>
      </c>
      <c r="AA316" s="38">
        <v>20</v>
      </c>
      <c r="AB316" s="38">
        <v>6.5</v>
      </c>
      <c r="AC316" s="11"/>
      <c r="AD316" s="11"/>
      <c r="AE316" s="11"/>
      <c r="AF316" s="11"/>
      <c r="AG316" s="11"/>
      <c r="AH316" s="11"/>
      <c r="AI316" s="11"/>
    </row>
    <row r="317" spans="1:35" ht="46.5" customHeight="1" outlineLevel="1" x14ac:dyDescent="0.2">
      <c r="A317" s="24">
        <f t="shared" si="148"/>
        <v>3.1666666666666665</v>
      </c>
      <c r="B317" s="25" t="s">
        <v>627</v>
      </c>
      <c r="C317" s="26"/>
      <c r="D317" s="26"/>
      <c r="E317" s="27">
        <v>170364</v>
      </c>
      <c r="F317" s="26" t="s">
        <v>626</v>
      </c>
      <c r="G317" s="82">
        <v>56274</v>
      </c>
      <c r="H317" s="39">
        <v>19</v>
      </c>
      <c r="I317" s="30">
        <f t="shared" si="149"/>
        <v>3.1666666666666665</v>
      </c>
      <c r="J317" s="30">
        <v>0</v>
      </c>
      <c r="K317" s="31" t="s">
        <v>33</v>
      </c>
      <c r="L317" s="32"/>
      <c r="M317" s="32"/>
      <c r="N317" s="32"/>
      <c r="O317" s="33">
        <f>VLOOKUP(K317,Зони!B:D,2,FALSE)</f>
        <v>0</v>
      </c>
      <c r="P317" s="34" t="str">
        <f t="shared" si="150"/>
        <v>немає даних</v>
      </c>
      <c r="Q317" s="34">
        <f t="shared" si="152"/>
        <v>6.2E-2</v>
      </c>
      <c r="R317" s="53">
        <f>VLOOKUP(E317,ящ!A:H,5,FALSE)</f>
        <v>6</v>
      </c>
      <c r="S317" s="44">
        <f>IF(X317&lt;&gt;"",X317*R317,"немає даних")</f>
        <v>5.016</v>
      </c>
      <c r="T317" s="43">
        <f>U317*V317*W317/100/100/100</f>
        <v>1.9496664E-2</v>
      </c>
      <c r="U317" s="33">
        <v>39.6</v>
      </c>
      <c r="V317" s="33">
        <v>23.9</v>
      </c>
      <c r="W317" s="36">
        <v>20.6</v>
      </c>
      <c r="X317" s="37">
        <f>VLOOKUP(E317,шт!A:H,3,FALSE)</f>
        <v>0.83599999999999997</v>
      </c>
      <c r="Y317" s="38">
        <v>0.83599999999999997</v>
      </c>
      <c r="Z317" s="38">
        <v>23</v>
      </c>
      <c r="AA317" s="38">
        <v>20</v>
      </c>
      <c r="AB317" s="38">
        <v>6.5</v>
      </c>
      <c r="AC317" s="11"/>
      <c r="AD317" s="11"/>
      <c r="AE317" s="11"/>
      <c r="AF317" s="11"/>
      <c r="AG317" s="11"/>
      <c r="AH317" s="11"/>
      <c r="AI317" s="11"/>
    </row>
    <row r="318" spans="1:35" ht="46.5" customHeight="1" outlineLevel="1" x14ac:dyDescent="0.2">
      <c r="A318" s="24">
        <f t="shared" si="148"/>
        <v>7.333333333333333</v>
      </c>
      <c r="B318" s="25" t="s">
        <v>628</v>
      </c>
      <c r="C318" s="26"/>
      <c r="D318" s="26"/>
      <c r="E318" s="27">
        <v>168267</v>
      </c>
      <c r="F318" s="26" t="s">
        <v>629</v>
      </c>
      <c r="G318" s="54">
        <v>58202</v>
      </c>
      <c r="H318" s="39">
        <v>44</v>
      </c>
      <c r="I318" s="30">
        <f t="shared" si="149"/>
        <v>7.333333333333333</v>
      </c>
      <c r="J318" s="30">
        <v>0</v>
      </c>
      <c r="K318" s="31" t="s">
        <v>33</v>
      </c>
      <c r="L318" s="32"/>
      <c r="M318" s="32"/>
      <c r="N318" s="32"/>
      <c r="O318" s="33">
        <f>VLOOKUP(K318,Зони!B:D,2,FALSE)</f>
        <v>0</v>
      </c>
      <c r="P318" s="34" t="str">
        <f t="shared" si="150"/>
        <v>немає даних</v>
      </c>
      <c r="Q318" s="34">
        <f t="shared" si="152"/>
        <v>0.21299999999999999</v>
      </c>
      <c r="R318" s="26">
        <v>6</v>
      </c>
      <c r="S318" s="35">
        <f>VLOOKUP(E318,ящв!A:H,3,FALSE)</f>
        <v>8.35</v>
      </c>
      <c r="T318" s="35">
        <f>VLOOKUP(E318,ящв!A:H,4,FALSE)</f>
        <v>2.9000000000000001E-2</v>
      </c>
      <c r="U318" s="33">
        <v>43.6</v>
      </c>
      <c r="V318" s="33">
        <v>26.9</v>
      </c>
      <c r="W318" s="36">
        <v>25</v>
      </c>
      <c r="X318" s="37">
        <f>VLOOKUP(E318,шт!A:H,3,FALSE)</f>
        <v>1.35</v>
      </c>
      <c r="Y318" s="38">
        <v>1.35</v>
      </c>
      <c r="Z318" s="38">
        <v>23</v>
      </c>
      <c r="AA318" s="38">
        <v>20</v>
      </c>
      <c r="AB318" s="38">
        <v>9</v>
      </c>
      <c r="AC318" s="11"/>
      <c r="AD318" s="11"/>
      <c r="AE318" s="11"/>
      <c r="AF318" s="11"/>
      <c r="AG318" s="11"/>
      <c r="AH318" s="11"/>
      <c r="AI318" s="11"/>
    </row>
    <row r="319" spans="1:35" ht="46.5" customHeight="1" outlineLevel="1" x14ac:dyDescent="0.2">
      <c r="A319" s="24">
        <f t="shared" si="148"/>
        <v>1.0833333333333333</v>
      </c>
      <c r="B319" s="25" t="s">
        <v>630</v>
      </c>
      <c r="C319" s="26"/>
      <c r="D319" s="26" t="s">
        <v>31</v>
      </c>
      <c r="E319" s="27">
        <v>171945</v>
      </c>
      <c r="F319" s="26"/>
      <c r="G319" s="83">
        <v>58263</v>
      </c>
      <c r="H319" s="39">
        <v>13</v>
      </c>
      <c r="I319" s="30">
        <f t="shared" si="149"/>
        <v>1.0833333333333333</v>
      </c>
      <c r="J319" s="30">
        <v>0</v>
      </c>
      <c r="K319" s="31" t="s">
        <v>33</v>
      </c>
      <c r="L319" s="32"/>
      <c r="M319" s="32"/>
      <c r="N319" s="32"/>
      <c r="O319" s="33">
        <f>VLOOKUP(K319,Зони!B:D,2,FALSE)</f>
        <v>0</v>
      </c>
      <c r="P319" s="34" t="str">
        <f t="shared" si="150"/>
        <v>немає даних</v>
      </c>
      <c r="Q319" s="46"/>
      <c r="R319" s="53">
        <f>VLOOKUP(E319,ящ!A:H,5,FALSE)</f>
        <v>12</v>
      </c>
      <c r="S319" s="44" t="str">
        <f t="shared" ref="S319:S321" si="157">IF(X319&lt;&gt;"",X319*R319,"немає даних")</f>
        <v>немає даних</v>
      </c>
      <c r="T319" s="44" t="str">
        <f t="shared" ref="T319:T321" si="158">IF(Y319&lt;&gt;"",Y319*R319,"немає даних")</f>
        <v>немає даних</v>
      </c>
      <c r="U319" s="48"/>
      <c r="V319" s="48"/>
      <c r="W319" s="36"/>
      <c r="X319" s="38"/>
      <c r="Y319" s="38"/>
      <c r="Z319" s="38"/>
      <c r="AA319" s="38"/>
      <c r="AB319" s="38"/>
      <c r="AC319" s="11"/>
      <c r="AD319" s="11"/>
      <c r="AE319" s="11"/>
      <c r="AF319" s="11"/>
      <c r="AG319" s="11"/>
      <c r="AH319" s="11"/>
      <c r="AI319" s="11"/>
    </row>
    <row r="320" spans="1:35" ht="46.5" customHeight="1" outlineLevel="1" x14ac:dyDescent="0.2">
      <c r="A320" s="24">
        <f t="shared" si="148"/>
        <v>1.1666666666666667</v>
      </c>
      <c r="B320" s="25" t="s">
        <v>631</v>
      </c>
      <c r="C320" s="26"/>
      <c r="D320" s="26" t="s">
        <v>31</v>
      </c>
      <c r="E320" s="27">
        <v>171943</v>
      </c>
      <c r="F320" s="26"/>
      <c r="G320" s="84">
        <v>58263</v>
      </c>
      <c r="H320" s="39">
        <v>14</v>
      </c>
      <c r="I320" s="30">
        <f t="shared" si="149"/>
        <v>1.1666666666666667</v>
      </c>
      <c r="J320" s="30">
        <v>0</v>
      </c>
      <c r="K320" s="31" t="s">
        <v>33</v>
      </c>
      <c r="L320" s="32"/>
      <c r="M320" s="32"/>
      <c r="N320" s="32"/>
      <c r="O320" s="33">
        <f>VLOOKUP(K320,Зони!B:D,2,FALSE)</f>
        <v>0</v>
      </c>
      <c r="P320" s="34" t="str">
        <f t="shared" si="150"/>
        <v>немає даних</v>
      </c>
      <c r="Q320" s="46"/>
      <c r="R320" s="53">
        <f>VLOOKUP(E320,ящ!A:H,5,FALSE)</f>
        <v>12</v>
      </c>
      <c r="S320" s="44" t="str">
        <f t="shared" si="157"/>
        <v>немає даних</v>
      </c>
      <c r="T320" s="44" t="str">
        <f t="shared" si="158"/>
        <v>немає даних</v>
      </c>
      <c r="U320" s="48"/>
      <c r="V320" s="48"/>
      <c r="W320" s="36"/>
      <c r="X320" s="38"/>
      <c r="Y320" s="38"/>
      <c r="Z320" s="38"/>
      <c r="AA320" s="38"/>
      <c r="AB320" s="38"/>
      <c r="AC320" s="11"/>
      <c r="AD320" s="11"/>
      <c r="AE320" s="11"/>
      <c r="AF320" s="11"/>
      <c r="AG320" s="11"/>
      <c r="AH320" s="11"/>
      <c r="AI320" s="11"/>
    </row>
    <row r="321" spans="1:35" ht="46.5" customHeight="1" outlineLevel="1" x14ac:dyDescent="0.2">
      <c r="A321" s="24">
        <f t="shared" si="148"/>
        <v>0.58333333333333337</v>
      </c>
      <c r="B321" s="25" t="s">
        <v>632</v>
      </c>
      <c r="C321" s="26"/>
      <c r="D321" s="26" t="s">
        <v>31</v>
      </c>
      <c r="E321" s="27">
        <v>171944</v>
      </c>
      <c r="F321" s="26"/>
      <c r="G321" s="58">
        <v>58263</v>
      </c>
      <c r="H321" s="39">
        <v>7</v>
      </c>
      <c r="I321" s="30">
        <f t="shared" si="149"/>
        <v>0.58333333333333337</v>
      </c>
      <c r="J321" s="30">
        <v>0</v>
      </c>
      <c r="K321" s="31" t="s">
        <v>33</v>
      </c>
      <c r="L321" s="32"/>
      <c r="M321" s="32"/>
      <c r="N321" s="32"/>
      <c r="O321" s="33">
        <f>VLOOKUP(K321,Зони!B:D,2,FALSE)</f>
        <v>0</v>
      </c>
      <c r="P321" s="34" t="str">
        <f t="shared" si="150"/>
        <v>немає даних</v>
      </c>
      <c r="Q321" s="46"/>
      <c r="R321" s="53">
        <f>VLOOKUP(E321,ящ!A:H,5,FALSE)</f>
        <v>12</v>
      </c>
      <c r="S321" s="44" t="str">
        <f t="shared" si="157"/>
        <v>немає даних</v>
      </c>
      <c r="T321" s="44" t="str">
        <f t="shared" si="158"/>
        <v>немає даних</v>
      </c>
      <c r="U321" s="48"/>
      <c r="V321" s="48"/>
      <c r="W321" s="36"/>
      <c r="X321" s="38"/>
      <c r="Y321" s="38"/>
      <c r="Z321" s="38"/>
      <c r="AA321" s="38"/>
      <c r="AB321" s="38"/>
      <c r="AC321" s="11"/>
      <c r="AD321" s="11"/>
      <c r="AE321" s="11"/>
      <c r="AF321" s="11"/>
      <c r="AG321" s="11"/>
      <c r="AH321" s="11"/>
      <c r="AI321" s="11"/>
    </row>
    <row r="322" spans="1:35" ht="46.5" customHeight="1" outlineLevel="1" x14ac:dyDescent="0.2">
      <c r="A322" s="24">
        <f t="shared" si="148"/>
        <v>6.75</v>
      </c>
      <c r="B322" s="25" t="s">
        <v>633</v>
      </c>
      <c r="C322" s="26"/>
      <c r="D322" s="26" t="s">
        <v>31</v>
      </c>
      <c r="E322" s="27">
        <v>168989</v>
      </c>
      <c r="F322" s="26" t="s">
        <v>634</v>
      </c>
      <c r="G322" s="27">
        <v>56263</v>
      </c>
      <c r="H322" s="39">
        <v>81</v>
      </c>
      <c r="I322" s="30">
        <f t="shared" si="149"/>
        <v>6.75</v>
      </c>
      <c r="J322" s="30">
        <v>0</v>
      </c>
      <c r="K322" s="31" t="s">
        <v>33</v>
      </c>
      <c r="L322" s="32"/>
      <c r="M322" s="32"/>
      <c r="N322" s="32"/>
      <c r="O322" s="33">
        <f>VLOOKUP(K322,Зони!B:D,2,FALSE)</f>
        <v>0</v>
      </c>
      <c r="P322" s="34" t="str">
        <f t="shared" si="150"/>
        <v>немає даних</v>
      </c>
      <c r="Q322" s="34">
        <f t="shared" ref="Q322:Q328" si="159">IF(OR(K322="стелаж",K322="2й поверх 1"),ROUND(T322*A322,3),IFERROR(ROUND(P322,1)*U322/100,"немає даних"))</f>
        <v>0.14899999999999999</v>
      </c>
      <c r="R322" s="26">
        <v>12</v>
      </c>
      <c r="S322" s="35">
        <f>VLOOKUP(E322,ящв!A:H,3,FALSE)</f>
        <v>8.3000000000000007</v>
      </c>
      <c r="T322" s="35">
        <f>VLOOKUP(E322,ящв!A:H,4,FALSE)</f>
        <v>2.1999999999999999E-2</v>
      </c>
      <c r="U322" s="33">
        <v>36.700000000000003</v>
      </c>
      <c r="V322" s="33">
        <v>28.2</v>
      </c>
      <c r="W322" s="36">
        <v>20.9</v>
      </c>
      <c r="X322" s="37">
        <f>VLOOKUP(E322,шт!A:H,3,FALSE)</f>
        <v>0.64</v>
      </c>
      <c r="Y322" s="38">
        <v>0.64</v>
      </c>
      <c r="Z322" s="38">
        <v>20</v>
      </c>
      <c r="AA322" s="38">
        <v>18</v>
      </c>
      <c r="AB322" s="38">
        <v>4.5</v>
      </c>
      <c r="AC322" s="11"/>
      <c r="AD322" s="11"/>
      <c r="AE322" s="11"/>
      <c r="AF322" s="11"/>
      <c r="AG322" s="11"/>
      <c r="AH322" s="11"/>
      <c r="AI322" s="11"/>
    </row>
    <row r="323" spans="1:35" ht="46.5" customHeight="1" outlineLevel="1" x14ac:dyDescent="0.2">
      <c r="A323" s="24">
        <f t="shared" si="148"/>
        <v>9.6666666666666661</v>
      </c>
      <c r="B323" s="25" t="s">
        <v>635</v>
      </c>
      <c r="C323" s="26"/>
      <c r="D323" s="26" t="s">
        <v>31</v>
      </c>
      <c r="E323" s="27">
        <v>169348</v>
      </c>
      <c r="F323" s="26" t="s">
        <v>636</v>
      </c>
      <c r="G323" s="27">
        <v>56265</v>
      </c>
      <c r="H323" s="39">
        <v>116</v>
      </c>
      <c r="I323" s="30">
        <f t="shared" si="149"/>
        <v>9.6666666666666661</v>
      </c>
      <c r="J323" s="30">
        <v>0</v>
      </c>
      <c r="K323" s="31" t="s">
        <v>33</v>
      </c>
      <c r="L323" s="32"/>
      <c r="M323" s="32"/>
      <c r="N323" s="32"/>
      <c r="O323" s="33">
        <f>VLOOKUP(K323,Зони!B:D,2,FALSE)</f>
        <v>0</v>
      </c>
      <c r="P323" s="34" t="str">
        <f t="shared" si="150"/>
        <v>немає даних</v>
      </c>
      <c r="Q323" s="34">
        <f t="shared" si="159"/>
        <v>0.21299999999999999</v>
      </c>
      <c r="R323" s="26">
        <v>12</v>
      </c>
      <c r="S323" s="35">
        <f>VLOOKUP(E323,ящв!A:H,3,FALSE)</f>
        <v>7.2</v>
      </c>
      <c r="T323" s="35">
        <f>VLOOKUP(E323,ящв!A:H,4,FALSE)</f>
        <v>2.1999999999999999E-2</v>
      </c>
      <c r="U323" s="33">
        <v>36.700000000000003</v>
      </c>
      <c r="V323" s="33">
        <v>28.2</v>
      </c>
      <c r="W323" s="36">
        <v>20.9</v>
      </c>
      <c r="X323" s="37">
        <f>VLOOKUP(E323,шт!A:H,3,FALSE)</f>
        <v>0.3</v>
      </c>
      <c r="Y323" s="38">
        <v>0.3</v>
      </c>
      <c r="Z323" s="38">
        <v>20</v>
      </c>
      <c r="AA323" s="38">
        <v>18</v>
      </c>
      <c r="AB323" s="38">
        <v>4.5</v>
      </c>
      <c r="AC323" s="11"/>
      <c r="AD323" s="11"/>
      <c r="AE323" s="11"/>
      <c r="AF323" s="11"/>
      <c r="AG323" s="11"/>
      <c r="AH323" s="11"/>
      <c r="AI323" s="11"/>
    </row>
    <row r="324" spans="1:35" ht="46.5" customHeight="1" outlineLevel="1" x14ac:dyDescent="0.2">
      <c r="A324" s="24">
        <f t="shared" si="148"/>
        <v>10.666666666666666</v>
      </c>
      <c r="B324" s="25" t="s">
        <v>637</v>
      </c>
      <c r="C324" s="26"/>
      <c r="D324" s="26"/>
      <c r="E324" s="27">
        <v>168522</v>
      </c>
      <c r="F324" s="26" t="s">
        <v>638</v>
      </c>
      <c r="G324" s="27">
        <v>58825</v>
      </c>
      <c r="H324" s="39">
        <v>64</v>
      </c>
      <c r="I324" s="30">
        <f t="shared" si="149"/>
        <v>10.666666666666666</v>
      </c>
      <c r="J324" s="30">
        <v>0</v>
      </c>
      <c r="K324" s="31" t="s">
        <v>33</v>
      </c>
      <c r="L324" s="32"/>
      <c r="M324" s="32"/>
      <c r="N324" s="32"/>
      <c r="O324" s="33">
        <f>VLOOKUP(K324,Зони!B:D,2,FALSE)</f>
        <v>0</v>
      </c>
      <c r="P324" s="34" t="str">
        <f t="shared" si="150"/>
        <v>немає даних</v>
      </c>
      <c r="Q324" s="34">
        <f t="shared" si="159"/>
        <v>0.76800000000000002</v>
      </c>
      <c r="R324" s="26">
        <v>6</v>
      </c>
      <c r="S324" s="35">
        <f>VLOOKUP(E324,ящв!A:H,3,FALSE)</f>
        <v>15.6</v>
      </c>
      <c r="T324" s="35">
        <f>VLOOKUP(E324,ящв!A:H,4,FALSE)</f>
        <v>7.1999999999999995E-2</v>
      </c>
      <c r="U324" s="33">
        <v>62.5</v>
      </c>
      <c r="V324" s="33">
        <v>36.6</v>
      </c>
      <c r="W324" s="36">
        <v>31.5</v>
      </c>
      <c r="X324" s="37">
        <f>VLOOKUP(E324,шт!A:H,3,FALSE)</f>
        <v>2.4500000000000002</v>
      </c>
      <c r="Y324" s="38">
        <v>2.4500000000000002</v>
      </c>
      <c r="Z324" s="38">
        <v>36</v>
      </c>
      <c r="AA324" s="38">
        <v>31</v>
      </c>
      <c r="AB324" s="38">
        <v>10</v>
      </c>
      <c r="AC324" s="11"/>
      <c r="AD324" s="11"/>
      <c r="AE324" s="11"/>
      <c r="AF324" s="11"/>
      <c r="AG324" s="11"/>
      <c r="AH324" s="11"/>
      <c r="AI324" s="11"/>
    </row>
    <row r="325" spans="1:35" ht="46.5" customHeight="1" outlineLevel="1" x14ac:dyDescent="0.2">
      <c r="A325" s="24">
        <f t="shared" si="148"/>
        <v>0.16666666666666666</v>
      </c>
      <c r="B325" s="25" t="s">
        <v>639</v>
      </c>
      <c r="C325" s="26"/>
      <c r="D325" s="26" t="s">
        <v>31</v>
      </c>
      <c r="E325" s="27">
        <v>169133</v>
      </c>
      <c r="F325" s="26" t="s">
        <v>640</v>
      </c>
      <c r="G325" s="27">
        <v>56825</v>
      </c>
      <c r="H325" s="39">
        <v>1</v>
      </c>
      <c r="I325" s="30">
        <f t="shared" si="149"/>
        <v>0.16666666666666666</v>
      </c>
      <c r="J325" s="30">
        <v>0</v>
      </c>
      <c r="K325" s="31" t="s">
        <v>33</v>
      </c>
      <c r="L325" s="32"/>
      <c r="M325" s="32"/>
      <c r="N325" s="32"/>
      <c r="O325" s="33">
        <f>VLOOKUP(K325,Зони!B:D,2,FALSE)</f>
        <v>0</v>
      </c>
      <c r="P325" s="34" t="str">
        <f t="shared" si="150"/>
        <v>немає даних</v>
      </c>
      <c r="Q325" s="34">
        <f t="shared" si="159"/>
        <v>1.2E-2</v>
      </c>
      <c r="R325" s="26">
        <v>6</v>
      </c>
      <c r="S325" s="35">
        <f>VLOOKUP(E325,ящв!A:H,3,FALSE)</f>
        <v>15.7</v>
      </c>
      <c r="T325" s="35">
        <f>VLOOKUP(E325,ящв!A:H,4,FALSE)</f>
        <v>7.1999999999999995E-2</v>
      </c>
      <c r="U325" s="33">
        <v>62.5</v>
      </c>
      <c r="V325" s="33">
        <v>36.6</v>
      </c>
      <c r="W325" s="36">
        <v>31.5</v>
      </c>
      <c r="X325" s="37">
        <f>VLOOKUP(E325,шт!A:H,3,FALSE)</f>
        <v>2.4500000000000002</v>
      </c>
      <c r="Y325" s="38">
        <v>2.4500000000000002</v>
      </c>
      <c r="Z325" s="38">
        <v>35.5</v>
      </c>
      <c r="AA325" s="38">
        <v>31</v>
      </c>
      <c r="AB325" s="38">
        <v>10</v>
      </c>
      <c r="AC325" s="11"/>
      <c r="AD325" s="11"/>
      <c r="AE325" s="11"/>
      <c r="AF325" s="11"/>
      <c r="AG325" s="11"/>
      <c r="AH325" s="11"/>
      <c r="AI325" s="11"/>
    </row>
    <row r="326" spans="1:35" ht="46.5" customHeight="1" outlineLevel="1" x14ac:dyDescent="0.2">
      <c r="A326" s="24">
        <f t="shared" si="148"/>
        <v>4.25</v>
      </c>
      <c r="B326" s="25" t="s">
        <v>641</v>
      </c>
      <c r="C326" s="26"/>
      <c r="D326" s="26" t="s">
        <v>31</v>
      </c>
      <c r="E326" s="27">
        <v>169052</v>
      </c>
      <c r="F326" s="26" t="s">
        <v>642</v>
      </c>
      <c r="G326" s="27">
        <v>58854</v>
      </c>
      <c r="H326" s="39">
        <v>17</v>
      </c>
      <c r="I326" s="30">
        <f t="shared" si="149"/>
        <v>4.25</v>
      </c>
      <c r="J326" s="30">
        <v>0</v>
      </c>
      <c r="K326" s="31" t="s">
        <v>33</v>
      </c>
      <c r="L326" s="32"/>
      <c r="M326" s="32"/>
      <c r="N326" s="32"/>
      <c r="O326" s="33">
        <f>VLOOKUP(K326,Зони!B:D,2,FALSE)</f>
        <v>0</v>
      </c>
      <c r="P326" s="34" t="str">
        <f t="shared" si="150"/>
        <v>немає даних</v>
      </c>
      <c r="Q326" s="34">
        <f t="shared" si="159"/>
        <v>0.217</v>
      </c>
      <c r="R326" s="26">
        <v>4</v>
      </c>
      <c r="S326" s="35">
        <f>VLOOKUP(E326,ящв!A:H,3,FALSE)</f>
        <v>10.25</v>
      </c>
      <c r="T326" s="35">
        <f>VLOOKUP(E326,ящв!A:H,4,FALSE)</f>
        <v>5.0999999999999997E-2</v>
      </c>
      <c r="U326" s="33">
        <v>44.5</v>
      </c>
      <c r="V326" s="33">
        <v>36.6</v>
      </c>
      <c r="W326" s="36">
        <v>31.5</v>
      </c>
      <c r="X326" s="37">
        <f>VLOOKUP(E326,шт!A:H,3,FALSE)</f>
        <v>2.42</v>
      </c>
      <c r="Y326" s="38">
        <v>2.42</v>
      </c>
      <c r="Z326" s="38">
        <v>36</v>
      </c>
      <c r="AA326" s="38">
        <v>31</v>
      </c>
      <c r="AB326" s="38">
        <v>11</v>
      </c>
      <c r="AC326" s="11"/>
      <c r="AD326" s="11"/>
      <c r="AE326" s="11"/>
      <c r="AF326" s="11"/>
      <c r="AG326" s="11"/>
      <c r="AH326" s="11"/>
      <c r="AI326" s="11"/>
    </row>
    <row r="327" spans="1:35" ht="46.5" customHeight="1" outlineLevel="1" x14ac:dyDescent="0.2">
      <c r="A327" s="24">
        <f t="shared" si="148"/>
        <v>0.5</v>
      </c>
      <c r="B327" s="25" t="s">
        <v>643</v>
      </c>
      <c r="C327" s="26"/>
      <c r="D327" s="26"/>
      <c r="E327" s="27">
        <v>172282</v>
      </c>
      <c r="F327" s="26" t="s">
        <v>644</v>
      </c>
      <c r="G327" s="27">
        <v>43280</v>
      </c>
      <c r="H327" s="39">
        <v>2</v>
      </c>
      <c r="I327" s="30">
        <f t="shared" si="149"/>
        <v>0.5</v>
      </c>
      <c r="J327" s="30">
        <v>0</v>
      </c>
      <c r="K327" s="31" t="s">
        <v>33</v>
      </c>
      <c r="L327" s="32"/>
      <c r="M327" s="32"/>
      <c r="N327" s="32"/>
      <c r="O327" s="33">
        <f>VLOOKUP(K327,Зони!B:D,2,FALSE)</f>
        <v>0</v>
      </c>
      <c r="P327" s="34" t="str">
        <f t="shared" si="150"/>
        <v>немає даних</v>
      </c>
      <c r="Q327" s="34">
        <f t="shared" si="159"/>
        <v>0.03</v>
      </c>
      <c r="R327" s="26">
        <v>4</v>
      </c>
      <c r="S327" s="35">
        <f>VLOOKUP(E327,ящв!A:H,3,FALSE)</f>
        <v>8.7799999999999994</v>
      </c>
      <c r="T327" s="35">
        <f>VLOOKUP(E327,ящв!A:H,4,FALSE)</f>
        <v>0.06</v>
      </c>
      <c r="U327" s="33">
        <v>46.5</v>
      </c>
      <c r="V327" s="33">
        <v>40.5</v>
      </c>
      <c r="W327" s="36">
        <v>32</v>
      </c>
      <c r="X327" s="37">
        <f>VLOOKUP(E327,шт!A:H,3,FALSE)</f>
        <v>1.9</v>
      </c>
      <c r="Y327" s="38">
        <v>1.9</v>
      </c>
      <c r="Z327" s="38">
        <v>39</v>
      </c>
      <c r="AA327" s="38">
        <v>30</v>
      </c>
      <c r="AB327" s="38">
        <v>11.5</v>
      </c>
      <c r="AC327" s="11"/>
      <c r="AD327" s="11"/>
      <c r="AE327" s="11"/>
      <c r="AF327" s="11"/>
      <c r="AG327" s="11"/>
      <c r="AH327" s="11"/>
      <c r="AI327" s="11"/>
    </row>
    <row r="328" spans="1:35" ht="46.5" customHeight="1" outlineLevel="1" x14ac:dyDescent="0.2">
      <c r="A328" s="24">
        <f t="shared" si="148"/>
        <v>0.75</v>
      </c>
      <c r="B328" s="25" t="s">
        <v>645</v>
      </c>
      <c r="C328" s="26"/>
      <c r="D328" s="26"/>
      <c r="E328" s="27">
        <v>172277</v>
      </c>
      <c r="F328" s="26" t="s">
        <v>646</v>
      </c>
      <c r="G328" s="28">
        <v>43284</v>
      </c>
      <c r="H328" s="39">
        <v>3</v>
      </c>
      <c r="I328" s="30">
        <f t="shared" si="149"/>
        <v>0.75</v>
      </c>
      <c r="J328" s="30">
        <v>0</v>
      </c>
      <c r="K328" s="31" t="s">
        <v>33</v>
      </c>
      <c r="L328" s="32"/>
      <c r="M328" s="32"/>
      <c r="N328" s="32"/>
      <c r="O328" s="33">
        <f>VLOOKUP(K328,Зони!B:D,2,FALSE)</f>
        <v>0</v>
      </c>
      <c r="P328" s="34" t="str">
        <f t="shared" si="150"/>
        <v>немає даних</v>
      </c>
      <c r="Q328" s="34">
        <f t="shared" si="159"/>
        <v>4.4999999999999998E-2</v>
      </c>
      <c r="R328" s="26">
        <v>4</v>
      </c>
      <c r="S328" s="35">
        <f>VLOOKUP(E328,ящв!A:H,3,FALSE)</f>
        <v>11.09</v>
      </c>
      <c r="T328" s="35">
        <f>VLOOKUP(E328,ящв!A:H,4,FALSE)</f>
        <v>0.06</v>
      </c>
      <c r="U328" s="33">
        <v>46.5</v>
      </c>
      <c r="V328" s="33">
        <v>40.5</v>
      </c>
      <c r="W328" s="36">
        <v>32</v>
      </c>
      <c r="X328" s="37">
        <f>VLOOKUP(E328,шт!A:H,3,FALSE)</f>
        <v>2</v>
      </c>
      <c r="Y328" s="38">
        <v>2</v>
      </c>
      <c r="Z328" s="38">
        <v>39</v>
      </c>
      <c r="AA328" s="38">
        <v>30</v>
      </c>
      <c r="AB328" s="38">
        <v>11</v>
      </c>
      <c r="AC328" s="11"/>
      <c r="AD328" s="11"/>
      <c r="AE328" s="11"/>
      <c r="AF328" s="11"/>
      <c r="AG328" s="11"/>
      <c r="AH328" s="11"/>
      <c r="AI328" s="11"/>
    </row>
    <row r="329" spans="1:35" ht="12" customHeight="1" outlineLevel="1" x14ac:dyDescent="0.2">
      <c r="A329" s="11"/>
      <c r="B329" s="18"/>
      <c r="C329" s="19"/>
      <c r="D329" s="20"/>
      <c r="E329" s="21"/>
      <c r="F329" s="21"/>
      <c r="G329" s="21"/>
      <c r="H329" s="20"/>
      <c r="I329" s="21"/>
      <c r="J329" s="21"/>
      <c r="K329" s="21"/>
      <c r="L329" s="21"/>
      <c r="M329" s="21"/>
      <c r="N329" s="21"/>
      <c r="O329" s="20"/>
      <c r="P329" s="22"/>
      <c r="Q329" s="23"/>
      <c r="R329" s="21"/>
      <c r="S329" s="20"/>
      <c r="T329" s="20"/>
      <c r="U329" s="21"/>
      <c r="V329" s="21"/>
      <c r="W329" s="21"/>
      <c r="X329" s="21"/>
      <c r="Y329" s="21"/>
      <c r="Z329" s="21"/>
      <c r="AA329" s="21"/>
      <c r="AB329" s="21"/>
    </row>
    <row r="330" spans="1:35" ht="46.5" customHeight="1" outlineLevel="1" x14ac:dyDescent="0.2">
      <c r="A330" s="24">
        <f t="shared" ref="A330:A334" si="160">J330+I330</f>
        <v>0.66666666666666663</v>
      </c>
      <c r="B330" s="25" t="s">
        <v>647</v>
      </c>
      <c r="C330" s="26"/>
      <c r="D330" s="26" t="s">
        <v>31</v>
      </c>
      <c r="E330" s="27">
        <v>169182</v>
      </c>
      <c r="F330" s="26" t="s">
        <v>648</v>
      </c>
      <c r="G330" s="85">
        <v>59220</v>
      </c>
      <c r="H330" s="39">
        <v>24</v>
      </c>
      <c r="I330" s="30">
        <f t="shared" ref="I330:I334" si="161">H330/R330</f>
        <v>0.66666666666666663</v>
      </c>
      <c r="J330" s="30">
        <v>0</v>
      </c>
      <c r="K330" s="31" t="s">
        <v>33</v>
      </c>
      <c r="L330" s="32"/>
      <c r="M330" s="32"/>
      <c r="N330" s="32"/>
      <c r="O330" s="33">
        <f>VLOOKUP(K330,Зони!B:D,2,FALSE)</f>
        <v>0</v>
      </c>
      <c r="P330" s="34" t="str">
        <f t="shared" ref="P330:P334" si="162">IFERROR(A330/N330*V330/100/O330,"немає даних")</f>
        <v>немає даних</v>
      </c>
      <c r="Q330" s="34">
        <f t="shared" ref="Q330:Q334" si="163">IF(OR(K330="стелаж",K330="2й поверх 1"),ROUND(T330*A330,3),IFERROR(ROUND(P330,1)*U330/100,"немає даних"))</f>
        <v>1.7000000000000001E-2</v>
      </c>
      <c r="R330" s="26">
        <v>36</v>
      </c>
      <c r="S330" s="35">
        <f>VLOOKUP(E330,ящв!A:H,3,FALSE)</f>
        <v>6.1</v>
      </c>
      <c r="T330" s="35">
        <f>VLOOKUP(E330,ящв!A:H,4,FALSE)</f>
        <v>2.5000000000000001E-2</v>
      </c>
      <c r="U330" s="33">
        <v>33</v>
      </c>
      <c r="V330" s="33">
        <v>30</v>
      </c>
      <c r="W330" s="36">
        <v>25.5</v>
      </c>
      <c r="X330" s="37">
        <f>VLOOKUP(E330,шт!A:H,3,FALSE)</f>
        <v>0.16</v>
      </c>
      <c r="Y330" s="38">
        <v>0.16</v>
      </c>
      <c r="Z330" s="38">
        <v>25</v>
      </c>
      <c r="AA330" s="38">
        <v>16</v>
      </c>
      <c r="AB330" s="38">
        <v>1.5</v>
      </c>
      <c r="AC330" s="11"/>
      <c r="AD330" s="11"/>
      <c r="AE330" s="11"/>
      <c r="AF330" s="11"/>
      <c r="AG330" s="11"/>
      <c r="AH330" s="11"/>
      <c r="AI330" s="11"/>
    </row>
    <row r="331" spans="1:35" ht="46.5" customHeight="1" outlineLevel="1" x14ac:dyDescent="0.2">
      <c r="A331" s="24">
        <f t="shared" si="160"/>
        <v>0.25</v>
      </c>
      <c r="B331" s="25" t="s">
        <v>649</v>
      </c>
      <c r="C331" s="26"/>
      <c r="D331" s="26" t="s">
        <v>31</v>
      </c>
      <c r="E331" s="27">
        <v>171909</v>
      </c>
      <c r="F331" s="26"/>
      <c r="G331" s="56">
        <v>58221</v>
      </c>
      <c r="H331" s="39">
        <v>9</v>
      </c>
      <c r="I331" s="30">
        <f t="shared" si="161"/>
        <v>0.25</v>
      </c>
      <c r="J331" s="30">
        <v>0</v>
      </c>
      <c r="K331" s="31" t="s">
        <v>33</v>
      </c>
      <c r="L331" s="32"/>
      <c r="M331" s="32"/>
      <c r="N331" s="32"/>
      <c r="O331" s="33">
        <f>VLOOKUP(K331,Зони!B:D,2,FALSE)</f>
        <v>0</v>
      </c>
      <c r="P331" s="34" t="str">
        <f t="shared" si="162"/>
        <v>немає даних</v>
      </c>
      <c r="Q331" s="50">
        <f t="shared" si="163"/>
        <v>0</v>
      </c>
      <c r="R331" s="53">
        <f>VLOOKUP(E331,ящ!A:H,5,FALSE)</f>
        <v>36</v>
      </c>
      <c r="S331" s="44">
        <f>IF(X331&lt;&gt;"",X331*R331,"немає даних")</f>
        <v>10.44</v>
      </c>
      <c r="T331" s="43">
        <f>U331*V331*W331/100/100/100</f>
        <v>9.8800000000000016E-4</v>
      </c>
      <c r="U331" s="48">
        <f t="shared" ref="U331:W331" si="164">Z331</f>
        <v>19</v>
      </c>
      <c r="V331" s="48">
        <f t="shared" si="164"/>
        <v>13</v>
      </c>
      <c r="W331" s="48">
        <f t="shared" si="164"/>
        <v>4</v>
      </c>
      <c r="X331" s="37">
        <f>VLOOKUP(E331,шт!A:H,3,FALSE)</f>
        <v>0.28999999999999998</v>
      </c>
      <c r="Y331" s="38">
        <v>0.28999999999999998</v>
      </c>
      <c r="Z331" s="38">
        <v>19</v>
      </c>
      <c r="AA331" s="38">
        <v>13</v>
      </c>
      <c r="AB331" s="38">
        <v>4</v>
      </c>
      <c r="AC331" s="11"/>
      <c r="AD331" s="11"/>
      <c r="AE331" s="11"/>
      <c r="AF331" s="11"/>
      <c r="AG331" s="11"/>
      <c r="AH331" s="11"/>
      <c r="AI331" s="11"/>
    </row>
    <row r="332" spans="1:35" ht="46.5" customHeight="1" outlineLevel="1" x14ac:dyDescent="0.2">
      <c r="A332" s="24">
        <f t="shared" si="160"/>
        <v>2.7777777777777776E-2</v>
      </c>
      <c r="B332" s="25" t="s">
        <v>650</v>
      </c>
      <c r="C332" s="26"/>
      <c r="D332" s="26" t="s">
        <v>31</v>
      </c>
      <c r="E332" s="27">
        <v>171125</v>
      </c>
      <c r="F332" s="26" t="s">
        <v>651</v>
      </c>
      <c r="G332" s="86">
        <v>59230</v>
      </c>
      <c r="H332" s="39">
        <v>1</v>
      </c>
      <c r="I332" s="30">
        <f t="shared" si="161"/>
        <v>2.7777777777777776E-2</v>
      </c>
      <c r="J332" s="30">
        <v>0</v>
      </c>
      <c r="K332" s="31" t="s">
        <v>33</v>
      </c>
      <c r="L332" s="32"/>
      <c r="M332" s="32"/>
      <c r="N332" s="32"/>
      <c r="O332" s="33">
        <f>VLOOKUP(K332,Зони!B:D,2,FALSE)</f>
        <v>0</v>
      </c>
      <c r="P332" s="34" t="str">
        <f t="shared" si="162"/>
        <v>немає даних</v>
      </c>
      <c r="Q332" s="50">
        <f t="shared" si="163"/>
        <v>0</v>
      </c>
      <c r="R332" s="26">
        <v>36</v>
      </c>
      <c r="S332" s="35">
        <f>VLOOKUP(E332,ящв!A:H,3,FALSE)</f>
        <v>3.8</v>
      </c>
      <c r="T332" s="35">
        <f>VLOOKUP(E332,ящв!A:H,4,FALSE)</f>
        <v>1.0999999999999999E-2</v>
      </c>
      <c r="U332" s="33">
        <v>26</v>
      </c>
      <c r="V332" s="33">
        <v>16.5</v>
      </c>
      <c r="W332" s="36">
        <v>26</v>
      </c>
      <c r="X332" s="37">
        <f>VLOOKUP(E332,шт!A:H,3,FALSE)</f>
        <v>0.1</v>
      </c>
      <c r="Y332" s="38">
        <v>0.1</v>
      </c>
      <c r="Z332" s="38">
        <v>24.5</v>
      </c>
      <c r="AA332" s="38">
        <v>16</v>
      </c>
      <c r="AB332" s="38">
        <v>1</v>
      </c>
      <c r="AC332" s="11"/>
      <c r="AD332" s="11"/>
      <c r="AE332" s="11"/>
      <c r="AF332" s="11"/>
      <c r="AG332" s="11"/>
      <c r="AH332" s="11"/>
      <c r="AI332" s="11"/>
    </row>
    <row r="333" spans="1:35" ht="46.5" customHeight="1" outlineLevel="1" x14ac:dyDescent="0.2">
      <c r="A333" s="24">
        <f t="shared" si="160"/>
        <v>0.30555555555555558</v>
      </c>
      <c r="B333" s="25" t="s">
        <v>652</v>
      </c>
      <c r="C333" s="26"/>
      <c r="D333" s="26" t="s">
        <v>31</v>
      </c>
      <c r="E333" s="27">
        <v>168320</v>
      </c>
      <c r="F333" s="26" t="s">
        <v>653</v>
      </c>
      <c r="G333" s="87">
        <v>58221</v>
      </c>
      <c r="H333" s="39">
        <v>11</v>
      </c>
      <c r="I333" s="30">
        <f t="shared" si="161"/>
        <v>0.30555555555555558</v>
      </c>
      <c r="J333" s="30">
        <v>0</v>
      </c>
      <c r="K333" s="31" t="s">
        <v>33</v>
      </c>
      <c r="L333" s="32"/>
      <c r="M333" s="32"/>
      <c r="N333" s="32"/>
      <c r="O333" s="33">
        <f>VLOOKUP(K333,Зони!B:D,2,FALSE)</f>
        <v>0</v>
      </c>
      <c r="P333" s="34" t="str">
        <f t="shared" si="162"/>
        <v>немає даних</v>
      </c>
      <c r="Q333" s="34">
        <f t="shared" si="163"/>
        <v>0.01</v>
      </c>
      <c r="R333" s="53">
        <f>VLOOKUP(E333,ящ!A:H,5,FALSE)</f>
        <v>36</v>
      </c>
      <c r="S333" s="44">
        <f>IF(X333&lt;&gt;"",X333*R333,"немає даних")</f>
        <v>10.44</v>
      </c>
      <c r="T333" s="43">
        <f>U333*V333*W333/100/100/100</f>
        <v>3.3827249999999996E-2</v>
      </c>
      <c r="U333" s="33">
        <v>34.5</v>
      </c>
      <c r="V333" s="33">
        <v>26.5</v>
      </c>
      <c r="W333" s="36">
        <v>37</v>
      </c>
      <c r="X333" s="37">
        <f>VLOOKUP(E333,шт!A:H,3,FALSE)</f>
        <v>0.28999999999999998</v>
      </c>
      <c r="Y333" s="38">
        <v>0.28999999999999998</v>
      </c>
      <c r="Z333" s="38">
        <v>19</v>
      </c>
      <c r="AA333" s="38">
        <v>13</v>
      </c>
      <c r="AB333" s="38">
        <v>4</v>
      </c>
      <c r="AC333" s="11"/>
      <c r="AD333" s="11"/>
      <c r="AE333" s="11"/>
      <c r="AF333" s="11"/>
      <c r="AG333" s="11"/>
      <c r="AH333" s="11"/>
      <c r="AI333" s="11"/>
    </row>
    <row r="334" spans="1:35" ht="46.5" customHeight="1" outlineLevel="1" x14ac:dyDescent="0.2">
      <c r="A334" s="24">
        <f t="shared" si="160"/>
        <v>0.1111111111111111</v>
      </c>
      <c r="B334" s="25" t="s">
        <v>654</v>
      </c>
      <c r="C334" s="26"/>
      <c r="D334" s="26" t="s">
        <v>31</v>
      </c>
      <c r="E334" s="27">
        <v>168321</v>
      </c>
      <c r="F334" s="26" t="s">
        <v>653</v>
      </c>
      <c r="G334" s="88">
        <v>58221</v>
      </c>
      <c r="H334" s="39">
        <v>4</v>
      </c>
      <c r="I334" s="30">
        <f t="shared" si="161"/>
        <v>0.1111111111111111</v>
      </c>
      <c r="J334" s="30">
        <v>0</v>
      </c>
      <c r="K334" s="31" t="s">
        <v>33</v>
      </c>
      <c r="L334" s="32"/>
      <c r="M334" s="32"/>
      <c r="N334" s="32"/>
      <c r="O334" s="33">
        <f>VLOOKUP(K334,Зони!B:D,2,FALSE)</f>
        <v>0</v>
      </c>
      <c r="P334" s="34" t="str">
        <f t="shared" si="162"/>
        <v>немає даних</v>
      </c>
      <c r="Q334" s="34">
        <f t="shared" si="163"/>
        <v>8.0000000000000002E-3</v>
      </c>
      <c r="R334" s="26">
        <v>36</v>
      </c>
      <c r="S334" s="35">
        <f>VLOOKUP(E334,ящв!A:H,3,FALSE)</f>
        <v>21</v>
      </c>
      <c r="T334" s="35">
        <f>VLOOKUP(E334,ящв!A:H,4,FALSE)</f>
        <v>6.8000000000000005E-2</v>
      </c>
      <c r="U334" s="33">
        <v>34.5</v>
      </c>
      <c r="V334" s="33">
        <v>26.5</v>
      </c>
      <c r="W334" s="36">
        <v>37</v>
      </c>
      <c r="X334" s="37">
        <f>VLOOKUP(E334,шт!A:H,3,FALSE)</f>
        <v>0.28999999999999998</v>
      </c>
      <c r="Y334" s="38">
        <v>0.28999999999999998</v>
      </c>
      <c r="Z334" s="38">
        <v>19</v>
      </c>
      <c r="AA334" s="38">
        <v>13</v>
      </c>
      <c r="AB334" s="38">
        <v>3.5</v>
      </c>
      <c r="AC334" s="11"/>
      <c r="AD334" s="11"/>
      <c r="AE334" s="11"/>
      <c r="AF334" s="11"/>
      <c r="AG334" s="11"/>
      <c r="AH334" s="11"/>
      <c r="AI334" s="11"/>
    </row>
    <row r="335" spans="1:35" ht="12" customHeight="1" outlineLevel="1" x14ac:dyDescent="0.2">
      <c r="A335" s="11"/>
      <c r="B335" s="18" t="s">
        <v>655</v>
      </c>
      <c r="C335" s="19"/>
      <c r="D335" s="20"/>
      <c r="E335" s="21"/>
      <c r="F335" s="21"/>
      <c r="G335" s="21"/>
      <c r="H335" s="20"/>
      <c r="I335" s="21"/>
      <c r="J335" s="21"/>
      <c r="K335" s="21"/>
      <c r="L335" s="21"/>
      <c r="M335" s="21"/>
      <c r="N335" s="21"/>
      <c r="O335" s="20"/>
      <c r="P335" s="22"/>
      <c r="Q335" s="23"/>
      <c r="R335" s="21"/>
      <c r="S335" s="20"/>
      <c r="T335" s="20"/>
      <c r="U335" s="21"/>
      <c r="V335" s="21"/>
      <c r="W335" s="21"/>
      <c r="X335" s="21"/>
      <c r="Y335" s="21"/>
      <c r="Z335" s="21"/>
      <c r="AA335" s="21"/>
      <c r="AB335" s="21"/>
    </row>
    <row r="336" spans="1:35" ht="46.5" customHeight="1" outlineLevel="1" x14ac:dyDescent="0.2">
      <c r="A336" s="24">
        <f t="shared" ref="A336:A353" si="165">J336+I336</f>
        <v>27</v>
      </c>
      <c r="B336" s="25" t="s">
        <v>656</v>
      </c>
      <c r="C336" s="26"/>
      <c r="D336" s="26" t="s">
        <v>657</v>
      </c>
      <c r="E336" s="27">
        <v>170024</v>
      </c>
      <c r="F336" s="26"/>
      <c r="G336" s="27">
        <v>32001</v>
      </c>
      <c r="H336" s="39">
        <v>27</v>
      </c>
      <c r="I336" s="45">
        <f t="shared" ref="I336:I353" si="166">H336/R336</f>
        <v>27</v>
      </c>
      <c r="J336" s="30">
        <v>0</v>
      </c>
      <c r="K336" s="31" t="s">
        <v>33</v>
      </c>
      <c r="L336" s="32"/>
      <c r="M336" s="32"/>
      <c r="N336" s="32"/>
      <c r="O336" s="33">
        <f>VLOOKUP(K336,Зони!B:D,2,FALSE)</f>
        <v>0</v>
      </c>
      <c r="P336" s="34" t="str">
        <f t="shared" ref="P336:P353" si="167">IFERROR(A336/N336*V336/100/O336,"немає даних")</f>
        <v>немає даних</v>
      </c>
      <c r="Q336" s="34">
        <f>IF(OR(K336="стелаж",K336="2й поверх 1"),ROUND(U336*V336*W336/100/100/100*A336,3),IFERROR(ROUND(P336,1)*U336/100,"немає даних"))</f>
        <v>0.23499999999999999</v>
      </c>
      <c r="R336" s="47">
        <v>1</v>
      </c>
      <c r="S336" s="49">
        <f t="shared" ref="S336:W336" si="168">IF(X336&lt;&gt;"",X336,"немає даних")</f>
        <v>0.55000000000000004</v>
      </c>
      <c r="T336" s="48">
        <f t="shared" si="168"/>
        <v>0.55000000000000004</v>
      </c>
      <c r="U336" s="48">
        <f t="shared" si="168"/>
        <v>32</v>
      </c>
      <c r="V336" s="48">
        <f t="shared" si="168"/>
        <v>17</v>
      </c>
      <c r="W336" s="48">
        <f t="shared" si="168"/>
        <v>16</v>
      </c>
      <c r="X336" s="37">
        <f>VLOOKUP(E336,шт!A:H,3,FALSE)</f>
        <v>0.55000000000000004</v>
      </c>
      <c r="Y336" s="38">
        <v>0.55000000000000004</v>
      </c>
      <c r="Z336" s="38">
        <v>32</v>
      </c>
      <c r="AA336" s="38">
        <v>17</v>
      </c>
      <c r="AB336" s="38">
        <v>16</v>
      </c>
      <c r="AC336" s="11"/>
      <c r="AD336" s="11"/>
      <c r="AE336" s="11"/>
      <c r="AF336" s="11"/>
      <c r="AG336" s="11"/>
      <c r="AH336" s="11"/>
      <c r="AI336" s="11"/>
    </row>
    <row r="337" spans="1:35" ht="46.5" customHeight="1" outlineLevel="1" x14ac:dyDescent="0.2">
      <c r="A337" s="24">
        <f t="shared" si="165"/>
        <v>1</v>
      </c>
      <c r="B337" s="25" t="s">
        <v>658</v>
      </c>
      <c r="C337" s="26"/>
      <c r="D337" s="26"/>
      <c r="E337" s="27">
        <v>174148</v>
      </c>
      <c r="F337" s="26"/>
      <c r="G337" s="89">
        <v>58889</v>
      </c>
      <c r="H337" s="39">
        <v>1</v>
      </c>
      <c r="I337" s="45">
        <f t="shared" si="166"/>
        <v>1</v>
      </c>
      <c r="J337" s="30">
        <v>0</v>
      </c>
      <c r="K337" s="31" t="s">
        <v>33</v>
      </c>
      <c r="L337" s="32"/>
      <c r="M337" s="32"/>
      <c r="N337" s="32"/>
      <c r="O337" s="33">
        <f>VLOOKUP(K337,Зони!B:D,2,FALSE)</f>
        <v>0</v>
      </c>
      <c r="P337" s="34" t="str">
        <f t="shared" si="167"/>
        <v>немає даних</v>
      </c>
      <c r="Q337" s="46"/>
      <c r="R337" s="47">
        <v>1</v>
      </c>
      <c r="S337" s="44" t="str">
        <f>IF(X337&lt;&gt;"",X337*R337,"немає даних")</f>
        <v>немає даних</v>
      </c>
      <c r="T337" s="44" t="str">
        <f>IF(Y337&lt;&gt;"",Y337*R337,"немає даних")</f>
        <v>немає даних</v>
      </c>
      <c r="U337" s="48" t="str">
        <f t="shared" ref="U337:W337" si="169">IF(Z337&lt;&gt;"",Z337,"немає даних")</f>
        <v>немає даних</v>
      </c>
      <c r="V337" s="48" t="str">
        <f t="shared" si="169"/>
        <v>немає даних</v>
      </c>
      <c r="W337" s="48" t="str">
        <f t="shared" si="169"/>
        <v>немає даних</v>
      </c>
      <c r="X337" s="38"/>
      <c r="Y337" s="38"/>
      <c r="Z337" s="38"/>
      <c r="AA337" s="38"/>
      <c r="AB337" s="38"/>
      <c r="AC337" s="11"/>
      <c r="AD337" s="11"/>
      <c r="AE337" s="11"/>
      <c r="AF337" s="11"/>
      <c r="AG337" s="11"/>
      <c r="AH337" s="11"/>
      <c r="AI337" s="11"/>
    </row>
    <row r="338" spans="1:35" ht="46.5" customHeight="1" outlineLevel="1" x14ac:dyDescent="0.2">
      <c r="A338" s="24">
        <f t="shared" si="165"/>
        <v>0.33333333333333331</v>
      </c>
      <c r="B338" s="25" t="s">
        <v>659</v>
      </c>
      <c r="C338" s="26"/>
      <c r="D338" s="26"/>
      <c r="E338" s="27">
        <v>171023</v>
      </c>
      <c r="F338" s="26" t="s">
        <v>660</v>
      </c>
      <c r="G338" s="90">
        <v>58889</v>
      </c>
      <c r="H338" s="39">
        <v>2</v>
      </c>
      <c r="I338" s="30">
        <f t="shared" si="166"/>
        <v>0.33333333333333331</v>
      </c>
      <c r="J338" s="30">
        <v>0</v>
      </c>
      <c r="K338" s="31" t="s">
        <v>33</v>
      </c>
      <c r="L338" s="32"/>
      <c r="M338" s="32"/>
      <c r="N338" s="32"/>
      <c r="O338" s="33">
        <f>VLOOKUP(K338,Зони!B:D,2,FALSE)</f>
        <v>0</v>
      </c>
      <c r="P338" s="34" t="str">
        <f t="shared" si="167"/>
        <v>немає даних</v>
      </c>
      <c r="Q338" s="34">
        <f t="shared" ref="Q338:Q342" si="170">IF(OR(K338="стелаж",K338="2й поверх 1"),ROUND(T338*A338,3),IFERROR(ROUND(P338,1)*U338/100,"немає даних"))</f>
        <v>5.0000000000000001E-3</v>
      </c>
      <c r="R338" s="26">
        <v>6</v>
      </c>
      <c r="S338" s="35">
        <f>VLOOKUP(E338,ящв!A:H,3,FALSE)</f>
        <v>5.83</v>
      </c>
      <c r="T338" s="35">
        <f>VLOOKUP(E338,ящв!A:H,4,FALSE)</f>
        <v>1.6E-2</v>
      </c>
      <c r="U338" s="33">
        <v>37.700000000000003</v>
      </c>
      <c r="V338" s="33">
        <v>19.8</v>
      </c>
      <c r="W338" s="36">
        <v>20.9</v>
      </c>
      <c r="X338" s="37">
        <f>VLOOKUP(E338,шт!A:H,3,FALSE)</f>
        <v>0.93600000000000005</v>
      </c>
      <c r="Y338" s="38">
        <v>0.93600000000000005</v>
      </c>
      <c r="Z338" s="38">
        <v>20</v>
      </c>
      <c r="AA338" s="38">
        <v>19.5</v>
      </c>
      <c r="AB338" s="38">
        <v>6</v>
      </c>
      <c r="AC338" s="11"/>
      <c r="AD338" s="11"/>
      <c r="AE338" s="11"/>
      <c r="AF338" s="11"/>
      <c r="AG338" s="11"/>
      <c r="AH338" s="11"/>
      <c r="AI338" s="11"/>
    </row>
    <row r="339" spans="1:35" ht="46.5" customHeight="1" outlineLevel="1" x14ac:dyDescent="0.2">
      <c r="A339" s="24">
        <f t="shared" si="165"/>
        <v>11.75</v>
      </c>
      <c r="B339" s="25" t="s">
        <v>661</v>
      </c>
      <c r="C339" s="26"/>
      <c r="D339" s="26"/>
      <c r="E339" s="27">
        <v>173266</v>
      </c>
      <c r="F339" s="26"/>
      <c r="G339" s="27">
        <v>59703</v>
      </c>
      <c r="H339" s="39">
        <v>423</v>
      </c>
      <c r="I339" s="30">
        <f t="shared" si="166"/>
        <v>11.75</v>
      </c>
      <c r="J339" s="30">
        <v>0</v>
      </c>
      <c r="K339" s="31" t="s">
        <v>33</v>
      </c>
      <c r="L339" s="32"/>
      <c r="M339" s="32"/>
      <c r="N339" s="32"/>
      <c r="O339" s="33">
        <f>VLOOKUP(K339,Зони!B:D,2,FALSE)</f>
        <v>0</v>
      </c>
      <c r="P339" s="34" t="str">
        <f t="shared" si="167"/>
        <v>немає даних</v>
      </c>
      <c r="Q339" s="34">
        <f t="shared" si="170"/>
        <v>7.0000000000000001E-3</v>
      </c>
      <c r="R339" s="53">
        <f>VLOOKUP(E339,ящ!A:H,5,FALSE)</f>
        <v>36</v>
      </c>
      <c r="S339" s="44">
        <f>IF(X339&lt;&gt;"",X339*R339,"немає даних")</f>
        <v>7.2</v>
      </c>
      <c r="T339" s="43">
        <f>U339*V339*W339/100/100/100</f>
        <v>6.2500000000000001E-4</v>
      </c>
      <c r="U339" s="48">
        <f t="shared" ref="U339:W339" si="171">Z339</f>
        <v>25</v>
      </c>
      <c r="V339" s="48">
        <f t="shared" si="171"/>
        <v>25</v>
      </c>
      <c r="W339" s="48">
        <f t="shared" si="171"/>
        <v>1</v>
      </c>
      <c r="X339" s="37">
        <f>VLOOKUP(E339,шт!A:H,3,FALSE)</f>
        <v>0.2</v>
      </c>
      <c r="Y339" s="38">
        <v>0.2</v>
      </c>
      <c r="Z339" s="38">
        <v>25</v>
      </c>
      <c r="AA339" s="38">
        <v>25</v>
      </c>
      <c r="AB339" s="38">
        <v>1</v>
      </c>
      <c r="AC339" s="11"/>
      <c r="AD339" s="11"/>
      <c r="AE339" s="11"/>
      <c r="AF339" s="11"/>
      <c r="AG339" s="11"/>
      <c r="AH339" s="11"/>
      <c r="AI339" s="11"/>
    </row>
    <row r="340" spans="1:35" ht="46.5" customHeight="1" outlineLevel="1" x14ac:dyDescent="0.2">
      <c r="A340" s="24">
        <f t="shared" si="165"/>
        <v>15</v>
      </c>
      <c r="B340" s="25" t="s">
        <v>662</v>
      </c>
      <c r="C340" s="26"/>
      <c r="D340" s="26" t="s">
        <v>31</v>
      </c>
      <c r="E340" s="27">
        <v>168175</v>
      </c>
      <c r="F340" s="26" t="s">
        <v>663</v>
      </c>
      <c r="G340" s="27">
        <v>58868</v>
      </c>
      <c r="H340" s="39">
        <v>45</v>
      </c>
      <c r="I340" s="30">
        <f t="shared" si="166"/>
        <v>15</v>
      </c>
      <c r="J340" s="30">
        <v>0</v>
      </c>
      <c r="K340" s="31" t="s">
        <v>33</v>
      </c>
      <c r="L340" s="32"/>
      <c r="M340" s="32"/>
      <c r="N340" s="32"/>
      <c r="O340" s="33">
        <f>VLOOKUP(K340,Зони!B:D,2,FALSE)</f>
        <v>0</v>
      </c>
      <c r="P340" s="34" t="str">
        <f t="shared" si="167"/>
        <v>немає даних</v>
      </c>
      <c r="Q340" s="34">
        <f t="shared" si="170"/>
        <v>0.79500000000000004</v>
      </c>
      <c r="R340" s="26">
        <v>3</v>
      </c>
      <c r="S340" s="35">
        <f>VLOOKUP(E340,ящв!A:H,3,FALSE)</f>
        <v>11.5</v>
      </c>
      <c r="T340" s="35">
        <f>VLOOKUP(E340,ящв!A:H,4,FALSE)</f>
        <v>5.2999999999999999E-2</v>
      </c>
      <c r="U340" s="33">
        <v>46</v>
      </c>
      <c r="V340" s="33">
        <v>36.6</v>
      </c>
      <c r="W340" s="36">
        <v>31.5</v>
      </c>
      <c r="X340" s="37">
        <f>VLOOKUP(E340,шт!A:H,3,FALSE)</f>
        <v>3.75</v>
      </c>
      <c r="Y340" s="38">
        <v>3.75</v>
      </c>
      <c r="Z340" s="38">
        <v>35.5</v>
      </c>
      <c r="AA340" s="38">
        <v>30.5</v>
      </c>
      <c r="AB340" s="38">
        <v>12.5</v>
      </c>
      <c r="AC340" s="11"/>
      <c r="AD340" s="11"/>
      <c r="AE340" s="11"/>
      <c r="AF340" s="11"/>
      <c r="AG340" s="11"/>
      <c r="AH340" s="11"/>
      <c r="AI340" s="11"/>
    </row>
    <row r="341" spans="1:35" ht="46.5" customHeight="1" outlineLevel="1" x14ac:dyDescent="0.2">
      <c r="A341" s="24">
        <f t="shared" si="165"/>
        <v>0.83333333333333337</v>
      </c>
      <c r="B341" s="25" t="s">
        <v>664</v>
      </c>
      <c r="C341" s="26"/>
      <c r="D341" s="26" t="s">
        <v>31</v>
      </c>
      <c r="E341" s="27">
        <v>171154</v>
      </c>
      <c r="F341" s="26"/>
      <c r="G341" s="89">
        <v>58859</v>
      </c>
      <c r="H341" s="39">
        <v>10</v>
      </c>
      <c r="I341" s="30">
        <f t="shared" si="166"/>
        <v>0.83333333333333337</v>
      </c>
      <c r="J341" s="30">
        <v>0</v>
      </c>
      <c r="K341" s="31" t="s">
        <v>33</v>
      </c>
      <c r="L341" s="32"/>
      <c r="M341" s="32"/>
      <c r="N341" s="32"/>
      <c r="O341" s="33">
        <f>VLOOKUP(K341,Зони!B:D,2,FALSE)</f>
        <v>0</v>
      </c>
      <c r="P341" s="34" t="str">
        <f t="shared" si="167"/>
        <v>немає даних</v>
      </c>
      <c r="Q341" s="50">
        <f t="shared" si="170"/>
        <v>3.0000000000000001E-3</v>
      </c>
      <c r="R341" s="53">
        <f>VLOOKUP(E341,ящ!A:H,5,FALSE)</f>
        <v>12</v>
      </c>
      <c r="S341" s="44">
        <f>IF(X341&lt;&gt;"",X341*R341,"немає даних")</f>
        <v>11.100000000000001</v>
      </c>
      <c r="T341" s="43">
        <f>U341*V341*W341/100/100/100</f>
        <v>3.5362499999999995E-3</v>
      </c>
      <c r="U341" s="48">
        <f t="shared" ref="U341:W341" si="172">Z341</f>
        <v>23</v>
      </c>
      <c r="V341" s="48">
        <f t="shared" si="172"/>
        <v>20.5</v>
      </c>
      <c r="W341" s="48">
        <f t="shared" si="172"/>
        <v>7.5</v>
      </c>
      <c r="X341" s="37">
        <f>VLOOKUP(E341,шт!A:H,3,FALSE)</f>
        <v>0.92500000000000004</v>
      </c>
      <c r="Y341" s="38">
        <v>0.92500000000000004</v>
      </c>
      <c r="Z341" s="38">
        <v>23</v>
      </c>
      <c r="AA341" s="38">
        <v>20.5</v>
      </c>
      <c r="AB341" s="38">
        <v>7.5</v>
      </c>
      <c r="AC341" s="11"/>
      <c r="AD341" s="11"/>
      <c r="AE341" s="11"/>
      <c r="AF341" s="11"/>
      <c r="AG341" s="11"/>
      <c r="AH341" s="11"/>
      <c r="AI341" s="11"/>
    </row>
    <row r="342" spans="1:35" ht="46.5" customHeight="1" outlineLevel="1" x14ac:dyDescent="0.2">
      <c r="A342" s="24">
        <f t="shared" si="165"/>
        <v>1</v>
      </c>
      <c r="B342" s="25" t="s">
        <v>665</v>
      </c>
      <c r="C342" s="26"/>
      <c r="D342" s="26" t="s">
        <v>31</v>
      </c>
      <c r="E342" s="27">
        <v>171022</v>
      </c>
      <c r="F342" s="26" t="s">
        <v>666</v>
      </c>
      <c r="G342" s="79">
        <v>58859</v>
      </c>
      <c r="H342" s="39">
        <v>12</v>
      </c>
      <c r="I342" s="30">
        <f t="shared" si="166"/>
        <v>1</v>
      </c>
      <c r="J342" s="30">
        <v>0</v>
      </c>
      <c r="K342" s="31" t="s">
        <v>33</v>
      </c>
      <c r="L342" s="32"/>
      <c r="M342" s="32"/>
      <c r="N342" s="32"/>
      <c r="O342" s="33">
        <f>VLOOKUP(K342,Зони!B:D,2,FALSE)</f>
        <v>0</v>
      </c>
      <c r="P342" s="34" t="str">
        <f t="shared" si="167"/>
        <v>немає даних</v>
      </c>
      <c r="Q342" s="34">
        <f t="shared" si="170"/>
        <v>0.05</v>
      </c>
      <c r="R342" s="26">
        <v>12</v>
      </c>
      <c r="S342" s="35">
        <f>VLOOKUP(E342,ящв!A:H,3,FALSE)</f>
        <v>12</v>
      </c>
      <c r="T342" s="35">
        <f>VLOOKUP(E342,ящв!A:H,4,FALSE)</f>
        <v>0.05</v>
      </c>
      <c r="U342" s="33">
        <v>48</v>
      </c>
      <c r="V342" s="33">
        <v>40.9</v>
      </c>
      <c r="W342" s="36">
        <v>25.4</v>
      </c>
      <c r="X342" s="37">
        <f>VLOOKUP(E342,шт!A:H,3,FALSE)</f>
        <v>0.92500000000000004</v>
      </c>
      <c r="Y342" s="38">
        <v>0.92500000000000004</v>
      </c>
      <c r="Z342" s="38">
        <v>23</v>
      </c>
      <c r="AA342" s="38">
        <v>20.5</v>
      </c>
      <c r="AB342" s="38">
        <v>7.5</v>
      </c>
      <c r="AC342" s="11"/>
      <c r="AD342" s="11"/>
      <c r="AE342" s="11"/>
      <c r="AF342" s="11"/>
      <c r="AG342" s="11"/>
      <c r="AH342" s="11"/>
      <c r="AI342" s="11"/>
    </row>
    <row r="343" spans="1:35" ht="46.5" customHeight="1" outlineLevel="1" x14ac:dyDescent="0.2">
      <c r="A343" s="24">
        <f t="shared" si="165"/>
        <v>1</v>
      </c>
      <c r="B343" s="25" t="s">
        <v>667</v>
      </c>
      <c r="C343" s="26"/>
      <c r="D343" s="26" t="s">
        <v>31</v>
      </c>
      <c r="E343" s="27">
        <v>174150</v>
      </c>
      <c r="F343" s="26"/>
      <c r="G343" s="60">
        <v>58836</v>
      </c>
      <c r="H343" s="39">
        <v>1</v>
      </c>
      <c r="I343" s="45">
        <f t="shared" si="166"/>
        <v>1</v>
      </c>
      <c r="J343" s="30">
        <v>0</v>
      </c>
      <c r="K343" s="31" t="s">
        <v>33</v>
      </c>
      <c r="L343" s="32"/>
      <c r="M343" s="32"/>
      <c r="N343" s="32"/>
      <c r="O343" s="33">
        <f>VLOOKUP(K343,Зони!B:D,2,FALSE)</f>
        <v>0</v>
      </c>
      <c r="P343" s="34" t="str">
        <f t="shared" si="167"/>
        <v>немає даних</v>
      </c>
      <c r="Q343" s="50">
        <f>IF(OR(K343="стелаж",K343="2й поверх 1"),ROUND(U343*V343*W343/100/100/100*A343,3),IFERROR(ROUND(P343,1)*U343/100,"немає даних"))</f>
        <v>2E-3</v>
      </c>
      <c r="R343" s="47">
        <v>1</v>
      </c>
      <c r="S343" s="49">
        <f t="shared" ref="S343:W343" si="173">IF(X343&lt;&gt;"",X343,"немає даних")</f>
        <v>0.6</v>
      </c>
      <c r="T343" s="48">
        <f t="shared" si="173"/>
        <v>0.6</v>
      </c>
      <c r="U343" s="48">
        <f t="shared" si="173"/>
        <v>19</v>
      </c>
      <c r="V343" s="48">
        <f t="shared" si="173"/>
        <v>20</v>
      </c>
      <c r="W343" s="48">
        <f t="shared" si="173"/>
        <v>6</v>
      </c>
      <c r="X343" s="37">
        <f>VLOOKUP(E343,шт!A:H,3,FALSE)</f>
        <v>0.6</v>
      </c>
      <c r="Y343" s="38">
        <v>0.6</v>
      </c>
      <c r="Z343" s="38">
        <v>19</v>
      </c>
      <c r="AA343" s="38">
        <v>20</v>
      </c>
      <c r="AB343" s="38">
        <v>6</v>
      </c>
      <c r="AC343" s="11"/>
      <c r="AD343" s="11"/>
      <c r="AE343" s="11"/>
      <c r="AF343" s="11"/>
      <c r="AG343" s="11"/>
      <c r="AH343" s="11"/>
      <c r="AI343" s="11"/>
    </row>
    <row r="344" spans="1:35" ht="46.5" customHeight="1" outlineLevel="1" x14ac:dyDescent="0.2">
      <c r="A344" s="24">
        <f t="shared" si="165"/>
        <v>1</v>
      </c>
      <c r="B344" s="25" t="s">
        <v>668</v>
      </c>
      <c r="C344" s="26"/>
      <c r="D344" s="26"/>
      <c r="E344" s="27">
        <v>168985</v>
      </c>
      <c r="F344" s="26" t="s">
        <v>669</v>
      </c>
      <c r="G344" s="27">
        <v>56897</v>
      </c>
      <c r="H344" s="39">
        <v>3</v>
      </c>
      <c r="I344" s="30">
        <f t="shared" si="166"/>
        <v>1</v>
      </c>
      <c r="J344" s="30">
        <v>0</v>
      </c>
      <c r="K344" s="31" t="s">
        <v>33</v>
      </c>
      <c r="L344" s="32"/>
      <c r="M344" s="32"/>
      <c r="N344" s="32"/>
      <c r="O344" s="33">
        <f>VLOOKUP(K344,Зони!B:D,2,FALSE)</f>
        <v>0</v>
      </c>
      <c r="P344" s="34" t="str">
        <f t="shared" si="167"/>
        <v>немає даних</v>
      </c>
      <c r="Q344" s="34">
        <f t="shared" ref="Q344:Q347" si="174">IF(OR(K344="стелаж",K344="2й поверх 1"),ROUND(T344*A344,3),IFERROR(ROUND(P344,1)*U344/100,"немає даних"))</f>
        <v>0.05</v>
      </c>
      <c r="R344" s="26">
        <v>3</v>
      </c>
      <c r="S344" s="35">
        <f>VLOOKUP(E344,ящв!A:H,3,FALSE)</f>
        <v>12.77</v>
      </c>
      <c r="T344" s="35">
        <f>VLOOKUP(E344,ящв!A:H,4,FALSE)</f>
        <v>0.05</v>
      </c>
      <c r="U344" s="33">
        <v>36.6</v>
      </c>
      <c r="V344" s="33">
        <v>32.6</v>
      </c>
      <c r="W344" s="36">
        <v>41.6</v>
      </c>
      <c r="X344" s="37">
        <f>VLOOKUP(E344,шт!A:H,3,FALSE)</f>
        <v>4.2</v>
      </c>
      <c r="Y344" s="38">
        <v>4.2</v>
      </c>
      <c r="Z344" s="38">
        <v>41</v>
      </c>
      <c r="AA344" s="38">
        <v>36</v>
      </c>
      <c r="AB344" s="38">
        <v>10</v>
      </c>
      <c r="AC344" s="11"/>
      <c r="AD344" s="11"/>
      <c r="AE344" s="11"/>
      <c r="AF344" s="11"/>
      <c r="AG344" s="11"/>
      <c r="AH344" s="11"/>
      <c r="AI344" s="11"/>
    </row>
    <row r="345" spans="1:35" ht="46.5" customHeight="1" outlineLevel="1" x14ac:dyDescent="0.2">
      <c r="A345" s="24">
        <f t="shared" si="165"/>
        <v>1.6666666666666667</v>
      </c>
      <c r="B345" s="25" t="s">
        <v>670</v>
      </c>
      <c r="C345" s="26"/>
      <c r="D345" s="26"/>
      <c r="E345" s="27">
        <v>168193</v>
      </c>
      <c r="F345" s="26" t="s">
        <v>671</v>
      </c>
      <c r="G345" s="27">
        <v>59894</v>
      </c>
      <c r="H345" s="39">
        <v>20</v>
      </c>
      <c r="I345" s="30">
        <f t="shared" si="166"/>
        <v>1.6666666666666667</v>
      </c>
      <c r="J345" s="30">
        <v>0</v>
      </c>
      <c r="K345" s="31" t="s">
        <v>33</v>
      </c>
      <c r="L345" s="32"/>
      <c r="M345" s="32"/>
      <c r="N345" s="32"/>
      <c r="O345" s="33">
        <f>VLOOKUP(K345,Зони!B:D,2,FALSE)</f>
        <v>0</v>
      </c>
      <c r="P345" s="34" t="str">
        <f t="shared" si="167"/>
        <v>немає даних</v>
      </c>
      <c r="Q345" s="34">
        <f t="shared" si="174"/>
        <v>5.1999999999999998E-2</v>
      </c>
      <c r="R345" s="26">
        <v>12</v>
      </c>
      <c r="S345" s="35">
        <f>VLOOKUP(E345,ящв!A:H,3,FALSE)</f>
        <v>13.4</v>
      </c>
      <c r="T345" s="35">
        <f>VLOOKUP(E345,ящв!A:H,4,FALSE)</f>
        <v>3.1E-2</v>
      </c>
      <c r="U345" s="33">
        <v>44</v>
      </c>
      <c r="V345" s="33">
        <v>27</v>
      </c>
      <c r="W345" s="36">
        <v>26</v>
      </c>
      <c r="X345" s="37">
        <f>VLOOKUP(E345,шт!A:H,3,FALSE)</f>
        <v>1</v>
      </c>
      <c r="Y345" s="38">
        <v>1</v>
      </c>
      <c r="Z345" s="38">
        <v>25</v>
      </c>
      <c r="AA345" s="38">
        <v>25</v>
      </c>
      <c r="AB345" s="38">
        <v>3</v>
      </c>
      <c r="AC345" s="11"/>
      <c r="AD345" s="11"/>
      <c r="AE345" s="11"/>
      <c r="AF345" s="11"/>
      <c r="AG345" s="11"/>
      <c r="AH345" s="11"/>
      <c r="AI345" s="11"/>
    </row>
    <row r="346" spans="1:35" ht="46.5" customHeight="1" outlineLevel="1" x14ac:dyDescent="0.2">
      <c r="A346" s="24">
        <f t="shared" si="165"/>
        <v>2.5</v>
      </c>
      <c r="B346" s="25" t="s">
        <v>672</v>
      </c>
      <c r="C346" s="26"/>
      <c r="D346" s="26" t="s">
        <v>31</v>
      </c>
      <c r="E346" s="27">
        <v>166934</v>
      </c>
      <c r="F346" s="26" t="s">
        <v>673</v>
      </c>
      <c r="G346" s="86">
        <v>58890</v>
      </c>
      <c r="H346" s="39">
        <v>15</v>
      </c>
      <c r="I346" s="30">
        <f t="shared" si="166"/>
        <v>2.5</v>
      </c>
      <c r="J346" s="30">
        <v>0</v>
      </c>
      <c r="K346" s="31" t="s">
        <v>33</v>
      </c>
      <c r="L346" s="32"/>
      <c r="M346" s="32"/>
      <c r="N346" s="32"/>
      <c r="O346" s="33">
        <f>VLOOKUP(K346,Зони!B:D,2,FALSE)</f>
        <v>0</v>
      </c>
      <c r="P346" s="34" t="str">
        <f t="shared" si="167"/>
        <v>немає даних</v>
      </c>
      <c r="Q346" s="34">
        <f t="shared" si="174"/>
        <v>6.3E-2</v>
      </c>
      <c r="R346" s="26">
        <v>6</v>
      </c>
      <c r="S346" s="35">
        <f>VLOOKUP(E346,ящв!A:H,3,FALSE)</f>
        <v>8.4</v>
      </c>
      <c r="T346" s="35">
        <f>VLOOKUP(E346,ящв!A:H,4,FALSE)</f>
        <v>2.5000000000000001E-2</v>
      </c>
      <c r="U346" s="33">
        <v>44.2</v>
      </c>
      <c r="V346" s="33">
        <v>22.6</v>
      </c>
      <c r="W346" s="36">
        <v>25.4</v>
      </c>
      <c r="X346" s="37">
        <f>VLOOKUP(E346,шт!A:H,3,FALSE)</f>
        <v>1.3</v>
      </c>
      <c r="Y346" s="38">
        <v>1.3</v>
      </c>
      <c r="Z346" s="38">
        <v>23</v>
      </c>
      <c r="AA346" s="38">
        <v>20</v>
      </c>
      <c r="AB346" s="38">
        <v>7</v>
      </c>
      <c r="AC346" s="11"/>
      <c r="AD346" s="11"/>
      <c r="AE346" s="11"/>
      <c r="AF346" s="11"/>
      <c r="AG346" s="11"/>
      <c r="AH346" s="11"/>
      <c r="AI346" s="11"/>
    </row>
    <row r="347" spans="1:35" ht="46.5" customHeight="1" outlineLevel="1" x14ac:dyDescent="0.2">
      <c r="A347" s="24">
        <f t="shared" si="165"/>
        <v>0.16666666666666666</v>
      </c>
      <c r="B347" s="25" t="s">
        <v>674</v>
      </c>
      <c r="C347" s="26"/>
      <c r="D347" s="26"/>
      <c r="E347" s="27">
        <v>168177</v>
      </c>
      <c r="F347" s="26" t="s">
        <v>675</v>
      </c>
      <c r="G347" s="27">
        <v>58894</v>
      </c>
      <c r="H347" s="39">
        <v>1</v>
      </c>
      <c r="I347" s="30">
        <f t="shared" si="166"/>
        <v>0.16666666666666666</v>
      </c>
      <c r="J347" s="30">
        <v>0</v>
      </c>
      <c r="K347" s="31" t="s">
        <v>33</v>
      </c>
      <c r="L347" s="32"/>
      <c r="M347" s="32"/>
      <c r="N347" s="32"/>
      <c r="O347" s="33">
        <f>VLOOKUP(K347,Зони!B:D,2,FALSE)</f>
        <v>0</v>
      </c>
      <c r="P347" s="34" t="str">
        <f t="shared" si="167"/>
        <v>немає даних</v>
      </c>
      <c r="Q347" s="50">
        <f t="shared" si="174"/>
        <v>4.0000000000000001E-3</v>
      </c>
      <c r="R347" s="26">
        <v>6</v>
      </c>
      <c r="S347" s="35">
        <f>VLOOKUP(E347,ящв!A:H,3,FALSE)</f>
        <v>8.5</v>
      </c>
      <c r="T347" s="35">
        <f>VLOOKUP(E347,ящв!A:H,4,FALSE)</f>
        <v>2.5000000000000001E-2</v>
      </c>
      <c r="U347" s="33">
        <v>44.2</v>
      </c>
      <c r="V347" s="33">
        <v>22.6</v>
      </c>
      <c r="W347" s="36">
        <v>25.4</v>
      </c>
      <c r="X347" s="37">
        <f>VLOOKUP(E347,шт!A:H,3,FALSE)</f>
        <v>1.3</v>
      </c>
      <c r="Y347" s="38">
        <v>1.3</v>
      </c>
      <c r="Z347" s="38">
        <v>23</v>
      </c>
      <c r="AA347" s="38">
        <v>20.5</v>
      </c>
      <c r="AB347" s="38">
        <v>7.5</v>
      </c>
      <c r="AC347" s="11"/>
      <c r="AD347" s="11"/>
      <c r="AE347" s="11"/>
      <c r="AF347" s="11"/>
      <c r="AG347" s="11"/>
      <c r="AH347" s="11"/>
      <c r="AI347" s="11"/>
    </row>
    <row r="348" spans="1:35" ht="46.5" customHeight="1" outlineLevel="1" x14ac:dyDescent="0.2">
      <c r="A348" s="24">
        <f t="shared" si="165"/>
        <v>21</v>
      </c>
      <c r="B348" s="25" t="s">
        <v>676</v>
      </c>
      <c r="C348" s="26"/>
      <c r="D348" s="26" t="s">
        <v>31</v>
      </c>
      <c r="E348" s="27">
        <v>174170</v>
      </c>
      <c r="F348" s="26"/>
      <c r="G348" s="86">
        <v>59720</v>
      </c>
      <c r="H348" s="39">
        <v>21</v>
      </c>
      <c r="I348" s="45">
        <f t="shared" si="166"/>
        <v>21</v>
      </c>
      <c r="J348" s="30">
        <v>0</v>
      </c>
      <c r="K348" s="31" t="s">
        <v>33</v>
      </c>
      <c r="L348" s="32"/>
      <c r="M348" s="32"/>
      <c r="N348" s="32"/>
      <c r="O348" s="33">
        <f>VLOOKUP(K348,Зони!B:D,2,FALSE)</f>
        <v>0</v>
      </c>
      <c r="P348" s="34" t="str">
        <f t="shared" si="167"/>
        <v>немає даних</v>
      </c>
      <c r="Q348" s="46"/>
      <c r="R348" s="47">
        <v>1</v>
      </c>
      <c r="S348" s="44" t="str">
        <f>IF(X348&lt;&gt;"",X348*R348,"немає даних")</f>
        <v>немає даних</v>
      </c>
      <c r="T348" s="44" t="str">
        <f>IF(Y348&lt;&gt;"",Y348*R348,"немає даних")</f>
        <v>немає даних</v>
      </c>
      <c r="U348" s="48" t="str">
        <f t="shared" ref="U348:W348" si="175">IF(Z348&lt;&gt;"",Z348,"немає даних")</f>
        <v>немає даних</v>
      </c>
      <c r="V348" s="48" t="str">
        <f t="shared" si="175"/>
        <v>немає даних</v>
      </c>
      <c r="W348" s="48" t="str">
        <f t="shared" si="175"/>
        <v>немає даних</v>
      </c>
      <c r="X348" s="38"/>
      <c r="Y348" s="38"/>
      <c r="Z348" s="38"/>
      <c r="AA348" s="38"/>
      <c r="AB348" s="38"/>
      <c r="AC348" s="11"/>
      <c r="AD348" s="11"/>
      <c r="AE348" s="11"/>
      <c r="AF348" s="11"/>
      <c r="AG348" s="11"/>
      <c r="AH348" s="11"/>
      <c r="AI348" s="11"/>
    </row>
    <row r="349" spans="1:35" ht="46.5" customHeight="1" outlineLevel="1" x14ac:dyDescent="0.2">
      <c r="A349" s="24">
        <f t="shared" si="165"/>
        <v>0.66666666666666663</v>
      </c>
      <c r="B349" s="25" t="s">
        <v>677</v>
      </c>
      <c r="C349" s="26"/>
      <c r="D349" s="26" t="s">
        <v>31</v>
      </c>
      <c r="E349" s="27">
        <v>166957</v>
      </c>
      <c r="F349" s="26" t="s">
        <v>678</v>
      </c>
      <c r="G349" s="86">
        <v>59895</v>
      </c>
      <c r="H349" s="39">
        <v>8</v>
      </c>
      <c r="I349" s="30">
        <f t="shared" si="166"/>
        <v>0.66666666666666663</v>
      </c>
      <c r="J349" s="30">
        <v>0</v>
      </c>
      <c r="K349" s="31" t="s">
        <v>33</v>
      </c>
      <c r="L349" s="32"/>
      <c r="M349" s="32"/>
      <c r="N349" s="32"/>
      <c r="O349" s="33">
        <f>VLOOKUP(K349,Зони!B:D,2,FALSE)</f>
        <v>0</v>
      </c>
      <c r="P349" s="34" t="str">
        <f t="shared" si="167"/>
        <v>немає даних</v>
      </c>
      <c r="Q349" s="34">
        <f t="shared" ref="Q349:Q353" si="176">IF(OR(K349="стелаж",K349="2й поверх 1"),ROUND(T349*A349,3),IFERROR(ROUND(P349,1)*U349/100,"немає даних"))</f>
        <v>2.1000000000000001E-2</v>
      </c>
      <c r="R349" s="26">
        <v>12</v>
      </c>
      <c r="S349" s="35">
        <f>VLOOKUP(E349,ящв!A:H,3,FALSE)</f>
        <v>13.4</v>
      </c>
      <c r="T349" s="35">
        <f>VLOOKUP(E349,ящв!A:H,4,FALSE)</f>
        <v>3.1E-2</v>
      </c>
      <c r="U349" s="33">
        <v>44</v>
      </c>
      <c r="V349" s="33">
        <v>27</v>
      </c>
      <c r="W349" s="36">
        <v>26</v>
      </c>
      <c r="X349" s="37">
        <f>VLOOKUP(E349,шт!A:H,3,FALSE)</f>
        <v>1</v>
      </c>
      <c r="Y349" s="38">
        <v>1</v>
      </c>
      <c r="Z349" s="38">
        <v>25</v>
      </c>
      <c r="AA349" s="38">
        <v>23</v>
      </c>
      <c r="AB349" s="38">
        <v>5</v>
      </c>
      <c r="AC349" s="11"/>
      <c r="AD349" s="11"/>
      <c r="AE349" s="11"/>
      <c r="AF349" s="11"/>
      <c r="AG349" s="11"/>
      <c r="AH349" s="11"/>
      <c r="AI349" s="11"/>
    </row>
    <row r="350" spans="1:35" ht="46.5" customHeight="1" outlineLevel="1" x14ac:dyDescent="0.2">
      <c r="A350" s="24">
        <f t="shared" si="165"/>
        <v>0.5</v>
      </c>
      <c r="B350" s="25" t="s">
        <v>679</v>
      </c>
      <c r="C350" s="26"/>
      <c r="D350" s="26" t="s">
        <v>31</v>
      </c>
      <c r="E350" s="27">
        <v>174091</v>
      </c>
      <c r="F350" s="26" t="s">
        <v>680</v>
      </c>
      <c r="G350" s="27">
        <v>56874</v>
      </c>
      <c r="H350" s="39">
        <v>2</v>
      </c>
      <c r="I350" s="30">
        <f t="shared" si="166"/>
        <v>0.5</v>
      </c>
      <c r="J350" s="30">
        <v>0</v>
      </c>
      <c r="K350" s="31" t="s">
        <v>33</v>
      </c>
      <c r="L350" s="32"/>
      <c r="M350" s="32"/>
      <c r="N350" s="32"/>
      <c r="O350" s="33">
        <f>VLOOKUP(K350,Зони!B:D,2,FALSE)</f>
        <v>0</v>
      </c>
      <c r="P350" s="34" t="str">
        <f t="shared" si="167"/>
        <v>немає даних</v>
      </c>
      <c r="Q350" s="34">
        <f t="shared" si="176"/>
        <v>2.4E-2</v>
      </c>
      <c r="R350" s="26">
        <v>4</v>
      </c>
      <c r="S350" s="35">
        <f>VLOOKUP(E350,ящв!A:H,3,FALSE)</f>
        <v>11.9</v>
      </c>
      <c r="T350" s="35">
        <f>VLOOKUP(E350,ящв!A:H,4,FALSE)</f>
        <v>4.8000000000000001E-2</v>
      </c>
      <c r="U350" s="33">
        <v>41.9</v>
      </c>
      <c r="V350" s="33">
        <v>36.6</v>
      </c>
      <c r="W350" s="36">
        <v>31.5</v>
      </c>
      <c r="X350" s="38">
        <f>VLOOKUP(E350,шт!A:H,3,FALSE)</f>
        <v>0</v>
      </c>
      <c r="Y350" s="38">
        <v>0</v>
      </c>
      <c r="Z350" s="38">
        <v>35</v>
      </c>
      <c r="AA350" s="38">
        <v>30</v>
      </c>
      <c r="AB350" s="38">
        <v>10</v>
      </c>
      <c r="AC350" s="11"/>
      <c r="AD350" s="11"/>
      <c r="AE350" s="11"/>
      <c r="AF350" s="11"/>
      <c r="AG350" s="11"/>
      <c r="AH350" s="11"/>
      <c r="AI350" s="11"/>
    </row>
    <row r="351" spans="1:35" ht="46.5" customHeight="1" outlineLevel="1" x14ac:dyDescent="0.2">
      <c r="A351" s="24">
        <f t="shared" si="165"/>
        <v>0.5</v>
      </c>
      <c r="B351" s="25" t="s">
        <v>681</v>
      </c>
      <c r="C351" s="26"/>
      <c r="D351" s="26" t="s">
        <v>31</v>
      </c>
      <c r="E351" s="27">
        <v>174092</v>
      </c>
      <c r="F351" s="26" t="s">
        <v>682</v>
      </c>
      <c r="G351" s="27">
        <v>56875</v>
      </c>
      <c r="H351" s="39">
        <v>2</v>
      </c>
      <c r="I351" s="30">
        <f t="shared" si="166"/>
        <v>0.5</v>
      </c>
      <c r="J351" s="30">
        <v>0</v>
      </c>
      <c r="K351" s="31" t="s">
        <v>33</v>
      </c>
      <c r="L351" s="32"/>
      <c r="M351" s="32"/>
      <c r="N351" s="32"/>
      <c r="O351" s="33">
        <f>VLOOKUP(K351,Зони!B:D,2,FALSE)</f>
        <v>0</v>
      </c>
      <c r="P351" s="34" t="str">
        <f t="shared" si="167"/>
        <v>немає даних</v>
      </c>
      <c r="Q351" s="34">
        <f t="shared" si="176"/>
        <v>2.4E-2</v>
      </c>
      <c r="R351" s="26">
        <v>4</v>
      </c>
      <c r="S351" s="35">
        <f>VLOOKUP(E351,ящв!A:H,3,FALSE)</f>
        <v>11.8</v>
      </c>
      <c r="T351" s="35">
        <f>VLOOKUP(E351,ящв!A:H,4,FALSE)</f>
        <v>4.8000000000000001E-2</v>
      </c>
      <c r="U351" s="33">
        <v>41.9</v>
      </c>
      <c r="V351" s="33">
        <v>36.6</v>
      </c>
      <c r="W351" s="36">
        <v>31.5</v>
      </c>
      <c r="X351" s="37">
        <f>VLOOKUP(E351,шт!A:H,3,FALSE)</f>
        <v>2.8</v>
      </c>
      <c r="Y351" s="38">
        <v>2.8</v>
      </c>
      <c r="Z351" s="38">
        <v>36</v>
      </c>
      <c r="AA351" s="38">
        <v>10</v>
      </c>
      <c r="AB351" s="38">
        <v>30</v>
      </c>
      <c r="AC351" s="11"/>
      <c r="AD351" s="11"/>
      <c r="AE351" s="11"/>
      <c r="AF351" s="11"/>
      <c r="AG351" s="11"/>
      <c r="AH351" s="11"/>
      <c r="AI351" s="11"/>
    </row>
    <row r="352" spans="1:35" ht="46.5" customHeight="1" outlineLevel="1" x14ac:dyDescent="0.2">
      <c r="A352" s="24">
        <f t="shared" si="165"/>
        <v>6</v>
      </c>
      <c r="B352" s="25" t="s">
        <v>683</v>
      </c>
      <c r="C352" s="26"/>
      <c r="D352" s="26" t="s">
        <v>31</v>
      </c>
      <c r="E352" s="27">
        <v>166937</v>
      </c>
      <c r="F352" s="26" t="s">
        <v>684</v>
      </c>
      <c r="G352" s="86">
        <v>58802</v>
      </c>
      <c r="H352" s="39">
        <v>36</v>
      </c>
      <c r="I352" s="30">
        <f t="shared" si="166"/>
        <v>6</v>
      </c>
      <c r="J352" s="30">
        <v>0</v>
      </c>
      <c r="K352" s="31" t="s">
        <v>33</v>
      </c>
      <c r="L352" s="32"/>
      <c r="M352" s="32"/>
      <c r="N352" s="32"/>
      <c r="O352" s="33">
        <f>VLOOKUP(K352,Зони!B:D,2,FALSE)</f>
        <v>0</v>
      </c>
      <c r="P352" s="34" t="str">
        <f t="shared" si="167"/>
        <v>немає даних</v>
      </c>
      <c r="Q352" s="34">
        <f t="shared" si="176"/>
        <v>0.16200000000000001</v>
      </c>
      <c r="R352" s="26">
        <v>6</v>
      </c>
      <c r="S352" s="35">
        <f>VLOOKUP(E352,ящв!A:H,3,FALSE)</f>
        <v>9.1999999999999993</v>
      </c>
      <c r="T352" s="35">
        <f>VLOOKUP(E352,ящв!A:H,4,FALSE)</f>
        <v>2.7E-2</v>
      </c>
      <c r="U352" s="33">
        <v>49.1</v>
      </c>
      <c r="V352" s="33">
        <v>22.3</v>
      </c>
      <c r="W352" s="36">
        <v>25</v>
      </c>
      <c r="X352" s="37">
        <f>VLOOKUP(E352,шт!A:H,3,FALSE)</f>
        <v>1.5</v>
      </c>
      <c r="Y352" s="38">
        <v>1.5</v>
      </c>
      <c r="Z352" s="38">
        <v>23</v>
      </c>
      <c r="AA352" s="38">
        <v>20.5</v>
      </c>
      <c r="AB352" s="38">
        <v>7.5</v>
      </c>
      <c r="AC352" s="11"/>
      <c r="AD352" s="11"/>
      <c r="AE352" s="11"/>
      <c r="AF352" s="11"/>
      <c r="AG352" s="11"/>
      <c r="AH352" s="11"/>
      <c r="AI352" s="11"/>
    </row>
    <row r="353" spans="1:35" ht="46.5" customHeight="1" outlineLevel="1" x14ac:dyDescent="0.2">
      <c r="A353" s="24">
        <f t="shared" si="165"/>
        <v>2</v>
      </c>
      <c r="B353" s="25" t="s">
        <v>685</v>
      </c>
      <c r="C353" s="26"/>
      <c r="D353" s="26"/>
      <c r="E353" s="27">
        <v>166933</v>
      </c>
      <c r="F353" s="26" t="s">
        <v>686</v>
      </c>
      <c r="G353" s="27">
        <v>58856</v>
      </c>
      <c r="H353" s="39">
        <v>6</v>
      </c>
      <c r="I353" s="30">
        <f t="shared" si="166"/>
        <v>2</v>
      </c>
      <c r="J353" s="30">
        <v>0</v>
      </c>
      <c r="K353" s="31" t="s">
        <v>33</v>
      </c>
      <c r="L353" s="32"/>
      <c r="M353" s="32"/>
      <c r="N353" s="32"/>
      <c r="O353" s="33">
        <f>VLOOKUP(K353,Зони!B:D,2,FALSE)</f>
        <v>0</v>
      </c>
      <c r="P353" s="34" t="str">
        <f t="shared" si="167"/>
        <v>немає даних</v>
      </c>
      <c r="Q353" s="34">
        <f t="shared" si="176"/>
        <v>1.9E-2</v>
      </c>
      <c r="R353" s="53">
        <f>VLOOKUP(E353,ящ!A:H,5,FALSE)</f>
        <v>3</v>
      </c>
      <c r="S353" s="44">
        <f>IF(X353&lt;&gt;"",X353*R353,"немає даних")</f>
        <v>7.8000000000000007</v>
      </c>
      <c r="T353" s="43">
        <f>U353*V353*W353/100/100/100</f>
        <v>9.5999999999999992E-3</v>
      </c>
      <c r="U353" s="48">
        <f t="shared" ref="U353:W353" si="177">Z353</f>
        <v>32</v>
      </c>
      <c r="V353" s="48">
        <f t="shared" si="177"/>
        <v>30</v>
      </c>
      <c r="W353" s="48">
        <f t="shared" si="177"/>
        <v>10</v>
      </c>
      <c r="X353" s="37">
        <f>VLOOKUP(E353,шт!A:H,3,FALSE)</f>
        <v>2.6</v>
      </c>
      <c r="Y353" s="38">
        <v>2.6</v>
      </c>
      <c r="Z353" s="38">
        <v>32</v>
      </c>
      <c r="AA353" s="38">
        <v>30</v>
      </c>
      <c r="AB353" s="38">
        <v>10</v>
      </c>
      <c r="AC353" s="11"/>
      <c r="AD353" s="11"/>
      <c r="AE353" s="11"/>
      <c r="AF353" s="11"/>
      <c r="AG353" s="11"/>
      <c r="AH353" s="11"/>
      <c r="AI353" s="11"/>
    </row>
    <row r="354" spans="1:35" ht="12" customHeight="1" outlineLevel="1" x14ac:dyDescent="0.2">
      <c r="A354" s="11"/>
      <c r="B354" s="18" t="s">
        <v>687</v>
      </c>
      <c r="C354" s="19"/>
      <c r="D354" s="20"/>
      <c r="E354" s="21"/>
      <c r="F354" s="21"/>
      <c r="G354" s="21"/>
      <c r="H354" s="20"/>
      <c r="I354" s="21"/>
      <c r="J354" s="21"/>
      <c r="K354" s="21"/>
      <c r="L354" s="21"/>
      <c r="M354" s="21"/>
      <c r="N354" s="21"/>
      <c r="O354" s="20"/>
      <c r="P354" s="22"/>
      <c r="Q354" s="23"/>
      <c r="R354" s="21"/>
      <c r="S354" s="20"/>
      <c r="T354" s="20"/>
      <c r="U354" s="21"/>
      <c r="V354" s="21"/>
      <c r="W354" s="21"/>
      <c r="X354" s="21"/>
      <c r="Y354" s="21"/>
      <c r="Z354" s="21"/>
      <c r="AA354" s="21"/>
      <c r="AB354" s="21"/>
    </row>
    <row r="355" spans="1:35" ht="46.5" customHeight="1" outlineLevel="1" x14ac:dyDescent="0.2">
      <c r="A355" s="24">
        <f t="shared" ref="A355:A367" si="178">J355+I355</f>
        <v>0.41666666666666669</v>
      </c>
      <c r="B355" s="25" t="s">
        <v>688</v>
      </c>
      <c r="C355" s="26"/>
      <c r="D355" s="26"/>
      <c r="E355" s="27">
        <v>169371</v>
      </c>
      <c r="F355" s="26" t="s">
        <v>689</v>
      </c>
      <c r="G355" s="28">
        <v>34094</v>
      </c>
      <c r="H355" s="39">
        <v>10</v>
      </c>
      <c r="I355" s="30">
        <f t="shared" ref="I355:I367" si="179">H355/R355</f>
        <v>0.41666666666666669</v>
      </c>
      <c r="J355" s="30">
        <v>0</v>
      </c>
      <c r="K355" s="31" t="s">
        <v>33</v>
      </c>
      <c r="L355" s="32"/>
      <c r="M355" s="32"/>
      <c r="N355" s="32"/>
      <c r="O355" s="33">
        <f>VLOOKUP(K355,Зони!B:D,2,FALSE)</f>
        <v>0</v>
      </c>
      <c r="P355" s="34" t="str">
        <f t="shared" ref="P355:P367" si="180">IFERROR(A355/N355*V355/100/O355,"немає даних")</f>
        <v>немає даних</v>
      </c>
      <c r="Q355" s="34">
        <f t="shared" ref="Q355:Q367" si="181">IF(OR(K355="стелаж",K355="2й поверх 1"),ROUND(T355*A355,3),IFERROR(ROUND(P355,1)*U355/100,"немає даних"))</f>
        <v>1.9E-2</v>
      </c>
      <c r="R355" s="26">
        <v>24</v>
      </c>
      <c r="S355" s="35">
        <f>VLOOKUP(E355,ящв!A:H,3,FALSE)</f>
        <v>11.61</v>
      </c>
      <c r="T355" s="35">
        <f>VLOOKUP(E355,ящв!A:H,4,FALSE)</f>
        <v>4.4999999999999998E-2</v>
      </c>
      <c r="U355" s="33">
        <v>41</v>
      </c>
      <c r="V355" s="33">
        <v>26.5</v>
      </c>
      <c r="W355" s="36">
        <v>41.5</v>
      </c>
      <c r="X355" s="37">
        <f>VLOOKUP(E355,шт!A:H,3,FALSE)</f>
        <v>0.48</v>
      </c>
      <c r="Y355" s="38">
        <v>0.48</v>
      </c>
      <c r="Z355" s="38">
        <v>20</v>
      </c>
      <c r="AA355" s="38">
        <v>20</v>
      </c>
      <c r="AB355" s="38">
        <v>4</v>
      </c>
      <c r="AC355" s="11"/>
      <c r="AD355" s="11"/>
      <c r="AE355" s="11"/>
      <c r="AF355" s="11"/>
      <c r="AG355" s="11"/>
      <c r="AH355" s="11"/>
      <c r="AI355" s="11"/>
    </row>
    <row r="356" spans="1:35" ht="46.5" customHeight="1" outlineLevel="1" x14ac:dyDescent="0.2">
      <c r="A356" s="24">
        <f t="shared" si="178"/>
        <v>0.20833333333333334</v>
      </c>
      <c r="B356" s="25" t="s">
        <v>690</v>
      </c>
      <c r="C356" s="26"/>
      <c r="D356" s="26"/>
      <c r="E356" s="27">
        <v>171807</v>
      </c>
      <c r="F356" s="26" t="s">
        <v>691</v>
      </c>
      <c r="G356" s="26" t="s">
        <v>692</v>
      </c>
      <c r="H356" s="39">
        <v>5</v>
      </c>
      <c r="I356" s="30">
        <f t="shared" si="179"/>
        <v>0.20833333333333334</v>
      </c>
      <c r="J356" s="30">
        <v>0</v>
      </c>
      <c r="K356" s="31" t="s">
        <v>33</v>
      </c>
      <c r="L356" s="32"/>
      <c r="M356" s="32"/>
      <c r="N356" s="32"/>
      <c r="O356" s="33">
        <f>VLOOKUP(K356,Зони!B:D,2,FALSE)</f>
        <v>0</v>
      </c>
      <c r="P356" s="34" t="str">
        <f t="shared" si="180"/>
        <v>немає даних</v>
      </c>
      <c r="Q356" s="34">
        <f t="shared" si="181"/>
        <v>8.9999999999999993E-3</v>
      </c>
      <c r="R356" s="26">
        <v>24</v>
      </c>
      <c r="S356" s="35">
        <f>VLOOKUP(E356,ящв!A:H,3,FALSE)</f>
        <v>11.92</v>
      </c>
      <c r="T356" s="35">
        <f>VLOOKUP(E356,ящв!A:H,4,FALSE)</f>
        <v>4.4999999999999998E-2</v>
      </c>
      <c r="U356" s="33">
        <v>41</v>
      </c>
      <c r="V356" s="33">
        <v>26.5</v>
      </c>
      <c r="W356" s="36">
        <v>41.5</v>
      </c>
      <c r="X356" s="37">
        <f>VLOOKUP(E356,шт!A:H,3,FALSE)</f>
        <v>0.42</v>
      </c>
      <c r="Y356" s="38">
        <v>0.42</v>
      </c>
      <c r="Z356" s="38">
        <v>20</v>
      </c>
      <c r="AA356" s="38">
        <v>20</v>
      </c>
      <c r="AB356" s="38">
        <v>4</v>
      </c>
      <c r="AC356" s="11"/>
      <c r="AD356" s="11"/>
      <c r="AE356" s="11"/>
      <c r="AF356" s="11"/>
      <c r="AG356" s="11"/>
      <c r="AH356" s="11"/>
      <c r="AI356" s="11"/>
    </row>
    <row r="357" spans="1:35" ht="46.5" customHeight="1" outlineLevel="1" x14ac:dyDescent="0.2">
      <c r="A357" s="24">
        <f t="shared" si="178"/>
        <v>1.25</v>
      </c>
      <c r="B357" s="25" t="s">
        <v>693</v>
      </c>
      <c r="C357" s="26"/>
      <c r="D357" s="26"/>
      <c r="E357" s="27">
        <v>171886</v>
      </c>
      <c r="F357" s="26" t="s">
        <v>694</v>
      </c>
      <c r="G357" s="26" t="s">
        <v>695</v>
      </c>
      <c r="H357" s="39">
        <v>15</v>
      </c>
      <c r="I357" s="30">
        <f t="shared" si="179"/>
        <v>1.25</v>
      </c>
      <c r="J357" s="30">
        <v>0</v>
      </c>
      <c r="K357" s="31" t="s">
        <v>33</v>
      </c>
      <c r="L357" s="32"/>
      <c r="M357" s="32"/>
      <c r="N357" s="32"/>
      <c r="O357" s="33">
        <f>VLOOKUP(K357,Зони!B:D,2,FALSE)</f>
        <v>0</v>
      </c>
      <c r="P357" s="34" t="str">
        <f t="shared" si="180"/>
        <v>немає даних</v>
      </c>
      <c r="Q357" s="34">
        <f t="shared" si="181"/>
        <v>3.5999999999999997E-2</v>
      </c>
      <c r="R357" s="26">
        <v>12</v>
      </c>
      <c r="S357" s="35">
        <f>VLOOKUP(E357,ящв!A:H,3,FALSE)</f>
        <v>6.79</v>
      </c>
      <c r="T357" s="35">
        <f>VLOOKUP(E357,ящв!A:H,4,FALSE)</f>
        <v>2.9000000000000001E-2</v>
      </c>
      <c r="U357" s="33">
        <v>39.200000000000003</v>
      </c>
      <c r="V357" s="33">
        <v>35.799999999999997</v>
      </c>
      <c r="W357" s="36">
        <v>20.9</v>
      </c>
      <c r="X357" s="37">
        <f>VLOOKUP(E357,шт!A:H,3,FALSE)</f>
        <v>0.56000000000000005</v>
      </c>
      <c r="Y357" s="38">
        <v>0.56000000000000005</v>
      </c>
      <c r="Z357" s="38">
        <v>20</v>
      </c>
      <c r="AA357" s="38">
        <v>20</v>
      </c>
      <c r="AB357" s="38">
        <v>5.5</v>
      </c>
      <c r="AC357" s="11"/>
      <c r="AD357" s="11"/>
      <c r="AE357" s="11"/>
      <c r="AF357" s="11"/>
      <c r="AG357" s="11"/>
      <c r="AH357" s="11"/>
      <c r="AI357" s="11"/>
    </row>
    <row r="358" spans="1:35" ht="46.5" customHeight="1" outlineLevel="1" x14ac:dyDescent="0.2">
      <c r="A358" s="24">
        <f t="shared" si="178"/>
        <v>0.25</v>
      </c>
      <c r="B358" s="25" t="s">
        <v>696</v>
      </c>
      <c r="C358" s="26"/>
      <c r="D358" s="26"/>
      <c r="E358" s="27">
        <v>169108</v>
      </c>
      <c r="F358" s="26" t="s">
        <v>697</v>
      </c>
      <c r="G358" s="91">
        <v>59380</v>
      </c>
      <c r="H358" s="39">
        <v>6</v>
      </c>
      <c r="I358" s="30">
        <f t="shared" si="179"/>
        <v>0.25</v>
      </c>
      <c r="J358" s="30">
        <v>0</v>
      </c>
      <c r="K358" s="31" t="s">
        <v>33</v>
      </c>
      <c r="L358" s="32"/>
      <c r="M358" s="32"/>
      <c r="N358" s="32"/>
      <c r="O358" s="33">
        <f>VLOOKUP(K358,Зони!B:D,2,FALSE)</f>
        <v>0</v>
      </c>
      <c r="P358" s="34" t="str">
        <f t="shared" si="180"/>
        <v>немає даних</v>
      </c>
      <c r="Q358" s="34">
        <f t="shared" si="181"/>
        <v>8.9999999999999993E-3</v>
      </c>
      <c r="R358" s="53">
        <f>VLOOKUP(E358,ящ!A:H,5,FALSE)</f>
        <v>24</v>
      </c>
      <c r="S358" s="44">
        <f>IF(X358&lt;&gt;"",X358*R358,"немає даних")</f>
        <v>15.600000000000001</v>
      </c>
      <c r="T358" s="43">
        <f>U358*V358*W358/100/100/100</f>
        <v>3.7315200000000007E-2</v>
      </c>
      <c r="U358" s="33">
        <v>55.2</v>
      </c>
      <c r="V358" s="33">
        <v>26</v>
      </c>
      <c r="W358" s="36">
        <v>26</v>
      </c>
      <c r="X358" s="37">
        <f>VLOOKUP(E358,шт!A:H,3,FALSE)</f>
        <v>0.65</v>
      </c>
      <c r="Y358" s="38">
        <v>0.65</v>
      </c>
      <c r="Z358" s="38">
        <v>25</v>
      </c>
      <c r="AA358" s="38">
        <v>25</v>
      </c>
      <c r="AB358" s="38">
        <v>4</v>
      </c>
      <c r="AC358" s="11"/>
      <c r="AD358" s="11"/>
      <c r="AE358" s="11"/>
      <c r="AF358" s="11"/>
      <c r="AG358" s="11"/>
      <c r="AH358" s="11"/>
      <c r="AI358" s="11"/>
    </row>
    <row r="359" spans="1:35" ht="46.5" customHeight="1" outlineLevel="1" x14ac:dyDescent="0.2">
      <c r="A359" s="24">
        <f t="shared" si="178"/>
        <v>4.1666666666666664E-2</v>
      </c>
      <c r="B359" s="25" t="s">
        <v>698</v>
      </c>
      <c r="C359" s="26"/>
      <c r="D359" s="26"/>
      <c r="E359" s="27">
        <v>169109</v>
      </c>
      <c r="F359" s="26" t="s">
        <v>697</v>
      </c>
      <c r="G359" s="92">
        <v>59380</v>
      </c>
      <c r="H359" s="39">
        <v>1</v>
      </c>
      <c r="I359" s="30">
        <f t="shared" si="179"/>
        <v>4.1666666666666664E-2</v>
      </c>
      <c r="J359" s="30">
        <v>0</v>
      </c>
      <c r="K359" s="31" t="s">
        <v>33</v>
      </c>
      <c r="L359" s="32"/>
      <c r="M359" s="32"/>
      <c r="N359" s="32"/>
      <c r="O359" s="33">
        <f>VLOOKUP(K359,Зони!B:D,2,FALSE)</f>
        <v>0</v>
      </c>
      <c r="P359" s="34" t="str">
        <f t="shared" si="180"/>
        <v>немає даних</v>
      </c>
      <c r="Q359" s="50">
        <f t="shared" si="181"/>
        <v>3.0000000000000001E-3</v>
      </c>
      <c r="R359" s="26">
        <v>24</v>
      </c>
      <c r="S359" s="35">
        <f>VLOOKUP(E359,ящв!A:H,3,FALSE)</f>
        <v>23.4</v>
      </c>
      <c r="T359" s="35">
        <f>VLOOKUP(E359,ящв!A:H,4,FALSE)</f>
        <v>7.4999999999999997E-2</v>
      </c>
      <c r="U359" s="33">
        <v>55.2</v>
      </c>
      <c r="V359" s="33">
        <v>26</v>
      </c>
      <c r="W359" s="36">
        <v>26</v>
      </c>
      <c r="X359" s="37">
        <f>VLOOKUP(E359,шт!A:H,3,FALSE)</f>
        <v>0.65</v>
      </c>
      <c r="Y359" s="38">
        <v>0.65</v>
      </c>
      <c r="Z359" s="38">
        <v>25</v>
      </c>
      <c r="AA359" s="38">
        <v>24</v>
      </c>
      <c r="AB359" s="38">
        <v>3</v>
      </c>
      <c r="AC359" s="11"/>
      <c r="AD359" s="11"/>
      <c r="AE359" s="11"/>
      <c r="AF359" s="11"/>
      <c r="AG359" s="11"/>
      <c r="AH359" s="11"/>
      <c r="AI359" s="11"/>
    </row>
    <row r="360" spans="1:35" ht="46.5" customHeight="1" outlineLevel="1" x14ac:dyDescent="0.2">
      <c r="A360" s="24">
        <f t="shared" si="178"/>
        <v>2.9166666666666665</v>
      </c>
      <c r="B360" s="25" t="s">
        <v>699</v>
      </c>
      <c r="C360" s="26"/>
      <c r="D360" s="26"/>
      <c r="E360" s="27">
        <v>169115</v>
      </c>
      <c r="F360" s="26" t="s">
        <v>700</v>
      </c>
      <c r="G360" s="26" t="s">
        <v>701</v>
      </c>
      <c r="H360" s="39">
        <v>70</v>
      </c>
      <c r="I360" s="30">
        <f t="shared" si="179"/>
        <v>2.9166666666666665</v>
      </c>
      <c r="J360" s="30">
        <v>0</v>
      </c>
      <c r="K360" s="31" t="s">
        <v>33</v>
      </c>
      <c r="L360" s="32"/>
      <c r="M360" s="32"/>
      <c r="N360" s="32"/>
      <c r="O360" s="33">
        <f>VLOOKUP(K360,Зони!B:D,2,FALSE)</f>
        <v>0</v>
      </c>
      <c r="P360" s="34" t="str">
        <f t="shared" si="180"/>
        <v>немає даних</v>
      </c>
      <c r="Q360" s="34">
        <f t="shared" si="181"/>
        <v>0.09</v>
      </c>
      <c r="R360" s="53">
        <f>VLOOKUP(E360,ящ!A:H,5,FALSE)</f>
        <v>24</v>
      </c>
      <c r="S360" s="44">
        <f>IF(X360&lt;&gt;"",X360*R360,"немає даних")</f>
        <v>15.600000000000001</v>
      </c>
      <c r="T360" s="43">
        <f>U360*V360*W360/100/100/100</f>
        <v>3.0757999999999997E-2</v>
      </c>
      <c r="U360" s="33">
        <v>26</v>
      </c>
      <c r="V360" s="33">
        <v>45.5</v>
      </c>
      <c r="W360" s="36">
        <v>26</v>
      </c>
      <c r="X360" s="37">
        <f>VLOOKUP(E360,шт!A:H,3,FALSE)</f>
        <v>0.65</v>
      </c>
      <c r="Y360" s="38">
        <v>0.65</v>
      </c>
      <c r="Z360" s="38">
        <v>25</v>
      </c>
      <c r="AA360" s="38">
        <v>25</v>
      </c>
      <c r="AB360" s="38">
        <v>3</v>
      </c>
      <c r="AC360" s="11"/>
      <c r="AD360" s="11"/>
      <c r="AE360" s="11"/>
      <c r="AF360" s="11"/>
      <c r="AG360" s="11"/>
      <c r="AH360" s="11"/>
      <c r="AI360" s="11"/>
    </row>
    <row r="361" spans="1:35" ht="46.5" customHeight="1" outlineLevel="1" x14ac:dyDescent="0.2">
      <c r="A361" s="24">
        <f t="shared" si="178"/>
        <v>3.125</v>
      </c>
      <c r="B361" s="25" t="s">
        <v>702</v>
      </c>
      <c r="C361" s="26"/>
      <c r="D361" s="26"/>
      <c r="E361" s="27">
        <v>169116</v>
      </c>
      <c r="F361" s="26" t="s">
        <v>700</v>
      </c>
      <c r="G361" s="93">
        <v>59586</v>
      </c>
      <c r="H361" s="39">
        <v>75</v>
      </c>
      <c r="I361" s="30">
        <f t="shared" si="179"/>
        <v>3.125</v>
      </c>
      <c r="J361" s="30">
        <v>0</v>
      </c>
      <c r="K361" s="31" t="s">
        <v>33</v>
      </c>
      <c r="L361" s="32"/>
      <c r="M361" s="32"/>
      <c r="N361" s="32"/>
      <c r="O361" s="33">
        <f>VLOOKUP(K361,Зони!B:D,2,FALSE)</f>
        <v>0</v>
      </c>
      <c r="P361" s="34" t="str">
        <f t="shared" si="180"/>
        <v>немає даних</v>
      </c>
      <c r="Q361" s="34">
        <f t="shared" si="181"/>
        <v>0.19400000000000001</v>
      </c>
      <c r="R361" s="26">
        <v>24</v>
      </c>
      <c r="S361" s="35">
        <f>VLOOKUP(E361,ящв!A:H,3,FALSE)</f>
        <v>16.28</v>
      </c>
      <c r="T361" s="35">
        <f>VLOOKUP(E361,ящв!A:H,4,FALSE)</f>
        <v>6.2E-2</v>
      </c>
      <c r="U361" s="33">
        <v>26</v>
      </c>
      <c r="V361" s="33">
        <v>45.5</v>
      </c>
      <c r="W361" s="36">
        <v>26</v>
      </c>
      <c r="X361" s="37">
        <f>VLOOKUP(E361,шт!A:H,3,FALSE)</f>
        <v>0.3</v>
      </c>
      <c r="Y361" s="38">
        <v>0.3</v>
      </c>
      <c r="Z361" s="38">
        <v>26</v>
      </c>
      <c r="AA361" s="38">
        <v>26</v>
      </c>
      <c r="AB361" s="38">
        <v>1</v>
      </c>
      <c r="AC361" s="11"/>
      <c r="AD361" s="11"/>
      <c r="AE361" s="11"/>
      <c r="AF361" s="11"/>
      <c r="AG361" s="11"/>
      <c r="AH361" s="11"/>
      <c r="AI361" s="11"/>
    </row>
    <row r="362" spans="1:35" ht="46.5" customHeight="1" outlineLevel="1" x14ac:dyDescent="0.2">
      <c r="A362" s="24">
        <f t="shared" si="178"/>
        <v>1</v>
      </c>
      <c r="B362" s="25" t="s">
        <v>703</v>
      </c>
      <c r="C362" s="26"/>
      <c r="D362" s="26" t="s">
        <v>31</v>
      </c>
      <c r="E362" s="27">
        <v>167171</v>
      </c>
      <c r="F362" s="26" t="s">
        <v>704</v>
      </c>
      <c r="G362" s="27">
        <v>56585</v>
      </c>
      <c r="H362" s="39">
        <v>12</v>
      </c>
      <c r="I362" s="30">
        <f t="shared" si="179"/>
        <v>1</v>
      </c>
      <c r="J362" s="30">
        <v>0</v>
      </c>
      <c r="K362" s="31" t="s">
        <v>33</v>
      </c>
      <c r="L362" s="32"/>
      <c r="M362" s="32"/>
      <c r="N362" s="32"/>
      <c r="O362" s="33">
        <f>VLOOKUP(K362,Зони!B:D,2,FALSE)</f>
        <v>0</v>
      </c>
      <c r="P362" s="34" t="str">
        <f t="shared" si="180"/>
        <v>немає даних</v>
      </c>
      <c r="Q362" s="34">
        <f t="shared" si="181"/>
        <v>3.1E-2</v>
      </c>
      <c r="R362" s="26">
        <v>12</v>
      </c>
      <c r="S362" s="35">
        <f>VLOOKUP(E362,ящв!A:H,3,FALSE)</f>
        <v>8</v>
      </c>
      <c r="T362" s="35">
        <f>VLOOKUP(E362,ящв!A:H,4,FALSE)</f>
        <v>3.1E-2</v>
      </c>
      <c r="U362" s="33">
        <v>49.3</v>
      </c>
      <c r="V362" s="33">
        <v>29.8</v>
      </c>
      <c r="W362" s="36">
        <v>21.2</v>
      </c>
      <c r="X362" s="37">
        <f>VLOOKUP(E362,шт!A:H,3,FALSE)</f>
        <v>0.65</v>
      </c>
      <c r="Y362" s="38">
        <v>0.65</v>
      </c>
      <c r="Z362" s="38">
        <v>24</v>
      </c>
      <c r="AA362" s="38">
        <v>20.5</v>
      </c>
      <c r="AB362" s="38">
        <v>4.5</v>
      </c>
      <c r="AC362" s="11"/>
      <c r="AD362" s="11"/>
      <c r="AE362" s="11"/>
      <c r="AF362" s="11"/>
      <c r="AG362" s="11"/>
      <c r="AH362" s="11"/>
      <c r="AI362" s="11"/>
    </row>
    <row r="363" spans="1:35" ht="46.5" customHeight="1" outlineLevel="1" x14ac:dyDescent="0.2">
      <c r="A363" s="24">
        <f t="shared" si="178"/>
        <v>1</v>
      </c>
      <c r="B363" s="25" t="s">
        <v>705</v>
      </c>
      <c r="C363" s="26"/>
      <c r="D363" s="26" t="s">
        <v>31</v>
      </c>
      <c r="E363" s="27">
        <v>168740</v>
      </c>
      <c r="F363" s="26" t="s">
        <v>706</v>
      </c>
      <c r="G363" s="27">
        <v>56588</v>
      </c>
      <c r="H363" s="39">
        <v>12</v>
      </c>
      <c r="I363" s="30">
        <f t="shared" si="179"/>
        <v>1</v>
      </c>
      <c r="J363" s="30">
        <v>0</v>
      </c>
      <c r="K363" s="31" t="s">
        <v>33</v>
      </c>
      <c r="L363" s="32"/>
      <c r="M363" s="32"/>
      <c r="N363" s="32"/>
      <c r="O363" s="33">
        <f>VLOOKUP(K363,Зони!B:D,2,FALSE)</f>
        <v>0</v>
      </c>
      <c r="P363" s="34" t="str">
        <f t="shared" si="180"/>
        <v>немає даних</v>
      </c>
      <c r="Q363" s="34">
        <f t="shared" si="181"/>
        <v>3.4000000000000002E-2</v>
      </c>
      <c r="R363" s="26">
        <v>12</v>
      </c>
      <c r="S363" s="35">
        <f>VLOOKUP(E363,ящв!A:H,3,FALSE)</f>
        <v>9.1</v>
      </c>
      <c r="T363" s="35">
        <f>VLOOKUP(E363,ящв!A:H,4,FALSE)</f>
        <v>3.4000000000000002E-2</v>
      </c>
      <c r="U363" s="33">
        <v>49.3</v>
      </c>
      <c r="V363" s="33">
        <v>33</v>
      </c>
      <c r="W363" s="36">
        <v>21.2</v>
      </c>
      <c r="X363" s="37">
        <f>VLOOKUP(E363,шт!A:H,3,FALSE)</f>
        <v>0.75</v>
      </c>
      <c r="Y363" s="38">
        <v>0.75</v>
      </c>
      <c r="Z363" s="38">
        <v>24</v>
      </c>
      <c r="AA363" s="38">
        <v>21</v>
      </c>
      <c r="AB363" s="38">
        <v>5.56</v>
      </c>
      <c r="AC363" s="11"/>
      <c r="AD363" s="11"/>
      <c r="AE363" s="11"/>
      <c r="AF363" s="11"/>
      <c r="AG363" s="11"/>
      <c r="AH363" s="11"/>
      <c r="AI363" s="11"/>
    </row>
    <row r="364" spans="1:35" ht="46.5" customHeight="1" outlineLevel="1" x14ac:dyDescent="0.2">
      <c r="A364" s="24">
        <f t="shared" si="178"/>
        <v>5.916666666666667</v>
      </c>
      <c r="B364" s="25" t="s">
        <v>707</v>
      </c>
      <c r="C364" s="26"/>
      <c r="D364" s="26"/>
      <c r="E364" s="27">
        <v>171884</v>
      </c>
      <c r="F364" s="26" t="s">
        <v>708</v>
      </c>
      <c r="G364" s="54">
        <v>56590</v>
      </c>
      <c r="H364" s="39">
        <v>71</v>
      </c>
      <c r="I364" s="30">
        <f t="shared" si="179"/>
        <v>5.916666666666667</v>
      </c>
      <c r="J364" s="30">
        <v>0</v>
      </c>
      <c r="K364" s="31" t="s">
        <v>33</v>
      </c>
      <c r="L364" s="32"/>
      <c r="M364" s="32"/>
      <c r="N364" s="32"/>
      <c r="O364" s="33">
        <f>VLOOKUP(K364,Зони!B:D,2,FALSE)</f>
        <v>0</v>
      </c>
      <c r="P364" s="34" t="str">
        <f t="shared" si="180"/>
        <v>немає даних</v>
      </c>
      <c r="Q364" s="34">
        <f t="shared" si="181"/>
        <v>0.249</v>
      </c>
      <c r="R364" s="26">
        <v>12</v>
      </c>
      <c r="S364" s="35">
        <f>VLOOKUP(E364,ящв!A:H,3,FALSE)</f>
        <v>9.75</v>
      </c>
      <c r="T364" s="35">
        <f>VLOOKUP(E364,ящв!A:H,4,FALSE)</f>
        <v>4.2000000000000003E-2</v>
      </c>
      <c r="U364" s="33">
        <v>51.1</v>
      </c>
      <c r="V364" s="33">
        <v>39.200000000000003</v>
      </c>
      <c r="W364" s="36">
        <v>20.9</v>
      </c>
      <c r="X364" s="37">
        <f>VLOOKUP(E364,шт!A:H,3,FALSE)</f>
        <v>0.08</v>
      </c>
      <c r="Y364" s="38">
        <v>0.08</v>
      </c>
      <c r="Z364" s="38">
        <v>20</v>
      </c>
      <c r="AA364" s="38">
        <v>19.5</v>
      </c>
      <c r="AB364" s="38">
        <v>8</v>
      </c>
      <c r="AC364" s="11"/>
      <c r="AD364" s="11"/>
      <c r="AE364" s="11"/>
      <c r="AF364" s="11"/>
      <c r="AG364" s="11"/>
      <c r="AH364" s="11"/>
      <c r="AI364" s="11"/>
    </row>
    <row r="365" spans="1:35" ht="46.5" customHeight="1" outlineLevel="1" x14ac:dyDescent="0.2">
      <c r="A365" s="24">
        <f t="shared" si="178"/>
        <v>0.75</v>
      </c>
      <c r="B365" s="25" t="s">
        <v>709</v>
      </c>
      <c r="C365" s="26"/>
      <c r="D365" s="26" t="s">
        <v>31</v>
      </c>
      <c r="E365" s="27">
        <v>169112</v>
      </c>
      <c r="F365" s="26" t="s">
        <v>710</v>
      </c>
      <c r="G365" s="94">
        <v>59570</v>
      </c>
      <c r="H365" s="39">
        <v>9</v>
      </c>
      <c r="I365" s="30">
        <f t="shared" si="179"/>
        <v>0.75</v>
      </c>
      <c r="J365" s="30">
        <v>0</v>
      </c>
      <c r="K365" s="31" t="s">
        <v>33</v>
      </c>
      <c r="L365" s="32"/>
      <c r="M365" s="32"/>
      <c r="N365" s="32"/>
      <c r="O365" s="33">
        <f>VLOOKUP(K365,Зони!B:D,2,FALSE)</f>
        <v>0</v>
      </c>
      <c r="P365" s="34" t="str">
        <f t="shared" si="180"/>
        <v>немає даних</v>
      </c>
      <c r="Q365" s="34">
        <f t="shared" si="181"/>
        <v>0.02</v>
      </c>
      <c r="R365" s="26">
        <v>12</v>
      </c>
      <c r="S365" s="35">
        <f>VLOOKUP(E365,ящв!A:H,3,FALSE)</f>
        <v>6.05</v>
      </c>
      <c r="T365" s="35">
        <f>VLOOKUP(E365,ящв!A:H,4,FALSE)</f>
        <v>2.5999999999999999E-2</v>
      </c>
      <c r="U365" s="33">
        <v>39.200000000000003</v>
      </c>
      <c r="V365" s="33">
        <v>26</v>
      </c>
      <c r="W365" s="36">
        <v>25.5</v>
      </c>
      <c r="X365" s="37">
        <f>VLOOKUP(E365,шт!A:H,3,FALSE)</f>
        <v>0.41</v>
      </c>
      <c r="Y365" s="38">
        <v>0.41</v>
      </c>
      <c r="Z365" s="38">
        <v>25</v>
      </c>
      <c r="AA365" s="38">
        <v>25</v>
      </c>
      <c r="AB365" s="38">
        <v>3</v>
      </c>
      <c r="AC365" s="11"/>
      <c r="AD365" s="11"/>
      <c r="AE365" s="11"/>
      <c r="AF365" s="11"/>
      <c r="AG365" s="11"/>
      <c r="AH365" s="11"/>
      <c r="AI365" s="11"/>
    </row>
    <row r="366" spans="1:35" ht="46.5" customHeight="1" outlineLevel="1" x14ac:dyDescent="0.2">
      <c r="A366" s="24">
        <f t="shared" si="178"/>
        <v>10.875</v>
      </c>
      <c r="B366" s="25" t="s">
        <v>711</v>
      </c>
      <c r="C366" s="26"/>
      <c r="D366" s="26" t="s">
        <v>31</v>
      </c>
      <c r="E366" s="27">
        <v>169113</v>
      </c>
      <c r="F366" s="26" t="s">
        <v>712</v>
      </c>
      <c r="G366" s="27">
        <v>59574</v>
      </c>
      <c r="H366" s="39">
        <v>261</v>
      </c>
      <c r="I366" s="30">
        <f t="shared" si="179"/>
        <v>10.875</v>
      </c>
      <c r="J366" s="30">
        <v>0</v>
      </c>
      <c r="K366" s="31" t="s">
        <v>33</v>
      </c>
      <c r="L366" s="32"/>
      <c r="M366" s="32"/>
      <c r="N366" s="32"/>
      <c r="O366" s="33">
        <f>VLOOKUP(K366,Зони!B:D,2,FALSE)</f>
        <v>0</v>
      </c>
      <c r="P366" s="34" t="str">
        <f t="shared" si="180"/>
        <v>немає даних</v>
      </c>
      <c r="Q366" s="34">
        <f t="shared" si="181"/>
        <v>0.25</v>
      </c>
      <c r="R366" s="26">
        <v>24</v>
      </c>
      <c r="S366" s="35">
        <f>VLOOKUP(E366,ящв!A:H,3,FALSE)</f>
        <v>9.0500000000000007</v>
      </c>
      <c r="T366" s="35">
        <f>VLOOKUP(E366,ящв!A:H,4,FALSE)</f>
        <v>2.3E-2</v>
      </c>
      <c r="U366" s="33">
        <v>33</v>
      </c>
      <c r="V366" s="33">
        <v>27</v>
      </c>
      <c r="W366" s="36">
        <v>25.5</v>
      </c>
      <c r="X366" s="37">
        <f>VLOOKUP(E366,шт!A:H,3,FALSE)</f>
        <v>0.65</v>
      </c>
      <c r="Y366" s="38">
        <v>0.65</v>
      </c>
      <c r="Z366" s="38">
        <v>23</v>
      </c>
      <c r="AA366" s="38">
        <v>15.5</v>
      </c>
      <c r="AB366" s="38">
        <v>2.5</v>
      </c>
      <c r="AC366" s="11"/>
      <c r="AD366" s="11"/>
      <c r="AE366" s="11"/>
      <c r="AF366" s="11"/>
      <c r="AG366" s="11"/>
      <c r="AH366" s="11"/>
      <c r="AI366" s="11"/>
    </row>
    <row r="367" spans="1:35" ht="46.5" customHeight="1" outlineLevel="1" x14ac:dyDescent="0.2">
      <c r="A367" s="24">
        <f t="shared" si="178"/>
        <v>6.75</v>
      </c>
      <c r="B367" s="25" t="s">
        <v>713</v>
      </c>
      <c r="C367" s="26"/>
      <c r="D367" s="26"/>
      <c r="E367" s="27">
        <v>168486</v>
      </c>
      <c r="F367" s="26" t="s">
        <v>714</v>
      </c>
      <c r="G367" s="27">
        <v>56587</v>
      </c>
      <c r="H367" s="39">
        <v>81</v>
      </c>
      <c r="I367" s="30">
        <f t="shared" si="179"/>
        <v>6.75</v>
      </c>
      <c r="J367" s="30">
        <v>0</v>
      </c>
      <c r="K367" s="31" t="s">
        <v>33</v>
      </c>
      <c r="L367" s="32"/>
      <c r="M367" s="32"/>
      <c r="N367" s="32"/>
      <c r="O367" s="33">
        <f>VLOOKUP(K367,Зони!B:D,2,FALSE)</f>
        <v>0</v>
      </c>
      <c r="P367" s="34" t="str">
        <f t="shared" si="180"/>
        <v>немає даних</v>
      </c>
      <c r="Q367" s="34">
        <f t="shared" si="181"/>
        <v>0.26300000000000001</v>
      </c>
      <c r="R367" s="26">
        <v>12</v>
      </c>
      <c r="S367" s="35">
        <f>VLOOKUP(E367,ящв!A:H,3,FALSE)</f>
        <v>10.199999999999999</v>
      </c>
      <c r="T367" s="35">
        <f>VLOOKUP(E367,ящв!A:H,4,FALSE)</f>
        <v>3.9E-2</v>
      </c>
      <c r="U367" s="33">
        <v>49.3</v>
      </c>
      <c r="V367" s="33">
        <v>37.6</v>
      </c>
      <c r="W367" s="36">
        <v>21.2</v>
      </c>
      <c r="X367" s="37">
        <f>VLOOKUP(E367,шт!A:H,3,FALSE)</f>
        <v>0.85</v>
      </c>
      <c r="Y367" s="38">
        <v>0.85</v>
      </c>
      <c r="Z367" s="38">
        <v>24.5</v>
      </c>
      <c r="AA367" s="38">
        <v>20.5</v>
      </c>
      <c r="AB367" s="38">
        <v>6</v>
      </c>
      <c r="AC367" s="11"/>
      <c r="AD367" s="11"/>
      <c r="AE367" s="11"/>
      <c r="AF367" s="11"/>
      <c r="AG367" s="11"/>
      <c r="AH367" s="11"/>
      <c r="AI367" s="11"/>
    </row>
    <row r="368" spans="1:35" ht="12" customHeight="1" outlineLevel="1" x14ac:dyDescent="0.2">
      <c r="A368" s="11"/>
      <c r="B368" s="18" t="s">
        <v>715</v>
      </c>
      <c r="C368" s="19"/>
      <c r="D368" s="20"/>
      <c r="E368" s="21"/>
      <c r="F368" s="21"/>
      <c r="G368" s="21"/>
      <c r="H368" s="20"/>
      <c r="I368" s="21"/>
      <c r="J368" s="21"/>
      <c r="K368" s="21"/>
      <c r="L368" s="21"/>
      <c r="M368" s="21"/>
      <c r="N368" s="21"/>
      <c r="O368" s="20"/>
      <c r="P368" s="22"/>
      <c r="Q368" s="23"/>
      <c r="R368" s="21"/>
      <c r="S368" s="20"/>
      <c r="T368" s="20"/>
      <c r="U368" s="21"/>
      <c r="V368" s="21"/>
      <c r="W368" s="21"/>
      <c r="X368" s="21"/>
      <c r="Y368" s="21"/>
      <c r="Z368" s="21"/>
      <c r="AA368" s="21"/>
      <c r="AB368" s="21"/>
    </row>
    <row r="369" spans="1:35" ht="46.5" customHeight="1" outlineLevel="1" x14ac:dyDescent="0.2">
      <c r="A369" s="24">
        <f t="shared" ref="A369:A380" si="182">J369+I369</f>
        <v>1.5</v>
      </c>
      <c r="B369" s="25" t="s">
        <v>716</v>
      </c>
      <c r="C369" s="26"/>
      <c r="D369" s="26"/>
      <c r="E369" s="27">
        <v>171888</v>
      </c>
      <c r="F369" s="26"/>
      <c r="G369" s="27">
        <v>72060</v>
      </c>
      <c r="H369" s="39">
        <v>18</v>
      </c>
      <c r="I369" s="30">
        <f t="shared" ref="I369:I380" si="183">H369/R369</f>
        <v>1.5</v>
      </c>
      <c r="J369" s="30">
        <v>0</v>
      </c>
      <c r="K369" s="31" t="s">
        <v>33</v>
      </c>
      <c r="L369" s="32"/>
      <c r="M369" s="32"/>
      <c r="N369" s="32"/>
      <c r="O369" s="33">
        <f>VLOOKUP(K369,Зони!B:D,2,FALSE)</f>
        <v>0</v>
      </c>
      <c r="P369" s="34" t="str">
        <f t="shared" ref="P369:P380" si="184">IFERROR(A369/N369*V369/100/O369,"немає даних")</f>
        <v>немає даних</v>
      </c>
      <c r="Q369" s="34">
        <f t="shared" ref="Q369:Q378" si="185">IF(OR(K369="стелаж",K369="2й поверх 1"),ROUND(T369*A369,3),IFERROR(ROUND(P369,1)*U369/100,"немає даних"))</f>
        <v>0.01</v>
      </c>
      <c r="R369" s="53">
        <f>VLOOKUP(E369,ящ!A:H,5,FALSE)</f>
        <v>12</v>
      </c>
      <c r="S369" s="44">
        <f t="shared" ref="S369:S370" si="186">IF(X369&lt;&gt;"",X369*R369,"немає даних")</f>
        <v>14.399999999999999</v>
      </c>
      <c r="T369" s="43">
        <f t="shared" ref="T369:T370" si="187">U369*V369*W369/100/100/100</f>
        <v>6.5919999999999998E-3</v>
      </c>
      <c r="U369" s="48">
        <f t="shared" ref="U369:W369" si="188">Z369</f>
        <v>103</v>
      </c>
      <c r="V369" s="48">
        <f t="shared" si="188"/>
        <v>8</v>
      </c>
      <c r="W369" s="48">
        <f t="shared" si="188"/>
        <v>8</v>
      </c>
      <c r="X369" s="37">
        <f>VLOOKUP(E369,шт!A:H,3,FALSE)</f>
        <v>1.2</v>
      </c>
      <c r="Y369" s="38">
        <v>1.2</v>
      </c>
      <c r="Z369" s="38">
        <v>103</v>
      </c>
      <c r="AA369" s="38">
        <v>8</v>
      </c>
      <c r="AB369" s="38">
        <v>8</v>
      </c>
      <c r="AC369" s="11"/>
      <c r="AD369" s="11"/>
      <c r="AE369" s="11"/>
      <c r="AF369" s="11"/>
      <c r="AG369" s="11"/>
      <c r="AH369" s="11"/>
      <c r="AI369" s="11"/>
    </row>
    <row r="370" spans="1:35" ht="46.5" customHeight="1" outlineLevel="1" x14ac:dyDescent="0.2">
      <c r="A370" s="24">
        <f t="shared" si="182"/>
        <v>11.5</v>
      </c>
      <c r="B370" s="25" t="s">
        <v>717</v>
      </c>
      <c r="C370" s="26"/>
      <c r="D370" s="26"/>
      <c r="E370" s="27">
        <v>172806</v>
      </c>
      <c r="F370" s="26"/>
      <c r="G370" s="27">
        <v>2712</v>
      </c>
      <c r="H370" s="39">
        <v>230</v>
      </c>
      <c r="I370" s="30">
        <f t="shared" si="183"/>
        <v>11.5</v>
      </c>
      <c r="J370" s="30">
        <v>0</v>
      </c>
      <c r="K370" s="31" t="s">
        <v>33</v>
      </c>
      <c r="L370" s="32"/>
      <c r="M370" s="32"/>
      <c r="N370" s="32"/>
      <c r="O370" s="33">
        <f>VLOOKUP(K370,Зони!B:D,2,FALSE)</f>
        <v>0</v>
      </c>
      <c r="P370" s="34" t="str">
        <f t="shared" si="184"/>
        <v>немає даних</v>
      </c>
      <c r="Q370" s="34">
        <f t="shared" si="185"/>
        <v>6.2E-2</v>
      </c>
      <c r="R370" s="53">
        <f>VLOOKUP(E370,ящ!A:H,5,FALSE)</f>
        <v>20</v>
      </c>
      <c r="S370" s="44">
        <f t="shared" si="186"/>
        <v>30</v>
      </c>
      <c r="T370" s="43">
        <f t="shared" si="187"/>
        <v>5.3900000000000007E-3</v>
      </c>
      <c r="U370" s="48">
        <f t="shared" ref="U370:W370" si="189">Z370</f>
        <v>70</v>
      </c>
      <c r="V370" s="48">
        <f t="shared" si="189"/>
        <v>11</v>
      </c>
      <c r="W370" s="48">
        <f t="shared" si="189"/>
        <v>7</v>
      </c>
      <c r="X370" s="37">
        <f>VLOOKUP(E370,шт!A:H,3,FALSE)</f>
        <v>1.5</v>
      </c>
      <c r="Y370" s="38">
        <v>1.5</v>
      </c>
      <c r="Z370" s="38">
        <v>70</v>
      </c>
      <c r="AA370" s="38">
        <v>11</v>
      </c>
      <c r="AB370" s="38">
        <v>7</v>
      </c>
      <c r="AC370" s="11"/>
      <c r="AD370" s="11"/>
      <c r="AE370" s="11"/>
      <c r="AF370" s="11"/>
      <c r="AG370" s="11"/>
      <c r="AH370" s="11"/>
      <c r="AI370" s="11"/>
    </row>
    <row r="371" spans="1:35" ht="46.5" customHeight="1" outlineLevel="1" x14ac:dyDescent="0.2">
      <c r="A371" s="24">
        <f t="shared" si="182"/>
        <v>13</v>
      </c>
      <c r="B371" s="25" t="s">
        <v>718</v>
      </c>
      <c r="C371" s="26"/>
      <c r="D371" s="26" t="s">
        <v>31</v>
      </c>
      <c r="E371" s="27">
        <v>168197</v>
      </c>
      <c r="F371" s="26" t="s">
        <v>719</v>
      </c>
      <c r="G371" s="27">
        <v>56508</v>
      </c>
      <c r="H371" s="39">
        <v>6</v>
      </c>
      <c r="I371" s="30">
        <f t="shared" si="183"/>
        <v>1</v>
      </c>
      <c r="J371" s="30">
        <v>12</v>
      </c>
      <c r="K371" s="31" t="s">
        <v>33</v>
      </c>
      <c r="L371" s="32"/>
      <c r="M371" s="32"/>
      <c r="N371" s="32"/>
      <c r="O371" s="33">
        <f>VLOOKUP(K371,Зони!B:D,2,FALSE)</f>
        <v>0</v>
      </c>
      <c r="P371" s="34" t="str">
        <f t="shared" si="184"/>
        <v>немає даних</v>
      </c>
      <c r="Q371" s="34">
        <f t="shared" si="185"/>
        <v>0.39</v>
      </c>
      <c r="R371" s="26">
        <v>6</v>
      </c>
      <c r="S371" s="35">
        <f>VLOOKUP(E371,ящв!A:H,3,FALSE)</f>
        <v>7.8</v>
      </c>
      <c r="T371" s="35">
        <f>VLOOKUP(E371,ящв!A:H,4,FALSE)</f>
        <v>0.03</v>
      </c>
      <c r="U371" s="33">
        <v>51</v>
      </c>
      <c r="V371" s="33">
        <v>23.9</v>
      </c>
      <c r="W371" s="36">
        <v>25</v>
      </c>
      <c r="X371" s="37">
        <f>VLOOKUP(E371,шт!A:H,3,FALSE)</f>
        <v>1.3</v>
      </c>
      <c r="Y371" s="38">
        <v>1.3</v>
      </c>
      <c r="Z371" s="38">
        <v>25</v>
      </c>
      <c r="AA371" s="38">
        <v>23</v>
      </c>
      <c r="AB371" s="38">
        <v>7.5</v>
      </c>
      <c r="AC371" s="11"/>
      <c r="AD371" s="11"/>
      <c r="AE371" s="11"/>
      <c r="AF371" s="11"/>
      <c r="AG371" s="11"/>
      <c r="AH371" s="11"/>
      <c r="AI371" s="11"/>
    </row>
    <row r="372" spans="1:35" ht="46.5" customHeight="1" outlineLevel="1" x14ac:dyDescent="0.2">
      <c r="A372" s="24">
        <f t="shared" si="182"/>
        <v>0.75</v>
      </c>
      <c r="B372" s="25" t="s">
        <v>720</v>
      </c>
      <c r="C372" s="26"/>
      <c r="D372" s="26"/>
      <c r="E372" s="27">
        <v>171911</v>
      </c>
      <c r="F372" s="26" t="s">
        <v>721</v>
      </c>
      <c r="G372" s="95">
        <v>57534</v>
      </c>
      <c r="H372" s="39">
        <v>3</v>
      </c>
      <c r="I372" s="30">
        <f t="shared" si="183"/>
        <v>0.75</v>
      </c>
      <c r="J372" s="30">
        <v>0</v>
      </c>
      <c r="K372" s="31" t="s">
        <v>33</v>
      </c>
      <c r="L372" s="32"/>
      <c r="M372" s="32"/>
      <c r="N372" s="32"/>
      <c r="O372" s="33">
        <f>VLOOKUP(K372,Зони!B:D,2,FALSE)</f>
        <v>0</v>
      </c>
      <c r="P372" s="34" t="str">
        <f t="shared" si="184"/>
        <v>немає даних</v>
      </c>
      <c r="Q372" s="34">
        <f t="shared" si="185"/>
        <v>2.5999999999999999E-2</v>
      </c>
      <c r="R372" s="26">
        <v>4</v>
      </c>
      <c r="S372" s="35">
        <f>VLOOKUP(E372,ящв!A:H,3,FALSE)</f>
        <v>9.52</v>
      </c>
      <c r="T372" s="35">
        <f>VLOOKUP(E372,ящв!A:H,4,FALSE)</f>
        <v>3.4000000000000002E-2</v>
      </c>
      <c r="U372" s="33">
        <v>39.4</v>
      </c>
      <c r="V372" s="33">
        <v>27.7</v>
      </c>
      <c r="W372" s="36">
        <v>31.5</v>
      </c>
      <c r="X372" s="37">
        <f>VLOOKUP(E372,шт!A:H,3,FALSE)</f>
        <v>2.3199999999999998</v>
      </c>
      <c r="Y372" s="38">
        <v>2.3199999999999998</v>
      </c>
      <c r="Z372" s="38">
        <v>30.5</v>
      </c>
      <c r="AA372" s="38">
        <v>26.5</v>
      </c>
      <c r="AB372" s="38">
        <v>9.5</v>
      </c>
      <c r="AC372" s="11"/>
      <c r="AD372" s="11"/>
      <c r="AE372" s="11"/>
      <c r="AF372" s="11"/>
      <c r="AG372" s="11"/>
      <c r="AH372" s="11"/>
      <c r="AI372" s="11"/>
    </row>
    <row r="373" spans="1:35" ht="46.5" customHeight="1" outlineLevel="1" x14ac:dyDescent="0.2">
      <c r="A373" s="24">
        <f t="shared" si="182"/>
        <v>7.416666666666667</v>
      </c>
      <c r="B373" s="25" t="s">
        <v>722</v>
      </c>
      <c r="C373" s="26"/>
      <c r="D373" s="26" t="s">
        <v>31</v>
      </c>
      <c r="E373" s="27">
        <v>170333</v>
      </c>
      <c r="F373" s="26" t="s">
        <v>723</v>
      </c>
      <c r="G373" s="27">
        <v>58504</v>
      </c>
      <c r="H373" s="39">
        <v>53</v>
      </c>
      <c r="I373" s="30">
        <f t="shared" si="183"/>
        <v>4.416666666666667</v>
      </c>
      <c r="J373" s="30">
        <v>3</v>
      </c>
      <c r="K373" s="31" t="s">
        <v>33</v>
      </c>
      <c r="L373" s="32"/>
      <c r="M373" s="32"/>
      <c r="N373" s="32"/>
      <c r="O373" s="33">
        <f>VLOOKUP(K373,Зони!B:D,2,FALSE)</f>
        <v>0</v>
      </c>
      <c r="P373" s="34" t="str">
        <f t="shared" si="184"/>
        <v>немає даних</v>
      </c>
      <c r="Q373" s="34">
        <f t="shared" si="185"/>
        <v>0.193</v>
      </c>
      <c r="R373" s="26">
        <v>12</v>
      </c>
      <c r="S373" s="35">
        <f>VLOOKUP(E373,ящв!A:H,3,FALSE)</f>
        <v>6.65</v>
      </c>
      <c r="T373" s="35">
        <f>VLOOKUP(E373,ящв!A:H,4,FALSE)</f>
        <v>2.5999999999999999E-2</v>
      </c>
      <c r="U373" s="33">
        <v>39.200000000000003</v>
      </c>
      <c r="V373" s="33">
        <v>32</v>
      </c>
      <c r="W373" s="36">
        <v>20.6</v>
      </c>
      <c r="X373" s="37">
        <f>VLOOKUP(E373,шт!A:H,3,FALSE)</f>
        <v>0.53</v>
      </c>
      <c r="Y373" s="38">
        <v>0.53</v>
      </c>
      <c r="Z373" s="38">
        <v>20</v>
      </c>
      <c r="AA373" s="38">
        <v>19</v>
      </c>
      <c r="AB373" s="38">
        <v>5</v>
      </c>
      <c r="AC373" s="11"/>
      <c r="AD373" s="11"/>
      <c r="AE373" s="11"/>
      <c r="AF373" s="11"/>
      <c r="AG373" s="11"/>
      <c r="AH373" s="11"/>
      <c r="AI373" s="11"/>
    </row>
    <row r="374" spans="1:35" ht="46.5" customHeight="1" outlineLevel="1" x14ac:dyDescent="0.2">
      <c r="A374" s="24">
        <f t="shared" si="182"/>
        <v>6.333333333333333</v>
      </c>
      <c r="B374" s="25" t="s">
        <v>724</v>
      </c>
      <c r="C374" s="26"/>
      <c r="D374" s="26" t="s">
        <v>31</v>
      </c>
      <c r="E374" s="27">
        <v>171951</v>
      </c>
      <c r="F374" s="26" t="s">
        <v>725</v>
      </c>
      <c r="G374" s="27">
        <v>58507</v>
      </c>
      <c r="H374" s="39">
        <v>8</v>
      </c>
      <c r="I374" s="30">
        <f t="shared" si="183"/>
        <v>1.3333333333333333</v>
      </c>
      <c r="J374" s="30">
        <v>5</v>
      </c>
      <c r="K374" s="31" t="s">
        <v>33</v>
      </c>
      <c r="L374" s="32"/>
      <c r="M374" s="32"/>
      <c r="N374" s="32"/>
      <c r="O374" s="33">
        <f>VLOOKUP(K374,Зони!B:D,2,FALSE)</f>
        <v>0</v>
      </c>
      <c r="P374" s="34" t="str">
        <f t="shared" si="184"/>
        <v>немає даних</v>
      </c>
      <c r="Q374" s="34">
        <f t="shared" si="185"/>
        <v>0.23400000000000001</v>
      </c>
      <c r="R374" s="26">
        <v>6</v>
      </c>
      <c r="S374" s="35">
        <f>VLOOKUP(E374,ящв!A:H,3,FALSE)</f>
        <v>10.25</v>
      </c>
      <c r="T374" s="35">
        <f>VLOOKUP(E374,ящв!A:H,4,FALSE)</f>
        <v>3.6999999999999998E-2</v>
      </c>
      <c r="U374" s="33">
        <v>52.9</v>
      </c>
      <c r="V374" s="33">
        <v>27.7</v>
      </c>
      <c r="W374" s="36">
        <v>25.1</v>
      </c>
      <c r="X374" s="37">
        <f>VLOOKUP(E374,шт!A:H,3,FALSE)</f>
        <v>1.84</v>
      </c>
      <c r="Y374" s="38">
        <v>1.84</v>
      </c>
      <c r="Z374" s="38">
        <v>27</v>
      </c>
      <c r="AA374" s="38">
        <v>24.5</v>
      </c>
      <c r="AB374" s="38">
        <v>8.5</v>
      </c>
      <c r="AC374" s="11"/>
      <c r="AD374" s="11"/>
      <c r="AE374" s="11"/>
      <c r="AF374" s="11"/>
      <c r="AG374" s="11"/>
      <c r="AH374" s="11"/>
      <c r="AI374" s="11"/>
    </row>
    <row r="375" spans="1:35" ht="46.5" customHeight="1" outlineLevel="1" x14ac:dyDescent="0.2">
      <c r="A375" s="24">
        <f t="shared" si="182"/>
        <v>13.833333333333334</v>
      </c>
      <c r="B375" s="25" t="s">
        <v>726</v>
      </c>
      <c r="C375" s="26"/>
      <c r="D375" s="26" t="s">
        <v>31</v>
      </c>
      <c r="E375" s="27">
        <v>167000</v>
      </c>
      <c r="F375" s="26" t="s">
        <v>727</v>
      </c>
      <c r="G375" s="27">
        <v>56822</v>
      </c>
      <c r="H375" s="39">
        <v>5</v>
      </c>
      <c r="I375" s="30">
        <f t="shared" si="183"/>
        <v>0.83333333333333337</v>
      </c>
      <c r="J375" s="30">
        <v>13</v>
      </c>
      <c r="K375" s="31" t="s">
        <v>33</v>
      </c>
      <c r="L375" s="32"/>
      <c r="M375" s="32"/>
      <c r="N375" s="32"/>
      <c r="O375" s="33">
        <f>VLOOKUP(K375,Зони!B:D,2,FALSE)</f>
        <v>0</v>
      </c>
      <c r="P375" s="34" t="str">
        <f t="shared" si="184"/>
        <v>немає даних</v>
      </c>
      <c r="Q375" s="34">
        <f t="shared" si="185"/>
        <v>0.54</v>
      </c>
      <c r="R375" s="26">
        <v>6</v>
      </c>
      <c r="S375" s="35">
        <f>VLOOKUP(E375,ящв!A:H,3,FALSE)</f>
        <v>9.3000000000000007</v>
      </c>
      <c r="T375" s="35">
        <f>VLOOKUP(E375,ящв!A:H,4,FALSE)</f>
        <v>3.9E-2</v>
      </c>
      <c r="U375" s="33">
        <v>56.7</v>
      </c>
      <c r="V375" s="33">
        <v>27.7</v>
      </c>
      <c r="W375" s="36">
        <v>25.1</v>
      </c>
      <c r="X375" s="37">
        <f>VLOOKUP(E375,шт!A:H,3,FALSE)</f>
        <v>1.5</v>
      </c>
      <c r="Y375" s="38">
        <v>1.5</v>
      </c>
      <c r="Z375" s="38">
        <v>25.5</v>
      </c>
      <c r="AA375" s="38">
        <v>23</v>
      </c>
      <c r="AB375" s="38">
        <v>9.5</v>
      </c>
      <c r="AC375" s="11"/>
      <c r="AD375" s="11"/>
      <c r="AE375" s="11"/>
      <c r="AF375" s="11"/>
      <c r="AG375" s="11"/>
      <c r="AH375" s="11"/>
      <c r="AI375" s="11"/>
    </row>
    <row r="376" spans="1:35" ht="46.5" customHeight="1" outlineLevel="1" x14ac:dyDescent="0.2">
      <c r="A376" s="24">
        <f t="shared" si="182"/>
        <v>0.66666666666666663</v>
      </c>
      <c r="B376" s="25" t="s">
        <v>728</v>
      </c>
      <c r="C376" s="26"/>
      <c r="D376" s="26" t="s">
        <v>31</v>
      </c>
      <c r="E376" s="27">
        <v>166999</v>
      </c>
      <c r="F376" s="26" t="s">
        <v>729</v>
      </c>
      <c r="G376" s="27">
        <v>58821</v>
      </c>
      <c r="H376" s="39">
        <v>2</v>
      </c>
      <c r="I376" s="30">
        <f t="shared" si="183"/>
        <v>0.66666666666666663</v>
      </c>
      <c r="J376" s="30">
        <v>0</v>
      </c>
      <c r="K376" s="31" t="s">
        <v>33</v>
      </c>
      <c r="L376" s="32"/>
      <c r="M376" s="32"/>
      <c r="N376" s="32"/>
      <c r="O376" s="33">
        <f>VLOOKUP(K376,Зони!B:D,2,FALSE)</f>
        <v>0</v>
      </c>
      <c r="P376" s="34" t="str">
        <f t="shared" si="184"/>
        <v>немає даних</v>
      </c>
      <c r="Q376" s="34">
        <f t="shared" si="185"/>
        <v>4.2999999999999997E-2</v>
      </c>
      <c r="R376" s="26">
        <v>3</v>
      </c>
      <c r="S376" s="35">
        <f>VLOOKUP(E376,ящв!A:H,3,FALSE)</f>
        <v>11.65</v>
      </c>
      <c r="T376" s="35">
        <f>VLOOKUP(E376,ящв!A:H,4,FALSE)</f>
        <v>6.4000000000000001E-2</v>
      </c>
      <c r="U376" s="33">
        <v>55.5</v>
      </c>
      <c r="V376" s="33">
        <v>36.6</v>
      </c>
      <c r="W376" s="36">
        <v>31.5</v>
      </c>
      <c r="X376" s="37">
        <f>VLOOKUP(E376,шт!A:H,3,FALSE)</f>
        <v>3.5</v>
      </c>
      <c r="Y376" s="38">
        <v>3.5</v>
      </c>
      <c r="Z376" s="38">
        <v>36</v>
      </c>
      <c r="AA376" s="38">
        <v>30.5</v>
      </c>
      <c r="AB376" s="38">
        <v>17</v>
      </c>
      <c r="AC376" s="11"/>
      <c r="AD376" s="11"/>
      <c r="AE376" s="11"/>
      <c r="AF376" s="11"/>
      <c r="AG376" s="11"/>
      <c r="AH376" s="11"/>
      <c r="AI376" s="11"/>
    </row>
    <row r="377" spans="1:35" ht="46.5" customHeight="1" outlineLevel="1" x14ac:dyDescent="0.2">
      <c r="A377" s="24">
        <f t="shared" si="182"/>
        <v>25.083333333333332</v>
      </c>
      <c r="B377" s="25" t="s">
        <v>730</v>
      </c>
      <c r="C377" s="26"/>
      <c r="D377" s="26"/>
      <c r="E377" s="27">
        <v>172457</v>
      </c>
      <c r="F377" s="26" t="s">
        <v>731</v>
      </c>
      <c r="G377" s="26" t="s">
        <v>732</v>
      </c>
      <c r="H377" s="39">
        <v>301</v>
      </c>
      <c r="I377" s="30">
        <f t="shared" si="183"/>
        <v>25.083333333333332</v>
      </c>
      <c r="J377" s="30">
        <v>0</v>
      </c>
      <c r="K377" s="31" t="s">
        <v>33</v>
      </c>
      <c r="L377" s="32"/>
      <c r="M377" s="32"/>
      <c r="N377" s="32"/>
      <c r="O377" s="33">
        <f>VLOOKUP(K377,Зони!B:D,2,FALSE)</f>
        <v>0</v>
      </c>
      <c r="P377" s="34" t="str">
        <f t="shared" si="184"/>
        <v>немає даних</v>
      </c>
      <c r="Q377" s="34">
        <f t="shared" si="185"/>
        <v>0.33400000000000002</v>
      </c>
      <c r="R377" s="96">
        <v>12</v>
      </c>
      <c r="S377" s="44">
        <f>IF(X377&lt;&gt;"",X377*R377,"немає даних")</f>
        <v>0.48</v>
      </c>
      <c r="T377" s="43">
        <f>U377*V377*W377/100/100/100</f>
        <v>1.330776E-2</v>
      </c>
      <c r="U377" s="33">
        <v>30.3</v>
      </c>
      <c r="V377" s="33">
        <v>24.4</v>
      </c>
      <c r="W377" s="36">
        <v>18</v>
      </c>
      <c r="X377" s="37">
        <f>VLOOKUP(E377,шт!A:H,3,FALSE)</f>
        <v>0.04</v>
      </c>
      <c r="Y377" s="38">
        <v>0.04</v>
      </c>
      <c r="Z377" s="38">
        <v>15</v>
      </c>
      <c r="AA377" s="38">
        <v>12</v>
      </c>
      <c r="AB377" s="38">
        <v>2</v>
      </c>
      <c r="AC377" s="11"/>
      <c r="AD377" s="11"/>
      <c r="AE377" s="11"/>
      <c r="AF377" s="11"/>
      <c r="AG377" s="11"/>
      <c r="AH377" s="11"/>
      <c r="AI377" s="11"/>
    </row>
    <row r="378" spans="1:35" ht="46.5" customHeight="1" outlineLevel="1" x14ac:dyDescent="0.2">
      <c r="A378" s="24">
        <f t="shared" si="182"/>
        <v>19.5</v>
      </c>
      <c r="B378" s="25" t="s">
        <v>733</v>
      </c>
      <c r="C378" s="26"/>
      <c r="D378" s="26" t="s">
        <v>31</v>
      </c>
      <c r="E378" s="27">
        <v>170361</v>
      </c>
      <c r="F378" s="26" t="s">
        <v>731</v>
      </c>
      <c r="G378" s="26" t="s">
        <v>734</v>
      </c>
      <c r="H378" s="39">
        <v>234</v>
      </c>
      <c r="I378" s="30">
        <f t="shared" si="183"/>
        <v>19.5</v>
      </c>
      <c r="J378" s="30">
        <v>0</v>
      </c>
      <c r="K378" s="31" t="s">
        <v>33</v>
      </c>
      <c r="L378" s="32"/>
      <c r="M378" s="32"/>
      <c r="N378" s="32"/>
      <c r="O378" s="33">
        <f>VLOOKUP(K378,Зони!B:D,2,FALSE)</f>
        <v>0</v>
      </c>
      <c r="P378" s="34" t="str">
        <f t="shared" si="184"/>
        <v>немає даних</v>
      </c>
      <c r="Q378" s="34">
        <f t="shared" si="185"/>
        <v>0.52700000000000002</v>
      </c>
      <c r="R378" s="26">
        <v>12</v>
      </c>
      <c r="S378" s="35">
        <f>VLOOKUP(E378,ящв!A:H,3,FALSE)</f>
        <v>4.5</v>
      </c>
      <c r="T378" s="35">
        <f>VLOOKUP(E378,ящв!A:H,4,FALSE)</f>
        <v>2.7E-2</v>
      </c>
      <c r="U378" s="33">
        <v>30.3</v>
      </c>
      <c r="V378" s="33">
        <v>24.4</v>
      </c>
      <c r="W378" s="36">
        <v>18</v>
      </c>
      <c r="X378" s="37">
        <f>VLOOKUP(E378,шт!A:H,3,FALSE)</f>
        <v>0.11</v>
      </c>
      <c r="Y378" s="38">
        <v>0.11</v>
      </c>
      <c r="Z378" s="38">
        <v>17</v>
      </c>
      <c r="AA378" s="38">
        <v>15</v>
      </c>
      <c r="AB378" s="38">
        <v>3.5</v>
      </c>
      <c r="AC378" s="11"/>
      <c r="AD378" s="11"/>
      <c r="AE378" s="11"/>
      <c r="AF378" s="11"/>
      <c r="AG378" s="11"/>
      <c r="AH378" s="11"/>
      <c r="AI378" s="11"/>
    </row>
    <row r="379" spans="1:35" ht="46.5" customHeight="1" outlineLevel="1" x14ac:dyDescent="0.2">
      <c r="A379" s="24">
        <f t="shared" si="182"/>
        <v>26</v>
      </c>
      <c r="B379" s="25" t="s">
        <v>735</v>
      </c>
      <c r="C379" s="26"/>
      <c r="D379" s="26" t="s">
        <v>657</v>
      </c>
      <c r="E379" s="27">
        <v>173025</v>
      </c>
      <c r="F379" s="26"/>
      <c r="G379" s="27">
        <v>72599</v>
      </c>
      <c r="H379" s="39">
        <v>26</v>
      </c>
      <c r="I379" s="45">
        <f t="shared" si="183"/>
        <v>26</v>
      </c>
      <c r="J379" s="30">
        <v>0</v>
      </c>
      <c r="K379" s="31" t="s">
        <v>33</v>
      </c>
      <c r="L379" s="32"/>
      <c r="M379" s="32"/>
      <c r="N379" s="32"/>
      <c r="O379" s="33">
        <f>VLOOKUP(K379,Зони!B:D,2,FALSE)</f>
        <v>0</v>
      </c>
      <c r="P379" s="34" t="str">
        <f t="shared" si="184"/>
        <v>немає даних</v>
      </c>
      <c r="Q379" s="34">
        <f t="shared" ref="Q379:Q380" si="190">IF(OR(K379="стелаж",K379="2й поверх 1"),ROUND(U379*V379*W379/100/100/100*A379,3),IFERROR(ROUND(P379,1)*U379/100,"немає даних"))</f>
        <v>0.127</v>
      </c>
      <c r="R379" s="47">
        <v>1</v>
      </c>
      <c r="S379" s="49">
        <f t="shared" ref="S379:W379" si="191">IF(X379&lt;&gt;"",X379,"немає даних")</f>
        <v>0.2</v>
      </c>
      <c r="T379" s="48">
        <f t="shared" si="191"/>
        <v>0.2</v>
      </c>
      <c r="U379" s="48">
        <f t="shared" si="191"/>
        <v>35</v>
      </c>
      <c r="V379" s="48">
        <f t="shared" si="191"/>
        <v>28</v>
      </c>
      <c r="W379" s="48">
        <f t="shared" si="191"/>
        <v>5</v>
      </c>
      <c r="X379" s="37">
        <f>VLOOKUP(E379,шт!A:H,3,FALSE)</f>
        <v>0.2</v>
      </c>
      <c r="Y379" s="38">
        <v>0.2</v>
      </c>
      <c r="Z379" s="38">
        <v>35</v>
      </c>
      <c r="AA379" s="38">
        <v>28</v>
      </c>
      <c r="AB379" s="38">
        <v>5</v>
      </c>
      <c r="AC379" s="11"/>
      <c r="AD379" s="11"/>
      <c r="AE379" s="11"/>
      <c r="AF379" s="11"/>
      <c r="AG379" s="11"/>
      <c r="AH379" s="11"/>
      <c r="AI379" s="11"/>
    </row>
    <row r="380" spans="1:35" ht="46.5" customHeight="1" outlineLevel="1" x14ac:dyDescent="0.2">
      <c r="A380" s="24">
        <f t="shared" si="182"/>
        <v>415</v>
      </c>
      <c r="B380" s="25" t="s">
        <v>736</v>
      </c>
      <c r="C380" s="26"/>
      <c r="D380" s="26"/>
      <c r="E380" s="27">
        <v>170711</v>
      </c>
      <c r="F380" s="26"/>
      <c r="G380" s="27">
        <v>44408</v>
      </c>
      <c r="H380" s="39">
        <v>415</v>
      </c>
      <c r="I380" s="45">
        <f t="shared" si="183"/>
        <v>415</v>
      </c>
      <c r="J380" s="30">
        <v>0</v>
      </c>
      <c r="K380" s="31" t="s">
        <v>33</v>
      </c>
      <c r="L380" s="32"/>
      <c r="M380" s="32"/>
      <c r="N380" s="32"/>
      <c r="O380" s="33">
        <f>VLOOKUP(K380,Зони!B:D,2,FALSE)</f>
        <v>0</v>
      </c>
      <c r="P380" s="34" t="str">
        <f t="shared" si="184"/>
        <v>немає даних</v>
      </c>
      <c r="Q380" s="34">
        <f t="shared" si="190"/>
        <v>0.29199999999999998</v>
      </c>
      <c r="R380" s="47">
        <v>1</v>
      </c>
      <c r="S380" s="49">
        <f t="shared" ref="S380:W380" si="192">IF(X380&lt;&gt;"",X380,"немає даних")</f>
        <v>0.1</v>
      </c>
      <c r="T380" s="48">
        <f t="shared" si="192"/>
        <v>0.1</v>
      </c>
      <c r="U380" s="48">
        <f t="shared" si="192"/>
        <v>22</v>
      </c>
      <c r="V380" s="48">
        <f t="shared" si="192"/>
        <v>16</v>
      </c>
      <c r="W380" s="48">
        <f t="shared" si="192"/>
        <v>2</v>
      </c>
      <c r="X380" s="37">
        <f>VLOOKUP(E380,шт!A:H,3,FALSE)</f>
        <v>0.1</v>
      </c>
      <c r="Y380" s="38">
        <v>0.1</v>
      </c>
      <c r="Z380" s="38">
        <v>22</v>
      </c>
      <c r="AA380" s="38">
        <v>16</v>
      </c>
      <c r="AB380" s="38">
        <v>2</v>
      </c>
      <c r="AC380" s="11"/>
      <c r="AD380" s="11"/>
      <c r="AE380" s="11"/>
      <c r="AF380" s="11"/>
      <c r="AG380" s="11"/>
      <c r="AH380" s="11"/>
      <c r="AI380" s="11"/>
    </row>
    <row r="381" spans="1:35" ht="12" customHeight="1" outlineLevel="1" x14ac:dyDescent="0.2">
      <c r="A381" s="11"/>
      <c r="B381" s="18" t="s">
        <v>737</v>
      </c>
      <c r="C381" s="19"/>
      <c r="D381" s="20"/>
      <c r="E381" s="21"/>
      <c r="F381" s="21"/>
      <c r="G381" s="21"/>
      <c r="H381" s="20"/>
      <c r="I381" s="21"/>
      <c r="J381" s="21"/>
      <c r="K381" s="21"/>
      <c r="L381" s="21"/>
      <c r="M381" s="21"/>
      <c r="N381" s="21"/>
      <c r="O381" s="20"/>
      <c r="P381" s="22"/>
      <c r="Q381" s="23"/>
      <c r="R381" s="21"/>
      <c r="S381" s="20"/>
      <c r="T381" s="20"/>
      <c r="U381" s="21"/>
      <c r="V381" s="21"/>
      <c r="W381" s="21"/>
      <c r="X381" s="21"/>
      <c r="Y381" s="21"/>
      <c r="Z381" s="21"/>
      <c r="AA381" s="21"/>
      <c r="AB381" s="21"/>
    </row>
    <row r="382" spans="1:35" ht="46.5" customHeight="1" outlineLevel="1" x14ac:dyDescent="0.2">
      <c r="A382" s="24">
        <f t="shared" ref="A382:A396" si="193">J382+I382</f>
        <v>0.83333333333333337</v>
      </c>
      <c r="B382" s="25" t="s">
        <v>738</v>
      </c>
      <c r="C382" s="26"/>
      <c r="D382" s="26"/>
      <c r="E382" s="27">
        <v>173140</v>
      </c>
      <c r="F382" s="26" t="s">
        <v>739</v>
      </c>
      <c r="G382" s="27">
        <v>58154</v>
      </c>
      <c r="H382" s="39">
        <v>5</v>
      </c>
      <c r="I382" s="30">
        <f t="shared" ref="I382:I396" si="194">H382/R382</f>
        <v>0.83333333333333337</v>
      </c>
      <c r="J382" s="30">
        <v>0</v>
      </c>
      <c r="K382" s="31" t="s">
        <v>33</v>
      </c>
      <c r="L382" s="32"/>
      <c r="M382" s="32"/>
      <c r="N382" s="32"/>
      <c r="O382" s="33">
        <f>VLOOKUP(K382,Зони!B:D,2,FALSE)</f>
        <v>0</v>
      </c>
      <c r="P382" s="34" t="str">
        <f t="shared" ref="P382:P396" si="195">IFERROR(A382/N382*V382/100/O382,"немає даних")</f>
        <v>немає даних</v>
      </c>
      <c r="Q382" s="34">
        <f t="shared" ref="Q382:Q389" si="196">IF(OR(K382="стелаж",K382="2й поверх 1"),ROUND(T382*A382,3),IFERROR(ROUND(P382,1)*U382/100,"немає даних"))</f>
        <v>2.1999999999999999E-2</v>
      </c>
      <c r="R382" s="26">
        <v>6</v>
      </c>
      <c r="S382" s="35">
        <f>VLOOKUP(E382,ящв!A:H,3,FALSE)</f>
        <v>5.4</v>
      </c>
      <c r="T382" s="35">
        <f>VLOOKUP(E382,ящв!A:H,4,FALSE)</f>
        <v>2.5999999999999999E-2</v>
      </c>
      <c r="U382" s="33">
        <v>47.2</v>
      </c>
      <c r="V382" s="33">
        <v>22.3</v>
      </c>
      <c r="W382" s="36">
        <v>25</v>
      </c>
      <c r="X382" s="37">
        <f>VLOOKUP(E382,шт!A:H,3,FALSE)</f>
        <v>0.75</v>
      </c>
      <c r="Y382" s="38">
        <v>0.75</v>
      </c>
      <c r="Z382" s="38">
        <v>24</v>
      </c>
      <c r="AA382" s="38">
        <v>21</v>
      </c>
      <c r="AB382" s="38">
        <v>8</v>
      </c>
      <c r="AC382" s="11"/>
      <c r="AD382" s="11"/>
      <c r="AE382" s="11"/>
      <c r="AF382" s="11"/>
      <c r="AG382" s="11"/>
      <c r="AH382" s="11"/>
      <c r="AI382" s="11"/>
    </row>
    <row r="383" spans="1:35" ht="46.5" customHeight="1" outlineLevel="1" x14ac:dyDescent="0.2">
      <c r="A383" s="24">
        <f t="shared" si="193"/>
        <v>1.4166666666666667</v>
      </c>
      <c r="B383" s="25" t="s">
        <v>740</v>
      </c>
      <c r="C383" s="26"/>
      <c r="D383" s="26"/>
      <c r="E383" s="27">
        <v>168386</v>
      </c>
      <c r="F383" s="26" t="s">
        <v>741</v>
      </c>
      <c r="G383" s="97">
        <v>58165</v>
      </c>
      <c r="H383" s="39">
        <v>17</v>
      </c>
      <c r="I383" s="30">
        <f t="shared" si="194"/>
        <v>1.4166666666666667</v>
      </c>
      <c r="J383" s="30">
        <v>0</v>
      </c>
      <c r="K383" s="31" t="s">
        <v>33</v>
      </c>
      <c r="L383" s="32"/>
      <c r="M383" s="32"/>
      <c r="N383" s="32"/>
      <c r="O383" s="33">
        <f>VLOOKUP(K383,Зони!B:D,2,FALSE)</f>
        <v>0</v>
      </c>
      <c r="P383" s="34" t="str">
        <f t="shared" si="195"/>
        <v>немає даних</v>
      </c>
      <c r="Q383" s="34">
        <f t="shared" si="196"/>
        <v>9.0999999999999998E-2</v>
      </c>
      <c r="R383" s="26">
        <v>12</v>
      </c>
      <c r="S383" s="35">
        <f>VLOOKUP(E383,ящв!A:H,3,FALSE)</f>
        <v>16.8</v>
      </c>
      <c r="T383" s="35">
        <f>VLOOKUP(E383,ящв!A:H,4,FALSE)</f>
        <v>6.4000000000000001E-2</v>
      </c>
      <c r="U383" s="33">
        <v>39.6</v>
      </c>
      <c r="V383" s="33">
        <v>39.200000000000003</v>
      </c>
      <c r="W383" s="36">
        <v>20.6</v>
      </c>
      <c r="X383" s="37">
        <f>VLOOKUP(E383,шт!A:H,3,FALSE)</f>
        <v>0.6</v>
      </c>
      <c r="Y383" s="38">
        <v>0.6</v>
      </c>
      <c r="Z383" s="38">
        <v>20</v>
      </c>
      <c r="AA383" s="38">
        <v>19</v>
      </c>
      <c r="AB383" s="38">
        <v>6</v>
      </c>
      <c r="AC383" s="11"/>
      <c r="AD383" s="11"/>
      <c r="AE383" s="11"/>
      <c r="AF383" s="11"/>
      <c r="AG383" s="11"/>
      <c r="AH383" s="11"/>
      <c r="AI383" s="11"/>
    </row>
    <row r="384" spans="1:35" ht="46.5" customHeight="1" outlineLevel="1" x14ac:dyDescent="0.2">
      <c r="A384" s="24">
        <f t="shared" si="193"/>
        <v>0.41666666666666669</v>
      </c>
      <c r="B384" s="25" t="s">
        <v>742</v>
      </c>
      <c r="C384" s="26"/>
      <c r="D384" s="26"/>
      <c r="E384" s="27">
        <v>168387</v>
      </c>
      <c r="F384" s="26" t="s">
        <v>741</v>
      </c>
      <c r="G384" s="98">
        <v>58165</v>
      </c>
      <c r="H384" s="39">
        <v>5</v>
      </c>
      <c r="I384" s="30">
        <f t="shared" si="194"/>
        <v>0.41666666666666669</v>
      </c>
      <c r="J384" s="30">
        <v>0</v>
      </c>
      <c r="K384" s="31" t="s">
        <v>33</v>
      </c>
      <c r="L384" s="32"/>
      <c r="M384" s="32"/>
      <c r="N384" s="32"/>
      <c r="O384" s="33">
        <f>VLOOKUP(K384,Зони!B:D,2,FALSE)</f>
        <v>0</v>
      </c>
      <c r="P384" s="34" t="str">
        <f t="shared" si="195"/>
        <v>немає даних</v>
      </c>
      <c r="Q384" s="34">
        <f t="shared" si="196"/>
        <v>1.2999999999999999E-2</v>
      </c>
      <c r="R384" s="53">
        <f>VLOOKUP(E384,ящ!A:H,5,FALSE)</f>
        <v>12</v>
      </c>
      <c r="S384" s="44">
        <f>IF(X384&lt;&gt;"",X384*R384,"немає даних")</f>
        <v>7.1999999999999993</v>
      </c>
      <c r="T384" s="43">
        <f>U384*V384*W384/100/100/100</f>
        <v>3.1977792000000005E-2</v>
      </c>
      <c r="U384" s="33">
        <v>39.6</v>
      </c>
      <c r="V384" s="33">
        <v>39.200000000000003</v>
      </c>
      <c r="W384" s="36">
        <v>20.6</v>
      </c>
      <c r="X384" s="37">
        <f>VLOOKUP(E384,шт!A:H,3,FALSE)</f>
        <v>0.6</v>
      </c>
      <c r="Y384" s="38">
        <v>0.6</v>
      </c>
      <c r="Z384" s="38">
        <v>20</v>
      </c>
      <c r="AA384" s="38">
        <v>19</v>
      </c>
      <c r="AB384" s="38">
        <v>6</v>
      </c>
      <c r="AC384" s="11"/>
      <c r="AD384" s="11"/>
      <c r="AE384" s="11"/>
      <c r="AF384" s="11"/>
      <c r="AG384" s="11"/>
      <c r="AH384" s="11"/>
      <c r="AI384" s="11"/>
    </row>
    <row r="385" spans="1:35" ht="46.5" customHeight="1" outlineLevel="1" x14ac:dyDescent="0.2">
      <c r="A385" s="24">
        <f t="shared" si="193"/>
        <v>0.5</v>
      </c>
      <c r="B385" s="25" t="s">
        <v>743</v>
      </c>
      <c r="C385" s="26"/>
      <c r="D385" s="26"/>
      <c r="E385" s="27">
        <v>166982</v>
      </c>
      <c r="F385" s="26" t="s">
        <v>744</v>
      </c>
      <c r="G385" s="27">
        <v>57520</v>
      </c>
      <c r="H385" s="39">
        <v>3</v>
      </c>
      <c r="I385" s="30">
        <f t="shared" si="194"/>
        <v>0.5</v>
      </c>
      <c r="J385" s="30">
        <v>0</v>
      </c>
      <c r="K385" s="31" t="s">
        <v>33</v>
      </c>
      <c r="L385" s="32"/>
      <c r="M385" s="32"/>
      <c r="N385" s="32"/>
      <c r="O385" s="33">
        <f>VLOOKUP(K385,Зони!B:D,2,FALSE)</f>
        <v>0</v>
      </c>
      <c r="P385" s="34" t="str">
        <f t="shared" si="195"/>
        <v>немає даних</v>
      </c>
      <c r="Q385" s="34">
        <f t="shared" si="196"/>
        <v>8.9999999999999993E-3</v>
      </c>
      <c r="R385" s="26">
        <v>6</v>
      </c>
      <c r="S385" s="35">
        <f>VLOOKUP(E385,ящв!A:H,3,FALSE)</f>
        <v>5.2</v>
      </c>
      <c r="T385" s="35">
        <f>VLOOKUP(E385,ящв!A:H,4,FALSE)</f>
        <v>1.7999999999999999E-2</v>
      </c>
      <c r="U385" s="33">
        <v>20.6</v>
      </c>
      <c r="V385" s="33">
        <v>39.200000000000003</v>
      </c>
      <c r="W385" s="36">
        <v>22.1</v>
      </c>
      <c r="X385" s="37">
        <f>VLOOKUP(E385,шт!A:H,3,FALSE)</f>
        <v>0.6</v>
      </c>
      <c r="Y385" s="38">
        <v>0.6</v>
      </c>
      <c r="Z385" s="38">
        <v>20.5</v>
      </c>
      <c r="AA385" s="38">
        <v>19.5</v>
      </c>
      <c r="AB385" s="38">
        <v>5</v>
      </c>
      <c r="AC385" s="11"/>
      <c r="AD385" s="11"/>
      <c r="AE385" s="11"/>
      <c r="AF385" s="11"/>
      <c r="AG385" s="11"/>
      <c r="AH385" s="11"/>
      <c r="AI385" s="11"/>
    </row>
    <row r="386" spans="1:35" ht="46.5" customHeight="1" outlineLevel="1" x14ac:dyDescent="0.2">
      <c r="A386" s="24">
        <f t="shared" si="193"/>
        <v>1.6666666666666667</v>
      </c>
      <c r="B386" s="25" t="s">
        <v>745</v>
      </c>
      <c r="C386" s="26"/>
      <c r="D386" s="26" t="s">
        <v>31</v>
      </c>
      <c r="E386" s="27">
        <v>168376</v>
      </c>
      <c r="F386" s="26" t="s">
        <v>746</v>
      </c>
      <c r="G386" s="27">
        <v>57524</v>
      </c>
      <c r="H386" s="39">
        <v>10</v>
      </c>
      <c r="I386" s="30">
        <f t="shared" si="194"/>
        <v>1.6666666666666667</v>
      </c>
      <c r="J386" s="30">
        <v>0</v>
      </c>
      <c r="K386" s="31" t="s">
        <v>33</v>
      </c>
      <c r="L386" s="32"/>
      <c r="M386" s="32"/>
      <c r="N386" s="32"/>
      <c r="O386" s="33">
        <f>VLOOKUP(K386,Зони!B:D,2,FALSE)</f>
        <v>0</v>
      </c>
      <c r="P386" s="34" t="str">
        <f t="shared" si="195"/>
        <v>немає даних</v>
      </c>
      <c r="Q386" s="34">
        <f t="shared" si="196"/>
        <v>4.4999999999999998E-2</v>
      </c>
      <c r="R386" s="26">
        <v>6</v>
      </c>
      <c r="S386" s="35">
        <f>VLOOKUP(E386,ящв!A:H,3,FALSE)</f>
        <v>7.2</v>
      </c>
      <c r="T386" s="35">
        <f>VLOOKUP(E386,ящв!A:H,4,FALSE)</f>
        <v>2.7E-2</v>
      </c>
      <c r="U386" s="33">
        <v>45.3</v>
      </c>
      <c r="V386" s="33">
        <v>23.9</v>
      </c>
      <c r="W386" s="36">
        <v>25.3</v>
      </c>
      <c r="X386" s="37">
        <f>VLOOKUP(E386,шт!A:H,3,FALSE)</f>
        <v>1.2</v>
      </c>
      <c r="Y386" s="38">
        <v>1.2</v>
      </c>
      <c r="Z386" s="38">
        <v>25.5</v>
      </c>
      <c r="AA386" s="38">
        <v>23</v>
      </c>
      <c r="AB386" s="38">
        <v>7</v>
      </c>
      <c r="AC386" s="11"/>
      <c r="AD386" s="11"/>
      <c r="AE386" s="11"/>
      <c r="AF386" s="11"/>
      <c r="AG386" s="11"/>
      <c r="AH386" s="11"/>
      <c r="AI386" s="11"/>
    </row>
    <row r="387" spans="1:35" ht="46.5" customHeight="1" outlineLevel="1" x14ac:dyDescent="0.2">
      <c r="A387" s="24">
        <f t="shared" si="193"/>
        <v>1.6666666666666667</v>
      </c>
      <c r="B387" s="25" t="s">
        <v>747</v>
      </c>
      <c r="C387" s="26"/>
      <c r="D387" s="26"/>
      <c r="E387" s="27">
        <v>168378</v>
      </c>
      <c r="F387" s="26" t="s">
        <v>748</v>
      </c>
      <c r="G387" s="27">
        <v>57525</v>
      </c>
      <c r="H387" s="39">
        <v>10</v>
      </c>
      <c r="I387" s="30">
        <f t="shared" si="194"/>
        <v>1.6666666666666667</v>
      </c>
      <c r="J387" s="30">
        <v>0</v>
      </c>
      <c r="K387" s="31" t="s">
        <v>33</v>
      </c>
      <c r="L387" s="32"/>
      <c r="M387" s="32"/>
      <c r="N387" s="32"/>
      <c r="O387" s="33">
        <f>VLOOKUP(K387,Зони!B:D,2,FALSE)</f>
        <v>0</v>
      </c>
      <c r="P387" s="34" t="str">
        <f t="shared" si="195"/>
        <v>немає даних</v>
      </c>
      <c r="Q387" s="34">
        <f t="shared" si="196"/>
        <v>4.2999999999999997E-2</v>
      </c>
      <c r="R387" s="26">
        <v>6</v>
      </c>
      <c r="S387" s="35">
        <f>VLOOKUP(E387,ящв!A:H,3,FALSE)</f>
        <v>5.5</v>
      </c>
      <c r="T387" s="35">
        <f>VLOOKUP(E387,ящв!A:H,4,FALSE)</f>
        <v>2.5999999999999999E-2</v>
      </c>
      <c r="U387" s="33">
        <v>47.2</v>
      </c>
      <c r="V387" s="33">
        <v>22.3</v>
      </c>
      <c r="W387" s="36">
        <v>25</v>
      </c>
      <c r="X387" s="37">
        <f>VLOOKUP(E387,шт!A:H,3,FALSE)</f>
        <v>0.9</v>
      </c>
      <c r="Y387" s="38">
        <v>0.9</v>
      </c>
      <c r="Z387" s="38">
        <v>23</v>
      </c>
      <c r="AA387" s="38">
        <v>20.5</v>
      </c>
      <c r="AB387" s="38">
        <v>7.5</v>
      </c>
      <c r="AC387" s="11"/>
      <c r="AD387" s="11"/>
      <c r="AE387" s="11"/>
      <c r="AF387" s="11"/>
      <c r="AG387" s="11"/>
      <c r="AH387" s="11"/>
      <c r="AI387" s="11"/>
    </row>
    <row r="388" spans="1:35" ht="46.5" customHeight="1" outlineLevel="1" x14ac:dyDescent="0.2">
      <c r="A388" s="24">
        <f t="shared" si="193"/>
        <v>1</v>
      </c>
      <c r="B388" s="25" t="s">
        <v>749</v>
      </c>
      <c r="C388" s="26"/>
      <c r="D388" s="26"/>
      <c r="E388" s="27">
        <v>170331</v>
      </c>
      <c r="F388" s="26" t="s">
        <v>750</v>
      </c>
      <c r="G388" s="27">
        <v>57533</v>
      </c>
      <c r="H388" s="39">
        <v>6</v>
      </c>
      <c r="I388" s="30">
        <f t="shared" si="194"/>
        <v>1</v>
      </c>
      <c r="J388" s="30">
        <v>0</v>
      </c>
      <c r="K388" s="31" t="s">
        <v>33</v>
      </c>
      <c r="L388" s="32"/>
      <c r="M388" s="32"/>
      <c r="N388" s="32"/>
      <c r="O388" s="33">
        <f>VLOOKUP(K388,Зони!B:D,2,FALSE)</f>
        <v>0</v>
      </c>
      <c r="P388" s="34" t="str">
        <f t="shared" si="195"/>
        <v>немає даних</v>
      </c>
      <c r="Q388" s="34">
        <f t="shared" si="196"/>
        <v>5.0999999999999997E-2</v>
      </c>
      <c r="R388" s="26">
        <v>6</v>
      </c>
      <c r="S388" s="35">
        <f>VLOOKUP(E388,ящв!A:H,3,FALSE)</f>
        <v>12.5</v>
      </c>
      <c r="T388" s="35">
        <f>VLOOKUP(E388,ящв!A:H,4,FALSE)</f>
        <v>5.0999999999999997E-2</v>
      </c>
      <c r="U388" s="33">
        <v>54.4</v>
      </c>
      <c r="V388" s="33">
        <v>29.8</v>
      </c>
      <c r="W388" s="36">
        <v>31.5</v>
      </c>
      <c r="X388" s="37">
        <f>VLOOKUP(E388,шт!A:H,3,FALSE)</f>
        <v>1.8</v>
      </c>
      <c r="Y388" s="38">
        <v>1.8</v>
      </c>
      <c r="Z388" s="38">
        <v>31</v>
      </c>
      <c r="AA388" s="38">
        <v>27</v>
      </c>
      <c r="AB388" s="38">
        <v>9.5</v>
      </c>
      <c r="AC388" s="11"/>
      <c r="AD388" s="11"/>
      <c r="AE388" s="11"/>
      <c r="AF388" s="11"/>
      <c r="AG388" s="11"/>
      <c r="AH388" s="11"/>
      <c r="AI388" s="11"/>
    </row>
    <row r="389" spans="1:35" ht="46.5" customHeight="1" outlineLevel="1" x14ac:dyDescent="0.2">
      <c r="A389" s="24">
        <f t="shared" si="193"/>
        <v>0.33333333333333331</v>
      </c>
      <c r="B389" s="25" t="s">
        <v>751</v>
      </c>
      <c r="C389" s="26"/>
      <c r="D389" s="26" t="s">
        <v>31</v>
      </c>
      <c r="E389" s="27">
        <v>173285</v>
      </c>
      <c r="F389" s="26" t="s">
        <v>752</v>
      </c>
      <c r="G389" s="97">
        <v>57536</v>
      </c>
      <c r="H389" s="39">
        <v>2</v>
      </c>
      <c r="I389" s="30">
        <f t="shared" si="194"/>
        <v>0.33333333333333331</v>
      </c>
      <c r="J389" s="30">
        <v>0</v>
      </c>
      <c r="K389" s="31" t="s">
        <v>33</v>
      </c>
      <c r="L389" s="32"/>
      <c r="M389" s="32"/>
      <c r="N389" s="32"/>
      <c r="O389" s="33">
        <f>VLOOKUP(K389,Зони!B:D,2,FALSE)</f>
        <v>0</v>
      </c>
      <c r="P389" s="34" t="str">
        <f t="shared" si="195"/>
        <v>немає даних</v>
      </c>
      <c r="Q389" s="34">
        <f t="shared" si="196"/>
        <v>8.9999999999999993E-3</v>
      </c>
      <c r="R389" s="26">
        <v>6</v>
      </c>
      <c r="S389" s="35">
        <f>VLOOKUP(E389,ящв!A:H,3,FALSE)</f>
        <v>5.8</v>
      </c>
      <c r="T389" s="35">
        <f>VLOOKUP(E389,ящв!A:H,4,FALSE)</f>
        <v>2.8000000000000001E-2</v>
      </c>
      <c r="U389" s="33">
        <v>47.2</v>
      </c>
      <c r="V389" s="33">
        <v>23.9</v>
      </c>
      <c r="W389" s="36">
        <v>25</v>
      </c>
      <c r="X389" s="38"/>
      <c r="Y389" s="38"/>
      <c r="Z389" s="38"/>
      <c r="AA389" s="38"/>
      <c r="AB389" s="38"/>
      <c r="AC389" s="11"/>
      <c r="AD389" s="11"/>
      <c r="AE389" s="11"/>
      <c r="AF389" s="11"/>
      <c r="AG389" s="11"/>
      <c r="AH389" s="11"/>
      <c r="AI389" s="11"/>
    </row>
    <row r="390" spans="1:35" ht="46.5" customHeight="1" outlineLevel="1" x14ac:dyDescent="0.2">
      <c r="A390" s="24">
        <f t="shared" si="193"/>
        <v>0.5</v>
      </c>
      <c r="B390" s="25" t="s">
        <v>753</v>
      </c>
      <c r="C390" s="26"/>
      <c r="D390" s="26" t="s">
        <v>31</v>
      </c>
      <c r="E390" s="27">
        <v>171992</v>
      </c>
      <c r="F390" s="26"/>
      <c r="G390" s="72">
        <v>57536</v>
      </c>
      <c r="H390" s="39">
        <v>3</v>
      </c>
      <c r="I390" s="30">
        <f t="shared" si="194"/>
        <v>0.5</v>
      </c>
      <c r="J390" s="30">
        <v>0</v>
      </c>
      <c r="K390" s="31" t="s">
        <v>33</v>
      </c>
      <c r="L390" s="32"/>
      <c r="M390" s="32"/>
      <c r="N390" s="32"/>
      <c r="O390" s="33">
        <f>VLOOKUP(K390,Зони!B:D,2,FALSE)</f>
        <v>0</v>
      </c>
      <c r="P390" s="34" t="str">
        <f t="shared" si="195"/>
        <v>немає даних</v>
      </c>
      <c r="Q390" s="46"/>
      <c r="R390" s="53">
        <f>VLOOKUP(E390,ящ!A:H,5,FALSE)</f>
        <v>6</v>
      </c>
      <c r="S390" s="44" t="str">
        <f>IF(X390&lt;&gt;"",X390*R390,"немає даних")</f>
        <v>немає даних</v>
      </c>
      <c r="T390" s="44" t="str">
        <f>IF(Y390&lt;&gt;"",Y390*R390,"немає даних")</f>
        <v>немає даних</v>
      </c>
      <c r="U390" s="48"/>
      <c r="V390" s="48"/>
      <c r="W390" s="36"/>
      <c r="X390" s="38"/>
      <c r="Y390" s="38"/>
      <c r="Z390" s="38"/>
      <c r="AA390" s="38"/>
      <c r="AB390" s="38"/>
      <c r="AC390" s="11"/>
      <c r="AD390" s="11"/>
      <c r="AE390" s="11"/>
      <c r="AF390" s="11"/>
      <c r="AG390" s="11"/>
      <c r="AH390" s="11"/>
      <c r="AI390" s="11"/>
    </row>
    <row r="391" spans="1:35" ht="46.5" customHeight="1" outlineLevel="1" x14ac:dyDescent="0.2">
      <c r="A391" s="24">
        <f t="shared" si="193"/>
        <v>2</v>
      </c>
      <c r="B391" s="25" t="s">
        <v>754</v>
      </c>
      <c r="C391" s="26"/>
      <c r="D391" s="26" t="s">
        <v>31</v>
      </c>
      <c r="E391" s="27">
        <v>168384</v>
      </c>
      <c r="F391" s="26" t="s">
        <v>755</v>
      </c>
      <c r="G391" s="27">
        <v>57550</v>
      </c>
      <c r="H391" s="39">
        <v>12</v>
      </c>
      <c r="I391" s="30">
        <f t="shared" si="194"/>
        <v>2</v>
      </c>
      <c r="J391" s="30">
        <v>0</v>
      </c>
      <c r="K391" s="31" t="s">
        <v>33</v>
      </c>
      <c r="L391" s="32"/>
      <c r="M391" s="32"/>
      <c r="N391" s="32"/>
      <c r="O391" s="33">
        <f>VLOOKUP(K391,Зони!B:D,2,FALSE)</f>
        <v>0</v>
      </c>
      <c r="P391" s="34" t="str">
        <f t="shared" si="195"/>
        <v>немає даних</v>
      </c>
      <c r="Q391" s="34">
        <f t="shared" ref="Q391:Q396" si="197">IF(OR(K391="стелаж",K391="2й поверх 1"),ROUND(T391*A391,3),IFERROR(ROUND(P391,1)*U391/100,"немає даних"))</f>
        <v>5.3999999999999999E-2</v>
      </c>
      <c r="R391" s="26">
        <v>6</v>
      </c>
      <c r="S391" s="35">
        <f>VLOOKUP(E391,ящв!A:H,3,FALSE)</f>
        <v>7</v>
      </c>
      <c r="T391" s="35">
        <f>VLOOKUP(E391,ящв!A:H,4,FALSE)</f>
        <v>2.7E-2</v>
      </c>
      <c r="U391" s="33">
        <v>45.3</v>
      </c>
      <c r="V391" s="33">
        <v>23.9</v>
      </c>
      <c r="W391" s="36">
        <v>25</v>
      </c>
      <c r="X391" s="37">
        <f>VLOOKUP(E391,шт!A:H,3,FALSE)</f>
        <v>1.1599999999999999</v>
      </c>
      <c r="Y391" s="38">
        <v>1.1599999999999999</v>
      </c>
      <c r="Z391" s="38">
        <v>25.5</v>
      </c>
      <c r="AA391" s="38">
        <v>23</v>
      </c>
      <c r="AB391" s="38">
        <v>7</v>
      </c>
      <c r="AC391" s="11"/>
      <c r="AD391" s="11"/>
      <c r="AE391" s="11"/>
      <c r="AF391" s="11"/>
      <c r="AG391" s="11"/>
      <c r="AH391" s="11"/>
      <c r="AI391" s="11"/>
    </row>
    <row r="392" spans="1:35" ht="46.5" customHeight="1" outlineLevel="1" x14ac:dyDescent="0.2">
      <c r="A392" s="24">
        <f t="shared" si="193"/>
        <v>0.33333333333333331</v>
      </c>
      <c r="B392" s="25" t="s">
        <v>756</v>
      </c>
      <c r="C392" s="26"/>
      <c r="D392" s="26"/>
      <c r="E392" s="27">
        <v>173282</v>
      </c>
      <c r="F392" s="26" t="s">
        <v>757</v>
      </c>
      <c r="G392" s="59">
        <v>57552</v>
      </c>
      <c r="H392" s="39">
        <v>2</v>
      </c>
      <c r="I392" s="30">
        <f t="shared" si="194"/>
        <v>0.33333333333333331</v>
      </c>
      <c r="J392" s="30">
        <v>0</v>
      </c>
      <c r="K392" s="31" t="s">
        <v>33</v>
      </c>
      <c r="L392" s="32"/>
      <c r="M392" s="32"/>
      <c r="N392" s="32"/>
      <c r="O392" s="33">
        <f>VLOOKUP(K392,Зони!B:D,2,FALSE)</f>
        <v>0</v>
      </c>
      <c r="P392" s="34" t="str">
        <f t="shared" si="195"/>
        <v>немає даних</v>
      </c>
      <c r="Q392" s="34">
        <f t="shared" si="197"/>
        <v>1.2E-2</v>
      </c>
      <c r="R392" s="26">
        <v>6</v>
      </c>
      <c r="S392" s="35">
        <f>VLOOKUP(E392,ящв!A:H,3,FALSE)</f>
        <v>9.6</v>
      </c>
      <c r="T392" s="35">
        <f>VLOOKUP(E392,ящв!A:H,4,FALSE)</f>
        <v>3.5000000000000003E-2</v>
      </c>
      <c r="U392" s="33">
        <v>46.8</v>
      </c>
      <c r="V392" s="33">
        <v>29.8</v>
      </c>
      <c r="W392" s="36">
        <v>25</v>
      </c>
      <c r="X392" s="37">
        <f>VLOOKUP(E392,шт!A:H,3,FALSE)</f>
        <v>1.5</v>
      </c>
      <c r="Y392" s="38">
        <v>1.5</v>
      </c>
      <c r="Z392" s="38">
        <v>24</v>
      </c>
      <c r="AA392" s="38">
        <v>23</v>
      </c>
      <c r="AB392" s="38">
        <v>10</v>
      </c>
      <c r="AC392" s="11"/>
      <c r="AD392" s="11"/>
      <c r="AE392" s="11"/>
      <c r="AF392" s="11"/>
      <c r="AG392" s="11"/>
      <c r="AH392" s="11"/>
      <c r="AI392" s="11"/>
    </row>
    <row r="393" spans="1:35" ht="46.5" customHeight="1" outlineLevel="1" x14ac:dyDescent="0.2">
      <c r="A393" s="24">
        <f t="shared" si="193"/>
        <v>1</v>
      </c>
      <c r="B393" s="25" t="s">
        <v>758</v>
      </c>
      <c r="C393" s="26"/>
      <c r="D393" s="26" t="s">
        <v>31</v>
      </c>
      <c r="E393" s="27">
        <v>173283</v>
      </c>
      <c r="F393" s="26" t="s">
        <v>759</v>
      </c>
      <c r="G393" s="99">
        <v>57563</v>
      </c>
      <c r="H393" s="39">
        <v>4</v>
      </c>
      <c r="I393" s="30">
        <f t="shared" si="194"/>
        <v>1</v>
      </c>
      <c r="J393" s="30">
        <v>0</v>
      </c>
      <c r="K393" s="31" t="s">
        <v>33</v>
      </c>
      <c r="L393" s="32"/>
      <c r="M393" s="32"/>
      <c r="N393" s="32"/>
      <c r="O393" s="33">
        <f>VLOOKUP(K393,Зони!B:D,2,FALSE)</f>
        <v>0</v>
      </c>
      <c r="P393" s="34" t="str">
        <f t="shared" si="195"/>
        <v>немає даних</v>
      </c>
      <c r="Q393" s="34">
        <f t="shared" si="197"/>
        <v>2.9000000000000001E-2</v>
      </c>
      <c r="R393" s="26">
        <v>4</v>
      </c>
      <c r="S393" s="35">
        <f>VLOOKUP(E393,ящв!A:H,3,FALSE)</f>
        <v>7.6</v>
      </c>
      <c r="T393" s="35">
        <f>VLOOKUP(E393,ящв!A:H,4,FALSE)</f>
        <v>2.9000000000000001E-2</v>
      </c>
      <c r="U393" s="33">
        <v>41.9</v>
      </c>
      <c r="V393" s="33">
        <v>27.7</v>
      </c>
      <c r="W393" s="36">
        <v>25.1</v>
      </c>
      <c r="X393" s="38"/>
      <c r="Y393" s="38"/>
      <c r="Z393" s="38"/>
      <c r="AA393" s="38"/>
      <c r="AB393" s="38"/>
      <c r="AC393" s="11"/>
      <c r="AD393" s="11"/>
      <c r="AE393" s="11"/>
      <c r="AF393" s="11"/>
      <c r="AG393" s="11"/>
      <c r="AH393" s="11"/>
      <c r="AI393" s="11"/>
    </row>
    <row r="394" spans="1:35" ht="46.5" customHeight="1" outlineLevel="1" x14ac:dyDescent="0.2">
      <c r="A394" s="24">
        <f t="shared" si="193"/>
        <v>0.66666666666666663</v>
      </c>
      <c r="B394" s="25" t="s">
        <v>760</v>
      </c>
      <c r="C394" s="26"/>
      <c r="D394" s="26"/>
      <c r="E394" s="27">
        <v>171938</v>
      </c>
      <c r="F394" s="26" t="s">
        <v>761</v>
      </c>
      <c r="G394" s="27">
        <v>58523</v>
      </c>
      <c r="H394" s="39">
        <v>4</v>
      </c>
      <c r="I394" s="30">
        <f t="shared" si="194"/>
        <v>0.66666666666666663</v>
      </c>
      <c r="J394" s="30">
        <v>0</v>
      </c>
      <c r="K394" s="31" t="s">
        <v>33</v>
      </c>
      <c r="L394" s="32"/>
      <c r="M394" s="32"/>
      <c r="N394" s="32"/>
      <c r="O394" s="33">
        <f>VLOOKUP(K394,Зони!B:D,2,FALSE)</f>
        <v>0</v>
      </c>
      <c r="P394" s="34" t="str">
        <f t="shared" si="195"/>
        <v>немає даних</v>
      </c>
      <c r="Q394" s="34">
        <f t="shared" si="197"/>
        <v>1.9E-2</v>
      </c>
      <c r="R394" s="26">
        <v>6</v>
      </c>
      <c r="S394" s="35">
        <f>VLOOKUP(E394,ящв!A:H,3,FALSE)</f>
        <v>6.25</v>
      </c>
      <c r="T394" s="35">
        <f>VLOOKUP(E394,ящв!A:H,4,FALSE)</f>
        <v>2.9000000000000001E-2</v>
      </c>
      <c r="U394" s="33">
        <v>43.6</v>
      </c>
      <c r="V394" s="33">
        <v>26.9</v>
      </c>
      <c r="W394" s="36">
        <v>25</v>
      </c>
      <c r="X394" s="37">
        <f>VLOOKUP(E394,шт!A:H,3,FALSE)</f>
        <v>0.98</v>
      </c>
      <c r="Y394" s="38">
        <v>0.98</v>
      </c>
      <c r="Z394" s="38">
        <v>23</v>
      </c>
      <c r="AA394" s="38">
        <v>20</v>
      </c>
      <c r="AB394" s="38">
        <v>9.5</v>
      </c>
      <c r="AC394" s="11"/>
      <c r="AD394" s="11"/>
      <c r="AE394" s="11"/>
      <c r="AF394" s="11"/>
      <c r="AG394" s="11"/>
      <c r="AH394" s="11"/>
      <c r="AI394" s="11"/>
    </row>
    <row r="395" spans="1:35" ht="46.5" customHeight="1" outlineLevel="1" x14ac:dyDescent="0.2">
      <c r="A395" s="24">
        <f t="shared" si="193"/>
        <v>1</v>
      </c>
      <c r="B395" s="25" t="s">
        <v>762</v>
      </c>
      <c r="C395" s="26"/>
      <c r="D395" s="26"/>
      <c r="E395" s="27">
        <v>169000</v>
      </c>
      <c r="F395" s="26" t="s">
        <v>763</v>
      </c>
      <c r="G395" s="27">
        <v>58535</v>
      </c>
      <c r="H395" s="39">
        <v>6</v>
      </c>
      <c r="I395" s="30">
        <f t="shared" si="194"/>
        <v>1</v>
      </c>
      <c r="J395" s="30">
        <v>0</v>
      </c>
      <c r="K395" s="31" t="s">
        <v>33</v>
      </c>
      <c r="L395" s="32"/>
      <c r="M395" s="32"/>
      <c r="N395" s="32"/>
      <c r="O395" s="33">
        <f>VLOOKUP(K395,Зони!B:D,2,FALSE)</f>
        <v>0</v>
      </c>
      <c r="P395" s="34" t="str">
        <f t="shared" si="195"/>
        <v>немає даних</v>
      </c>
      <c r="Q395" s="34">
        <f t="shared" si="197"/>
        <v>1.7999999999999999E-2</v>
      </c>
      <c r="R395" s="26">
        <v>6</v>
      </c>
      <c r="S395" s="35">
        <f>VLOOKUP(E395,ящв!A:H,3,FALSE)</f>
        <v>4.55</v>
      </c>
      <c r="T395" s="35">
        <f>VLOOKUP(E395,ящв!A:H,4,FALSE)</f>
        <v>1.7999999999999999E-2</v>
      </c>
      <c r="U395" s="33">
        <v>39.200000000000003</v>
      </c>
      <c r="V395" s="33">
        <v>22.1</v>
      </c>
      <c r="W395" s="36">
        <v>20.6</v>
      </c>
      <c r="X395" s="37">
        <f>VLOOKUP(E395,шт!A:H,3,FALSE)</f>
        <v>0.7</v>
      </c>
      <c r="Y395" s="38">
        <v>0.7</v>
      </c>
      <c r="Z395" s="38">
        <v>20</v>
      </c>
      <c r="AA395" s="38">
        <v>19</v>
      </c>
      <c r="AB395" s="38">
        <v>7</v>
      </c>
      <c r="AC395" s="11"/>
      <c r="AD395" s="11"/>
      <c r="AE395" s="11"/>
      <c r="AF395" s="11"/>
      <c r="AG395" s="11"/>
      <c r="AH395" s="11"/>
      <c r="AI395" s="11"/>
    </row>
    <row r="396" spans="1:35" ht="46.5" customHeight="1" outlineLevel="1" x14ac:dyDescent="0.2">
      <c r="A396" s="24">
        <f t="shared" si="193"/>
        <v>7.166666666666667</v>
      </c>
      <c r="B396" s="25" t="s">
        <v>764</v>
      </c>
      <c r="C396" s="26"/>
      <c r="D396" s="26"/>
      <c r="E396" s="27">
        <v>168389</v>
      </c>
      <c r="F396" s="26" t="s">
        <v>765</v>
      </c>
      <c r="G396" s="27">
        <v>58562</v>
      </c>
      <c r="H396" s="39">
        <v>43</v>
      </c>
      <c r="I396" s="30">
        <f t="shared" si="194"/>
        <v>7.166666666666667</v>
      </c>
      <c r="J396" s="30">
        <v>0</v>
      </c>
      <c r="K396" s="31" t="s">
        <v>33</v>
      </c>
      <c r="L396" s="32"/>
      <c r="M396" s="32"/>
      <c r="N396" s="32"/>
      <c r="O396" s="33">
        <f>VLOOKUP(K396,Зони!B:D,2,FALSE)</f>
        <v>0</v>
      </c>
      <c r="P396" s="34" t="str">
        <f t="shared" si="195"/>
        <v>немає даних</v>
      </c>
      <c r="Q396" s="34">
        <f t="shared" si="197"/>
        <v>0.251</v>
      </c>
      <c r="R396" s="26">
        <v>6</v>
      </c>
      <c r="S396" s="35">
        <f>VLOOKUP(E396,ящв!A:H,3,FALSE)</f>
        <v>9</v>
      </c>
      <c r="T396" s="35">
        <f>VLOOKUP(E396,ящв!A:H,4,FALSE)</f>
        <v>3.5000000000000003E-2</v>
      </c>
      <c r="U396" s="33">
        <v>46.8</v>
      </c>
      <c r="V396" s="33">
        <v>29.8</v>
      </c>
      <c r="W396" s="36">
        <v>25</v>
      </c>
      <c r="X396" s="37">
        <f>VLOOKUP(E396,шт!A:H,3,FALSE)</f>
        <v>1.375</v>
      </c>
      <c r="Y396" s="38">
        <v>1.375</v>
      </c>
      <c r="Z396" s="38">
        <v>25.5</v>
      </c>
      <c r="AA396" s="38">
        <v>23</v>
      </c>
      <c r="AB396" s="38">
        <v>8</v>
      </c>
      <c r="AC396" s="11"/>
      <c r="AD396" s="11"/>
      <c r="AE396" s="11"/>
      <c r="AF396" s="11"/>
      <c r="AG396" s="11"/>
      <c r="AH396" s="11"/>
      <c r="AI396" s="11"/>
    </row>
    <row r="397" spans="1:35" ht="12" customHeight="1" x14ac:dyDescent="0.2">
      <c r="A397" s="11"/>
      <c r="B397" s="12" t="s">
        <v>766</v>
      </c>
      <c r="C397" s="13"/>
      <c r="D397" s="14"/>
      <c r="E397" s="15"/>
      <c r="F397" s="15"/>
      <c r="G397" s="15"/>
      <c r="H397" s="14"/>
      <c r="I397" s="15"/>
      <c r="J397" s="15"/>
      <c r="K397" s="15"/>
      <c r="L397" s="15"/>
      <c r="M397" s="15"/>
      <c r="N397" s="15"/>
      <c r="O397" s="15"/>
      <c r="P397" s="16"/>
      <c r="Q397" s="17"/>
      <c r="R397" s="15"/>
      <c r="S397" s="15"/>
      <c r="T397" s="15"/>
      <c r="U397" s="55"/>
      <c r="V397" s="55"/>
      <c r="W397" s="55"/>
      <c r="X397" s="55"/>
      <c r="Y397" s="55"/>
      <c r="Z397" s="55"/>
      <c r="AA397" s="55"/>
      <c r="AB397" s="55"/>
    </row>
    <row r="398" spans="1:35" ht="12" customHeight="1" outlineLevel="1" x14ac:dyDescent="0.2">
      <c r="A398" s="11"/>
      <c r="B398" s="18" t="s">
        <v>767</v>
      </c>
      <c r="C398" s="19"/>
      <c r="D398" s="20"/>
      <c r="E398" s="21"/>
      <c r="F398" s="21"/>
      <c r="G398" s="21"/>
      <c r="H398" s="20"/>
      <c r="I398" s="21"/>
      <c r="J398" s="21"/>
      <c r="K398" s="21"/>
      <c r="L398" s="21"/>
      <c r="M398" s="21"/>
      <c r="N398" s="21"/>
      <c r="O398" s="20"/>
      <c r="P398" s="22"/>
      <c r="Q398" s="23"/>
      <c r="R398" s="21"/>
      <c r="S398" s="20"/>
      <c r="T398" s="20"/>
      <c r="U398" s="21"/>
      <c r="V398" s="21"/>
      <c r="W398" s="21"/>
      <c r="X398" s="21"/>
      <c r="Y398" s="21"/>
      <c r="Z398" s="21"/>
      <c r="AA398" s="21"/>
      <c r="AB398" s="21"/>
    </row>
    <row r="399" spans="1:35" ht="46.5" customHeight="1" outlineLevel="1" x14ac:dyDescent="0.2">
      <c r="A399" s="24">
        <f t="shared" ref="A399:A413" si="198">J399+I399</f>
        <v>21.5</v>
      </c>
      <c r="B399" s="25" t="s">
        <v>768</v>
      </c>
      <c r="C399" s="26"/>
      <c r="D399" s="26" t="s">
        <v>31</v>
      </c>
      <c r="E399" s="27">
        <v>174234</v>
      </c>
      <c r="F399" s="26" t="s">
        <v>769</v>
      </c>
      <c r="G399" s="28">
        <v>52453</v>
      </c>
      <c r="H399" s="39">
        <v>43</v>
      </c>
      <c r="I399" s="30">
        <f t="shared" ref="I399:I413" si="199">H399/R399</f>
        <v>21.5</v>
      </c>
      <c r="J399" s="30">
        <v>0</v>
      </c>
      <c r="K399" s="31" t="s">
        <v>770</v>
      </c>
      <c r="L399" s="32"/>
      <c r="M399" s="32"/>
      <c r="N399" s="31">
        <v>7</v>
      </c>
      <c r="O399" s="33">
        <f>VLOOKUP(K399,Зони!B:D,2,FALSE)</f>
        <v>3</v>
      </c>
      <c r="P399" s="34">
        <f t="shared" ref="P399:P413" si="200">IFERROR(A399/N399*V399/100/O399,"немає даних")</f>
        <v>0.30714285714285716</v>
      </c>
      <c r="Q399" s="34">
        <f>IFERROR(ROUND(P399,1)*U399/100,"немає даних")</f>
        <v>0.1215</v>
      </c>
      <c r="R399" s="26">
        <v>2</v>
      </c>
      <c r="S399" s="35">
        <f>VLOOKUP(E399,ящв!A:H,3,FALSE)</f>
        <v>11.1</v>
      </c>
      <c r="T399" s="35">
        <f>VLOOKUP(E399,ящв!A:H,4,FALSE)</f>
        <v>0.05</v>
      </c>
      <c r="U399" s="33">
        <v>40.5</v>
      </c>
      <c r="V399" s="33">
        <v>30</v>
      </c>
      <c r="W399" s="36">
        <v>41</v>
      </c>
      <c r="X399" s="37">
        <f>VLOOKUP(E399,шт!A:H,3,FALSE)</f>
        <v>3</v>
      </c>
      <c r="Y399" s="38">
        <v>3</v>
      </c>
      <c r="Z399" s="38">
        <v>39</v>
      </c>
      <c r="AA399" s="38">
        <v>39</v>
      </c>
      <c r="AB399" s="38">
        <v>14</v>
      </c>
      <c r="AC399" s="11"/>
      <c r="AD399" s="11"/>
      <c r="AE399" s="11"/>
      <c r="AF399" s="11"/>
      <c r="AG399" s="11"/>
      <c r="AH399" s="11"/>
      <c r="AI399" s="11"/>
    </row>
    <row r="400" spans="1:35" ht="46.5" customHeight="1" outlineLevel="1" x14ac:dyDescent="0.2">
      <c r="A400" s="24">
        <f t="shared" si="198"/>
        <v>19</v>
      </c>
      <c r="B400" s="25" t="s">
        <v>771</v>
      </c>
      <c r="C400" s="26"/>
      <c r="D400" s="26" t="s">
        <v>31</v>
      </c>
      <c r="E400" s="27">
        <v>174693</v>
      </c>
      <c r="F400" s="26" t="s">
        <v>772</v>
      </c>
      <c r="G400" s="27">
        <v>56167</v>
      </c>
      <c r="H400" s="39">
        <v>9</v>
      </c>
      <c r="I400" s="30">
        <f t="shared" si="199"/>
        <v>9</v>
      </c>
      <c r="J400" s="30">
        <v>10</v>
      </c>
      <c r="K400" s="31" t="s">
        <v>33</v>
      </c>
      <c r="L400" s="32"/>
      <c r="M400" s="32"/>
      <c r="N400" s="32"/>
      <c r="O400" s="33">
        <f>VLOOKUP(K400,Зони!B:D,2,FALSE)</f>
        <v>0</v>
      </c>
      <c r="P400" s="34" t="str">
        <f t="shared" si="200"/>
        <v>немає даних</v>
      </c>
      <c r="Q400" s="34">
        <f>IF(OR(K400="стелаж",K400="2й поверх 1"),ROUND(T400*A400,3),IFERROR(ROUND(P400,1)*U400/100,"немає даних"))</f>
        <v>1.0069999999999999</v>
      </c>
      <c r="R400" s="26">
        <v>1</v>
      </c>
      <c r="S400" s="35">
        <f>VLOOKUP(E400,ящв!A:H,3,FALSE)</f>
        <v>12.4</v>
      </c>
      <c r="T400" s="35">
        <f>VLOOKUP(E400,ящв!A:H,4,FALSE)</f>
        <v>5.2999999999999999E-2</v>
      </c>
      <c r="U400" s="33">
        <v>55</v>
      </c>
      <c r="V400" s="33">
        <v>23.2</v>
      </c>
      <c r="W400" s="36">
        <v>41.7</v>
      </c>
      <c r="X400" s="38"/>
      <c r="Y400" s="38"/>
      <c r="Z400" s="38"/>
      <c r="AA400" s="38"/>
      <c r="AB400" s="38"/>
      <c r="AC400" s="11"/>
      <c r="AD400" s="11"/>
      <c r="AE400" s="11"/>
      <c r="AF400" s="11"/>
      <c r="AG400" s="11"/>
      <c r="AH400" s="11"/>
      <c r="AI400" s="11"/>
    </row>
    <row r="401" spans="1:35" ht="46.5" customHeight="1" outlineLevel="1" x14ac:dyDescent="0.2">
      <c r="A401" s="24">
        <f t="shared" si="198"/>
        <v>45</v>
      </c>
      <c r="B401" s="25" t="s">
        <v>773</v>
      </c>
      <c r="C401" s="26"/>
      <c r="D401" s="26" t="s">
        <v>31</v>
      </c>
      <c r="E401" s="27">
        <v>170337</v>
      </c>
      <c r="F401" s="26" t="s">
        <v>774</v>
      </c>
      <c r="G401" s="27">
        <v>58849</v>
      </c>
      <c r="H401" s="39">
        <v>5</v>
      </c>
      <c r="I401" s="30">
        <f t="shared" si="199"/>
        <v>5</v>
      </c>
      <c r="J401" s="30">
        <v>40</v>
      </c>
      <c r="K401" s="31" t="s">
        <v>58</v>
      </c>
      <c r="L401" s="32"/>
      <c r="M401" s="32"/>
      <c r="N401" s="31">
        <v>5</v>
      </c>
      <c r="O401" s="33">
        <f>VLOOKUP(K401,Зони!B:D,2,FALSE)</f>
        <v>2</v>
      </c>
      <c r="P401" s="34">
        <f t="shared" si="200"/>
        <v>1.2464999999999999</v>
      </c>
      <c r="Q401" s="34">
        <f>IFERROR(ROUND(P401,1)*U401/100,"немає даних")</f>
        <v>0.58320000000000005</v>
      </c>
      <c r="R401" s="26">
        <v>1</v>
      </c>
      <c r="S401" s="35">
        <f>VLOOKUP(E401,ящв!A:H,3,FALSE)</f>
        <v>17.2</v>
      </c>
      <c r="T401" s="35">
        <f>VLOOKUP(E401,ящв!A:H,4,FALSE)</f>
        <v>7.6999999999999999E-2</v>
      </c>
      <c r="U401" s="33">
        <v>48.6</v>
      </c>
      <c r="V401" s="33">
        <v>27.7</v>
      </c>
      <c r="W401" s="36">
        <v>57</v>
      </c>
      <c r="X401" s="37">
        <f>VLOOKUP(E401,шт!A:H,3,FALSE)</f>
        <v>17.5</v>
      </c>
      <c r="Y401" s="38">
        <v>17.5</v>
      </c>
      <c r="Z401" s="38">
        <v>57</v>
      </c>
      <c r="AA401" s="38">
        <v>48.6</v>
      </c>
      <c r="AB401" s="38">
        <v>27.7</v>
      </c>
      <c r="AC401" s="11"/>
      <c r="AD401" s="11"/>
      <c r="AE401" s="11"/>
      <c r="AF401" s="11"/>
      <c r="AG401" s="11"/>
      <c r="AH401" s="11"/>
      <c r="AI401" s="11"/>
    </row>
    <row r="402" spans="1:35" ht="46.5" customHeight="1" outlineLevel="1" x14ac:dyDescent="0.2">
      <c r="A402" s="24">
        <f t="shared" si="198"/>
        <v>14.333333333333334</v>
      </c>
      <c r="B402" s="25" t="s">
        <v>775</v>
      </c>
      <c r="C402" s="26"/>
      <c r="D402" s="26" t="s">
        <v>31</v>
      </c>
      <c r="E402" s="27">
        <v>174480</v>
      </c>
      <c r="F402" s="26" t="s">
        <v>776</v>
      </c>
      <c r="G402" s="26" t="s">
        <v>777</v>
      </c>
      <c r="H402" s="39">
        <v>43</v>
      </c>
      <c r="I402" s="30">
        <f t="shared" si="199"/>
        <v>14.333333333333334</v>
      </c>
      <c r="J402" s="30">
        <v>0</v>
      </c>
      <c r="K402" s="31" t="s">
        <v>33</v>
      </c>
      <c r="L402" s="32"/>
      <c r="M402" s="32"/>
      <c r="N402" s="32"/>
      <c r="O402" s="33">
        <f>VLOOKUP(K402,Зони!B:D,2,FALSE)</f>
        <v>0</v>
      </c>
      <c r="P402" s="34" t="str">
        <f t="shared" si="200"/>
        <v>немає даних</v>
      </c>
      <c r="Q402" s="34">
        <f t="shared" ref="Q402:Q405" si="201">IF(OR(K402="стелаж",K402="2й поверх 1"),ROUND(T402*A402,3),IFERROR(ROUND(P402,1)*U402/100,"немає даних"))</f>
        <v>0.73099999999999998</v>
      </c>
      <c r="R402" s="26">
        <v>3</v>
      </c>
      <c r="S402" s="35">
        <f>VLOOKUP(E402,ящв!A:H,3,FALSE)</f>
        <v>14.3</v>
      </c>
      <c r="T402" s="35">
        <f>VLOOKUP(E402,ящв!A:H,4,FALSE)</f>
        <v>5.0999999999999997E-2</v>
      </c>
      <c r="U402" s="33">
        <v>40.5</v>
      </c>
      <c r="V402" s="33">
        <v>31</v>
      </c>
      <c r="W402" s="36">
        <v>41</v>
      </c>
      <c r="X402" s="37">
        <f>VLOOKUP(E402,шт!A:H,3,FALSE)</f>
        <v>3</v>
      </c>
      <c r="Y402" s="38">
        <v>3</v>
      </c>
      <c r="Z402" s="38">
        <v>39</v>
      </c>
      <c r="AA402" s="38">
        <v>39</v>
      </c>
      <c r="AB402" s="38">
        <v>10</v>
      </c>
      <c r="AC402" s="11"/>
      <c r="AD402" s="11"/>
      <c r="AE402" s="11"/>
      <c r="AF402" s="11"/>
      <c r="AG402" s="11"/>
      <c r="AH402" s="11"/>
      <c r="AI402" s="11"/>
    </row>
    <row r="403" spans="1:35" ht="46.5" customHeight="1" outlineLevel="1" x14ac:dyDescent="0.2">
      <c r="A403" s="24">
        <f t="shared" si="198"/>
        <v>0.5</v>
      </c>
      <c r="B403" s="25" t="s">
        <v>778</v>
      </c>
      <c r="C403" s="26"/>
      <c r="D403" s="26"/>
      <c r="E403" s="27">
        <v>169342</v>
      </c>
      <c r="F403" s="26" t="s">
        <v>779</v>
      </c>
      <c r="G403" s="28">
        <v>53069</v>
      </c>
      <c r="H403" s="39">
        <v>1</v>
      </c>
      <c r="I403" s="30">
        <f t="shared" si="199"/>
        <v>0.5</v>
      </c>
      <c r="J403" s="30">
        <v>0</v>
      </c>
      <c r="K403" s="31" t="s">
        <v>33</v>
      </c>
      <c r="L403" s="32"/>
      <c r="M403" s="32"/>
      <c r="N403" s="32"/>
      <c r="O403" s="33">
        <f>VLOOKUP(K403,Зони!B:D,2,FALSE)</f>
        <v>0</v>
      </c>
      <c r="P403" s="34" t="str">
        <f t="shared" si="200"/>
        <v>немає даних</v>
      </c>
      <c r="Q403" s="34">
        <f t="shared" si="201"/>
        <v>2.7E-2</v>
      </c>
      <c r="R403" s="26">
        <v>2</v>
      </c>
      <c r="S403" s="35">
        <f>VLOOKUP(E403,ящв!A:H,3,FALSE)</f>
        <v>11.9</v>
      </c>
      <c r="T403" s="35">
        <f>VLOOKUP(E403,ящв!A:H,4,FALSE)</f>
        <v>5.2999999999999999E-2</v>
      </c>
      <c r="U403" s="33">
        <v>40.5</v>
      </c>
      <c r="V403" s="33">
        <v>32</v>
      </c>
      <c r="W403" s="36">
        <v>41</v>
      </c>
      <c r="X403" s="37">
        <f>VLOOKUP(E403,шт!A:H,3,FALSE)</f>
        <v>5.5</v>
      </c>
      <c r="Y403" s="38">
        <v>5.5</v>
      </c>
      <c r="Z403" s="38">
        <v>40</v>
      </c>
      <c r="AA403" s="38">
        <v>40</v>
      </c>
      <c r="AB403" s="38">
        <v>14.5</v>
      </c>
      <c r="AC403" s="11"/>
      <c r="AD403" s="11"/>
      <c r="AE403" s="11"/>
      <c r="AF403" s="11"/>
      <c r="AG403" s="11"/>
      <c r="AH403" s="11"/>
      <c r="AI403" s="11"/>
    </row>
    <row r="404" spans="1:35" ht="46.5" customHeight="1" outlineLevel="1" x14ac:dyDescent="0.2">
      <c r="A404" s="24">
        <f t="shared" si="198"/>
        <v>0.5</v>
      </c>
      <c r="B404" s="25" t="s">
        <v>780</v>
      </c>
      <c r="C404" s="26"/>
      <c r="D404" s="26"/>
      <c r="E404" s="27">
        <v>173111</v>
      </c>
      <c r="F404" s="26" t="s">
        <v>781</v>
      </c>
      <c r="G404" s="28">
        <v>53117</v>
      </c>
      <c r="H404" s="39">
        <v>1</v>
      </c>
      <c r="I404" s="30">
        <f t="shared" si="199"/>
        <v>0.5</v>
      </c>
      <c r="J404" s="30">
        <v>0</v>
      </c>
      <c r="K404" s="31" t="s">
        <v>33</v>
      </c>
      <c r="L404" s="32"/>
      <c r="M404" s="32"/>
      <c r="N404" s="32"/>
      <c r="O404" s="33">
        <f>VLOOKUP(K404,Зони!B:D,2,FALSE)</f>
        <v>0</v>
      </c>
      <c r="P404" s="34" t="str">
        <f t="shared" si="200"/>
        <v>немає даних</v>
      </c>
      <c r="Q404" s="34">
        <f t="shared" si="201"/>
        <v>2.8000000000000001E-2</v>
      </c>
      <c r="R404" s="26">
        <v>2</v>
      </c>
      <c r="S404" s="35">
        <f>VLOOKUP(E404,ящв!A:H,3,FALSE)</f>
        <v>13.3</v>
      </c>
      <c r="T404" s="35">
        <f>VLOOKUP(E404,ящв!A:H,4,FALSE)</f>
        <v>5.5E-2</v>
      </c>
      <c r="U404" s="33">
        <v>40.5</v>
      </c>
      <c r="V404" s="33">
        <v>33</v>
      </c>
      <c r="W404" s="36">
        <v>41</v>
      </c>
      <c r="X404" s="38"/>
      <c r="Y404" s="38"/>
      <c r="Z404" s="38"/>
      <c r="AA404" s="38"/>
      <c r="AB404" s="38"/>
      <c r="AC404" s="11"/>
      <c r="AD404" s="11"/>
      <c r="AE404" s="11"/>
      <c r="AF404" s="11"/>
      <c r="AG404" s="11"/>
      <c r="AH404" s="11"/>
      <c r="AI404" s="11"/>
    </row>
    <row r="405" spans="1:35" ht="46.5" customHeight="1" outlineLevel="1" x14ac:dyDescent="0.2">
      <c r="A405" s="24">
        <f t="shared" si="198"/>
        <v>5</v>
      </c>
      <c r="B405" s="25" t="s">
        <v>782</v>
      </c>
      <c r="C405" s="26"/>
      <c r="D405" s="26"/>
      <c r="E405" s="27">
        <v>171927</v>
      </c>
      <c r="F405" s="26" t="s">
        <v>783</v>
      </c>
      <c r="G405" s="27">
        <v>48672</v>
      </c>
      <c r="H405" s="39">
        <v>15</v>
      </c>
      <c r="I405" s="30">
        <f t="shared" si="199"/>
        <v>5</v>
      </c>
      <c r="J405" s="30">
        <v>0</v>
      </c>
      <c r="K405" s="31" t="s">
        <v>33</v>
      </c>
      <c r="L405" s="32"/>
      <c r="M405" s="32"/>
      <c r="N405" s="32"/>
      <c r="O405" s="33">
        <f>VLOOKUP(K405,Зони!B:D,2,FALSE)</f>
        <v>0</v>
      </c>
      <c r="P405" s="34" t="str">
        <f t="shared" si="200"/>
        <v>немає даних</v>
      </c>
      <c r="Q405" s="34">
        <f t="shared" si="201"/>
        <v>0.16</v>
      </c>
      <c r="R405" s="26">
        <v>3</v>
      </c>
      <c r="S405" s="35">
        <f>VLOOKUP(E405,ящв!A:H,3,FALSE)</f>
        <v>7.43</v>
      </c>
      <c r="T405" s="35">
        <f>VLOOKUP(E405,ящв!A:H,4,FALSE)</f>
        <v>3.2000000000000001E-2</v>
      </c>
      <c r="U405" s="33">
        <v>36.4</v>
      </c>
      <c r="V405" s="33">
        <v>27.7</v>
      </c>
      <c r="W405" s="36">
        <v>31.5</v>
      </c>
      <c r="X405" s="37">
        <f>VLOOKUP(E405,шт!A:H,3,FALSE)</f>
        <v>2.58</v>
      </c>
      <c r="Y405" s="38">
        <v>2.58</v>
      </c>
      <c r="Z405" s="38">
        <v>30.5</v>
      </c>
      <c r="AA405" s="38">
        <v>26.5</v>
      </c>
      <c r="AB405" s="38">
        <v>12</v>
      </c>
      <c r="AC405" s="11"/>
      <c r="AD405" s="11"/>
      <c r="AE405" s="11"/>
      <c r="AF405" s="11"/>
      <c r="AG405" s="11"/>
      <c r="AH405" s="11"/>
      <c r="AI405" s="11"/>
    </row>
    <row r="406" spans="1:35" ht="46.5" customHeight="1" outlineLevel="1" x14ac:dyDescent="0.2">
      <c r="A406" s="24">
        <f t="shared" si="198"/>
        <v>112</v>
      </c>
      <c r="B406" s="25" t="s">
        <v>784</v>
      </c>
      <c r="C406" s="26"/>
      <c r="D406" s="26" t="s">
        <v>31</v>
      </c>
      <c r="E406" s="27">
        <v>167471</v>
      </c>
      <c r="F406" s="26" t="s">
        <v>785</v>
      </c>
      <c r="G406" s="27">
        <v>57135</v>
      </c>
      <c r="H406" s="39">
        <v>34</v>
      </c>
      <c r="I406" s="30">
        <f t="shared" si="199"/>
        <v>17</v>
      </c>
      <c r="J406" s="30">
        <v>95</v>
      </c>
      <c r="K406" s="31" t="s">
        <v>770</v>
      </c>
      <c r="L406" s="32"/>
      <c r="M406" s="32"/>
      <c r="N406" s="31">
        <v>7</v>
      </c>
      <c r="O406" s="33">
        <f>VLOOKUP(K406,Зони!B:D,2,FALSE)</f>
        <v>3</v>
      </c>
      <c r="P406" s="34">
        <f t="shared" si="200"/>
        <v>1.8186666666666669</v>
      </c>
      <c r="Q406" s="34">
        <f>IFERROR(ROUND(P406,1)*U406/100,"немає даних")</f>
        <v>0.84060000000000001</v>
      </c>
      <c r="R406" s="26">
        <v>2</v>
      </c>
      <c r="S406" s="35">
        <f>VLOOKUP(E406,ящв!A:H,3,FALSE)</f>
        <v>15.2</v>
      </c>
      <c r="T406" s="35">
        <f>VLOOKUP(E406,ящв!A:H,4,FALSE)</f>
        <v>6.6000000000000003E-2</v>
      </c>
      <c r="U406" s="33">
        <v>46.7</v>
      </c>
      <c r="V406" s="33">
        <v>34.1</v>
      </c>
      <c r="W406" s="36">
        <v>41.7</v>
      </c>
      <c r="X406" s="37">
        <f>VLOOKUP(E406,шт!A:H,3,FALSE)</f>
        <v>8.1</v>
      </c>
      <c r="Y406" s="38">
        <v>8.1</v>
      </c>
      <c r="Z406" s="38">
        <v>42</v>
      </c>
      <c r="AA406" s="38">
        <v>37.5</v>
      </c>
      <c r="AB406" s="38">
        <v>16.5</v>
      </c>
      <c r="AC406" s="11"/>
      <c r="AD406" s="11"/>
      <c r="AE406" s="11"/>
      <c r="AF406" s="11"/>
      <c r="AG406" s="11"/>
      <c r="AH406" s="11"/>
      <c r="AI406" s="11"/>
    </row>
    <row r="407" spans="1:35" ht="46.5" customHeight="1" outlineLevel="1" x14ac:dyDescent="0.2">
      <c r="A407" s="24">
        <f t="shared" si="198"/>
        <v>13.5</v>
      </c>
      <c r="B407" s="25" t="s">
        <v>786</v>
      </c>
      <c r="C407" s="26"/>
      <c r="D407" s="26"/>
      <c r="E407" s="27">
        <v>168996</v>
      </c>
      <c r="F407" s="26" t="s">
        <v>787</v>
      </c>
      <c r="G407" s="27">
        <v>57149</v>
      </c>
      <c r="H407" s="39">
        <v>27</v>
      </c>
      <c r="I407" s="30">
        <f t="shared" si="199"/>
        <v>13.5</v>
      </c>
      <c r="J407" s="30">
        <v>0</v>
      </c>
      <c r="K407" s="31" t="s">
        <v>33</v>
      </c>
      <c r="L407" s="32"/>
      <c r="M407" s="32"/>
      <c r="N407" s="32"/>
      <c r="O407" s="33">
        <f>VLOOKUP(K407,Зони!B:D,2,FALSE)</f>
        <v>0</v>
      </c>
      <c r="P407" s="34" t="str">
        <f t="shared" si="200"/>
        <v>немає даних</v>
      </c>
      <c r="Q407" s="34">
        <f>IF(OR(K407="стелаж",K407="2й поверх 1"),ROUND(T407*A407,3),IFERROR(ROUND(P407,1)*U407/100,"немає даних"))</f>
        <v>0.86399999999999999</v>
      </c>
      <c r="R407" s="26">
        <v>2</v>
      </c>
      <c r="S407" s="35">
        <f>VLOOKUP(E407,ящв!A:H,3,FALSE)</f>
        <v>15.25</v>
      </c>
      <c r="T407" s="35">
        <f>VLOOKUP(E407,ящв!A:H,4,FALSE)</f>
        <v>6.4000000000000001E-2</v>
      </c>
      <c r="U407" s="33">
        <v>48.6</v>
      </c>
      <c r="V407" s="33">
        <v>31.6</v>
      </c>
      <c r="W407" s="36">
        <v>41.6</v>
      </c>
      <c r="X407" s="37">
        <f>VLOOKUP(E407,шт!A:H,3,FALSE)</f>
        <v>7.1</v>
      </c>
      <c r="Y407" s="38">
        <v>7.1</v>
      </c>
      <c r="Z407" s="38">
        <v>47.7</v>
      </c>
      <c r="AA407" s="38">
        <v>40.700000000000003</v>
      </c>
      <c r="AB407" s="38">
        <v>15.3</v>
      </c>
      <c r="AC407" s="11"/>
      <c r="AD407" s="11"/>
      <c r="AE407" s="11"/>
      <c r="AF407" s="11"/>
      <c r="AG407" s="11"/>
      <c r="AH407" s="11"/>
      <c r="AI407" s="11"/>
    </row>
    <row r="408" spans="1:35" ht="46.5" customHeight="1" outlineLevel="1" x14ac:dyDescent="0.2">
      <c r="A408" s="24">
        <f t="shared" si="198"/>
        <v>104</v>
      </c>
      <c r="B408" s="25" t="s">
        <v>788</v>
      </c>
      <c r="C408" s="26"/>
      <c r="D408" s="26" t="s">
        <v>31</v>
      </c>
      <c r="E408" s="27">
        <v>170334</v>
      </c>
      <c r="F408" s="26" t="s">
        <v>789</v>
      </c>
      <c r="G408" s="27">
        <v>57161</v>
      </c>
      <c r="H408" s="39">
        <v>8</v>
      </c>
      <c r="I408" s="30">
        <f t="shared" si="199"/>
        <v>4</v>
      </c>
      <c r="J408" s="30">
        <v>100</v>
      </c>
      <c r="K408" s="31" t="s">
        <v>770</v>
      </c>
      <c r="L408" s="32"/>
      <c r="M408" s="32"/>
      <c r="N408" s="31">
        <v>7</v>
      </c>
      <c r="O408" s="33">
        <f>VLOOKUP(K408,Зони!B:D,2,FALSE)</f>
        <v>3</v>
      </c>
      <c r="P408" s="34">
        <f t="shared" si="200"/>
        <v>1.5649523809523809</v>
      </c>
      <c r="Q408" s="34">
        <f>IFERROR(ROUND(P408,1)*U408/100,"немає даних")</f>
        <v>0.74720000000000009</v>
      </c>
      <c r="R408" s="26">
        <v>2</v>
      </c>
      <c r="S408" s="35">
        <f>VLOOKUP(E408,ящв!A:H,3,FALSE)</f>
        <v>13.9</v>
      </c>
      <c r="T408" s="35">
        <f>VLOOKUP(E408,ящв!A:H,4,FALSE)</f>
        <v>6.2E-2</v>
      </c>
      <c r="U408" s="33">
        <v>46.7</v>
      </c>
      <c r="V408" s="33">
        <v>31.6</v>
      </c>
      <c r="W408" s="36">
        <v>41.7</v>
      </c>
      <c r="X408" s="37">
        <f>VLOOKUP(E408,шт!A:H,3,FALSE)</f>
        <v>6.85</v>
      </c>
      <c r="Y408" s="38">
        <v>6.85</v>
      </c>
      <c r="Z408" s="38">
        <v>41</v>
      </c>
      <c r="AA408" s="38">
        <v>39</v>
      </c>
      <c r="AB408" s="38">
        <v>18</v>
      </c>
      <c r="AC408" s="11"/>
      <c r="AD408" s="11"/>
      <c r="AE408" s="11"/>
      <c r="AF408" s="11"/>
      <c r="AG408" s="11"/>
      <c r="AH408" s="11"/>
      <c r="AI408" s="11"/>
    </row>
    <row r="409" spans="1:35" ht="46.5" customHeight="1" outlineLevel="1" x14ac:dyDescent="0.2">
      <c r="A409" s="24">
        <f t="shared" si="198"/>
        <v>15.5</v>
      </c>
      <c r="B409" s="25" t="s">
        <v>790</v>
      </c>
      <c r="C409" s="26"/>
      <c r="D409" s="26" t="s">
        <v>31</v>
      </c>
      <c r="E409" s="27">
        <v>170335</v>
      </c>
      <c r="F409" s="26" t="s">
        <v>791</v>
      </c>
      <c r="G409" s="27">
        <v>57162</v>
      </c>
      <c r="H409" s="39">
        <v>31</v>
      </c>
      <c r="I409" s="30">
        <f t="shared" si="199"/>
        <v>15.5</v>
      </c>
      <c r="J409" s="30">
        <v>0</v>
      </c>
      <c r="K409" s="31" t="s">
        <v>33</v>
      </c>
      <c r="L409" s="32"/>
      <c r="M409" s="32"/>
      <c r="N409" s="32"/>
      <c r="O409" s="33">
        <f>VLOOKUP(K409,Зони!B:D,2,FALSE)</f>
        <v>0</v>
      </c>
      <c r="P409" s="34" t="str">
        <f t="shared" si="200"/>
        <v>немає даних</v>
      </c>
      <c r="Q409" s="34">
        <f>IF(OR(K409="стелаж",K409="2й поверх 1"),ROUND(T409*A409,3),IFERROR(ROUND(P409,1)*U409/100,"немає даних"))</f>
        <v>0.69799999999999995</v>
      </c>
      <c r="R409" s="26">
        <v>2</v>
      </c>
      <c r="S409" s="35">
        <f>VLOOKUP(E409,ящв!A:H,3,FALSE)</f>
        <v>8.9</v>
      </c>
      <c r="T409" s="35">
        <f>VLOOKUP(E409,ящв!A:H,4,FALSE)</f>
        <v>4.4999999999999998E-2</v>
      </c>
      <c r="U409" s="33">
        <v>39.700000000000003</v>
      </c>
      <c r="V409" s="33">
        <v>27.1</v>
      </c>
      <c r="W409" s="36">
        <v>41.6</v>
      </c>
      <c r="X409" s="37">
        <f>VLOOKUP(E409,шт!A:H,3,FALSE)</f>
        <v>4.2300000000000004</v>
      </c>
      <c r="Y409" s="38">
        <v>4.2300000000000004</v>
      </c>
      <c r="Z409" s="38">
        <v>41</v>
      </c>
      <c r="AA409" s="38">
        <v>39</v>
      </c>
      <c r="AB409" s="38">
        <v>13</v>
      </c>
      <c r="AC409" s="11"/>
      <c r="AD409" s="11"/>
      <c r="AE409" s="11"/>
      <c r="AF409" s="11"/>
      <c r="AG409" s="11"/>
      <c r="AH409" s="11"/>
      <c r="AI409" s="11"/>
    </row>
    <row r="410" spans="1:35" ht="46.5" customHeight="1" outlineLevel="1" x14ac:dyDescent="0.2">
      <c r="A410" s="24">
        <f t="shared" si="198"/>
        <v>31</v>
      </c>
      <c r="B410" s="25" t="s">
        <v>792</v>
      </c>
      <c r="C410" s="26"/>
      <c r="D410" s="26" t="s">
        <v>31</v>
      </c>
      <c r="E410" s="27">
        <v>171902</v>
      </c>
      <c r="F410" s="26" t="s">
        <v>793</v>
      </c>
      <c r="G410" s="27">
        <v>57165</v>
      </c>
      <c r="H410" s="39">
        <v>12</v>
      </c>
      <c r="I410" s="30">
        <f t="shared" si="199"/>
        <v>4</v>
      </c>
      <c r="J410" s="30">
        <v>27</v>
      </c>
      <c r="K410" s="31" t="s">
        <v>770</v>
      </c>
      <c r="L410" s="32"/>
      <c r="M410" s="32"/>
      <c r="N410" s="31">
        <v>7</v>
      </c>
      <c r="O410" s="33">
        <f>VLOOKUP(K410,Зони!B:D,2,FALSE)</f>
        <v>3</v>
      </c>
      <c r="P410" s="34">
        <f t="shared" si="200"/>
        <v>0.46795238095238095</v>
      </c>
      <c r="Q410" s="34">
        <f>IFERROR(ROUND(P410,1)*U410/100,"немає даних")</f>
        <v>0.19850000000000001</v>
      </c>
      <c r="R410" s="26">
        <v>3</v>
      </c>
      <c r="S410" s="35">
        <f>VLOOKUP(E410,ящв!A:H,3,FALSE)</f>
        <v>12</v>
      </c>
      <c r="T410" s="35">
        <f>VLOOKUP(E410,ящв!A:H,4,FALSE)</f>
        <v>5.1999999999999998E-2</v>
      </c>
      <c r="U410" s="33">
        <v>39.700000000000003</v>
      </c>
      <c r="V410" s="33">
        <v>31.7</v>
      </c>
      <c r="W410" s="36">
        <v>41.6</v>
      </c>
      <c r="X410" s="37">
        <f>VLOOKUP(E410,шт!A:H,3,FALSE)</f>
        <v>3.88</v>
      </c>
      <c r="Y410" s="38">
        <v>3.88</v>
      </c>
      <c r="Z410" s="38">
        <v>41</v>
      </c>
      <c r="AA410" s="38">
        <v>38</v>
      </c>
      <c r="AB410" s="38">
        <v>10</v>
      </c>
      <c r="AC410" s="11"/>
      <c r="AD410" s="11"/>
      <c r="AE410" s="11"/>
      <c r="AF410" s="11"/>
      <c r="AG410" s="11"/>
      <c r="AH410" s="11"/>
      <c r="AI410" s="11"/>
    </row>
    <row r="411" spans="1:35" ht="46.5" customHeight="1" outlineLevel="1" x14ac:dyDescent="0.2">
      <c r="A411" s="24">
        <f t="shared" si="198"/>
        <v>2</v>
      </c>
      <c r="B411" s="25" t="s">
        <v>794</v>
      </c>
      <c r="C411" s="26"/>
      <c r="D411" s="26" t="s">
        <v>31</v>
      </c>
      <c r="E411" s="27">
        <v>173534</v>
      </c>
      <c r="F411" s="26"/>
      <c r="G411" s="27">
        <v>57166</v>
      </c>
      <c r="H411" s="39">
        <v>3</v>
      </c>
      <c r="I411" s="30">
        <f t="shared" si="199"/>
        <v>1</v>
      </c>
      <c r="J411" s="30">
        <v>1</v>
      </c>
      <c r="K411" s="31" t="s">
        <v>33</v>
      </c>
      <c r="L411" s="32"/>
      <c r="M411" s="32"/>
      <c r="N411" s="32"/>
      <c r="O411" s="33">
        <f>VLOOKUP(K411,Зони!B:D,2,FALSE)</f>
        <v>0</v>
      </c>
      <c r="P411" s="34" t="str">
        <f t="shared" si="200"/>
        <v>немає даних</v>
      </c>
      <c r="Q411" s="34">
        <f>IF(OR(K411="стелаж",K411="2й поверх 1"),ROUND(T411*A411,3),IFERROR(ROUND(P411,1)*U411/100,"немає даних"))</f>
        <v>8.5999999999999993E-2</v>
      </c>
      <c r="R411" s="26">
        <v>3</v>
      </c>
      <c r="S411" s="44" t="str">
        <f>IF(X411&lt;&gt;"",X411*R411,"немає даних")</f>
        <v>немає даних</v>
      </c>
      <c r="T411" s="35">
        <f>VLOOKUP(E411,ящв!A:H,4,FALSE)</f>
        <v>4.2999999999999997E-2</v>
      </c>
      <c r="U411" s="33">
        <v>0</v>
      </c>
      <c r="V411" s="33">
        <v>0</v>
      </c>
      <c r="W411" s="36">
        <v>0</v>
      </c>
      <c r="X411" s="38"/>
      <c r="Y411" s="38"/>
      <c r="Z411" s="38"/>
      <c r="AA411" s="38"/>
      <c r="AB411" s="38"/>
      <c r="AC411" s="11"/>
      <c r="AD411" s="11"/>
      <c r="AE411" s="11"/>
      <c r="AF411" s="11"/>
      <c r="AG411" s="11"/>
      <c r="AH411" s="11"/>
      <c r="AI411" s="11"/>
    </row>
    <row r="412" spans="1:35" ht="46.5" customHeight="1" outlineLevel="1" x14ac:dyDescent="0.2">
      <c r="A412" s="24">
        <f t="shared" si="198"/>
        <v>28.5</v>
      </c>
      <c r="B412" s="25" t="s">
        <v>795</v>
      </c>
      <c r="C412" s="26"/>
      <c r="D412" s="26" t="s">
        <v>31</v>
      </c>
      <c r="E412" s="27">
        <v>167512</v>
      </c>
      <c r="F412" s="26" t="s">
        <v>796</v>
      </c>
      <c r="G412" s="27">
        <v>57444</v>
      </c>
      <c r="H412" s="39">
        <v>37</v>
      </c>
      <c r="I412" s="30">
        <f t="shared" si="199"/>
        <v>18.5</v>
      </c>
      <c r="J412" s="30">
        <v>10</v>
      </c>
      <c r="K412" s="31" t="s">
        <v>770</v>
      </c>
      <c r="L412" s="32"/>
      <c r="M412" s="32"/>
      <c r="N412" s="31">
        <v>7</v>
      </c>
      <c r="O412" s="33">
        <f>VLOOKUP(K412,Зони!B:D,2,FALSE)</f>
        <v>3</v>
      </c>
      <c r="P412" s="34">
        <f t="shared" si="200"/>
        <v>0.53878571428571431</v>
      </c>
      <c r="Q412" s="34">
        <f t="shared" ref="Q412:Q413" si="202">IFERROR(ROUND(P412,1)*U412/100,"немає даних")</f>
        <v>0.14499999999999999</v>
      </c>
      <c r="R412" s="26">
        <v>2</v>
      </c>
      <c r="S412" s="35">
        <f>VLOOKUP(E412,ящв!A:H,3,FALSE)</f>
        <v>10.9</v>
      </c>
      <c r="T412" s="35">
        <f>VLOOKUP(E412,ящв!A:H,4,FALSE)</f>
        <v>4.8000000000000001E-2</v>
      </c>
      <c r="U412" s="40">
        <v>29</v>
      </c>
      <c r="V412" s="40">
        <v>39.700000000000003</v>
      </c>
      <c r="W412" s="36">
        <v>41.6</v>
      </c>
      <c r="X412" s="37">
        <f>VLOOKUP(E412,шт!A:H,3,FALSE)</f>
        <v>5.17</v>
      </c>
      <c r="Y412" s="38">
        <v>5.17</v>
      </c>
      <c r="Z412" s="38">
        <v>45.5</v>
      </c>
      <c r="AA412" s="38">
        <v>36</v>
      </c>
      <c r="AB412" s="38">
        <v>13.5</v>
      </c>
      <c r="AC412" s="11"/>
      <c r="AD412" s="11"/>
      <c r="AE412" s="11"/>
      <c r="AF412" s="11"/>
      <c r="AG412" s="11"/>
      <c r="AH412" s="11"/>
      <c r="AI412" s="11"/>
    </row>
    <row r="413" spans="1:35" ht="46.5" customHeight="1" outlineLevel="1" x14ac:dyDescent="0.2">
      <c r="A413" s="24">
        <f t="shared" si="198"/>
        <v>42</v>
      </c>
      <c r="B413" s="25" t="s">
        <v>797</v>
      </c>
      <c r="C413" s="26"/>
      <c r="D413" s="26" t="s">
        <v>31</v>
      </c>
      <c r="E413" s="27">
        <v>167515</v>
      </c>
      <c r="F413" s="26" t="s">
        <v>798</v>
      </c>
      <c r="G413" s="27">
        <v>57453</v>
      </c>
      <c r="H413" s="39">
        <v>84</v>
      </c>
      <c r="I413" s="30">
        <f t="shared" si="199"/>
        <v>42</v>
      </c>
      <c r="J413" s="30">
        <v>0</v>
      </c>
      <c r="K413" s="31" t="s">
        <v>770</v>
      </c>
      <c r="L413" s="32"/>
      <c r="M413" s="32"/>
      <c r="N413" s="31">
        <v>7</v>
      </c>
      <c r="O413" s="33">
        <f>VLOOKUP(K413,Зони!B:D,2,FALSE)</f>
        <v>3</v>
      </c>
      <c r="P413" s="34">
        <f t="shared" si="200"/>
        <v>0.60599999999999998</v>
      </c>
      <c r="Q413" s="34">
        <f t="shared" si="202"/>
        <v>0.29160000000000003</v>
      </c>
      <c r="R413" s="26">
        <v>2</v>
      </c>
      <c r="S413" s="35">
        <f>VLOOKUP(E413,ящв!A:H,3,FALSE)</f>
        <v>15.7</v>
      </c>
      <c r="T413" s="35">
        <f>VLOOKUP(E413,ящв!A:H,4,FALSE)</f>
        <v>6.0999999999999999E-2</v>
      </c>
      <c r="U413" s="33">
        <v>48.6</v>
      </c>
      <c r="V413" s="33">
        <v>30.3</v>
      </c>
      <c r="W413" s="36">
        <v>41.6</v>
      </c>
      <c r="X413" s="37">
        <f>VLOOKUP(E413,шт!A:H,3,FALSE)</f>
        <v>7.56</v>
      </c>
      <c r="Y413" s="38">
        <v>7.56</v>
      </c>
      <c r="Z413" s="38">
        <v>48</v>
      </c>
      <c r="AA413" s="38">
        <v>40.5</v>
      </c>
      <c r="AB413" s="38">
        <v>15</v>
      </c>
      <c r="AC413" s="11"/>
      <c r="AD413" s="11"/>
      <c r="AE413" s="11"/>
      <c r="AF413" s="11"/>
      <c r="AG413" s="11"/>
      <c r="AH413" s="11"/>
      <c r="AI413" s="11"/>
    </row>
    <row r="414" spans="1:35" ht="12" customHeight="1" outlineLevel="1" x14ac:dyDescent="0.2">
      <c r="A414" s="11"/>
      <c r="B414" s="18" t="s">
        <v>799</v>
      </c>
      <c r="C414" s="19"/>
      <c r="D414" s="20"/>
      <c r="E414" s="21"/>
      <c r="F414" s="21"/>
      <c r="G414" s="21"/>
      <c r="H414" s="20"/>
      <c r="I414" s="21"/>
      <c r="J414" s="21"/>
      <c r="K414" s="21"/>
      <c r="L414" s="21"/>
      <c r="M414" s="21"/>
      <c r="N414" s="21"/>
      <c r="O414" s="20"/>
      <c r="P414" s="22"/>
      <c r="Q414" s="23"/>
      <c r="R414" s="21"/>
      <c r="S414" s="20"/>
      <c r="T414" s="20"/>
      <c r="U414" s="21"/>
      <c r="V414" s="21"/>
      <c r="W414" s="21"/>
      <c r="X414" s="21"/>
      <c r="Y414" s="21"/>
      <c r="Z414" s="21"/>
      <c r="AA414" s="21"/>
      <c r="AB414" s="21"/>
    </row>
    <row r="415" spans="1:35" ht="46.5" customHeight="1" outlineLevel="1" x14ac:dyDescent="0.2">
      <c r="A415" s="24">
        <f t="shared" ref="A415:A426" si="203">J415+I415</f>
        <v>3.3333333333333335</v>
      </c>
      <c r="B415" s="25" t="s">
        <v>800</v>
      </c>
      <c r="C415" s="26"/>
      <c r="D415" s="26" t="s">
        <v>31</v>
      </c>
      <c r="E415" s="27">
        <v>172269</v>
      </c>
      <c r="F415" s="26" t="s">
        <v>801</v>
      </c>
      <c r="G415" s="28">
        <v>52007</v>
      </c>
      <c r="H415" s="39">
        <v>20</v>
      </c>
      <c r="I415" s="30">
        <f t="shared" ref="I415:I426" si="204">H415/R415</f>
        <v>3.3333333333333335</v>
      </c>
      <c r="J415" s="30">
        <v>0</v>
      </c>
      <c r="K415" s="31" t="s">
        <v>33</v>
      </c>
      <c r="L415" s="32"/>
      <c r="M415" s="32"/>
      <c r="N415" s="32"/>
      <c r="O415" s="33">
        <f>VLOOKUP(K415,Зони!B:D,2,FALSE)</f>
        <v>0</v>
      </c>
      <c r="P415" s="34" t="str">
        <f t="shared" ref="P415:P426" si="205">IFERROR(A415/N415*V415/100/O415,"немає даних")</f>
        <v>немає даних</v>
      </c>
      <c r="Q415" s="34">
        <f t="shared" ref="Q415:Q423" si="206">IF(OR(K415="стелаж",K415="2й поверх 1"),ROUND(T415*A415,3),IFERROR(ROUND(P415,1)*U415/100,"немає даних"))</f>
        <v>0.127</v>
      </c>
      <c r="R415" s="26">
        <v>6</v>
      </c>
      <c r="S415" s="35">
        <f>VLOOKUP(E415,ящв!A:H,3,FALSE)</f>
        <v>8.9</v>
      </c>
      <c r="T415" s="35">
        <f>VLOOKUP(E415,ящв!A:H,4,FALSE)</f>
        <v>3.7999999999999999E-2</v>
      </c>
      <c r="U415" s="33">
        <v>51.5</v>
      </c>
      <c r="V415" s="33">
        <v>32.5</v>
      </c>
      <c r="W415" s="36">
        <v>23</v>
      </c>
      <c r="X415" s="37">
        <f>VLOOKUP(E415,шт!A:H,3,FALSE)</f>
        <v>1.44</v>
      </c>
      <c r="Y415" s="38">
        <v>1.44</v>
      </c>
      <c r="Z415" s="38">
        <v>50.5</v>
      </c>
      <c r="AA415" s="38">
        <v>21.5</v>
      </c>
      <c r="AB415" s="38">
        <v>5</v>
      </c>
      <c r="AC415" s="11"/>
      <c r="AD415" s="11"/>
      <c r="AE415" s="11"/>
      <c r="AF415" s="11"/>
      <c r="AG415" s="11"/>
      <c r="AH415" s="11"/>
      <c r="AI415" s="11"/>
    </row>
    <row r="416" spans="1:35" ht="46.5" customHeight="1" outlineLevel="1" x14ac:dyDescent="0.2">
      <c r="A416" s="24">
        <f t="shared" si="203"/>
        <v>0.33333333333333331</v>
      </c>
      <c r="B416" s="25" t="s">
        <v>802</v>
      </c>
      <c r="C416" s="26"/>
      <c r="D416" s="26"/>
      <c r="E416" s="27">
        <v>173119</v>
      </c>
      <c r="F416" s="26" t="s">
        <v>803</v>
      </c>
      <c r="G416" s="27">
        <v>68110</v>
      </c>
      <c r="H416" s="39">
        <v>4</v>
      </c>
      <c r="I416" s="30">
        <f t="shared" si="204"/>
        <v>0.33333333333333331</v>
      </c>
      <c r="J416" s="30">
        <v>0</v>
      </c>
      <c r="K416" s="31" t="s">
        <v>33</v>
      </c>
      <c r="L416" s="32"/>
      <c r="M416" s="32"/>
      <c r="N416" s="32"/>
      <c r="O416" s="33">
        <f>VLOOKUP(K416,Зони!B:D,2,FALSE)</f>
        <v>0</v>
      </c>
      <c r="P416" s="34" t="str">
        <f t="shared" si="205"/>
        <v>немає даних</v>
      </c>
      <c r="Q416" s="34">
        <f t="shared" si="206"/>
        <v>5.1999999999999998E-2</v>
      </c>
      <c r="R416" s="26">
        <v>12</v>
      </c>
      <c r="S416" s="35">
        <f>VLOOKUP(E416,ящв!A:H,3,FALSE)</f>
        <v>12.95</v>
      </c>
      <c r="T416" s="35">
        <f>VLOOKUP(E416,ящв!A:H,4,FALSE)</f>
        <v>0.155</v>
      </c>
      <c r="U416" s="33">
        <v>58.5</v>
      </c>
      <c r="V416" s="33">
        <v>46</v>
      </c>
      <c r="W416" s="36">
        <v>57.5</v>
      </c>
      <c r="X416" s="37">
        <f>VLOOKUP(E416,шт!A:H,3,FALSE)</f>
        <v>1</v>
      </c>
      <c r="Y416" s="38">
        <v>1</v>
      </c>
      <c r="Z416" s="38">
        <v>53</v>
      </c>
      <c r="AA416" s="38">
        <v>53</v>
      </c>
      <c r="AB416" s="38">
        <v>4</v>
      </c>
      <c r="AC416" s="11"/>
      <c r="AD416" s="11"/>
      <c r="AE416" s="11"/>
      <c r="AF416" s="11"/>
      <c r="AG416" s="11"/>
      <c r="AH416" s="11"/>
      <c r="AI416" s="11"/>
    </row>
    <row r="417" spans="1:35" ht="46.5" customHeight="1" outlineLevel="1" x14ac:dyDescent="0.2">
      <c r="A417" s="24">
        <f t="shared" si="203"/>
        <v>0.5</v>
      </c>
      <c r="B417" s="25" t="s">
        <v>804</v>
      </c>
      <c r="C417" s="26"/>
      <c r="D417" s="26"/>
      <c r="E417" s="27">
        <v>173077</v>
      </c>
      <c r="F417" s="26" t="s">
        <v>805</v>
      </c>
      <c r="G417" s="27">
        <v>44635</v>
      </c>
      <c r="H417" s="39">
        <v>2</v>
      </c>
      <c r="I417" s="30">
        <f t="shared" si="204"/>
        <v>0.5</v>
      </c>
      <c r="J417" s="30">
        <v>0</v>
      </c>
      <c r="K417" s="31" t="s">
        <v>33</v>
      </c>
      <c r="L417" s="32"/>
      <c r="M417" s="32"/>
      <c r="N417" s="32"/>
      <c r="O417" s="33">
        <f>VLOOKUP(K417,Зони!B:D,2,FALSE)</f>
        <v>0</v>
      </c>
      <c r="P417" s="34" t="str">
        <f t="shared" si="205"/>
        <v>немає даних</v>
      </c>
      <c r="Q417" s="34">
        <f t="shared" si="206"/>
        <v>2.8000000000000001E-2</v>
      </c>
      <c r="R417" s="26">
        <v>4</v>
      </c>
      <c r="S417" s="35">
        <f>VLOOKUP(E417,ящв!A:H,3,FALSE)</f>
        <v>12.05</v>
      </c>
      <c r="T417" s="35">
        <f>VLOOKUP(E417,ящв!A:H,4,FALSE)</f>
        <v>5.5E-2</v>
      </c>
      <c r="U417" s="33">
        <v>36.700000000000003</v>
      </c>
      <c r="V417" s="33">
        <v>20.2</v>
      </c>
      <c r="W417" s="36">
        <v>74.7</v>
      </c>
      <c r="X417" s="38"/>
      <c r="Y417" s="38"/>
      <c r="Z417" s="38"/>
      <c r="AA417" s="38"/>
      <c r="AB417" s="38"/>
      <c r="AC417" s="11"/>
      <c r="AD417" s="11"/>
      <c r="AE417" s="11"/>
      <c r="AF417" s="11"/>
      <c r="AG417" s="11"/>
      <c r="AH417" s="11"/>
      <c r="AI417" s="11"/>
    </row>
    <row r="418" spans="1:35" ht="46.5" customHeight="1" outlineLevel="1" x14ac:dyDescent="0.2">
      <c r="A418" s="24">
        <f t="shared" si="203"/>
        <v>6.166666666666667</v>
      </c>
      <c r="B418" s="25" t="s">
        <v>806</v>
      </c>
      <c r="C418" s="26"/>
      <c r="D418" s="26"/>
      <c r="E418" s="27">
        <v>169049</v>
      </c>
      <c r="F418" s="26" t="s">
        <v>807</v>
      </c>
      <c r="G418" s="27">
        <v>45642</v>
      </c>
      <c r="H418" s="39">
        <v>37</v>
      </c>
      <c r="I418" s="30">
        <f t="shared" si="204"/>
        <v>6.166666666666667</v>
      </c>
      <c r="J418" s="30">
        <v>0</v>
      </c>
      <c r="K418" s="31" t="s">
        <v>33</v>
      </c>
      <c r="L418" s="32"/>
      <c r="M418" s="32"/>
      <c r="N418" s="32"/>
      <c r="O418" s="33">
        <f>VLOOKUP(K418,Зони!B:D,2,FALSE)</f>
        <v>0</v>
      </c>
      <c r="P418" s="34" t="str">
        <f t="shared" si="205"/>
        <v>немає даних</v>
      </c>
      <c r="Q418" s="34">
        <f t="shared" si="206"/>
        <v>0.34499999999999997</v>
      </c>
      <c r="R418" s="26">
        <v>6</v>
      </c>
      <c r="S418" s="35">
        <f>VLOOKUP(E418,ящв!A:H,3,FALSE)</f>
        <v>12.81</v>
      </c>
      <c r="T418" s="35">
        <f>VLOOKUP(E418,ящв!A:H,4,FALSE)</f>
        <v>5.6000000000000001E-2</v>
      </c>
      <c r="U418" s="33">
        <v>32.299999999999997</v>
      </c>
      <c r="V418" s="33">
        <v>18.600000000000001</v>
      </c>
      <c r="W418" s="36">
        <v>93.5</v>
      </c>
      <c r="X418" s="37">
        <f>VLOOKUP(E418,шт!A:H,3,FALSE)</f>
        <v>2</v>
      </c>
      <c r="Y418" s="38">
        <v>2</v>
      </c>
      <c r="Z418" s="38">
        <v>92</v>
      </c>
      <c r="AA418" s="38">
        <v>18</v>
      </c>
      <c r="AB418" s="38">
        <v>5.5</v>
      </c>
      <c r="AC418" s="11"/>
      <c r="AD418" s="11"/>
      <c r="AE418" s="11"/>
      <c r="AF418" s="11"/>
      <c r="AG418" s="11"/>
      <c r="AH418" s="11"/>
      <c r="AI418" s="11"/>
    </row>
    <row r="419" spans="1:35" ht="46.5" customHeight="1" outlineLevel="1" x14ac:dyDescent="0.2">
      <c r="A419" s="24">
        <f t="shared" si="203"/>
        <v>7</v>
      </c>
      <c r="B419" s="25" t="s">
        <v>808</v>
      </c>
      <c r="C419" s="26"/>
      <c r="D419" s="26"/>
      <c r="E419" s="27">
        <v>171896</v>
      </c>
      <c r="F419" s="26" t="s">
        <v>809</v>
      </c>
      <c r="G419" s="73">
        <v>48265</v>
      </c>
      <c r="H419" s="39">
        <v>14</v>
      </c>
      <c r="I419" s="30">
        <f t="shared" si="204"/>
        <v>7</v>
      </c>
      <c r="J419" s="30">
        <v>0</v>
      </c>
      <c r="K419" s="31" t="s">
        <v>33</v>
      </c>
      <c r="L419" s="32"/>
      <c r="M419" s="32"/>
      <c r="N419" s="32"/>
      <c r="O419" s="33">
        <f>VLOOKUP(K419,Зони!B:D,2,FALSE)</f>
        <v>0</v>
      </c>
      <c r="P419" s="34" t="str">
        <f t="shared" si="205"/>
        <v>немає даних</v>
      </c>
      <c r="Q419" s="34">
        <f t="shared" si="206"/>
        <v>0.41299999999999998</v>
      </c>
      <c r="R419" s="26">
        <v>2</v>
      </c>
      <c r="S419" s="35">
        <f>VLOOKUP(E419,ящв!A:H,3,FALSE)</f>
        <v>14.78</v>
      </c>
      <c r="T419" s="35">
        <f>VLOOKUP(E419,ящв!A:H,4,FALSE)</f>
        <v>5.8999999999999997E-2</v>
      </c>
      <c r="U419" s="33">
        <v>48.6</v>
      </c>
      <c r="V419" s="33">
        <v>29</v>
      </c>
      <c r="W419" s="36">
        <v>41.6</v>
      </c>
      <c r="X419" s="37">
        <f>VLOOKUP(E419,шт!A:H,3,FALSE)</f>
        <v>7.2</v>
      </c>
      <c r="Y419" s="38">
        <v>7.2</v>
      </c>
      <c r="Z419" s="38">
        <v>48</v>
      </c>
      <c r="AA419" s="38">
        <v>42</v>
      </c>
      <c r="AB419" s="38">
        <v>14</v>
      </c>
      <c r="AC419" s="11"/>
      <c r="AD419" s="11"/>
      <c r="AE419" s="11"/>
      <c r="AF419" s="11"/>
      <c r="AG419" s="11"/>
      <c r="AH419" s="11"/>
      <c r="AI419" s="11"/>
    </row>
    <row r="420" spans="1:35" ht="46.5" customHeight="1" outlineLevel="1" x14ac:dyDescent="0.2">
      <c r="A420" s="24">
        <f t="shared" si="203"/>
        <v>9</v>
      </c>
      <c r="B420" s="25" t="s">
        <v>810</v>
      </c>
      <c r="C420" s="26"/>
      <c r="D420" s="26"/>
      <c r="E420" s="27">
        <v>170499</v>
      </c>
      <c r="F420" s="26" t="s">
        <v>811</v>
      </c>
      <c r="G420" s="28">
        <v>52262</v>
      </c>
      <c r="H420" s="39">
        <v>18</v>
      </c>
      <c r="I420" s="30">
        <f t="shared" si="204"/>
        <v>9</v>
      </c>
      <c r="J420" s="30">
        <v>0</v>
      </c>
      <c r="K420" s="31" t="s">
        <v>33</v>
      </c>
      <c r="L420" s="32"/>
      <c r="M420" s="32"/>
      <c r="N420" s="32"/>
      <c r="O420" s="33">
        <f>VLOOKUP(K420,Зони!B:D,2,FALSE)</f>
        <v>0</v>
      </c>
      <c r="P420" s="34" t="str">
        <f t="shared" si="205"/>
        <v>немає даних</v>
      </c>
      <c r="Q420" s="34">
        <f t="shared" si="206"/>
        <v>0.45900000000000002</v>
      </c>
      <c r="R420" s="26">
        <v>2</v>
      </c>
      <c r="S420" s="35">
        <f>VLOOKUP(E420,ящв!A:H,3,FALSE)</f>
        <v>13.7</v>
      </c>
      <c r="T420" s="35">
        <f>VLOOKUP(E420,ящв!A:H,4,FALSE)</f>
        <v>5.0999999999999997E-2</v>
      </c>
      <c r="U420" s="33">
        <v>40.5</v>
      </c>
      <c r="V420" s="33">
        <v>31</v>
      </c>
      <c r="W420" s="36">
        <v>41</v>
      </c>
      <c r="X420" s="37">
        <f>VLOOKUP(E420,шт!A:H,3,FALSE)</f>
        <v>6.4</v>
      </c>
      <c r="Y420" s="38">
        <v>6.4</v>
      </c>
      <c r="Z420" s="38">
        <v>40</v>
      </c>
      <c r="AA420" s="38">
        <v>40</v>
      </c>
      <c r="AB420" s="38">
        <v>14</v>
      </c>
      <c r="AC420" s="11"/>
      <c r="AD420" s="11"/>
      <c r="AE420" s="11"/>
      <c r="AF420" s="11"/>
      <c r="AG420" s="11"/>
      <c r="AH420" s="11"/>
      <c r="AI420" s="11"/>
    </row>
    <row r="421" spans="1:35" ht="46.5" customHeight="1" outlineLevel="1" x14ac:dyDescent="0.2">
      <c r="A421" s="24">
        <f t="shared" si="203"/>
        <v>1</v>
      </c>
      <c r="B421" s="25" t="s">
        <v>812</v>
      </c>
      <c r="C421" s="26"/>
      <c r="D421" s="26" t="s">
        <v>31</v>
      </c>
      <c r="E421" s="27">
        <v>171168</v>
      </c>
      <c r="F421" s="26" t="s">
        <v>813</v>
      </c>
      <c r="G421" s="28">
        <v>52267</v>
      </c>
      <c r="H421" s="39">
        <v>3</v>
      </c>
      <c r="I421" s="30">
        <f t="shared" si="204"/>
        <v>1</v>
      </c>
      <c r="J421" s="30">
        <v>0</v>
      </c>
      <c r="K421" s="31" t="s">
        <v>33</v>
      </c>
      <c r="L421" s="32"/>
      <c r="M421" s="32"/>
      <c r="N421" s="32"/>
      <c r="O421" s="33">
        <f>VLOOKUP(K421,Зони!B:D,2,FALSE)</f>
        <v>0</v>
      </c>
      <c r="P421" s="34" t="str">
        <f t="shared" si="205"/>
        <v>немає даних</v>
      </c>
      <c r="Q421" s="34">
        <f t="shared" si="206"/>
        <v>5.6000000000000001E-2</v>
      </c>
      <c r="R421" s="26">
        <v>3</v>
      </c>
      <c r="S421" s="35">
        <f>VLOOKUP(E421,ящв!A:H,3,FALSE)</f>
        <v>14.2</v>
      </c>
      <c r="T421" s="35">
        <f>VLOOKUP(E421,ящв!A:H,4,FALSE)</f>
        <v>5.6000000000000001E-2</v>
      </c>
      <c r="U421" s="33">
        <v>43</v>
      </c>
      <c r="V421" s="33">
        <v>40.5</v>
      </c>
      <c r="W421" s="36">
        <v>32</v>
      </c>
      <c r="X421" s="37">
        <f>VLOOKUP(E421,шт!A:H,3,FALSE)</f>
        <v>4.2</v>
      </c>
      <c r="Y421" s="38">
        <v>4.2</v>
      </c>
      <c r="Z421" s="38">
        <v>39</v>
      </c>
      <c r="AA421" s="38">
        <v>30</v>
      </c>
      <c r="AB421" s="38">
        <v>14</v>
      </c>
      <c r="AC421" s="11"/>
      <c r="AD421" s="11"/>
      <c r="AE421" s="11"/>
      <c r="AF421" s="11"/>
      <c r="AG421" s="11"/>
      <c r="AH421" s="11"/>
      <c r="AI421" s="11"/>
    </row>
    <row r="422" spans="1:35" ht="46.5" customHeight="1" outlineLevel="1" x14ac:dyDescent="0.2">
      <c r="A422" s="24">
        <f t="shared" si="203"/>
        <v>12.5</v>
      </c>
      <c r="B422" s="25" t="s">
        <v>814</v>
      </c>
      <c r="C422" s="26"/>
      <c r="D422" s="26" t="s">
        <v>31</v>
      </c>
      <c r="E422" s="27">
        <v>170500</v>
      </c>
      <c r="F422" s="26" t="s">
        <v>815</v>
      </c>
      <c r="G422" s="28">
        <v>52269</v>
      </c>
      <c r="H422" s="39">
        <v>5</v>
      </c>
      <c r="I422" s="30">
        <f t="shared" si="204"/>
        <v>2.5</v>
      </c>
      <c r="J422" s="30">
        <v>10</v>
      </c>
      <c r="K422" s="31" t="s">
        <v>33</v>
      </c>
      <c r="L422" s="32"/>
      <c r="M422" s="32"/>
      <c r="N422" s="32"/>
      <c r="O422" s="33">
        <f>VLOOKUP(K422,Зони!B:D,2,FALSE)</f>
        <v>0</v>
      </c>
      <c r="P422" s="34" t="str">
        <f t="shared" si="205"/>
        <v>немає даних</v>
      </c>
      <c r="Q422" s="34">
        <f t="shared" si="206"/>
        <v>0.68799999999999994</v>
      </c>
      <c r="R422" s="26">
        <v>2</v>
      </c>
      <c r="S422" s="35">
        <f>VLOOKUP(E422,ящв!A:H,3,FALSE)</f>
        <v>17.399999999999999</v>
      </c>
      <c r="T422" s="35">
        <f>VLOOKUP(E422,ящв!A:H,4,FALSE)</f>
        <v>5.5E-2</v>
      </c>
      <c r="U422" s="33">
        <v>40.5</v>
      </c>
      <c r="V422" s="33">
        <v>33</v>
      </c>
      <c r="W422" s="36">
        <v>41</v>
      </c>
      <c r="X422" s="37">
        <f>VLOOKUP(E422,шт!A:H,3,FALSE)</f>
        <v>8</v>
      </c>
      <c r="Y422" s="38">
        <v>8</v>
      </c>
      <c r="Z422" s="38">
        <v>40</v>
      </c>
      <c r="AA422" s="38">
        <v>40</v>
      </c>
      <c r="AB422" s="38">
        <v>14</v>
      </c>
      <c r="AC422" s="11"/>
      <c r="AD422" s="11"/>
      <c r="AE422" s="11"/>
      <c r="AF422" s="11"/>
      <c r="AG422" s="11"/>
      <c r="AH422" s="11"/>
      <c r="AI422" s="11"/>
    </row>
    <row r="423" spans="1:35" ht="46.5" customHeight="1" outlineLevel="1" x14ac:dyDescent="0.2">
      <c r="A423" s="24">
        <f t="shared" si="203"/>
        <v>14</v>
      </c>
      <c r="B423" s="25" t="s">
        <v>816</v>
      </c>
      <c r="C423" s="26"/>
      <c r="D423" s="26" t="s">
        <v>31</v>
      </c>
      <c r="E423" s="27">
        <v>167478</v>
      </c>
      <c r="F423" s="26" t="s">
        <v>817</v>
      </c>
      <c r="G423" s="27">
        <v>48259</v>
      </c>
      <c r="H423" s="39">
        <v>14</v>
      </c>
      <c r="I423" s="30">
        <f t="shared" si="204"/>
        <v>14</v>
      </c>
      <c r="J423" s="30">
        <v>0</v>
      </c>
      <c r="K423" s="31" t="s">
        <v>33</v>
      </c>
      <c r="L423" s="32"/>
      <c r="M423" s="32"/>
      <c r="N423" s="32"/>
      <c r="O423" s="33">
        <f>VLOOKUP(K423,Зони!B:D,2,FALSE)</f>
        <v>0</v>
      </c>
      <c r="P423" s="34" t="str">
        <f t="shared" si="205"/>
        <v>немає даних</v>
      </c>
      <c r="Q423" s="34">
        <f t="shared" si="206"/>
        <v>0.54600000000000004</v>
      </c>
      <c r="R423" s="26">
        <v>1</v>
      </c>
      <c r="S423" s="35">
        <f>VLOOKUP(E423,ящв!A:H,3,FALSE)</f>
        <v>11.7</v>
      </c>
      <c r="T423" s="35">
        <f>VLOOKUP(E423,ящв!A:H,4,FALSE)</f>
        <v>3.9E-2</v>
      </c>
      <c r="U423" s="33">
        <v>55</v>
      </c>
      <c r="V423" s="33">
        <v>17.2</v>
      </c>
      <c r="W423" s="36">
        <v>41.6</v>
      </c>
      <c r="X423" s="37">
        <f>VLOOKUP(E423,шт!A:H,3,FALSE)</f>
        <v>12</v>
      </c>
      <c r="Y423" s="38">
        <v>12</v>
      </c>
      <c r="Z423" s="38">
        <v>55</v>
      </c>
      <c r="AA423" s="38">
        <v>41.5</v>
      </c>
      <c r="AB423" s="38">
        <v>17</v>
      </c>
      <c r="AC423" s="11"/>
      <c r="AD423" s="11"/>
      <c r="AE423" s="11"/>
      <c r="AF423" s="11"/>
      <c r="AG423" s="11"/>
      <c r="AH423" s="11"/>
      <c r="AI423" s="11"/>
    </row>
    <row r="424" spans="1:35" ht="46.5" customHeight="1" outlineLevel="1" x14ac:dyDescent="0.2">
      <c r="A424" s="24">
        <f t="shared" si="203"/>
        <v>23.5</v>
      </c>
      <c r="B424" s="25" t="s">
        <v>818</v>
      </c>
      <c r="C424" s="26"/>
      <c r="D424" s="26"/>
      <c r="E424" s="27">
        <v>167479</v>
      </c>
      <c r="F424" s="26" t="s">
        <v>819</v>
      </c>
      <c r="G424" s="27">
        <v>48260</v>
      </c>
      <c r="H424" s="39">
        <v>47</v>
      </c>
      <c r="I424" s="30">
        <f t="shared" si="204"/>
        <v>23.5</v>
      </c>
      <c r="J424" s="30">
        <v>0</v>
      </c>
      <c r="K424" s="31" t="s">
        <v>58</v>
      </c>
      <c r="L424" s="32"/>
      <c r="M424" s="32"/>
      <c r="N424" s="31">
        <v>6</v>
      </c>
      <c r="O424" s="33">
        <f>VLOOKUP(K424,Зони!B:D,2,FALSE)</f>
        <v>2</v>
      </c>
      <c r="P424" s="34">
        <f t="shared" si="205"/>
        <v>0.95174999999999998</v>
      </c>
      <c r="Q424" s="34">
        <f>IFERROR(ROUND(P424,1)*U424/100,"немає даних")</f>
        <v>0.30299999999999999</v>
      </c>
      <c r="R424" s="26">
        <v>2</v>
      </c>
      <c r="S424" s="35">
        <f>VLOOKUP(E424,ящв!A:H,3,FALSE)</f>
        <v>18</v>
      </c>
      <c r="T424" s="35">
        <f>VLOOKUP(E424,ящв!A:H,4,FALSE)</f>
        <v>6.0999999999999999E-2</v>
      </c>
      <c r="U424" s="40">
        <v>30.3</v>
      </c>
      <c r="V424" s="40">
        <v>48.6</v>
      </c>
      <c r="W424" s="36">
        <v>41.6</v>
      </c>
      <c r="X424" s="37">
        <f>VLOOKUP(E424,шт!A:H,3,FALSE)</f>
        <v>8.9</v>
      </c>
      <c r="Y424" s="38">
        <v>8.9</v>
      </c>
      <c r="Z424" s="38">
        <v>46</v>
      </c>
      <c r="AA424" s="38">
        <v>40.5</v>
      </c>
      <c r="AB424" s="38">
        <v>15</v>
      </c>
      <c r="AC424" s="11"/>
      <c r="AD424" s="11"/>
      <c r="AE424" s="11"/>
      <c r="AF424" s="11"/>
      <c r="AG424" s="11"/>
      <c r="AH424" s="11"/>
      <c r="AI424" s="11"/>
    </row>
    <row r="425" spans="1:35" ht="46.5" customHeight="1" outlineLevel="1" x14ac:dyDescent="0.2">
      <c r="A425" s="24">
        <f t="shared" si="203"/>
        <v>2</v>
      </c>
      <c r="B425" s="25" t="s">
        <v>820</v>
      </c>
      <c r="C425" s="26"/>
      <c r="D425" s="26"/>
      <c r="E425" s="27">
        <v>170332</v>
      </c>
      <c r="F425" s="26" t="s">
        <v>821</v>
      </c>
      <c r="G425" s="27">
        <v>56514</v>
      </c>
      <c r="H425" s="39">
        <v>4</v>
      </c>
      <c r="I425" s="30">
        <f t="shared" si="204"/>
        <v>2</v>
      </c>
      <c r="J425" s="30">
        <v>0</v>
      </c>
      <c r="K425" s="31" t="s">
        <v>33</v>
      </c>
      <c r="L425" s="32"/>
      <c r="M425" s="32"/>
      <c r="N425" s="32"/>
      <c r="O425" s="33">
        <f>VLOOKUP(K425,Зони!B:D,2,FALSE)</f>
        <v>0</v>
      </c>
      <c r="P425" s="34" t="str">
        <f t="shared" si="205"/>
        <v>немає даних</v>
      </c>
      <c r="Q425" s="34">
        <f t="shared" ref="Q425:Q426" si="207">IF(OR(K425="стелаж",K425="2й поверх 1"),ROUND(T425*A425,3),IFERROR(ROUND(P425,1)*U425/100,"немає даних"))</f>
        <v>0.112</v>
      </c>
      <c r="R425" s="26">
        <v>2</v>
      </c>
      <c r="S425" s="35">
        <f>VLOOKUP(E425,ящв!A:H,3,FALSE)</f>
        <v>12.1</v>
      </c>
      <c r="T425" s="35">
        <f>VLOOKUP(E425,ящв!A:H,4,FALSE)</f>
        <v>5.6000000000000001E-2</v>
      </c>
      <c r="U425" s="33">
        <v>39.700000000000003</v>
      </c>
      <c r="V425" s="33">
        <v>34.1</v>
      </c>
      <c r="W425" s="36">
        <v>41.6</v>
      </c>
      <c r="X425" s="37">
        <f>VLOOKUP(E425,шт!A:H,3,FALSE)</f>
        <v>5.6</v>
      </c>
      <c r="Y425" s="38">
        <v>5.6</v>
      </c>
      <c r="Z425" s="38">
        <v>41</v>
      </c>
      <c r="AA425" s="38">
        <v>39</v>
      </c>
      <c r="AB425" s="38">
        <v>16.5</v>
      </c>
      <c r="AC425" s="11"/>
      <c r="AD425" s="11"/>
      <c r="AE425" s="11"/>
      <c r="AF425" s="11"/>
      <c r="AG425" s="11"/>
      <c r="AH425" s="11"/>
      <c r="AI425" s="11"/>
    </row>
    <row r="426" spans="1:35" ht="46.5" customHeight="1" outlineLevel="1" x14ac:dyDescent="0.2">
      <c r="A426" s="24">
        <f t="shared" si="203"/>
        <v>1</v>
      </c>
      <c r="B426" s="25" t="s">
        <v>822</v>
      </c>
      <c r="C426" s="26"/>
      <c r="D426" s="26"/>
      <c r="E426" s="27">
        <v>170351</v>
      </c>
      <c r="F426" s="26" t="s">
        <v>823</v>
      </c>
      <c r="G426" s="27">
        <v>48476</v>
      </c>
      <c r="H426" s="39">
        <v>3</v>
      </c>
      <c r="I426" s="30">
        <f t="shared" si="204"/>
        <v>1</v>
      </c>
      <c r="J426" s="30">
        <v>0</v>
      </c>
      <c r="K426" s="31" t="s">
        <v>33</v>
      </c>
      <c r="L426" s="32"/>
      <c r="M426" s="32"/>
      <c r="N426" s="32"/>
      <c r="O426" s="33">
        <f>VLOOKUP(K426,Зони!B:D,2,FALSE)</f>
        <v>0</v>
      </c>
      <c r="P426" s="34" t="str">
        <f t="shared" si="205"/>
        <v>немає даних</v>
      </c>
      <c r="Q426" s="34">
        <f t="shared" si="207"/>
        <v>0.03</v>
      </c>
      <c r="R426" s="26">
        <v>3</v>
      </c>
      <c r="S426" s="35">
        <f>VLOOKUP(E426,ящв!A:H,3,FALSE)</f>
        <v>6.3</v>
      </c>
      <c r="T426" s="35">
        <f>VLOOKUP(E426,ящв!A:H,4,FALSE)</f>
        <v>0.03</v>
      </c>
      <c r="U426" s="33">
        <v>34.5</v>
      </c>
      <c r="V426" s="33">
        <v>27.7</v>
      </c>
      <c r="W426" s="36">
        <v>31.5</v>
      </c>
      <c r="X426" s="37">
        <f>VLOOKUP(E426,шт!A:H,3,FALSE)</f>
        <v>2</v>
      </c>
      <c r="Y426" s="38">
        <v>2</v>
      </c>
      <c r="Z426" s="38">
        <v>31</v>
      </c>
      <c r="AA426" s="38">
        <v>27</v>
      </c>
      <c r="AB426" s="38">
        <v>11</v>
      </c>
      <c r="AC426" s="11"/>
      <c r="AD426" s="11"/>
      <c r="AE426" s="11"/>
      <c r="AF426" s="11"/>
      <c r="AG426" s="11"/>
      <c r="AH426" s="11"/>
      <c r="AI426" s="11"/>
    </row>
    <row r="427" spans="1:35" ht="12" customHeight="1" outlineLevel="1" x14ac:dyDescent="0.2">
      <c r="A427" s="11"/>
      <c r="B427" s="18" t="s">
        <v>824</v>
      </c>
      <c r="C427" s="19"/>
      <c r="D427" s="20"/>
      <c r="E427" s="21"/>
      <c r="F427" s="21"/>
      <c r="G427" s="21"/>
      <c r="H427" s="20"/>
      <c r="I427" s="21"/>
      <c r="J427" s="21"/>
      <c r="K427" s="21"/>
      <c r="L427" s="21"/>
      <c r="M427" s="21"/>
      <c r="N427" s="21"/>
      <c r="O427" s="20"/>
      <c r="P427" s="22"/>
      <c r="Q427" s="23"/>
      <c r="R427" s="21"/>
      <c r="S427" s="20"/>
      <c r="T427" s="20"/>
      <c r="U427" s="21"/>
      <c r="V427" s="21"/>
      <c r="W427" s="21"/>
      <c r="X427" s="21"/>
      <c r="Y427" s="21"/>
      <c r="Z427" s="21"/>
      <c r="AA427" s="21"/>
      <c r="AB427" s="21"/>
    </row>
    <row r="428" spans="1:35" ht="46.5" customHeight="1" outlineLevel="1" x14ac:dyDescent="0.2">
      <c r="A428" s="24">
        <f t="shared" ref="A428:A445" si="208">J428+I428</f>
        <v>26.333333333333332</v>
      </c>
      <c r="B428" s="25" t="s">
        <v>825</v>
      </c>
      <c r="C428" s="26"/>
      <c r="D428" s="26" t="s">
        <v>31</v>
      </c>
      <c r="E428" s="27">
        <v>167526</v>
      </c>
      <c r="F428" s="26" t="s">
        <v>826</v>
      </c>
      <c r="G428" s="100">
        <v>56441</v>
      </c>
      <c r="H428" s="39">
        <v>158</v>
      </c>
      <c r="I428" s="30">
        <f t="shared" ref="I428:I445" si="209">H428/R428</f>
        <v>26.333333333333332</v>
      </c>
      <c r="J428" s="30">
        <v>0</v>
      </c>
      <c r="K428" s="31" t="s">
        <v>58</v>
      </c>
      <c r="L428" s="32"/>
      <c r="M428" s="32"/>
      <c r="N428" s="31">
        <v>8</v>
      </c>
      <c r="O428" s="33">
        <f>VLOOKUP(K428,Зони!B:D,2,FALSE)</f>
        <v>2</v>
      </c>
      <c r="P428" s="34">
        <f t="shared" ref="P428:P445" si="210">IFERROR(A428/N428*V428/100/O428,"немає даних")</f>
        <v>0.89697916666666655</v>
      </c>
      <c r="Q428" s="34">
        <f t="shared" ref="Q428:Q429" si="211">IFERROR(ROUND(P428,1)*U428/100,"немає даних")</f>
        <v>0.3024</v>
      </c>
      <c r="R428" s="26">
        <v>6</v>
      </c>
      <c r="S428" s="35">
        <f>VLOOKUP(E428,ящв!A:H,3,FALSE)</f>
        <v>15.9</v>
      </c>
      <c r="T428" s="35">
        <f>VLOOKUP(E428,ящв!A:H,4,FALSE)</f>
        <v>5.8000000000000003E-2</v>
      </c>
      <c r="U428" s="40">
        <v>33.6</v>
      </c>
      <c r="V428" s="40">
        <v>54.5</v>
      </c>
      <c r="W428" s="36">
        <v>31.5</v>
      </c>
      <c r="X428" s="37">
        <f>VLOOKUP(E428,шт!A:H,3,FALSE)</f>
        <v>2.5630000000000002</v>
      </c>
      <c r="Y428" s="38">
        <v>2.5630000000000002</v>
      </c>
      <c r="Z428" s="38">
        <v>30.5</v>
      </c>
      <c r="AA428" s="38">
        <v>27</v>
      </c>
      <c r="AB428" s="38">
        <v>9.5</v>
      </c>
      <c r="AC428" s="11"/>
      <c r="AD428" s="11"/>
      <c r="AE428" s="11"/>
      <c r="AF428" s="11"/>
      <c r="AG428" s="11"/>
      <c r="AH428" s="11"/>
      <c r="AI428" s="11"/>
    </row>
    <row r="429" spans="1:35" ht="46.5" customHeight="1" outlineLevel="1" x14ac:dyDescent="0.2">
      <c r="A429" s="24">
        <f t="shared" si="208"/>
        <v>124.33333333333333</v>
      </c>
      <c r="B429" s="25" t="s">
        <v>827</v>
      </c>
      <c r="C429" s="26"/>
      <c r="D429" s="26" t="s">
        <v>31</v>
      </c>
      <c r="E429" s="27">
        <v>167570</v>
      </c>
      <c r="F429" s="26" t="s">
        <v>828</v>
      </c>
      <c r="G429" s="27">
        <v>58431</v>
      </c>
      <c r="H429" s="39">
        <v>202</v>
      </c>
      <c r="I429" s="30">
        <f t="shared" si="209"/>
        <v>67.333333333333329</v>
      </c>
      <c r="J429" s="30">
        <v>57</v>
      </c>
      <c r="K429" s="31" t="s">
        <v>58</v>
      </c>
      <c r="L429" s="32"/>
      <c r="M429" s="32"/>
      <c r="N429" s="31">
        <v>9</v>
      </c>
      <c r="O429" s="33">
        <f>VLOOKUP(K429,Зони!B:D,2,FALSE)</f>
        <v>2</v>
      </c>
      <c r="P429" s="34">
        <f t="shared" si="210"/>
        <v>1.9271666666666667</v>
      </c>
      <c r="Q429" s="34">
        <f t="shared" si="211"/>
        <v>0.69540000000000002</v>
      </c>
      <c r="R429" s="26">
        <v>3</v>
      </c>
      <c r="S429" s="35">
        <f>VLOOKUP(E429,ящв!A:H,3,FALSE)</f>
        <v>8.6999999999999993</v>
      </c>
      <c r="T429" s="35">
        <f>VLOOKUP(E429,ящв!A:H,4,FALSE)</f>
        <v>3.2000000000000001E-2</v>
      </c>
      <c r="U429" s="33">
        <v>36.6</v>
      </c>
      <c r="V429" s="33">
        <v>27.9</v>
      </c>
      <c r="W429" s="36">
        <v>31.5</v>
      </c>
      <c r="X429" s="37">
        <f>VLOOKUP(E429,шт!A:H,3,FALSE)</f>
        <v>2.85</v>
      </c>
      <c r="Y429" s="38">
        <v>2.85</v>
      </c>
      <c r="Z429" s="38">
        <v>36</v>
      </c>
      <c r="AA429" s="38">
        <v>31.5</v>
      </c>
      <c r="AB429" s="38">
        <v>9</v>
      </c>
      <c r="AC429" s="11"/>
      <c r="AD429" s="11"/>
      <c r="AE429" s="11"/>
      <c r="AF429" s="11"/>
      <c r="AG429" s="11"/>
      <c r="AH429" s="11"/>
      <c r="AI429" s="11"/>
    </row>
    <row r="430" spans="1:35" ht="46.5" customHeight="1" outlineLevel="1" x14ac:dyDescent="0.2">
      <c r="A430" s="24">
        <f t="shared" si="208"/>
        <v>22.5</v>
      </c>
      <c r="B430" s="25" t="s">
        <v>829</v>
      </c>
      <c r="C430" s="26"/>
      <c r="D430" s="26"/>
      <c r="E430" s="27">
        <v>167527</v>
      </c>
      <c r="F430" s="26" t="s">
        <v>830</v>
      </c>
      <c r="G430" s="27">
        <v>56494</v>
      </c>
      <c r="H430" s="39">
        <v>45</v>
      </c>
      <c r="I430" s="30">
        <f t="shared" si="209"/>
        <v>22.5</v>
      </c>
      <c r="J430" s="30">
        <v>0</v>
      </c>
      <c r="K430" s="31" t="s">
        <v>33</v>
      </c>
      <c r="L430" s="32"/>
      <c r="M430" s="32"/>
      <c r="N430" s="31"/>
      <c r="O430" s="33">
        <f>VLOOKUP(K430,Зони!B:D,2,FALSE)</f>
        <v>0</v>
      </c>
      <c r="P430" s="34" t="str">
        <f t="shared" si="210"/>
        <v>немає даних</v>
      </c>
      <c r="Q430" s="34">
        <f t="shared" ref="Q430:Q432" si="212">IF(OR(K430="стелаж",K430="2й поверх 1"),ROUND(T430*A430,3),IFERROR(ROUND(P430,1)*U430/100,"немає даних"))</f>
        <v>1.0580000000000001</v>
      </c>
      <c r="R430" s="26">
        <v>2</v>
      </c>
      <c r="S430" s="35">
        <f>VLOOKUP(E430,ящв!A:H,3,FALSE)</f>
        <v>11.4</v>
      </c>
      <c r="T430" s="35">
        <f>VLOOKUP(E430,ящв!A:H,4,FALSE)</f>
        <v>4.7E-2</v>
      </c>
      <c r="U430" s="33">
        <v>36.9</v>
      </c>
      <c r="V430" s="33">
        <v>30.7</v>
      </c>
      <c r="W430" s="36">
        <v>41.9</v>
      </c>
      <c r="X430" s="37">
        <f>VLOOKUP(E430,шт!A:H,3,FALSE)</f>
        <v>6.67</v>
      </c>
      <c r="Y430" s="38">
        <v>6.67</v>
      </c>
      <c r="Z430" s="38">
        <v>40.5</v>
      </c>
      <c r="AA430" s="38">
        <v>36</v>
      </c>
      <c r="AB430" s="38">
        <v>12.5</v>
      </c>
      <c r="AC430" s="11"/>
      <c r="AD430" s="11"/>
      <c r="AE430" s="11"/>
      <c r="AF430" s="11"/>
      <c r="AG430" s="11"/>
      <c r="AH430" s="11"/>
      <c r="AI430" s="11"/>
    </row>
    <row r="431" spans="1:35" ht="46.5" customHeight="1" outlineLevel="1" x14ac:dyDescent="0.2">
      <c r="A431" s="24">
        <f t="shared" si="208"/>
        <v>3.6666666666666665</v>
      </c>
      <c r="B431" s="25" t="s">
        <v>831</v>
      </c>
      <c r="C431" s="26"/>
      <c r="D431" s="26"/>
      <c r="E431" s="27">
        <v>168611</v>
      </c>
      <c r="F431" s="26" t="s">
        <v>832</v>
      </c>
      <c r="G431" s="27">
        <v>57106</v>
      </c>
      <c r="H431" s="39">
        <v>44</v>
      </c>
      <c r="I431" s="30">
        <f t="shared" si="209"/>
        <v>3.6666666666666665</v>
      </c>
      <c r="J431" s="30">
        <v>0</v>
      </c>
      <c r="K431" s="31" t="s">
        <v>33</v>
      </c>
      <c r="L431" s="32"/>
      <c r="M431" s="32"/>
      <c r="N431" s="32"/>
      <c r="O431" s="33">
        <f>VLOOKUP(K431,Зони!B:D,2,FALSE)</f>
        <v>0</v>
      </c>
      <c r="P431" s="34" t="str">
        <f t="shared" si="210"/>
        <v>немає даних</v>
      </c>
      <c r="Q431" s="34">
        <f t="shared" si="212"/>
        <v>7.6999999999999999E-2</v>
      </c>
      <c r="R431" s="26">
        <v>12</v>
      </c>
      <c r="S431" s="35">
        <f>VLOOKUP(E431,ящв!A:H,3,FALSE)</f>
        <v>5.3</v>
      </c>
      <c r="T431" s="35">
        <f>VLOOKUP(E431,ящв!A:H,4,FALSE)</f>
        <v>2.1000000000000001E-2</v>
      </c>
      <c r="U431" s="33">
        <v>36.700000000000003</v>
      </c>
      <c r="V431" s="33">
        <v>28.2</v>
      </c>
      <c r="W431" s="36">
        <v>20.6</v>
      </c>
      <c r="X431" s="37">
        <f>VLOOKUP(E431,шт!A:H,3,FALSE)</f>
        <v>0.4</v>
      </c>
      <c r="Y431" s="38">
        <v>0.4</v>
      </c>
      <c r="Z431" s="38">
        <v>17</v>
      </c>
      <c r="AA431" s="38">
        <v>15</v>
      </c>
      <c r="AB431" s="38">
        <v>6</v>
      </c>
      <c r="AC431" s="11"/>
      <c r="AD431" s="11"/>
      <c r="AE431" s="11"/>
      <c r="AF431" s="11"/>
      <c r="AG431" s="11"/>
      <c r="AH431" s="11"/>
      <c r="AI431" s="11"/>
    </row>
    <row r="432" spans="1:35" ht="46.5" customHeight="1" outlineLevel="1" x14ac:dyDescent="0.2">
      <c r="A432" s="24">
        <f t="shared" si="208"/>
        <v>0.5</v>
      </c>
      <c r="B432" s="25" t="s">
        <v>833</v>
      </c>
      <c r="C432" s="26"/>
      <c r="D432" s="26"/>
      <c r="E432" s="27">
        <v>168493</v>
      </c>
      <c r="F432" s="26" t="s">
        <v>834</v>
      </c>
      <c r="G432" s="27">
        <v>57107</v>
      </c>
      <c r="H432" s="39">
        <v>6</v>
      </c>
      <c r="I432" s="30">
        <f t="shared" si="209"/>
        <v>0.5</v>
      </c>
      <c r="J432" s="30">
        <v>0</v>
      </c>
      <c r="K432" s="31" t="s">
        <v>33</v>
      </c>
      <c r="L432" s="32"/>
      <c r="M432" s="32"/>
      <c r="N432" s="32"/>
      <c r="O432" s="33">
        <f>VLOOKUP(K432,Зони!B:D,2,FALSE)</f>
        <v>0</v>
      </c>
      <c r="P432" s="34" t="str">
        <f t="shared" si="210"/>
        <v>немає даних</v>
      </c>
      <c r="Q432" s="34">
        <f t="shared" si="212"/>
        <v>1.0999999999999999E-2</v>
      </c>
      <c r="R432" s="26">
        <v>12</v>
      </c>
      <c r="S432" s="35">
        <f>VLOOKUP(E432,ящв!A:H,3,FALSE)</f>
        <v>5.4</v>
      </c>
      <c r="T432" s="35">
        <f>VLOOKUP(E432,ящв!A:H,4,FALSE)</f>
        <v>2.1000000000000001E-2</v>
      </c>
      <c r="U432" s="33">
        <v>36.700000000000003</v>
      </c>
      <c r="V432" s="33">
        <v>28.2</v>
      </c>
      <c r="W432" s="36">
        <v>20.6</v>
      </c>
      <c r="X432" s="37">
        <f>VLOOKUP(E432,шт!A:H,3,FALSE)</f>
        <v>0.43</v>
      </c>
      <c r="Y432" s="38">
        <v>0.43</v>
      </c>
      <c r="Z432" s="38">
        <v>17.5</v>
      </c>
      <c r="AA432" s="38">
        <v>15</v>
      </c>
      <c r="AB432" s="38">
        <v>5.5</v>
      </c>
      <c r="AC432" s="11"/>
      <c r="AD432" s="11"/>
      <c r="AE432" s="11"/>
      <c r="AF432" s="11"/>
      <c r="AG432" s="11"/>
      <c r="AH432" s="11"/>
      <c r="AI432" s="11"/>
    </row>
    <row r="433" spans="1:35" ht="46.5" customHeight="1" outlineLevel="1" x14ac:dyDescent="0.2">
      <c r="A433" s="24">
        <f t="shared" si="208"/>
        <v>72.166666666666671</v>
      </c>
      <c r="B433" s="25" t="s">
        <v>835</v>
      </c>
      <c r="C433" s="26"/>
      <c r="D433" s="26"/>
      <c r="E433" s="27">
        <v>167521</v>
      </c>
      <c r="F433" s="26" t="s">
        <v>836</v>
      </c>
      <c r="G433" s="27">
        <v>58924</v>
      </c>
      <c r="H433" s="39">
        <v>433</v>
      </c>
      <c r="I433" s="30">
        <f t="shared" si="209"/>
        <v>72.166666666666671</v>
      </c>
      <c r="J433" s="30">
        <v>0</v>
      </c>
      <c r="K433" s="31" t="s">
        <v>770</v>
      </c>
      <c r="L433" s="32"/>
      <c r="M433" s="32"/>
      <c r="N433" s="31">
        <v>9</v>
      </c>
      <c r="O433" s="33">
        <f>VLOOKUP(K433,Зони!B:D,2,FALSE)</f>
        <v>3</v>
      </c>
      <c r="P433" s="34">
        <f t="shared" si="210"/>
        <v>1.0584444444444445</v>
      </c>
      <c r="Q433" s="34">
        <f t="shared" ref="Q433:Q434" si="213">IFERROR(ROUND(P433,1)*U433/100,"немає даних")</f>
        <v>0.22110000000000002</v>
      </c>
      <c r="R433" s="26">
        <v>6</v>
      </c>
      <c r="S433" s="35">
        <f>VLOOKUP(E433,ящв!A:H,3,FALSE)</f>
        <v>4.2</v>
      </c>
      <c r="T433" s="35">
        <f>VLOOKUP(E433,ящв!A:H,4,FALSE)</f>
        <v>1.6E-2</v>
      </c>
      <c r="U433" s="40">
        <v>20.100000000000001</v>
      </c>
      <c r="V433" s="40">
        <v>39.6</v>
      </c>
      <c r="W433" s="36">
        <v>20.6</v>
      </c>
      <c r="X433" s="37">
        <f>VLOOKUP(E433,шт!A:H,3,FALSE)</f>
        <v>0.55000000000000004</v>
      </c>
      <c r="Y433" s="38">
        <v>0.55000000000000004</v>
      </c>
      <c r="Z433" s="38">
        <v>20</v>
      </c>
      <c r="AA433" s="38">
        <v>19</v>
      </c>
      <c r="AB433" s="38">
        <v>6</v>
      </c>
      <c r="AC433" s="11"/>
      <c r="AD433" s="11"/>
      <c r="AE433" s="11"/>
      <c r="AF433" s="11"/>
      <c r="AG433" s="11"/>
      <c r="AH433" s="11"/>
      <c r="AI433" s="11"/>
    </row>
    <row r="434" spans="1:35" ht="46.5" customHeight="1" outlineLevel="1" x14ac:dyDescent="0.2">
      <c r="A434" s="24">
        <f t="shared" si="208"/>
        <v>43</v>
      </c>
      <c r="B434" s="25" t="s">
        <v>837</v>
      </c>
      <c r="C434" s="26"/>
      <c r="D434" s="26" t="s">
        <v>31</v>
      </c>
      <c r="E434" s="27">
        <v>167580</v>
      </c>
      <c r="F434" s="26" t="s">
        <v>838</v>
      </c>
      <c r="G434" s="27">
        <v>57190</v>
      </c>
      <c r="H434" s="39">
        <v>86</v>
      </c>
      <c r="I434" s="30">
        <f t="shared" si="209"/>
        <v>43</v>
      </c>
      <c r="J434" s="30">
        <v>0</v>
      </c>
      <c r="K434" s="31" t="s">
        <v>770</v>
      </c>
      <c r="L434" s="32"/>
      <c r="M434" s="32"/>
      <c r="N434" s="31">
        <v>7</v>
      </c>
      <c r="O434" s="33">
        <f>VLOOKUP(K434,Зони!B:D,2,FALSE)</f>
        <v>3</v>
      </c>
      <c r="P434" s="34">
        <f t="shared" si="210"/>
        <v>0.96238095238095234</v>
      </c>
      <c r="Q434" s="34">
        <f t="shared" si="213"/>
        <v>0.31900000000000001</v>
      </c>
      <c r="R434" s="26">
        <v>2</v>
      </c>
      <c r="S434" s="35">
        <f>VLOOKUP(E434,ящв!A:H,3,FALSE)</f>
        <v>15.1</v>
      </c>
      <c r="T434" s="35">
        <f>VLOOKUP(E434,ящв!A:H,4,FALSE)</f>
        <v>6.4000000000000001E-2</v>
      </c>
      <c r="U434" s="40">
        <v>31.9</v>
      </c>
      <c r="V434" s="40">
        <v>47</v>
      </c>
      <c r="W434" s="36">
        <v>42.4</v>
      </c>
      <c r="X434" s="37">
        <f>VLOOKUP(E434,шт!A:H,3,FALSE)</f>
        <v>7.2</v>
      </c>
      <c r="Y434" s="38">
        <v>7.2</v>
      </c>
      <c r="Z434" s="38">
        <v>46</v>
      </c>
      <c r="AA434" s="38">
        <v>41</v>
      </c>
      <c r="AB434" s="38">
        <v>15.5</v>
      </c>
      <c r="AC434" s="11"/>
      <c r="AD434" s="11"/>
      <c r="AE434" s="11"/>
      <c r="AF434" s="11"/>
      <c r="AG434" s="11"/>
      <c r="AH434" s="11"/>
      <c r="AI434" s="11"/>
    </row>
    <row r="435" spans="1:35" ht="46.5" customHeight="1" outlineLevel="1" x14ac:dyDescent="0.2">
      <c r="A435" s="24">
        <f t="shared" si="208"/>
        <v>11.5</v>
      </c>
      <c r="B435" s="25" t="s">
        <v>839</v>
      </c>
      <c r="C435" s="26"/>
      <c r="D435" s="26" t="s">
        <v>31</v>
      </c>
      <c r="E435" s="27">
        <v>167547</v>
      </c>
      <c r="F435" s="26" t="s">
        <v>840</v>
      </c>
      <c r="G435" s="27">
        <v>57412</v>
      </c>
      <c r="H435" s="39">
        <v>69</v>
      </c>
      <c r="I435" s="30">
        <f t="shared" si="209"/>
        <v>11.5</v>
      </c>
      <c r="J435" s="30">
        <v>0</v>
      </c>
      <c r="K435" s="31" t="s">
        <v>33</v>
      </c>
      <c r="L435" s="32"/>
      <c r="M435" s="32"/>
      <c r="N435" s="32"/>
      <c r="O435" s="33">
        <f>VLOOKUP(K435,Зони!B:D,2,FALSE)</f>
        <v>0</v>
      </c>
      <c r="P435" s="34" t="str">
        <f t="shared" si="210"/>
        <v>немає даних</v>
      </c>
      <c r="Q435" s="34">
        <f t="shared" ref="Q435:Q437" si="214">IF(OR(K435="стелаж",K435="2й поверх 1"),ROUND(T435*A435,3),IFERROR(ROUND(P435,1)*U435/100,"немає даних"))</f>
        <v>0.32200000000000001</v>
      </c>
      <c r="R435" s="26">
        <v>6</v>
      </c>
      <c r="S435" s="35">
        <f>VLOOKUP(E435,ящв!A:H,3,FALSE)</f>
        <v>6.8</v>
      </c>
      <c r="T435" s="35">
        <f>VLOOKUP(E435,ящв!A:H,4,FALSE)</f>
        <v>2.8000000000000001E-2</v>
      </c>
      <c r="U435" s="33">
        <v>47.2</v>
      </c>
      <c r="V435" s="33">
        <v>23.9</v>
      </c>
      <c r="W435" s="36">
        <v>25</v>
      </c>
      <c r="X435" s="37">
        <f>VLOOKUP(E435,шт!A:H,3,FALSE)</f>
        <v>1.1499999999999999</v>
      </c>
      <c r="Y435" s="38">
        <v>1.1499999999999999</v>
      </c>
      <c r="Z435" s="38">
        <v>24.5</v>
      </c>
      <c r="AA435" s="38">
        <v>23</v>
      </c>
      <c r="AB435" s="38">
        <v>7.5</v>
      </c>
      <c r="AC435" s="11"/>
      <c r="AD435" s="11"/>
      <c r="AE435" s="11"/>
      <c r="AF435" s="11"/>
      <c r="AG435" s="11"/>
      <c r="AH435" s="11"/>
      <c r="AI435" s="11"/>
    </row>
    <row r="436" spans="1:35" ht="46.5" customHeight="1" outlineLevel="1" x14ac:dyDescent="0.2">
      <c r="A436" s="24">
        <f t="shared" si="208"/>
        <v>8.3333333333333329E-2</v>
      </c>
      <c r="B436" s="25" t="s">
        <v>841</v>
      </c>
      <c r="C436" s="26"/>
      <c r="D436" s="26" t="s">
        <v>31</v>
      </c>
      <c r="E436" s="27">
        <v>170836</v>
      </c>
      <c r="F436" s="26" t="s">
        <v>842</v>
      </c>
      <c r="G436" s="101">
        <v>59421</v>
      </c>
      <c r="H436" s="39">
        <v>1</v>
      </c>
      <c r="I436" s="30">
        <f t="shared" si="209"/>
        <v>8.3333333333333329E-2</v>
      </c>
      <c r="J436" s="30">
        <v>0</v>
      </c>
      <c r="K436" s="31" t="s">
        <v>33</v>
      </c>
      <c r="L436" s="32"/>
      <c r="M436" s="32"/>
      <c r="N436" s="32"/>
      <c r="O436" s="33">
        <f>VLOOKUP(K436,Зони!B:D,2,FALSE)</f>
        <v>0</v>
      </c>
      <c r="P436" s="34" t="str">
        <f t="shared" si="210"/>
        <v>немає даних</v>
      </c>
      <c r="Q436" s="50">
        <f t="shared" si="214"/>
        <v>3.0000000000000001E-3</v>
      </c>
      <c r="R436" s="26">
        <v>12</v>
      </c>
      <c r="S436" s="35">
        <f>VLOOKUP(E436,ящв!A:H,3,FALSE)</f>
        <v>9.6</v>
      </c>
      <c r="T436" s="35">
        <f>VLOOKUP(E436,ящв!A:H,4,FALSE)</f>
        <v>3.3000000000000002E-2</v>
      </c>
      <c r="U436" s="33">
        <v>41</v>
      </c>
      <c r="V436" s="33">
        <v>27.5</v>
      </c>
      <c r="W436" s="36">
        <v>29.5</v>
      </c>
      <c r="X436" s="37">
        <f>VLOOKUP(E436,шт!A:H,3,FALSE)</f>
        <v>1</v>
      </c>
      <c r="Y436" s="38">
        <v>1</v>
      </c>
      <c r="Z436" s="38">
        <v>27</v>
      </c>
      <c r="AA436" s="38">
        <v>26</v>
      </c>
      <c r="AB436" s="38">
        <v>3</v>
      </c>
      <c r="AC436" s="11"/>
      <c r="AD436" s="11"/>
      <c r="AE436" s="11"/>
      <c r="AF436" s="11"/>
      <c r="AG436" s="11"/>
      <c r="AH436" s="11"/>
      <c r="AI436" s="11"/>
    </row>
    <row r="437" spans="1:35" ht="46.5" customHeight="1" outlineLevel="1" x14ac:dyDescent="0.2">
      <c r="A437" s="24">
        <f t="shared" si="208"/>
        <v>2.75</v>
      </c>
      <c r="B437" s="25" t="s">
        <v>843</v>
      </c>
      <c r="C437" s="26"/>
      <c r="D437" s="26" t="s">
        <v>31</v>
      </c>
      <c r="E437" s="27">
        <v>171899</v>
      </c>
      <c r="F437" s="26"/>
      <c r="G437" s="102">
        <v>59460</v>
      </c>
      <c r="H437" s="39">
        <v>33</v>
      </c>
      <c r="I437" s="30">
        <f t="shared" si="209"/>
        <v>2.75</v>
      </c>
      <c r="J437" s="30">
        <v>0</v>
      </c>
      <c r="K437" s="31" t="s">
        <v>33</v>
      </c>
      <c r="L437" s="32"/>
      <c r="M437" s="32"/>
      <c r="N437" s="32"/>
      <c r="O437" s="33">
        <f>VLOOKUP(K437,Зони!B:D,2,FALSE)</f>
        <v>0</v>
      </c>
      <c r="P437" s="34" t="str">
        <f t="shared" si="210"/>
        <v>немає даних</v>
      </c>
      <c r="Q437" s="34">
        <f t="shared" si="214"/>
        <v>8.0000000000000002E-3</v>
      </c>
      <c r="R437" s="53">
        <f>VLOOKUP(E437,ящ!A:H,5,FALSE)</f>
        <v>12</v>
      </c>
      <c r="S437" s="44">
        <f t="shared" ref="S437:S438" si="215">IF(X437&lt;&gt;"",X437*R437,"немає даних")</f>
        <v>11.52</v>
      </c>
      <c r="T437" s="43">
        <f>U437*V437*W437/100/100/100</f>
        <v>2.8419999999999999E-3</v>
      </c>
      <c r="U437" s="48">
        <f t="shared" ref="U437:W437" si="216">Z437</f>
        <v>29</v>
      </c>
      <c r="V437" s="48">
        <f t="shared" si="216"/>
        <v>28</v>
      </c>
      <c r="W437" s="48">
        <f t="shared" si="216"/>
        <v>3.5</v>
      </c>
      <c r="X437" s="37">
        <f>VLOOKUP(E437,шт!A:H,3,FALSE)</f>
        <v>0.96</v>
      </c>
      <c r="Y437" s="38">
        <v>0.96</v>
      </c>
      <c r="Z437" s="38">
        <v>29</v>
      </c>
      <c r="AA437" s="38">
        <v>28</v>
      </c>
      <c r="AB437" s="38">
        <v>3.5</v>
      </c>
      <c r="AC437" s="11"/>
      <c r="AD437" s="11"/>
      <c r="AE437" s="11"/>
      <c r="AF437" s="11"/>
      <c r="AG437" s="11"/>
      <c r="AH437" s="11"/>
      <c r="AI437" s="11"/>
    </row>
    <row r="438" spans="1:35" ht="46.5" customHeight="1" outlineLevel="1" x14ac:dyDescent="0.2">
      <c r="A438" s="24">
        <f t="shared" si="208"/>
        <v>5</v>
      </c>
      <c r="B438" s="25" t="s">
        <v>844</v>
      </c>
      <c r="C438" s="26"/>
      <c r="D438" s="26" t="s">
        <v>31</v>
      </c>
      <c r="E438" s="27">
        <v>174577</v>
      </c>
      <c r="F438" s="26"/>
      <c r="G438" s="103">
        <v>59431</v>
      </c>
      <c r="H438" s="39">
        <v>5</v>
      </c>
      <c r="I438" s="45">
        <f t="shared" si="209"/>
        <v>5</v>
      </c>
      <c r="J438" s="30">
        <v>0</v>
      </c>
      <c r="K438" s="31" t="s">
        <v>33</v>
      </c>
      <c r="L438" s="32"/>
      <c r="M438" s="32"/>
      <c r="N438" s="32"/>
      <c r="O438" s="33">
        <f>VLOOKUP(K438,Зони!B:D,2,FALSE)</f>
        <v>0</v>
      </c>
      <c r="P438" s="34" t="str">
        <f t="shared" si="210"/>
        <v>немає даних</v>
      </c>
      <c r="Q438" s="46"/>
      <c r="R438" s="47">
        <v>1</v>
      </c>
      <c r="S438" s="44" t="str">
        <f t="shared" si="215"/>
        <v>немає даних</v>
      </c>
      <c r="T438" s="44" t="str">
        <f>IF(Y438&lt;&gt;"",Y438*R438,"немає даних")</f>
        <v>немає даних</v>
      </c>
      <c r="U438" s="48" t="str">
        <f t="shared" ref="U438:W438" si="217">IF(Z438&lt;&gt;"",Z438,"немає даних")</f>
        <v>немає даних</v>
      </c>
      <c r="V438" s="48" t="str">
        <f t="shared" si="217"/>
        <v>немає даних</v>
      </c>
      <c r="W438" s="48" t="str">
        <f t="shared" si="217"/>
        <v>немає даних</v>
      </c>
      <c r="X438" s="38"/>
      <c r="Y438" s="38"/>
      <c r="Z438" s="38"/>
      <c r="AA438" s="38"/>
      <c r="AB438" s="38"/>
      <c r="AC438" s="11"/>
      <c r="AD438" s="11"/>
      <c r="AE438" s="11"/>
      <c r="AF438" s="11"/>
      <c r="AG438" s="11"/>
      <c r="AH438" s="11"/>
      <c r="AI438" s="11"/>
    </row>
    <row r="439" spans="1:35" ht="46.5" customHeight="1" outlineLevel="1" x14ac:dyDescent="0.2">
      <c r="A439" s="24">
        <f t="shared" si="208"/>
        <v>8.8333333333333321</v>
      </c>
      <c r="B439" s="25" t="s">
        <v>845</v>
      </c>
      <c r="C439" s="26"/>
      <c r="D439" s="26" t="s">
        <v>31</v>
      </c>
      <c r="E439" s="27">
        <v>167624</v>
      </c>
      <c r="F439" s="26" t="s">
        <v>846</v>
      </c>
      <c r="G439" s="103">
        <v>59469</v>
      </c>
      <c r="H439" s="39">
        <v>58</v>
      </c>
      <c r="I439" s="30">
        <f t="shared" si="209"/>
        <v>4.833333333333333</v>
      </c>
      <c r="J439" s="30">
        <v>4</v>
      </c>
      <c r="K439" s="31" t="s">
        <v>33</v>
      </c>
      <c r="L439" s="32"/>
      <c r="M439" s="32"/>
      <c r="N439" s="32"/>
      <c r="O439" s="33">
        <f>VLOOKUP(K439,Зони!B:D,2,FALSE)</f>
        <v>0</v>
      </c>
      <c r="P439" s="34" t="str">
        <f t="shared" si="210"/>
        <v>немає даних</v>
      </c>
      <c r="Q439" s="34">
        <f t="shared" ref="Q439:Q441" si="218">IF(OR(K439="стелаж",K439="2й поверх 1"),ROUND(T439*A439,3),IFERROR(ROUND(P439,1)*U439/100,"немає даних"))</f>
        <v>0.41499999999999998</v>
      </c>
      <c r="R439" s="26">
        <v>12</v>
      </c>
      <c r="S439" s="35">
        <f>VLOOKUP(E439,ящв!A:H,3,FALSE)</f>
        <v>14.9</v>
      </c>
      <c r="T439" s="35">
        <f>VLOOKUP(E439,ящв!A:H,4,FALSE)</f>
        <v>4.7E-2</v>
      </c>
      <c r="U439" s="33">
        <v>57</v>
      </c>
      <c r="V439" s="33">
        <v>28</v>
      </c>
      <c r="W439" s="36">
        <v>29.5</v>
      </c>
      <c r="X439" s="37">
        <f>VLOOKUP(E439,шт!A:H,3,FALSE)</f>
        <v>1.19</v>
      </c>
      <c r="Y439" s="38">
        <v>1.19</v>
      </c>
      <c r="Z439" s="38">
        <v>28</v>
      </c>
      <c r="AA439" s="38">
        <v>26</v>
      </c>
      <c r="AB439" s="38">
        <v>6</v>
      </c>
      <c r="AC439" s="11"/>
      <c r="AD439" s="11"/>
      <c r="AE439" s="11"/>
      <c r="AF439" s="11"/>
      <c r="AG439" s="11"/>
      <c r="AH439" s="11"/>
      <c r="AI439" s="11"/>
    </row>
    <row r="440" spans="1:35" ht="46.5" customHeight="1" outlineLevel="1" x14ac:dyDescent="0.2">
      <c r="A440" s="24">
        <f t="shared" si="208"/>
        <v>10.5</v>
      </c>
      <c r="B440" s="25" t="s">
        <v>847</v>
      </c>
      <c r="C440" s="26"/>
      <c r="D440" s="26" t="s">
        <v>31</v>
      </c>
      <c r="E440" s="27">
        <v>167654</v>
      </c>
      <c r="F440" s="26"/>
      <c r="G440" s="28">
        <v>51080</v>
      </c>
      <c r="H440" s="39">
        <v>63</v>
      </c>
      <c r="I440" s="30">
        <f t="shared" si="209"/>
        <v>10.5</v>
      </c>
      <c r="J440" s="30">
        <v>0</v>
      </c>
      <c r="K440" s="31" t="s">
        <v>33</v>
      </c>
      <c r="L440" s="32"/>
      <c r="M440" s="32"/>
      <c r="N440" s="32"/>
      <c r="O440" s="33">
        <f>VLOOKUP(K440,Зони!B:D,2,FALSE)</f>
        <v>0</v>
      </c>
      <c r="P440" s="34" t="str">
        <f t="shared" si="210"/>
        <v>немає даних</v>
      </c>
      <c r="Q440" s="34">
        <f t="shared" si="218"/>
        <v>6.6000000000000003E-2</v>
      </c>
      <c r="R440" s="53">
        <f>VLOOKUP(E440,ящ!A:H,5,FALSE)</f>
        <v>6</v>
      </c>
      <c r="S440" s="44">
        <f>IF(X440&lt;&gt;"",X440*R440,"немає даних")</f>
        <v>11.399999999999999</v>
      </c>
      <c r="T440" s="43">
        <f>U440*V440*W440/100/100/100</f>
        <v>6.3E-3</v>
      </c>
      <c r="U440" s="48">
        <f t="shared" ref="U440:W440" si="219">Z440</f>
        <v>30</v>
      </c>
      <c r="V440" s="48">
        <f t="shared" si="219"/>
        <v>30</v>
      </c>
      <c r="W440" s="48">
        <f t="shared" si="219"/>
        <v>7</v>
      </c>
      <c r="X440" s="37">
        <f>VLOOKUP(E440,шт!A:H,3,FALSE)</f>
        <v>1.9</v>
      </c>
      <c r="Y440" s="38">
        <v>1.9</v>
      </c>
      <c r="Z440" s="38">
        <v>30</v>
      </c>
      <c r="AA440" s="38">
        <v>30</v>
      </c>
      <c r="AB440" s="38">
        <v>7</v>
      </c>
      <c r="AC440" s="11"/>
      <c r="AD440" s="11"/>
      <c r="AE440" s="11"/>
      <c r="AF440" s="11"/>
      <c r="AG440" s="11"/>
      <c r="AH440" s="11"/>
      <c r="AI440" s="11"/>
    </row>
    <row r="441" spans="1:35" ht="46.5" customHeight="1" outlineLevel="1" x14ac:dyDescent="0.2">
      <c r="A441" s="24">
        <f t="shared" si="208"/>
        <v>20.666666666666668</v>
      </c>
      <c r="B441" s="25" t="s">
        <v>848</v>
      </c>
      <c r="C441" s="26"/>
      <c r="D441" s="26" t="s">
        <v>31</v>
      </c>
      <c r="E441" s="27">
        <v>167549</v>
      </c>
      <c r="F441" s="26" t="s">
        <v>849</v>
      </c>
      <c r="G441" s="27">
        <v>57422</v>
      </c>
      <c r="H441" s="39">
        <v>124</v>
      </c>
      <c r="I441" s="30">
        <f t="shared" si="209"/>
        <v>20.666666666666668</v>
      </c>
      <c r="J441" s="30">
        <v>0</v>
      </c>
      <c r="K441" s="31" t="s">
        <v>33</v>
      </c>
      <c r="L441" s="32"/>
      <c r="M441" s="32"/>
      <c r="N441" s="32"/>
      <c r="O441" s="33">
        <f>VLOOKUP(K441,Зони!B:D,2,FALSE)</f>
        <v>0</v>
      </c>
      <c r="P441" s="34" t="str">
        <f t="shared" si="210"/>
        <v>немає даних</v>
      </c>
      <c r="Q441" s="34">
        <f t="shared" si="218"/>
        <v>0.76500000000000001</v>
      </c>
      <c r="R441" s="26">
        <v>6</v>
      </c>
      <c r="S441" s="35">
        <f>VLOOKUP(E441,ящв!A:H,3,FALSE)</f>
        <v>10.45</v>
      </c>
      <c r="T441" s="35">
        <f>VLOOKUP(E441,ящв!A:H,4,FALSE)</f>
        <v>3.6999999999999998E-2</v>
      </c>
      <c r="U441" s="33">
        <v>46.8</v>
      </c>
      <c r="V441" s="33">
        <v>31.7</v>
      </c>
      <c r="W441" s="36">
        <v>25</v>
      </c>
      <c r="X441" s="37">
        <f>VLOOKUP(E441,шт!A:H,3,FALSE)</f>
        <v>1.766</v>
      </c>
      <c r="Y441" s="38">
        <v>1.766</v>
      </c>
      <c r="Z441" s="38">
        <v>25</v>
      </c>
      <c r="AA441" s="38">
        <v>23</v>
      </c>
      <c r="AB441" s="38">
        <v>9.5</v>
      </c>
      <c r="AC441" s="11"/>
      <c r="AD441" s="11"/>
      <c r="AE441" s="11"/>
      <c r="AF441" s="11"/>
      <c r="AG441" s="11"/>
      <c r="AH441" s="11"/>
      <c r="AI441" s="11"/>
    </row>
    <row r="442" spans="1:35" ht="46.5" customHeight="1" outlineLevel="1" x14ac:dyDescent="0.2">
      <c r="A442" s="24">
        <f t="shared" si="208"/>
        <v>35.666666666666671</v>
      </c>
      <c r="B442" s="25" t="s">
        <v>850</v>
      </c>
      <c r="C442" s="26"/>
      <c r="D442" s="26" t="s">
        <v>31</v>
      </c>
      <c r="E442" s="27">
        <v>167611</v>
      </c>
      <c r="F442" s="26" t="s">
        <v>851</v>
      </c>
      <c r="G442" s="27">
        <v>58480</v>
      </c>
      <c r="H442" s="39">
        <v>71</v>
      </c>
      <c r="I442" s="30">
        <f t="shared" si="209"/>
        <v>23.666666666666668</v>
      </c>
      <c r="J442" s="30">
        <v>12</v>
      </c>
      <c r="K442" s="31" t="s">
        <v>58</v>
      </c>
      <c r="L442" s="32"/>
      <c r="M442" s="32"/>
      <c r="N442" s="31">
        <v>6</v>
      </c>
      <c r="O442" s="33">
        <f>VLOOKUP(K442,Зони!B:D,2,FALSE)</f>
        <v>2</v>
      </c>
      <c r="P442" s="34">
        <f t="shared" si="210"/>
        <v>0.94813888888888898</v>
      </c>
      <c r="Q442" s="34">
        <f t="shared" ref="Q442:Q443" si="220">IFERROR(ROUND(P442,1)*U442/100,"немає даних")</f>
        <v>0.32940000000000003</v>
      </c>
      <c r="R442" s="26">
        <v>3</v>
      </c>
      <c r="S442" s="35">
        <f>VLOOKUP(E442,ящв!A:H,3,FALSE)</f>
        <v>11</v>
      </c>
      <c r="T442" s="35">
        <f>VLOOKUP(E442,ящв!A:H,4,FALSE)</f>
        <v>3.6999999999999998E-2</v>
      </c>
      <c r="U442" s="33">
        <v>36.6</v>
      </c>
      <c r="V442" s="33">
        <v>31.9</v>
      </c>
      <c r="W442" s="36">
        <v>31.5</v>
      </c>
      <c r="X442" s="37">
        <f>VLOOKUP(E442,шт!A:H,3,FALSE)</f>
        <v>3.5</v>
      </c>
      <c r="Y442" s="38">
        <v>3.5</v>
      </c>
      <c r="Z442" s="38">
        <v>35.5</v>
      </c>
      <c r="AA442" s="38">
        <v>31</v>
      </c>
      <c r="AB442" s="38">
        <v>10</v>
      </c>
      <c r="AC442" s="11"/>
      <c r="AD442" s="11"/>
      <c r="AE442" s="11"/>
      <c r="AF442" s="11"/>
      <c r="AG442" s="11"/>
      <c r="AH442" s="11"/>
      <c r="AI442" s="11"/>
    </row>
    <row r="443" spans="1:35" ht="46.5" customHeight="1" outlineLevel="1" x14ac:dyDescent="0.2">
      <c r="A443" s="24">
        <f t="shared" si="208"/>
        <v>28.833333333333332</v>
      </c>
      <c r="B443" s="25" t="s">
        <v>852</v>
      </c>
      <c r="C443" s="26"/>
      <c r="D443" s="26"/>
      <c r="E443" s="27">
        <v>173075</v>
      </c>
      <c r="F443" s="26" t="s">
        <v>853</v>
      </c>
      <c r="G443" s="27">
        <v>57113</v>
      </c>
      <c r="H443" s="39">
        <v>173</v>
      </c>
      <c r="I443" s="30">
        <f t="shared" si="209"/>
        <v>28.833333333333332</v>
      </c>
      <c r="J443" s="30">
        <v>0</v>
      </c>
      <c r="K443" s="31" t="s">
        <v>58</v>
      </c>
      <c r="L443" s="32"/>
      <c r="M443" s="32"/>
      <c r="N443" s="31">
        <v>7</v>
      </c>
      <c r="O443" s="33">
        <f>VLOOKUP(K443,Зони!B:D,2,FALSE)</f>
        <v>2</v>
      </c>
      <c r="P443" s="34">
        <f t="shared" si="210"/>
        <v>1.1203809523809523</v>
      </c>
      <c r="Q443" s="34">
        <f t="shared" si="220"/>
        <v>0.32780000000000004</v>
      </c>
      <c r="R443" s="26">
        <v>6</v>
      </c>
      <c r="S443" s="35">
        <f>VLOOKUP(E443,ящв!A:H,3,FALSE)</f>
        <v>10.6</v>
      </c>
      <c r="T443" s="35">
        <f>VLOOKUP(E443,ящв!A:H,4,FALSE)</f>
        <v>4.1000000000000002E-2</v>
      </c>
      <c r="U443" s="40">
        <v>29.8</v>
      </c>
      <c r="V443" s="40">
        <v>54.4</v>
      </c>
      <c r="W443" s="36">
        <v>25.1</v>
      </c>
      <c r="X443" s="37">
        <f>VLOOKUP(E443,шт!A:H,3,FALSE)</f>
        <v>1.68</v>
      </c>
      <c r="Y443" s="38">
        <v>1.68</v>
      </c>
      <c r="Z443" s="38">
        <v>27</v>
      </c>
      <c r="AA443" s="38">
        <v>24</v>
      </c>
      <c r="AB443" s="38">
        <v>10</v>
      </c>
      <c r="AC443" s="11"/>
      <c r="AD443" s="11"/>
      <c r="AE443" s="11"/>
      <c r="AF443" s="11"/>
      <c r="AG443" s="11"/>
      <c r="AH443" s="11"/>
      <c r="AI443" s="11"/>
    </row>
    <row r="444" spans="1:35" ht="46.5" customHeight="1" outlineLevel="1" x14ac:dyDescent="0.2">
      <c r="A444" s="24">
        <f t="shared" si="208"/>
        <v>12.666666666666666</v>
      </c>
      <c r="B444" s="25" t="s">
        <v>854</v>
      </c>
      <c r="C444" s="26"/>
      <c r="D444" s="26"/>
      <c r="E444" s="27">
        <v>167875</v>
      </c>
      <c r="F444" s="26" t="s">
        <v>855</v>
      </c>
      <c r="G444" s="27">
        <v>57114</v>
      </c>
      <c r="H444" s="39">
        <v>22</v>
      </c>
      <c r="I444" s="30">
        <f t="shared" si="209"/>
        <v>3.6666666666666665</v>
      </c>
      <c r="J444" s="30">
        <v>9</v>
      </c>
      <c r="K444" s="31" t="s">
        <v>33</v>
      </c>
      <c r="L444" s="32"/>
      <c r="M444" s="32"/>
      <c r="N444" s="32"/>
      <c r="O444" s="33">
        <f>VLOOKUP(K444,Зони!B:D,2,FALSE)</f>
        <v>0</v>
      </c>
      <c r="P444" s="34" t="str">
        <f t="shared" si="210"/>
        <v>немає даних</v>
      </c>
      <c r="Q444" s="34">
        <f t="shared" ref="Q444:Q445" si="221">IF(OR(K444="стелаж",K444="2й поверх 1"),ROUND(T444*A444,3),IFERROR(ROUND(P444,1)*U444/100,"немає даних"))</f>
        <v>0.443</v>
      </c>
      <c r="R444" s="26">
        <v>6</v>
      </c>
      <c r="S444" s="35">
        <f>VLOOKUP(E444,ящв!A:H,3,FALSE)</f>
        <v>9.1</v>
      </c>
      <c r="T444" s="35">
        <f>VLOOKUP(E444,ящв!A:H,4,FALSE)</f>
        <v>3.5000000000000003E-2</v>
      </c>
      <c r="U444" s="33">
        <v>46.8</v>
      </c>
      <c r="V444" s="33">
        <v>29.8</v>
      </c>
      <c r="W444" s="36">
        <v>25</v>
      </c>
      <c r="X444" s="37">
        <f>VLOOKUP(E444,шт!A:H,3,FALSE)</f>
        <v>1.5309999999999999</v>
      </c>
      <c r="Y444" s="38">
        <v>1.5309999999999999</v>
      </c>
      <c r="Z444" s="38">
        <v>24.5</v>
      </c>
      <c r="AA444" s="38">
        <v>23</v>
      </c>
      <c r="AB444" s="38">
        <v>10</v>
      </c>
      <c r="AC444" s="11"/>
      <c r="AD444" s="11"/>
      <c r="AE444" s="11"/>
      <c r="AF444" s="11"/>
      <c r="AG444" s="11"/>
      <c r="AH444" s="11"/>
      <c r="AI444" s="11"/>
    </row>
    <row r="445" spans="1:35" ht="46.5" customHeight="1" outlineLevel="1" x14ac:dyDescent="0.2">
      <c r="A445" s="24">
        <f t="shared" si="208"/>
        <v>13.333333333333334</v>
      </c>
      <c r="B445" s="25" t="s">
        <v>856</v>
      </c>
      <c r="C445" s="26"/>
      <c r="D445" s="26"/>
      <c r="E445" s="27">
        <v>167550</v>
      </c>
      <c r="F445" s="26" t="s">
        <v>857</v>
      </c>
      <c r="G445" s="27">
        <v>57424</v>
      </c>
      <c r="H445" s="39">
        <v>80</v>
      </c>
      <c r="I445" s="30">
        <f t="shared" si="209"/>
        <v>13.333333333333334</v>
      </c>
      <c r="J445" s="30">
        <v>0</v>
      </c>
      <c r="K445" s="31" t="s">
        <v>33</v>
      </c>
      <c r="L445" s="32"/>
      <c r="M445" s="32"/>
      <c r="N445" s="32"/>
      <c r="O445" s="33">
        <f>VLOOKUP(K445,Зони!B:D,2,FALSE)</f>
        <v>0</v>
      </c>
      <c r="P445" s="34" t="str">
        <f t="shared" si="210"/>
        <v>немає даних</v>
      </c>
      <c r="Q445" s="34">
        <f t="shared" si="221"/>
        <v>0.32</v>
      </c>
      <c r="R445" s="26">
        <v>6</v>
      </c>
      <c r="S445" s="35">
        <f>VLOOKUP(E445,ящв!A:H,3,FALSE)</f>
        <v>8</v>
      </c>
      <c r="T445" s="35">
        <f>VLOOKUP(E445,ящв!A:H,4,FALSE)</f>
        <v>2.4E-2</v>
      </c>
      <c r="U445" s="33">
        <v>26.2</v>
      </c>
      <c r="V445" s="33">
        <v>37.6</v>
      </c>
      <c r="W445" s="36">
        <v>23.9</v>
      </c>
      <c r="X445" s="37">
        <f>VLOOKUP(E445,шт!A:H,3,FALSE)</f>
        <v>1.3</v>
      </c>
      <c r="Y445" s="38">
        <v>1.3</v>
      </c>
      <c r="Z445" s="38">
        <v>25.5</v>
      </c>
      <c r="AA445" s="38">
        <v>23</v>
      </c>
      <c r="AB445" s="38">
        <v>6</v>
      </c>
      <c r="AC445" s="11"/>
      <c r="AD445" s="11"/>
      <c r="AE445" s="11"/>
      <c r="AF445" s="11"/>
      <c r="AG445" s="11"/>
      <c r="AH445" s="11"/>
      <c r="AI445" s="11"/>
    </row>
    <row r="446" spans="1:35" ht="12" customHeight="1" outlineLevel="1" x14ac:dyDescent="0.2">
      <c r="A446" s="11"/>
      <c r="B446" s="18" t="s">
        <v>858</v>
      </c>
      <c r="C446" s="19"/>
      <c r="D446" s="20"/>
      <c r="E446" s="21"/>
      <c r="F446" s="21"/>
      <c r="G446" s="21"/>
      <c r="H446" s="20"/>
      <c r="I446" s="21"/>
      <c r="J446" s="21"/>
      <c r="K446" s="21"/>
      <c r="L446" s="21"/>
      <c r="M446" s="21"/>
      <c r="N446" s="21"/>
      <c r="O446" s="20"/>
      <c r="P446" s="22"/>
      <c r="Q446" s="23"/>
      <c r="R446" s="21"/>
      <c r="S446" s="20"/>
      <c r="T446" s="20"/>
      <c r="U446" s="21"/>
      <c r="V446" s="21"/>
      <c r="W446" s="21"/>
      <c r="X446" s="21"/>
      <c r="Y446" s="21"/>
      <c r="Z446" s="21"/>
      <c r="AA446" s="21"/>
      <c r="AB446" s="21"/>
    </row>
    <row r="447" spans="1:35" ht="46.5" customHeight="1" outlineLevel="1" x14ac:dyDescent="0.2">
      <c r="A447" s="24">
        <f t="shared" ref="A447:A465" si="222">J447+I447</f>
        <v>216</v>
      </c>
      <c r="B447" s="25" t="s">
        <v>859</v>
      </c>
      <c r="C447" s="26"/>
      <c r="D447" s="26" t="s">
        <v>31</v>
      </c>
      <c r="E447" s="27">
        <v>171137</v>
      </c>
      <c r="F447" s="26" t="s">
        <v>860</v>
      </c>
      <c r="G447" s="27">
        <v>56483</v>
      </c>
      <c r="H447" s="39">
        <v>132</v>
      </c>
      <c r="I447" s="30">
        <f t="shared" ref="I447:I465" si="223">H447/R447</f>
        <v>66</v>
      </c>
      <c r="J447" s="30">
        <v>150</v>
      </c>
      <c r="K447" s="31" t="s">
        <v>861</v>
      </c>
      <c r="L447" s="32"/>
      <c r="M447" s="32"/>
      <c r="N447" s="31">
        <v>6</v>
      </c>
      <c r="O447" s="33">
        <f>VLOOKUP(K447,Зони!B:D,2,FALSE)</f>
        <v>4.5</v>
      </c>
      <c r="P447" s="34">
        <f t="shared" ref="P447:P465" si="224">IFERROR(A447/N447*V447/100/O447,"немає даних")</f>
        <v>2.92</v>
      </c>
      <c r="Q447" s="34">
        <f>IFERROR(ROUND(P447,1)*U447/100,"немає даних")</f>
        <v>0.67859999999999998</v>
      </c>
      <c r="R447" s="26">
        <v>2</v>
      </c>
      <c r="S447" s="35">
        <f>VLOOKUP(E447,ящв!A:H,3,FALSE)</f>
        <v>10.5</v>
      </c>
      <c r="T447" s="35">
        <f>VLOOKUP(E447,ящв!A:H,4,FALSE)</f>
        <v>3.5999999999999997E-2</v>
      </c>
      <c r="U447" s="40">
        <v>23.4</v>
      </c>
      <c r="V447" s="40">
        <v>36.5</v>
      </c>
      <c r="W447" s="36">
        <v>42</v>
      </c>
      <c r="X447" s="37">
        <f>VLOOKUP(E447,шт!A:H,3,FALSE)</f>
        <v>4.6500000000000004</v>
      </c>
      <c r="Y447" s="38">
        <v>4.6500000000000004</v>
      </c>
      <c r="Z447" s="38">
        <v>40.5</v>
      </c>
      <c r="AA447" s="38">
        <v>35.5</v>
      </c>
      <c r="AB447" s="38">
        <v>11</v>
      </c>
      <c r="AC447" s="11"/>
      <c r="AD447" s="11"/>
      <c r="AE447" s="11"/>
      <c r="AF447" s="11"/>
      <c r="AG447" s="11"/>
      <c r="AH447" s="11"/>
      <c r="AI447" s="11"/>
    </row>
    <row r="448" spans="1:35" ht="46.5" customHeight="1" outlineLevel="1" x14ac:dyDescent="0.2">
      <c r="A448" s="24">
        <f t="shared" si="222"/>
        <v>8</v>
      </c>
      <c r="B448" s="25" t="s">
        <v>862</v>
      </c>
      <c r="C448" s="26"/>
      <c r="D448" s="26" t="s">
        <v>31</v>
      </c>
      <c r="E448" s="27">
        <v>169521</v>
      </c>
      <c r="F448" s="26" t="s">
        <v>863</v>
      </c>
      <c r="G448" s="27">
        <v>51116</v>
      </c>
      <c r="H448" s="39">
        <v>32</v>
      </c>
      <c r="I448" s="30">
        <f t="shared" si="223"/>
        <v>4</v>
      </c>
      <c r="J448" s="30">
        <v>4</v>
      </c>
      <c r="K448" s="31" t="s">
        <v>33</v>
      </c>
      <c r="L448" s="32"/>
      <c r="M448" s="32"/>
      <c r="N448" s="32"/>
      <c r="O448" s="33">
        <f>VLOOKUP(K448,Зони!B:D,2,FALSE)</f>
        <v>0</v>
      </c>
      <c r="P448" s="34" t="str">
        <f t="shared" si="224"/>
        <v>немає даних</v>
      </c>
      <c r="Q448" s="34">
        <f t="shared" ref="Q448:Q450" si="225">IF(OR(K448="стелаж",K448="2й поверх 1"),ROUND(T448*A448,3),IFERROR(ROUND(P448,1)*U448/100,"немає даних"))</f>
        <v>0.26400000000000001</v>
      </c>
      <c r="R448" s="26">
        <v>8</v>
      </c>
      <c r="S448" s="35">
        <f>VLOOKUP(E448,ящв!A:H,3,FALSE)</f>
        <v>8.6999999999999993</v>
      </c>
      <c r="T448" s="35">
        <f>VLOOKUP(E448,ящв!A:H,4,FALSE)</f>
        <v>3.3000000000000002E-2</v>
      </c>
      <c r="U448" s="33">
        <v>49.5</v>
      </c>
      <c r="V448" s="33">
        <v>26</v>
      </c>
      <c r="W448" s="36">
        <v>25.5</v>
      </c>
      <c r="X448" s="37">
        <f>VLOOKUP(E448,шт!A:H,3,FALSE)</f>
        <v>0.96</v>
      </c>
      <c r="Y448" s="38">
        <v>0.96</v>
      </c>
      <c r="Z448" s="38">
        <v>24.5</v>
      </c>
      <c r="AA448" s="38">
        <v>23</v>
      </c>
      <c r="AB448" s="38">
        <v>6</v>
      </c>
      <c r="AC448" s="11"/>
      <c r="AD448" s="11"/>
      <c r="AE448" s="11"/>
      <c r="AF448" s="11"/>
      <c r="AG448" s="11"/>
      <c r="AH448" s="11"/>
      <c r="AI448" s="11"/>
    </row>
    <row r="449" spans="1:35" ht="46.5" customHeight="1" outlineLevel="1" x14ac:dyDescent="0.2">
      <c r="A449" s="24">
        <f t="shared" si="222"/>
        <v>3</v>
      </c>
      <c r="B449" s="25" t="s">
        <v>864</v>
      </c>
      <c r="C449" s="26"/>
      <c r="D449" s="26" t="s">
        <v>31</v>
      </c>
      <c r="E449" s="27">
        <v>167659</v>
      </c>
      <c r="F449" s="26" t="s">
        <v>865</v>
      </c>
      <c r="G449" s="28">
        <v>52192</v>
      </c>
      <c r="H449" s="39">
        <v>9</v>
      </c>
      <c r="I449" s="30">
        <f t="shared" si="223"/>
        <v>3</v>
      </c>
      <c r="J449" s="30">
        <v>0</v>
      </c>
      <c r="K449" s="31" t="s">
        <v>33</v>
      </c>
      <c r="L449" s="32"/>
      <c r="M449" s="32"/>
      <c r="N449" s="32"/>
      <c r="O449" s="33">
        <f>VLOOKUP(K449,Зони!B:D,2,FALSE)</f>
        <v>0</v>
      </c>
      <c r="P449" s="34" t="str">
        <f t="shared" si="224"/>
        <v>немає даних</v>
      </c>
      <c r="Q449" s="34">
        <f t="shared" si="225"/>
        <v>0.105</v>
      </c>
      <c r="R449" s="26">
        <v>3</v>
      </c>
      <c r="S449" s="35">
        <f>VLOOKUP(E449,ящв!A:H,3,FALSE)</f>
        <v>9.6</v>
      </c>
      <c r="T449" s="35">
        <f>VLOOKUP(E449,ящв!A:H,4,FALSE)</f>
        <v>3.5000000000000003E-2</v>
      </c>
      <c r="U449" s="33">
        <v>33</v>
      </c>
      <c r="V449" s="33">
        <v>31</v>
      </c>
      <c r="W449" s="36">
        <v>34.5</v>
      </c>
      <c r="X449" s="37">
        <f>VLOOKUP(E449,шт!A:H,3,FALSE)</f>
        <v>3.2</v>
      </c>
      <c r="Y449" s="38">
        <v>3.2</v>
      </c>
      <c r="Z449" s="38">
        <v>35</v>
      </c>
      <c r="AA449" s="38">
        <v>33</v>
      </c>
      <c r="AB449" s="38">
        <v>9</v>
      </c>
      <c r="AC449" s="11"/>
      <c r="AD449" s="11"/>
      <c r="AE449" s="11"/>
      <c r="AF449" s="11"/>
      <c r="AG449" s="11"/>
      <c r="AH449" s="11"/>
      <c r="AI449" s="11"/>
    </row>
    <row r="450" spans="1:35" ht="46.5" customHeight="1" outlineLevel="1" x14ac:dyDescent="0.2">
      <c r="A450" s="24">
        <f t="shared" si="222"/>
        <v>2</v>
      </c>
      <c r="B450" s="25" t="s">
        <v>866</v>
      </c>
      <c r="C450" s="26"/>
      <c r="D450" s="26"/>
      <c r="E450" s="27">
        <v>169279</v>
      </c>
      <c r="F450" s="26" t="s">
        <v>867</v>
      </c>
      <c r="G450" s="28">
        <v>54117</v>
      </c>
      <c r="H450" s="29"/>
      <c r="I450" s="30">
        <f t="shared" si="223"/>
        <v>0</v>
      </c>
      <c r="J450" s="30">
        <v>2</v>
      </c>
      <c r="K450" s="31" t="s">
        <v>33</v>
      </c>
      <c r="L450" s="32"/>
      <c r="M450" s="32"/>
      <c r="N450" s="32"/>
      <c r="O450" s="33">
        <f>VLOOKUP(K450,Зони!B:D,2,FALSE)</f>
        <v>0</v>
      </c>
      <c r="P450" s="34" t="str">
        <f t="shared" si="224"/>
        <v>немає даних</v>
      </c>
      <c r="Q450" s="34">
        <f t="shared" si="225"/>
        <v>0.10199999999999999</v>
      </c>
      <c r="R450" s="26">
        <v>3</v>
      </c>
      <c r="S450" s="35">
        <f>VLOOKUP(E450,ящв!A:H,3,FALSE)</f>
        <v>12.2</v>
      </c>
      <c r="T450" s="35">
        <f>VLOOKUP(E450,ящв!A:H,4,FALSE)</f>
        <v>5.0999999999999997E-2</v>
      </c>
      <c r="U450" s="33">
        <v>40.5</v>
      </c>
      <c r="V450" s="33">
        <v>31</v>
      </c>
      <c r="W450" s="36">
        <v>41</v>
      </c>
      <c r="X450" s="37">
        <f>VLOOKUP(E450,шт!A:H,3,FALSE)</f>
        <v>3.65</v>
      </c>
      <c r="Y450" s="38">
        <v>3.65</v>
      </c>
      <c r="Z450" s="38">
        <v>40.5</v>
      </c>
      <c r="AA450" s="38">
        <v>40</v>
      </c>
      <c r="AB450" s="38">
        <v>9</v>
      </c>
      <c r="AC450" s="11"/>
      <c r="AD450" s="11"/>
      <c r="AE450" s="11"/>
      <c r="AF450" s="11"/>
      <c r="AG450" s="11"/>
      <c r="AH450" s="11"/>
      <c r="AI450" s="11"/>
    </row>
    <row r="451" spans="1:35" ht="46.5" customHeight="1" outlineLevel="1" x14ac:dyDescent="0.2">
      <c r="A451" s="24">
        <f t="shared" si="222"/>
        <v>145</v>
      </c>
      <c r="B451" s="25" t="s">
        <v>868</v>
      </c>
      <c r="C451" s="26"/>
      <c r="D451" s="26" t="s">
        <v>31</v>
      </c>
      <c r="E451" s="27">
        <v>167574</v>
      </c>
      <c r="F451" s="26" t="s">
        <v>869</v>
      </c>
      <c r="G451" s="104">
        <v>56475</v>
      </c>
      <c r="H451" s="39">
        <v>170</v>
      </c>
      <c r="I451" s="30">
        <f t="shared" si="223"/>
        <v>85</v>
      </c>
      <c r="J451" s="30">
        <v>60</v>
      </c>
      <c r="K451" s="31" t="s">
        <v>861</v>
      </c>
      <c r="L451" s="32"/>
      <c r="M451" s="32"/>
      <c r="N451" s="31">
        <v>7</v>
      </c>
      <c r="O451" s="33">
        <f>VLOOKUP(K451,Зони!B:D,2,FALSE)</f>
        <v>4.5</v>
      </c>
      <c r="P451" s="34">
        <f t="shared" si="224"/>
        <v>2.1496825396825399</v>
      </c>
      <c r="Q451" s="34">
        <f t="shared" ref="Q451:Q453" si="226">IFERROR(ROUND(P451,1)*U451/100,"немає даних")</f>
        <v>0.57119999999999993</v>
      </c>
      <c r="R451" s="26">
        <v>2</v>
      </c>
      <c r="S451" s="35">
        <f>VLOOKUP(E451,ящв!A:H,3,FALSE)</f>
        <v>13.5</v>
      </c>
      <c r="T451" s="35">
        <f>VLOOKUP(E451,ящв!A:H,4,FALSE)</f>
        <v>5.2999999999999999E-2</v>
      </c>
      <c r="U451" s="40">
        <v>27.2</v>
      </c>
      <c r="V451" s="40">
        <v>46.7</v>
      </c>
      <c r="W451" s="36">
        <v>41.6</v>
      </c>
      <c r="X451" s="37">
        <f>VLOOKUP(E451,шт!A:H,3,FALSE)</f>
        <v>6.47</v>
      </c>
      <c r="Y451" s="38">
        <v>6.47</v>
      </c>
      <c r="Z451" s="38">
        <v>46</v>
      </c>
      <c r="AA451" s="38">
        <v>40</v>
      </c>
      <c r="AB451" s="38">
        <v>13</v>
      </c>
      <c r="AC451" s="11"/>
      <c r="AD451" s="11"/>
      <c r="AE451" s="11"/>
      <c r="AF451" s="11"/>
      <c r="AG451" s="11"/>
      <c r="AH451" s="11"/>
      <c r="AI451" s="11"/>
    </row>
    <row r="452" spans="1:35" ht="46.5" customHeight="1" outlineLevel="1" x14ac:dyDescent="0.2">
      <c r="A452" s="24">
        <f t="shared" si="222"/>
        <v>22</v>
      </c>
      <c r="B452" s="25" t="s">
        <v>870</v>
      </c>
      <c r="C452" s="26"/>
      <c r="D452" s="26" t="s">
        <v>31</v>
      </c>
      <c r="E452" s="27">
        <v>167534</v>
      </c>
      <c r="F452" s="26" t="s">
        <v>871</v>
      </c>
      <c r="G452" s="27">
        <v>56490</v>
      </c>
      <c r="H452" s="39">
        <v>66</v>
      </c>
      <c r="I452" s="30">
        <f t="shared" si="223"/>
        <v>22</v>
      </c>
      <c r="J452" s="30">
        <v>0</v>
      </c>
      <c r="K452" s="31" t="s">
        <v>58</v>
      </c>
      <c r="L452" s="32"/>
      <c r="M452" s="32"/>
      <c r="N452" s="31">
        <v>5</v>
      </c>
      <c r="O452" s="33">
        <f>VLOOKUP(K452,Зони!B:D,2,FALSE)</f>
        <v>2</v>
      </c>
      <c r="P452" s="34">
        <f t="shared" si="224"/>
        <v>0.67980000000000007</v>
      </c>
      <c r="Q452" s="34">
        <f t="shared" si="226"/>
        <v>0.25619999999999998</v>
      </c>
      <c r="R452" s="26">
        <v>3</v>
      </c>
      <c r="S452" s="35">
        <f>VLOOKUP(E452,ящв!A:H,3,FALSE)</f>
        <v>13.8</v>
      </c>
      <c r="T452" s="35">
        <f>VLOOKUP(E452,ящв!A:H,4,FALSE)</f>
        <v>4.7E-2</v>
      </c>
      <c r="U452" s="33">
        <v>36.6</v>
      </c>
      <c r="V452" s="33">
        <v>30.9</v>
      </c>
      <c r="W452" s="36">
        <v>41.6</v>
      </c>
      <c r="X452" s="37">
        <f>VLOOKUP(E452,шт!A:H,3,FALSE)</f>
        <v>4.55</v>
      </c>
      <c r="Y452" s="38">
        <v>4.55</v>
      </c>
      <c r="Z452" s="38">
        <v>41</v>
      </c>
      <c r="AA452" s="38">
        <v>35.5</v>
      </c>
      <c r="AB452" s="38">
        <v>10</v>
      </c>
      <c r="AC452" s="11"/>
      <c r="AD452" s="11"/>
      <c r="AE452" s="11"/>
      <c r="AF452" s="11"/>
      <c r="AG452" s="11"/>
      <c r="AH452" s="11"/>
      <c r="AI452" s="11"/>
    </row>
    <row r="453" spans="1:35" ht="46.5" customHeight="1" outlineLevel="1" x14ac:dyDescent="0.2">
      <c r="A453" s="24">
        <f t="shared" si="222"/>
        <v>29.333333333333332</v>
      </c>
      <c r="B453" s="25" t="s">
        <v>872</v>
      </c>
      <c r="C453" s="26"/>
      <c r="D453" s="26" t="s">
        <v>31</v>
      </c>
      <c r="E453" s="27">
        <v>167571</v>
      </c>
      <c r="F453" s="26" t="s">
        <v>873</v>
      </c>
      <c r="G453" s="27">
        <v>56493</v>
      </c>
      <c r="H453" s="39">
        <v>88</v>
      </c>
      <c r="I453" s="30">
        <f t="shared" si="223"/>
        <v>29.333333333333332</v>
      </c>
      <c r="J453" s="30">
        <v>0</v>
      </c>
      <c r="K453" s="31" t="s">
        <v>58</v>
      </c>
      <c r="L453" s="32"/>
      <c r="M453" s="32"/>
      <c r="N453" s="31">
        <v>5</v>
      </c>
      <c r="O453" s="33">
        <f>VLOOKUP(K453,Зони!B:D,2,FALSE)</f>
        <v>2</v>
      </c>
      <c r="P453" s="34">
        <f t="shared" si="224"/>
        <v>0.82133333333333325</v>
      </c>
      <c r="Q453" s="34">
        <f t="shared" si="226"/>
        <v>0.2928</v>
      </c>
      <c r="R453" s="26">
        <v>3</v>
      </c>
      <c r="S453" s="35">
        <f>VLOOKUP(E453,ящв!A:H,3,FALSE)</f>
        <v>14.6</v>
      </c>
      <c r="T453" s="35">
        <f>VLOOKUP(E453,ящв!A:H,4,FALSE)</f>
        <v>4.2999999999999997E-2</v>
      </c>
      <c r="U453" s="33">
        <v>36.6</v>
      </c>
      <c r="V453" s="33">
        <v>28</v>
      </c>
      <c r="W453" s="36">
        <v>41.6</v>
      </c>
      <c r="X453" s="37">
        <f>VLOOKUP(E453,шт!A:H,3,FALSE)</f>
        <v>4.7530000000000001</v>
      </c>
      <c r="Y453" s="38">
        <v>4.7530000000000001</v>
      </c>
      <c r="Z453" s="38">
        <v>40</v>
      </c>
      <c r="AA453" s="38">
        <v>35.5</v>
      </c>
      <c r="AB453" s="38">
        <v>9.5</v>
      </c>
      <c r="AC453" s="11"/>
      <c r="AD453" s="11"/>
      <c r="AE453" s="11"/>
      <c r="AF453" s="11"/>
      <c r="AG453" s="11"/>
      <c r="AH453" s="11"/>
      <c r="AI453" s="11"/>
    </row>
    <row r="454" spans="1:35" ht="46.5" customHeight="1" outlineLevel="1" x14ac:dyDescent="0.2">
      <c r="A454" s="24">
        <f t="shared" si="222"/>
        <v>14</v>
      </c>
      <c r="B454" s="25" t="s">
        <v>874</v>
      </c>
      <c r="C454" s="26"/>
      <c r="D454" s="26" t="s">
        <v>31</v>
      </c>
      <c r="E454" s="27">
        <v>167535</v>
      </c>
      <c r="F454" s="26" t="s">
        <v>875</v>
      </c>
      <c r="G454" s="27">
        <v>56495</v>
      </c>
      <c r="H454" s="39">
        <v>42</v>
      </c>
      <c r="I454" s="30">
        <f t="shared" si="223"/>
        <v>14</v>
      </c>
      <c r="J454" s="30">
        <v>0</v>
      </c>
      <c r="K454" s="31" t="s">
        <v>33</v>
      </c>
      <c r="L454" s="32"/>
      <c r="M454" s="32"/>
      <c r="N454" s="32"/>
      <c r="O454" s="33">
        <f>VLOOKUP(K454,Зони!B:D,2,FALSE)</f>
        <v>0</v>
      </c>
      <c r="P454" s="34" t="str">
        <f t="shared" si="224"/>
        <v>немає даних</v>
      </c>
      <c r="Q454" s="34">
        <f t="shared" ref="Q454:Q459" si="227">IF(OR(K454="стелаж",K454="2й поверх 1"),ROUND(T454*A454,3),IFERROR(ROUND(P454,1)*U454/100,"немає даних"))</f>
        <v>0.7</v>
      </c>
      <c r="R454" s="26">
        <v>3</v>
      </c>
      <c r="S454" s="35">
        <f>VLOOKUP(E454,ящв!A:H,3,FALSE)</f>
        <v>13.1</v>
      </c>
      <c r="T454" s="35">
        <f>VLOOKUP(E454,ящв!A:H,4,FALSE)</f>
        <v>0.05</v>
      </c>
      <c r="U454" s="33">
        <v>36.6</v>
      </c>
      <c r="V454" s="33">
        <v>32.6</v>
      </c>
      <c r="W454" s="36">
        <v>41.6</v>
      </c>
      <c r="X454" s="37">
        <f>VLOOKUP(E454,шт!A:H,3,FALSE)</f>
        <v>4.18</v>
      </c>
      <c r="Y454" s="38">
        <v>4.18</v>
      </c>
      <c r="Z454" s="38">
        <v>41</v>
      </c>
      <c r="AA454" s="38">
        <v>35.5</v>
      </c>
      <c r="AB454" s="38">
        <v>9</v>
      </c>
      <c r="AC454" s="11"/>
      <c r="AD454" s="11"/>
      <c r="AE454" s="11"/>
      <c r="AF454" s="11"/>
      <c r="AG454" s="11"/>
      <c r="AH454" s="11"/>
      <c r="AI454" s="11"/>
    </row>
    <row r="455" spans="1:35" ht="46.5" customHeight="1" outlineLevel="1" x14ac:dyDescent="0.2">
      <c r="A455" s="24">
        <f t="shared" si="222"/>
        <v>1.3333333333333333</v>
      </c>
      <c r="B455" s="25" t="s">
        <v>876</v>
      </c>
      <c r="C455" s="26"/>
      <c r="D455" s="26" t="s">
        <v>31</v>
      </c>
      <c r="E455" s="27">
        <v>170338</v>
      </c>
      <c r="F455" s="26" t="s">
        <v>877</v>
      </c>
      <c r="G455" s="27">
        <v>57141</v>
      </c>
      <c r="H455" s="39">
        <v>8</v>
      </c>
      <c r="I455" s="30">
        <f t="shared" si="223"/>
        <v>1.3333333333333333</v>
      </c>
      <c r="J455" s="30">
        <v>0</v>
      </c>
      <c r="K455" s="31" t="s">
        <v>33</v>
      </c>
      <c r="L455" s="32"/>
      <c r="M455" s="32"/>
      <c r="N455" s="32"/>
      <c r="O455" s="33">
        <f>VLOOKUP(K455,Зони!B:D,2,FALSE)</f>
        <v>0</v>
      </c>
      <c r="P455" s="34" t="str">
        <f t="shared" si="224"/>
        <v>немає даних</v>
      </c>
      <c r="Q455" s="34">
        <f t="shared" si="227"/>
        <v>5.0999999999999997E-2</v>
      </c>
      <c r="R455" s="26">
        <v>6</v>
      </c>
      <c r="S455" s="35">
        <f>VLOOKUP(E455,ящв!A:H,3,FALSE)</f>
        <v>10.65</v>
      </c>
      <c r="T455" s="35">
        <f>VLOOKUP(E455,ящв!A:H,4,FALSE)</f>
        <v>3.7999999999999999E-2</v>
      </c>
      <c r="U455" s="33">
        <v>54.4</v>
      </c>
      <c r="V455" s="33">
        <v>27.9</v>
      </c>
      <c r="W455" s="36">
        <v>25.1</v>
      </c>
      <c r="X455" s="37">
        <f>VLOOKUP(E455,шт!A:H,3,FALSE)</f>
        <v>1.6919999999999999</v>
      </c>
      <c r="Y455" s="38">
        <v>1.6919999999999999</v>
      </c>
      <c r="Z455" s="38">
        <v>26</v>
      </c>
      <c r="AA455" s="38">
        <v>25</v>
      </c>
      <c r="AB455" s="38">
        <v>9</v>
      </c>
      <c r="AC455" s="11"/>
      <c r="AD455" s="11"/>
      <c r="AE455" s="11"/>
      <c r="AF455" s="11"/>
      <c r="AG455" s="11"/>
      <c r="AH455" s="11"/>
      <c r="AI455" s="11"/>
    </row>
    <row r="456" spans="1:35" ht="46.5" customHeight="1" outlineLevel="1" x14ac:dyDescent="0.2">
      <c r="A456" s="24">
        <f t="shared" si="222"/>
        <v>16.666666666666664</v>
      </c>
      <c r="B456" s="25" t="s">
        <v>878</v>
      </c>
      <c r="C456" s="26"/>
      <c r="D456" s="26" t="s">
        <v>31</v>
      </c>
      <c r="E456" s="27">
        <v>173538</v>
      </c>
      <c r="F456" s="26" t="s">
        <v>879</v>
      </c>
      <c r="G456" s="27">
        <v>57180</v>
      </c>
      <c r="H456" s="39">
        <v>26</v>
      </c>
      <c r="I456" s="30">
        <f t="shared" si="223"/>
        <v>8.6666666666666661</v>
      </c>
      <c r="J456" s="30">
        <v>8</v>
      </c>
      <c r="K456" s="31" t="s">
        <v>33</v>
      </c>
      <c r="L456" s="32"/>
      <c r="M456" s="32"/>
      <c r="N456" s="32"/>
      <c r="O456" s="33">
        <f>VLOOKUP(K456,Зони!B:D,2,FALSE)</f>
        <v>0</v>
      </c>
      <c r="P456" s="34" t="str">
        <f t="shared" si="224"/>
        <v>немає даних</v>
      </c>
      <c r="Q456" s="34">
        <f t="shared" si="227"/>
        <v>0.7</v>
      </c>
      <c r="R456" s="26">
        <v>3</v>
      </c>
      <c r="S456" s="35">
        <f>VLOOKUP(E456,ящв!A:H,3,FALSE)</f>
        <v>11.2</v>
      </c>
      <c r="T456" s="35">
        <f>VLOOKUP(E456,ящв!A:H,4,FALSE)</f>
        <v>4.2000000000000003E-2</v>
      </c>
      <c r="U456" s="33">
        <v>36.9</v>
      </c>
      <c r="V456" s="33">
        <v>36</v>
      </c>
      <c r="W456" s="36">
        <v>31.8</v>
      </c>
      <c r="X456" s="37">
        <f>VLOOKUP(E456,шт!A:H,3,FALSE)</f>
        <v>3</v>
      </c>
      <c r="Y456" s="38">
        <v>3</v>
      </c>
      <c r="Z456" s="38">
        <v>36</v>
      </c>
      <c r="AA456" s="38">
        <v>31</v>
      </c>
      <c r="AB456" s="38">
        <v>12</v>
      </c>
      <c r="AC456" s="11"/>
      <c r="AD456" s="11"/>
      <c r="AE456" s="11"/>
      <c r="AF456" s="11"/>
      <c r="AG456" s="11"/>
      <c r="AH456" s="11"/>
      <c r="AI456" s="11"/>
    </row>
    <row r="457" spans="1:35" ht="46.5" customHeight="1" outlineLevel="1" x14ac:dyDescent="0.2">
      <c r="A457" s="24">
        <f t="shared" si="222"/>
        <v>21</v>
      </c>
      <c r="B457" s="25" t="s">
        <v>880</v>
      </c>
      <c r="C457" s="26"/>
      <c r="D457" s="26" t="s">
        <v>31</v>
      </c>
      <c r="E457" s="27">
        <v>167882</v>
      </c>
      <c r="F457" s="26" t="s">
        <v>881</v>
      </c>
      <c r="G457" s="27">
        <v>57181</v>
      </c>
      <c r="H457" s="39">
        <v>63</v>
      </c>
      <c r="I457" s="30">
        <f t="shared" si="223"/>
        <v>21</v>
      </c>
      <c r="J457" s="30">
        <v>0</v>
      </c>
      <c r="K457" s="31" t="s">
        <v>33</v>
      </c>
      <c r="L457" s="32"/>
      <c r="M457" s="32"/>
      <c r="N457" s="32"/>
      <c r="O457" s="33">
        <f>VLOOKUP(K457,Зони!B:D,2,FALSE)</f>
        <v>0</v>
      </c>
      <c r="P457" s="34" t="str">
        <f t="shared" si="224"/>
        <v>немає даних</v>
      </c>
      <c r="Q457" s="34">
        <f t="shared" si="227"/>
        <v>0.98699999999999999</v>
      </c>
      <c r="R457" s="26">
        <v>3</v>
      </c>
      <c r="S457" s="35">
        <f>VLOOKUP(E457,ящв!A:H,3,FALSE)</f>
        <v>12.7</v>
      </c>
      <c r="T457" s="35">
        <f>VLOOKUP(E457,ящв!A:H,4,FALSE)</f>
        <v>4.7E-2</v>
      </c>
      <c r="U457" s="33">
        <v>39.799999999999997</v>
      </c>
      <c r="V457" s="33">
        <v>36.9</v>
      </c>
      <c r="W457" s="36">
        <v>31.8</v>
      </c>
      <c r="X457" s="37">
        <f>VLOOKUP(E457,шт!A:H,3,FALSE)</f>
        <v>4.1500000000000004</v>
      </c>
      <c r="Y457" s="38">
        <v>4.1500000000000004</v>
      </c>
      <c r="Z457" s="38">
        <v>35</v>
      </c>
      <c r="AA457" s="38">
        <v>30</v>
      </c>
      <c r="AB457" s="38">
        <v>13</v>
      </c>
      <c r="AC457" s="11"/>
      <c r="AD457" s="11"/>
      <c r="AE457" s="11"/>
      <c r="AF457" s="11"/>
      <c r="AG457" s="11"/>
      <c r="AH457" s="11"/>
      <c r="AI457" s="11"/>
    </row>
    <row r="458" spans="1:35" ht="46.5" customHeight="1" outlineLevel="1" x14ac:dyDescent="0.2">
      <c r="A458" s="24">
        <f t="shared" si="222"/>
        <v>13.333333333333334</v>
      </c>
      <c r="B458" s="25" t="s">
        <v>882</v>
      </c>
      <c r="C458" s="26"/>
      <c r="D458" s="26" t="s">
        <v>31</v>
      </c>
      <c r="E458" s="27">
        <v>167582</v>
      </c>
      <c r="F458" s="26" t="s">
        <v>883</v>
      </c>
      <c r="G458" s="27">
        <v>57403</v>
      </c>
      <c r="H458" s="39">
        <v>80</v>
      </c>
      <c r="I458" s="30">
        <f t="shared" si="223"/>
        <v>13.333333333333334</v>
      </c>
      <c r="J458" s="30">
        <v>0</v>
      </c>
      <c r="K458" s="31" t="s">
        <v>33</v>
      </c>
      <c r="L458" s="32"/>
      <c r="M458" s="32"/>
      <c r="N458" s="32"/>
      <c r="O458" s="33">
        <f>VLOOKUP(K458,Зони!B:D,2,FALSE)</f>
        <v>0</v>
      </c>
      <c r="P458" s="34" t="str">
        <f t="shared" si="224"/>
        <v>немає даних</v>
      </c>
      <c r="Q458" s="34">
        <f t="shared" si="227"/>
        <v>0.45300000000000001</v>
      </c>
      <c r="R458" s="26">
        <v>6</v>
      </c>
      <c r="S458" s="35">
        <f>VLOOKUP(E458,ящв!A:H,3,FALSE)</f>
        <v>10.6</v>
      </c>
      <c r="T458" s="35">
        <f>VLOOKUP(E458,ящв!A:H,4,FALSE)</f>
        <v>3.4000000000000002E-2</v>
      </c>
      <c r="U458" s="33">
        <v>46.8</v>
      </c>
      <c r="V458" s="33">
        <v>28.8</v>
      </c>
      <c r="W458" s="36">
        <v>25</v>
      </c>
      <c r="X458" s="37">
        <f>VLOOKUP(E458,шт!A:H,3,FALSE)</f>
        <v>1.8</v>
      </c>
      <c r="Y458" s="38">
        <v>1.8</v>
      </c>
      <c r="Z458" s="38">
        <v>24.5</v>
      </c>
      <c r="AA458" s="38">
        <v>23</v>
      </c>
      <c r="AB458" s="38">
        <v>9</v>
      </c>
      <c r="AC458" s="11"/>
      <c r="AD458" s="11"/>
      <c r="AE458" s="11"/>
      <c r="AF458" s="11"/>
      <c r="AG458" s="11"/>
      <c r="AH458" s="11"/>
      <c r="AI458" s="11"/>
    </row>
    <row r="459" spans="1:35" ht="46.5" customHeight="1" outlineLevel="1" x14ac:dyDescent="0.2">
      <c r="A459" s="24">
        <f t="shared" si="222"/>
        <v>3</v>
      </c>
      <c r="B459" s="25" t="s">
        <v>884</v>
      </c>
      <c r="C459" s="26"/>
      <c r="D459" s="26"/>
      <c r="E459" s="27">
        <v>170340</v>
      </c>
      <c r="F459" s="26" t="s">
        <v>885</v>
      </c>
      <c r="G459" s="27">
        <v>57440</v>
      </c>
      <c r="H459" s="39">
        <v>12</v>
      </c>
      <c r="I459" s="30">
        <f t="shared" si="223"/>
        <v>3</v>
      </c>
      <c r="J459" s="30">
        <v>0</v>
      </c>
      <c r="K459" s="31" t="s">
        <v>33</v>
      </c>
      <c r="L459" s="32"/>
      <c r="M459" s="32"/>
      <c r="N459" s="32"/>
      <c r="O459" s="33">
        <f>VLOOKUP(K459,Зони!B:D,2,FALSE)</f>
        <v>0</v>
      </c>
      <c r="P459" s="34" t="str">
        <f t="shared" si="224"/>
        <v>немає даних</v>
      </c>
      <c r="Q459" s="34">
        <f t="shared" si="227"/>
        <v>0.123</v>
      </c>
      <c r="R459" s="26">
        <v>4</v>
      </c>
      <c r="S459" s="35">
        <f>VLOOKUP(E459,ящв!A:H,3,FALSE)</f>
        <v>12.6</v>
      </c>
      <c r="T459" s="35">
        <f>VLOOKUP(E459,ящв!A:H,4,FALSE)</f>
        <v>4.1000000000000002E-2</v>
      </c>
      <c r="U459" s="33">
        <v>47</v>
      </c>
      <c r="V459" s="33">
        <v>27.7</v>
      </c>
      <c r="W459" s="36">
        <v>31.5</v>
      </c>
      <c r="X459" s="37">
        <f>VLOOKUP(E459,шт!A:H,3,FALSE)</f>
        <v>2.99</v>
      </c>
      <c r="Y459" s="38">
        <v>2.99</v>
      </c>
      <c r="Z459" s="38">
        <v>30.5</v>
      </c>
      <c r="AA459" s="38">
        <v>26.5</v>
      </c>
      <c r="AB459" s="38">
        <v>11</v>
      </c>
      <c r="AC459" s="11"/>
      <c r="AD459" s="11"/>
      <c r="AE459" s="11"/>
      <c r="AF459" s="11"/>
      <c r="AG459" s="11"/>
      <c r="AH459" s="11"/>
      <c r="AI459" s="11"/>
    </row>
    <row r="460" spans="1:35" ht="46.5" customHeight="1" outlineLevel="1" x14ac:dyDescent="0.2">
      <c r="A460" s="24">
        <f t="shared" si="222"/>
        <v>99.666666666666657</v>
      </c>
      <c r="B460" s="25" t="s">
        <v>886</v>
      </c>
      <c r="C460" s="26"/>
      <c r="D460" s="26" t="s">
        <v>31</v>
      </c>
      <c r="E460" s="27">
        <v>167557</v>
      </c>
      <c r="F460" s="26" t="s">
        <v>887</v>
      </c>
      <c r="G460" s="27">
        <v>57470</v>
      </c>
      <c r="H460" s="39">
        <v>110</v>
      </c>
      <c r="I460" s="30">
        <f t="shared" si="223"/>
        <v>36.666666666666664</v>
      </c>
      <c r="J460" s="30">
        <v>63</v>
      </c>
      <c r="K460" s="31" t="s">
        <v>861</v>
      </c>
      <c r="L460" s="32"/>
      <c r="M460" s="32"/>
      <c r="N460" s="31">
        <v>7</v>
      </c>
      <c r="O460" s="33">
        <f>VLOOKUP(K460,Зони!B:D,2,FALSE)</f>
        <v>4.5</v>
      </c>
      <c r="P460" s="34">
        <f t="shared" si="224"/>
        <v>1.0093227513227512</v>
      </c>
      <c r="Q460" s="34">
        <f>IFERROR(ROUND(P460,1)*U460/100,"немає даних")</f>
        <v>0.36599999999999999</v>
      </c>
      <c r="R460" s="26">
        <v>3</v>
      </c>
      <c r="S460" s="35">
        <f>VLOOKUP(E460,ящв!A:H,3,FALSE)</f>
        <v>11.8</v>
      </c>
      <c r="T460" s="35">
        <f>VLOOKUP(E460,ящв!A:H,4,FALSE)</f>
        <v>3.6999999999999998E-2</v>
      </c>
      <c r="U460" s="33">
        <v>36.6</v>
      </c>
      <c r="V460" s="33">
        <v>31.9</v>
      </c>
      <c r="W460" s="36">
        <v>31.5</v>
      </c>
      <c r="X460" s="37">
        <f>VLOOKUP(E460,шт!A:H,3,FALSE)</f>
        <v>3.79</v>
      </c>
      <c r="Y460" s="38">
        <v>3.79</v>
      </c>
      <c r="Z460" s="38">
        <v>36</v>
      </c>
      <c r="AA460" s="38">
        <v>30</v>
      </c>
      <c r="AB460" s="38">
        <v>10</v>
      </c>
      <c r="AC460" s="11"/>
      <c r="AD460" s="11"/>
      <c r="AE460" s="11"/>
      <c r="AF460" s="11"/>
      <c r="AG460" s="11"/>
      <c r="AH460" s="11"/>
      <c r="AI460" s="11"/>
    </row>
    <row r="461" spans="1:35" ht="46.5" customHeight="1" outlineLevel="1" x14ac:dyDescent="0.2">
      <c r="A461" s="24">
        <f t="shared" si="222"/>
        <v>13.333333333333334</v>
      </c>
      <c r="B461" s="25" t="s">
        <v>888</v>
      </c>
      <c r="C461" s="26"/>
      <c r="D461" s="26" t="s">
        <v>31</v>
      </c>
      <c r="E461" s="27">
        <v>167558</v>
      </c>
      <c r="F461" s="26" t="s">
        <v>889</v>
      </c>
      <c r="G461" s="27">
        <v>57471</v>
      </c>
      <c r="H461" s="39">
        <v>31</v>
      </c>
      <c r="I461" s="30">
        <f t="shared" si="223"/>
        <v>10.333333333333334</v>
      </c>
      <c r="J461" s="30">
        <v>3</v>
      </c>
      <c r="K461" s="31" t="s">
        <v>33</v>
      </c>
      <c r="L461" s="32"/>
      <c r="M461" s="32"/>
      <c r="N461" s="32"/>
      <c r="O461" s="33">
        <f>VLOOKUP(K461,Зони!B:D,2,FALSE)</f>
        <v>0</v>
      </c>
      <c r="P461" s="34" t="str">
        <f t="shared" si="224"/>
        <v>немає даних</v>
      </c>
      <c r="Q461" s="34">
        <f t="shared" ref="Q461:Q463" si="228">IF(OR(K461="стелаж",K461="2й поверх 1"),ROUND(T461*A461,3),IFERROR(ROUND(P461,1)*U461/100,"немає даних"))</f>
        <v>0.49299999999999999</v>
      </c>
      <c r="R461" s="26">
        <v>3</v>
      </c>
      <c r="S461" s="35">
        <f>VLOOKUP(E461,ящв!A:H,3,FALSE)</f>
        <v>11.3</v>
      </c>
      <c r="T461" s="35">
        <f>VLOOKUP(E461,ящв!A:H,4,FALSE)</f>
        <v>3.6999999999999998E-2</v>
      </c>
      <c r="U461" s="33">
        <v>36.6</v>
      </c>
      <c r="V461" s="33">
        <v>31.7</v>
      </c>
      <c r="W461" s="36">
        <v>31.5</v>
      </c>
      <c r="X461" s="37">
        <f>VLOOKUP(E461,шт!A:H,3,FALSE)</f>
        <v>3.72</v>
      </c>
      <c r="Y461" s="38">
        <v>3.72</v>
      </c>
      <c r="Z461" s="38">
        <v>35.5</v>
      </c>
      <c r="AA461" s="38">
        <v>31</v>
      </c>
      <c r="AB461" s="38">
        <v>9.5</v>
      </c>
      <c r="AC461" s="11"/>
      <c r="AD461" s="11"/>
      <c r="AE461" s="11"/>
      <c r="AF461" s="11"/>
      <c r="AG461" s="11"/>
      <c r="AH461" s="11"/>
      <c r="AI461" s="11"/>
    </row>
    <row r="462" spans="1:35" ht="46.5" customHeight="1" outlineLevel="1" x14ac:dyDescent="0.2">
      <c r="A462" s="24">
        <f t="shared" si="222"/>
        <v>10</v>
      </c>
      <c r="B462" s="25" t="s">
        <v>890</v>
      </c>
      <c r="C462" s="26"/>
      <c r="D462" s="26" t="s">
        <v>31</v>
      </c>
      <c r="E462" s="27">
        <v>167445</v>
      </c>
      <c r="F462" s="26" t="s">
        <v>891</v>
      </c>
      <c r="G462" s="27">
        <v>57482</v>
      </c>
      <c r="H462" s="39">
        <v>60</v>
      </c>
      <c r="I462" s="30">
        <f t="shared" si="223"/>
        <v>10</v>
      </c>
      <c r="J462" s="30">
        <v>0</v>
      </c>
      <c r="K462" s="31" t="s">
        <v>33</v>
      </c>
      <c r="L462" s="32"/>
      <c r="M462" s="32"/>
      <c r="N462" s="32"/>
      <c r="O462" s="33">
        <f>VLOOKUP(K462,Зони!B:D,2,FALSE)</f>
        <v>0</v>
      </c>
      <c r="P462" s="34" t="str">
        <f t="shared" si="224"/>
        <v>немає даних</v>
      </c>
      <c r="Q462" s="34">
        <f t="shared" si="228"/>
        <v>0.57999999999999996</v>
      </c>
      <c r="R462" s="26">
        <v>6</v>
      </c>
      <c r="S462" s="35">
        <f>VLOOKUP(E462,ящв!A:H,3,FALSE)</f>
        <v>16.2</v>
      </c>
      <c r="T462" s="35">
        <f>VLOOKUP(E462,ящв!A:H,4,FALSE)</f>
        <v>5.8000000000000003E-2</v>
      </c>
      <c r="U462" s="33">
        <v>54.5</v>
      </c>
      <c r="V462" s="33">
        <v>33.6</v>
      </c>
      <c r="W462" s="36">
        <v>31.5</v>
      </c>
      <c r="X462" s="37">
        <f>VLOOKUP(E462,шт!A:H,3,FALSE)</f>
        <v>2.66</v>
      </c>
      <c r="Y462" s="38">
        <v>2.66</v>
      </c>
      <c r="Z462" s="38">
        <v>30.5</v>
      </c>
      <c r="AA462" s="38">
        <v>27</v>
      </c>
      <c r="AB462" s="38">
        <v>11</v>
      </c>
      <c r="AC462" s="11"/>
      <c r="AD462" s="11"/>
      <c r="AE462" s="11"/>
      <c r="AF462" s="11"/>
      <c r="AG462" s="11"/>
      <c r="AH462" s="11"/>
      <c r="AI462" s="11"/>
    </row>
    <row r="463" spans="1:35" ht="46.5" customHeight="1" outlineLevel="1" x14ac:dyDescent="0.2">
      <c r="A463" s="24">
        <f t="shared" si="222"/>
        <v>4</v>
      </c>
      <c r="B463" s="25" t="s">
        <v>892</v>
      </c>
      <c r="C463" s="26"/>
      <c r="D463" s="26" t="s">
        <v>31</v>
      </c>
      <c r="E463" s="27">
        <v>170145</v>
      </c>
      <c r="F463" s="26" t="s">
        <v>893</v>
      </c>
      <c r="G463" s="105">
        <v>57495</v>
      </c>
      <c r="H463" s="39">
        <v>8</v>
      </c>
      <c r="I463" s="30">
        <f t="shared" si="223"/>
        <v>4</v>
      </c>
      <c r="J463" s="30">
        <v>0</v>
      </c>
      <c r="K463" s="31" t="s">
        <v>33</v>
      </c>
      <c r="L463" s="32"/>
      <c r="M463" s="32"/>
      <c r="N463" s="32"/>
      <c r="O463" s="33">
        <f>VLOOKUP(K463,Зони!B:D,2,FALSE)</f>
        <v>0</v>
      </c>
      <c r="P463" s="34" t="str">
        <f t="shared" si="224"/>
        <v>немає даних</v>
      </c>
      <c r="Q463" s="34">
        <f t="shared" si="228"/>
        <v>0.19600000000000001</v>
      </c>
      <c r="R463" s="26">
        <v>2</v>
      </c>
      <c r="S463" s="35">
        <f>VLOOKUP(E463,ящв!A:H,3,FALSE)</f>
        <v>13.3</v>
      </c>
      <c r="T463" s="35">
        <f>VLOOKUP(E463,ящв!A:H,4,FALSE)</f>
        <v>4.9000000000000002E-2</v>
      </c>
      <c r="U463" s="33">
        <v>46.7</v>
      </c>
      <c r="V463" s="33">
        <v>25.3</v>
      </c>
      <c r="W463" s="36">
        <v>41.6</v>
      </c>
      <c r="X463" s="37">
        <f>VLOOKUP(E463,шт!A:H,3,FALSE)</f>
        <v>6.5</v>
      </c>
      <c r="Y463" s="38">
        <v>6.5</v>
      </c>
      <c r="Z463" s="38">
        <v>45</v>
      </c>
      <c r="AA463" s="38">
        <v>41</v>
      </c>
      <c r="AB463" s="38">
        <v>12</v>
      </c>
      <c r="AC463" s="11"/>
      <c r="AD463" s="11"/>
      <c r="AE463" s="11"/>
      <c r="AF463" s="11"/>
      <c r="AG463" s="11"/>
      <c r="AH463" s="11"/>
      <c r="AI463" s="11"/>
    </row>
    <row r="464" spans="1:35" ht="46.5" customHeight="1" outlineLevel="1" x14ac:dyDescent="0.2">
      <c r="A464" s="24">
        <f t="shared" si="222"/>
        <v>75</v>
      </c>
      <c r="B464" s="25" t="s">
        <v>894</v>
      </c>
      <c r="C464" s="26"/>
      <c r="D464" s="26" t="s">
        <v>31</v>
      </c>
      <c r="E464" s="27">
        <v>167613</v>
      </c>
      <c r="F464" s="26" t="s">
        <v>895</v>
      </c>
      <c r="G464" s="27">
        <v>58484</v>
      </c>
      <c r="H464" s="39">
        <v>150</v>
      </c>
      <c r="I464" s="30">
        <f t="shared" si="223"/>
        <v>75</v>
      </c>
      <c r="J464" s="30">
        <v>0</v>
      </c>
      <c r="K464" s="31" t="s">
        <v>861</v>
      </c>
      <c r="L464" s="32"/>
      <c r="M464" s="32"/>
      <c r="N464" s="31">
        <v>7</v>
      </c>
      <c r="O464" s="33">
        <f>VLOOKUP(K464,Зони!B:D,2,FALSE)</f>
        <v>4.5</v>
      </c>
      <c r="P464" s="34">
        <f t="shared" si="224"/>
        <v>1.1190476190476191</v>
      </c>
      <c r="Q464" s="34">
        <f>IFERROR(ROUND(P464,1)*U464/100,"немає даних")</f>
        <v>0.26950000000000002</v>
      </c>
      <c r="R464" s="26">
        <v>2</v>
      </c>
      <c r="S464" s="35">
        <f>VLOOKUP(E464,ящв!A:H,3,FALSE)</f>
        <v>14.7</v>
      </c>
      <c r="T464" s="35">
        <f>VLOOKUP(E464,ящв!A:H,4,FALSE)</f>
        <v>4.8000000000000001E-2</v>
      </c>
      <c r="U464" s="40">
        <v>24.5</v>
      </c>
      <c r="V464" s="40">
        <v>47</v>
      </c>
      <c r="W464" s="36">
        <v>41.9</v>
      </c>
      <c r="X464" s="37">
        <f>VLOOKUP(E464,шт!A:H,3,FALSE)</f>
        <v>7.3</v>
      </c>
      <c r="Y464" s="38">
        <v>7.3</v>
      </c>
      <c r="Z464" s="38">
        <v>46</v>
      </c>
      <c r="AA464" s="38">
        <v>41</v>
      </c>
      <c r="AB464" s="38">
        <v>12</v>
      </c>
      <c r="AC464" s="11"/>
      <c r="AD464" s="11"/>
      <c r="AE464" s="11"/>
      <c r="AF464" s="11"/>
      <c r="AG464" s="11"/>
      <c r="AH464" s="11"/>
      <c r="AI464" s="11"/>
    </row>
    <row r="465" spans="1:35" ht="46.5" customHeight="1" outlineLevel="1" x14ac:dyDescent="0.2">
      <c r="A465" s="24">
        <f t="shared" si="222"/>
        <v>17.5</v>
      </c>
      <c r="B465" s="25" t="s">
        <v>896</v>
      </c>
      <c r="C465" s="26"/>
      <c r="D465" s="26"/>
      <c r="E465" s="27">
        <v>167565</v>
      </c>
      <c r="F465" s="26" t="s">
        <v>897</v>
      </c>
      <c r="G465" s="27">
        <v>58485</v>
      </c>
      <c r="H465" s="39">
        <v>35</v>
      </c>
      <c r="I465" s="30">
        <f t="shared" si="223"/>
        <v>17.5</v>
      </c>
      <c r="J465" s="30">
        <v>0</v>
      </c>
      <c r="K465" s="31" t="s">
        <v>33</v>
      </c>
      <c r="L465" s="32"/>
      <c r="M465" s="32"/>
      <c r="N465" s="31">
        <v>7</v>
      </c>
      <c r="O465" s="33">
        <f>VLOOKUP(K465,Зони!B:D,2,FALSE)</f>
        <v>0</v>
      </c>
      <c r="P465" s="34" t="str">
        <f t="shared" si="224"/>
        <v>немає даних</v>
      </c>
      <c r="Q465" s="34">
        <f>IF(OR(K465="стелаж",K465="2й поверх 1"),ROUND(T465*A465,3),IFERROR(ROUND(P465,1)*U465/100,"немає даних"))</f>
        <v>0.84</v>
      </c>
      <c r="R465" s="26">
        <v>2</v>
      </c>
      <c r="S465" s="35">
        <f>VLOOKUP(E465,ящв!A:H,3,FALSE)</f>
        <v>14.8</v>
      </c>
      <c r="T465" s="35">
        <f>VLOOKUP(E465,ящв!A:H,4,FALSE)</f>
        <v>4.8000000000000001E-2</v>
      </c>
      <c r="U465" s="33">
        <v>47</v>
      </c>
      <c r="V465" s="33">
        <v>24.5</v>
      </c>
      <c r="W465" s="36">
        <v>41.9</v>
      </c>
      <c r="X465" s="37">
        <f>VLOOKUP(E465,шт!A:H,3,FALSE)</f>
        <v>7.3</v>
      </c>
      <c r="Y465" s="38">
        <v>7.3</v>
      </c>
      <c r="Z465" s="38">
        <v>46</v>
      </c>
      <c r="AA465" s="38">
        <v>41</v>
      </c>
      <c r="AB465" s="38">
        <v>12</v>
      </c>
      <c r="AC465" s="11"/>
      <c r="AD465" s="11"/>
      <c r="AE465" s="11"/>
      <c r="AF465" s="11"/>
      <c r="AG465" s="11"/>
      <c r="AH465" s="11"/>
      <c r="AI465" s="11"/>
    </row>
    <row r="466" spans="1:35" ht="12" customHeight="1" outlineLevel="1" x14ac:dyDescent="0.2">
      <c r="A466" s="11"/>
      <c r="B466" s="18" t="s">
        <v>898</v>
      </c>
      <c r="C466" s="19"/>
      <c r="D466" s="20"/>
      <c r="E466" s="21"/>
      <c r="F466" s="21"/>
      <c r="G466" s="21"/>
      <c r="H466" s="20"/>
      <c r="I466" s="21"/>
      <c r="J466" s="21"/>
      <c r="K466" s="21"/>
      <c r="L466" s="21"/>
      <c r="M466" s="21"/>
      <c r="N466" s="21"/>
      <c r="O466" s="20"/>
      <c r="P466" s="22"/>
      <c r="Q466" s="23"/>
      <c r="R466" s="21"/>
      <c r="S466" s="20"/>
      <c r="T466" s="20"/>
      <c r="U466" s="21"/>
      <c r="V466" s="21"/>
      <c r="W466" s="21"/>
      <c r="X466" s="21"/>
      <c r="Y466" s="21"/>
      <c r="Z466" s="21"/>
      <c r="AA466" s="21"/>
      <c r="AB466" s="21"/>
    </row>
    <row r="467" spans="1:35" ht="46.5" customHeight="1" outlineLevel="1" x14ac:dyDescent="0.2">
      <c r="A467" s="24">
        <f t="shared" ref="A467:A470" si="229">J467+I467</f>
        <v>19.833333333333336</v>
      </c>
      <c r="B467" s="25" t="s">
        <v>899</v>
      </c>
      <c r="C467" s="26"/>
      <c r="D467" s="26" t="s">
        <v>31</v>
      </c>
      <c r="E467" s="27">
        <v>167460</v>
      </c>
      <c r="F467" s="26" t="s">
        <v>900</v>
      </c>
      <c r="G467" s="27">
        <v>56451</v>
      </c>
      <c r="H467" s="39">
        <v>59</v>
      </c>
      <c r="I467" s="30">
        <f t="shared" ref="I467:I470" si="230">H467/R467</f>
        <v>9.8333333333333339</v>
      </c>
      <c r="J467" s="30">
        <v>10</v>
      </c>
      <c r="K467" s="31" t="s">
        <v>33</v>
      </c>
      <c r="L467" s="32"/>
      <c r="M467" s="32"/>
      <c r="N467" s="32"/>
      <c r="O467" s="33">
        <f>VLOOKUP(K467,Зони!B:D,2,FALSE)</f>
        <v>0</v>
      </c>
      <c r="P467" s="34" t="str">
        <f t="shared" ref="P467:P470" si="231">IFERROR(A467/N467*V467/100/O467,"немає даних")</f>
        <v>немає даних</v>
      </c>
      <c r="Q467" s="34">
        <f>IF(OR(K467="стелаж",K467="2й поверх 1"),ROUND(T467*A467,3),IFERROR(ROUND(P467,1)*U467/100,"немає даних"))</f>
        <v>0.77400000000000002</v>
      </c>
      <c r="R467" s="26">
        <v>6</v>
      </c>
      <c r="S467" s="35">
        <f>VLOOKUP(E467,ящв!A:H,3,FALSE)</f>
        <v>8.6</v>
      </c>
      <c r="T467" s="35">
        <f>VLOOKUP(E467,ящв!A:H,4,FALSE)</f>
        <v>3.9E-2</v>
      </c>
      <c r="U467" s="33">
        <v>44.1</v>
      </c>
      <c r="V467" s="33">
        <v>29.7</v>
      </c>
      <c r="W467" s="36">
        <v>29.7</v>
      </c>
      <c r="X467" s="37">
        <f>VLOOKUP(E467,шт!A:H,3,FALSE)</f>
        <v>1.46</v>
      </c>
      <c r="Y467" s="38">
        <v>1.46</v>
      </c>
      <c r="Z467" s="38">
        <v>29</v>
      </c>
      <c r="AA467" s="38">
        <v>14.5</v>
      </c>
      <c r="AB467" s="38">
        <v>14.5</v>
      </c>
      <c r="AC467" s="11"/>
      <c r="AD467" s="11"/>
      <c r="AE467" s="11"/>
      <c r="AF467" s="11"/>
      <c r="AG467" s="11"/>
      <c r="AH467" s="11"/>
      <c r="AI467" s="11"/>
    </row>
    <row r="468" spans="1:35" ht="46.5" customHeight="1" outlineLevel="1" x14ac:dyDescent="0.2">
      <c r="A468" s="24">
        <f t="shared" si="229"/>
        <v>121</v>
      </c>
      <c r="B468" s="25" t="s">
        <v>901</v>
      </c>
      <c r="C468" s="26"/>
      <c r="D468" s="26" t="s">
        <v>31</v>
      </c>
      <c r="E468" s="27">
        <v>174137</v>
      </c>
      <c r="F468" s="26" t="s">
        <v>902</v>
      </c>
      <c r="G468" s="54">
        <v>56452</v>
      </c>
      <c r="H468" s="39">
        <v>86</v>
      </c>
      <c r="I468" s="30">
        <f t="shared" si="230"/>
        <v>86</v>
      </c>
      <c r="J468" s="30">
        <v>35</v>
      </c>
      <c r="K468" s="31" t="s">
        <v>903</v>
      </c>
      <c r="L468" s="32"/>
      <c r="M468" s="32"/>
      <c r="N468" s="31">
        <v>7</v>
      </c>
      <c r="O468" s="33">
        <f>VLOOKUP(K468,Зони!B:D,2,FALSE)</f>
        <v>4</v>
      </c>
      <c r="P468" s="34">
        <f t="shared" si="231"/>
        <v>1.3396428571428569</v>
      </c>
      <c r="Q468" s="34">
        <f>IFERROR(ROUND(P468,1)*U468/100,"немає даних")</f>
        <v>0.61099999999999999</v>
      </c>
      <c r="R468" s="26">
        <v>1</v>
      </c>
      <c r="S468" s="35">
        <f>VLOOKUP(E468,ящв!A:H,3,FALSE)</f>
        <v>86.08</v>
      </c>
      <c r="T468" s="35">
        <f>VLOOKUP(E468,ящв!A:H,4,FALSE)</f>
        <v>0.72299999999999998</v>
      </c>
      <c r="U468" s="40">
        <v>47</v>
      </c>
      <c r="V468" s="40">
        <v>31</v>
      </c>
      <c r="W468" s="41">
        <v>42</v>
      </c>
      <c r="X468" s="37">
        <f>VLOOKUP(E468,шт!A:H,3,FALSE)</f>
        <v>2</v>
      </c>
      <c r="Y468" s="38">
        <v>2</v>
      </c>
      <c r="Z468" s="38">
        <v>41</v>
      </c>
      <c r="AA468" s="38">
        <v>15</v>
      </c>
      <c r="AB468" s="38">
        <v>15</v>
      </c>
      <c r="AC468" s="11"/>
      <c r="AD468" s="11"/>
      <c r="AE468" s="11"/>
      <c r="AF468" s="11"/>
      <c r="AG468" s="11"/>
      <c r="AH468" s="11"/>
      <c r="AI468" s="11"/>
    </row>
    <row r="469" spans="1:35" ht="46.5" customHeight="1" outlineLevel="1" x14ac:dyDescent="0.2">
      <c r="A469" s="24">
        <f t="shared" si="229"/>
        <v>16.5</v>
      </c>
      <c r="B469" s="25" t="s">
        <v>904</v>
      </c>
      <c r="C469" s="26"/>
      <c r="D469" s="26" t="s">
        <v>31</v>
      </c>
      <c r="E469" s="27">
        <v>167465</v>
      </c>
      <c r="F469" s="26" t="s">
        <v>905</v>
      </c>
      <c r="G469" s="27">
        <v>58472</v>
      </c>
      <c r="H469" s="39">
        <v>66</v>
      </c>
      <c r="I469" s="30">
        <f t="shared" si="230"/>
        <v>16.5</v>
      </c>
      <c r="J469" s="30">
        <v>0</v>
      </c>
      <c r="K469" s="31" t="s">
        <v>33</v>
      </c>
      <c r="L469" s="32"/>
      <c r="M469" s="32"/>
      <c r="N469" s="32"/>
      <c r="O469" s="33">
        <f>VLOOKUP(K469,Зони!B:D,2,FALSE)</f>
        <v>0</v>
      </c>
      <c r="P469" s="34" t="str">
        <f t="shared" si="231"/>
        <v>немає даних</v>
      </c>
      <c r="Q469" s="34">
        <f t="shared" ref="Q469:Q470" si="232">IF(OR(K469="стелаж",K469="2й поверх 1"),ROUND(T469*A469,3),IFERROR(ROUND(P469,1)*U469/100,"немає даних"))</f>
        <v>1.073</v>
      </c>
      <c r="R469" s="26">
        <v>4</v>
      </c>
      <c r="S469" s="35">
        <f>VLOOKUP(E469,ящв!A:H,3,FALSE)</f>
        <v>17</v>
      </c>
      <c r="T469" s="35">
        <f>VLOOKUP(E469,ящв!A:H,4,FALSE)</f>
        <v>6.5000000000000002E-2</v>
      </c>
      <c r="U469" s="33">
        <v>36</v>
      </c>
      <c r="V469" s="33">
        <v>36</v>
      </c>
      <c r="W469" s="36">
        <v>50.1</v>
      </c>
      <c r="X469" s="37">
        <f>VLOOKUP(E469,шт!A:H,3,FALSE)</f>
        <v>4.25</v>
      </c>
      <c r="Y469" s="38">
        <v>4.25</v>
      </c>
      <c r="Z469" s="38">
        <v>49</v>
      </c>
      <c r="AA469" s="38">
        <v>17.5</v>
      </c>
      <c r="AB469" s="38">
        <v>17.5</v>
      </c>
      <c r="AC469" s="11"/>
      <c r="AD469" s="11"/>
      <c r="AE469" s="11"/>
      <c r="AF469" s="11"/>
      <c r="AG469" s="11"/>
      <c r="AH469" s="11"/>
      <c r="AI469" s="11"/>
    </row>
    <row r="470" spans="1:35" ht="46.5" customHeight="1" outlineLevel="1" x14ac:dyDescent="0.2">
      <c r="A470" s="24">
        <f t="shared" si="229"/>
        <v>14</v>
      </c>
      <c r="B470" s="25" t="s">
        <v>906</v>
      </c>
      <c r="C470" s="26"/>
      <c r="D470" s="26" t="s">
        <v>31</v>
      </c>
      <c r="E470" s="27">
        <v>170341</v>
      </c>
      <c r="F470" s="26" t="s">
        <v>907</v>
      </c>
      <c r="G470" s="26" t="s">
        <v>908</v>
      </c>
      <c r="H470" s="39">
        <v>12</v>
      </c>
      <c r="I470" s="30">
        <f t="shared" si="230"/>
        <v>2</v>
      </c>
      <c r="J470" s="30">
        <v>12</v>
      </c>
      <c r="K470" s="31" t="s">
        <v>33</v>
      </c>
      <c r="L470" s="32"/>
      <c r="M470" s="32"/>
      <c r="N470" s="32"/>
      <c r="O470" s="33">
        <f>VLOOKUP(K470,Зони!B:D,2,FALSE)</f>
        <v>0</v>
      </c>
      <c r="P470" s="34" t="str">
        <f t="shared" si="231"/>
        <v>немає даних</v>
      </c>
      <c r="Q470" s="34">
        <f t="shared" si="232"/>
        <v>0.23799999999999999</v>
      </c>
      <c r="R470" s="26">
        <v>6</v>
      </c>
      <c r="S470" s="35">
        <f>VLOOKUP(E470,ящв!A:H,3,FALSE)</f>
        <v>1.81</v>
      </c>
      <c r="T470" s="35">
        <f>VLOOKUP(E470,ящв!A:H,4,FALSE)</f>
        <v>1.7000000000000001E-2</v>
      </c>
      <c r="U470" s="33">
        <v>36</v>
      </c>
      <c r="V470" s="33">
        <v>24.5</v>
      </c>
      <c r="W470" s="36">
        <v>19.5</v>
      </c>
      <c r="X470" s="37">
        <f>VLOOKUP(E470,шт!A:H,3,FALSE)</f>
        <v>1.04</v>
      </c>
      <c r="Y470" s="38">
        <v>1.04</v>
      </c>
      <c r="Z470" s="38">
        <v>28</v>
      </c>
      <c r="AA470" s="38">
        <v>13</v>
      </c>
      <c r="AB470" s="38">
        <v>13</v>
      </c>
      <c r="AC470" s="11"/>
      <c r="AD470" s="11"/>
      <c r="AE470" s="11"/>
      <c r="AF470" s="11"/>
      <c r="AG470" s="11"/>
      <c r="AH470" s="11"/>
      <c r="AI470" s="11"/>
    </row>
    <row r="471" spans="1:35" ht="12" customHeight="1" x14ac:dyDescent="0.2">
      <c r="A471" s="11"/>
      <c r="B471" s="12" t="s">
        <v>909</v>
      </c>
      <c r="C471" s="13"/>
      <c r="D471" s="14"/>
      <c r="E471" s="15"/>
      <c r="F471" s="15"/>
      <c r="G471" s="15"/>
      <c r="H471" s="14"/>
      <c r="I471" s="15"/>
      <c r="J471" s="15"/>
      <c r="K471" s="15"/>
      <c r="L471" s="15"/>
      <c r="M471" s="15"/>
      <c r="N471" s="15"/>
      <c r="O471" s="15"/>
      <c r="P471" s="16"/>
      <c r="Q471" s="17"/>
      <c r="R471" s="15"/>
      <c r="S471" s="15"/>
      <c r="T471" s="15"/>
      <c r="U471" s="55"/>
      <c r="V471" s="55"/>
      <c r="W471" s="55"/>
      <c r="X471" s="55"/>
      <c r="Y471" s="55"/>
      <c r="Z471" s="55"/>
      <c r="AA471" s="55"/>
      <c r="AB471" s="55"/>
    </row>
    <row r="472" spans="1:35" ht="12" customHeight="1" outlineLevel="1" x14ac:dyDescent="0.2">
      <c r="A472" s="11"/>
      <c r="B472" s="18" t="s">
        <v>910</v>
      </c>
      <c r="C472" s="19"/>
      <c r="D472" s="20"/>
      <c r="E472" s="21"/>
      <c r="F472" s="21"/>
      <c r="G472" s="21"/>
      <c r="H472" s="20"/>
      <c r="I472" s="21"/>
      <c r="J472" s="21"/>
      <c r="K472" s="21"/>
      <c r="L472" s="21"/>
      <c r="M472" s="21"/>
      <c r="N472" s="21"/>
      <c r="O472" s="21"/>
      <c r="P472" s="106"/>
      <c r="Q472" s="23"/>
      <c r="R472" s="21"/>
      <c r="S472" s="20"/>
      <c r="T472" s="20"/>
      <c r="U472" s="21"/>
      <c r="V472" s="21"/>
      <c r="W472" s="21"/>
      <c r="X472" s="21"/>
      <c r="Y472" s="21"/>
      <c r="Z472" s="21"/>
      <c r="AA472" s="21"/>
      <c r="AB472" s="21"/>
    </row>
    <row r="473" spans="1:35" ht="46.5" customHeight="1" outlineLevel="1" x14ac:dyDescent="0.2">
      <c r="A473" s="24">
        <f t="shared" ref="A473:A579" si="233">J473+I473</f>
        <v>20</v>
      </c>
      <c r="B473" s="25" t="s">
        <v>911</v>
      </c>
      <c r="C473" s="26"/>
      <c r="D473" s="26"/>
      <c r="E473" s="27">
        <v>168954</v>
      </c>
      <c r="F473" s="26" t="s">
        <v>912</v>
      </c>
      <c r="G473" s="27">
        <v>10570</v>
      </c>
      <c r="H473" s="39">
        <v>20</v>
      </c>
      <c r="I473" s="30">
        <f t="shared" ref="I473:I579" si="234">H473/R473</f>
        <v>20</v>
      </c>
      <c r="J473" s="30">
        <v>0</v>
      </c>
      <c r="K473" s="31"/>
      <c r="L473" s="32"/>
      <c r="M473" s="32"/>
      <c r="N473" s="32"/>
      <c r="O473" s="33" t="e">
        <f>VLOOKUP(K473,Зони!B:D,2,FALSE)</f>
        <v>#N/A</v>
      </c>
      <c r="P473" s="34" t="str">
        <f t="shared" ref="P473:P579" si="235">IFERROR(A473/N473*V473/100/O473,"немає даних")</f>
        <v>немає даних</v>
      </c>
      <c r="Q473" s="50" t="str">
        <f t="shared" ref="Q473:Q579" si="236">IFERROR(ROUND(P473,1)*U473/100,"немає даних")</f>
        <v>немає даних</v>
      </c>
      <c r="R473" s="26">
        <v>1</v>
      </c>
      <c r="S473" s="35">
        <f>VLOOKUP(E473,ящв!A:H,3,FALSE)</f>
        <v>0.8</v>
      </c>
      <c r="T473" s="35">
        <f>VLOOKUP(E473,ящв!A:H,4,FALSE)</f>
        <v>2E-3</v>
      </c>
      <c r="U473" s="33">
        <v>83</v>
      </c>
      <c r="V473" s="33">
        <v>5</v>
      </c>
      <c r="W473" s="36">
        <v>5</v>
      </c>
      <c r="X473" s="37">
        <f>VLOOKUP(E473,шт!A:H,3,FALSE)</f>
        <v>0.7</v>
      </c>
      <c r="Y473" s="38">
        <v>0.7</v>
      </c>
      <c r="Z473" s="38">
        <v>80</v>
      </c>
      <c r="AA473" s="38">
        <v>10</v>
      </c>
      <c r="AB473" s="38">
        <v>3</v>
      </c>
      <c r="AC473" s="11"/>
      <c r="AD473" s="11"/>
      <c r="AE473" s="11"/>
      <c r="AF473" s="11"/>
      <c r="AG473" s="11"/>
      <c r="AH473" s="11"/>
      <c r="AI473" s="11"/>
    </row>
    <row r="474" spans="1:35" ht="46.5" customHeight="1" outlineLevel="1" x14ac:dyDescent="0.2">
      <c r="A474" s="24">
        <f t="shared" si="233"/>
        <v>74</v>
      </c>
      <c r="B474" s="25" t="s">
        <v>913</v>
      </c>
      <c r="C474" s="26"/>
      <c r="D474" s="26" t="s">
        <v>31</v>
      </c>
      <c r="E474" s="27">
        <v>167775</v>
      </c>
      <c r="F474" s="26" t="s">
        <v>914</v>
      </c>
      <c r="G474" s="27">
        <v>10201</v>
      </c>
      <c r="H474" s="39">
        <v>74</v>
      </c>
      <c r="I474" s="30">
        <f t="shared" si="234"/>
        <v>74</v>
      </c>
      <c r="J474" s="30">
        <v>0</v>
      </c>
      <c r="K474" s="31"/>
      <c r="L474" s="32"/>
      <c r="M474" s="32"/>
      <c r="N474" s="32"/>
      <c r="O474" s="33" t="e">
        <f>VLOOKUP(K474,Зони!B:D,2,FALSE)</f>
        <v>#N/A</v>
      </c>
      <c r="P474" s="34" t="str">
        <f t="shared" si="235"/>
        <v>немає даних</v>
      </c>
      <c r="Q474" s="50" t="str">
        <f t="shared" si="236"/>
        <v>немає даних</v>
      </c>
      <c r="R474" s="26">
        <v>1</v>
      </c>
      <c r="S474" s="35">
        <f>VLOOKUP(E474,ящв!A:H,3,FALSE)</f>
        <v>0.01</v>
      </c>
      <c r="T474" s="44">
        <f t="shared" ref="T474:T475" si="237">IF(Y474&lt;&gt;"",Y474*R474,"немає даних")</f>
        <v>0.01</v>
      </c>
      <c r="U474" s="33">
        <v>9</v>
      </c>
      <c r="V474" s="33">
        <v>4</v>
      </c>
      <c r="W474" s="36">
        <v>4</v>
      </c>
      <c r="X474" s="37">
        <f>VLOOKUP(E474,шт!A:H,3,FALSE)</f>
        <v>0.01</v>
      </c>
      <c r="Y474" s="38">
        <v>0.01</v>
      </c>
      <c r="Z474" s="38">
        <v>9.5</v>
      </c>
      <c r="AA474" s="38">
        <v>3.5</v>
      </c>
      <c r="AB474" s="38">
        <v>3.5</v>
      </c>
      <c r="AC474" s="11"/>
      <c r="AD474" s="11"/>
      <c r="AE474" s="11"/>
      <c r="AF474" s="11"/>
      <c r="AG474" s="11"/>
      <c r="AH474" s="11"/>
      <c r="AI474" s="11"/>
    </row>
    <row r="475" spans="1:35" ht="46.5" customHeight="1" outlineLevel="1" x14ac:dyDescent="0.2">
      <c r="A475" s="24">
        <f t="shared" si="233"/>
        <v>21</v>
      </c>
      <c r="B475" s="25" t="s">
        <v>915</v>
      </c>
      <c r="C475" s="26"/>
      <c r="D475" s="26"/>
      <c r="E475" s="27">
        <v>168248</v>
      </c>
      <c r="F475" s="26" t="s">
        <v>916</v>
      </c>
      <c r="G475" s="27">
        <v>11024</v>
      </c>
      <c r="H475" s="39">
        <v>21</v>
      </c>
      <c r="I475" s="30">
        <f t="shared" si="234"/>
        <v>21</v>
      </c>
      <c r="J475" s="30">
        <v>0</v>
      </c>
      <c r="K475" s="31"/>
      <c r="L475" s="32"/>
      <c r="M475" s="32"/>
      <c r="N475" s="32"/>
      <c r="O475" s="33" t="e">
        <f>VLOOKUP(K475,Зони!B:D,2,FALSE)</f>
        <v>#N/A</v>
      </c>
      <c r="P475" s="34" t="str">
        <f t="shared" si="235"/>
        <v>немає даних</v>
      </c>
      <c r="Q475" s="50" t="str">
        <f t="shared" si="236"/>
        <v>немає даних</v>
      </c>
      <c r="R475" s="26">
        <v>1</v>
      </c>
      <c r="S475" s="35">
        <f>VLOOKUP(E475,ящв!A:H,3,FALSE)</f>
        <v>0.01</v>
      </c>
      <c r="T475" s="44">
        <f t="shared" si="237"/>
        <v>0.01</v>
      </c>
      <c r="U475" s="33">
        <v>4</v>
      </c>
      <c r="V475" s="33">
        <v>2</v>
      </c>
      <c r="W475" s="36">
        <v>2</v>
      </c>
      <c r="X475" s="37">
        <f>VLOOKUP(E475,шт!A:H,3,FALSE)</f>
        <v>0.01</v>
      </c>
      <c r="Y475" s="38">
        <v>0.01</v>
      </c>
      <c r="Z475" s="38">
        <v>4</v>
      </c>
      <c r="AA475" s="38">
        <v>2</v>
      </c>
      <c r="AB475" s="38">
        <v>2</v>
      </c>
      <c r="AC475" s="11"/>
      <c r="AD475" s="11"/>
      <c r="AE475" s="11"/>
      <c r="AF475" s="11"/>
      <c r="AG475" s="11"/>
      <c r="AH475" s="11"/>
      <c r="AI475" s="11"/>
    </row>
    <row r="476" spans="1:35" ht="46.5" customHeight="1" outlineLevel="1" x14ac:dyDescent="0.2">
      <c r="A476" s="24">
        <f t="shared" si="233"/>
        <v>5</v>
      </c>
      <c r="B476" s="25" t="s">
        <v>917</v>
      </c>
      <c r="C476" s="26"/>
      <c r="D476" s="26"/>
      <c r="E476" s="27">
        <v>170056</v>
      </c>
      <c r="F476" s="26"/>
      <c r="G476" s="26" t="s">
        <v>918</v>
      </c>
      <c r="H476" s="39">
        <v>5</v>
      </c>
      <c r="I476" s="45">
        <f t="shared" si="234"/>
        <v>5</v>
      </c>
      <c r="J476" s="30">
        <v>0</v>
      </c>
      <c r="K476" s="31"/>
      <c r="L476" s="32"/>
      <c r="M476" s="32"/>
      <c r="N476" s="32"/>
      <c r="O476" s="33" t="e">
        <f>VLOOKUP(K476,Зони!B:D,2,FALSE)</f>
        <v>#N/A</v>
      </c>
      <c r="P476" s="34" t="str">
        <f t="shared" si="235"/>
        <v>немає даних</v>
      </c>
      <c r="Q476" s="50" t="str">
        <f t="shared" si="236"/>
        <v>немає даних</v>
      </c>
      <c r="R476" s="47">
        <v>1</v>
      </c>
      <c r="S476" s="49">
        <f t="shared" ref="S476:W476" si="238">IF(X476&lt;&gt;"",X476,"немає даних")</f>
        <v>2.0099999999999998</v>
      </c>
      <c r="T476" s="48">
        <f t="shared" si="238"/>
        <v>2.0099999999999998</v>
      </c>
      <c r="U476" s="48">
        <f t="shared" si="238"/>
        <v>130</v>
      </c>
      <c r="V476" s="48">
        <f t="shared" si="238"/>
        <v>55</v>
      </c>
      <c r="W476" s="48">
        <f t="shared" si="238"/>
        <v>3</v>
      </c>
      <c r="X476" s="37">
        <f>VLOOKUP(E476,шт!A:H,3,FALSE)</f>
        <v>2.0099999999999998</v>
      </c>
      <c r="Y476" s="38">
        <v>2.0099999999999998</v>
      </c>
      <c r="Z476" s="38">
        <v>130</v>
      </c>
      <c r="AA476" s="38">
        <v>55</v>
      </c>
      <c r="AB476" s="38">
        <v>3</v>
      </c>
      <c r="AC476" s="11"/>
      <c r="AD476" s="11"/>
      <c r="AE476" s="11"/>
      <c r="AF476" s="11"/>
      <c r="AG476" s="11"/>
      <c r="AH476" s="11"/>
      <c r="AI476" s="11"/>
    </row>
    <row r="477" spans="1:35" ht="46.5" customHeight="1" outlineLevel="1" x14ac:dyDescent="0.2">
      <c r="A477" s="24">
        <f t="shared" si="233"/>
        <v>17</v>
      </c>
      <c r="B477" s="25" t="s">
        <v>919</v>
      </c>
      <c r="C477" s="26"/>
      <c r="D477" s="26"/>
      <c r="E477" s="27">
        <v>170057</v>
      </c>
      <c r="F477" s="26"/>
      <c r="G477" s="26" t="s">
        <v>920</v>
      </c>
      <c r="H477" s="39">
        <v>17</v>
      </c>
      <c r="I477" s="45">
        <f t="shared" si="234"/>
        <v>17</v>
      </c>
      <c r="J477" s="30">
        <v>0</v>
      </c>
      <c r="K477" s="31"/>
      <c r="L477" s="32"/>
      <c r="M477" s="32"/>
      <c r="N477" s="32"/>
      <c r="O477" s="33" t="e">
        <f>VLOOKUP(K477,Зони!B:D,2,FALSE)</f>
        <v>#N/A</v>
      </c>
      <c r="P477" s="34" t="str">
        <f t="shared" si="235"/>
        <v>немає даних</v>
      </c>
      <c r="Q477" s="50" t="str">
        <f t="shared" si="236"/>
        <v>немає даних</v>
      </c>
      <c r="R477" s="47">
        <v>1</v>
      </c>
      <c r="S477" s="49">
        <f t="shared" ref="S477:W477" si="239">IF(X477&lt;&gt;"",X477,"немає даних")</f>
        <v>1.96</v>
      </c>
      <c r="T477" s="48">
        <f t="shared" si="239"/>
        <v>1.96</v>
      </c>
      <c r="U477" s="48">
        <f t="shared" si="239"/>
        <v>130</v>
      </c>
      <c r="V477" s="48">
        <f t="shared" si="239"/>
        <v>41</v>
      </c>
      <c r="W477" s="48">
        <f t="shared" si="239"/>
        <v>3</v>
      </c>
      <c r="X477" s="37">
        <f>VLOOKUP(E477,шт!A:H,3,FALSE)</f>
        <v>1.96</v>
      </c>
      <c r="Y477" s="38">
        <v>1.96</v>
      </c>
      <c r="Z477" s="38">
        <v>130</v>
      </c>
      <c r="AA477" s="38">
        <v>41</v>
      </c>
      <c r="AB477" s="38">
        <v>3</v>
      </c>
      <c r="AC477" s="11"/>
      <c r="AD477" s="11"/>
      <c r="AE477" s="11"/>
      <c r="AF477" s="11"/>
      <c r="AG477" s="11"/>
      <c r="AH477" s="11"/>
      <c r="AI477" s="11"/>
    </row>
    <row r="478" spans="1:35" ht="46.5" customHeight="1" outlineLevel="1" x14ac:dyDescent="0.2">
      <c r="A478" s="24">
        <f t="shared" si="233"/>
        <v>10</v>
      </c>
      <c r="B478" s="25" t="s">
        <v>921</v>
      </c>
      <c r="C478" s="26"/>
      <c r="D478" s="26"/>
      <c r="E478" s="27">
        <v>168953</v>
      </c>
      <c r="F478" s="26" t="s">
        <v>922</v>
      </c>
      <c r="G478" s="27">
        <v>10557</v>
      </c>
      <c r="H478" s="39">
        <v>10</v>
      </c>
      <c r="I478" s="30">
        <f t="shared" si="234"/>
        <v>10</v>
      </c>
      <c r="J478" s="30">
        <v>0</v>
      </c>
      <c r="K478" s="31"/>
      <c r="L478" s="32"/>
      <c r="M478" s="32"/>
      <c r="N478" s="32"/>
      <c r="O478" s="33" t="e">
        <f>VLOOKUP(K478,Зони!B:D,2,FALSE)</f>
        <v>#N/A</v>
      </c>
      <c r="P478" s="34" t="str">
        <f t="shared" si="235"/>
        <v>немає даних</v>
      </c>
      <c r="Q478" s="50" t="str">
        <f t="shared" si="236"/>
        <v>немає даних</v>
      </c>
      <c r="R478" s="26">
        <v>1</v>
      </c>
      <c r="S478" s="35">
        <f>VLOOKUP(E478,ящв!A:H,3,FALSE)</f>
        <v>0.3</v>
      </c>
      <c r="T478" s="35">
        <f>VLOOKUP(E478,ящв!A:H,4,FALSE)</f>
        <v>1E-3</v>
      </c>
      <c r="U478" s="33">
        <v>61</v>
      </c>
      <c r="V478" s="33">
        <v>3.7</v>
      </c>
      <c r="W478" s="36">
        <v>3.7</v>
      </c>
      <c r="X478" s="38"/>
      <c r="Y478" s="38"/>
      <c r="Z478" s="38"/>
      <c r="AA478" s="38"/>
      <c r="AB478" s="38"/>
      <c r="AC478" s="11"/>
      <c r="AD478" s="11"/>
      <c r="AE478" s="11"/>
      <c r="AF478" s="11"/>
      <c r="AG478" s="11"/>
      <c r="AH478" s="11"/>
      <c r="AI478" s="11"/>
    </row>
    <row r="479" spans="1:35" ht="46.5" customHeight="1" outlineLevel="1" x14ac:dyDescent="0.2">
      <c r="A479" s="24">
        <f t="shared" si="233"/>
        <v>1</v>
      </c>
      <c r="B479" s="25" t="s">
        <v>923</v>
      </c>
      <c r="C479" s="26"/>
      <c r="D479" s="26"/>
      <c r="E479" s="27">
        <v>168943</v>
      </c>
      <c r="F479" s="26" t="s">
        <v>924</v>
      </c>
      <c r="G479" s="27">
        <v>10563</v>
      </c>
      <c r="H479" s="39">
        <v>1</v>
      </c>
      <c r="I479" s="30">
        <f t="shared" si="234"/>
        <v>1</v>
      </c>
      <c r="J479" s="30">
        <v>0</v>
      </c>
      <c r="K479" s="31"/>
      <c r="L479" s="32"/>
      <c r="M479" s="32"/>
      <c r="N479" s="32"/>
      <c r="O479" s="33" t="e">
        <f>VLOOKUP(K479,Зони!B:D,2,FALSE)</f>
        <v>#N/A</v>
      </c>
      <c r="P479" s="34" t="str">
        <f t="shared" si="235"/>
        <v>немає даних</v>
      </c>
      <c r="Q479" s="50" t="str">
        <f t="shared" si="236"/>
        <v>немає даних</v>
      </c>
      <c r="R479" s="26">
        <v>1</v>
      </c>
      <c r="S479" s="35">
        <f>VLOOKUP(E479,ящв!A:H,3,FALSE)</f>
        <v>0.38</v>
      </c>
      <c r="T479" s="35">
        <f>VLOOKUP(E479,ящв!A:H,4,FALSE)</f>
        <v>1E-3</v>
      </c>
      <c r="U479" s="33">
        <v>70</v>
      </c>
      <c r="V479" s="33">
        <v>3.7</v>
      </c>
      <c r="W479" s="36">
        <v>3.7</v>
      </c>
      <c r="X479" s="37">
        <f>VLOOKUP(E479,шт!A:H,3,FALSE)</f>
        <v>0.3</v>
      </c>
      <c r="Y479" s="38">
        <v>0.3</v>
      </c>
      <c r="Z479" s="38">
        <v>70</v>
      </c>
      <c r="AA479" s="38">
        <v>3.1</v>
      </c>
      <c r="AB479" s="38">
        <v>3.1</v>
      </c>
      <c r="AC479" s="11"/>
      <c r="AD479" s="11"/>
      <c r="AE479" s="11"/>
      <c r="AF479" s="11"/>
      <c r="AG479" s="11"/>
      <c r="AH479" s="11"/>
      <c r="AI479" s="11"/>
    </row>
    <row r="480" spans="1:35" ht="46.5" customHeight="1" outlineLevel="1" x14ac:dyDescent="0.2">
      <c r="A480" s="24">
        <f t="shared" si="233"/>
        <v>8</v>
      </c>
      <c r="B480" s="25" t="s">
        <v>925</v>
      </c>
      <c r="C480" s="26"/>
      <c r="D480" s="26"/>
      <c r="E480" s="27">
        <v>168959</v>
      </c>
      <c r="F480" s="26" t="s">
        <v>926</v>
      </c>
      <c r="G480" s="27">
        <v>10569</v>
      </c>
      <c r="H480" s="39">
        <v>8</v>
      </c>
      <c r="I480" s="30">
        <f t="shared" si="234"/>
        <v>8</v>
      </c>
      <c r="J480" s="30">
        <v>0</v>
      </c>
      <c r="K480" s="31"/>
      <c r="L480" s="32"/>
      <c r="M480" s="32"/>
      <c r="N480" s="32"/>
      <c r="O480" s="33" t="e">
        <f>VLOOKUP(K480,Зони!B:D,2,FALSE)</f>
        <v>#N/A</v>
      </c>
      <c r="P480" s="34" t="str">
        <f t="shared" si="235"/>
        <v>немає даних</v>
      </c>
      <c r="Q480" s="50" t="str">
        <f t="shared" si="236"/>
        <v>немає даних</v>
      </c>
      <c r="R480" s="26">
        <v>1</v>
      </c>
      <c r="S480" s="35">
        <f>VLOOKUP(E480,ящв!A:H,3,FALSE)</f>
        <v>0.43</v>
      </c>
      <c r="T480" s="35">
        <f>VLOOKUP(E480,ящв!A:H,4,FALSE)</f>
        <v>1E-3</v>
      </c>
      <c r="U480" s="33">
        <v>83</v>
      </c>
      <c r="V480" s="33">
        <v>4</v>
      </c>
      <c r="W480" s="36">
        <v>4</v>
      </c>
      <c r="X480" s="37">
        <f>VLOOKUP(E480,шт!A:H,3,FALSE)</f>
        <v>0.4</v>
      </c>
      <c r="Y480" s="38">
        <v>0.4</v>
      </c>
      <c r="Z480" s="38">
        <v>80</v>
      </c>
      <c r="AA480" s="38">
        <v>3</v>
      </c>
      <c r="AB480" s="38">
        <v>3</v>
      </c>
      <c r="AC480" s="11"/>
      <c r="AD480" s="11"/>
      <c r="AE480" s="11"/>
      <c r="AF480" s="11"/>
      <c r="AG480" s="11"/>
      <c r="AH480" s="11"/>
      <c r="AI480" s="11"/>
    </row>
    <row r="481" spans="1:35" ht="46.5" customHeight="1" outlineLevel="1" x14ac:dyDescent="0.2">
      <c r="A481" s="24">
        <f t="shared" si="233"/>
        <v>16</v>
      </c>
      <c r="B481" s="25" t="s">
        <v>927</v>
      </c>
      <c r="C481" s="26"/>
      <c r="D481" s="26"/>
      <c r="E481" s="27">
        <v>167791</v>
      </c>
      <c r="F481" s="26" t="s">
        <v>928</v>
      </c>
      <c r="G481" s="27">
        <v>10619</v>
      </c>
      <c r="H481" s="39">
        <v>16</v>
      </c>
      <c r="I481" s="30">
        <f t="shared" si="234"/>
        <v>16</v>
      </c>
      <c r="J481" s="30">
        <v>0</v>
      </c>
      <c r="K481" s="31"/>
      <c r="L481" s="32"/>
      <c r="M481" s="32"/>
      <c r="N481" s="32"/>
      <c r="O481" s="33" t="e">
        <f>VLOOKUP(K481,Зони!B:D,2,FALSE)</f>
        <v>#N/A</v>
      </c>
      <c r="P481" s="34" t="str">
        <f t="shared" si="235"/>
        <v>немає даних</v>
      </c>
      <c r="Q481" s="50" t="str">
        <f t="shared" si="236"/>
        <v>немає даних</v>
      </c>
      <c r="R481" s="26">
        <v>1</v>
      </c>
      <c r="S481" s="35">
        <f>VLOOKUP(E481,ящв!A:H,3,FALSE)</f>
        <v>0.34</v>
      </c>
      <c r="T481" s="35">
        <f>VLOOKUP(E481,ящв!A:H,4,FALSE)</f>
        <v>1E-3</v>
      </c>
      <c r="U481" s="33">
        <v>71.5</v>
      </c>
      <c r="V481" s="33">
        <v>3</v>
      </c>
      <c r="W481" s="36">
        <v>3</v>
      </c>
      <c r="X481" s="37">
        <f>VLOOKUP(E481,шт!A:H,3,FALSE)</f>
        <v>0.15</v>
      </c>
      <c r="Y481" s="38">
        <v>0.15</v>
      </c>
      <c r="Z481" s="38">
        <v>71.5</v>
      </c>
      <c r="AA481" s="38">
        <v>3</v>
      </c>
      <c r="AB481" s="38">
        <v>3</v>
      </c>
      <c r="AC481" s="11"/>
      <c r="AD481" s="11"/>
      <c r="AE481" s="11"/>
      <c r="AF481" s="11"/>
      <c r="AG481" s="11"/>
      <c r="AH481" s="11"/>
      <c r="AI481" s="11"/>
    </row>
    <row r="482" spans="1:35" ht="46.5" customHeight="1" outlineLevel="1" x14ac:dyDescent="0.2">
      <c r="A482" s="24">
        <f t="shared" si="233"/>
        <v>7</v>
      </c>
      <c r="B482" s="25" t="s">
        <v>929</v>
      </c>
      <c r="C482" s="26"/>
      <c r="D482" s="26"/>
      <c r="E482" s="27">
        <v>170798</v>
      </c>
      <c r="F482" s="26"/>
      <c r="G482" s="27">
        <v>11875</v>
      </c>
      <c r="H482" s="39">
        <v>7</v>
      </c>
      <c r="I482" s="45">
        <f t="shared" si="234"/>
        <v>7</v>
      </c>
      <c r="J482" s="30">
        <v>0</v>
      </c>
      <c r="K482" s="31"/>
      <c r="L482" s="32"/>
      <c r="M482" s="32"/>
      <c r="N482" s="32"/>
      <c r="O482" s="33" t="e">
        <f>VLOOKUP(K482,Зони!B:D,2,FALSE)</f>
        <v>#N/A</v>
      </c>
      <c r="P482" s="34" t="str">
        <f t="shared" si="235"/>
        <v>немає даних</v>
      </c>
      <c r="Q482" s="50" t="str">
        <f t="shared" si="236"/>
        <v>немає даних</v>
      </c>
      <c r="R482" s="47">
        <v>1</v>
      </c>
      <c r="S482" s="44" t="str">
        <f t="shared" ref="S482:S484" si="240">IF(X482&lt;&gt;"",X482*R482,"немає даних")</f>
        <v>немає даних</v>
      </c>
      <c r="T482" s="44" t="str">
        <f t="shared" ref="T482:T484" si="241">IF(Y482&lt;&gt;"",Y482*R482,"немає даних")</f>
        <v>немає даних</v>
      </c>
      <c r="U482" s="48" t="str">
        <f t="shared" ref="U482:W482" si="242">IF(Z482&lt;&gt;"",Z482,"немає даних")</f>
        <v>немає даних</v>
      </c>
      <c r="V482" s="48" t="str">
        <f t="shared" si="242"/>
        <v>немає даних</v>
      </c>
      <c r="W482" s="48" t="str">
        <f t="shared" si="242"/>
        <v>немає даних</v>
      </c>
      <c r="X482" s="38"/>
      <c r="Y482" s="38"/>
      <c r="Z482" s="38"/>
      <c r="AA482" s="38"/>
      <c r="AB482" s="38"/>
      <c r="AC482" s="11"/>
      <c r="AD482" s="11"/>
      <c r="AE482" s="11"/>
      <c r="AF482" s="11"/>
      <c r="AG482" s="11"/>
      <c r="AH482" s="11"/>
      <c r="AI482" s="11"/>
    </row>
    <row r="483" spans="1:35" ht="46.5" customHeight="1" outlineLevel="1" x14ac:dyDescent="0.2">
      <c r="A483" s="24">
        <f t="shared" si="233"/>
        <v>1</v>
      </c>
      <c r="B483" s="25" t="s">
        <v>930</v>
      </c>
      <c r="C483" s="26"/>
      <c r="D483" s="26"/>
      <c r="E483" s="27">
        <v>170797</v>
      </c>
      <c r="F483" s="26"/>
      <c r="G483" s="27">
        <v>11877</v>
      </c>
      <c r="H483" s="39">
        <v>1</v>
      </c>
      <c r="I483" s="45">
        <f t="shared" si="234"/>
        <v>1</v>
      </c>
      <c r="J483" s="30">
        <v>0</v>
      </c>
      <c r="K483" s="31"/>
      <c r="L483" s="32"/>
      <c r="M483" s="32"/>
      <c r="N483" s="32"/>
      <c r="O483" s="33" t="e">
        <f>VLOOKUP(K483,Зони!B:D,2,FALSE)</f>
        <v>#N/A</v>
      </c>
      <c r="P483" s="34" t="str">
        <f t="shared" si="235"/>
        <v>немає даних</v>
      </c>
      <c r="Q483" s="50" t="str">
        <f t="shared" si="236"/>
        <v>немає даних</v>
      </c>
      <c r="R483" s="47">
        <v>1</v>
      </c>
      <c r="S483" s="44" t="str">
        <f t="shared" si="240"/>
        <v>немає даних</v>
      </c>
      <c r="T483" s="44" t="str">
        <f t="shared" si="241"/>
        <v>немає даних</v>
      </c>
      <c r="U483" s="48" t="str">
        <f t="shared" ref="U483:W483" si="243">IF(Z483&lt;&gt;"",Z483,"немає даних")</f>
        <v>немає даних</v>
      </c>
      <c r="V483" s="48" t="str">
        <f t="shared" si="243"/>
        <v>немає даних</v>
      </c>
      <c r="W483" s="48" t="str">
        <f t="shared" si="243"/>
        <v>немає даних</v>
      </c>
      <c r="X483" s="38"/>
      <c r="Y483" s="38"/>
      <c r="Z483" s="38"/>
      <c r="AA483" s="38"/>
      <c r="AB483" s="38"/>
      <c r="AC483" s="11"/>
      <c r="AD483" s="11"/>
      <c r="AE483" s="11"/>
      <c r="AF483" s="11"/>
      <c r="AG483" s="11"/>
      <c r="AH483" s="11"/>
      <c r="AI483" s="11"/>
    </row>
    <row r="484" spans="1:35" ht="46.5" customHeight="1" outlineLevel="1" x14ac:dyDescent="0.2">
      <c r="A484" s="24">
        <f t="shared" si="233"/>
        <v>10</v>
      </c>
      <c r="B484" s="25" t="s">
        <v>931</v>
      </c>
      <c r="C484" s="26"/>
      <c r="D484" s="26"/>
      <c r="E484" s="27">
        <v>172430</v>
      </c>
      <c r="F484" s="26"/>
      <c r="G484" s="27">
        <v>12430</v>
      </c>
      <c r="H484" s="39">
        <v>10</v>
      </c>
      <c r="I484" s="45">
        <f t="shared" si="234"/>
        <v>10</v>
      </c>
      <c r="J484" s="30">
        <v>0</v>
      </c>
      <c r="K484" s="31"/>
      <c r="L484" s="32"/>
      <c r="M484" s="32"/>
      <c r="N484" s="32"/>
      <c r="O484" s="33" t="e">
        <f>VLOOKUP(K484,Зони!B:D,2,FALSE)</f>
        <v>#N/A</v>
      </c>
      <c r="P484" s="34" t="str">
        <f t="shared" si="235"/>
        <v>немає даних</v>
      </c>
      <c r="Q484" s="50" t="str">
        <f t="shared" si="236"/>
        <v>немає даних</v>
      </c>
      <c r="R484" s="47">
        <v>1</v>
      </c>
      <c r="S484" s="44" t="str">
        <f t="shared" si="240"/>
        <v>немає даних</v>
      </c>
      <c r="T484" s="44" t="str">
        <f t="shared" si="241"/>
        <v>немає даних</v>
      </c>
      <c r="U484" s="48" t="str">
        <f t="shared" ref="U484:W484" si="244">IF(Z484&lt;&gt;"",Z484,"немає даних")</f>
        <v>немає даних</v>
      </c>
      <c r="V484" s="48" t="str">
        <f t="shared" si="244"/>
        <v>немає даних</v>
      </c>
      <c r="W484" s="48" t="str">
        <f t="shared" si="244"/>
        <v>немає даних</v>
      </c>
      <c r="X484" s="38"/>
      <c r="Y484" s="38"/>
      <c r="Z484" s="38"/>
      <c r="AA484" s="38"/>
      <c r="AB484" s="38"/>
      <c r="AC484" s="11"/>
      <c r="AD484" s="11"/>
      <c r="AE484" s="11"/>
      <c r="AF484" s="11"/>
      <c r="AG484" s="11"/>
      <c r="AH484" s="11"/>
      <c r="AI484" s="11"/>
    </row>
    <row r="485" spans="1:35" ht="46.5" customHeight="1" outlineLevel="1" x14ac:dyDescent="0.2">
      <c r="A485" s="24">
        <f t="shared" si="233"/>
        <v>4</v>
      </c>
      <c r="B485" s="25" t="s">
        <v>932</v>
      </c>
      <c r="C485" s="26"/>
      <c r="D485" s="26" t="s">
        <v>31</v>
      </c>
      <c r="E485" s="27">
        <v>170796</v>
      </c>
      <c r="F485" s="26" t="s">
        <v>933</v>
      </c>
      <c r="G485" s="27">
        <v>12460</v>
      </c>
      <c r="H485" s="39">
        <v>4</v>
      </c>
      <c r="I485" s="30">
        <f t="shared" si="234"/>
        <v>4</v>
      </c>
      <c r="J485" s="30">
        <v>0</v>
      </c>
      <c r="K485" s="31"/>
      <c r="L485" s="32"/>
      <c r="M485" s="32"/>
      <c r="N485" s="32"/>
      <c r="O485" s="33" t="e">
        <f>VLOOKUP(K485,Зони!B:D,2,FALSE)</f>
        <v>#N/A</v>
      </c>
      <c r="P485" s="34" t="str">
        <f t="shared" si="235"/>
        <v>немає даних</v>
      </c>
      <c r="Q485" s="50" t="str">
        <f t="shared" si="236"/>
        <v>немає даних</v>
      </c>
      <c r="R485" s="26">
        <v>1</v>
      </c>
      <c r="S485" s="35">
        <f>VLOOKUP(E485,ящв!A:H,3,FALSE)</f>
        <v>0.6</v>
      </c>
      <c r="T485" s="35">
        <f>VLOOKUP(E485,ящв!A:H,4,FALSE)</f>
        <v>1E-3</v>
      </c>
      <c r="U485" s="33">
        <v>100</v>
      </c>
      <c r="V485" s="33">
        <v>3</v>
      </c>
      <c r="W485" s="36">
        <v>4</v>
      </c>
      <c r="X485" s="38"/>
      <c r="Y485" s="38"/>
      <c r="Z485" s="38"/>
      <c r="AA485" s="38"/>
      <c r="AB485" s="38"/>
      <c r="AC485" s="11"/>
      <c r="AD485" s="11"/>
      <c r="AE485" s="11"/>
      <c r="AF485" s="11"/>
      <c r="AG485" s="11"/>
      <c r="AH485" s="11"/>
      <c r="AI485" s="11"/>
    </row>
    <row r="486" spans="1:35" ht="46.5" customHeight="1" outlineLevel="1" x14ac:dyDescent="0.2">
      <c r="A486" s="24">
        <f t="shared" si="233"/>
        <v>14</v>
      </c>
      <c r="B486" s="25" t="s">
        <v>934</v>
      </c>
      <c r="C486" s="26"/>
      <c r="D486" s="26"/>
      <c r="E486" s="27">
        <v>173058</v>
      </c>
      <c r="F486" s="26"/>
      <c r="G486" s="27">
        <v>12810</v>
      </c>
      <c r="H486" s="39">
        <v>14</v>
      </c>
      <c r="I486" s="45">
        <f t="shared" si="234"/>
        <v>14</v>
      </c>
      <c r="J486" s="30">
        <v>0</v>
      </c>
      <c r="K486" s="31"/>
      <c r="L486" s="32"/>
      <c r="M486" s="32"/>
      <c r="N486" s="32"/>
      <c r="O486" s="33" t="e">
        <f>VLOOKUP(K486,Зони!B:D,2,FALSE)</f>
        <v>#N/A</v>
      </c>
      <c r="P486" s="34" t="str">
        <f t="shared" si="235"/>
        <v>немає даних</v>
      </c>
      <c r="Q486" s="50" t="str">
        <f t="shared" si="236"/>
        <v>немає даних</v>
      </c>
      <c r="R486" s="47">
        <v>1</v>
      </c>
      <c r="S486" s="44" t="str">
        <f t="shared" ref="S486:S489" si="245">IF(X486&lt;&gt;"",X486*R486,"немає даних")</f>
        <v>немає даних</v>
      </c>
      <c r="T486" s="44" t="str">
        <f t="shared" ref="T486:T489" si="246">IF(Y486&lt;&gt;"",Y486*R486,"немає даних")</f>
        <v>немає даних</v>
      </c>
      <c r="U486" s="48" t="str">
        <f t="shared" ref="U486:W486" si="247">IF(Z486&lt;&gt;"",Z486,"немає даних")</f>
        <v>немає даних</v>
      </c>
      <c r="V486" s="48" t="str">
        <f t="shared" si="247"/>
        <v>немає даних</v>
      </c>
      <c r="W486" s="48" t="str">
        <f t="shared" si="247"/>
        <v>немає даних</v>
      </c>
      <c r="X486" s="38"/>
      <c r="Y486" s="38"/>
      <c r="Z486" s="38"/>
      <c r="AA486" s="38"/>
      <c r="AB486" s="38"/>
      <c r="AC486" s="11"/>
      <c r="AD486" s="11"/>
      <c r="AE486" s="11"/>
      <c r="AF486" s="11"/>
      <c r="AG486" s="11"/>
      <c r="AH486" s="11"/>
      <c r="AI486" s="11"/>
    </row>
    <row r="487" spans="1:35" ht="46.5" customHeight="1" outlineLevel="1" x14ac:dyDescent="0.2">
      <c r="A487" s="24">
        <f t="shared" si="233"/>
        <v>9</v>
      </c>
      <c r="B487" s="25" t="s">
        <v>935</v>
      </c>
      <c r="C487" s="26"/>
      <c r="D487" s="26"/>
      <c r="E487" s="27">
        <v>173902</v>
      </c>
      <c r="F487" s="26"/>
      <c r="G487" s="27">
        <v>12818</v>
      </c>
      <c r="H487" s="39">
        <v>9</v>
      </c>
      <c r="I487" s="45">
        <f t="shared" si="234"/>
        <v>9</v>
      </c>
      <c r="J487" s="30">
        <v>0</v>
      </c>
      <c r="K487" s="31"/>
      <c r="L487" s="32"/>
      <c r="M487" s="32"/>
      <c r="N487" s="32"/>
      <c r="O487" s="33" t="e">
        <f>VLOOKUP(K487,Зони!B:D,2,FALSE)</f>
        <v>#N/A</v>
      </c>
      <c r="P487" s="34" t="str">
        <f t="shared" si="235"/>
        <v>немає даних</v>
      </c>
      <c r="Q487" s="50" t="str">
        <f t="shared" si="236"/>
        <v>немає даних</v>
      </c>
      <c r="R487" s="47">
        <v>1</v>
      </c>
      <c r="S487" s="44" t="str">
        <f t="shared" si="245"/>
        <v>немає даних</v>
      </c>
      <c r="T487" s="44" t="str">
        <f t="shared" si="246"/>
        <v>немає даних</v>
      </c>
      <c r="U487" s="48" t="str">
        <f t="shared" ref="U487:W487" si="248">IF(Z487&lt;&gt;"",Z487,"немає даних")</f>
        <v>немає даних</v>
      </c>
      <c r="V487" s="48" t="str">
        <f t="shared" si="248"/>
        <v>немає даних</v>
      </c>
      <c r="W487" s="48" t="str">
        <f t="shared" si="248"/>
        <v>немає даних</v>
      </c>
      <c r="X487" s="38"/>
      <c r="Y487" s="38"/>
      <c r="Z487" s="38"/>
      <c r="AA487" s="38"/>
      <c r="AB487" s="38"/>
      <c r="AC487" s="11"/>
      <c r="AD487" s="11"/>
      <c r="AE487" s="11"/>
      <c r="AF487" s="11"/>
      <c r="AG487" s="11"/>
      <c r="AH487" s="11"/>
      <c r="AI487" s="11"/>
    </row>
    <row r="488" spans="1:35" ht="46.5" customHeight="1" outlineLevel="1" x14ac:dyDescent="0.2">
      <c r="A488" s="24">
        <f t="shared" si="233"/>
        <v>4</v>
      </c>
      <c r="B488" s="25" t="s">
        <v>936</v>
      </c>
      <c r="C488" s="26"/>
      <c r="D488" s="26"/>
      <c r="E488" s="27">
        <v>173896</v>
      </c>
      <c r="F488" s="26"/>
      <c r="G488" s="27">
        <v>12827</v>
      </c>
      <c r="H488" s="39">
        <v>4</v>
      </c>
      <c r="I488" s="45">
        <f t="shared" si="234"/>
        <v>4</v>
      </c>
      <c r="J488" s="30">
        <v>0</v>
      </c>
      <c r="K488" s="31"/>
      <c r="L488" s="32"/>
      <c r="M488" s="32"/>
      <c r="N488" s="32"/>
      <c r="O488" s="33" t="e">
        <f>VLOOKUP(K488,Зони!B:D,2,FALSE)</f>
        <v>#N/A</v>
      </c>
      <c r="P488" s="34" t="str">
        <f t="shared" si="235"/>
        <v>немає даних</v>
      </c>
      <c r="Q488" s="50" t="str">
        <f t="shared" si="236"/>
        <v>немає даних</v>
      </c>
      <c r="R488" s="47">
        <v>1</v>
      </c>
      <c r="S488" s="44" t="str">
        <f t="shared" si="245"/>
        <v>немає даних</v>
      </c>
      <c r="T488" s="44" t="str">
        <f t="shared" si="246"/>
        <v>немає даних</v>
      </c>
      <c r="U488" s="48" t="str">
        <f t="shared" ref="U488:W488" si="249">IF(Z488&lt;&gt;"",Z488,"немає даних")</f>
        <v>немає даних</v>
      </c>
      <c r="V488" s="48" t="str">
        <f t="shared" si="249"/>
        <v>немає даних</v>
      </c>
      <c r="W488" s="48" t="str">
        <f t="shared" si="249"/>
        <v>немає даних</v>
      </c>
      <c r="X488" s="38"/>
      <c r="Y488" s="38"/>
      <c r="Z488" s="38"/>
      <c r="AA488" s="38"/>
      <c r="AB488" s="38"/>
      <c r="AC488" s="11"/>
      <c r="AD488" s="11"/>
      <c r="AE488" s="11"/>
      <c r="AF488" s="11"/>
      <c r="AG488" s="11"/>
      <c r="AH488" s="11"/>
      <c r="AI488" s="11"/>
    </row>
    <row r="489" spans="1:35" ht="46.5" customHeight="1" outlineLevel="1" x14ac:dyDescent="0.2">
      <c r="A489" s="24">
        <f t="shared" si="233"/>
        <v>8</v>
      </c>
      <c r="B489" s="25" t="s">
        <v>937</v>
      </c>
      <c r="C489" s="26"/>
      <c r="D489" s="26"/>
      <c r="E489" s="27">
        <v>173711</v>
      </c>
      <c r="F489" s="26"/>
      <c r="G489" s="27">
        <v>13012</v>
      </c>
      <c r="H489" s="39">
        <v>8</v>
      </c>
      <c r="I489" s="45">
        <f t="shared" si="234"/>
        <v>8</v>
      </c>
      <c r="J489" s="30">
        <v>0</v>
      </c>
      <c r="K489" s="31"/>
      <c r="L489" s="32"/>
      <c r="M489" s="32"/>
      <c r="N489" s="32"/>
      <c r="O489" s="33" t="e">
        <f>VLOOKUP(K489,Зони!B:D,2,FALSE)</f>
        <v>#N/A</v>
      </c>
      <c r="P489" s="34" t="str">
        <f t="shared" si="235"/>
        <v>немає даних</v>
      </c>
      <c r="Q489" s="50" t="str">
        <f t="shared" si="236"/>
        <v>немає даних</v>
      </c>
      <c r="R489" s="47">
        <v>1</v>
      </c>
      <c r="S489" s="44" t="str">
        <f t="shared" si="245"/>
        <v>немає даних</v>
      </c>
      <c r="T489" s="44" t="str">
        <f t="shared" si="246"/>
        <v>немає даних</v>
      </c>
      <c r="U489" s="48" t="str">
        <f t="shared" ref="U489:W489" si="250">IF(Z489&lt;&gt;"",Z489,"немає даних")</f>
        <v>немає даних</v>
      </c>
      <c r="V489" s="48" t="str">
        <f t="shared" si="250"/>
        <v>немає даних</v>
      </c>
      <c r="W489" s="48" t="str">
        <f t="shared" si="250"/>
        <v>немає даних</v>
      </c>
      <c r="X489" s="38"/>
      <c r="Y489" s="38"/>
      <c r="Z489" s="38"/>
      <c r="AA489" s="38"/>
      <c r="AB489" s="38"/>
      <c r="AC489" s="11"/>
      <c r="AD489" s="11"/>
      <c r="AE489" s="11"/>
      <c r="AF489" s="11"/>
      <c r="AG489" s="11"/>
      <c r="AH489" s="11"/>
      <c r="AI489" s="11"/>
    </row>
    <row r="490" spans="1:35" ht="46.5" customHeight="1" outlineLevel="1" x14ac:dyDescent="0.2">
      <c r="A490" s="24">
        <f t="shared" si="233"/>
        <v>39</v>
      </c>
      <c r="B490" s="25" t="s">
        <v>938</v>
      </c>
      <c r="C490" s="26"/>
      <c r="D490" s="26"/>
      <c r="E490" s="27">
        <v>167813</v>
      </c>
      <c r="F490" s="26" t="s">
        <v>939</v>
      </c>
      <c r="G490" s="27">
        <v>10937</v>
      </c>
      <c r="H490" s="39">
        <v>39</v>
      </c>
      <c r="I490" s="30">
        <f t="shared" si="234"/>
        <v>39</v>
      </c>
      <c r="J490" s="30">
        <v>0</v>
      </c>
      <c r="K490" s="31"/>
      <c r="L490" s="32"/>
      <c r="M490" s="32"/>
      <c r="N490" s="32"/>
      <c r="O490" s="33" t="e">
        <f>VLOOKUP(K490,Зони!B:D,2,FALSE)</f>
        <v>#N/A</v>
      </c>
      <c r="P490" s="34" t="str">
        <f t="shared" si="235"/>
        <v>немає даних</v>
      </c>
      <c r="Q490" s="50" t="str">
        <f t="shared" si="236"/>
        <v>немає даних</v>
      </c>
      <c r="R490" s="26">
        <v>1</v>
      </c>
      <c r="S490" s="35">
        <f>VLOOKUP(E490,ящв!A:H,3,FALSE)</f>
        <v>2.2999999999999998</v>
      </c>
      <c r="T490" s="35">
        <f>VLOOKUP(E490,ящв!A:H,4,FALSE)</f>
        <v>2.1999999999999999E-2</v>
      </c>
      <c r="U490" s="33">
        <v>140</v>
      </c>
      <c r="V490" s="33">
        <v>52</v>
      </c>
      <c r="W490" s="36">
        <v>3</v>
      </c>
      <c r="X490" s="37">
        <f>VLOOKUP(E490,шт!A:H,3,FALSE)</f>
        <v>3</v>
      </c>
      <c r="Y490" s="38">
        <v>3</v>
      </c>
      <c r="Z490" s="38">
        <v>137</v>
      </c>
      <c r="AA490" s="38">
        <v>52</v>
      </c>
      <c r="AB490" s="38">
        <v>3</v>
      </c>
      <c r="AC490" s="11"/>
      <c r="AD490" s="11"/>
      <c r="AE490" s="11"/>
      <c r="AF490" s="11"/>
      <c r="AG490" s="11"/>
      <c r="AH490" s="11"/>
      <c r="AI490" s="11"/>
    </row>
    <row r="491" spans="1:35" ht="46.5" customHeight="1" outlineLevel="1" x14ac:dyDescent="0.2">
      <c r="A491" s="24">
        <f t="shared" si="233"/>
        <v>12</v>
      </c>
      <c r="B491" s="25" t="s">
        <v>940</v>
      </c>
      <c r="C491" s="26"/>
      <c r="D491" s="26"/>
      <c r="E491" s="27">
        <v>173851</v>
      </c>
      <c r="F491" s="26"/>
      <c r="G491" s="27">
        <v>12570</v>
      </c>
      <c r="H491" s="39">
        <v>12</v>
      </c>
      <c r="I491" s="45">
        <f t="shared" si="234"/>
        <v>12</v>
      </c>
      <c r="J491" s="30">
        <v>0</v>
      </c>
      <c r="K491" s="31"/>
      <c r="L491" s="32"/>
      <c r="M491" s="32"/>
      <c r="N491" s="32"/>
      <c r="O491" s="33" t="e">
        <f>VLOOKUP(K491,Зони!B:D,2,FALSE)</f>
        <v>#N/A</v>
      </c>
      <c r="P491" s="34" t="str">
        <f t="shared" si="235"/>
        <v>немає даних</v>
      </c>
      <c r="Q491" s="50" t="str">
        <f t="shared" si="236"/>
        <v>немає даних</v>
      </c>
      <c r="R491" s="47">
        <v>1</v>
      </c>
      <c r="S491" s="44" t="str">
        <f t="shared" ref="S491:S492" si="251">IF(X491&lt;&gt;"",X491*R491,"немає даних")</f>
        <v>немає даних</v>
      </c>
      <c r="T491" s="44" t="str">
        <f t="shared" ref="T491:T494" si="252">IF(Y491&lt;&gt;"",Y491*R491,"немає даних")</f>
        <v>немає даних</v>
      </c>
      <c r="U491" s="48" t="str">
        <f t="shared" ref="U491:W491" si="253">IF(Z491&lt;&gt;"",Z491,"немає даних")</f>
        <v>немає даних</v>
      </c>
      <c r="V491" s="48" t="str">
        <f t="shared" si="253"/>
        <v>немає даних</v>
      </c>
      <c r="W491" s="48" t="str">
        <f t="shared" si="253"/>
        <v>немає даних</v>
      </c>
      <c r="X491" s="38"/>
      <c r="Y491" s="38"/>
      <c r="Z491" s="38"/>
      <c r="AA491" s="38"/>
      <c r="AB491" s="38"/>
      <c r="AC491" s="11"/>
      <c r="AD491" s="11"/>
      <c r="AE491" s="11"/>
      <c r="AF491" s="11"/>
      <c r="AG491" s="11"/>
      <c r="AH491" s="11"/>
      <c r="AI491" s="11"/>
    </row>
    <row r="492" spans="1:35" ht="46.5" customHeight="1" outlineLevel="1" x14ac:dyDescent="0.2">
      <c r="A492" s="24">
        <f t="shared" si="233"/>
        <v>0.33333333333333331</v>
      </c>
      <c r="B492" s="25" t="s">
        <v>941</v>
      </c>
      <c r="C492" s="26"/>
      <c r="D492" s="26"/>
      <c r="E492" s="27">
        <v>173456</v>
      </c>
      <c r="F492" s="26"/>
      <c r="G492" s="27">
        <v>77456</v>
      </c>
      <c r="H492" s="39">
        <v>1</v>
      </c>
      <c r="I492" s="30">
        <f t="shared" si="234"/>
        <v>0.33333333333333331</v>
      </c>
      <c r="J492" s="30">
        <v>0</v>
      </c>
      <c r="K492" s="31"/>
      <c r="L492" s="32"/>
      <c r="M492" s="32"/>
      <c r="N492" s="32"/>
      <c r="O492" s="33" t="e">
        <f>VLOOKUP(K492,Зони!B:D,2,FALSE)</f>
        <v>#N/A</v>
      </c>
      <c r="P492" s="34" t="str">
        <f t="shared" si="235"/>
        <v>немає даних</v>
      </c>
      <c r="Q492" s="50" t="str">
        <f t="shared" si="236"/>
        <v>немає даних</v>
      </c>
      <c r="R492" s="53">
        <f>VLOOKUP(E492,ящ!A:H,5,FALSE)</f>
        <v>3</v>
      </c>
      <c r="S492" s="44" t="str">
        <f t="shared" si="251"/>
        <v>немає даних</v>
      </c>
      <c r="T492" s="44" t="str">
        <f t="shared" si="252"/>
        <v>немає даних</v>
      </c>
      <c r="U492" s="48" t="e">
        <v>#N/A</v>
      </c>
      <c r="V492" s="48" t="e">
        <v>#N/A</v>
      </c>
      <c r="W492" s="36" t="e">
        <v>#N/A</v>
      </c>
      <c r="X492" s="38"/>
      <c r="Y492" s="38"/>
      <c r="Z492" s="38"/>
      <c r="AA492" s="38"/>
      <c r="AB492" s="38"/>
      <c r="AC492" s="11"/>
      <c r="AD492" s="11"/>
      <c r="AE492" s="11"/>
      <c r="AF492" s="11"/>
      <c r="AG492" s="11"/>
      <c r="AH492" s="11"/>
      <c r="AI492" s="11"/>
    </row>
    <row r="493" spans="1:35" ht="46.5" customHeight="1" outlineLevel="1" x14ac:dyDescent="0.2">
      <c r="A493" s="24">
        <f t="shared" si="233"/>
        <v>18</v>
      </c>
      <c r="B493" s="25" t="s">
        <v>942</v>
      </c>
      <c r="C493" s="26"/>
      <c r="D493" s="26" t="s">
        <v>31</v>
      </c>
      <c r="E493" s="27">
        <v>167821</v>
      </c>
      <c r="F493" s="26" t="s">
        <v>943</v>
      </c>
      <c r="G493" s="27">
        <v>11156</v>
      </c>
      <c r="H493" s="39">
        <v>18</v>
      </c>
      <c r="I493" s="30">
        <f t="shared" si="234"/>
        <v>18</v>
      </c>
      <c r="J493" s="30">
        <v>0</v>
      </c>
      <c r="K493" s="31"/>
      <c r="L493" s="32"/>
      <c r="M493" s="32"/>
      <c r="N493" s="32"/>
      <c r="O493" s="33" t="e">
        <f>VLOOKUP(K493,Зони!B:D,2,FALSE)</f>
        <v>#N/A</v>
      </c>
      <c r="P493" s="34" t="str">
        <f t="shared" si="235"/>
        <v>немає даних</v>
      </c>
      <c r="Q493" s="50" t="str">
        <f t="shared" si="236"/>
        <v>немає даних</v>
      </c>
      <c r="R493" s="26">
        <v>1</v>
      </c>
      <c r="S493" s="35">
        <f>VLOOKUP(E493,ящв!A:H,3,FALSE)</f>
        <v>0.04</v>
      </c>
      <c r="T493" s="44">
        <f t="shared" si="252"/>
        <v>0.01</v>
      </c>
      <c r="U493" s="33">
        <v>5</v>
      </c>
      <c r="V493" s="33">
        <v>5</v>
      </c>
      <c r="W493" s="36">
        <v>6</v>
      </c>
      <c r="X493" s="37">
        <f>VLOOKUP(E493,шт!A:H,3,FALSE)</f>
        <v>0.01</v>
      </c>
      <c r="Y493" s="38">
        <v>0.01</v>
      </c>
      <c r="Z493" s="38">
        <v>6.5</v>
      </c>
      <c r="AA493" s="38">
        <v>5</v>
      </c>
      <c r="AB493" s="38">
        <v>5</v>
      </c>
      <c r="AC493" s="11"/>
      <c r="AD493" s="11"/>
      <c r="AE493" s="11"/>
      <c r="AF493" s="11"/>
      <c r="AG493" s="11"/>
      <c r="AH493" s="11"/>
      <c r="AI493" s="11"/>
    </row>
    <row r="494" spans="1:35" ht="46.5" customHeight="1" outlineLevel="1" x14ac:dyDescent="0.2">
      <c r="A494" s="24">
        <f t="shared" si="233"/>
        <v>22</v>
      </c>
      <c r="B494" s="25" t="s">
        <v>944</v>
      </c>
      <c r="C494" s="26"/>
      <c r="D494" s="26" t="s">
        <v>31</v>
      </c>
      <c r="E494" s="27">
        <v>168249</v>
      </c>
      <c r="F494" s="26" t="s">
        <v>945</v>
      </c>
      <c r="G494" s="27">
        <v>11157</v>
      </c>
      <c r="H494" s="39">
        <v>22</v>
      </c>
      <c r="I494" s="30">
        <f t="shared" si="234"/>
        <v>22</v>
      </c>
      <c r="J494" s="30">
        <v>0</v>
      </c>
      <c r="K494" s="31"/>
      <c r="L494" s="32"/>
      <c r="M494" s="32"/>
      <c r="N494" s="32"/>
      <c r="O494" s="33" t="e">
        <f>VLOOKUP(K494,Зони!B:D,2,FALSE)</f>
        <v>#N/A</v>
      </c>
      <c r="P494" s="34" t="str">
        <f t="shared" si="235"/>
        <v>немає даних</v>
      </c>
      <c r="Q494" s="50" t="str">
        <f t="shared" si="236"/>
        <v>немає даних</v>
      </c>
      <c r="R494" s="26">
        <v>1</v>
      </c>
      <c r="S494" s="35">
        <f>VLOOKUP(E494,ящв!A:H,3,FALSE)</f>
        <v>0.01</v>
      </c>
      <c r="T494" s="44">
        <f t="shared" si="252"/>
        <v>1.4999999999999999E-2</v>
      </c>
      <c r="U494" s="33">
        <v>5.5</v>
      </c>
      <c r="V494" s="33">
        <v>5.5</v>
      </c>
      <c r="W494" s="36">
        <v>5</v>
      </c>
      <c r="X494" s="37">
        <f>VLOOKUP(E494,шт!A:H,3,FALSE)</f>
        <v>1.4999999999999999E-2</v>
      </c>
      <c r="Y494" s="38">
        <v>1.4999999999999999E-2</v>
      </c>
      <c r="Z494" s="38">
        <v>5.5</v>
      </c>
      <c r="AA494" s="38">
        <v>5.5</v>
      </c>
      <c r="AB494" s="38">
        <v>5</v>
      </c>
      <c r="AC494" s="11"/>
      <c r="AD494" s="11"/>
      <c r="AE494" s="11"/>
      <c r="AF494" s="11"/>
      <c r="AG494" s="11"/>
      <c r="AH494" s="11"/>
      <c r="AI494" s="11"/>
    </row>
    <row r="495" spans="1:35" ht="46.5" customHeight="1" outlineLevel="1" x14ac:dyDescent="0.2">
      <c r="A495" s="24">
        <f t="shared" si="233"/>
        <v>10</v>
      </c>
      <c r="B495" s="25" t="s">
        <v>946</v>
      </c>
      <c r="C495" s="26"/>
      <c r="D495" s="26"/>
      <c r="E495" s="27">
        <v>168956</v>
      </c>
      <c r="F495" s="26" t="s">
        <v>947</v>
      </c>
      <c r="G495" s="107">
        <v>10566</v>
      </c>
      <c r="H495" s="39">
        <v>10</v>
      </c>
      <c r="I495" s="30">
        <f t="shared" si="234"/>
        <v>10</v>
      </c>
      <c r="J495" s="30">
        <v>0</v>
      </c>
      <c r="K495" s="31"/>
      <c r="L495" s="32"/>
      <c r="M495" s="32"/>
      <c r="N495" s="32"/>
      <c r="O495" s="33" t="e">
        <f>VLOOKUP(K495,Зони!B:D,2,FALSE)</f>
        <v>#N/A</v>
      </c>
      <c r="P495" s="34" t="str">
        <f t="shared" si="235"/>
        <v>немає даних</v>
      </c>
      <c r="Q495" s="50" t="str">
        <f t="shared" si="236"/>
        <v>немає даних</v>
      </c>
      <c r="R495" s="26">
        <v>1</v>
      </c>
      <c r="S495" s="35">
        <f>VLOOKUP(E495,ящв!A:H,3,FALSE)</f>
        <v>0.96</v>
      </c>
      <c r="T495" s="35">
        <f>VLOOKUP(E495,ящв!A:H,4,FALSE)</f>
        <v>2E-3</v>
      </c>
      <c r="U495" s="33">
        <v>101</v>
      </c>
      <c r="V495" s="33">
        <v>4.5</v>
      </c>
      <c r="W495" s="36">
        <v>4.5</v>
      </c>
      <c r="X495" s="37">
        <f>VLOOKUP(E495,шт!A:H,3,FALSE)</f>
        <v>0.9</v>
      </c>
      <c r="Y495" s="38">
        <v>0.9</v>
      </c>
      <c r="Z495" s="38">
        <v>100</v>
      </c>
      <c r="AA495" s="38">
        <v>3.2</v>
      </c>
      <c r="AB495" s="38">
        <v>3.2</v>
      </c>
      <c r="AC495" s="11"/>
      <c r="AD495" s="11"/>
      <c r="AE495" s="11"/>
      <c r="AF495" s="11"/>
      <c r="AG495" s="11"/>
      <c r="AH495" s="11"/>
      <c r="AI495" s="11"/>
    </row>
    <row r="496" spans="1:35" ht="46.5" customHeight="1" outlineLevel="1" x14ac:dyDescent="0.2">
      <c r="A496" s="24">
        <f t="shared" si="233"/>
        <v>3</v>
      </c>
      <c r="B496" s="25" t="s">
        <v>948</v>
      </c>
      <c r="C496" s="26"/>
      <c r="D496" s="26" t="s">
        <v>31</v>
      </c>
      <c r="E496" s="27">
        <v>168941</v>
      </c>
      <c r="F496" s="26"/>
      <c r="G496" s="27">
        <v>10949</v>
      </c>
      <c r="H496" s="39">
        <v>3</v>
      </c>
      <c r="I496" s="45">
        <f t="shared" si="234"/>
        <v>3</v>
      </c>
      <c r="J496" s="30">
        <v>0</v>
      </c>
      <c r="K496" s="31"/>
      <c r="L496" s="32"/>
      <c r="M496" s="32"/>
      <c r="N496" s="32"/>
      <c r="O496" s="33" t="e">
        <f>VLOOKUP(K496,Зони!B:D,2,FALSE)</f>
        <v>#N/A</v>
      </c>
      <c r="P496" s="34" t="str">
        <f t="shared" si="235"/>
        <v>немає даних</v>
      </c>
      <c r="Q496" s="50" t="str">
        <f t="shared" si="236"/>
        <v>немає даних</v>
      </c>
      <c r="R496" s="47">
        <v>1</v>
      </c>
      <c r="S496" s="49">
        <f t="shared" ref="S496:W496" si="254">IF(X496&lt;&gt;"",X496,"немає даних")</f>
        <v>0.6</v>
      </c>
      <c r="T496" s="48">
        <f t="shared" si="254"/>
        <v>0.6</v>
      </c>
      <c r="U496" s="48">
        <f t="shared" si="254"/>
        <v>90</v>
      </c>
      <c r="V496" s="48">
        <f t="shared" si="254"/>
        <v>3.8</v>
      </c>
      <c r="W496" s="48">
        <f t="shared" si="254"/>
        <v>3.8</v>
      </c>
      <c r="X496" s="37">
        <f>VLOOKUP(E496,шт!A:H,3,FALSE)</f>
        <v>0.6</v>
      </c>
      <c r="Y496" s="38">
        <v>0.6</v>
      </c>
      <c r="Z496" s="38">
        <v>90</v>
      </c>
      <c r="AA496" s="38">
        <v>3.8</v>
      </c>
      <c r="AB496" s="38">
        <v>3.8</v>
      </c>
      <c r="AC496" s="11"/>
      <c r="AD496" s="11"/>
      <c r="AE496" s="11"/>
      <c r="AF496" s="11"/>
      <c r="AG496" s="11"/>
      <c r="AH496" s="11"/>
      <c r="AI496" s="11"/>
    </row>
    <row r="497" spans="1:35" ht="46.5" customHeight="1" outlineLevel="1" x14ac:dyDescent="0.2">
      <c r="A497" s="24">
        <f t="shared" si="233"/>
        <v>1</v>
      </c>
      <c r="B497" s="25" t="s">
        <v>949</v>
      </c>
      <c r="C497" s="26"/>
      <c r="D497" s="26"/>
      <c r="E497" s="27">
        <v>173840</v>
      </c>
      <c r="F497" s="26"/>
      <c r="G497" s="27">
        <v>12161</v>
      </c>
      <c r="H497" s="39">
        <v>1</v>
      </c>
      <c r="I497" s="45">
        <f t="shared" si="234"/>
        <v>1</v>
      </c>
      <c r="J497" s="30">
        <v>0</v>
      </c>
      <c r="K497" s="31"/>
      <c r="L497" s="32"/>
      <c r="M497" s="32"/>
      <c r="N497" s="32"/>
      <c r="O497" s="33" t="e">
        <f>VLOOKUP(K497,Зони!B:D,2,FALSE)</f>
        <v>#N/A</v>
      </c>
      <c r="P497" s="34" t="str">
        <f t="shared" si="235"/>
        <v>немає даних</v>
      </c>
      <c r="Q497" s="50" t="str">
        <f t="shared" si="236"/>
        <v>немає даних</v>
      </c>
      <c r="R497" s="47">
        <v>1</v>
      </c>
      <c r="S497" s="44" t="str">
        <f>IF(X497&lt;&gt;"",X497*R497,"немає даних")</f>
        <v>немає даних</v>
      </c>
      <c r="T497" s="44" t="str">
        <f>IF(Y497&lt;&gt;"",Y497*R497,"немає даних")</f>
        <v>немає даних</v>
      </c>
      <c r="U497" s="48" t="str">
        <f t="shared" ref="U497:W497" si="255">IF(Z497&lt;&gt;"",Z497,"немає даних")</f>
        <v>немає даних</v>
      </c>
      <c r="V497" s="48" t="str">
        <f t="shared" si="255"/>
        <v>немає даних</v>
      </c>
      <c r="W497" s="48" t="str">
        <f t="shared" si="255"/>
        <v>немає даних</v>
      </c>
      <c r="X497" s="38"/>
      <c r="Y497" s="38"/>
      <c r="Z497" s="38"/>
      <c r="AA497" s="38"/>
      <c r="AB497" s="38"/>
      <c r="AC497" s="11"/>
      <c r="AD497" s="11"/>
      <c r="AE497" s="11"/>
      <c r="AF497" s="11"/>
      <c r="AG497" s="11"/>
      <c r="AH497" s="11"/>
      <c r="AI497" s="11"/>
    </row>
    <row r="498" spans="1:35" ht="46.5" customHeight="1" outlineLevel="1" x14ac:dyDescent="0.2">
      <c r="A498" s="24">
        <f t="shared" si="233"/>
        <v>11</v>
      </c>
      <c r="B498" s="25" t="s">
        <v>950</v>
      </c>
      <c r="C498" s="26"/>
      <c r="D498" s="26"/>
      <c r="E498" s="27">
        <v>168957</v>
      </c>
      <c r="F498" s="26" t="s">
        <v>951</v>
      </c>
      <c r="G498" s="108">
        <v>10567</v>
      </c>
      <c r="H498" s="39">
        <v>11</v>
      </c>
      <c r="I498" s="30">
        <f t="shared" si="234"/>
        <v>11</v>
      </c>
      <c r="J498" s="30">
        <v>0</v>
      </c>
      <c r="K498" s="31"/>
      <c r="L498" s="32"/>
      <c r="M498" s="32"/>
      <c r="N498" s="32"/>
      <c r="O498" s="33" t="e">
        <f>VLOOKUP(K498,Зони!B:D,2,FALSE)</f>
        <v>#N/A</v>
      </c>
      <c r="P498" s="34" t="str">
        <f t="shared" si="235"/>
        <v>немає даних</v>
      </c>
      <c r="Q498" s="50" t="str">
        <f t="shared" si="236"/>
        <v>немає даних</v>
      </c>
      <c r="R498" s="26">
        <v>1</v>
      </c>
      <c r="S498" s="35">
        <f>VLOOKUP(E498,ящв!A:H,3,FALSE)</f>
        <v>1.06</v>
      </c>
      <c r="T498" s="35">
        <f>VLOOKUP(E498,ящв!A:H,4,FALSE)</f>
        <v>2E-3</v>
      </c>
      <c r="U498" s="33">
        <v>109</v>
      </c>
      <c r="V498" s="33">
        <v>4.5</v>
      </c>
      <c r="W498" s="36">
        <v>4.5</v>
      </c>
      <c r="X498" s="37">
        <f>VLOOKUP(E498,шт!A:H,3,FALSE)</f>
        <v>0.97</v>
      </c>
      <c r="Y498" s="38">
        <v>0.97</v>
      </c>
      <c r="Z498" s="38">
        <v>106</v>
      </c>
      <c r="AA498" s="38">
        <v>3.7</v>
      </c>
      <c r="AB498" s="38">
        <v>3.7</v>
      </c>
      <c r="AC498" s="11"/>
      <c r="AD498" s="11"/>
      <c r="AE498" s="11"/>
      <c r="AF498" s="11"/>
      <c r="AG498" s="11"/>
      <c r="AH498" s="11"/>
      <c r="AI498" s="11"/>
    </row>
    <row r="499" spans="1:35" ht="46.5" customHeight="1" outlineLevel="1" x14ac:dyDescent="0.2">
      <c r="A499" s="24">
        <f t="shared" si="233"/>
        <v>4</v>
      </c>
      <c r="B499" s="25" t="s">
        <v>952</v>
      </c>
      <c r="C499" s="26"/>
      <c r="D499" s="26" t="s">
        <v>31</v>
      </c>
      <c r="E499" s="27">
        <v>167810</v>
      </c>
      <c r="F499" s="26" t="s">
        <v>953</v>
      </c>
      <c r="G499" s="27">
        <v>10922</v>
      </c>
      <c r="H499" s="39">
        <v>4</v>
      </c>
      <c r="I499" s="30">
        <f t="shared" si="234"/>
        <v>4</v>
      </c>
      <c r="J499" s="30">
        <v>0</v>
      </c>
      <c r="K499" s="31"/>
      <c r="L499" s="32"/>
      <c r="M499" s="32"/>
      <c r="N499" s="32"/>
      <c r="O499" s="33" t="e">
        <f>VLOOKUP(K499,Зони!B:D,2,FALSE)</f>
        <v>#N/A</v>
      </c>
      <c r="P499" s="34" t="str">
        <f t="shared" si="235"/>
        <v>немає даних</v>
      </c>
      <c r="Q499" s="50" t="str">
        <f t="shared" si="236"/>
        <v>немає даних</v>
      </c>
      <c r="R499" s="26">
        <v>1</v>
      </c>
      <c r="S499" s="35">
        <f>VLOOKUP(E499,ящв!A:H,3,FALSE)</f>
        <v>1.65</v>
      </c>
      <c r="T499" s="35">
        <f>VLOOKUP(E499,ящв!A:H,4,FALSE)</f>
        <v>3.0000000000000001E-3</v>
      </c>
      <c r="U499" s="33">
        <v>130</v>
      </c>
      <c r="V499" s="33">
        <v>5</v>
      </c>
      <c r="W499" s="36">
        <v>5</v>
      </c>
      <c r="X499" s="37">
        <f>VLOOKUP(E499,шт!A:H,3,FALSE)</f>
        <v>1.7</v>
      </c>
      <c r="Y499" s="38">
        <v>1.7</v>
      </c>
      <c r="Z499" s="38">
        <v>120</v>
      </c>
      <c r="AA499" s="38">
        <v>5.5</v>
      </c>
      <c r="AB499" s="38">
        <v>5.5</v>
      </c>
      <c r="AC499" s="11"/>
      <c r="AD499" s="11"/>
      <c r="AE499" s="11"/>
      <c r="AF499" s="11"/>
      <c r="AG499" s="11"/>
      <c r="AH499" s="11"/>
      <c r="AI499" s="11"/>
    </row>
    <row r="500" spans="1:35" ht="46.5" customHeight="1" outlineLevel="1" x14ac:dyDescent="0.2">
      <c r="A500" s="24">
        <f t="shared" si="233"/>
        <v>1</v>
      </c>
      <c r="B500" s="25" t="s">
        <v>954</v>
      </c>
      <c r="C500" s="26"/>
      <c r="D500" s="26"/>
      <c r="E500" s="27">
        <v>168940</v>
      </c>
      <c r="F500" s="26"/>
      <c r="G500" s="27">
        <v>10954</v>
      </c>
      <c r="H500" s="39">
        <v>1</v>
      </c>
      <c r="I500" s="45">
        <f t="shared" si="234"/>
        <v>1</v>
      </c>
      <c r="J500" s="30">
        <v>0</v>
      </c>
      <c r="K500" s="31"/>
      <c r="L500" s="32"/>
      <c r="M500" s="32"/>
      <c r="N500" s="32"/>
      <c r="O500" s="33" t="e">
        <f>VLOOKUP(K500,Зони!B:D,2,FALSE)</f>
        <v>#N/A</v>
      </c>
      <c r="P500" s="34" t="str">
        <f t="shared" si="235"/>
        <v>немає даних</v>
      </c>
      <c r="Q500" s="50" t="str">
        <f t="shared" si="236"/>
        <v>немає даних</v>
      </c>
      <c r="R500" s="47">
        <v>1</v>
      </c>
      <c r="S500" s="49">
        <f t="shared" ref="S500:W500" si="256">IF(X500&lt;&gt;"",X500,"немає даних")</f>
        <v>0.6</v>
      </c>
      <c r="T500" s="48">
        <f t="shared" si="256"/>
        <v>0.6</v>
      </c>
      <c r="U500" s="48">
        <f t="shared" si="256"/>
        <v>93</v>
      </c>
      <c r="V500" s="48">
        <f t="shared" si="256"/>
        <v>3.8</v>
      </c>
      <c r="W500" s="48">
        <f t="shared" si="256"/>
        <v>3.8</v>
      </c>
      <c r="X500" s="37">
        <f>VLOOKUP(E500,шт!A:H,3,FALSE)</f>
        <v>0.6</v>
      </c>
      <c r="Y500" s="38">
        <v>0.6</v>
      </c>
      <c r="Z500" s="38">
        <v>93</v>
      </c>
      <c r="AA500" s="38">
        <v>3.8</v>
      </c>
      <c r="AB500" s="38">
        <v>3.8</v>
      </c>
      <c r="AC500" s="11"/>
      <c r="AD500" s="11"/>
      <c r="AE500" s="11"/>
      <c r="AF500" s="11"/>
      <c r="AG500" s="11"/>
      <c r="AH500" s="11"/>
      <c r="AI500" s="11"/>
    </row>
    <row r="501" spans="1:35" ht="46.5" customHeight="1" outlineLevel="1" x14ac:dyDescent="0.2">
      <c r="A501" s="24">
        <f t="shared" si="233"/>
        <v>8</v>
      </c>
      <c r="B501" s="25" t="s">
        <v>955</v>
      </c>
      <c r="C501" s="26"/>
      <c r="D501" s="26"/>
      <c r="E501" s="27">
        <v>168958</v>
      </c>
      <c r="F501" s="26" t="s">
        <v>956</v>
      </c>
      <c r="G501" s="109">
        <v>10568</v>
      </c>
      <c r="H501" s="39">
        <v>8</v>
      </c>
      <c r="I501" s="30">
        <f t="shared" si="234"/>
        <v>8</v>
      </c>
      <c r="J501" s="30">
        <v>0</v>
      </c>
      <c r="K501" s="31"/>
      <c r="L501" s="32"/>
      <c r="M501" s="32"/>
      <c r="N501" s="32"/>
      <c r="O501" s="33" t="e">
        <f>VLOOKUP(K501,Зони!B:D,2,FALSE)</f>
        <v>#N/A</v>
      </c>
      <c r="P501" s="34" t="str">
        <f t="shared" si="235"/>
        <v>немає даних</v>
      </c>
      <c r="Q501" s="50" t="str">
        <f t="shared" si="236"/>
        <v>немає даних</v>
      </c>
      <c r="R501" s="26">
        <v>1</v>
      </c>
      <c r="S501" s="35">
        <f>VLOOKUP(E501,ящв!A:H,3,FALSE)</f>
        <v>1.06</v>
      </c>
      <c r="T501" s="35">
        <f>VLOOKUP(E501,ящв!A:H,4,FALSE)</f>
        <v>2E-3</v>
      </c>
      <c r="U501" s="33">
        <v>109</v>
      </c>
      <c r="V501" s="33">
        <v>4.5</v>
      </c>
      <c r="W501" s="36">
        <v>4.5</v>
      </c>
      <c r="X501" s="37">
        <f>VLOOKUP(E501,шт!A:H,3,FALSE)</f>
        <v>1</v>
      </c>
      <c r="Y501" s="38">
        <v>1</v>
      </c>
      <c r="Z501" s="38">
        <v>106</v>
      </c>
      <c r="AA501" s="38">
        <v>3.7</v>
      </c>
      <c r="AB501" s="38">
        <v>3.7</v>
      </c>
      <c r="AC501" s="11"/>
      <c r="AD501" s="11"/>
      <c r="AE501" s="11"/>
      <c r="AF501" s="11"/>
      <c r="AG501" s="11"/>
      <c r="AH501" s="11"/>
      <c r="AI501" s="11"/>
    </row>
    <row r="502" spans="1:35" ht="46.5" customHeight="1" outlineLevel="1" x14ac:dyDescent="0.2">
      <c r="A502" s="24">
        <f t="shared" si="233"/>
        <v>6</v>
      </c>
      <c r="B502" s="25" t="s">
        <v>957</v>
      </c>
      <c r="C502" s="26"/>
      <c r="D502" s="26"/>
      <c r="E502" s="27">
        <v>167811</v>
      </c>
      <c r="F502" s="26" t="s">
        <v>958</v>
      </c>
      <c r="G502" s="27">
        <v>10925</v>
      </c>
      <c r="H502" s="39">
        <v>6</v>
      </c>
      <c r="I502" s="30">
        <f t="shared" si="234"/>
        <v>6</v>
      </c>
      <c r="J502" s="30">
        <v>0</v>
      </c>
      <c r="K502" s="31"/>
      <c r="L502" s="32"/>
      <c r="M502" s="32"/>
      <c r="N502" s="32"/>
      <c r="O502" s="33" t="e">
        <f>VLOOKUP(K502,Зони!B:D,2,FALSE)</f>
        <v>#N/A</v>
      </c>
      <c r="P502" s="34" t="str">
        <f t="shared" si="235"/>
        <v>немає даних</v>
      </c>
      <c r="Q502" s="50" t="str">
        <f t="shared" si="236"/>
        <v>немає даних</v>
      </c>
      <c r="R502" s="26">
        <v>1</v>
      </c>
      <c r="S502" s="35">
        <f>VLOOKUP(E502,ящв!A:H,3,FALSE)</f>
        <v>1.52</v>
      </c>
      <c r="T502" s="35">
        <f>VLOOKUP(E502,ящв!A:H,4,FALSE)</f>
        <v>3.0000000000000001E-3</v>
      </c>
      <c r="U502" s="33">
        <v>120</v>
      </c>
      <c r="V502" s="33">
        <v>5</v>
      </c>
      <c r="W502" s="36">
        <v>5</v>
      </c>
      <c r="X502" s="37">
        <f>VLOOKUP(E502,шт!A:H,3,FALSE)</f>
        <v>1.5</v>
      </c>
      <c r="Y502" s="38">
        <v>1.5</v>
      </c>
      <c r="Z502" s="38">
        <v>112</v>
      </c>
      <c r="AA502" s="38">
        <v>5.5</v>
      </c>
      <c r="AB502" s="38">
        <v>5.5</v>
      </c>
      <c r="AC502" s="11"/>
      <c r="AD502" s="11"/>
      <c r="AE502" s="11"/>
      <c r="AF502" s="11"/>
      <c r="AG502" s="11"/>
      <c r="AH502" s="11"/>
      <c r="AI502" s="11"/>
    </row>
    <row r="503" spans="1:35" ht="46.5" customHeight="1" outlineLevel="1" x14ac:dyDescent="0.2">
      <c r="A503" s="24">
        <f t="shared" si="233"/>
        <v>2</v>
      </c>
      <c r="B503" s="25" t="s">
        <v>959</v>
      </c>
      <c r="C503" s="26"/>
      <c r="D503" s="26"/>
      <c r="E503" s="27">
        <v>168951</v>
      </c>
      <c r="F503" s="26" t="s">
        <v>960</v>
      </c>
      <c r="G503" s="27">
        <v>10958</v>
      </c>
      <c r="H503" s="39">
        <v>2</v>
      </c>
      <c r="I503" s="30">
        <f t="shared" si="234"/>
        <v>2</v>
      </c>
      <c r="J503" s="30">
        <v>0</v>
      </c>
      <c r="K503" s="31"/>
      <c r="L503" s="32"/>
      <c r="M503" s="32"/>
      <c r="N503" s="32"/>
      <c r="O503" s="33" t="e">
        <f>VLOOKUP(K503,Зони!B:D,2,FALSE)</f>
        <v>#N/A</v>
      </c>
      <c r="P503" s="34" t="str">
        <f t="shared" si="235"/>
        <v>немає даних</v>
      </c>
      <c r="Q503" s="50" t="str">
        <f t="shared" si="236"/>
        <v>немає даних</v>
      </c>
      <c r="R503" s="26">
        <v>1</v>
      </c>
      <c r="S503" s="35">
        <f>VLOOKUP(E503,ящв!A:H,3,FALSE)</f>
        <v>0.6</v>
      </c>
      <c r="T503" s="35">
        <f>VLOOKUP(E503,ящв!A:H,4,FALSE)</f>
        <v>1E-3</v>
      </c>
      <c r="U503" s="33">
        <v>80</v>
      </c>
      <c r="V503" s="33">
        <v>3.5</v>
      </c>
      <c r="W503" s="36">
        <v>3.5</v>
      </c>
      <c r="X503" s="38"/>
      <c r="Y503" s="38"/>
      <c r="Z503" s="38"/>
      <c r="AA503" s="38"/>
      <c r="AB503" s="38"/>
      <c r="AC503" s="11"/>
      <c r="AD503" s="11"/>
      <c r="AE503" s="11"/>
      <c r="AF503" s="11"/>
      <c r="AG503" s="11"/>
      <c r="AH503" s="11"/>
      <c r="AI503" s="11"/>
    </row>
    <row r="504" spans="1:35" ht="46.5" customHeight="1" outlineLevel="1" x14ac:dyDescent="0.2">
      <c r="A504" s="24">
        <f t="shared" si="233"/>
        <v>1</v>
      </c>
      <c r="B504" s="25" t="s">
        <v>961</v>
      </c>
      <c r="C504" s="26"/>
      <c r="D504" s="26"/>
      <c r="E504" s="27">
        <v>170799</v>
      </c>
      <c r="F504" s="26"/>
      <c r="G504" s="27">
        <v>10959</v>
      </c>
      <c r="H504" s="39">
        <v>1</v>
      </c>
      <c r="I504" s="45">
        <f t="shared" si="234"/>
        <v>1</v>
      </c>
      <c r="J504" s="30">
        <v>0</v>
      </c>
      <c r="K504" s="31"/>
      <c r="L504" s="32"/>
      <c r="M504" s="32"/>
      <c r="N504" s="32"/>
      <c r="O504" s="33" t="e">
        <f>VLOOKUP(K504,Зони!B:D,2,FALSE)</f>
        <v>#N/A</v>
      </c>
      <c r="P504" s="34" t="str">
        <f t="shared" si="235"/>
        <v>немає даних</v>
      </c>
      <c r="Q504" s="50" t="str">
        <f t="shared" si="236"/>
        <v>немає даних</v>
      </c>
      <c r="R504" s="47">
        <v>1</v>
      </c>
      <c r="S504" s="44" t="str">
        <f t="shared" ref="S504:S505" si="257">IF(X504&lt;&gt;"",X504*R504,"немає даних")</f>
        <v>немає даних</v>
      </c>
      <c r="T504" s="44" t="str">
        <f t="shared" ref="T504:T505" si="258">IF(Y504&lt;&gt;"",Y504*R504,"немає даних")</f>
        <v>немає даних</v>
      </c>
      <c r="U504" s="48" t="str">
        <f t="shared" ref="U504:W504" si="259">IF(Z504&lt;&gt;"",Z504,"немає даних")</f>
        <v>немає даних</v>
      </c>
      <c r="V504" s="48" t="str">
        <f t="shared" si="259"/>
        <v>немає даних</v>
      </c>
      <c r="W504" s="48" t="str">
        <f t="shared" si="259"/>
        <v>немає даних</v>
      </c>
      <c r="X504" s="38"/>
      <c r="Y504" s="38"/>
      <c r="Z504" s="38"/>
      <c r="AA504" s="38"/>
      <c r="AB504" s="38"/>
      <c r="AC504" s="11"/>
      <c r="AD504" s="11"/>
      <c r="AE504" s="11"/>
      <c r="AF504" s="11"/>
      <c r="AG504" s="11"/>
      <c r="AH504" s="11"/>
      <c r="AI504" s="11"/>
    </row>
    <row r="505" spans="1:35" ht="46.5" customHeight="1" outlineLevel="1" x14ac:dyDescent="0.2">
      <c r="A505" s="24">
        <f t="shared" si="233"/>
        <v>1</v>
      </c>
      <c r="B505" s="25" t="s">
        <v>962</v>
      </c>
      <c r="C505" s="26"/>
      <c r="D505" s="26"/>
      <c r="E505" s="27">
        <v>173842</v>
      </c>
      <c r="F505" s="26"/>
      <c r="G505" s="27">
        <v>12163</v>
      </c>
      <c r="H505" s="39">
        <v>1</v>
      </c>
      <c r="I505" s="45">
        <f t="shared" si="234"/>
        <v>1</v>
      </c>
      <c r="J505" s="30">
        <v>0</v>
      </c>
      <c r="K505" s="31"/>
      <c r="L505" s="32"/>
      <c r="M505" s="32"/>
      <c r="N505" s="32"/>
      <c r="O505" s="33" t="e">
        <f>VLOOKUP(K505,Зони!B:D,2,FALSE)</f>
        <v>#N/A</v>
      </c>
      <c r="P505" s="34" t="str">
        <f t="shared" si="235"/>
        <v>немає даних</v>
      </c>
      <c r="Q505" s="50" t="str">
        <f t="shared" si="236"/>
        <v>немає даних</v>
      </c>
      <c r="R505" s="47">
        <v>1</v>
      </c>
      <c r="S505" s="44" t="str">
        <f t="shared" si="257"/>
        <v>немає даних</v>
      </c>
      <c r="T505" s="44" t="str">
        <f t="shared" si="258"/>
        <v>немає даних</v>
      </c>
      <c r="U505" s="48" t="str">
        <f t="shared" ref="U505:W505" si="260">IF(Z505&lt;&gt;"",Z505,"немає даних")</f>
        <v>немає даних</v>
      </c>
      <c r="V505" s="48" t="str">
        <f t="shared" si="260"/>
        <v>немає даних</v>
      </c>
      <c r="W505" s="48" t="str">
        <f t="shared" si="260"/>
        <v>немає даних</v>
      </c>
      <c r="X505" s="38"/>
      <c r="Y505" s="38"/>
      <c r="Z505" s="38"/>
      <c r="AA505" s="38"/>
      <c r="AB505" s="38"/>
      <c r="AC505" s="11"/>
      <c r="AD505" s="11"/>
      <c r="AE505" s="11"/>
      <c r="AF505" s="11"/>
      <c r="AG505" s="11"/>
      <c r="AH505" s="11"/>
      <c r="AI505" s="11"/>
    </row>
    <row r="506" spans="1:35" ht="46.5" customHeight="1" outlineLevel="1" x14ac:dyDescent="0.2">
      <c r="A506" s="24">
        <f t="shared" si="233"/>
        <v>2</v>
      </c>
      <c r="B506" s="25" t="s">
        <v>963</v>
      </c>
      <c r="C506" s="26"/>
      <c r="D506" s="26"/>
      <c r="E506" s="27">
        <v>168949</v>
      </c>
      <c r="F506" s="26" t="s">
        <v>964</v>
      </c>
      <c r="G506" s="27">
        <v>10963</v>
      </c>
      <c r="H506" s="39">
        <v>2</v>
      </c>
      <c r="I506" s="30">
        <f t="shared" si="234"/>
        <v>2</v>
      </c>
      <c r="J506" s="30">
        <v>0</v>
      </c>
      <c r="K506" s="31"/>
      <c r="L506" s="32"/>
      <c r="M506" s="32"/>
      <c r="N506" s="32"/>
      <c r="O506" s="33" t="e">
        <f>VLOOKUP(K506,Зони!B:D,2,FALSE)</f>
        <v>#N/A</v>
      </c>
      <c r="P506" s="34" t="str">
        <f t="shared" si="235"/>
        <v>немає даних</v>
      </c>
      <c r="Q506" s="50" t="str">
        <f t="shared" si="236"/>
        <v>немає даних</v>
      </c>
      <c r="R506" s="26">
        <v>1</v>
      </c>
      <c r="S506" s="35">
        <f>VLOOKUP(E506,ящв!A:H,3,FALSE)</f>
        <v>0.52</v>
      </c>
      <c r="T506" s="35">
        <f>VLOOKUP(E506,ящв!A:H,4,FALSE)</f>
        <v>1E-3</v>
      </c>
      <c r="U506" s="33">
        <v>76</v>
      </c>
      <c r="V506" s="33">
        <v>4.4000000000000004</v>
      </c>
      <c r="W506" s="36">
        <v>4.4000000000000004</v>
      </c>
      <c r="X506" s="38"/>
      <c r="Y506" s="38"/>
      <c r="Z506" s="38"/>
      <c r="AA506" s="38"/>
      <c r="AB506" s="38"/>
      <c r="AC506" s="11"/>
      <c r="AD506" s="11"/>
      <c r="AE506" s="11"/>
      <c r="AF506" s="11"/>
      <c r="AG506" s="11"/>
      <c r="AH506" s="11"/>
      <c r="AI506" s="11"/>
    </row>
    <row r="507" spans="1:35" ht="46.5" customHeight="1" outlineLevel="1" x14ac:dyDescent="0.2">
      <c r="A507" s="24">
        <f t="shared" si="233"/>
        <v>1</v>
      </c>
      <c r="B507" s="25" t="s">
        <v>965</v>
      </c>
      <c r="C507" s="26"/>
      <c r="D507" s="26"/>
      <c r="E507" s="27">
        <v>168833</v>
      </c>
      <c r="F507" s="26"/>
      <c r="G507" s="27">
        <v>10930</v>
      </c>
      <c r="H507" s="39">
        <v>1</v>
      </c>
      <c r="I507" s="45">
        <f t="shared" si="234"/>
        <v>1</v>
      </c>
      <c r="J507" s="30">
        <v>0</v>
      </c>
      <c r="K507" s="31"/>
      <c r="L507" s="32"/>
      <c r="M507" s="32"/>
      <c r="N507" s="32"/>
      <c r="O507" s="33" t="e">
        <f>VLOOKUP(K507,Зони!B:D,2,FALSE)</f>
        <v>#N/A</v>
      </c>
      <c r="P507" s="34" t="str">
        <f t="shared" si="235"/>
        <v>немає даних</v>
      </c>
      <c r="Q507" s="50" t="str">
        <f t="shared" si="236"/>
        <v>немає даних</v>
      </c>
      <c r="R507" s="47">
        <v>1</v>
      </c>
      <c r="S507" s="49">
        <f t="shared" ref="S507:W507" si="261">IF(X507&lt;&gt;"",X507,"немає даних")</f>
        <v>1.4</v>
      </c>
      <c r="T507" s="48">
        <f t="shared" si="261"/>
        <v>1.4</v>
      </c>
      <c r="U507" s="48">
        <f t="shared" si="261"/>
        <v>110</v>
      </c>
      <c r="V507" s="48">
        <f t="shared" si="261"/>
        <v>5.7</v>
      </c>
      <c r="W507" s="48">
        <f t="shared" si="261"/>
        <v>5.7</v>
      </c>
      <c r="X507" s="37">
        <f>VLOOKUP(E507,шт!A:H,3,FALSE)</f>
        <v>1.4</v>
      </c>
      <c r="Y507" s="38">
        <v>1.4</v>
      </c>
      <c r="Z507" s="38">
        <v>110</v>
      </c>
      <c r="AA507" s="38">
        <v>5.7</v>
      </c>
      <c r="AB507" s="38">
        <v>5.7</v>
      </c>
      <c r="AC507" s="11"/>
      <c r="AD507" s="11"/>
      <c r="AE507" s="11"/>
      <c r="AF507" s="11"/>
      <c r="AG507" s="11"/>
      <c r="AH507" s="11"/>
      <c r="AI507" s="11"/>
    </row>
    <row r="508" spans="1:35" ht="46.5" customHeight="1" outlineLevel="1" x14ac:dyDescent="0.2">
      <c r="A508" s="24">
        <f t="shared" si="233"/>
        <v>4</v>
      </c>
      <c r="B508" s="25" t="s">
        <v>966</v>
      </c>
      <c r="C508" s="26"/>
      <c r="D508" s="26"/>
      <c r="E508" s="27">
        <v>173844</v>
      </c>
      <c r="F508" s="26"/>
      <c r="G508" s="27">
        <v>12165</v>
      </c>
      <c r="H508" s="39">
        <v>4</v>
      </c>
      <c r="I508" s="45">
        <f t="shared" si="234"/>
        <v>4</v>
      </c>
      <c r="J508" s="30">
        <v>0</v>
      </c>
      <c r="K508" s="31"/>
      <c r="L508" s="32"/>
      <c r="M508" s="32"/>
      <c r="N508" s="32"/>
      <c r="O508" s="33" t="e">
        <f>VLOOKUP(K508,Зони!B:D,2,FALSE)</f>
        <v>#N/A</v>
      </c>
      <c r="P508" s="34" t="str">
        <f t="shared" si="235"/>
        <v>немає даних</v>
      </c>
      <c r="Q508" s="50" t="str">
        <f t="shared" si="236"/>
        <v>немає даних</v>
      </c>
      <c r="R508" s="47">
        <v>1</v>
      </c>
      <c r="S508" s="44" t="str">
        <f>IF(X508&lt;&gt;"",X508*R508,"немає даних")</f>
        <v>немає даних</v>
      </c>
      <c r="T508" s="44" t="str">
        <f>IF(Y508&lt;&gt;"",Y508*R508,"немає даних")</f>
        <v>немає даних</v>
      </c>
      <c r="U508" s="48" t="str">
        <f t="shared" ref="U508:W508" si="262">IF(Z508&lt;&gt;"",Z508,"немає даних")</f>
        <v>немає даних</v>
      </c>
      <c r="V508" s="48" t="str">
        <f t="shared" si="262"/>
        <v>немає даних</v>
      </c>
      <c r="W508" s="48" t="str">
        <f t="shared" si="262"/>
        <v>немає даних</v>
      </c>
      <c r="X508" s="38"/>
      <c r="Y508" s="38"/>
      <c r="Z508" s="38"/>
      <c r="AA508" s="38"/>
      <c r="AB508" s="38"/>
      <c r="AC508" s="11"/>
      <c r="AD508" s="11"/>
      <c r="AE508" s="11"/>
      <c r="AF508" s="11"/>
      <c r="AG508" s="11"/>
      <c r="AH508" s="11"/>
      <c r="AI508" s="11"/>
    </row>
    <row r="509" spans="1:35" ht="46.5" customHeight="1" outlineLevel="1" x14ac:dyDescent="0.2">
      <c r="A509" s="24">
        <f t="shared" si="233"/>
        <v>4</v>
      </c>
      <c r="B509" s="25" t="s">
        <v>967</v>
      </c>
      <c r="C509" s="26"/>
      <c r="D509" s="26" t="s">
        <v>31</v>
      </c>
      <c r="E509" s="27">
        <v>167809</v>
      </c>
      <c r="F509" s="26" t="s">
        <v>968</v>
      </c>
      <c r="G509" s="27">
        <v>10919</v>
      </c>
      <c r="H509" s="39">
        <v>4</v>
      </c>
      <c r="I509" s="30">
        <f t="shared" si="234"/>
        <v>4</v>
      </c>
      <c r="J509" s="30">
        <v>0</v>
      </c>
      <c r="K509" s="31"/>
      <c r="L509" s="32"/>
      <c r="M509" s="32"/>
      <c r="N509" s="32"/>
      <c r="O509" s="33" t="e">
        <f>VLOOKUP(K509,Зони!B:D,2,FALSE)</f>
        <v>#N/A</v>
      </c>
      <c r="P509" s="34" t="str">
        <f t="shared" si="235"/>
        <v>немає даних</v>
      </c>
      <c r="Q509" s="50" t="str">
        <f t="shared" si="236"/>
        <v>немає даних</v>
      </c>
      <c r="R509" s="26">
        <v>1</v>
      </c>
      <c r="S509" s="35">
        <f>VLOOKUP(E509,ящв!A:H,3,FALSE)</f>
        <v>1.65</v>
      </c>
      <c r="T509" s="35">
        <f>VLOOKUP(E509,ящв!A:H,4,FALSE)</f>
        <v>3.0000000000000001E-3</v>
      </c>
      <c r="U509" s="33">
        <v>130</v>
      </c>
      <c r="V509" s="33">
        <v>5</v>
      </c>
      <c r="W509" s="36">
        <v>5</v>
      </c>
      <c r="X509" s="37">
        <f>VLOOKUP(E509,шт!A:H,3,FALSE)</f>
        <v>1.6</v>
      </c>
      <c r="Y509" s="38">
        <v>1.6</v>
      </c>
      <c r="Z509" s="38">
        <v>130.5</v>
      </c>
      <c r="AA509" s="38">
        <v>5.5</v>
      </c>
      <c r="AB509" s="38">
        <v>5.5</v>
      </c>
      <c r="AC509" s="11"/>
      <c r="AD509" s="11"/>
      <c r="AE509" s="11"/>
      <c r="AF509" s="11"/>
      <c r="AG509" s="11"/>
      <c r="AH509" s="11"/>
      <c r="AI509" s="11"/>
    </row>
    <row r="510" spans="1:35" ht="46.5" customHeight="1" outlineLevel="1" x14ac:dyDescent="0.2">
      <c r="A510" s="24">
        <f t="shared" si="233"/>
        <v>2</v>
      </c>
      <c r="B510" s="25" t="s">
        <v>969</v>
      </c>
      <c r="C510" s="26"/>
      <c r="D510" s="26"/>
      <c r="E510" s="27">
        <v>173841</v>
      </c>
      <c r="F510" s="26"/>
      <c r="G510" s="27">
        <v>12162</v>
      </c>
      <c r="H510" s="39">
        <v>2</v>
      </c>
      <c r="I510" s="45">
        <f t="shared" si="234"/>
        <v>2</v>
      </c>
      <c r="J510" s="30">
        <v>0</v>
      </c>
      <c r="K510" s="31"/>
      <c r="L510" s="32"/>
      <c r="M510" s="32"/>
      <c r="N510" s="32"/>
      <c r="O510" s="33" t="e">
        <f>VLOOKUP(K510,Зони!B:D,2,FALSE)</f>
        <v>#N/A</v>
      </c>
      <c r="P510" s="34" t="str">
        <f t="shared" si="235"/>
        <v>немає даних</v>
      </c>
      <c r="Q510" s="50" t="str">
        <f t="shared" si="236"/>
        <v>немає даних</v>
      </c>
      <c r="R510" s="47">
        <v>1</v>
      </c>
      <c r="S510" s="44" t="str">
        <f>IF(X510&lt;&gt;"",X510*R510,"немає даних")</f>
        <v>немає даних</v>
      </c>
      <c r="T510" s="44" t="str">
        <f>IF(Y510&lt;&gt;"",Y510*R510,"немає даних")</f>
        <v>немає даних</v>
      </c>
      <c r="U510" s="48" t="str">
        <f t="shared" ref="U510:W510" si="263">IF(Z510&lt;&gt;"",Z510,"немає даних")</f>
        <v>немає даних</v>
      </c>
      <c r="V510" s="48" t="str">
        <f t="shared" si="263"/>
        <v>немає даних</v>
      </c>
      <c r="W510" s="48" t="str">
        <f t="shared" si="263"/>
        <v>немає даних</v>
      </c>
      <c r="X510" s="38"/>
      <c r="Y510" s="38"/>
      <c r="Z510" s="38"/>
      <c r="AA510" s="38"/>
      <c r="AB510" s="38"/>
      <c r="AC510" s="11"/>
      <c r="AD510" s="11"/>
      <c r="AE510" s="11"/>
      <c r="AF510" s="11"/>
      <c r="AG510" s="11"/>
      <c r="AH510" s="11"/>
      <c r="AI510" s="11"/>
    </row>
    <row r="511" spans="1:35" ht="46.5" customHeight="1" outlineLevel="1" x14ac:dyDescent="0.2">
      <c r="A511" s="24">
        <f t="shared" si="233"/>
        <v>3</v>
      </c>
      <c r="B511" s="25" t="s">
        <v>970</v>
      </c>
      <c r="C511" s="26"/>
      <c r="D511" s="26" t="s">
        <v>31</v>
      </c>
      <c r="E511" s="27">
        <v>167787</v>
      </c>
      <c r="F511" s="26" t="s">
        <v>971</v>
      </c>
      <c r="G511" s="27">
        <v>10414</v>
      </c>
      <c r="H511" s="39">
        <v>3</v>
      </c>
      <c r="I511" s="30">
        <f t="shared" si="234"/>
        <v>3</v>
      </c>
      <c r="J511" s="30">
        <v>0</v>
      </c>
      <c r="K511" s="31"/>
      <c r="L511" s="32"/>
      <c r="M511" s="32"/>
      <c r="N511" s="32"/>
      <c r="O511" s="33" t="e">
        <f>VLOOKUP(K511,Зони!B:D,2,FALSE)</f>
        <v>#N/A</v>
      </c>
      <c r="P511" s="34" t="str">
        <f t="shared" si="235"/>
        <v>немає даних</v>
      </c>
      <c r="Q511" s="50" t="str">
        <f t="shared" si="236"/>
        <v>немає даних</v>
      </c>
      <c r="R511" s="26">
        <v>1</v>
      </c>
      <c r="S511" s="35">
        <f>VLOOKUP(E511,ящв!A:H,3,FALSE)</f>
        <v>0.73</v>
      </c>
      <c r="T511" s="35">
        <f>VLOOKUP(E511,ящв!A:H,4,FALSE)</f>
        <v>1E-3</v>
      </c>
      <c r="U511" s="33">
        <v>86</v>
      </c>
      <c r="V511" s="33">
        <v>4</v>
      </c>
      <c r="W511" s="36">
        <v>4</v>
      </c>
      <c r="X511" s="37">
        <f>VLOOKUP(E511,шт!A:H,3,FALSE)</f>
        <v>0.65</v>
      </c>
      <c r="Y511" s="38">
        <v>0.65</v>
      </c>
      <c r="Z511" s="38">
        <v>86</v>
      </c>
      <c r="AA511" s="38">
        <v>4.5</v>
      </c>
      <c r="AB511" s="38">
        <v>4.5</v>
      </c>
      <c r="AC511" s="11"/>
      <c r="AD511" s="11"/>
      <c r="AE511" s="11"/>
      <c r="AF511" s="11"/>
      <c r="AG511" s="11"/>
      <c r="AH511" s="11"/>
      <c r="AI511" s="11"/>
    </row>
    <row r="512" spans="1:35" ht="46.5" customHeight="1" outlineLevel="1" x14ac:dyDescent="0.2">
      <c r="A512" s="24">
        <f t="shared" si="233"/>
        <v>17</v>
      </c>
      <c r="B512" s="25" t="s">
        <v>972</v>
      </c>
      <c r="C512" s="26"/>
      <c r="D512" s="26"/>
      <c r="E512" s="27">
        <v>167824</v>
      </c>
      <c r="F512" s="26" t="s">
        <v>973</v>
      </c>
      <c r="G512" s="27">
        <v>11451</v>
      </c>
      <c r="H512" s="39">
        <v>17</v>
      </c>
      <c r="I512" s="30">
        <f t="shared" si="234"/>
        <v>17</v>
      </c>
      <c r="J512" s="30">
        <v>0</v>
      </c>
      <c r="K512" s="31"/>
      <c r="L512" s="32"/>
      <c r="M512" s="32"/>
      <c r="N512" s="32"/>
      <c r="O512" s="33" t="e">
        <f>VLOOKUP(K512,Зони!B:D,2,FALSE)</f>
        <v>#N/A</v>
      </c>
      <c r="P512" s="34" t="str">
        <f t="shared" si="235"/>
        <v>немає даних</v>
      </c>
      <c r="Q512" s="50" t="str">
        <f t="shared" si="236"/>
        <v>немає даних</v>
      </c>
      <c r="R512" s="26">
        <v>1</v>
      </c>
      <c r="S512" s="35">
        <f>VLOOKUP(E512,ящв!A:H,3,FALSE)</f>
        <v>0.75</v>
      </c>
      <c r="T512" s="35">
        <f>VLOOKUP(E512,ящв!A:H,4,FALSE)</f>
        <v>3.0000000000000001E-3</v>
      </c>
      <c r="U512" s="33">
        <v>80</v>
      </c>
      <c r="V512" s="33">
        <v>5</v>
      </c>
      <c r="W512" s="36">
        <v>7.5</v>
      </c>
      <c r="X512" s="37">
        <f>VLOOKUP(E512,шт!A:H,3,FALSE)</f>
        <v>0.75</v>
      </c>
      <c r="Y512" s="38">
        <v>0.75</v>
      </c>
      <c r="Z512" s="38">
        <v>80</v>
      </c>
      <c r="AA512" s="38">
        <v>7.5</v>
      </c>
      <c r="AB512" s="38">
        <v>5</v>
      </c>
      <c r="AC512" s="11"/>
      <c r="AD512" s="11"/>
      <c r="AE512" s="11"/>
      <c r="AF512" s="11"/>
      <c r="AG512" s="11"/>
      <c r="AH512" s="11"/>
      <c r="AI512" s="11"/>
    </row>
    <row r="513" spans="1:35" ht="46.5" customHeight="1" outlineLevel="1" x14ac:dyDescent="0.2">
      <c r="A513" s="24">
        <f t="shared" si="233"/>
        <v>3</v>
      </c>
      <c r="B513" s="25" t="s">
        <v>974</v>
      </c>
      <c r="C513" s="26"/>
      <c r="D513" s="26"/>
      <c r="E513" s="27">
        <v>172250</v>
      </c>
      <c r="F513" s="26" t="s">
        <v>975</v>
      </c>
      <c r="G513" s="27">
        <v>12428</v>
      </c>
      <c r="H513" s="39">
        <v>3</v>
      </c>
      <c r="I513" s="30">
        <f t="shared" si="234"/>
        <v>3</v>
      </c>
      <c r="J513" s="30">
        <v>0</v>
      </c>
      <c r="K513" s="31"/>
      <c r="L513" s="32"/>
      <c r="M513" s="32"/>
      <c r="N513" s="32"/>
      <c r="O513" s="33" t="e">
        <f>VLOOKUP(K513,Зони!B:D,2,FALSE)</f>
        <v>#N/A</v>
      </c>
      <c r="P513" s="34" t="str">
        <f t="shared" si="235"/>
        <v>немає даних</v>
      </c>
      <c r="Q513" s="50" t="str">
        <f t="shared" si="236"/>
        <v>немає даних</v>
      </c>
      <c r="R513" s="26">
        <v>1</v>
      </c>
      <c r="S513" s="44" t="str">
        <f>IF(X513&lt;&gt;"",X513*R513,"немає даних")</f>
        <v>немає даних</v>
      </c>
      <c r="T513" s="44" t="str">
        <f>IF(Y513&lt;&gt;"",Y513*R513,"немає даних")</f>
        <v>немає даних</v>
      </c>
      <c r="U513" s="33">
        <v>0</v>
      </c>
      <c r="V513" s="33">
        <v>0</v>
      </c>
      <c r="W513" s="36">
        <v>0</v>
      </c>
      <c r="X513" s="38"/>
      <c r="Y513" s="38"/>
      <c r="Z513" s="38"/>
      <c r="AA513" s="38"/>
      <c r="AB513" s="38"/>
      <c r="AC513" s="11"/>
      <c r="AD513" s="11"/>
      <c r="AE513" s="11"/>
      <c r="AF513" s="11"/>
      <c r="AG513" s="11"/>
      <c r="AH513" s="11"/>
      <c r="AI513" s="11"/>
    </row>
    <row r="514" spans="1:35" ht="46.5" customHeight="1" outlineLevel="1" x14ac:dyDescent="0.2">
      <c r="A514" s="24">
        <f t="shared" si="233"/>
        <v>5</v>
      </c>
      <c r="B514" s="25" t="s">
        <v>976</v>
      </c>
      <c r="C514" s="26"/>
      <c r="D514" s="26" t="s">
        <v>31</v>
      </c>
      <c r="E514" s="27">
        <v>168875</v>
      </c>
      <c r="F514" s="26" t="s">
        <v>977</v>
      </c>
      <c r="G514" s="27">
        <v>12458</v>
      </c>
      <c r="H514" s="39">
        <v>5</v>
      </c>
      <c r="I514" s="30">
        <f t="shared" si="234"/>
        <v>5</v>
      </c>
      <c r="J514" s="30">
        <v>0</v>
      </c>
      <c r="K514" s="31"/>
      <c r="L514" s="32"/>
      <c r="M514" s="32"/>
      <c r="N514" s="32"/>
      <c r="O514" s="33" t="e">
        <f>VLOOKUP(K514,Зони!B:D,2,FALSE)</f>
        <v>#N/A</v>
      </c>
      <c r="P514" s="34" t="str">
        <f t="shared" si="235"/>
        <v>немає даних</v>
      </c>
      <c r="Q514" s="50" t="str">
        <f t="shared" si="236"/>
        <v>немає даних</v>
      </c>
      <c r="R514" s="26">
        <v>1</v>
      </c>
      <c r="S514" s="35">
        <f>VLOOKUP(E514,ящв!A:H,3,FALSE)</f>
        <v>0.7</v>
      </c>
      <c r="T514" s="35">
        <f>VLOOKUP(E514,ящв!A:H,4,FALSE)</f>
        <v>2E-3</v>
      </c>
      <c r="U514" s="33">
        <v>85</v>
      </c>
      <c r="V514" s="33">
        <v>5</v>
      </c>
      <c r="W514" s="36">
        <v>5</v>
      </c>
      <c r="X514" s="38"/>
      <c r="Y514" s="38"/>
      <c r="Z514" s="38"/>
      <c r="AA514" s="38"/>
      <c r="AB514" s="38"/>
      <c r="AC514" s="11"/>
      <c r="AD514" s="11"/>
      <c r="AE514" s="11"/>
      <c r="AF514" s="11"/>
      <c r="AG514" s="11"/>
      <c r="AH514" s="11"/>
      <c r="AI514" s="11"/>
    </row>
    <row r="515" spans="1:35" ht="46.5" customHeight="1" outlineLevel="1" x14ac:dyDescent="0.2">
      <c r="A515" s="24">
        <f t="shared" si="233"/>
        <v>9</v>
      </c>
      <c r="B515" s="25" t="s">
        <v>978</v>
      </c>
      <c r="C515" s="26"/>
      <c r="D515" s="26"/>
      <c r="E515" s="27">
        <v>173910</v>
      </c>
      <c r="F515" s="26"/>
      <c r="G515" s="27">
        <v>12808</v>
      </c>
      <c r="H515" s="39">
        <v>9</v>
      </c>
      <c r="I515" s="45">
        <f t="shared" si="234"/>
        <v>9</v>
      </c>
      <c r="J515" s="30">
        <v>0</v>
      </c>
      <c r="K515" s="31"/>
      <c r="L515" s="32"/>
      <c r="M515" s="32"/>
      <c r="N515" s="32"/>
      <c r="O515" s="33" t="e">
        <f>VLOOKUP(K515,Зони!B:D,2,FALSE)</f>
        <v>#N/A</v>
      </c>
      <c r="P515" s="34" t="str">
        <f t="shared" si="235"/>
        <v>немає даних</v>
      </c>
      <c r="Q515" s="50" t="str">
        <f t="shared" si="236"/>
        <v>немає даних</v>
      </c>
      <c r="R515" s="47">
        <v>1</v>
      </c>
      <c r="S515" s="44" t="str">
        <f t="shared" ref="S515:S517" si="264">IF(X515&lt;&gt;"",X515*R515,"немає даних")</f>
        <v>немає даних</v>
      </c>
      <c r="T515" s="44" t="str">
        <f t="shared" ref="T515:T517" si="265">IF(Y515&lt;&gt;"",Y515*R515,"немає даних")</f>
        <v>немає даних</v>
      </c>
      <c r="U515" s="48" t="str">
        <f t="shared" ref="U515:W515" si="266">IF(Z515&lt;&gt;"",Z515,"немає даних")</f>
        <v>немає даних</v>
      </c>
      <c r="V515" s="48" t="str">
        <f t="shared" si="266"/>
        <v>немає даних</v>
      </c>
      <c r="W515" s="48" t="str">
        <f t="shared" si="266"/>
        <v>немає даних</v>
      </c>
      <c r="X515" s="38"/>
      <c r="Y515" s="38"/>
      <c r="Z515" s="38"/>
      <c r="AA515" s="38"/>
      <c r="AB515" s="38"/>
      <c r="AC515" s="11"/>
      <c r="AD515" s="11"/>
      <c r="AE515" s="11"/>
      <c r="AF515" s="11"/>
      <c r="AG515" s="11"/>
      <c r="AH515" s="11"/>
      <c r="AI515" s="11"/>
    </row>
    <row r="516" spans="1:35" ht="46.5" customHeight="1" outlineLevel="1" x14ac:dyDescent="0.2">
      <c r="A516" s="24">
        <f t="shared" si="233"/>
        <v>8</v>
      </c>
      <c r="B516" s="25" t="s">
        <v>979</v>
      </c>
      <c r="C516" s="26"/>
      <c r="D516" s="26"/>
      <c r="E516" s="27">
        <v>173578</v>
      </c>
      <c r="F516" s="26"/>
      <c r="G516" s="27">
        <v>13011</v>
      </c>
      <c r="H516" s="39">
        <v>8</v>
      </c>
      <c r="I516" s="45">
        <f t="shared" si="234"/>
        <v>8</v>
      </c>
      <c r="J516" s="30">
        <v>0</v>
      </c>
      <c r="K516" s="31"/>
      <c r="L516" s="32"/>
      <c r="M516" s="32"/>
      <c r="N516" s="32"/>
      <c r="O516" s="33" t="e">
        <f>VLOOKUP(K516,Зони!B:D,2,FALSE)</f>
        <v>#N/A</v>
      </c>
      <c r="P516" s="34" t="str">
        <f t="shared" si="235"/>
        <v>немає даних</v>
      </c>
      <c r="Q516" s="50" t="str">
        <f t="shared" si="236"/>
        <v>немає даних</v>
      </c>
      <c r="R516" s="47">
        <v>1</v>
      </c>
      <c r="S516" s="44" t="str">
        <f t="shared" si="264"/>
        <v>немає даних</v>
      </c>
      <c r="T516" s="44" t="str">
        <f t="shared" si="265"/>
        <v>немає даних</v>
      </c>
      <c r="U516" s="48" t="str">
        <f t="shared" ref="U516:W516" si="267">IF(Z516&lt;&gt;"",Z516,"немає даних")</f>
        <v>немає даних</v>
      </c>
      <c r="V516" s="48" t="str">
        <f t="shared" si="267"/>
        <v>немає даних</v>
      </c>
      <c r="W516" s="48" t="str">
        <f t="shared" si="267"/>
        <v>немає даних</v>
      </c>
      <c r="X516" s="38"/>
      <c r="Y516" s="38"/>
      <c r="Z516" s="38"/>
      <c r="AA516" s="38"/>
      <c r="AB516" s="38"/>
      <c r="AC516" s="11"/>
      <c r="AD516" s="11"/>
      <c r="AE516" s="11"/>
      <c r="AF516" s="11"/>
      <c r="AG516" s="11"/>
      <c r="AH516" s="11"/>
      <c r="AI516" s="11"/>
    </row>
    <row r="517" spans="1:35" ht="46.5" customHeight="1" outlineLevel="1" x14ac:dyDescent="0.2">
      <c r="A517" s="24">
        <f t="shared" si="233"/>
        <v>5</v>
      </c>
      <c r="B517" s="25" t="s">
        <v>980</v>
      </c>
      <c r="C517" s="26"/>
      <c r="D517" s="26"/>
      <c r="E517" s="27">
        <v>173044</v>
      </c>
      <c r="F517" s="26"/>
      <c r="G517" s="27">
        <v>61418</v>
      </c>
      <c r="H517" s="39">
        <v>5</v>
      </c>
      <c r="I517" s="45">
        <f t="shared" si="234"/>
        <v>5</v>
      </c>
      <c r="J517" s="30">
        <v>0</v>
      </c>
      <c r="K517" s="31"/>
      <c r="L517" s="32"/>
      <c r="M517" s="32"/>
      <c r="N517" s="32"/>
      <c r="O517" s="33" t="e">
        <f>VLOOKUP(K517,Зони!B:D,2,FALSE)</f>
        <v>#N/A</v>
      </c>
      <c r="P517" s="34" t="str">
        <f t="shared" si="235"/>
        <v>немає даних</v>
      </c>
      <c r="Q517" s="50" t="str">
        <f t="shared" si="236"/>
        <v>немає даних</v>
      </c>
      <c r="R517" s="47">
        <v>1</v>
      </c>
      <c r="S517" s="44" t="str">
        <f t="shared" si="264"/>
        <v>немає даних</v>
      </c>
      <c r="T517" s="44" t="str">
        <f t="shared" si="265"/>
        <v>немає даних</v>
      </c>
      <c r="U517" s="48" t="str">
        <f t="shared" ref="U517:W517" si="268">IF(Z517&lt;&gt;"",Z517,"немає даних")</f>
        <v>немає даних</v>
      </c>
      <c r="V517" s="48" t="str">
        <f t="shared" si="268"/>
        <v>немає даних</v>
      </c>
      <c r="W517" s="48" t="str">
        <f t="shared" si="268"/>
        <v>немає даних</v>
      </c>
      <c r="X517" s="38"/>
      <c r="Y517" s="38"/>
      <c r="Z517" s="38"/>
      <c r="AA517" s="38"/>
      <c r="AB517" s="38"/>
      <c r="AC517" s="11"/>
      <c r="AD517" s="11"/>
      <c r="AE517" s="11"/>
      <c r="AF517" s="11"/>
      <c r="AG517" s="11"/>
      <c r="AH517" s="11"/>
      <c r="AI517" s="11"/>
    </row>
    <row r="518" spans="1:35" ht="46.5" customHeight="1" outlineLevel="1" x14ac:dyDescent="0.2">
      <c r="A518" s="24">
        <f t="shared" si="233"/>
        <v>2</v>
      </c>
      <c r="B518" s="25" t="s">
        <v>981</v>
      </c>
      <c r="C518" s="26"/>
      <c r="D518" s="26"/>
      <c r="E518" s="27">
        <v>170049</v>
      </c>
      <c r="F518" s="26"/>
      <c r="G518" s="27">
        <v>40188</v>
      </c>
      <c r="H518" s="39">
        <v>2</v>
      </c>
      <c r="I518" s="45">
        <f t="shared" si="234"/>
        <v>2</v>
      </c>
      <c r="J518" s="30">
        <v>0</v>
      </c>
      <c r="K518" s="31"/>
      <c r="L518" s="32"/>
      <c r="M518" s="32"/>
      <c r="N518" s="32"/>
      <c r="O518" s="33" t="e">
        <f>VLOOKUP(K518,Зони!B:D,2,FALSE)</f>
        <v>#N/A</v>
      </c>
      <c r="P518" s="34" t="str">
        <f t="shared" si="235"/>
        <v>немає даних</v>
      </c>
      <c r="Q518" s="50" t="str">
        <f t="shared" si="236"/>
        <v>немає даних</v>
      </c>
      <c r="R518" s="47">
        <v>1</v>
      </c>
      <c r="S518" s="49">
        <f t="shared" ref="S518:W518" si="269">IF(X518&lt;&gt;"",X518,"немає даних")</f>
        <v>0.1</v>
      </c>
      <c r="T518" s="48">
        <f t="shared" si="269"/>
        <v>0.1</v>
      </c>
      <c r="U518" s="48">
        <f t="shared" si="269"/>
        <v>6</v>
      </c>
      <c r="V518" s="48">
        <f t="shared" si="269"/>
        <v>6</v>
      </c>
      <c r="W518" s="48">
        <f t="shared" si="269"/>
        <v>5</v>
      </c>
      <c r="X518" s="37">
        <f>VLOOKUP(E518,шт!A:H,3,FALSE)</f>
        <v>0.1</v>
      </c>
      <c r="Y518" s="38">
        <v>0.1</v>
      </c>
      <c r="Z518" s="38">
        <v>6</v>
      </c>
      <c r="AA518" s="38">
        <v>6</v>
      </c>
      <c r="AB518" s="38">
        <v>5</v>
      </c>
      <c r="AC518" s="11"/>
      <c r="AD518" s="11"/>
      <c r="AE518" s="11"/>
      <c r="AF518" s="11"/>
      <c r="AG518" s="11"/>
      <c r="AH518" s="11"/>
      <c r="AI518" s="11"/>
    </row>
    <row r="519" spans="1:35" ht="46.5" customHeight="1" outlineLevel="1" x14ac:dyDescent="0.2">
      <c r="A519" s="24">
        <f t="shared" si="233"/>
        <v>228</v>
      </c>
      <c r="B519" s="25" t="s">
        <v>982</v>
      </c>
      <c r="C519" s="26"/>
      <c r="D519" s="26" t="s">
        <v>31</v>
      </c>
      <c r="E519" s="27">
        <v>167768</v>
      </c>
      <c r="F519" s="26" t="s">
        <v>983</v>
      </c>
      <c r="G519" s="27">
        <v>10127</v>
      </c>
      <c r="H519" s="39">
        <v>228</v>
      </c>
      <c r="I519" s="30">
        <f t="shared" si="234"/>
        <v>228</v>
      </c>
      <c r="J519" s="30">
        <v>0</v>
      </c>
      <c r="K519" s="31"/>
      <c r="L519" s="32"/>
      <c r="M519" s="32"/>
      <c r="N519" s="32"/>
      <c r="O519" s="33" t="e">
        <f>VLOOKUP(K519,Зони!B:D,2,FALSE)</f>
        <v>#N/A</v>
      </c>
      <c r="P519" s="34" t="str">
        <f t="shared" si="235"/>
        <v>немає даних</v>
      </c>
      <c r="Q519" s="50" t="str">
        <f t="shared" si="236"/>
        <v>немає даних</v>
      </c>
      <c r="R519" s="26">
        <v>1</v>
      </c>
      <c r="S519" s="35">
        <f>VLOOKUP(E519,ящв!A:H,3,FALSE)</f>
        <v>0.11</v>
      </c>
      <c r="T519" s="44">
        <f t="shared" ref="T519:T529" si="270">IF(Y519&lt;&gt;"",Y519*R519,"немає даних")</f>
        <v>0.01</v>
      </c>
      <c r="U519" s="33">
        <v>4</v>
      </c>
      <c r="V519" s="33">
        <v>4</v>
      </c>
      <c r="W519" s="36">
        <v>4</v>
      </c>
      <c r="X519" s="37">
        <f>VLOOKUP(E519,шт!A:H,3,FALSE)</f>
        <v>0.01</v>
      </c>
      <c r="Y519" s="38">
        <v>0.01</v>
      </c>
      <c r="Z519" s="38">
        <v>6</v>
      </c>
      <c r="AA519" s="38">
        <v>6</v>
      </c>
      <c r="AB519" s="38">
        <v>3</v>
      </c>
      <c r="AC519" s="11"/>
      <c r="AD519" s="11"/>
      <c r="AE519" s="11"/>
      <c r="AF519" s="11"/>
      <c r="AG519" s="11"/>
      <c r="AH519" s="11"/>
      <c r="AI519" s="11"/>
    </row>
    <row r="520" spans="1:35" ht="46.5" customHeight="1" outlineLevel="1" x14ac:dyDescent="0.2">
      <c r="A520" s="24">
        <f t="shared" si="233"/>
        <v>20</v>
      </c>
      <c r="B520" s="25" t="s">
        <v>984</v>
      </c>
      <c r="C520" s="26"/>
      <c r="D520" s="26"/>
      <c r="E520" s="27">
        <v>173315</v>
      </c>
      <c r="F520" s="26" t="s">
        <v>985</v>
      </c>
      <c r="G520" s="27">
        <v>10044</v>
      </c>
      <c r="H520" s="39">
        <v>20</v>
      </c>
      <c r="I520" s="30">
        <f t="shared" si="234"/>
        <v>20</v>
      </c>
      <c r="J520" s="30">
        <v>0</v>
      </c>
      <c r="K520" s="31"/>
      <c r="L520" s="32"/>
      <c r="M520" s="32"/>
      <c r="N520" s="32"/>
      <c r="O520" s="33" t="e">
        <f>VLOOKUP(K520,Зони!B:D,2,FALSE)</f>
        <v>#N/A</v>
      </c>
      <c r="P520" s="34" t="str">
        <f t="shared" si="235"/>
        <v>немає даних</v>
      </c>
      <c r="Q520" s="50" t="str">
        <f t="shared" si="236"/>
        <v>немає даних</v>
      </c>
      <c r="R520" s="26">
        <v>1</v>
      </c>
      <c r="S520" s="35">
        <f>VLOOKUP(E520,ящв!A:H,3,FALSE)</f>
        <v>0.01</v>
      </c>
      <c r="T520" s="44" t="str">
        <f t="shared" si="270"/>
        <v>немає даних</v>
      </c>
      <c r="U520" s="33">
        <v>3</v>
      </c>
      <c r="V520" s="33">
        <v>3</v>
      </c>
      <c r="W520" s="36">
        <v>1</v>
      </c>
      <c r="X520" s="38"/>
      <c r="Y520" s="38"/>
      <c r="Z520" s="38"/>
      <c r="AA520" s="38"/>
      <c r="AB520" s="38"/>
      <c r="AC520" s="11"/>
      <c r="AD520" s="11"/>
      <c r="AE520" s="11"/>
      <c r="AF520" s="11"/>
      <c r="AG520" s="11"/>
      <c r="AH520" s="11"/>
      <c r="AI520" s="11"/>
    </row>
    <row r="521" spans="1:35" ht="46.5" customHeight="1" outlineLevel="1" x14ac:dyDescent="0.2">
      <c r="A521" s="24">
        <f t="shared" si="233"/>
        <v>2</v>
      </c>
      <c r="B521" s="25" t="s">
        <v>986</v>
      </c>
      <c r="C521" s="26"/>
      <c r="D521" s="26"/>
      <c r="E521" s="27">
        <v>169284</v>
      </c>
      <c r="F521" s="26"/>
      <c r="G521" s="27">
        <v>88200</v>
      </c>
      <c r="H521" s="39">
        <v>2</v>
      </c>
      <c r="I521" s="45">
        <f t="shared" si="234"/>
        <v>2</v>
      </c>
      <c r="J521" s="30">
        <v>0</v>
      </c>
      <c r="K521" s="31"/>
      <c r="L521" s="32"/>
      <c r="M521" s="32"/>
      <c r="N521" s="32"/>
      <c r="O521" s="33" t="e">
        <f>VLOOKUP(K521,Зони!B:D,2,FALSE)</f>
        <v>#N/A</v>
      </c>
      <c r="P521" s="34" t="str">
        <f t="shared" si="235"/>
        <v>немає даних</v>
      </c>
      <c r="Q521" s="50" t="str">
        <f t="shared" si="236"/>
        <v>немає даних</v>
      </c>
      <c r="R521" s="47">
        <v>1</v>
      </c>
      <c r="S521" s="44" t="str">
        <f t="shared" ref="S521:S529" si="271">IF(X521&lt;&gt;"",X521*R521,"немає даних")</f>
        <v>немає даних</v>
      </c>
      <c r="T521" s="44" t="str">
        <f t="shared" si="270"/>
        <v>немає даних</v>
      </c>
      <c r="U521" s="48" t="str">
        <f t="shared" ref="U521:W521" si="272">IF(Z521&lt;&gt;"",Z521,"немає даних")</f>
        <v>немає даних</v>
      </c>
      <c r="V521" s="48" t="str">
        <f t="shared" si="272"/>
        <v>немає даних</v>
      </c>
      <c r="W521" s="48" t="str">
        <f t="shared" si="272"/>
        <v>немає даних</v>
      </c>
      <c r="X521" s="38"/>
      <c r="Y521" s="38"/>
      <c r="Z521" s="38"/>
      <c r="AA521" s="38"/>
      <c r="AB521" s="38"/>
      <c r="AC521" s="11"/>
      <c r="AD521" s="11"/>
      <c r="AE521" s="11"/>
      <c r="AF521" s="11"/>
      <c r="AG521" s="11"/>
      <c r="AH521" s="11"/>
      <c r="AI521" s="11"/>
    </row>
    <row r="522" spans="1:35" ht="46.5" customHeight="1" outlineLevel="1" x14ac:dyDescent="0.2">
      <c r="A522" s="24">
        <f t="shared" si="233"/>
        <v>5</v>
      </c>
      <c r="B522" s="25" t="s">
        <v>987</v>
      </c>
      <c r="C522" s="26"/>
      <c r="D522" s="26"/>
      <c r="E522" s="27">
        <v>169285</v>
      </c>
      <c r="F522" s="26"/>
      <c r="G522" s="27">
        <v>88210</v>
      </c>
      <c r="H522" s="39">
        <v>5</v>
      </c>
      <c r="I522" s="45">
        <f t="shared" si="234"/>
        <v>5</v>
      </c>
      <c r="J522" s="30">
        <v>0</v>
      </c>
      <c r="K522" s="31"/>
      <c r="L522" s="32"/>
      <c r="M522" s="32"/>
      <c r="N522" s="32"/>
      <c r="O522" s="33" t="e">
        <f>VLOOKUP(K522,Зони!B:D,2,FALSE)</f>
        <v>#N/A</v>
      </c>
      <c r="P522" s="34" t="str">
        <f t="shared" si="235"/>
        <v>немає даних</v>
      </c>
      <c r="Q522" s="50" t="str">
        <f t="shared" si="236"/>
        <v>немає даних</v>
      </c>
      <c r="R522" s="47">
        <v>1</v>
      </c>
      <c r="S522" s="44" t="str">
        <f t="shared" si="271"/>
        <v>немає даних</v>
      </c>
      <c r="T522" s="44" t="str">
        <f t="shared" si="270"/>
        <v>немає даних</v>
      </c>
      <c r="U522" s="48" t="str">
        <f t="shared" ref="U522:W522" si="273">IF(Z522&lt;&gt;"",Z522,"немає даних")</f>
        <v>немає даних</v>
      </c>
      <c r="V522" s="48" t="str">
        <f t="shared" si="273"/>
        <v>немає даних</v>
      </c>
      <c r="W522" s="48" t="str">
        <f t="shared" si="273"/>
        <v>немає даних</v>
      </c>
      <c r="X522" s="38"/>
      <c r="Y522" s="38"/>
      <c r="Z522" s="38"/>
      <c r="AA522" s="38"/>
      <c r="AB522" s="38"/>
      <c r="AC522" s="11"/>
      <c r="AD522" s="11"/>
      <c r="AE522" s="11"/>
      <c r="AF522" s="11"/>
      <c r="AG522" s="11"/>
      <c r="AH522" s="11"/>
      <c r="AI522" s="11"/>
    </row>
    <row r="523" spans="1:35" ht="46.5" customHeight="1" outlineLevel="1" x14ac:dyDescent="0.2">
      <c r="A523" s="24">
        <f t="shared" si="233"/>
        <v>5</v>
      </c>
      <c r="B523" s="25" t="s">
        <v>988</v>
      </c>
      <c r="C523" s="26"/>
      <c r="D523" s="26"/>
      <c r="E523" s="27">
        <v>169322</v>
      </c>
      <c r="F523" s="26"/>
      <c r="G523" s="27">
        <v>88326</v>
      </c>
      <c r="H523" s="39">
        <v>5</v>
      </c>
      <c r="I523" s="45">
        <f t="shared" si="234"/>
        <v>5</v>
      </c>
      <c r="J523" s="30">
        <v>0</v>
      </c>
      <c r="K523" s="31"/>
      <c r="L523" s="32"/>
      <c r="M523" s="32"/>
      <c r="N523" s="32"/>
      <c r="O523" s="33" t="e">
        <f>VLOOKUP(K523,Зони!B:D,2,FALSE)</f>
        <v>#N/A</v>
      </c>
      <c r="P523" s="34" t="str">
        <f t="shared" si="235"/>
        <v>немає даних</v>
      </c>
      <c r="Q523" s="50" t="str">
        <f t="shared" si="236"/>
        <v>немає даних</v>
      </c>
      <c r="R523" s="47">
        <v>1</v>
      </c>
      <c r="S523" s="44" t="str">
        <f t="shared" si="271"/>
        <v>немає даних</v>
      </c>
      <c r="T523" s="44" t="str">
        <f t="shared" si="270"/>
        <v>немає даних</v>
      </c>
      <c r="U523" s="48" t="str">
        <f t="shared" ref="U523:W523" si="274">IF(Z523&lt;&gt;"",Z523,"немає даних")</f>
        <v>немає даних</v>
      </c>
      <c r="V523" s="48" t="str">
        <f t="shared" si="274"/>
        <v>немає даних</v>
      </c>
      <c r="W523" s="48" t="str">
        <f t="shared" si="274"/>
        <v>немає даних</v>
      </c>
      <c r="X523" s="38"/>
      <c r="Y523" s="38"/>
      <c r="Z523" s="38"/>
      <c r="AA523" s="38"/>
      <c r="AB523" s="38"/>
      <c r="AC523" s="11"/>
      <c r="AD523" s="11"/>
      <c r="AE523" s="11"/>
      <c r="AF523" s="11"/>
      <c r="AG523" s="11"/>
      <c r="AH523" s="11"/>
      <c r="AI523" s="11"/>
    </row>
    <row r="524" spans="1:35" ht="46.5" customHeight="1" outlineLevel="1" x14ac:dyDescent="0.2">
      <c r="A524" s="24">
        <f t="shared" si="233"/>
        <v>1</v>
      </c>
      <c r="B524" s="25" t="s">
        <v>989</v>
      </c>
      <c r="C524" s="26"/>
      <c r="D524" s="26"/>
      <c r="E524" s="27">
        <v>169323</v>
      </c>
      <c r="F524" s="26"/>
      <c r="G524" s="27">
        <v>88330</v>
      </c>
      <c r="H524" s="39">
        <v>1</v>
      </c>
      <c r="I524" s="45">
        <f t="shared" si="234"/>
        <v>1</v>
      </c>
      <c r="J524" s="30">
        <v>0</v>
      </c>
      <c r="K524" s="31"/>
      <c r="L524" s="32"/>
      <c r="M524" s="32"/>
      <c r="N524" s="32"/>
      <c r="O524" s="33" t="e">
        <f>VLOOKUP(K524,Зони!B:D,2,FALSE)</f>
        <v>#N/A</v>
      </c>
      <c r="P524" s="34" t="str">
        <f t="shared" si="235"/>
        <v>немає даних</v>
      </c>
      <c r="Q524" s="50" t="str">
        <f t="shared" si="236"/>
        <v>немає даних</v>
      </c>
      <c r="R524" s="47">
        <v>1</v>
      </c>
      <c r="S524" s="44" t="str">
        <f t="shared" si="271"/>
        <v>немає даних</v>
      </c>
      <c r="T524" s="44" t="str">
        <f t="shared" si="270"/>
        <v>немає даних</v>
      </c>
      <c r="U524" s="48" t="str">
        <f t="shared" ref="U524:W524" si="275">IF(Z524&lt;&gt;"",Z524,"немає даних")</f>
        <v>немає даних</v>
      </c>
      <c r="V524" s="48" t="str">
        <f t="shared" si="275"/>
        <v>немає даних</v>
      </c>
      <c r="W524" s="48" t="str">
        <f t="shared" si="275"/>
        <v>немає даних</v>
      </c>
      <c r="X524" s="38"/>
      <c r="Y524" s="38"/>
      <c r="Z524" s="38"/>
      <c r="AA524" s="38"/>
      <c r="AB524" s="38"/>
      <c r="AC524" s="11"/>
      <c r="AD524" s="11"/>
      <c r="AE524" s="11"/>
      <c r="AF524" s="11"/>
      <c r="AG524" s="11"/>
      <c r="AH524" s="11"/>
      <c r="AI524" s="11"/>
    </row>
    <row r="525" spans="1:35" ht="46.5" customHeight="1" outlineLevel="1" x14ac:dyDescent="0.2">
      <c r="A525" s="24">
        <f t="shared" si="233"/>
        <v>1</v>
      </c>
      <c r="B525" s="25" t="s">
        <v>990</v>
      </c>
      <c r="C525" s="26"/>
      <c r="D525" s="26"/>
      <c r="E525" s="27">
        <v>169319</v>
      </c>
      <c r="F525" s="26"/>
      <c r="G525" s="27">
        <v>88340</v>
      </c>
      <c r="H525" s="39">
        <v>1</v>
      </c>
      <c r="I525" s="45">
        <f t="shared" si="234"/>
        <v>1</v>
      </c>
      <c r="J525" s="30">
        <v>0</v>
      </c>
      <c r="K525" s="31"/>
      <c r="L525" s="32"/>
      <c r="M525" s="32"/>
      <c r="N525" s="32"/>
      <c r="O525" s="33" t="e">
        <f>VLOOKUP(K525,Зони!B:D,2,FALSE)</f>
        <v>#N/A</v>
      </c>
      <c r="P525" s="34" t="str">
        <f t="shared" si="235"/>
        <v>немає даних</v>
      </c>
      <c r="Q525" s="50" t="str">
        <f t="shared" si="236"/>
        <v>немає даних</v>
      </c>
      <c r="R525" s="47">
        <v>1</v>
      </c>
      <c r="S525" s="44" t="str">
        <f t="shared" si="271"/>
        <v>немає даних</v>
      </c>
      <c r="T525" s="44" t="str">
        <f t="shared" si="270"/>
        <v>немає даних</v>
      </c>
      <c r="U525" s="48" t="str">
        <f t="shared" ref="U525:W525" si="276">IF(Z525&lt;&gt;"",Z525,"немає даних")</f>
        <v>немає даних</v>
      </c>
      <c r="V525" s="48" t="str">
        <f t="shared" si="276"/>
        <v>немає даних</v>
      </c>
      <c r="W525" s="48" t="str">
        <f t="shared" si="276"/>
        <v>немає даних</v>
      </c>
      <c r="X525" s="38"/>
      <c r="Y525" s="38"/>
      <c r="Z525" s="38"/>
      <c r="AA525" s="38"/>
      <c r="AB525" s="38"/>
      <c r="AC525" s="11"/>
      <c r="AD525" s="11"/>
      <c r="AE525" s="11"/>
      <c r="AF525" s="11"/>
      <c r="AG525" s="11"/>
      <c r="AH525" s="11"/>
      <c r="AI525" s="11"/>
    </row>
    <row r="526" spans="1:35" ht="46.5" customHeight="1" outlineLevel="1" x14ac:dyDescent="0.2">
      <c r="A526" s="24">
        <f t="shared" si="233"/>
        <v>2</v>
      </c>
      <c r="B526" s="25" t="s">
        <v>991</v>
      </c>
      <c r="C526" s="26"/>
      <c r="D526" s="26"/>
      <c r="E526" s="27">
        <v>169314</v>
      </c>
      <c r="F526" s="26"/>
      <c r="G526" s="27">
        <v>88716</v>
      </c>
      <c r="H526" s="39">
        <v>2</v>
      </c>
      <c r="I526" s="45">
        <f t="shared" si="234"/>
        <v>2</v>
      </c>
      <c r="J526" s="30">
        <v>0</v>
      </c>
      <c r="K526" s="31"/>
      <c r="L526" s="32"/>
      <c r="M526" s="32"/>
      <c r="N526" s="32"/>
      <c r="O526" s="33" t="e">
        <f>VLOOKUP(K526,Зони!B:D,2,FALSE)</f>
        <v>#N/A</v>
      </c>
      <c r="P526" s="34" t="str">
        <f t="shared" si="235"/>
        <v>немає даних</v>
      </c>
      <c r="Q526" s="50" t="str">
        <f t="shared" si="236"/>
        <v>немає даних</v>
      </c>
      <c r="R526" s="47">
        <v>1</v>
      </c>
      <c r="S526" s="44" t="str">
        <f t="shared" si="271"/>
        <v>немає даних</v>
      </c>
      <c r="T526" s="44" t="str">
        <f t="shared" si="270"/>
        <v>немає даних</v>
      </c>
      <c r="U526" s="48" t="str">
        <f t="shared" ref="U526:W526" si="277">IF(Z526&lt;&gt;"",Z526,"немає даних")</f>
        <v>немає даних</v>
      </c>
      <c r="V526" s="48" t="str">
        <f t="shared" si="277"/>
        <v>немає даних</v>
      </c>
      <c r="W526" s="48" t="str">
        <f t="shared" si="277"/>
        <v>немає даних</v>
      </c>
      <c r="X526" s="38"/>
      <c r="Y526" s="38"/>
      <c r="Z526" s="38"/>
      <c r="AA526" s="38"/>
      <c r="AB526" s="38"/>
      <c r="AC526" s="11"/>
      <c r="AD526" s="11"/>
      <c r="AE526" s="11"/>
      <c r="AF526" s="11"/>
      <c r="AG526" s="11"/>
      <c r="AH526" s="11"/>
      <c r="AI526" s="11"/>
    </row>
    <row r="527" spans="1:35" ht="46.5" customHeight="1" outlineLevel="1" x14ac:dyDescent="0.2">
      <c r="A527" s="24">
        <f t="shared" si="233"/>
        <v>2</v>
      </c>
      <c r="B527" s="25" t="s">
        <v>992</v>
      </c>
      <c r="C527" s="26"/>
      <c r="D527" s="26"/>
      <c r="E527" s="27">
        <v>173343</v>
      </c>
      <c r="F527" s="26"/>
      <c r="G527" s="27">
        <v>88724</v>
      </c>
      <c r="H527" s="39">
        <v>2</v>
      </c>
      <c r="I527" s="45">
        <f t="shared" si="234"/>
        <v>2</v>
      </c>
      <c r="J527" s="30">
        <v>0</v>
      </c>
      <c r="K527" s="31"/>
      <c r="L527" s="32"/>
      <c r="M527" s="32"/>
      <c r="N527" s="32"/>
      <c r="O527" s="33" t="e">
        <f>VLOOKUP(K527,Зони!B:D,2,FALSE)</f>
        <v>#N/A</v>
      </c>
      <c r="P527" s="34" t="str">
        <f t="shared" si="235"/>
        <v>немає даних</v>
      </c>
      <c r="Q527" s="50" t="str">
        <f t="shared" si="236"/>
        <v>немає даних</v>
      </c>
      <c r="R527" s="47">
        <v>1</v>
      </c>
      <c r="S527" s="44" t="str">
        <f t="shared" si="271"/>
        <v>немає даних</v>
      </c>
      <c r="T527" s="44" t="str">
        <f t="shared" si="270"/>
        <v>немає даних</v>
      </c>
      <c r="U527" s="48" t="str">
        <f t="shared" ref="U527:W527" si="278">IF(Z527&lt;&gt;"",Z527,"немає даних")</f>
        <v>немає даних</v>
      </c>
      <c r="V527" s="48" t="str">
        <f t="shared" si="278"/>
        <v>немає даних</v>
      </c>
      <c r="W527" s="48" t="str">
        <f t="shared" si="278"/>
        <v>немає даних</v>
      </c>
      <c r="X527" s="38"/>
      <c r="Y527" s="38"/>
      <c r="Z527" s="38"/>
      <c r="AA527" s="38"/>
      <c r="AB527" s="38"/>
      <c r="AC527" s="11"/>
      <c r="AD527" s="11"/>
      <c r="AE527" s="11"/>
      <c r="AF527" s="11"/>
      <c r="AG527" s="11"/>
      <c r="AH527" s="11"/>
      <c r="AI527" s="11"/>
    </row>
    <row r="528" spans="1:35" ht="46.5" customHeight="1" outlineLevel="1" x14ac:dyDescent="0.2">
      <c r="A528" s="24">
        <f t="shared" si="233"/>
        <v>2</v>
      </c>
      <c r="B528" s="25" t="s">
        <v>993</v>
      </c>
      <c r="C528" s="26"/>
      <c r="D528" s="26"/>
      <c r="E528" s="27">
        <v>169318</v>
      </c>
      <c r="F528" s="26"/>
      <c r="G528" s="27">
        <v>88732</v>
      </c>
      <c r="H528" s="39">
        <v>2</v>
      </c>
      <c r="I528" s="45">
        <f t="shared" si="234"/>
        <v>2</v>
      </c>
      <c r="J528" s="30">
        <v>0</v>
      </c>
      <c r="K528" s="31"/>
      <c r="L528" s="32"/>
      <c r="M528" s="32"/>
      <c r="N528" s="32"/>
      <c r="O528" s="33" t="e">
        <f>VLOOKUP(K528,Зони!B:D,2,FALSE)</f>
        <v>#N/A</v>
      </c>
      <c r="P528" s="34" t="str">
        <f t="shared" si="235"/>
        <v>немає даних</v>
      </c>
      <c r="Q528" s="50" t="str">
        <f t="shared" si="236"/>
        <v>немає даних</v>
      </c>
      <c r="R528" s="47">
        <v>1</v>
      </c>
      <c r="S528" s="44" t="str">
        <f t="shared" si="271"/>
        <v>немає даних</v>
      </c>
      <c r="T528" s="44" t="str">
        <f t="shared" si="270"/>
        <v>немає даних</v>
      </c>
      <c r="U528" s="48" t="str">
        <f t="shared" ref="U528:W528" si="279">IF(Z528&lt;&gt;"",Z528,"немає даних")</f>
        <v>немає даних</v>
      </c>
      <c r="V528" s="48" t="str">
        <f t="shared" si="279"/>
        <v>немає даних</v>
      </c>
      <c r="W528" s="48" t="str">
        <f t="shared" si="279"/>
        <v>немає даних</v>
      </c>
      <c r="X528" s="38"/>
      <c r="Y528" s="38"/>
      <c r="Z528" s="38"/>
      <c r="AA528" s="38"/>
      <c r="AB528" s="38"/>
      <c r="AC528" s="11"/>
      <c r="AD528" s="11"/>
      <c r="AE528" s="11"/>
      <c r="AF528" s="11"/>
      <c r="AG528" s="11"/>
      <c r="AH528" s="11"/>
      <c r="AI528" s="11"/>
    </row>
    <row r="529" spans="1:35" ht="46.5" customHeight="1" outlineLevel="1" x14ac:dyDescent="0.2">
      <c r="A529" s="24">
        <f t="shared" si="233"/>
        <v>1</v>
      </c>
      <c r="B529" s="25" t="s">
        <v>994</v>
      </c>
      <c r="C529" s="26"/>
      <c r="D529" s="26"/>
      <c r="E529" s="27">
        <v>173866</v>
      </c>
      <c r="F529" s="26"/>
      <c r="G529" s="27">
        <v>88784</v>
      </c>
      <c r="H529" s="39">
        <v>1</v>
      </c>
      <c r="I529" s="45">
        <f t="shared" si="234"/>
        <v>1</v>
      </c>
      <c r="J529" s="30">
        <v>0</v>
      </c>
      <c r="K529" s="31"/>
      <c r="L529" s="32"/>
      <c r="M529" s="32"/>
      <c r="N529" s="32"/>
      <c r="O529" s="33" t="e">
        <f>VLOOKUP(K529,Зони!B:D,2,FALSE)</f>
        <v>#N/A</v>
      </c>
      <c r="P529" s="34" t="str">
        <f t="shared" si="235"/>
        <v>немає даних</v>
      </c>
      <c r="Q529" s="50" t="str">
        <f t="shared" si="236"/>
        <v>немає даних</v>
      </c>
      <c r="R529" s="47">
        <v>1</v>
      </c>
      <c r="S529" s="44" t="str">
        <f t="shared" si="271"/>
        <v>немає даних</v>
      </c>
      <c r="T529" s="44" t="str">
        <f t="shared" si="270"/>
        <v>немає даних</v>
      </c>
      <c r="U529" s="48" t="str">
        <f t="shared" ref="U529:W529" si="280">IF(Z529&lt;&gt;"",Z529,"немає даних")</f>
        <v>немає даних</v>
      </c>
      <c r="V529" s="48" t="str">
        <f t="shared" si="280"/>
        <v>немає даних</v>
      </c>
      <c r="W529" s="48" t="str">
        <f t="shared" si="280"/>
        <v>немає даних</v>
      </c>
      <c r="X529" s="38"/>
      <c r="Y529" s="38"/>
      <c r="Z529" s="38"/>
      <c r="AA529" s="38"/>
      <c r="AB529" s="38"/>
      <c r="AC529" s="11"/>
      <c r="AD529" s="11"/>
      <c r="AE529" s="11"/>
      <c r="AF529" s="11"/>
      <c r="AG529" s="11"/>
      <c r="AH529" s="11"/>
      <c r="AI529" s="11"/>
    </row>
    <row r="530" spans="1:35" ht="46.5" customHeight="1" outlineLevel="1" x14ac:dyDescent="0.2">
      <c r="A530" s="24">
        <f t="shared" si="233"/>
        <v>67</v>
      </c>
      <c r="B530" s="25" t="s">
        <v>995</v>
      </c>
      <c r="C530" s="26"/>
      <c r="D530" s="26"/>
      <c r="E530" s="27">
        <v>167818</v>
      </c>
      <c r="F530" s="26" t="s">
        <v>996</v>
      </c>
      <c r="G530" s="27">
        <v>10938</v>
      </c>
      <c r="H530" s="39">
        <v>67</v>
      </c>
      <c r="I530" s="30">
        <f t="shared" si="234"/>
        <v>67</v>
      </c>
      <c r="J530" s="30">
        <v>0</v>
      </c>
      <c r="K530" s="31"/>
      <c r="L530" s="32"/>
      <c r="M530" s="32"/>
      <c r="N530" s="32"/>
      <c r="O530" s="33" t="e">
        <f>VLOOKUP(K530,Зони!B:D,2,FALSE)</f>
        <v>#N/A</v>
      </c>
      <c r="P530" s="34" t="str">
        <f t="shared" si="235"/>
        <v>немає даних</v>
      </c>
      <c r="Q530" s="50" t="str">
        <f t="shared" si="236"/>
        <v>немає даних</v>
      </c>
      <c r="R530" s="26">
        <v>1</v>
      </c>
      <c r="S530" s="35">
        <f>VLOOKUP(E530,ящв!A:H,3,FALSE)</f>
        <v>0.2</v>
      </c>
      <c r="T530" s="35">
        <f>VLOOKUP(E530,ящв!A:H,4,FALSE)</f>
        <v>1E-3</v>
      </c>
      <c r="U530" s="33">
        <v>37</v>
      </c>
      <c r="V530" s="33">
        <v>29</v>
      </c>
      <c r="W530" s="36">
        <v>0.5</v>
      </c>
      <c r="X530" s="37">
        <f>VLOOKUP(E530,шт!A:H,3,FALSE)</f>
        <v>0.1</v>
      </c>
      <c r="Y530" s="38">
        <v>0.1</v>
      </c>
      <c r="Z530" s="38">
        <v>29</v>
      </c>
      <c r="AA530" s="38">
        <v>7.5</v>
      </c>
      <c r="AB530" s="38">
        <v>4</v>
      </c>
      <c r="AC530" s="11"/>
      <c r="AD530" s="11"/>
      <c r="AE530" s="11"/>
      <c r="AF530" s="11"/>
      <c r="AG530" s="11"/>
      <c r="AH530" s="11"/>
      <c r="AI530" s="11"/>
    </row>
    <row r="531" spans="1:35" ht="46.5" customHeight="1" outlineLevel="1" x14ac:dyDescent="0.2">
      <c r="A531" s="24">
        <f t="shared" si="233"/>
        <v>8</v>
      </c>
      <c r="B531" s="25" t="s">
        <v>997</v>
      </c>
      <c r="C531" s="26"/>
      <c r="D531" s="26"/>
      <c r="E531" s="27">
        <v>173849</v>
      </c>
      <c r="F531" s="26"/>
      <c r="G531" s="27">
        <v>11981</v>
      </c>
      <c r="H531" s="39">
        <v>8</v>
      </c>
      <c r="I531" s="45">
        <f t="shared" si="234"/>
        <v>8</v>
      </c>
      <c r="J531" s="30">
        <v>0</v>
      </c>
      <c r="K531" s="31"/>
      <c r="L531" s="32"/>
      <c r="M531" s="32"/>
      <c r="N531" s="32"/>
      <c r="O531" s="33" t="e">
        <f>VLOOKUP(K531,Зони!B:D,2,FALSE)</f>
        <v>#N/A</v>
      </c>
      <c r="P531" s="34" t="str">
        <f t="shared" si="235"/>
        <v>немає даних</v>
      </c>
      <c r="Q531" s="50" t="str">
        <f t="shared" si="236"/>
        <v>немає даних</v>
      </c>
      <c r="R531" s="47">
        <v>1</v>
      </c>
      <c r="S531" s="44" t="str">
        <f>IF(X531&lt;&gt;"",X531*R531,"немає даних")</f>
        <v>немає даних</v>
      </c>
      <c r="T531" s="44" t="str">
        <f t="shared" ref="T531:T549" si="281">IF(Y531&lt;&gt;"",Y531*R531,"немає даних")</f>
        <v>немає даних</v>
      </c>
      <c r="U531" s="48" t="str">
        <f t="shared" ref="U531:W531" si="282">IF(Z531&lt;&gt;"",Z531,"немає даних")</f>
        <v>немає даних</v>
      </c>
      <c r="V531" s="48" t="str">
        <f t="shared" si="282"/>
        <v>немає даних</v>
      </c>
      <c r="W531" s="48" t="str">
        <f t="shared" si="282"/>
        <v>немає даних</v>
      </c>
      <c r="X531" s="38"/>
      <c r="Y531" s="38"/>
      <c r="Z531" s="38"/>
      <c r="AA531" s="38"/>
      <c r="AB531" s="38"/>
      <c r="AC531" s="11"/>
      <c r="AD531" s="11"/>
      <c r="AE531" s="11"/>
      <c r="AF531" s="11"/>
      <c r="AG531" s="11"/>
      <c r="AH531" s="11"/>
      <c r="AI531" s="11"/>
    </row>
    <row r="532" spans="1:35" ht="46.5" customHeight="1" outlineLevel="1" x14ac:dyDescent="0.2">
      <c r="A532" s="24">
        <f t="shared" si="233"/>
        <v>19</v>
      </c>
      <c r="B532" s="25" t="s">
        <v>998</v>
      </c>
      <c r="C532" s="26"/>
      <c r="D532" s="26"/>
      <c r="E532" s="27">
        <v>167794</v>
      </c>
      <c r="F532" s="26" t="s">
        <v>999</v>
      </c>
      <c r="G532" s="27">
        <v>10967</v>
      </c>
      <c r="H532" s="39">
        <v>19</v>
      </c>
      <c r="I532" s="30">
        <f t="shared" si="234"/>
        <v>19</v>
      </c>
      <c r="J532" s="30">
        <v>0</v>
      </c>
      <c r="K532" s="31"/>
      <c r="L532" s="32"/>
      <c r="M532" s="32"/>
      <c r="N532" s="32"/>
      <c r="O532" s="33" t="e">
        <f>VLOOKUP(K532,Зони!B:D,2,FALSE)</f>
        <v>#N/A</v>
      </c>
      <c r="P532" s="34" t="str">
        <f t="shared" si="235"/>
        <v>немає даних</v>
      </c>
      <c r="Q532" s="50" t="str">
        <f t="shared" si="236"/>
        <v>немає даних</v>
      </c>
      <c r="R532" s="26">
        <v>1</v>
      </c>
      <c r="S532" s="35">
        <f>VLOOKUP(E532,ящв!A:H,3,FALSE)</f>
        <v>0.04</v>
      </c>
      <c r="T532" s="44">
        <f t="shared" si="281"/>
        <v>0.05</v>
      </c>
      <c r="U532" s="33">
        <v>10</v>
      </c>
      <c r="V532" s="33">
        <v>5</v>
      </c>
      <c r="W532" s="36">
        <v>4</v>
      </c>
      <c r="X532" s="37">
        <f>VLOOKUP(E532,шт!A:H,3,FALSE)</f>
        <v>0.05</v>
      </c>
      <c r="Y532" s="38">
        <v>0.05</v>
      </c>
      <c r="Z532" s="38">
        <v>9.5</v>
      </c>
      <c r="AA532" s="38">
        <v>4.5</v>
      </c>
      <c r="AB532" s="38">
        <v>4</v>
      </c>
      <c r="AC532" s="11"/>
      <c r="AD532" s="11"/>
      <c r="AE532" s="11"/>
      <c r="AF532" s="11"/>
      <c r="AG532" s="11"/>
      <c r="AH532" s="11"/>
      <c r="AI532" s="11"/>
    </row>
    <row r="533" spans="1:35" ht="46.5" customHeight="1" outlineLevel="1" x14ac:dyDescent="0.2">
      <c r="A533" s="24">
        <f t="shared" si="233"/>
        <v>6</v>
      </c>
      <c r="B533" s="25" t="s">
        <v>1000</v>
      </c>
      <c r="C533" s="26"/>
      <c r="D533" s="26"/>
      <c r="E533" s="27">
        <v>175001</v>
      </c>
      <c r="F533" s="26"/>
      <c r="G533" s="110">
        <v>10967</v>
      </c>
      <c r="H533" s="39">
        <v>6</v>
      </c>
      <c r="I533" s="45">
        <f t="shared" si="234"/>
        <v>6</v>
      </c>
      <c r="J533" s="30">
        <v>0</v>
      </c>
      <c r="K533" s="31"/>
      <c r="L533" s="32"/>
      <c r="M533" s="32"/>
      <c r="N533" s="32"/>
      <c r="O533" s="33" t="e">
        <f>VLOOKUP(K533,Зони!B:D,2,FALSE)</f>
        <v>#N/A</v>
      </c>
      <c r="P533" s="34" t="str">
        <f t="shared" si="235"/>
        <v>немає даних</v>
      </c>
      <c r="Q533" s="50" t="str">
        <f t="shared" si="236"/>
        <v>немає даних</v>
      </c>
      <c r="R533" s="47">
        <v>1</v>
      </c>
      <c r="S533" s="44" t="str">
        <f>IF(X533&lt;&gt;"",X533*R533,"немає даних")</f>
        <v>немає даних</v>
      </c>
      <c r="T533" s="44" t="str">
        <f t="shared" si="281"/>
        <v>немає даних</v>
      </c>
      <c r="U533" s="48" t="str">
        <f t="shared" ref="U533:W533" si="283">IF(Z533&lt;&gt;"",Z533,"немає даних")</f>
        <v>немає даних</v>
      </c>
      <c r="V533" s="48" t="str">
        <f t="shared" si="283"/>
        <v>немає даних</v>
      </c>
      <c r="W533" s="48" t="str">
        <f t="shared" si="283"/>
        <v>немає даних</v>
      </c>
      <c r="X533" s="38"/>
      <c r="Y533" s="38"/>
      <c r="Z533" s="38"/>
      <c r="AA533" s="38"/>
      <c r="AB533" s="38"/>
      <c r="AC533" s="11"/>
      <c r="AD533" s="11"/>
      <c r="AE533" s="11"/>
      <c r="AF533" s="11"/>
      <c r="AG533" s="11"/>
      <c r="AH533" s="11"/>
      <c r="AI533" s="11"/>
    </row>
    <row r="534" spans="1:35" ht="46.5" customHeight="1" outlineLevel="1" x14ac:dyDescent="0.2">
      <c r="A534" s="24">
        <f t="shared" si="233"/>
        <v>109</v>
      </c>
      <c r="B534" s="25" t="s">
        <v>1001</v>
      </c>
      <c r="C534" s="26"/>
      <c r="D534" s="26" t="s">
        <v>31</v>
      </c>
      <c r="E534" s="27">
        <v>168247</v>
      </c>
      <c r="F534" s="26" t="s">
        <v>1002</v>
      </c>
      <c r="G534" s="27">
        <v>10935</v>
      </c>
      <c r="H534" s="39">
        <v>109</v>
      </c>
      <c r="I534" s="30">
        <f t="shared" si="234"/>
        <v>109</v>
      </c>
      <c r="J534" s="30">
        <v>0</v>
      </c>
      <c r="K534" s="31"/>
      <c r="L534" s="32"/>
      <c r="M534" s="32"/>
      <c r="N534" s="32"/>
      <c r="O534" s="33" t="e">
        <f>VLOOKUP(K534,Зони!B:D,2,FALSE)</f>
        <v>#N/A</v>
      </c>
      <c r="P534" s="34" t="str">
        <f t="shared" si="235"/>
        <v>немає даних</v>
      </c>
      <c r="Q534" s="50" t="str">
        <f t="shared" si="236"/>
        <v>немає даних</v>
      </c>
      <c r="R534" s="26">
        <v>1</v>
      </c>
      <c r="S534" s="35">
        <f>VLOOKUP(E534,ящв!A:H,3,FALSE)</f>
        <v>0.01</v>
      </c>
      <c r="T534" s="44">
        <f t="shared" si="281"/>
        <v>1.4E-2</v>
      </c>
      <c r="U534" s="33">
        <v>7</v>
      </c>
      <c r="V534" s="33">
        <v>3</v>
      </c>
      <c r="W534" s="36">
        <v>3</v>
      </c>
      <c r="X534" s="37">
        <f>VLOOKUP(E534,шт!A:H,3,FALSE)</f>
        <v>1.4E-2</v>
      </c>
      <c r="Y534" s="38">
        <v>1.4E-2</v>
      </c>
      <c r="Z534" s="38">
        <v>7</v>
      </c>
      <c r="AA534" s="38">
        <v>5</v>
      </c>
      <c r="AB534" s="38">
        <v>2.5</v>
      </c>
      <c r="AC534" s="11"/>
      <c r="AD534" s="11"/>
      <c r="AE534" s="11"/>
      <c r="AF534" s="11"/>
      <c r="AG534" s="11"/>
      <c r="AH534" s="11"/>
      <c r="AI534" s="11"/>
    </row>
    <row r="535" spans="1:35" ht="46.5" customHeight="1" outlineLevel="1" x14ac:dyDescent="0.2">
      <c r="A535" s="24">
        <f t="shared" si="233"/>
        <v>21</v>
      </c>
      <c r="B535" s="25" t="s">
        <v>1003</v>
      </c>
      <c r="C535" s="26"/>
      <c r="D535" s="26" t="s">
        <v>31</v>
      </c>
      <c r="E535" s="27">
        <v>173846</v>
      </c>
      <c r="F535" s="26" t="s">
        <v>1004</v>
      </c>
      <c r="G535" s="27">
        <v>10379</v>
      </c>
      <c r="H535" s="39">
        <v>21</v>
      </c>
      <c r="I535" s="30">
        <f t="shared" si="234"/>
        <v>21</v>
      </c>
      <c r="J535" s="30">
        <v>0</v>
      </c>
      <c r="K535" s="31"/>
      <c r="L535" s="32"/>
      <c r="M535" s="32"/>
      <c r="N535" s="32"/>
      <c r="O535" s="33" t="e">
        <f>VLOOKUP(K535,Зони!B:D,2,FALSE)</f>
        <v>#N/A</v>
      </c>
      <c r="P535" s="34" t="str">
        <f t="shared" si="235"/>
        <v>немає даних</v>
      </c>
      <c r="Q535" s="50" t="str">
        <f t="shared" si="236"/>
        <v>немає даних</v>
      </c>
      <c r="R535" s="26">
        <v>1</v>
      </c>
      <c r="S535" s="35">
        <f>VLOOKUP(E535,ящв!A:H,3,FALSE)</f>
        <v>0.01</v>
      </c>
      <c r="T535" s="44" t="str">
        <f t="shared" si="281"/>
        <v>немає даних</v>
      </c>
      <c r="U535" s="33">
        <v>5.5</v>
      </c>
      <c r="V535" s="33">
        <v>3</v>
      </c>
      <c r="W535" s="36">
        <v>3</v>
      </c>
      <c r="X535" s="38"/>
      <c r="Y535" s="38"/>
      <c r="Z535" s="38"/>
      <c r="AA535" s="38"/>
      <c r="AB535" s="38"/>
      <c r="AC535" s="11"/>
      <c r="AD535" s="11"/>
      <c r="AE535" s="11"/>
      <c r="AF535" s="11"/>
      <c r="AG535" s="11"/>
      <c r="AH535" s="11"/>
      <c r="AI535" s="11"/>
    </row>
    <row r="536" spans="1:35" ht="46.5" customHeight="1" outlineLevel="1" x14ac:dyDescent="0.2">
      <c r="A536" s="24">
        <f t="shared" si="233"/>
        <v>15</v>
      </c>
      <c r="B536" s="25" t="s">
        <v>1005</v>
      </c>
      <c r="C536" s="26"/>
      <c r="D536" s="26"/>
      <c r="E536" s="27">
        <v>167802</v>
      </c>
      <c r="F536" s="26" t="s">
        <v>1006</v>
      </c>
      <c r="G536" s="27">
        <v>10309</v>
      </c>
      <c r="H536" s="39">
        <v>15</v>
      </c>
      <c r="I536" s="30">
        <f t="shared" si="234"/>
        <v>15</v>
      </c>
      <c r="J536" s="30">
        <v>0</v>
      </c>
      <c r="K536" s="31"/>
      <c r="L536" s="32"/>
      <c r="M536" s="32"/>
      <c r="N536" s="32"/>
      <c r="O536" s="33" t="e">
        <f>VLOOKUP(K536,Зони!B:D,2,FALSE)</f>
        <v>#N/A</v>
      </c>
      <c r="P536" s="34" t="str">
        <f t="shared" si="235"/>
        <v>немає даних</v>
      </c>
      <c r="Q536" s="50" t="str">
        <f t="shared" si="236"/>
        <v>немає даних</v>
      </c>
      <c r="R536" s="26">
        <v>1</v>
      </c>
      <c r="S536" s="35">
        <f>VLOOKUP(E536,ящв!A:H,3,FALSE)</f>
        <v>0.4</v>
      </c>
      <c r="T536" s="44">
        <f t="shared" si="281"/>
        <v>0.05</v>
      </c>
      <c r="U536" s="33">
        <v>9</v>
      </c>
      <c r="V536" s="33">
        <v>2</v>
      </c>
      <c r="W536" s="36">
        <v>9</v>
      </c>
      <c r="X536" s="37">
        <f>VLOOKUP(E536,шт!A:H,3,FALSE)</f>
        <v>0.05</v>
      </c>
      <c r="Y536" s="38">
        <v>0.05</v>
      </c>
      <c r="Z536" s="38">
        <v>7.5</v>
      </c>
      <c r="AA536" s="38">
        <v>7.5</v>
      </c>
      <c r="AB536" s="38">
        <v>3</v>
      </c>
      <c r="AC536" s="11"/>
      <c r="AD536" s="11"/>
      <c r="AE536" s="11"/>
      <c r="AF536" s="11"/>
      <c r="AG536" s="11"/>
      <c r="AH536" s="11"/>
      <c r="AI536" s="11"/>
    </row>
    <row r="537" spans="1:35" ht="46.5" customHeight="1" outlineLevel="1" x14ac:dyDescent="0.2">
      <c r="A537" s="24">
        <f t="shared" si="233"/>
        <v>66</v>
      </c>
      <c r="B537" s="25" t="s">
        <v>1007</v>
      </c>
      <c r="C537" s="26"/>
      <c r="D537" s="26"/>
      <c r="E537" s="27">
        <v>167800</v>
      </c>
      <c r="F537" s="26" t="s">
        <v>1008</v>
      </c>
      <c r="G537" s="27">
        <v>10576</v>
      </c>
      <c r="H537" s="39">
        <v>66</v>
      </c>
      <c r="I537" s="30">
        <f t="shared" si="234"/>
        <v>66</v>
      </c>
      <c r="J537" s="30">
        <v>0</v>
      </c>
      <c r="K537" s="31"/>
      <c r="L537" s="32"/>
      <c r="M537" s="32"/>
      <c r="N537" s="32"/>
      <c r="O537" s="33" t="e">
        <f>VLOOKUP(K537,Зони!B:D,2,FALSE)</f>
        <v>#N/A</v>
      </c>
      <c r="P537" s="34" t="str">
        <f t="shared" si="235"/>
        <v>немає даних</v>
      </c>
      <c r="Q537" s="50" t="str">
        <f t="shared" si="236"/>
        <v>немає даних</v>
      </c>
      <c r="R537" s="26">
        <v>1</v>
      </c>
      <c r="S537" s="35">
        <f>VLOOKUP(E537,ящв!A:H,3,FALSE)</f>
        <v>0.03</v>
      </c>
      <c r="T537" s="44">
        <f t="shared" si="281"/>
        <v>0.05</v>
      </c>
      <c r="U537" s="33">
        <v>7.5</v>
      </c>
      <c r="V537" s="33">
        <v>3</v>
      </c>
      <c r="W537" s="36">
        <v>7.5</v>
      </c>
      <c r="X537" s="37">
        <f>VLOOKUP(E537,шт!A:H,3,FALSE)</f>
        <v>0.05</v>
      </c>
      <c r="Y537" s="38">
        <v>0.05</v>
      </c>
      <c r="Z537" s="38">
        <v>7.5</v>
      </c>
      <c r="AA537" s="38">
        <v>7.5</v>
      </c>
      <c r="AB537" s="38">
        <v>3</v>
      </c>
      <c r="AC537" s="11"/>
      <c r="AD537" s="11"/>
      <c r="AE537" s="11"/>
      <c r="AF537" s="11"/>
      <c r="AG537" s="11"/>
      <c r="AH537" s="11"/>
      <c r="AI537" s="11"/>
    </row>
    <row r="538" spans="1:35" ht="46.5" customHeight="1" outlineLevel="1" x14ac:dyDescent="0.2">
      <c r="A538" s="24">
        <f t="shared" si="233"/>
        <v>45</v>
      </c>
      <c r="B538" s="25" t="s">
        <v>1009</v>
      </c>
      <c r="C538" s="26"/>
      <c r="D538" s="26"/>
      <c r="E538" s="27">
        <v>167822</v>
      </c>
      <c r="F538" s="26" t="s">
        <v>1010</v>
      </c>
      <c r="G538" s="27">
        <v>11453</v>
      </c>
      <c r="H538" s="39">
        <v>45</v>
      </c>
      <c r="I538" s="30">
        <f t="shared" si="234"/>
        <v>45</v>
      </c>
      <c r="J538" s="30">
        <v>0</v>
      </c>
      <c r="K538" s="31"/>
      <c r="L538" s="32"/>
      <c r="M538" s="32"/>
      <c r="N538" s="32"/>
      <c r="O538" s="33" t="e">
        <f>VLOOKUP(K538,Зони!B:D,2,FALSE)</f>
        <v>#N/A</v>
      </c>
      <c r="P538" s="34" t="str">
        <f t="shared" si="235"/>
        <v>немає даних</v>
      </c>
      <c r="Q538" s="50" t="str">
        <f t="shared" si="236"/>
        <v>немає даних</v>
      </c>
      <c r="R538" s="26">
        <v>1</v>
      </c>
      <c r="S538" s="35">
        <f>VLOOKUP(E538,ящв!A:H,3,FALSE)</f>
        <v>7.0000000000000007E-2</v>
      </c>
      <c r="T538" s="44">
        <f t="shared" si="281"/>
        <v>0.05</v>
      </c>
      <c r="U538" s="33">
        <v>11.5</v>
      </c>
      <c r="V538" s="33">
        <v>4</v>
      </c>
      <c r="W538" s="36">
        <v>9</v>
      </c>
      <c r="X538" s="37">
        <f>VLOOKUP(E538,шт!A:H,3,FALSE)</f>
        <v>0.05</v>
      </c>
      <c r="Y538" s="38">
        <v>0.05</v>
      </c>
      <c r="Z538" s="38">
        <v>11</v>
      </c>
      <c r="AA538" s="38">
        <v>9</v>
      </c>
      <c r="AB538" s="38">
        <v>3.5</v>
      </c>
      <c r="AC538" s="11"/>
      <c r="AD538" s="11"/>
      <c r="AE538" s="11"/>
      <c r="AF538" s="11"/>
      <c r="AG538" s="11"/>
      <c r="AH538" s="11"/>
      <c r="AI538" s="11"/>
    </row>
    <row r="539" spans="1:35" ht="46.5" customHeight="1" outlineLevel="1" x14ac:dyDescent="0.2">
      <c r="A539" s="24">
        <f t="shared" si="233"/>
        <v>19</v>
      </c>
      <c r="B539" s="25" t="s">
        <v>1011</v>
      </c>
      <c r="C539" s="26"/>
      <c r="D539" s="26" t="s">
        <v>31</v>
      </c>
      <c r="E539" s="27">
        <v>168968</v>
      </c>
      <c r="F539" s="26" t="s">
        <v>1012</v>
      </c>
      <c r="G539" s="27">
        <v>11574</v>
      </c>
      <c r="H539" s="39">
        <v>19</v>
      </c>
      <c r="I539" s="30">
        <f t="shared" si="234"/>
        <v>19</v>
      </c>
      <c r="J539" s="30">
        <v>0</v>
      </c>
      <c r="K539" s="31"/>
      <c r="L539" s="32"/>
      <c r="M539" s="32"/>
      <c r="N539" s="32"/>
      <c r="O539" s="33" t="e">
        <f>VLOOKUP(K539,Зони!B:D,2,FALSE)</f>
        <v>#N/A</v>
      </c>
      <c r="P539" s="34" t="str">
        <f t="shared" si="235"/>
        <v>немає даних</v>
      </c>
      <c r="Q539" s="50" t="str">
        <f t="shared" si="236"/>
        <v>немає даних</v>
      </c>
      <c r="R539" s="26">
        <v>1</v>
      </c>
      <c r="S539" s="35">
        <f>VLOOKUP(E539,ящв!A:H,3,FALSE)</f>
        <v>0.02</v>
      </c>
      <c r="T539" s="44" t="str">
        <f t="shared" si="281"/>
        <v>немає даних</v>
      </c>
      <c r="U539" s="33">
        <v>6.5</v>
      </c>
      <c r="V539" s="33">
        <v>6.5</v>
      </c>
      <c r="W539" s="36">
        <v>2</v>
      </c>
      <c r="X539" s="38"/>
      <c r="Y539" s="38"/>
      <c r="Z539" s="38"/>
      <c r="AA539" s="38"/>
      <c r="AB539" s="38"/>
      <c r="AC539" s="11"/>
      <c r="AD539" s="11"/>
      <c r="AE539" s="11"/>
      <c r="AF539" s="11"/>
      <c r="AG539" s="11"/>
      <c r="AH539" s="11"/>
      <c r="AI539" s="11"/>
    </row>
    <row r="540" spans="1:35" ht="46.5" customHeight="1" outlineLevel="1" x14ac:dyDescent="0.2">
      <c r="A540" s="24">
        <f t="shared" si="233"/>
        <v>64</v>
      </c>
      <c r="B540" s="25" t="s">
        <v>1013</v>
      </c>
      <c r="C540" s="26"/>
      <c r="D540" s="26"/>
      <c r="E540" s="27">
        <v>168866</v>
      </c>
      <c r="F540" s="26"/>
      <c r="G540" s="27">
        <v>12454</v>
      </c>
      <c r="H540" s="39">
        <v>64</v>
      </c>
      <c r="I540" s="45">
        <f t="shared" si="234"/>
        <v>64</v>
      </c>
      <c r="J540" s="30">
        <v>0</v>
      </c>
      <c r="K540" s="31"/>
      <c r="L540" s="32"/>
      <c r="M540" s="32"/>
      <c r="N540" s="32"/>
      <c r="O540" s="33" t="e">
        <f>VLOOKUP(K540,Зони!B:D,2,FALSE)</f>
        <v>#N/A</v>
      </c>
      <c r="P540" s="34" t="str">
        <f t="shared" si="235"/>
        <v>немає даних</v>
      </c>
      <c r="Q540" s="50" t="str">
        <f t="shared" si="236"/>
        <v>немає даних</v>
      </c>
      <c r="R540" s="47">
        <v>1</v>
      </c>
      <c r="S540" s="44" t="str">
        <f>IF(X540&lt;&gt;"",X540*R540,"немає даних")</f>
        <v>немає даних</v>
      </c>
      <c r="T540" s="44" t="str">
        <f t="shared" si="281"/>
        <v>немає даних</v>
      </c>
      <c r="U540" s="48" t="str">
        <f t="shared" ref="U540:W540" si="284">IF(Z540&lt;&gt;"",Z540,"немає даних")</f>
        <v>немає даних</v>
      </c>
      <c r="V540" s="48" t="str">
        <f t="shared" si="284"/>
        <v>немає даних</v>
      </c>
      <c r="W540" s="48" t="str">
        <f t="shared" si="284"/>
        <v>немає даних</v>
      </c>
      <c r="X540" s="38"/>
      <c r="Y540" s="38"/>
      <c r="Z540" s="38"/>
      <c r="AA540" s="38"/>
      <c r="AB540" s="38"/>
      <c r="AC540" s="11"/>
      <c r="AD540" s="11"/>
      <c r="AE540" s="11"/>
      <c r="AF540" s="11"/>
      <c r="AG540" s="11"/>
      <c r="AH540" s="11"/>
      <c r="AI540" s="11"/>
    </row>
    <row r="541" spans="1:35" ht="46.5" customHeight="1" outlineLevel="1" x14ac:dyDescent="0.2">
      <c r="A541" s="24">
        <f t="shared" si="233"/>
        <v>38</v>
      </c>
      <c r="B541" s="25" t="s">
        <v>1014</v>
      </c>
      <c r="C541" s="26"/>
      <c r="D541" s="26" t="s">
        <v>31</v>
      </c>
      <c r="E541" s="27">
        <v>168873</v>
      </c>
      <c r="F541" s="26" t="s">
        <v>1015</v>
      </c>
      <c r="G541" s="27">
        <v>12465</v>
      </c>
      <c r="H541" s="39">
        <v>38</v>
      </c>
      <c r="I541" s="30">
        <f t="shared" si="234"/>
        <v>38</v>
      </c>
      <c r="J541" s="30">
        <v>0</v>
      </c>
      <c r="K541" s="31"/>
      <c r="L541" s="32"/>
      <c r="M541" s="32"/>
      <c r="N541" s="32"/>
      <c r="O541" s="33" t="e">
        <f>VLOOKUP(K541,Зони!B:D,2,FALSE)</f>
        <v>#N/A</v>
      </c>
      <c r="P541" s="34" t="str">
        <f t="shared" si="235"/>
        <v>немає даних</v>
      </c>
      <c r="Q541" s="50" t="str">
        <f t="shared" si="236"/>
        <v>немає даних</v>
      </c>
      <c r="R541" s="26">
        <v>1</v>
      </c>
      <c r="S541" s="35">
        <f>VLOOKUP(E541,ящв!A:H,3,FALSE)</f>
        <v>0.02</v>
      </c>
      <c r="T541" s="44" t="str">
        <f t="shared" si="281"/>
        <v>немає даних</v>
      </c>
      <c r="U541" s="33">
        <v>8.5</v>
      </c>
      <c r="V541" s="33">
        <v>6.5</v>
      </c>
      <c r="W541" s="36">
        <v>3</v>
      </c>
      <c r="X541" s="38"/>
      <c r="Y541" s="38"/>
      <c r="Z541" s="38"/>
      <c r="AA541" s="38"/>
      <c r="AB541" s="38"/>
      <c r="AC541" s="11"/>
      <c r="AD541" s="11"/>
      <c r="AE541" s="11"/>
      <c r="AF541" s="11"/>
      <c r="AG541" s="11"/>
      <c r="AH541" s="11"/>
      <c r="AI541" s="11"/>
    </row>
    <row r="542" spans="1:35" ht="46.5" customHeight="1" outlineLevel="1" x14ac:dyDescent="0.2">
      <c r="A542" s="24">
        <f t="shared" si="233"/>
        <v>8</v>
      </c>
      <c r="B542" s="25" t="s">
        <v>1016</v>
      </c>
      <c r="C542" s="26"/>
      <c r="D542" s="26" t="s">
        <v>31</v>
      </c>
      <c r="E542" s="27">
        <v>168879</v>
      </c>
      <c r="F542" s="26" t="s">
        <v>1017</v>
      </c>
      <c r="G542" s="27">
        <v>12476</v>
      </c>
      <c r="H542" s="39">
        <v>8</v>
      </c>
      <c r="I542" s="30">
        <f t="shared" si="234"/>
        <v>8</v>
      </c>
      <c r="J542" s="30">
        <v>0</v>
      </c>
      <c r="K542" s="31"/>
      <c r="L542" s="32"/>
      <c r="M542" s="32"/>
      <c r="N542" s="32"/>
      <c r="O542" s="33" t="e">
        <f>VLOOKUP(K542,Зони!B:D,2,FALSE)</f>
        <v>#N/A</v>
      </c>
      <c r="P542" s="34" t="str">
        <f t="shared" si="235"/>
        <v>немає даних</v>
      </c>
      <c r="Q542" s="50" t="str">
        <f t="shared" si="236"/>
        <v>немає даних</v>
      </c>
      <c r="R542" s="26">
        <v>1</v>
      </c>
      <c r="S542" s="35">
        <f>VLOOKUP(E542,ящв!A:H,3,FALSE)</f>
        <v>0.04</v>
      </c>
      <c r="T542" s="44" t="str">
        <f t="shared" si="281"/>
        <v>немає даних</v>
      </c>
      <c r="U542" s="33">
        <v>8.5</v>
      </c>
      <c r="V542" s="33">
        <v>7.5</v>
      </c>
      <c r="W542" s="36">
        <v>3</v>
      </c>
      <c r="X542" s="38"/>
      <c r="Y542" s="38"/>
      <c r="Z542" s="38"/>
      <c r="AA542" s="38"/>
      <c r="AB542" s="38"/>
      <c r="AC542" s="11"/>
      <c r="AD542" s="11"/>
      <c r="AE542" s="11"/>
      <c r="AF542" s="11"/>
      <c r="AG542" s="11"/>
      <c r="AH542" s="11"/>
      <c r="AI542" s="11"/>
    </row>
    <row r="543" spans="1:35" ht="46.5" customHeight="1" outlineLevel="1" x14ac:dyDescent="0.2">
      <c r="A543" s="24">
        <f t="shared" si="233"/>
        <v>25</v>
      </c>
      <c r="B543" s="25" t="s">
        <v>1018</v>
      </c>
      <c r="C543" s="26"/>
      <c r="D543" s="26" t="s">
        <v>31</v>
      </c>
      <c r="E543" s="27">
        <v>167767</v>
      </c>
      <c r="F543" s="26" t="s">
        <v>1019</v>
      </c>
      <c r="G543" s="27">
        <v>10043</v>
      </c>
      <c r="H543" s="39">
        <v>25</v>
      </c>
      <c r="I543" s="30">
        <f t="shared" si="234"/>
        <v>25</v>
      </c>
      <c r="J543" s="30">
        <v>0</v>
      </c>
      <c r="K543" s="31"/>
      <c r="L543" s="32"/>
      <c r="M543" s="32"/>
      <c r="N543" s="32"/>
      <c r="O543" s="33" t="e">
        <f>VLOOKUP(K543,Зони!B:D,2,FALSE)</f>
        <v>#N/A</v>
      </c>
      <c r="P543" s="34" t="str">
        <f t="shared" si="235"/>
        <v>немає даних</v>
      </c>
      <c r="Q543" s="50" t="str">
        <f t="shared" si="236"/>
        <v>немає даних</v>
      </c>
      <c r="R543" s="26">
        <v>1</v>
      </c>
      <c r="S543" s="35">
        <f>VLOOKUP(E543,ящв!A:H,3,FALSE)</f>
        <v>0.01</v>
      </c>
      <c r="T543" s="44">
        <f t="shared" si="281"/>
        <v>0.01</v>
      </c>
      <c r="U543" s="33">
        <v>3.5</v>
      </c>
      <c r="V543" s="33">
        <v>1.5</v>
      </c>
      <c r="W543" s="36">
        <v>3.5</v>
      </c>
      <c r="X543" s="37">
        <f>VLOOKUP(E543,шт!A:H,3,FALSE)</f>
        <v>0.01</v>
      </c>
      <c r="Y543" s="38">
        <v>0.01</v>
      </c>
      <c r="Z543" s="38">
        <v>3</v>
      </c>
      <c r="AA543" s="38">
        <v>3</v>
      </c>
      <c r="AB543" s="38">
        <v>1.5</v>
      </c>
      <c r="AC543" s="11"/>
      <c r="AD543" s="11"/>
      <c r="AE543" s="11"/>
      <c r="AF543" s="11"/>
      <c r="AG543" s="11"/>
      <c r="AH543" s="11"/>
      <c r="AI543" s="11"/>
    </row>
    <row r="544" spans="1:35" ht="46.5" customHeight="1" outlineLevel="1" x14ac:dyDescent="0.2">
      <c r="A544" s="24">
        <f t="shared" si="233"/>
        <v>35</v>
      </c>
      <c r="B544" s="25" t="s">
        <v>1020</v>
      </c>
      <c r="C544" s="26"/>
      <c r="D544" s="26"/>
      <c r="E544" s="27">
        <v>167766</v>
      </c>
      <c r="F544" s="26" t="s">
        <v>1021</v>
      </c>
      <c r="G544" s="27">
        <v>10649</v>
      </c>
      <c r="H544" s="39">
        <v>35</v>
      </c>
      <c r="I544" s="30">
        <f t="shared" si="234"/>
        <v>35</v>
      </c>
      <c r="J544" s="30">
        <v>0</v>
      </c>
      <c r="K544" s="31"/>
      <c r="L544" s="32"/>
      <c r="M544" s="32"/>
      <c r="N544" s="32"/>
      <c r="O544" s="33" t="e">
        <f>VLOOKUP(K544,Зони!B:D,2,FALSE)</f>
        <v>#N/A</v>
      </c>
      <c r="P544" s="34" t="str">
        <f t="shared" si="235"/>
        <v>немає даних</v>
      </c>
      <c r="Q544" s="50" t="str">
        <f t="shared" si="236"/>
        <v>немає даних</v>
      </c>
      <c r="R544" s="26">
        <v>1</v>
      </c>
      <c r="S544" s="35">
        <f>VLOOKUP(E544,ящв!A:H,3,FALSE)</f>
        <v>0.01</v>
      </c>
      <c r="T544" s="44">
        <f t="shared" si="281"/>
        <v>0.01</v>
      </c>
      <c r="U544" s="33">
        <v>3.5</v>
      </c>
      <c r="V544" s="33">
        <v>1</v>
      </c>
      <c r="W544" s="36">
        <v>3.5</v>
      </c>
      <c r="X544" s="37">
        <f>VLOOKUP(E544,шт!A:H,3,FALSE)</f>
        <v>0.01</v>
      </c>
      <c r="Y544" s="38">
        <v>0.01</v>
      </c>
      <c r="Z544" s="38">
        <v>3.5</v>
      </c>
      <c r="AA544" s="38">
        <v>3.5</v>
      </c>
      <c r="AB544" s="38">
        <v>1.5</v>
      </c>
      <c r="AC544" s="11"/>
      <c r="AD544" s="11"/>
      <c r="AE544" s="11"/>
      <c r="AF544" s="11"/>
      <c r="AG544" s="11"/>
      <c r="AH544" s="11"/>
      <c r="AI544" s="11"/>
    </row>
    <row r="545" spans="1:35" ht="46.5" customHeight="1" outlineLevel="1" x14ac:dyDescent="0.2">
      <c r="A545" s="24">
        <f t="shared" si="233"/>
        <v>38</v>
      </c>
      <c r="B545" s="25" t="s">
        <v>1022</v>
      </c>
      <c r="C545" s="26"/>
      <c r="D545" s="26"/>
      <c r="E545" s="27">
        <v>167797</v>
      </c>
      <c r="F545" s="26" t="s">
        <v>1023</v>
      </c>
      <c r="G545" s="27">
        <v>10313</v>
      </c>
      <c r="H545" s="39">
        <v>38</v>
      </c>
      <c r="I545" s="30">
        <f t="shared" si="234"/>
        <v>38</v>
      </c>
      <c r="J545" s="30">
        <v>0</v>
      </c>
      <c r="K545" s="31"/>
      <c r="L545" s="32"/>
      <c r="M545" s="32"/>
      <c r="N545" s="32"/>
      <c r="O545" s="33" t="e">
        <f>VLOOKUP(K545,Зони!B:D,2,FALSE)</f>
        <v>#N/A</v>
      </c>
      <c r="P545" s="34" t="str">
        <f t="shared" si="235"/>
        <v>немає даних</v>
      </c>
      <c r="Q545" s="50" t="str">
        <f t="shared" si="236"/>
        <v>немає даних</v>
      </c>
      <c r="R545" s="26">
        <v>1</v>
      </c>
      <c r="S545" s="35">
        <f>VLOOKUP(E545,ящв!A:H,3,FALSE)</f>
        <v>0.01</v>
      </c>
      <c r="T545" s="44">
        <f t="shared" si="281"/>
        <v>0.01</v>
      </c>
      <c r="U545" s="33">
        <v>5</v>
      </c>
      <c r="V545" s="33">
        <v>0.5</v>
      </c>
      <c r="W545" s="36">
        <v>5</v>
      </c>
      <c r="X545" s="37">
        <f>VLOOKUP(E545,шт!A:H,3,FALSE)</f>
        <v>0.01</v>
      </c>
      <c r="Y545" s="38">
        <v>0.01</v>
      </c>
      <c r="Z545" s="38">
        <v>5</v>
      </c>
      <c r="AA545" s="38">
        <v>4</v>
      </c>
      <c r="AB545" s="38">
        <v>1</v>
      </c>
      <c r="AC545" s="11"/>
      <c r="AD545" s="11"/>
      <c r="AE545" s="11"/>
      <c r="AF545" s="11"/>
      <c r="AG545" s="11"/>
      <c r="AH545" s="11"/>
      <c r="AI545" s="11"/>
    </row>
    <row r="546" spans="1:35" ht="46.5" customHeight="1" outlineLevel="1" x14ac:dyDescent="0.2">
      <c r="A546" s="24">
        <f t="shared" si="233"/>
        <v>180</v>
      </c>
      <c r="B546" s="25" t="s">
        <v>1024</v>
      </c>
      <c r="C546" s="26"/>
      <c r="D546" s="26" t="s">
        <v>31</v>
      </c>
      <c r="E546" s="27">
        <v>168709</v>
      </c>
      <c r="F546" s="26" t="s">
        <v>1025</v>
      </c>
      <c r="G546" s="27">
        <v>10381</v>
      </c>
      <c r="H546" s="39">
        <v>180</v>
      </c>
      <c r="I546" s="30">
        <f t="shared" si="234"/>
        <v>180</v>
      </c>
      <c r="J546" s="30">
        <v>0</v>
      </c>
      <c r="K546" s="31"/>
      <c r="L546" s="32"/>
      <c r="M546" s="32"/>
      <c r="N546" s="32"/>
      <c r="O546" s="33" t="e">
        <f>VLOOKUP(K546,Зони!B:D,2,FALSE)</f>
        <v>#N/A</v>
      </c>
      <c r="P546" s="34" t="str">
        <f t="shared" si="235"/>
        <v>немає даних</v>
      </c>
      <c r="Q546" s="50" t="str">
        <f t="shared" si="236"/>
        <v>немає даних</v>
      </c>
      <c r="R546" s="26">
        <v>1</v>
      </c>
      <c r="S546" s="35">
        <f>VLOOKUP(E546,ящв!A:H,3,FALSE)</f>
        <v>0.01</v>
      </c>
      <c r="T546" s="44" t="str">
        <f t="shared" si="281"/>
        <v>немає даних</v>
      </c>
      <c r="U546" s="33">
        <v>6</v>
      </c>
      <c r="V546" s="33">
        <v>1</v>
      </c>
      <c r="W546" s="36">
        <v>7</v>
      </c>
      <c r="X546" s="38"/>
      <c r="Y546" s="38"/>
      <c r="Z546" s="38"/>
      <c r="AA546" s="38"/>
      <c r="AB546" s="38"/>
      <c r="AC546" s="11"/>
      <c r="AD546" s="11"/>
      <c r="AE546" s="11"/>
      <c r="AF546" s="11"/>
      <c r="AG546" s="11"/>
      <c r="AH546" s="11"/>
      <c r="AI546" s="11"/>
    </row>
    <row r="547" spans="1:35" ht="46.5" customHeight="1" outlineLevel="1" x14ac:dyDescent="0.2">
      <c r="A547" s="24">
        <f t="shared" si="233"/>
        <v>117</v>
      </c>
      <c r="B547" s="25" t="s">
        <v>1026</v>
      </c>
      <c r="C547" s="26"/>
      <c r="D547" s="26" t="s">
        <v>31</v>
      </c>
      <c r="E547" s="27">
        <v>173847</v>
      </c>
      <c r="F547" s="26" t="s">
        <v>1027</v>
      </c>
      <c r="G547" s="27">
        <v>10382</v>
      </c>
      <c r="H547" s="39">
        <v>117</v>
      </c>
      <c r="I547" s="30">
        <f t="shared" si="234"/>
        <v>117</v>
      </c>
      <c r="J547" s="30">
        <v>0</v>
      </c>
      <c r="K547" s="31"/>
      <c r="L547" s="32"/>
      <c r="M547" s="32"/>
      <c r="N547" s="32"/>
      <c r="O547" s="33" t="e">
        <f>VLOOKUP(K547,Зони!B:D,2,FALSE)</f>
        <v>#N/A</v>
      </c>
      <c r="P547" s="34" t="str">
        <f t="shared" si="235"/>
        <v>немає даних</v>
      </c>
      <c r="Q547" s="50" t="str">
        <f t="shared" si="236"/>
        <v>немає даних</v>
      </c>
      <c r="R547" s="26">
        <v>1</v>
      </c>
      <c r="S547" s="35">
        <f>VLOOKUP(E547,ящв!A:H,3,FALSE)</f>
        <v>0.05</v>
      </c>
      <c r="T547" s="44" t="str">
        <f t="shared" si="281"/>
        <v>немає даних</v>
      </c>
      <c r="U547" s="33">
        <v>5</v>
      </c>
      <c r="V547" s="33">
        <v>4</v>
      </c>
      <c r="W547" s="36">
        <v>1</v>
      </c>
      <c r="X547" s="38"/>
      <c r="Y547" s="38"/>
      <c r="Z547" s="38"/>
      <c r="AA547" s="38"/>
      <c r="AB547" s="38"/>
      <c r="AC547" s="11"/>
      <c r="AD547" s="11"/>
      <c r="AE547" s="11"/>
      <c r="AF547" s="11"/>
      <c r="AG547" s="11"/>
      <c r="AH547" s="11"/>
      <c r="AI547" s="11"/>
    </row>
    <row r="548" spans="1:35" ht="46.5" customHeight="1" outlineLevel="1" x14ac:dyDescent="0.2">
      <c r="A548" s="24">
        <f t="shared" si="233"/>
        <v>166</v>
      </c>
      <c r="B548" s="25" t="s">
        <v>1028</v>
      </c>
      <c r="C548" s="26"/>
      <c r="D548" s="26" t="s">
        <v>31</v>
      </c>
      <c r="E548" s="27">
        <v>167820</v>
      </c>
      <c r="F548" s="26" t="s">
        <v>1029</v>
      </c>
      <c r="G548" s="27">
        <v>10936</v>
      </c>
      <c r="H548" s="39">
        <v>166</v>
      </c>
      <c r="I548" s="30">
        <f t="shared" si="234"/>
        <v>166</v>
      </c>
      <c r="J548" s="30">
        <v>0</v>
      </c>
      <c r="K548" s="31"/>
      <c r="L548" s="32"/>
      <c r="M548" s="32"/>
      <c r="N548" s="32"/>
      <c r="O548" s="33" t="e">
        <f>VLOOKUP(K548,Зони!B:D,2,FALSE)</f>
        <v>#N/A</v>
      </c>
      <c r="P548" s="34" t="str">
        <f t="shared" si="235"/>
        <v>немає даних</v>
      </c>
      <c r="Q548" s="50" t="str">
        <f t="shared" si="236"/>
        <v>немає даних</v>
      </c>
      <c r="R548" s="26">
        <v>1</v>
      </c>
      <c r="S548" s="35">
        <f>VLOOKUP(E548,ящв!A:H,3,FALSE)</f>
        <v>0.01</v>
      </c>
      <c r="T548" s="44">
        <f t="shared" si="281"/>
        <v>0.01</v>
      </c>
      <c r="U548" s="33">
        <v>9</v>
      </c>
      <c r="V548" s="33">
        <v>1</v>
      </c>
      <c r="W548" s="36">
        <v>8</v>
      </c>
      <c r="X548" s="37">
        <f>VLOOKUP(E548,шт!A:H,3,FALSE)</f>
        <v>0.01</v>
      </c>
      <c r="Y548" s="38">
        <v>0.01</v>
      </c>
      <c r="Z548" s="38">
        <v>8.5</v>
      </c>
      <c r="AA548" s="38">
        <v>7</v>
      </c>
      <c r="AB548" s="38">
        <v>1</v>
      </c>
      <c r="AC548" s="11"/>
      <c r="AD548" s="11"/>
      <c r="AE548" s="11"/>
      <c r="AF548" s="11"/>
      <c r="AG548" s="11"/>
      <c r="AH548" s="11"/>
      <c r="AI548" s="11"/>
    </row>
    <row r="549" spans="1:35" ht="46.5" customHeight="1" outlineLevel="1" x14ac:dyDescent="0.2">
      <c r="A549" s="24">
        <f t="shared" si="233"/>
        <v>2</v>
      </c>
      <c r="B549" s="25" t="s">
        <v>1030</v>
      </c>
      <c r="C549" s="26"/>
      <c r="D549" s="26" t="s">
        <v>31</v>
      </c>
      <c r="E549" s="27">
        <v>168241</v>
      </c>
      <c r="F549" s="26" t="s">
        <v>1031</v>
      </c>
      <c r="G549" s="27">
        <v>10575</v>
      </c>
      <c r="H549" s="39">
        <v>2</v>
      </c>
      <c r="I549" s="30">
        <f t="shared" si="234"/>
        <v>2</v>
      </c>
      <c r="J549" s="30">
        <v>0</v>
      </c>
      <c r="K549" s="31"/>
      <c r="L549" s="32"/>
      <c r="M549" s="32"/>
      <c r="N549" s="32"/>
      <c r="O549" s="33" t="e">
        <f>VLOOKUP(K549,Зони!B:D,2,FALSE)</f>
        <v>#N/A</v>
      </c>
      <c r="P549" s="34" t="str">
        <f t="shared" si="235"/>
        <v>немає даних</v>
      </c>
      <c r="Q549" s="50" t="str">
        <f t="shared" si="236"/>
        <v>немає даних</v>
      </c>
      <c r="R549" s="26">
        <v>1</v>
      </c>
      <c r="S549" s="35">
        <f>VLOOKUP(E549,ящв!A:H,3,FALSE)</f>
        <v>0.11</v>
      </c>
      <c r="T549" s="44">
        <f t="shared" si="281"/>
        <v>0.1</v>
      </c>
      <c r="U549" s="33">
        <v>4.5</v>
      </c>
      <c r="V549" s="33">
        <v>14</v>
      </c>
      <c r="W549" s="36">
        <v>4.5</v>
      </c>
      <c r="X549" s="37">
        <f>VLOOKUP(E549,шт!A:H,3,FALSE)</f>
        <v>0.1</v>
      </c>
      <c r="Y549" s="38">
        <v>0.1</v>
      </c>
      <c r="Z549" s="38">
        <v>14</v>
      </c>
      <c r="AA549" s="38">
        <v>9.5</v>
      </c>
      <c r="AB549" s="38">
        <v>4.5</v>
      </c>
      <c r="AC549" s="11"/>
      <c r="AD549" s="11"/>
      <c r="AE549" s="11"/>
      <c r="AF549" s="11"/>
      <c r="AG549" s="11"/>
      <c r="AH549" s="11"/>
      <c r="AI549" s="11"/>
    </row>
    <row r="550" spans="1:35" ht="46.5" customHeight="1" outlineLevel="1" x14ac:dyDescent="0.2">
      <c r="A550" s="24">
        <f t="shared" si="233"/>
        <v>289</v>
      </c>
      <c r="B550" s="25" t="s">
        <v>1032</v>
      </c>
      <c r="C550" s="26"/>
      <c r="D550" s="26"/>
      <c r="E550" s="27">
        <v>167817</v>
      </c>
      <c r="F550" s="26"/>
      <c r="G550" s="27">
        <v>10383</v>
      </c>
      <c r="H550" s="39">
        <v>289</v>
      </c>
      <c r="I550" s="45">
        <f t="shared" si="234"/>
        <v>289</v>
      </c>
      <c r="J550" s="30">
        <v>0</v>
      </c>
      <c r="K550" s="31"/>
      <c r="L550" s="32"/>
      <c r="M550" s="32"/>
      <c r="N550" s="32"/>
      <c r="O550" s="33" t="e">
        <f>VLOOKUP(K550,Зони!B:D,2,FALSE)</f>
        <v>#N/A</v>
      </c>
      <c r="P550" s="34" t="str">
        <f t="shared" si="235"/>
        <v>немає даних</v>
      </c>
      <c r="Q550" s="50" t="str">
        <f t="shared" si="236"/>
        <v>немає даних</v>
      </c>
      <c r="R550" s="47">
        <v>1</v>
      </c>
      <c r="S550" s="49">
        <f t="shared" ref="S550:W550" si="285">IF(X550&lt;&gt;"",X550,"немає даних")</f>
        <v>0.1</v>
      </c>
      <c r="T550" s="48">
        <f t="shared" si="285"/>
        <v>0.1</v>
      </c>
      <c r="U550" s="48">
        <f t="shared" si="285"/>
        <v>30.5</v>
      </c>
      <c r="V550" s="48">
        <f t="shared" si="285"/>
        <v>3</v>
      </c>
      <c r="W550" s="48">
        <f t="shared" si="285"/>
        <v>3</v>
      </c>
      <c r="X550" s="37">
        <f>VLOOKUP(E550,шт!A:H,3,FALSE)</f>
        <v>0.1</v>
      </c>
      <c r="Y550" s="38">
        <v>0.1</v>
      </c>
      <c r="Z550" s="38">
        <v>30.5</v>
      </c>
      <c r="AA550" s="38">
        <v>3</v>
      </c>
      <c r="AB550" s="38">
        <v>3</v>
      </c>
      <c r="AC550" s="11"/>
      <c r="AD550" s="11"/>
      <c r="AE550" s="11"/>
      <c r="AF550" s="11"/>
      <c r="AG550" s="11"/>
      <c r="AH550" s="11"/>
      <c r="AI550" s="11"/>
    </row>
    <row r="551" spans="1:35" ht="46.5" customHeight="1" outlineLevel="1" x14ac:dyDescent="0.2">
      <c r="A551" s="24">
        <f t="shared" si="233"/>
        <v>14</v>
      </c>
      <c r="B551" s="25" t="s">
        <v>1033</v>
      </c>
      <c r="C551" s="26"/>
      <c r="D551" s="26"/>
      <c r="E551" s="27">
        <v>168955</v>
      </c>
      <c r="F551" s="26" t="s">
        <v>1034</v>
      </c>
      <c r="G551" s="27">
        <v>10571</v>
      </c>
      <c r="H551" s="39">
        <v>14</v>
      </c>
      <c r="I551" s="30">
        <f t="shared" si="234"/>
        <v>14</v>
      </c>
      <c r="J551" s="30">
        <v>0</v>
      </c>
      <c r="K551" s="31"/>
      <c r="L551" s="32"/>
      <c r="M551" s="32"/>
      <c r="N551" s="32"/>
      <c r="O551" s="33" t="e">
        <f>VLOOKUP(K551,Зони!B:D,2,FALSE)</f>
        <v>#N/A</v>
      </c>
      <c r="P551" s="34" t="str">
        <f t="shared" si="235"/>
        <v>немає даних</v>
      </c>
      <c r="Q551" s="50" t="str">
        <f t="shared" si="236"/>
        <v>немає даних</v>
      </c>
      <c r="R551" s="26">
        <v>1</v>
      </c>
      <c r="S551" s="35">
        <f>VLOOKUP(E551,ящв!A:H,3,FALSE)</f>
        <v>0.57999999999999996</v>
      </c>
      <c r="T551" s="35">
        <f>VLOOKUP(E551,ящв!A:H,4,FALSE)</f>
        <v>2E-3</v>
      </c>
      <c r="U551" s="33">
        <v>65.5</v>
      </c>
      <c r="V551" s="33">
        <v>5.2</v>
      </c>
      <c r="W551" s="36">
        <v>5.2</v>
      </c>
      <c r="X551" s="37">
        <f>VLOOKUP(E551,шт!A:H,3,FALSE)</f>
        <v>0.5</v>
      </c>
      <c r="Y551" s="38">
        <v>0.5</v>
      </c>
      <c r="Z551" s="38">
        <v>56.5</v>
      </c>
      <c r="AA551" s="38">
        <v>12</v>
      </c>
      <c r="AB551" s="38">
        <v>3</v>
      </c>
      <c r="AC551" s="11"/>
      <c r="AD551" s="11"/>
      <c r="AE551" s="11"/>
      <c r="AF551" s="11"/>
      <c r="AG551" s="11"/>
      <c r="AH551" s="11"/>
      <c r="AI551" s="11"/>
    </row>
    <row r="552" spans="1:35" ht="46.5" customHeight="1" outlineLevel="1" x14ac:dyDescent="0.2">
      <c r="A552" s="24">
        <f t="shared" si="233"/>
        <v>18</v>
      </c>
      <c r="B552" s="25" t="s">
        <v>1035</v>
      </c>
      <c r="C552" s="26"/>
      <c r="D552" s="26" t="s">
        <v>31</v>
      </c>
      <c r="E552" s="27">
        <v>168942</v>
      </c>
      <c r="F552" s="26"/>
      <c r="G552" s="27">
        <v>11874</v>
      </c>
      <c r="H552" s="39">
        <v>18</v>
      </c>
      <c r="I552" s="45">
        <f t="shared" si="234"/>
        <v>18</v>
      </c>
      <c r="J552" s="30">
        <v>0</v>
      </c>
      <c r="K552" s="31"/>
      <c r="L552" s="32"/>
      <c r="M552" s="32"/>
      <c r="N552" s="32"/>
      <c r="O552" s="33" t="e">
        <f>VLOOKUP(K552,Зони!B:D,2,FALSE)</f>
        <v>#N/A</v>
      </c>
      <c r="P552" s="34" t="str">
        <f t="shared" si="235"/>
        <v>немає даних</v>
      </c>
      <c r="Q552" s="50" t="str">
        <f t="shared" si="236"/>
        <v>немає даних</v>
      </c>
      <c r="R552" s="47">
        <v>1</v>
      </c>
      <c r="S552" s="49">
        <f t="shared" ref="S552:W552" si="286">IF(X552&lt;&gt;"",X552,"немає даних")</f>
        <v>0.1</v>
      </c>
      <c r="T552" s="48">
        <f t="shared" si="286"/>
        <v>0.1</v>
      </c>
      <c r="U552" s="48">
        <f t="shared" si="286"/>
        <v>31</v>
      </c>
      <c r="V552" s="48">
        <f t="shared" si="286"/>
        <v>31</v>
      </c>
      <c r="W552" s="48">
        <f t="shared" si="286"/>
        <v>3.7</v>
      </c>
      <c r="X552" s="37">
        <f>VLOOKUP(E552,шт!A:H,3,FALSE)</f>
        <v>0.1</v>
      </c>
      <c r="Y552" s="38">
        <v>0.1</v>
      </c>
      <c r="Z552" s="38">
        <v>31</v>
      </c>
      <c r="AA552" s="38">
        <v>31</v>
      </c>
      <c r="AB552" s="38">
        <v>3.7</v>
      </c>
      <c r="AC552" s="11"/>
      <c r="AD552" s="11"/>
      <c r="AE552" s="11"/>
      <c r="AF552" s="11"/>
      <c r="AG552" s="11"/>
      <c r="AH552" s="11"/>
      <c r="AI552" s="11"/>
    </row>
    <row r="553" spans="1:35" ht="46.5" customHeight="1" outlineLevel="1" x14ac:dyDescent="0.2">
      <c r="A553" s="24">
        <f t="shared" si="233"/>
        <v>2</v>
      </c>
      <c r="B553" s="25" t="s">
        <v>1036</v>
      </c>
      <c r="C553" s="26"/>
      <c r="D553" s="26" t="s">
        <v>31</v>
      </c>
      <c r="E553" s="27">
        <v>168872</v>
      </c>
      <c r="F553" s="26" t="s">
        <v>1037</v>
      </c>
      <c r="G553" s="27">
        <v>12463</v>
      </c>
      <c r="H553" s="39">
        <v>2</v>
      </c>
      <c r="I553" s="30">
        <f t="shared" si="234"/>
        <v>2</v>
      </c>
      <c r="J553" s="30">
        <v>0</v>
      </c>
      <c r="K553" s="31"/>
      <c r="L553" s="32"/>
      <c r="M553" s="32"/>
      <c r="N553" s="32"/>
      <c r="O553" s="33" t="e">
        <f>VLOOKUP(K553,Зони!B:D,2,FALSE)</f>
        <v>#N/A</v>
      </c>
      <c r="P553" s="34" t="str">
        <f t="shared" si="235"/>
        <v>немає даних</v>
      </c>
      <c r="Q553" s="50" t="str">
        <f t="shared" si="236"/>
        <v>немає даних</v>
      </c>
      <c r="R553" s="26">
        <v>1</v>
      </c>
      <c r="S553" s="35">
        <f>VLOOKUP(E553,ящв!A:H,3,FALSE)</f>
        <v>0.3</v>
      </c>
      <c r="T553" s="35">
        <f>VLOOKUP(E553,ящв!A:H,4,FALSE)</f>
        <v>1E-3</v>
      </c>
      <c r="U553" s="33">
        <v>18</v>
      </c>
      <c r="V553" s="33">
        <v>11</v>
      </c>
      <c r="W553" s="36">
        <v>6</v>
      </c>
      <c r="X553" s="38"/>
      <c r="Y553" s="38"/>
      <c r="Z553" s="38"/>
      <c r="AA553" s="38"/>
      <c r="AB553" s="38"/>
      <c r="AC553" s="11"/>
      <c r="AD553" s="11"/>
      <c r="AE553" s="11"/>
      <c r="AF553" s="11"/>
      <c r="AG553" s="11"/>
      <c r="AH553" s="11"/>
      <c r="AI553" s="11"/>
    </row>
    <row r="554" spans="1:35" ht="46.5" customHeight="1" outlineLevel="1" x14ac:dyDescent="0.2">
      <c r="A554" s="24">
        <f t="shared" si="233"/>
        <v>7</v>
      </c>
      <c r="B554" s="25" t="s">
        <v>1038</v>
      </c>
      <c r="C554" s="26"/>
      <c r="D554" s="26" t="s">
        <v>31</v>
      </c>
      <c r="E554" s="27">
        <v>173906</v>
      </c>
      <c r="F554" s="26"/>
      <c r="G554" s="27">
        <v>12799</v>
      </c>
      <c r="H554" s="39">
        <v>7</v>
      </c>
      <c r="I554" s="45">
        <f t="shared" si="234"/>
        <v>7</v>
      </c>
      <c r="J554" s="30">
        <v>0</v>
      </c>
      <c r="K554" s="31"/>
      <c r="L554" s="32"/>
      <c r="M554" s="32"/>
      <c r="N554" s="32"/>
      <c r="O554" s="33" t="e">
        <f>VLOOKUP(K554,Зони!B:D,2,FALSE)</f>
        <v>#N/A</v>
      </c>
      <c r="P554" s="34" t="str">
        <f t="shared" si="235"/>
        <v>немає даних</v>
      </c>
      <c r="Q554" s="50" t="str">
        <f t="shared" si="236"/>
        <v>немає даних</v>
      </c>
      <c r="R554" s="47">
        <v>1</v>
      </c>
      <c r="S554" s="44" t="str">
        <f>IF(X554&lt;&gt;"",X554*R554,"немає даних")</f>
        <v>немає даних</v>
      </c>
      <c r="T554" s="44" t="str">
        <f>IF(Y554&lt;&gt;"",Y554*R554,"немає даних")</f>
        <v>немає даних</v>
      </c>
      <c r="U554" s="48" t="str">
        <f t="shared" ref="U554:W554" si="287">IF(Z554&lt;&gt;"",Z554,"немає даних")</f>
        <v>немає даних</v>
      </c>
      <c r="V554" s="48" t="str">
        <f t="shared" si="287"/>
        <v>немає даних</v>
      </c>
      <c r="W554" s="48" t="str">
        <f t="shared" si="287"/>
        <v>немає даних</v>
      </c>
      <c r="X554" s="38"/>
      <c r="Y554" s="38"/>
      <c r="Z554" s="38"/>
      <c r="AA554" s="38"/>
      <c r="AB554" s="38"/>
      <c r="AC554" s="11"/>
      <c r="AD554" s="11"/>
      <c r="AE554" s="11"/>
      <c r="AF554" s="11"/>
      <c r="AG554" s="11"/>
      <c r="AH554" s="11"/>
      <c r="AI554" s="11"/>
    </row>
    <row r="555" spans="1:35" ht="46.5" customHeight="1" outlineLevel="1" x14ac:dyDescent="0.2">
      <c r="A555" s="24">
        <f t="shared" si="233"/>
        <v>13</v>
      </c>
      <c r="B555" s="25" t="s">
        <v>1039</v>
      </c>
      <c r="C555" s="26"/>
      <c r="D555" s="26" t="s">
        <v>31</v>
      </c>
      <c r="E555" s="27">
        <v>172499</v>
      </c>
      <c r="F555" s="26" t="s">
        <v>1040</v>
      </c>
      <c r="G555" s="27">
        <v>12801</v>
      </c>
      <c r="H555" s="39">
        <v>13</v>
      </c>
      <c r="I555" s="30">
        <f t="shared" si="234"/>
        <v>13</v>
      </c>
      <c r="J555" s="30">
        <v>0</v>
      </c>
      <c r="K555" s="31"/>
      <c r="L555" s="32"/>
      <c r="M555" s="32"/>
      <c r="N555" s="32"/>
      <c r="O555" s="33" t="e">
        <f>VLOOKUP(K555,Зони!B:D,2,FALSE)</f>
        <v>#N/A</v>
      </c>
      <c r="P555" s="34" t="str">
        <f t="shared" si="235"/>
        <v>немає даних</v>
      </c>
      <c r="Q555" s="50" t="str">
        <f t="shared" si="236"/>
        <v>немає даних</v>
      </c>
      <c r="R555" s="26">
        <v>1</v>
      </c>
      <c r="S555" s="35">
        <f>VLOOKUP(E555,ящв!A:H,3,FALSE)</f>
        <v>0.16</v>
      </c>
      <c r="T555" s="35">
        <f>VLOOKUP(E555,ящв!A:H,4,FALSE)</f>
        <v>2E-3</v>
      </c>
      <c r="U555" s="33">
        <v>11</v>
      </c>
      <c r="V555" s="33">
        <v>11</v>
      </c>
      <c r="W555" s="36">
        <v>19</v>
      </c>
      <c r="X555" s="38"/>
      <c r="Y555" s="38"/>
      <c r="Z555" s="38"/>
      <c r="AA555" s="38"/>
      <c r="AB555" s="38"/>
      <c r="AC555" s="11"/>
      <c r="AD555" s="11"/>
      <c r="AE555" s="11"/>
      <c r="AF555" s="11"/>
      <c r="AG555" s="11"/>
      <c r="AH555" s="11"/>
      <c r="AI555" s="11"/>
    </row>
    <row r="556" spans="1:35" ht="46.5" customHeight="1" outlineLevel="1" x14ac:dyDescent="0.2">
      <c r="A556" s="24">
        <f t="shared" si="233"/>
        <v>7</v>
      </c>
      <c r="B556" s="25" t="s">
        <v>1041</v>
      </c>
      <c r="C556" s="26"/>
      <c r="D556" s="26"/>
      <c r="E556" s="27">
        <v>173542</v>
      </c>
      <c r="F556" s="26"/>
      <c r="G556" s="27">
        <v>13010</v>
      </c>
      <c r="H556" s="39">
        <v>7</v>
      </c>
      <c r="I556" s="45">
        <f t="shared" si="234"/>
        <v>7</v>
      </c>
      <c r="J556" s="30">
        <v>0</v>
      </c>
      <c r="K556" s="31"/>
      <c r="L556" s="32"/>
      <c r="M556" s="32"/>
      <c r="N556" s="32"/>
      <c r="O556" s="33" t="e">
        <f>VLOOKUP(K556,Зони!B:D,2,FALSE)</f>
        <v>#N/A</v>
      </c>
      <c r="P556" s="34" t="str">
        <f t="shared" si="235"/>
        <v>немає даних</v>
      </c>
      <c r="Q556" s="50" t="str">
        <f t="shared" si="236"/>
        <v>немає даних</v>
      </c>
      <c r="R556" s="47">
        <v>1</v>
      </c>
      <c r="S556" s="44" t="str">
        <f t="shared" ref="S556:S557" si="288">IF(X556&lt;&gt;"",X556*R556,"немає даних")</f>
        <v>немає даних</v>
      </c>
      <c r="T556" s="44" t="str">
        <f t="shared" ref="T556:T557" si="289">IF(Y556&lt;&gt;"",Y556*R556,"немає даних")</f>
        <v>немає даних</v>
      </c>
      <c r="U556" s="48" t="str">
        <f t="shared" ref="U556:W556" si="290">IF(Z556&lt;&gt;"",Z556,"немає даних")</f>
        <v>немає даних</v>
      </c>
      <c r="V556" s="48" t="str">
        <f t="shared" si="290"/>
        <v>немає даних</v>
      </c>
      <c r="W556" s="48" t="str">
        <f t="shared" si="290"/>
        <v>немає даних</v>
      </c>
      <c r="X556" s="38"/>
      <c r="Y556" s="38"/>
      <c r="Z556" s="38"/>
      <c r="AA556" s="38"/>
      <c r="AB556" s="38"/>
      <c r="AC556" s="11"/>
      <c r="AD556" s="11"/>
      <c r="AE556" s="11"/>
      <c r="AF556" s="11"/>
      <c r="AG556" s="11"/>
      <c r="AH556" s="11"/>
      <c r="AI556" s="11"/>
    </row>
    <row r="557" spans="1:35" ht="46.5" customHeight="1" outlineLevel="1" x14ac:dyDescent="0.2">
      <c r="A557" s="24">
        <f t="shared" si="233"/>
        <v>5</v>
      </c>
      <c r="B557" s="25" t="s">
        <v>1042</v>
      </c>
      <c r="C557" s="26"/>
      <c r="D557" s="26"/>
      <c r="E557" s="27">
        <v>168857</v>
      </c>
      <c r="F557" s="26"/>
      <c r="G557" s="27">
        <v>10424</v>
      </c>
      <c r="H557" s="39">
        <v>5</v>
      </c>
      <c r="I557" s="45">
        <f t="shared" si="234"/>
        <v>5</v>
      </c>
      <c r="J557" s="30">
        <v>0</v>
      </c>
      <c r="K557" s="31"/>
      <c r="L557" s="32"/>
      <c r="M557" s="32"/>
      <c r="N557" s="32"/>
      <c r="O557" s="33" t="e">
        <f>VLOOKUP(K557,Зони!B:D,2,FALSE)</f>
        <v>#N/A</v>
      </c>
      <c r="P557" s="34" t="str">
        <f t="shared" si="235"/>
        <v>немає даних</v>
      </c>
      <c r="Q557" s="50" t="str">
        <f t="shared" si="236"/>
        <v>немає даних</v>
      </c>
      <c r="R557" s="47">
        <v>1</v>
      </c>
      <c r="S557" s="44" t="str">
        <f t="shared" si="288"/>
        <v>немає даних</v>
      </c>
      <c r="T557" s="44" t="str">
        <f t="shared" si="289"/>
        <v>немає даних</v>
      </c>
      <c r="U557" s="48" t="str">
        <f t="shared" ref="U557:W557" si="291">IF(Z557&lt;&gt;"",Z557,"немає даних")</f>
        <v>немає даних</v>
      </c>
      <c r="V557" s="48" t="str">
        <f t="shared" si="291"/>
        <v>немає даних</v>
      </c>
      <c r="W557" s="48" t="str">
        <f t="shared" si="291"/>
        <v>немає даних</v>
      </c>
      <c r="X557" s="38"/>
      <c r="Y557" s="38"/>
      <c r="Z557" s="38"/>
      <c r="AA557" s="38"/>
      <c r="AB557" s="38"/>
      <c r="AC557" s="11"/>
      <c r="AD557" s="11"/>
      <c r="AE557" s="11"/>
      <c r="AF557" s="11"/>
      <c r="AG557" s="11"/>
      <c r="AH557" s="11"/>
      <c r="AI557" s="11"/>
    </row>
    <row r="558" spans="1:35" ht="46.5" customHeight="1" outlineLevel="1" x14ac:dyDescent="0.2">
      <c r="A558" s="24">
        <f t="shared" si="233"/>
        <v>5</v>
      </c>
      <c r="B558" s="25" t="s">
        <v>1043</v>
      </c>
      <c r="C558" s="26"/>
      <c r="D558" s="26"/>
      <c r="E558" s="27">
        <v>167790</v>
      </c>
      <c r="F558" s="26" t="s">
        <v>1044</v>
      </c>
      <c r="G558" s="27">
        <v>10463</v>
      </c>
      <c r="H558" s="39">
        <v>5</v>
      </c>
      <c r="I558" s="30">
        <f t="shared" si="234"/>
        <v>5</v>
      </c>
      <c r="J558" s="30">
        <v>0</v>
      </c>
      <c r="K558" s="31"/>
      <c r="L558" s="32"/>
      <c r="M558" s="32"/>
      <c r="N558" s="32"/>
      <c r="O558" s="33" t="e">
        <f>VLOOKUP(K558,Зони!B:D,2,FALSE)</f>
        <v>#N/A</v>
      </c>
      <c r="P558" s="34" t="str">
        <f t="shared" si="235"/>
        <v>немає даних</v>
      </c>
      <c r="Q558" s="50" t="str">
        <f t="shared" si="236"/>
        <v>немає даних</v>
      </c>
      <c r="R558" s="26">
        <v>1</v>
      </c>
      <c r="S558" s="35">
        <f>VLOOKUP(E558,ящв!A:H,3,FALSE)</f>
        <v>0.2</v>
      </c>
      <c r="T558" s="35">
        <f>VLOOKUP(E558,ящв!A:H,4,FALSE)</f>
        <v>1E-3</v>
      </c>
      <c r="U558" s="33">
        <v>20</v>
      </c>
      <c r="V558" s="33">
        <v>6</v>
      </c>
      <c r="W558" s="36">
        <v>11</v>
      </c>
      <c r="X558" s="37">
        <f>VLOOKUP(E558,шт!A:H,3,FALSE)</f>
        <v>0.19</v>
      </c>
      <c r="Y558" s="38">
        <v>0.19</v>
      </c>
      <c r="Z558" s="38">
        <v>19</v>
      </c>
      <c r="AA558" s="38">
        <v>10</v>
      </c>
      <c r="AB558" s="38">
        <v>6</v>
      </c>
      <c r="AC558" s="11"/>
      <c r="AD558" s="11"/>
      <c r="AE558" s="11"/>
      <c r="AF558" s="11"/>
      <c r="AG558" s="11"/>
      <c r="AH558" s="11"/>
      <c r="AI558" s="11"/>
    </row>
    <row r="559" spans="1:35" ht="46.5" customHeight="1" outlineLevel="1" x14ac:dyDescent="0.2">
      <c r="A559" s="24">
        <f t="shared" si="233"/>
        <v>15</v>
      </c>
      <c r="B559" s="25" t="s">
        <v>1045</v>
      </c>
      <c r="C559" s="26"/>
      <c r="D559" s="26" t="s">
        <v>31</v>
      </c>
      <c r="E559" s="27">
        <v>167788</v>
      </c>
      <c r="F559" s="26" t="s">
        <v>1046</v>
      </c>
      <c r="G559" s="27">
        <v>10861</v>
      </c>
      <c r="H559" s="39">
        <v>15</v>
      </c>
      <c r="I559" s="30">
        <f t="shared" si="234"/>
        <v>15</v>
      </c>
      <c r="J559" s="30">
        <v>0</v>
      </c>
      <c r="K559" s="31"/>
      <c r="L559" s="32"/>
      <c r="M559" s="32"/>
      <c r="N559" s="32"/>
      <c r="O559" s="33" t="e">
        <f>VLOOKUP(K559,Зони!B:D,2,FALSE)</f>
        <v>#N/A</v>
      </c>
      <c r="P559" s="34" t="str">
        <f t="shared" si="235"/>
        <v>немає даних</v>
      </c>
      <c r="Q559" s="50" t="str">
        <f t="shared" si="236"/>
        <v>немає даних</v>
      </c>
      <c r="R559" s="26">
        <v>1</v>
      </c>
      <c r="S559" s="35">
        <f>VLOOKUP(E559,ящв!A:H,3,FALSE)</f>
        <v>0.3</v>
      </c>
      <c r="T559" s="35">
        <f>VLOOKUP(E559,ящв!A:H,4,FALSE)</f>
        <v>2E-3</v>
      </c>
      <c r="U559" s="33">
        <v>20</v>
      </c>
      <c r="V559" s="33">
        <v>7</v>
      </c>
      <c r="W559" s="36">
        <v>17</v>
      </c>
      <c r="X559" s="38"/>
      <c r="Y559" s="38"/>
      <c r="Z559" s="38"/>
      <c r="AA559" s="38"/>
      <c r="AB559" s="38"/>
      <c r="AC559" s="11"/>
      <c r="AD559" s="11"/>
      <c r="AE559" s="11"/>
      <c r="AF559" s="11"/>
      <c r="AG559" s="11"/>
      <c r="AH559" s="11"/>
      <c r="AI559" s="11"/>
    </row>
    <row r="560" spans="1:35" ht="46.5" customHeight="1" outlineLevel="1" x14ac:dyDescent="0.2">
      <c r="A560" s="24">
        <f t="shared" si="233"/>
        <v>10</v>
      </c>
      <c r="B560" s="25" t="s">
        <v>1047</v>
      </c>
      <c r="C560" s="26"/>
      <c r="D560" s="26"/>
      <c r="E560" s="27">
        <v>167805</v>
      </c>
      <c r="F560" s="26" t="s">
        <v>1048</v>
      </c>
      <c r="G560" s="27">
        <v>10863</v>
      </c>
      <c r="H560" s="39">
        <v>10</v>
      </c>
      <c r="I560" s="30">
        <f t="shared" si="234"/>
        <v>10</v>
      </c>
      <c r="J560" s="30">
        <v>0</v>
      </c>
      <c r="K560" s="31"/>
      <c r="L560" s="32"/>
      <c r="M560" s="32"/>
      <c r="N560" s="32"/>
      <c r="O560" s="33" t="e">
        <f>VLOOKUP(K560,Зони!B:D,2,FALSE)</f>
        <v>#N/A</v>
      </c>
      <c r="P560" s="34" t="str">
        <f t="shared" si="235"/>
        <v>немає даних</v>
      </c>
      <c r="Q560" s="50" t="str">
        <f t="shared" si="236"/>
        <v>немає даних</v>
      </c>
      <c r="R560" s="26">
        <v>1</v>
      </c>
      <c r="S560" s="35">
        <f>VLOOKUP(E560,ящв!A:H,3,FALSE)</f>
        <v>0.33</v>
      </c>
      <c r="T560" s="35">
        <f>VLOOKUP(E560,ящв!A:H,4,FALSE)</f>
        <v>3.0000000000000001E-3</v>
      </c>
      <c r="U560" s="33">
        <v>20</v>
      </c>
      <c r="V560" s="33">
        <v>25</v>
      </c>
      <c r="W560" s="36">
        <v>6</v>
      </c>
      <c r="X560" s="37">
        <f>VLOOKUP(E560,шт!A:H,3,FALSE)</f>
        <v>0.33</v>
      </c>
      <c r="Y560" s="38">
        <v>0.33</v>
      </c>
      <c r="Z560" s="38">
        <v>26</v>
      </c>
      <c r="AA560" s="38">
        <v>20</v>
      </c>
      <c r="AB560" s="38">
        <v>6</v>
      </c>
      <c r="AC560" s="11"/>
      <c r="AD560" s="11"/>
      <c r="AE560" s="11"/>
      <c r="AF560" s="11"/>
      <c r="AG560" s="11"/>
      <c r="AH560" s="11"/>
      <c r="AI560" s="11"/>
    </row>
    <row r="561" spans="1:35" ht="46.5" customHeight="1" outlineLevel="1" x14ac:dyDescent="0.2">
      <c r="A561" s="24">
        <f t="shared" si="233"/>
        <v>9</v>
      </c>
      <c r="B561" s="25" t="s">
        <v>1049</v>
      </c>
      <c r="C561" s="26"/>
      <c r="D561" s="26"/>
      <c r="E561" s="27">
        <v>167814</v>
      </c>
      <c r="F561" s="26" t="s">
        <v>1050</v>
      </c>
      <c r="G561" s="27">
        <v>11449</v>
      </c>
      <c r="H561" s="39">
        <v>9</v>
      </c>
      <c r="I561" s="30">
        <f t="shared" si="234"/>
        <v>9</v>
      </c>
      <c r="J561" s="30">
        <v>0</v>
      </c>
      <c r="K561" s="31"/>
      <c r="L561" s="32"/>
      <c r="M561" s="32"/>
      <c r="N561" s="32"/>
      <c r="O561" s="33" t="e">
        <f>VLOOKUP(K561,Зони!B:D,2,FALSE)</f>
        <v>#N/A</v>
      </c>
      <c r="P561" s="34" t="str">
        <f t="shared" si="235"/>
        <v>немає даних</v>
      </c>
      <c r="Q561" s="50" t="str">
        <f t="shared" si="236"/>
        <v>немає даних</v>
      </c>
      <c r="R561" s="26">
        <v>1</v>
      </c>
      <c r="S561" s="35">
        <f>VLOOKUP(E561,ящв!A:H,3,FALSE)</f>
        <v>0.45</v>
      </c>
      <c r="T561" s="35">
        <f>VLOOKUP(E561,ящв!A:H,4,FALSE)</f>
        <v>4.0000000000000001E-3</v>
      </c>
      <c r="U561" s="33">
        <v>26</v>
      </c>
      <c r="V561" s="33">
        <v>16</v>
      </c>
      <c r="W561" s="36">
        <v>9</v>
      </c>
      <c r="X561" s="37">
        <f>VLOOKUP(E561,шт!A:H,3,FALSE)</f>
        <v>0.45</v>
      </c>
      <c r="Y561" s="38">
        <v>0.45</v>
      </c>
      <c r="Z561" s="38">
        <v>27</v>
      </c>
      <c r="AA561" s="38">
        <v>16</v>
      </c>
      <c r="AB561" s="38">
        <v>8.5</v>
      </c>
      <c r="AC561" s="11"/>
      <c r="AD561" s="11"/>
      <c r="AE561" s="11"/>
      <c r="AF561" s="11"/>
      <c r="AG561" s="11"/>
      <c r="AH561" s="11"/>
      <c r="AI561" s="11"/>
    </row>
    <row r="562" spans="1:35" ht="46.5" customHeight="1" outlineLevel="1" x14ac:dyDescent="0.2">
      <c r="A562" s="24">
        <f t="shared" si="233"/>
        <v>18</v>
      </c>
      <c r="B562" s="25" t="s">
        <v>1051</v>
      </c>
      <c r="C562" s="26"/>
      <c r="D562" s="26"/>
      <c r="E562" s="27">
        <v>167815</v>
      </c>
      <c r="F562" s="26" t="s">
        <v>1052</v>
      </c>
      <c r="G562" s="27">
        <v>11450</v>
      </c>
      <c r="H562" s="39">
        <v>18</v>
      </c>
      <c r="I562" s="30">
        <f t="shared" si="234"/>
        <v>18</v>
      </c>
      <c r="J562" s="30">
        <v>0</v>
      </c>
      <c r="K562" s="31"/>
      <c r="L562" s="32"/>
      <c r="M562" s="32"/>
      <c r="N562" s="32"/>
      <c r="O562" s="33" t="e">
        <f>VLOOKUP(K562,Зони!B:D,2,FALSE)</f>
        <v>#N/A</v>
      </c>
      <c r="P562" s="34" t="str">
        <f t="shared" si="235"/>
        <v>немає даних</v>
      </c>
      <c r="Q562" s="50" t="str">
        <f t="shared" si="236"/>
        <v>немає даних</v>
      </c>
      <c r="R562" s="26">
        <v>1</v>
      </c>
      <c r="S562" s="35">
        <f>VLOOKUP(E562,ящв!A:H,3,FALSE)</f>
        <v>0.55000000000000004</v>
      </c>
      <c r="T562" s="35">
        <f>VLOOKUP(E562,ящв!A:H,4,FALSE)</f>
        <v>5.0000000000000001E-3</v>
      </c>
      <c r="U562" s="33">
        <v>26</v>
      </c>
      <c r="V562" s="33">
        <v>25</v>
      </c>
      <c r="W562" s="36">
        <v>7</v>
      </c>
      <c r="X562" s="37">
        <f>VLOOKUP(E562,шт!A:H,3,FALSE)</f>
        <v>0.55000000000000004</v>
      </c>
      <c r="Y562" s="38">
        <v>0.55000000000000004</v>
      </c>
      <c r="Z562" s="38">
        <v>27</v>
      </c>
      <c r="AA562" s="38">
        <v>26.5</v>
      </c>
      <c r="AB562" s="38">
        <v>9</v>
      </c>
      <c r="AC562" s="11"/>
      <c r="AD562" s="11"/>
      <c r="AE562" s="11"/>
      <c r="AF562" s="11"/>
      <c r="AG562" s="11"/>
      <c r="AH562" s="11"/>
      <c r="AI562" s="11"/>
    </row>
    <row r="563" spans="1:35" ht="46.5" customHeight="1" outlineLevel="1" x14ac:dyDescent="0.2">
      <c r="A563" s="24">
        <f t="shared" si="233"/>
        <v>3</v>
      </c>
      <c r="B563" s="25" t="s">
        <v>1053</v>
      </c>
      <c r="C563" s="26"/>
      <c r="D563" s="26"/>
      <c r="E563" s="27">
        <v>170151</v>
      </c>
      <c r="F563" s="26" t="s">
        <v>1054</v>
      </c>
      <c r="G563" s="27">
        <v>12427</v>
      </c>
      <c r="H563" s="39">
        <v>3</v>
      </c>
      <c r="I563" s="30">
        <f t="shared" si="234"/>
        <v>3</v>
      </c>
      <c r="J563" s="30">
        <v>0</v>
      </c>
      <c r="K563" s="31"/>
      <c r="L563" s="32"/>
      <c r="M563" s="32"/>
      <c r="N563" s="32"/>
      <c r="O563" s="33" t="e">
        <f>VLOOKUP(K563,Зони!B:D,2,FALSE)</f>
        <v>#N/A</v>
      </c>
      <c r="P563" s="34" t="str">
        <f t="shared" si="235"/>
        <v>немає даних</v>
      </c>
      <c r="Q563" s="50" t="str">
        <f t="shared" si="236"/>
        <v>немає даних</v>
      </c>
      <c r="R563" s="26">
        <v>1</v>
      </c>
      <c r="S563" s="35">
        <f>VLOOKUP(E563,ящв!A:H,3,FALSE)</f>
        <v>0.2</v>
      </c>
      <c r="T563" s="35">
        <f>VLOOKUP(E563,ящв!A:H,4,FALSE)</f>
        <v>1E-3</v>
      </c>
      <c r="U563" s="33">
        <v>15</v>
      </c>
      <c r="V563" s="33">
        <v>12</v>
      </c>
      <c r="W563" s="36">
        <v>8</v>
      </c>
      <c r="X563" s="37">
        <f>VLOOKUP(E563,шт!A:H,3,FALSE)</f>
        <v>0.27</v>
      </c>
      <c r="Y563" s="38">
        <v>0.27</v>
      </c>
      <c r="Z563" s="38">
        <v>15</v>
      </c>
      <c r="AA563" s="38">
        <v>12</v>
      </c>
      <c r="AB563" s="38">
        <v>9</v>
      </c>
      <c r="AC563" s="11"/>
      <c r="AD563" s="11"/>
      <c r="AE563" s="11"/>
      <c r="AF563" s="11"/>
      <c r="AG563" s="11"/>
      <c r="AH563" s="11"/>
      <c r="AI563" s="11"/>
    </row>
    <row r="564" spans="1:35" ht="46.5" customHeight="1" outlineLevel="1" x14ac:dyDescent="0.2">
      <c r="A564" s="24">
        <f t="shared" si="233"/>
        <v>8</v>
      </c>
      <c r="B564" s="25" t="s">
        <v>1055</v>
      </c>
      <c r="C564" s="26"/>
      <c r="D564" s="26"/>
      <c r="E564" s="27">
        <v>170055</v>
      </c>
      <c r="F564" s="26"/>
      <c r="G564" s="28">
        <v>61361</v>
      </c>
      <c r="H564" s="39">
        <v>8</v>
      </c>
      <c r="I564" s="45">
        <f t="shared" si="234"/>
        <v>8</v>
      </c>
      <c r="J564" s="30">
        <v>0</v>
      </c>
      <c r="K564" s="31"/>
      <c r="L564" s="32"/>
      <c r="M564" s="32"/>
      <c r="N564" s="32"/>
      <c r="O564" s="33" t="e">
        <f>VLOOKUP(K564,Зони!B:D,2,FALSE)</f>
        <v>#N/A</v>
      </c>
      <c r="P564" s="34" t="str">
        <f t="shared" si="235"/>
        <v>немає даних</v>
      </c>
      <c r="Q564" s="50" t="str">
        <f t="shared" si="236"/>
        <v>немає даних</v>
      </c>
      <c r="R564" s="47">
        <v>1</v>
      </c>
      <c r="S564" s="49">
        <f t="shared" ref="S564:W564" si="292">IF(X564&lt;&gt;"",X564,"немає даних")</f>
        <v>0.6</v>
      </c>
      <c r="T564" s="48">
        <f t="shared" si="292"/>
        <v>0.6</v>
      </c>
      <c r="U564" s="48">
        <f t="shared" si="292"/>
        <v>31</v>
      </c>
      <c r="V564" s="48">
        <f t="shared" si="292"/>
        <v>31</v>
      </c>
      <c r="W564" s="48">
        <f t="shared" si="292"/>
        <v>3.5</v>
      </c>
      <c r="X564" s="37">
        <f>VLOOKUP(E564,шт!A:H,3,FALSE)</f>
        <v>0.6</v>
      </c>
      <c r="Y564" s="38">
        <v>0.6</v>
      </c>
      <c r="Z564" s="38">
        <v>31</v>
      </c>
      <c r="AA564" s="38">
        <v>31</v>
      </c>
      <c r="AB564" s="38">
        <v>3.5</v>
      </c>
      <c r="AC564" s="11"/>
      <c r="AD564" s="11"/>
      <c r="AE564" s="11"/>
      <c r="AF564" s="11"/>
      <c r="AG564" s="11"/>
      <c r="AH564" s="11"/>
      <c r="AI564" s="11"/>
    </row>
    <row r="565" spans="1:35" ht="46.5" customHeight="1" outlineLevel="1" x14ac:dyDescent="0.2">
      <c r="A565" s="24">
        <f t="shared" si="233"/>
        <v>2</v>
      </c>
      <c r="B565" s="25" t="s">
        <v>1056</v>
      </c>
      <c r="C565" s="26"/>
      <c r="D565" s="26"/>
      <c r="E565" s="27">
        <v>167816</v>
      </c>
      <c r="F565" s="26" t="s">
        <v>1057</v>
      </c>
      <c r="G565" s="27">
        <v>10934</v>
      </c>
      <c r="H565" s="39">
        <v>2</v>
      </c>
      <c r="I565" s="30">
        <f t="shared" si="234"/>
        <v>2</v>
      </c>
      <c r="J565" s="30">
        <v>0</v>
      </c>
      <c r="K565" s="31"/>
      <c r="L565" s="32"/>
      <c r="M565" s="32"/>
      <c r="N565" s="32"/>
      <c r="O565" s="33" t="e">
        <f>VLOOKUP(K565,Зони!B:D,2,FALSE)</f>
        <v>#N/A</v>
      </c>
      <c r="P565" s="34" t="str">
        <f t="shared" si="235"/>
        <v>немає даних</v>
      </c>
      <c r="Q565" s="50" t="str">
        <f t="shared" si="236"/>
        <v>немає даних</v>
      </c>
      <c r="R565" s="26">
        <v>1</v>
      </c>
      <c r="S565" s="35">
        <f>VLOOKUP(E565,ящв!A:H,3,FALSE)</f>
        <v>1.1000000000000001</v>
      </c>
      <c r="T565" s="35">
        <f>VLOOKUP(E565,ящв!A:H,4,FALSE)</f>
        <v>8.0000000000000002E-3</v>
      </c>
      <c r="U565" s="33">
        <v>52</v>
      </c>
      <c r="V565" s="33">
        <v>30</v>
      </c>
      <c r="W565" s="36">
        <v>5</v>
      </c>
      <c r="X565" s="37">
        <f>VLOOKUP(E565,шт!A:H,3,FALSE)</f>
        <v>1.2</v>
      </c>
      <c r="Y565" s="38">
        <v>1.2</v>
      </c>
      <c r="Z565" s="38">
        <v>37</v>
      </c>
      <c r="AA565" s="38">
        <v>37</v>
      </c>
      <c r="AB565" s="38">
        <v>5</v>
      </c>
      <c r="AC565" s="11"/>
      <c r="AD565" s="11"/>
      <c r="AE565" s="11"/>
      <c r="AF565" s="11"/>
      <c r="AG565" s="11"/>
      <c r="AH565" s="11"/>
      <c r="AI565" s="11"/>
    </row>
    <row r="566" spans="1:35" ht="46.5" customHeight="1" outlineLevel="1" x14ac:dyDescent="0.2">
      <c r="A566" s="24">
        <f t="shared" si="233"/>
        <v>4</v>
      </c>
      <c r="B566" s="25" t="s">
        <v>1058</v>
      </c>
      <c r="C566" s="26"/>
      <c r="D566" s="26"/>
      <c r="E566" s="27">
        <v>173845</v>
      </c>
      <c r="F566" s="26"/>
      <c r="G566" s="27">
        <v>12166</v>
      </c>
      <c r="H566" s="39">
        <v>4</v>
      </c>
      <c r="I566" s="45">
        <f t="shared" si="234"/>
        <v>4</v>
      </c>
      <c r="J566" s="30">
        <v>0</v>
      </c>
      <c r="K566" s="31"/>
      <c r="L566" s="32"/>
      <c r="M566" s="32"/>
      <c r="N566" s="32"/>
      <c r="O566" s="33" t="e">
        <f>VLOOKUP(K566,Зони!B:D,2,FALSE)</f>
        <v>#N/A</v>
      </c>
      <c r="P566" s="34" t="str">
        <f t="shared" si="235"/>
        <v>немає даних</v>
      </c>
      <c r="Q566" s="50" t="str">
        <f t="shared" si="236"/>
        <v>немає даних</v>
      </c>
      <c r="R566" s="47">
        <v>1</v>
      </c>
      <c r="S566" s="44" t="str">
        <f>IF(X566&lt;&gt;"",X566*R566,"немає даних")</f>
        <v>немає даних</v>
      </c>
      <c r="T566" s="44" t="str">
        <f t="shared" ref="T566:T567" si="293">IF(Y566&lt;&gt;"",Y566*R566,"немає даних")</f>
        <v>немає даних</v>
      </c>
      <c r="U566" s="48" t="str">
        <f t="shared" ref="U566:W566" si="294">IF(Z566&lt;&gt;"",Z566,"немає даних")</f>
        <v>немає даних</v>
      </c>
      <c r="V566" s="48" t="str">
        <f t="shared" si="294"/>
        <v>немає даних</v>
      </c>
      <c r="W566" s="48" t="str">
        <f t="shared" si="294"/>
        <v>немає даних</v>
      </c>
      <c r="X566" s="38"/>
      <c r="Y566" s="38"/>
      <c r="Z566" s="38"/>
      <c r="AA566" s="38"/>
      <c r="AB566" s="38"/>
      <c r="AC566" s="11"/>
      <c r="AD566" s="11"/>
      <c r="AE566" s="11"/>
      <c r="AF566" s="11"/>
      <c r="AG566" s="11"/>
      <c r="AH566" s="11"/>
      <c r="AI566" s="11"/>
    </row>
    <row r="567" spans="1:35" ht="46.5" customHeight="1" outlineLevel="1" x14ac:dyDescent="0.2">
      <c r="A567" s="24">
        <f t="shared" si="233"/>
        <v>46</v>
      </c>
      <c r="B567" s="25" t="s">
        <v>1059</v>
      </c>
      <c r="C567" s="26"/>
      <c r="D567" s="26"/>
      <c r="E567" s="27">
        <v>167785</v>
      </c>
      <c r="F567" s="26" t="s">
        <v>1060</v>
      </c>
      <c r="G567" s="27">
        <v>10648</v>
      </c>
      <c r="H567" s="39">
        <v>46</v>
      </c>
      <c r="I567" s="30">
        <f t="shared" si="234"/>
        <v>46</v>
      </c>
      <c r="J567" s="30">
        <v>0</v>
      </c>
      <c r="K567" s="31"/>
      <c r="L567" s="32"/>
      <c r="M567" s="32"/>
      <c r="N567" s="32"/>
      <c r="O567" s="33" t="e">
        <f>VLOOKUP(K567,Зони!B:D,2,FALSE)</f>
        <v>#N/A</v>
      </c>
      <c r="P567" s="34" t="str">
        <f t="shared" si="235"/>
        <v>немає даних</v>
      </c>
      <c r="Q567" s="50" t="str">
        <f t="shared" si="236"/>
        <v>немає даних</v>
      </c>
      <c r="R567" s="26">
        <v>1</v>
      </c>
      <c r="S567" s="35">
        <f>VLOOKUP(E567,ящв!A:H,3,FALSE)</f>
        <v>0.01</v>
      </c>
      <c r="T567" s="44">
        <f t="shared" si="293"/>
        <v>1E-3</v>
      </c>
      <c r="U567" s="33">
        <v>2</v>
      </c>
      <c r="V567" s="33">
        <v>2</v>
      </c>
      <c r="W567" s="36">
        <v>0.5</v>
      </c>
      <c r="X567" s="37">
        <f>VLOOKUP(E567,шт!A:H,3,FALSE)</f>
        <v>1E-3</v>
      </c>
      <c r="Y567" s="38">
        <v>1E-3</v>
      </c>
      <c r="Z567" s="38">
        <v>1</v>
      </c>
      <c r="AA567" s="38">
        <v>1</v>
      </c>
      <c r="AB567" s="38">
        <v>1</v>
      </c>
      <c r="AC567" s="11"/>
      <c r="AD567" s="11"/>
      <c r="AE567" s="11"/>
      <c r="AF567" s="11"/>
      <c r="AG567" s="11"/>
      <c r="AH567" s="11"/>
      <c r="AI567" s="11"/>
    </row>
    <row r="568" spans="1:35" ht="46.5" customHeight="1" outlineLevel="1" x14ac:dyDescent="0.2">
      <c r="A568" s="24">
        <f t="shared" si="233"/>
        <v>1</v>
      </c>
      <c r="B568" s="25" t="s">
        <v>1061</v>
      </c>
      <c r="C568" s="26"/>
      <c r="D568" s="26" t="s">
        <v>31</v>
      </c>
      <c r="E568" s="27">
        <v>168593</v>
      </c>
      <c r="F568" s="26" t="s">
        <v>1062</v>
      </c>
      <c r="G568" s="27">
        <v>56241</v>
      </c>
      <c r="H568" s="39">
        <v>1</v>
      </c>
      <c r="I568" s="30">
        <f t="shared" si="234"/>
        <v>1</v>
      </c>
      <c r="J568" s="30">
        <v>0</v>
      </c>
      <c r="K568" s="31"/>
      <c r="L568" s="32"/>
      <c r="M568" s="32"/>
      <c r="N568" s="32"/>
      <c r="O568" s="33" t="e">
        <f>VLOOKUP(K568,Зони!B:D,2,FALSE)</f>
        <v>#N/A</v>
      </c>
      <c r="P568" s="34" t="str">
        <f t="shared" si="235"/>
        <v>немає даних</v>
      </c>
      <c r="Q568" s="50" t="str">
        <f t="shared" si="236"/>
        <v>немає даних</v>
      </c>
      <c r="R568" s="26">
        <v>1</v>
      </c>
      <c r="S568" s="35">
        <f>VLOOKUP(E568,ящв!A:H,3,FALSE)</f>
        <v>74.010000000000005</v>
      </c>
      <c r="T568" s="35">
        <f>VLOOKUP(E568,ящв!A:H,4,FALSE)</f>
        <v>0.36399999999999999</v>
      </c>
      <c r="U568" s="33">
        <v>58.5</v>
      </c>
      <c r="V568" s="33">
        <v>42</v>
      </c>
      <c r="W568" s="36">
        <v>148</v>
      </c>
      <c r="X568" s="37">
        <f>VLOOKUP(E568,шт!A:H,3,FALSE)</f>
        <v>18</v>
      </c>
      <c r="Y568" s="38">
        <v>18</v>
      </c>
      <c r="Z568" s="38">
        <v>116</v>
      </c>
      <c r="AA568" s="38">
        <v>34</v>
      </c>
      <c r="AB568" s="38">
        <v>19</v>
      </c>
      <c r="AC568" s="11"/>
      <c r="AD568" s="11"/>
      <c r="AE568" s="11"/>
      <c r="AF568" s="11"/>
      <c r="AG568" s="11"/>
      <c r="AH568" s="11"/>
      <c r="AI568" s="11"/>
    </row>
    <row r="569" spans="1:35" ht="46.5" customHeight="1" outlineLevel="1" x14ac:dyDescent="0.2">
      <c r="A569" s="24">
        <f t="shared" si="233"/>
        <v>11</v>
      </c>
      <c r="B569" s="25" t="s">
        <v>1063</v>
      </c>
      <c r="C569" s="26"/>
      <c r="D569" s="26" t="s">
        <v>31</v>
      </c>
      <c r="E569" s="27">
        <v>173894</v>
      </c>
      <c r="F569" s="26" t="s">
        <v>1064</v>
      </c>
      <c r="G569" s="27">
        <v>10087</v>
      </c>
      <c r="H569" s="39">
        <v>11</v>
      </c>
      <c r="I569" s="30">
        <f t="shared" si="234"/>
        <v>11</v>
      </c>
      <c r="J569" s="30">
        <v>0</v>
      </c>
      <c r="K569" s="31"/>
      <c r="L569" s="32"/>
      <c r="M569" s="32"/>
      <c r="N569" s="32"/>
      <c r="O569" s="33" t="e">
        <f>VLOOKUP(K569,Зони!B:D,2,FALSE)</f>
        <v>#N/A</v>
      </c>
      <c r="P569" s="34" t="str">
        <f t="shared" si="235"/>
        <v>немає даних</v>
      </c>
      <c r="Q569" s="50" t="str">
        <f t="shared" si="236"/>
        <v>немає даних</v>
      </c>
      <c r="R569" s="26">
        <v>1</v>
      </c>
      <c r="S569" s="35">
        <f>VLOOKUP(E569,ящв!A:H,3,FALSE)</f>
        <v>16</v>
      </c>
      <c r="T569" s="35">
        <f>VLOOKUP(E569,ящв!A:H,4,FALSE)</f>
        <v>5.8999999999999997E-2</v>
      </c>
      <c r="U569" s="33">
        <v>36</v>
      </c>
      <c r="V569" s="33">
        <v>26</v>
      </c>
      <c r="W569" s="36">
        <v>63</v>
      </c>
      <c r="X569" s="38"/>
      <c r="Y569" s="38"/>
      <c r="Z569" s="38"/>
      <c r="AA569" s="38"/>
      <c r="AB569" s="38"/>
      <c r="AC569" s="11"/>
      <c r="AD569" s="11"/>
      <c r="AE569" s="11"/>
      <c r="AF569" s="11"/>
      <c r="AG569" s="11"/>
      <c r="AH569" s="11"/>
      <c r="AI569" s="11"/>
    </row>
    <row r="570" spans="1:35" ht="46.5" customHeight="1" outlineLevel="1" x14ac:dyDescent="0.2">
      <c r="A570" s="24">
        <f t="shared" si="233"/>
        <v>1</v>
      </c>
      <c r="B570" s="25" t="s">
        <v>1065</v>
      </c>
      <c r="C570" s="26"/>
      <c r="D570" s="26"/>
      <c r="E570" s="27">
        <v>173915</v>
      </c>
      <c r="F570" s="26"/>
      <c r="G570" s="27">
        <v>10088</v>
      </c>
      <c r="H570" s="39">
        <v>1</v>
      </c>
      <c r="I570" s="45">
        <f t="shared" si="234"/>
        <v>1</v>
      </c>
      <c r="J570" s="30">
        <v>0</v>
      </c>
      <c r="K570" s="31"/>
      <c r="L570" s="32"/>
      <c r="M570" s="32"/>
      <c r="N570" s="32"/>
      <c r="O570" s="33" t="e">
        <f>VLOOKUP(K570,Зони!B:D,2,FALSE)</f>
        <v>#N/A</v>
      </c>
      <c r="P570" s="34" t="str">
        <f t="shared" si="235"/>
        <v>немає даних</v>
      </c>
      <c r="Q570" s="50" t="str">
        <f t="shared" si="236"/>
        <v>немає даних</v>
      </c>
      <c r="R570" s="47">
        <v>1</v>
      </c>
      <c r="S570" s="44" t="str">
        <f>IF(X570&lt;&gt;"",X570*R570,"немає даних")</f>
        <v>немає даних</v>
      </c>
      <c r="T570" s="44" t="str">
        <f>IF(Y570&lt;&gt;"",Y570*R570,"немає даних")</f>
        <v>немає даних</v>
      </c>
      <c r="U570" s="48" t="str">
        <f t="shared" ref="U570:W570" si="295">IF(Z570&lt;&gt;"",Z570,"немає даних")</f>
        <v>немає даних</v>
      </c>
      <c r="V570" s="48" t="str">
        <f t="shared" si="295"/>
        <v>немає даних</v>
      </c>
      <c r="W570" s="48" t="str">
        <f t="shared" si="295"/>
        <v>немає даних</v>
      </c>
      <c r="X570" s="38"/>
      <c r="Y570" s="38"/>
      <c r="Z570" s="38"/>
      <c r="AA570" s="38"/>
      <c r="AB570" s="38"/>
      <c r="AC570" s="11"/>
      <c r="AD570" s="11"/>
      <c r="AE570" s="11"/>
      <c r="AF570" s="11"/>
      <c r="AG570" s="11"/>
      <c r="AH570" s="11"/>
      <c r="AI570" s="11"/>
    </row>
    <row r="571" spans="1:35" ht="46.5" customHeight="1" outlineLevel="1" x14ac:dyDescent="0.2">
      <c r="A571" s="24">
        <f t="shared" si="233"/>
        <v>1</v>
      </c>
      <c r="B571" s="25" t="s">
        <v>1066</v>
      </c>
      <c r="C571" s="26"/>
      <c r="D571" s="26" t="s">
        <v>31</v>
      </c>
      <c r="E571" s="27">
        <v>167730</v>
      </c>
      <c r="F571" s="26" t="s">
        <v>1067</v>
      </c>
      <c r="G571" s="26" t="s">
        <v>1068</v>
      </c>
      <c r="H571" s="39">
        <v>1</v>
      </c>
      <c r="I571" s="45">
        <f t="shared" si="234"/>
        <v>1</v>
      </c>
      <c r="J571" s="30">
        <v>0</v>
      </c>
      <c r="K571" s="31"/>
      <c r="L571" s="32"/>
      <c r="M571" s="32"/>
      <c r="N571" s="32"/>
      <c r="O571" s="33" t="e">
        <f>VLOOKUP(K571,Зони!B:D,2,FALSE)</f>
        <v>#N/A</v>
      </c>
      <c r="P571" s="34" t="str">
        <f t="shared" si="235"/>
        <v>немає даних</v>
      </c>
      <c r="Q571" s="50" t="str">
        <f t="shared" si="236"/>
        <v>немає даних</v>
      </c>
      <c r="R571" s="47">
        <v>1</v>
      </c>
      <c r="S571" s="49">
        <f t="shared" ref="S571:W571" si="296">IF(X571&lt;&gt;"",X571,"немає даних")</f>
        <v>10</v>
      </c>
      <c r="T571" s="48">
        <f t="shared" si="296"/>
        <v>10</v>
      </c>
      <c r="U571" s="48">
        <f t="shared" si="296"/>
        <v>53</v>
      </c>
      <c r="V571" s="48">
        <f t="shared" si="296"/>
        <v>30</v>
      </c>
      <c r="W571" s="48">
        <f t="shared" si="296"/>
        <v>24</v>
      </c>
      <c r="X571" s="37">
        <f>VLOOKUP(E571,шт!A:H,3,FALSE)</f>
        <v>10</v>
      </c>
      <c r="Y571" s="38">
        <v>10</v>
      </c>
      <c r="Z571" s="38">
        <v>53</v>
      </c>
      <c r="AA571" s="38">
        <v>30</v>
      </c>
      <c r="AB571" s="38">
        <v>24</v>
      </c>
      <c r="AC571" s="11"/>
      <c r="AD571" s="11"/>
      <c r="AE571" s="11"/>
      <c r="AF571" s="11"/>
      <c r="AG571" s="11"/>
      <c r="AH571" s="11"/>
      <c r="AI571" s="11"/>
    </row>
    <row r="572" spans="1:35" ht="46.5" customHeight="1" outlineLevel="1" x14ac:dyDescent="0.2">
      <c r="A572" s="24">
        <f t="shared" si="233"/>
        <v>4</v>
      </c>
      <c r="B572" s="25" t="s">
        <v>1069</v>
      </c>
      <c r="C572" s="26"/>
      <c r="D572" s="26" t="s">
        <v>31</v>
      </c>
      <c r="E572" s="27">
        <v>167658</v>
      </c>
      <c r="F572" s="26" t="s">
        <v>1070</v>
      </c>
      <c r="G572" s="27">
        <v>11413</v>
      </c>
      <c r="H572" s="39">
        <v>4</v>
      </c>
      <c r="I572" s="30">
        <f t="shared" si="234"/>
        <v>4</v>
      </c>
      <c r="J572" s="30">
        <v>0</v>
      </c>
      <c r="K572" s="31"/>
      <c r="L572" s="32"/>
      <c r="M572" s="32"/>
      <c r="N572" s="32"/>
      <c r="O572" s="33" t="e">
        <f>VLOOKUP(K572,Зони!B:D,2,FALSE)</f>
        <v>#N/A</v>
      </c>
      <c r="P572" s="34" t="str">
        <f t="shared" si="235"/>
        <v>немає даних</v>
      </c>
      <c r="Q572" s="50" t="str">
        <f t="shared" si="236"/>
        <v>немає даних</v>
      </c>
      <c r="R572" s="26">
        <v>1</v>
      </c>
      <c r="S572" s="35">
        <f>VLOOKUP(E572,ящв!A:H,3,FALSE)</f>
        <v>22.5</v>
      </c>
      <c r="T572" s="35">
        <f>VLOOKUP(E572,ящв!A:H,4,FALSE)</f>
        <v>0.10100000000000001</v>
      </c>
      <c r="U572" s="33">
        <v>51</v>
      </c>
      <c r="V572" s="33">
        <v>25</v>
      </c>
      <c r="W572" s="36">
        <v>79</v>
      </c>
      <c r="X572" s="37">
        <f>VLOOKUP(E572,шт!A:H,3,FALSE)</f>
        <v>21</v>
      </c>
      <c r="Y572" s="38">
        <v>21</v>
      </c>
      <c r="Z572" s="38">
        <v>69</v>
      </c>
      <c r="AA572" s="38">
        <v>51</v>
      </c>
      <c r="AB572" s="38">
        <v>27</v>
      </c>
      <c r="AC572" s="11"/>
      <c r="AD572" s="11"/>
      <c r="AE572" s="11"/>
      <c r="AF572" s="11"/>
      <c r="AG572" s="11"/>
      <c r="AH572" s="11"/>
      <c r="AI572" s="11"/>
    </row>
    <row r="573" spans="1:35" ht="46.5" customHeight="1" outlineLevel="1" x14ac:dyDescent="0.2">
      <c r="A573" s="24">
        <f t="shared" si="233"/>
        <v>5</v>
      </c>
      <c r="B573" s="25" t="s">
        <v>1071</v>
      </c>
      <c r="C573" s="26"/>
      <c r="D573" s="26" t="s">
        <v>31</v>
      </c>
      <c r="E573" s="27">
        <v>167726</v>
      </c>
      <c r="F573" s="26" t="s">
        <v>1072</v>
      </c>
      <c r="G573" s="27">
        <v>10580</v>
      </c>
      <c r="H573" s="39">
        <v>5</v>
      </c>
      <c r="I573" s="30">
        <f t="shared" si="234"/>
        <v>5</v>
      </c>
      <c r="J573" s="30">
        <v>0</v>
      </c>
      <c r="K573" s="31"/>
      <c r="L573" s="32"/>
      <c r="M573" s="32"/>
      <c r="N573" s="32"/>
      <c r="O573" s="33" t="e">
        <f>VLOOKUP(K573,Зони!B:D,2,FALSE)</f>
        <v>#N/A</v>
      </c>
      <c r="P573" s="34" t="str">
        <f t="shared" si="235"/>
        <v>немає даних</v>
      </c>
      <c r="Q573" s="50" t="str">
        <f t="shared" si="236"/>
        <v>немає даних</v>
      </c>
      <c r="R573" s="26">
        <v>1</v>
      </c>
      <c r="S573" s="35">
        <f>VLOOKUP(E573,ящв!A:H,3,FALSE)</f>
        <v>12.67</v>
      </c>
      <c r="T573" s="35">
        <f>VLOOKUP(E573,ящв!A:H,4,FALSE)</f>
        <v>4.2000000000000003E-2</v>
      </c>
      <c r="U573" s="33">
        <v>38</v>
      </c>
      <c r="V573" s="33">
        <v>15</v>
      </c>
      <c r="W573" s="36">
        <v>73</v>
      </c>
      <c r="X573" s="38"/>
      <c r="Y573" s="38"/>
      <c r="Z573" s="38"/>
      <c r="AA573" s="38"/>
      <c r="AB573" s="38"/>
      <c r="AC573" s="11"/>
      <c r="AD573" s="11"/>
      <c r="AE573" s="11"/>
      <c r="AF573" s="11"/>
      <c r="AG573" s="11"/>
      <c r="AH573" s="11"/>
      <c r="AI573" s="11"/>
    </row>
    <row r="574" spans="1:35" ht="46.5" customHeight="1" outlineLevel="1" x14ac:dyDescent="0.2">
      <c r="A574" s="24">
        <f t="shared" si="233"/>
        <v>2</v>
      </c>
      <c r="B574" s="25" t="s">
        <v>1073</v>
      </c>
      <c r="C574" s="26"/>
      <c r="D574" s="26" t="s">
        <v>31</v>
      </c>
      <c r="E574" s="27">
        <v>167727</v>
      </c>
      <c r="F574" s="26" t="s">
        <v>1074</v>
      </c>
      <c r="G574" s="27">
        <v>10942</v>
      </c>
      <c r="H574" s="39">
        <v>2</v>
      </c>
      <c r="I574" s="30">
        <f t="shared" si="234"/>
        <v>2</v>
      </c>
      <c r="J574" s="30">
        <v>0</v>
      </c>
      <c r="K574" s="31"/>
      <c r="L574" s="32"/>
      <c r="M574" s="32"/>
      <c r="N574" s="32"/>
      <c r="O574" s="33" t="e">
        <f>VLOOKUP(K574,Зони!B:D,2,FALSE)</f>
        <v>#N/A</v>
      </c>
      <c r="P574" s="34" t="str">
        <f t="shared" si="235"/>
        <v>немає даних</v>
      </c>
      <c r="Q574" s="50" t="str">
        <f t="shared" si="236"/>
        <v>немає даних</v>
      </c>
      <c r="R574" s="26">
        <v>1</v>
      </c>
      <c r="S574" s="35">
        <f>VLOOKUP(E574,ящв!A:H,3,FALSE)</f>
        <v>4.9000000000000004</v>
      </c>
      <c r="T574" s="35">
        <f>VLOOKUP(E574,ящв!A:H,4,FALSE)</f>
        <v>1.6E-2</v>
      </c>
      <c r="U574" s="33">
        <v>30</v>
      </c>
      <c r="V574" s="33">
        <v>14</v>
      </c>
      <c r="W574" s="36">
        <v>37</v>
      </c>
      <c r="X574" s="37">
        <f>VLOOKUP(E574,шт!A:H,3,FALSE)</f>
        <v>5</v>
      </c>
      <c r="Y574" s="38">
        <v>5</v>
      </c>
      <c r="Z574" s="38">
        <v>37</v>
      </c>
      <c r="AA574" s="38">
        <v>30</v>
      </c>
      <c r="AB574" s="38">
        <v>14</v>
      </c>
      <c r="AC574" s="11"/>
      <c r="AD574" s="11"/>
      <c r="AE574" s="11"/>
      <c r="AF574" s="11"/>
      <c r="AG574" s="11"/>
      <c r="AH574" s="11"/>
      <c r="AI574" s="11"/>
    </row>
    <row r="575" spans="1:35" ht="46.5" customHeight="1" outlineLevel="1" x14ac:dyDescent="0.2">
      <c r="A575" s="24">
        <f t="shared" si="233"/>
        <v>6</v>
      </c>
      <c r="B575" s="25" t="s">
        <v>1075</v>
      </c>
      <c r="C575" s="26"/>
      <c r="D575" s="26" t="s">
        <v>31</v>
      </c>
      <c r="E575" s="27">
        <v>167728</v>
      </c>
      <c r="F575" s="26" t="s">
        <v>1076</v>
      </c>
      <c r="G575" s="27">
        <v>10943</v>
      </c>
      <c r="H575" s="39">
        <v>6</v>
      </c>
      <c r="I575" s="30">
        <f t="shared" si="234"/>
        <v>6</v>
      </c>
      <c r="J575" s="30">
        <v>0</v>
      </c>
      <c r="K575" s="31"/>
      <c r="L575" s="32"/>
      <c r="M575" s="32"/>
      <c r="N575" s="32"/>
      <c r="O575" s="33" t="e">
        <f>VLOOKUP(K575,Зони!B:D,2,FALSE)</f>
        <v>#N/A</v>
      </c>
      <c r="P575" s="34" t="str">
        <f t="shared" si="235"/>
        <v>немає даних</v>
      </c>
      <c r="Q575" s="50" t="str">
        <f t="shared" si="236"/>
        <v>немає даних</v>
      </c>
      <c r="R575" s="26">
        <v>1</v>
      </c>
      <c r="S575" s="35">
        <f>VLOOKUP(E575,ящв!A:H,3,FALSE)</f>
        <v>6.1</v>
      </c>
      <c r="T575" s="35">
        <f>VLOOKUP(E575,ящв!A:H,4,FALSE)</f>
        <v>2.3E-2</v>
      </c>
      <c r="U575" s="33">
        <v>31</v>
      </c>
      <c r="V575" s="33">
        <v>15</v>
      </c>
      <c r="W575" s="36">
        <v>49</v>
      </c>
      <c r="X575" s="37">
        <f>VLOOKUP(E575,шт!A:H,3,FALSE)</f>
        <v>6.22</v>
      </c>
      <c r="Y575" s="38">
        <v>6.22</v>
      </c>
      <c r="Z575" s="38">
        <v>49</v>
      </c>
      <c r="AA575" s="38">
        <v>31</v>
      </c>
      <c r="AB575" s="38">
        <v>15</v>
      </c>
      <c r="AC575" s="11"/>
      <c r="AD575" s="11"/>
      <c r="AE575" s="11"/>
      <c r="AF575" s="11"/>
      <c r="AG575" s="11"/>
      <c r="AH575" s="11"/>
      <c r="AI575" s="11"/>
    </row>
    <row r="576" spans="1:35" ht="46.5" customHeight="1" outlineLevel="1" x14ac:dyDescent="0.2">
      <c r="A576" s="24">
        <f t="shared" si="233"/>
        <v>7</v>
      </c>
      <c r="B576" s="25" t="s">
        <v>1077</v>
      </c>
      <c r="C576" s="26"/>
      <c r="D576" s="26" t="s">
        <v>31</v>
      </c>
      <c r="E576" s="27">
        <v>167729</v>
      </c>
      <c r="F576" s="26" t="s">
        <v>1078</v>
      </c>
      <c r="G576" s="27">
        <v>10944</v>
      </c>
      <c r="H576" s="39">
        <v>7</v>
      </c>
      <c r="I576" s="30">
        <f t="shared" si="234"/>
        <v>7</v>
      </c>
      <c r="J576" s="30">
        <v>0</v>
      </c>
      <c r="K576" s="31"/>
      <c r="L576" s="32"/>
      <c r="M576" s="32"/>
      <c r="N576" s="32"/>
      <c r="O576" s="33" t="e">
        <f>VLOOKUP(K576,Зони!B:D,2,FALSE)</f>
        <v>#N/A</v>
      </c>
      <c r="P576" s="34" t="str">
        <f t="shared" si="235"/>
        <v>немає даних</v>
      </c>
      <c r="Q576" s="50" t="str">
        <f t="shared" si="236"/>
        <v>немає даних</v>
      </c>
      <c r="R576" s="26">
        <v>1</v>
      </c>
      <c r="S576" s="35">
        <f>VLOOKUP(E576,ящв!A:H,3,FALSE)</f>
        <v>7.9</v>
      </c>
      <c r="T576" s="35">
        <f>VLOOKUP(E576,ящв!A:H,4,FALSE)</f>
        <v>2.5999999999999999E-2</v>
      </c>
      <c r="U576" s="33">
        <v>30</v>
      </c>
      <c r="V576" s="33">
        <v>14</v>
      </c>
      <c r="W576" s="36">
        <v>62</v>
      </c>
      <c r="X576" s="37">
        <f>VLOOKUP(E576,шт!A:H,3,FALSE)</f>
        <v>8</v>
      </c>
      <c r="Y576" s="38">
        <v>8</v>
      </c>
      <c r="Z576" s="38">
        <v>62</v>
      </c>
      <c r="AA576" s="38">
        <v>30</v>
      </c>
      <c r="AB576" s="38">
        <v>14</v>
      </c>
      <c r="AC576" s="11"/>
      <c r="AD576" s="11"/>
      <c r="AE576" s="11"/>
      <c r="AF576" s="11"/>
      <c r="AG576" s="11"/>
      <c r="AH576" s="11"/>
      <c r="AI576" s="11"/>
    </row>
    <row r="577" spans="1:35" ht="46.5" customHeight="1" outlineLevel="1" x14ac:dyDescent="0.2">
      <c r="A577" s="24">
        <f t="shared" si="233"/>
        <v>3</v>
      </c>
      <c r="B577" s="25" t="s">
        <v>1079</v>
      </c>
      <c r="C577" s="26"/>
      <c r="D577" s="26"/>
      <c r="E577" s="27">
        <v>167747</v>
      </c>
      <c r="F577" s="26" t="s">
        <v>1080</v>
      </c>
      <c r="G577" s="27">
        <v>12445</v>
      </c>
      <c r="H577" s="39">
        <v>3</v>
      </c>
      <c r="I577" s="30">
        <f t="shared" si="234"/>
        <v>3</v>
      </c>
      <c r="J577" s="30">
        <v>0</v>
      </c>
      <c r="K577" s="31"/>
      <c r="L577" s="32"/>
      <c r="M577" s="32"/>
      <c r="N577" s="32"/>
      <c r="O577" s="33" t="e">
        <f>VLOOKUP(K577,Зони!B:D,2,FALSE)</f>
        <v>#N/A</v>
      </c>
      <c r="P577" s="34" t="str">
        <f t="shared" si="235"/>
        <v>немає даних</v>
      </c>
      <c r="Q577" s="50" t="str">
        <f t="shared" si="236"/>
        <v>немає даних</v>
      </c>
      <c r="R577" s="26">
        <v>1</v>
      </c>
      <c r="S577" s="35">
        <f>VLOOKUP(E577,ящв!A:H,3,FALSE)</f>
        <v>32.4</v>
      </c>
      <c r="T577" s="35">
        <f>VLOOKUP(E577,ящв!A:H,4,FALSE)</f>
        <v>0.13400000000000001</v>
      </c>
      <c r="U577" s="33">
        <v>57</v>
      </c>
      <c r="V577" s="33">
        <v>25</v>
      </c>
      <c r="W577" s="36">
        <v>94</v>
      </c>
      <c r="X577" s="37">
        <f>VLOOKUP(E577,шт!A:H,3,FALSE)</f>
        <v>31.4</v>
      </c>
      <c r="Y577" s="38">
        <v>31.4</v>
      </c>
      <c r="Z577" s="38">
        <v>94</v>
      </c>
      <c r="AA577" s="38">
        <v>57</v>
      </c>
      <c r="AB577" s="38">
        <v>23</v>
      </c>
      <c r="AC577" s="11"/>
      <c r="AD577" s="11"/>
      <c r="AE577" s="11"/>
      <c r="AF577" s="11"/>
      <c r="AG577" s="11"/>
      <c r="AH577" s="11"/>
      <c r="AI577" s="11"/>
    </row>
    <row r="578" spans="1:35" ht="46.5" customHeight="1" outlineLevel="1" x14ac:dyDescent="0.2">
      <c r="A578" s="24">
        <f t="shared" si="233"/>
        <v>190</v>
      </c>
      <c r="B578" s="25" t="s">
        <v>1081</v>
      </c>
      <c r="C578" s="26"/>
      <c r="D578" s="26"/>
      <c r="E578" s="27">
        <v>167803</v>
      </c>
      <c r="F578" s="26" t="s">
        <v>1082</v>
      </c>
      <c r="G578" s="27">
        <v>10574</v>
      </c>
      <c r="H578" s="39">
        <v>190</v>
      </c>
      <c r="I578" s="30">
        <f t="shared" si="234"/>
        <v>190</v>
      </c>
      <c r="J578" s="30">
        <v>0</v>
      </c>
      <c r="K578" s="31"/>
      <c r="L578" s="32"/>
      <c r="M578" s="32"/>
      <c r="N578" s="32"/>
      <c r="O578" s="33" t="e">
        <f>VLOOKUP(K578,Зони!B:D,2,FALSE)</f>
        <v>#N/A</v>
      </c>
      <c r="P578" s="34" t="str">
        <f t="shared" si="235"/>
        <v>немає даних</v>
      </c>
      <c r="Q578" s="50" t="str">
        <f t="shared" si="236"/>
        <v>немає даних</v>
      </c>
      <c r="R578" s="26">
        <v>1</v>
      </c>
      <c r="S578" s="35">
        <f>VLOOKUP(E578,ящв!A:H,3,FALSE)</f>
        <v>0.01</v>
      </c>
      <c r="T578" s="44">
        <f t="shared" ref="T578:T579" si="297">IF(Y578&lt;&gt;"",Y578*R578,"немає даних")</f>
        <v>0.01</v>
      </c>
      <c r="U578" s="33">
        <v>1</v>
      </c>
      <c r="V578" s="33">
        <v>1</v>
      </c>
      <c r="W578" s="36">
        <v>5.5</v>
      </c>
      <c r="X578" s="37">
        <f>VLOOKUP(E578,шт!A:H,3,FALSE)</f>
        <v>0.01</v>
      </c>
      <c r="Y578" s="38">
        <v>0.01</v>
      </c>
      <c r="Z578" s="38">
        <v>5.5</v>
      </c>
      <c r="AA578" s="38">
        <v>1.5</v>
      </c>
      <c r="AB578" s="38">
        <v>1.5</v>
      </c>
      <c r="AC578" s="11"/>
      <c r="AD578" s="11"/>
      <c r="AE578" s="11"/>
      <c r="AF578" s="11"/>
      <c r="AG578" s="11"/>
      <c r="AH578" s="11"/>
      <c r="AI578" s="11"/>
    </row>
    <row r="579" spans="1:35" ht="46.5" customHeight="1" outlineLevel="1" x14ac:dyDescent="0.2">
      <c r="A579" s="24">
        <f t="shared" si="233"/>
        <v>70</v>
      </c>
      <c r="B579" s="25" t="s">
        <v>1083</v>
      </c>
      <c r="C579" s="26"/>
      <c r="D579" s="26"/>
      <c r="E579" s="27">
        <v>168870</v>
      </c>
      <c r="F579" s="26" t="s">
        <v>1084</v>
      </c>
      <c r="G579" s="27">
        <v>12136</v>
      </c>
      <c r="H579" s="39">
        <v>70</v>
      </c>
      <c r="I579" s="30">
        <f t="shared" si="234"/>
        <v>70</v>
      </c>
      <c r="J579" s="30">
        <v>0</v>
      </c>
      <c r="K579" s="31"/>
      <c r="L579" s="32"/>
      <c r="M579" s="32"/>
      <c r="N579" s="32"/>
      <c r="O579" s="33" t="e">
        <f>VLOOKUP(K579,Зони!B:D,2,FALSE)</f>
        <v>#N/A</v>
      </c>
      <c r="P579" s="34" t="str">
        <f t="shared" si="235"/>
        <v>немає даних</v>
      </c>
      <c r="Q579" s="50" t="str">
        <f t="shared" si="236"/>
        <v>немає даних</v>
      </c>
      <c r="R579" s="26">
        <v>1</v>
      </c>
      <c r="S579" s="35">
        <f>VLOOKUP(E579,ящв!A:H,3,FALSE)</f>
        <v>0.09</v>
      </c>
      <c r="T579" s="44" t="str">
        <f t="shared" si="297"/>
        <v>немає даних</v>
      </c>
      <c r="U579" s="33">
        <v>7</v>
      </c>
      <c r="V579" s="33">
        <v>1.5</v>
      </c>
      <c r="W579" s="36">
        <v>1.5</v>
      </c>
      <c r="X579" s="38"/>
      <c r="Y579" s="38"/>
      <c r="Z579" s="38"/>
      <c r="AA579" s="38"/>
      <c r="AB579" s="38"/>
      <c r="AC579" s="11"/>
      <c r="AD579" s="11"/>
      <c r="AE579" s="11"/>
      <c r="AF579" s="11"/>
      <c r="AG579" s="11"/>
      <c r="AH579" s="11"/>
      <c r="AI579" s="11"/>
    </row>
    <row r="580" spans="1:35" ht="12" customHeight="1" outlineLevel="1" x14ac:dyDescent="0.2">
      <c r="A580" s="11"/>
      <c r="B580" s="18" t="s">
        <v>1085</v>
      </c>
      <c r="C580" s="19"/>
      <c r="D580" s="20"/>
      <c r="E580" s="21"/>
      <c r="F580" s="21"/>
      <c r="G580" s="21"/>
      <c r="H580" s="20"/>
      <c r="I580" s="21"/>
      <c r="J580" s="21"/>
      <c r="K580" s="21"/>
      <c r="L580" s="21"/>
      <c r="M580" s="21"/>
      <c r="N580" s="21"/>
      <c r="O580" s="21"/>
      <c r="P580" s="106"/>
      <c r="Q580" s="23"/>
      <c r="R580" s="21"/>
      <c r="S580" s="20"/>
      <c r="T580" s="20"/>
      <c r="U580" s="21"/>
      <c r="V580" s="21"/>
      <c r="W580" s="21"/>
      <c r="X580" s="21"/>
      <c r="Y580" s="21"/>
      <c r="Z580" s="21"/>
      <c r="AA580" s="21"/>
      <c r="AB580" s="21"/>
    </row>
    <row r="581" spans="1:35" ht="46.5" customHeight="1" outlineLevel="1" x14ac:dyDescent="0.2">
      <c r="A581" s="24">
        <f t="shared" ref="A581:A582" si="298">J581+I581</f>
        <v>2</v>
      </c>
      <c r="B581" s="25" t="s">
        <v>1086</v>
      </c>
      <c r="C581" s="26"/>
      <c r="D581" s="26" t="s">
        <v>31</v>
      </c>
      <c r="E581" s="27">
        <v>174656</v>
      </c>
      <c r="F581" s="26" t="s">
        <v>1087</v>
      </c>
      <c r="G581" s="27">
        <v>12084</v>
      </c>
      <c r="H581" s="39">
        <v>2</v>
      </c>
      <c r="I581" s="30">
        <f t="shared" ref="I581:I582" si="299">H581/R581</f>
        <v>2</v>
      </c>
      <c r="J581" s="30">
        <v>0</v>
      </c>
      <c r="K581" s="31"/>
      <c r="L581" s="32"/>
      <c r="M581" s="32"/>
      <c r="N581" s="32"/>
      <c r="O581" s="33" t="e">
        <f>VLOOKUP(K581,Зони!B:D,2,FALSE)</f>
        <v>#N/A</v>
      </c>
      <c r="P581" s="34" t="str">
        <f t="shared" ref="P581:P582" si="300">IFERROR(A581/N581*V581/100/O581,"немає даних")</f>
        <v>немає даних</v>
      </c>
      <c r="Q581" s="50" t="str">
        <f t="shared" ref="Q581:Q582" si="301">IFERROR(ROUND(P581,1)*U581/100,"немає даних")</f>
        <v>немає даних</v>
      </c>
      <c r="R581" s="26">
        <v>1</v>
      </c>
      <c r="S581" s="35">
        <f>VLOOKUP(E581,ящв!A:H,3,FALSE)</f>
        <v>0.42</v>
      </c>
      <c r="T581" s="44" t="str">
        <f>IF(Y581&lt;&gt;"",Y581*R581,"немає даних")</f>
        <v>немає даних</v>
      </c>
      <c r="U581" s="33">
        <v>6</v>
      </c>
      <c r="V581" s="33">
        <v>2</v>
      </c>
      <c r="W581" s="36">
        <v>2</v>
      </c>
      <c r="X581" s="38"/>
      <c r="Y581" s="38"/>
      <c r="Z581" s="38"/>
      <c r="AA581" s="38"/>
      <c r="AB581" s="38"/>
      <c r="AC581" s="11"/>
      <c r="AD581" s="11"/>
      <c r="AE581" s="11"/>
      <c r="AF581" s="11"/>
      <c r="AG581" s="11"/>
      <c r="AH581" s="11"/>
      <c r="AI581" s="11"/>
    </row>
    <row r="582" spans="1:35" ht="46.5" customHeight="1" outlineLevel="1" x14ac:dyDescent="0.2">
      <c r="A582" s="24">
        <f t="shared" si="298"/>
        <v>1</v>
      </c>
      <c r="B582" s="25" t="s">
        <v>1088</v>
      </c>
      <c r="C582" s="26"/>
      <c r="D582" s="26"/>
      <c r="E582" s="27">
        <v>168256</v>
      </c>
      <c r="F582" s="26" t="s">
        <v>1089</v>
      </c>
      <c r="G582" s="27">
        <v>11999</v>
      </c>
      <c r="H582" s="39">
        <v>1</v>
      </c>
      <c r="I582" s="30">
        <f t="shared" si="299"/>
        <v>1</v>
      </c>
      <c r="J582" s="30">
        <v>0</v>
      </c>
      <c r="K582" s="31"/>
      <c r="L582" s="32"/>
      <c r="M582" s="32"/>
      <c r="N582" s="32"/>
      <c r="O582" s="33" t="e">
        <f>VLOOKUP(K582,Зони!B:D,2,FALSE)</f>
        <v>#N/A</v>
      </c>
      <c r="P582" s="34" t="str">
        <f t="shared" si="300"/>
        <v>немає даних</v>
      </c>
      <c r="Q582" s="50" t="str">
        <f t="shared" si="301"/>
        <v>немає даних</v>
      </c>
      <c r="R582" s="26">
        <v>1</v>
      </c>
      <c r="S582" s="35">
        <f>VLOOKUP(E582,ящв!A:H,3,FALSE)</f>
        <v>0.22</v>
      </c>
      <c r="T582" s="35">
        <f>VLOOKUP(E582,ящв!A:H,4,FALSE)</f>
        <v>1E-3</v>
      </c>
      <c r="U582" s="33">
        <v>17</v>
      </c>
      <c r="V582" s="33">
        <v>5</v>
      </c>
      <c r="W582" s="36">
        <v>12.5</v>
      </c>
      <c r="X582" s="37">
        <f>VLOOKUP(E582,шт!A:H,3,FALSE)</f>
        <v>0.25</v>
      </c>
      <c r="Y582" s="38">
        <v>0.25</v>
      </c>
      <c r="Z582" s="38">
        <v>17</v>
      </c>
      <c r="AA582" s="38">
        <v>13</v>
      </c>
      <c r="AB582" s="38">
        <v>4.5</v>
      </c>
      <c r="AC582" s="11"/>
      <c r="AD582" s="11"/>
      <c r="AE582" s="11"/>
      <c r="AF582" s="11"/>
      <c r="AG582" s="11"/>
      <c r="AH582" s="11"/>
      <c r="AI582" s="11"/>
    </row>
    <row r="583" spans="1:35" ht="12" customHeight="1" outlineLevel="1" x14ac:dyDescent="0.2">
      <c r="A583" s="11"/>
      <c r="B583" s="18" t="s">
        <v>1090</v>
      </c>
      <c r="C583" s="19"/>
      <c r="D583" s="20"/>
      <c r="E583" s="21"/>
      <c r="F583" s="21"/>
      <c r="G583" s="21"/>
      <c r="H583" s="20"/>
      <c r="I583" s="21"/>
      <c r="J583" s="21"/>
      <c r="K583" s="21"/>
      <c r="L583" s="21"/>
      <c r="M583" s="21"/>
      <c r="N583" s="21"/>
      <c r="O583" s="21"/>
      <c r="P583" s="106"/>
      <c r="Q583" s="23"/>
      <c r="R583" s="21"/>
      <c r="S583" s="20"/>
      <c r="T583" s="20"/>
      <c r="U583" s="21"/>
      <c r="V583" s="21"/>
      <c r="W583" s="21"/>
      <c r="X583" s="21"/>
      <c r="Y583" s="21"/>
      <c r="Z583" s="21"/>
      <c r="AA583" s="21"/>
      <c r="AB583" s="21"/>
    </row>
    <row r="584" spans="1:35" ht="46.5" customHeight="1" outlineLevel="1" x14ac:dyDescent="0.2">
      <c r="A584" s="24">
        <f t="shared" ref="A584:A589" si="302">J584+I584</f>
        <v>35</v>
      </c>
      <c r="B584" s="25" t="s">
        <v>1091</v>
      </c>
      <c r="C584" s="26"/>
      <c r="D584" s="26" t="s">
        <v>31</v>
      </c>
      <c r="E584" s="27">
        <v>167692</v>
      </c>
      <c r="F584" s="26" t="s">
        <v>1092</v>
      </c>
      <c r="G584" s="27">
        <v>10650</v>
      </c>
      <c r="H584" s="39">
        <v>35</v>
      </c>
      <c r="I584" s="30">
        <f t="shared" ref="I584:I589" si="303">H584/R584</f>
        <v>35</v>
      </c>
      <c r="J584" s="30">
        <v>0</v>
      </c>
      <c r="K584" s="31"/>
      <c r="L584" s="32"/>
      <c r="M584" s="32"/>
      <c r="N584" s="32"/>
      <c r="O584" s="33" t="e">
        <f>VLOOKUP(K584,Зони!B:D,2,FALSE)</f>
        <v>#N/A</v>
      </c>
      <c r="P584" s="34" t="str">
        <f t="shared" ref="P584:P589" si="304">IFERROR(A584/N584*V584/100/O584,"немає даних")</f>
        <v>немає даних</v>
      </c>
      <c r="Q584" s="50" t="str">
        <f t="shared" ref="Q584:Q589" si="305">IFERROR(ROUND(P584,1)*U584/100,"немає даних")</f>
        <v>немає даних</v>
      </c>
      <c r="R584" s="26">
        <v>1</v>
      </c>
      <c r="S584" s="35">
        <f>VLOOKUP(E584,ящв!A:H,3,FALSE)</f>
        <v>0.05</v>
      </c>
      <c r="T584" s="44">
        <f t="shared" ref="T584:T586" si="306">IF(Y584&lt;&gt;"",Y584*R584,"немає даних")</f>
        <v>0.1</v>
      </c>
      <c r="U584" s="33">
        <v>5.5</v>
      </c>
      <c r="V584" s="33">
        <v>3</v>
      </c>
      <c r="W584" s="36">
        <v>5.5</v>
      </c>
      <c r="X584" s="37">
        <f>VLOOKUP(E584,шт!A:H,3,FALSE)</f>
        <v>0.1</v>
      </c>
      <c r="Y584" s="38">
        <v>0.1</v>
      </c>
      <c r="Z584" s="38">
        <v>7</v>
      </c>
      <c r="AA584" s="38">
        <v>7</v>
      </c>
      <c r="AB584" s="38">
        <v>4.5</v>
      </c>
      <c r="AC584" s="11"/>
      <c r="AD584" s="11"/>
      <c r="AE584" s="11"/>
      <c r="AF584" s="11"/>
      <c r="AG584" s="11"/>
      <c r="AH584" s="11"/>
      <c r="AI584" s="11"/>
    </row>
    <row r="585" spans="1:35" ht="46.5" customHeight="1" outlineLevel="1" x14ac:dyDescent="0.2">
      <c r="A585" s="24">
        <f t="shared" si="302"/>
        <v>75</v>
      </c>
      <c r="B585" s="25" t="s">
        <v>1093</v>
      </c>
      <c r="C585" s="26"/>
      <c r="D585" s="26" t="s">
        <v>31</v>
      </c>
      <c r="E585" s="27">
        <v>173022</v>
      </c>
      <c r="F585" s="26" t="s">
        <v>1094</v>
      </c>
      <c r="G585" s="111">
        <v>11538</v>
      </c>
      <c r="H585" s="39">
        <v>75</v>
      </c>
      <c r="I585" s="30">
        <f t="shared" si="303"/>
        <v>75</v>
      </c>
      <c r="J585" s="30">
        <v>0</v>
      </c>
      <c r="K585" s="31"/>
      <c r="L585" s="32"/>
      <c r="M585" s="32"/>
      <c r="N585" s="32"/>
      <c r="O585" s="33" t="e">
        <f>VLOOKUP(K585,Зони!B:D,2,FALSE)</f>
        <v>#N/A</v>
      </c>
      <c r="P585" s="34" t="str">
        <f t="shared" si="304"/>
        <v>немає даних</v>
      </c>
      <c r="Q585" s="50" t="str">
        <f t="shared" si="305"/>
        <v>немає даних</v>
      </c>
      <c r="R585" s="26">
        <v>1</v>
      </c>
      <c r="S585" s="35">
        <f>VLOOKUP(E585,ящв!A:H,3,FALSE)</f>
        <v>0.01</v>
      </c>
      <c r="T585" s="44" t="str">
        <f t="shared" si="306"/>
        <v>немає даних</v>
      </c>
      <c r="U585" s="33">
        <v>4</v>
      </c>
      <c r="V585" s="33">
        <v>4</v>
      </c>
      <c r="W585" s="36">
        <v>3</v>
      </c>
      <c r="X585" s="38"/>
      <c r="Y585" s="38"/>
      <c r="Z585" s="38"/>
      <c r="AA585" s="38"/>
      <c r="AB585" s="38"/>
      <c r="AC585" s="11"/>
      <c r="AD585" s="11"/>
      <c r="AE585" s="11"/>
      <c r="AF585" s="11"/>
      <c r="AG585" s="11"/>
      <c r="AH585" s="11"/>
      <c r="AI585" s="11"/>
    </row>
    <row r="586" spans="1:35" ht="46.5" customHeight="1" outlineLevel="1" x14ac:dyDescent="0.2">
      <c r="A586" s="24">
        <f t="shared" si="302"/>
        <v>28</v>
      </c>
      <c r="B586" s="25" t="s">
        <v>1095</v>
      </c>
      <c r="C586" s="26"/>
      <c r="D586" s="26"/>
      <c r="E586" s="27">
        <v>168251</v>
      </c>
      <c r="F586" s="26" t="s">
        <v>1096</v>
      </c>
      <c r="G586" s="27">
        <v>11552</v>
      </c>
      <c r="H586" s="39">
        <v>28</v>
      </c>
      <c r="I586" s="30">
        <f t="shared" si="303"/>
        <v>28</v>
      </c>
      <c r="J586" s="30">
        <v>0</v>
      </c>
      <c r="K586" s="31"/>
      <c r="L586" s="32"/>
      <c r="M586" s="32"/>
      <c r="N586" s="32"/>
      <c r="O586" s="33" t="e">
        <f>VLOOKUP(K586,Зони!B:D,2,FALSE)</f>
        <v>#N/A</v>
      </c>
      <c r="P586" s="34" t="str">
        <f t="shared" si="304"/>
        <v>немає даних</v>
      </c>
      <c r="Q586" s="50" t="str">
        <f t="shared" si="305"/>
        <v>немає даних</v>
      </c>
      <c r="R586" s="26">
        <v>1</v>
      </c>
      <c r="S586" s="35">
        <f>VLOOKUP(E586,ящв!A:H,3,FALSE)</f>
        <v>0.03</v>
      </c>
      <c r="T586" s="44">
        <f t="shared" si="306"/>
        <v>0.05</v>
      </c>
      <c r="U586" s="33">
        <v>4</v>
      </c>
      <c r="V586" s="33">
        <v>4</v>
      </c>
      <c r="W586" s="36">
        <v>8</v>
      </c>
      <c r="X586" s="37">
        <f>VLOOKUP(E586,шт!A:H,3,FALSE)</f>
        <v>0.05</v>
      </c>
      <c r="Y586" s="38">
        <v>0.05</v>
      </c>
      <c r="Z586" s="38">
        <v>12</v>
      </c>
      <c r="AA586" s="38">
        <v>5</v>
      </c>
      <c r="AB586" s="38">
        <v>5</v>
      </c>
      <c r="AC586" s="11"/>
      <c r="AD586" s="11"/>
      <c r="AE586" s="11"/>
      <c r="AF586" s="11"/>
      <c r="AG586" s="11"/>
      <c r="AH586" s="11"/>
      <c r="AI586" s="11"/>
    </row>
    <row r="587" spans="1:35" ht="46.5" customHeight="1" outlineLevel="1" x14ac:dyDescent="0.2">
      <c r="A587" s="24">
        <f t="shared" si="302"/>
        <v>7</v>
      </c>
      <c r="B587" s="25" t="s">
        <v>1097</v>
      </c>
      <c r="C587" s="26"/>
      <c r="D587" s="26"/>
      <c r="E587" s="27">
        <v>168647</v>
      </c>
      <c r="F587" s="26" t="s">
        <v>1098</v>
      </c>
      <c r="G587" s="27">
        <v>10450</v>
      </c>
      <c r="H587" s="39">
        <v>7</v>
      </c>
      <c r="I587" s="30">
        <f t="shared" si="303"/>
        <v>7</v>
      </c>
      <c r="J587" s="30">
        <v>0</v>
      </c>
      <c r="K587" s="31"/>
      <c r="L587" s="32"/>
      <c r="M587" s="32"/>
      <c r="N587" s="32"/>
      <c r="O587" s="33" t="e">
        <f>VLOOKUP(K587,Зони!B:D,2,FALSE)</f>
        <v>#N/A</v>
      </c>
      <c r="P587" s="34" t="str">
        <f t="shared" si="304"/>
        <v>немає даних</v>
      </c>
      <c r="Q587" s="50" t="str">
        <f t="shared" si="305"/>
        <v>немає даних</v>
      </c>
      <c r="R587" s="26">
        <v>1</v>
      </c>
      <c r="S587" s="35">
        <f>VLOOKUP(E587,ящв!A:H,3,FALSE)</f>
        <v>0.06</v>
      </c>
      <c r="T587" s="35">
        <f>VLOOKUP(E587,ящв!A:H,4,FALSE)</f>
        <v>1E-3</v>
      </c>
      <c r="U587" s="33">
        <v>6</v>
      </c>
      <c r="V587" s="33">
        <v>26</v>
      </c>
      <c r="W587" s="36">
        <v>6</v>
      </c>
      <c r="X587" s="37">
        <f>VLOOKUP(E587,шт!A:H,3,FALSE)</f>
        <v>0.05</v>
      </c>
      <c r="Y587" s="38">
        <v>0.05</v>
      </c>
      <c r="Z587" s="38">
        <v>13</v>
      </c>
      <c r="AA587" s="38">
        <v>13</v>
      </c>
      <c r="AB587" s="38">
        <v>4</v>
      </c>
      <c r="AC587" s="11"/>
      <c r="AD587" s="11"/>
      <c r="AE587" s="11"/>
      <c r="AF587" s="11"/>
      <c r="AG587" s="11"/>
      <c r="AH587" s="11"/>
      <c r="AI587" s="11"/>
    </row>
    <row r="588" spans="1:35" ht="46.5" customHeight="1" outlineLevel="1" x14ac:dyDescent="0.2">
      <c r="A588" s="24">
        <f t="shared" si="302"/>
        <v>1</v>
      </c>
      <c r="B588" s="25" t="s">
        <v>1099</v>
      </c>
      <c r="C588" s="26"/>
      <c r="D588" s="26"/>
      <c r="E588" s="27">
        <v>168649</v>
      </c>
      <c r="F588" s="26"/>
      <c r="G588" s="27">
        <v>10451</v>
      </c>
      <c r="H588" s="39">
        <v>1</v>
      </c>
      <c r="I588" s="45">
        <f t="shared" si="303"/>
        <v>1</v>
      </c>
      <c r="J588" s="30">
        <v>0</v>
      </c>
      <c r="K588" s="31"/>
      <c r="L588" s="32"/>
      <c r="M588" s="32"/>
      <c r="N588" s="32"/>
      <c r="O588" s="33" t="e">
        <f>VLOOKUP(K588,Зони!B:D,2,FALSE)</f>
        <v>#N/A</v>
      </c>
      <c r="P588" s="34" t="str">
        <f t="shared" si="304"/>
        <v>немає даних</v>
      </c>
      <c r="Q588" s="50" t="str">
        <f t="shared" si="305"/>
        <v>немає даних</v>
      </c>
      <c r="R588" s="47">
        <v>1</v>
      </c>
      <c r="S588" s="49">
        <f t="shared" ref="S588:W588" si="307">IF(X588&lt;&gt;"",X588,"немає даних")</f>
        <v>0.05</v>
      </c>
      <c r="T588" s="48">
        <f t="shared" si="307"/>
        <v>0.05</v>
      </c>
      <c r="U588" s="48">
        <f t="shared" si="307"/>
        <v>13</v>
      </c>
      <c r="V588" s="48">
        <f t="shared" si="307"/>
        <v>13</v>
      </c>
      <c r="W588" s="48">
        <f t="shared" si="307"/>
        <v>4</v>
      </c>
      <c r="X588" s="37">
        <f>VLOOKUP(E588,шт!A:H,3,FALSE)</f>
        <v>0.05</v>
      </c>
      <c r="Y588" s="38">
        <v>0.05</v>
      </c>
      <c r="Z588" s="38">
        <v>13</v>
      </c>
      <c r="AA588" s="38">
        <v>13</v>
      </c>
      <c r="AB588" s="38">
        <v>4</v>
      </c>
      <c r="AC588" s="11"/>
      <c r="AD588" s="11"/>
      <c r="AE588" s="11"/>
      <c r="AF588" s="11"/>
      <c r="AG588" s="11"/>
      <c r="AH588" s="11"/>
      <c r="AI588" s="11"/>
    </row>
    <row r="589" spans="1:35" ht="46.5" customHeight="1" outlineLevel="1" x14ac:dyDescent="0.2">
      <c r="A589" s="24">
        <f t="shared" si="302"/>
        <v>15</v>
      </c>
      <c r="B589" s="25" t="s">
        <v>1100</v>
      </c>
      <c r="C589" s="26"/>
      <c r="D589" s="26"/>
      <c r="E589" s="27">
        <v>168650</v>
      </c>
      <c r="F589" s="26" t="s">
        <v>1101</v>
      </c>
      <c r="G589" s="27">
        <v>10962</v>
      </c>
      <c r="H589" s="39">
        <v>15</v>
      </c>
      <c r="I589" s="30">
        <f t="shared" si="303"/>
        <v>15</v>
      </c>
      <c r="J589" s="30">
        <v>0</v>
      </c>
      <c r="K589" s="31"/>
      <c r="L589" s="32"/>
      <c r="M589" s="32"/>
      <c r="N589" s="32"/>
      <c r="O589" s="33" t="e">
        <f>VLOOKUP(K589,Зони!B:D,2,FALSE)</f>
        <v>#N/A</v>
      </c>
      <c r="P589" s="34" t="str">
        <f t="shared" si="304"/>
        <v>немає даних</v>
      </c>
      <c r="Q589" s="50" t="str">
        <f t="shared" si="305"/>
        <v>немає даних</v>
      </c>
      <c r="R589" s="26">
        <v>1</v>
      </c>
      <c r="S589" s="35">
        <f>VLOOKUP(E589,ящв!A:H,3,FALSE)</f>
        <v>0.01</v>
      </c>
      <c r="T589" s="35">
        <f>VLOOKUP(E589,ящв!A:H,4,FALSE)</f>
        <v>2E-3</v>
      </c>
      <c r="U589" s="33">
        <v>50</v>
      </c>
      <c r="V589" s="33">
        <v>5.6</v>
      </c>
      <c r="W589" s="36">
        <v>5.6</v>
      </c>
      <c r="X589" s="37">
        <f>VLOOKUP(E589,шт!A:H,3,FALSE)</f>
        <v>0.05</v>
      </c>
      <c r="Y589" s="38">
        <v>0.05</v>
      </c>
      <c r="Z589" s="38">
        <v>13</v>
      </c>
      <c r="AA589" s="38">
        <v>13</v>
      </c>
      <c r="AB589" s="38">
        <v>4</v>
      </c>
      <c r="AC589" s="11"/>
      <c r="AD589" s="11"/>
      <c r="AE589" s="11"/>
      <c r="AF589" s="11"/>
      <c r="AG589" s="11"/>
      <c r="AH589" s="11"/>
      <c r="AI589" s="11"/>
    </row>
    <row r="590" spans="1:35" ht="12" customHeight="1" outlineLevel="1" x14ac:dyDescent="0.2">
      <c r="A590" s="11"/>
      <c r="B590" s="18" t="s">
        <v>1102</v>
      </c>
      <c r="C590" s="19"/>
      <c r="D590" s="20"/>
      <c r="E590" s="21"/>
      <c r="F590" s="21"/>
      <c r="G590" s="21"/>
      <c r="H590" s="20"/>
      <c r="I590" s="21"/>
      <c r="J590" s="21"/>
      <c r="K590" s="21"/>
      <c r="L590" s="21"/>
      <c r="M590" s="21"/>
      <c r="N590" s="21"/>
      <c r="O590" s="21"/>
      <c r="P590" s="106"/>
      <c r="Q590" s="23"/>
      <c r="R590" s="21"/>
      <c r="S590" s="20"/>
      <c r="T590" s="20"/>
      <c r="U590" s="21"/>
      <c r="V590" s="21"/>
      <c r="W590" s="21"/>
      <c r="X590" s="21"/>
      <c r="Y590" s="21"/>
      <c r="Z590" s="21"/>
      <c r="AA590" s="21"/>
      <c r="AB590" s="21"/>
    </row>
    <row r="591" spans="1:35" ht="46.5" customHeight="1" outlineLevel="1" x14ac:dyDescent="0.2">
      <c r="A591" s="24">
        <f t="shared" ref="A591:A604" si="308">J591+I591</f>
        <v>1</v>
      </c>
      <c r="B591" s="25" t="s">
        <v>1103</v>
      </c>
      <c r="C591" s="26"/>
      <c r="D591" s="26"/>
      <c r="E591" s="27">
        <v>170215</v>
      </c>
      <c r="F591" s="26"/>
      <c r="G591" s="112">
        <v>12185</v>
      </c>
      <c r="H591" s="39">
        <v>1</v>
      </c>
      <c r="I591" s="45">
        <f t="shared" ref="I591:I604" si="309">H591/R591</f>
        <v>1</v>
      </c>
      <c r="J591" s="30">
        <v>0</v>
      </c>
      <c r="K591" s="31"/>
      <c r="L591" s="32"/>
      <c r="M591" s="32"/>
      <c r="N591" s="32"/>
      <c r="O591" s="33" t="e">
        <f>VLOOKUP(K591,Зони!B:D,2,FALSE)</f>
        <v>#N/A</v>
      </c>
      <c r="P591" s="34" t="str">
        <f t="shared" ref="P591:P604" si="310">IFERROR(A591/N591*V591/100/O591,"немає даних")</f>
        <v>немає даних</v>
      </c>
      <c r="Q591" s="50" t="str">
        <f t="shared" ref="Q591:Q604" si="311">IFERROR(ROUND(P591,1)*U591/100,"немає даних")</f>
        <v>немає даних</v>
      </c>
      <c r="R591" s="47">
        <v>1</v>
      </c>
      <c r="S591" s="49">
        <f t="shared" ref="S591:W591" si="312">IF(X591&lt;&gt;"",X591,"немає даних")</f>
        <v>0.4</v>
      </c>
      <c r="T591" s="48">
        <f t="shared" si="312"/>
        <v>0.4</v>
      </c>
      <c r="U591" s="48">
        <f t="shared" si="312"/>
        <v>53</v>
      </c>
      <c r="V591" s="48">
        <f t="shared" si="312"/>
        <v>7</v>
      </c>
      <c r="W591" s="48">
        <f t="shared" si="312"/>
        <v>7</v>
      </c>
      <c r="X591" s="37">
        <f>VLOOKUP(E591,шт!A:H,3,FALSE)</f>
        <v>0.4</v>
      </c>
      <c r="Y591" s="38">
        <v>0.4</v>
      </c>
      <c r="Z591" s="38">
        <v>53</v>
      </c>
      <c r="AA591" s="38">
        <v>7</v>
      </c>
      <c r="AB591" s="38">
        <v>7</v>
      </c>
      <c r="AC591" s="11"/>
      <c r="AD591" s="11"/>
      <c r="AE591" s="11"/>
      <c r="AF591" s="11"/>
      <c r="AG591" s="11"/>
      <c r="AH591" s="11"/>
      <c r="AI591" s="11"/>
    </row>
    <row r="592" spans="1:35" ht="46.5" customHeight="1" outlineLevel="1" x14ac:dyDescent="0.2">
      <c r="A592" s="24">
        <f t="shared" si="308"/>
        <v>1</v>
      </c>
      <c r="B592" s="25" t="s">
        <v>1104</v>
      </c>
      <c r="C592" s="26"/>
      <c r="D592" s="26"/>
      <c r="E592" s="27">
        <v>170823</v>
      </c>
      <c r="F592" s="26"/>
      <c r="G592" s="26" t="s">
        <v>1105</v>
      </c>
      <c r="H592" s="39">
        <v>1</v>
      </c>
      <c r="I592" s="45">
        <f t="shared" si="309"/>
        <v>1</v>
      </c>
      <c r="J592" s="30">
        <v>0</v>
      </c>
      <c r="K592" s="31"/>
      <c r="L592" s="32"/>
      <c r="M592" s="32"/>
      <c r="N592" s="32"/>
      <c r="O592" s="33" t="e">
        <f>VLOOKUP(K592,Зони!B:D,2,FALSE)</f>
        <v>#N/A</v>
      </c>
      <c r="P592" s="34" t="str">
        <f t="shared" si="310"/>
        <v>немає даних</v>
      </c>
      <c r="Q592" s="50" t="str">
        <f t="shared" si="311"/>
        <v>немає даних</v>
      </c>
      <c r="R592" s="47">
        <v>1</v>
      </c>
      <c r="S592" s="44" t="str">
        <f>IF(X592&lt;&gt;"",X592*R592,"немає даних")</f>
        <v>немає даних</v>
      </c>
      <c r="T592" s="44" t="str">
        <f t="shared" ref="T592:T593" si="313">IF(Y592&lt;&gt;"",Y592*R592,"немає даних")</f>
        <v>немає даних</v>
      </c>
      <c r="U592" s="48" t="str">
        <f t="shared" ref="U592:W592" si="314">IF(Z592&lt;&gt;"",Z592,"немає даних")</f>
        <v>немає даних</v>
      </c>
      <c r="V592" s="48" t="str">
        <f t="shared" si="314"/>
        <v>немає даних</v>
      </c>
      <c r="W592" s="48" t="str">
        <f t="shared" si="314"/>
        <v>немає даних</v>
      </c>
      <c r="X592" s="38"/>
      <c r="Y592" s="38"/>
      <c r="Z592" s="38"/>
      <c r="AA592" s="38"/>
      <c r="AB592" s="38"/>
      <c r="AC592" s="11"/>
      <c r="AD592" s="11"/>
      <c r="AE592" s="11"/>
      <c r="AF592" s="11"/>
      <c r="AG592" s="11"/>
      <c r="AH592" s="11"/>
      <c r="AI592" s="11"/>
    </row>
    <row r="593" spans="1:35" ht="46.5" customHeight="1" outlineLevel="1" x14ac:dyDescent="0.2">
      <c r="A593" s="24">
        <f t="shared" si="308"/>
        <v>5</v>
      </c>
      <c r="B593" s="25" t="s">
        <v>1106</v>
      </c>
      <c r="C593" s="26"/>
      <c r="D593" s="26" t="s">
        <v>31</v>
      </c>
      <c r="E593" s="27">
        <v>169403</v>
      </c>
      <c r="F593" s="26" t="s">
        <v>1107</v>
      </c>
      <c r="G593" s="27">
        <v>10539</v>
      </c>
      <c r="H593" s="39">
        <v>5</v>
      </c>
      <c r="I593" s="30">
        <f t="shared" si="309"/>
        <v>5</v>
      </c>
      <c r="J593" s="30">
        <v>0</v>
      </c>
      <c r="K593" s="31"/>
      <c r="L593" s="32"/>
      <c r="M593" s="32"/>
      <c r="N593" s="32"/>
      <c r="O593" s="33" t="e">
        <f>VLOOKUP(K593,Зони!B:D,2,FALSE)</f>
        <v>#N/A</v>
      </c>
      <c r="P593" s="34" t="str">
        <f t="shared" si="310"/>
        <v>немає даних</v>
      </c>
      <c r="Q593" s="50" t="str">
        <f t="shared" si="311"/>
        <v>немає даних</v>
      </c>
      <c r="R593" s="26">
        <v>1</v>
      </c>
      <c r="S593" s="35">
        <f>VLOOKUP(E593,ящв!A:H,3,FALSE)</f>
        <v>0.01</v>
      </c>
      <c r="T593" s="44" t="str">
        <f t="shared" si="313"/>
        <v>немає даних</v>
      </c>
      <c r="U593" s="33">
        <v>9</v>
      </c>
      <c r="V593" s="33">
        <v>2</v>
      </c>
      <c r="W593" s="36">
        <v>2</v>
      </c>
      <c r="X593" s="38"/>
      <c r="Y593" s="38"/>
      <c r="Z593" s="38"/>
      <c r="AA593" s="38"/>
      <c r="AB593" s="38"/>
      <c r="AC593" s="11"/>
      <c r="AD593" s="11"/>
      <c r="AE593" s="11"/>
      <c r="AF593" s="11"/>
      <c r="AG593" s="11"/>
      <c r="AH593" s="11"/>
      <c r="AI593" s="11"/>
    </row>
    <row r="594" spans="1:35" ht="46.5" customHeight="1" outlineLevel="1" x14ac:dyDescent="0.2">
      <c r="A594" s="24">
        <f t="shared" si="308"/>
        <v>1</v>
      </c>
      <c r="B594" s="25" t="s">
        <v>1108</v>
      </c>
      <c r="C594" s="26"/>
      <c r="D594" s="26"/>
      <c r="E594" s="27">
        <v>170218</v>
      </c>
      <c r="F594" s="26"/>
      <c r="G594" s="27">
        <v>12183</v>
      </c>
      <c r="H594" s="39">
        <v>1</v>
      </c>
      <c r="I594" s="45">
        <f t="shared" si="309"/>
        <v>1</v>
      </c>
      <c r="J594" s="30">
        <v>0</v>
      </c>
      <c r="K594" s="31"/>
      <c r="L594" s="32"/>
      <c r="M594" s="32"/>
      <c r="N594" s="32"/>
      <c r="O594" s="33" t="e">
        <f>VLOOKUP(K594,Зони!B:D,2,FALSE)</f>
        <v>#N/A</v>
      </c>
      <c r="P594" s="34" t="str">
        <f t="shared" si="310"/>
        <v>немає даних</v>
      </c>
      <c r="Q594" s="50" t="str">
        <f t="shared" si="311"/>
        <v>немає даних</v>
      </c>
      <c r="R594" s="47">
        <v>1</v>
      </c>
      <c r="S594" s="49">
        <f t="shared" ref="S594:W594" si="315">IF(X594&lt;&gt;"",X594,"немає даних")</f>
        <v>0.5</v>
      </c>
      <c r="T594" s="48">
        <f t="shared" si="315"/>
        <v>0.5</v>
      </c>
      <c r="U594" s="48">
        <f t="shared" si="315"/>
        <v>102</v>
      </c>
      <c r="V594" s="48">
        <f t="shared" si="315"/>
        <v>3.5</v>
      </c>
      <c r="W594" s="48">
        <f t="shared" si="315"/>
        <v>3.5</v>
      </c>
      <c r="X594" s="37">
        <f>VLOOKUP(E594,шт!A:H,3,FALSE)</f>
        <v>0.5</v>
      </c>
      <c r="Y594" s="38">
        <v>0.5</v>
      </c>
      <c r="Z594" s="38">
        <v>102</v>
      </c>
      <c r="AA594" s="38">
        <v>3.5</v>
      </c>
      <c r="AB594" s="38">
        <v>3.5</v>
      </c>
      <c r="AC594" s="11"/>
      <c r="AD594" s="11"/>
      <c r="AE594" s="11"/>
      <c r="AF594" s="11"/>
      <c r="AG594" s="11"/>
      <c r="AH594" s="11"/>
      <c r="AI594" s="11"/>
    </row>
    <row r="595" spans="1:35" ht="46.5" customHeight="1" outlineLevel="1" x14ac:dyDescent="0.2">
      <c r="A595" s="24">
        <f t="shared" si="308"/>
        <v>1</v>
      </c>
      <c r="B595" s="25" t="s">
        <v>1109</v>
      </c>
      <c r="C595" s="26"/>
      <c r="D595" s="26"/>
      <c r="E595" s="27">
        <v>170822</v>
      </c>
      <c r="F595" s="26"/>
      <c r="G595" s="26" t="s">
        <v>1110</v>
      </c>
      <c r="H595" s="39">
        <v>1</v>
      </c>
      <c r="I595" s="45">
        <f t="shared" si="309"/>
        <v>1</v>
      </c>
      <c r="J595" s="30">
        <v>0</v>
      </c>
      <c r="K595" s="31"/>
      <c r="L595" s="32"/>
      <c r="M595" s="32"/>
      <c r="N595" s="32"/>
      <c r="O595" s="33" t="e">
        <f>VLOOKUP(K595,Зони!B:D,2,FALSE)</f>
        <v>#N/A</v>
      </c>
      <c r="P595" s="34" t="str">
        <f t="shared" si="310"/>
        <v>немає даних</v>
      </c>
      <c r="Q595" s="50" t="str">
        <f t="shared" si="311"/>
        <v>немає даних</v>
      </c>
      <c r="R595" s="47">
        <v>1</v>
      </c>
      <c r="S595" s="44" t="str">
        <f>IF(X595&lt;&gt;"",X595*R595,"немає даних")</f>
        <v>немає даних</v>
      </c>
      <c r="T595" s="44" t="str">
        <f>IF(Y595&lt;&gt;"",Y595*R595,"немає даних")</f>
        <v>немає даних</v>
      </c>
      <c r="U595" s="48" t="str">
        <f t="shared" ref="U595:W595" si="316">IF(Z595&lt;&gt;"",Z595,"немає даних")</f>
        <v>немає даних</v>
      </c>
      <c r="V595" s="48" t="str">
        <f t="shared" si="316"/>
        <v>немає даних</v>
      </c>
      <c r="W595" s="48" t="str">
        <f t="shared" si="316"/>
        <v>немає даних</v>
      </c>
      <c r="X595" s="38"/>
      <c r="Y595" s="38"/>
      <c r="Z595" s="38"/>
      <c r="AA595" s="38"/>
      <c r="AB595" s="38"/>
      <c r="AC595" s="11"/>
      <c r="AD595" s="11"/>
      <c r="AE595" s="11"/>
      <c r="AF595" s="11"/>
      <c r="AG595" s="11"/>
      <c r="AH595" s="11"/>
      <c r="AI595" s="11"/>
    </row>
    <row r="596" spans="1:35" ht="46.5" customHeight="1" outlineLevel="1" x14ac:dyDescent="0.2">
      <c r="A596" s="24">
        <f t="shared" si="308"/>
        <v>5</v>
      </c>
      <c r="B596" s="25" t="s">
        <v>1111</v>
      </c>
      <c r="C596" s="26"/>
      <c r="D596" s="26"/>
      <c r="E596" s="27">
        <v>170203</v>
      </c>
      <c r="F596" s="26" t="s">
        <v>1112</v>
      </c>
      <c r="G596" s="27">
        <v>11356</v>
      </c>
      <c r="H596" s="39">
        <v>5</v>
      </c>
      <c r="I596" s="30">
        <f t="shared" si="309"/>
        <v>5</v>
      </c>
      <c r="J596" s="30">
        <v>0</v>
      </c>
      <c r="K596" s="31"/>
      <c r="L596" s="32"/>
      <c r="M596" s="32"/>
      <c r="N596" s="32"/>
      <c r="O596" s="33" t="e">
        <f>VLOOKUP(K596,Зони!B:D,2,FALSE)</f>
        <v>#N/A</v>
      </c>
      <c r="P596" s="34" t="str">
        <f t="shared" si="310"/>
        <v>немає даних</v>
      </c>
      <c r="Q596" s="50" t="str">
        <f t="shared" si="311"/>
        <v>немає даних</v>
      </c>
      <c r="R596" s="26">
        <v>1</v>
      </c>
      <c r="S596" s="35">
        <f>VLOOKUP(E596,ящв!A:H,3,FALSE)</f>
        <v>0.24</v>
      </c>
      <c r="T596" s="35">
        <f>VLOOKUP(E596,ящв!A:H,4,FALSE)</f>
        <v>2E-3</v>
      </c>
      <c r="U596" s="33">
        <v>20</v>
      </c>
      <c r="V596" s="33">
        <v>8</v>
      </c>
      <c r="W596" s="36">
        <v>10</v>
      </c>
      <c r="X596" s="37">
        <f>VLOOKUP(E596,шт!A:H,3,FALSE)</f>
        <v>0.23</v>
      </c>
      <c r="Y596" s="38">
        <v>0.23</v>
      </c>
      <c r="Z596" s="38">
        <v>19</v>
      </c>
      <c r="AA596" s="38">
        <v>8.5</v>
      </c>
      <c r="AB596" s="38">
        <v>8</v>
      </c>
      <c r="AC596" s="11"/>
      <c r="AD596" s="11"/>
      <c r="AE596" s="11"/>
      <c r="AF596" s="11"/>
      <c r="AG596" s="11"/>
      <c r="AH596" s="11"/>
      <c r="AI596" s="11"/>
    </row>
    <row r="597" spans="1:35" ht="46.5" customHeight="1" outlineLevel="1" x14ac:dyDescent="0.2">
      <c r="A597" s="24">
        <f t="shared" si="308"/>
        <v>32</v>
      </c>
      <c r="B597" s="25" t="s">
        <v>1113</v>
      </c>
      <c r="C597" s="26"/>
      <c r="D597" s="26"/>
      <c r="E597" s="27">
        <v>170208</v>
      </c>
      <c r="F597" s="26"/>
      <c r="G597" s="27">
        <v>12190</v>
      </c>
      <c r="H597" s="39">
        <v>32</v>
      </c>
      <c r="I597" s="45">
        <f t="shared" si="309"/>
        <v>32</v>
      </c>
      <c r="J597" s="30">
        <v>0</v>
      </c>
      <c r="K597" s="31"/>
      <c r="L597" s="32"/>
      <c r="M597" s="32"/>
      <c r="N597" s="32"/>
      <c r="O597" s="33" t="e">
        <f>VLOOKUP(K597,Зони!B:D,2,FALSE)</f>
        <v>#N/A</v>
      </c>
      <c r="P597" s="34" t="str">
        <f t="shared" si="310"/>
        <v>немає даних</v>
      </c>
      <c r="Q597" s="50" t="str">
        <f t="shared" si="311"/>
        <v>немає даних</v>
      </c>
      <c r="R597" s="47">
        <v>1</v>
      </c>
      <c r="S597" s="49">
        <f t="shared" ref="S597:W597" si="317">IF(X597&lt;&gt;"",X597,"немає даних")</f>
        <v>0.02</v>
      </c>
      <c r="T597" s="48">
        <f t="shared" si="317"/>
        <v>0.02</v>
      </c>
      <c r="U597" s="48">
        <f t="shared" si="317"/>
        <v>6</v>
      </c>
      <c r="V597" s="48">
        <f t="shared" si="317"/>
        <v>5</v>
      </c>
      <c r="W597" s="48">
        <f t="shared" si="317"/>
        <v>3</v>
      </c>
      <c r="X597" s="37">
        <f>VLOOKUP(E597,шт!A:H,3,FALSE)</f>
        <v>0.02</v>
      </c>
      <c r="Y597" s="38">
        <v>0.02</v>
      </c>
      <c r="Z597" s="38">
        <v>6</v>
      </c>
      <c r="AA597" s="38">
        <v>5</v>
      </c>
      <c r="AB597" s="38">
        <v>3</v>
      </c>
      <c r="AC597" s="11"/>
      <c r="AD597" s="11"/>
      <c r="AE597" s="11"/>
      <c r="AF597" s="11"/>
      <c r="AG597" s="11"/>
      <c r="AH597" s="11"/>
      <c r="AI597" s="11"/>
    </row>
    <row r="598" spans="1:35" ht="46.5" customHeight="1" outlineLevel="1" x14ac:dyDescent="0.2">
      <c r="A598" s="24">
        <f t="shared" si="308"/>
        <v>11</v>
      </c>
      <c r="B598" s="25" t="s">
        <v>1114</v>
      </c>
      <c r="C598" s="26"/>
      <c r="D598" s="26"/>
      <c r="E598" s="27">
        <v>167796</v>
      </c>
      <c r="F598" s="26" t="s">
        <v>1115</v>
      </c>
      <c r="G598" s="27">
        <v>10535</v>
      </c>
      <c r="H598" s="39">
        <v>11</v>
      </c>
      <c r="I598" s="30">
        <f t="shared" si="309"/>
        <v>11</v>
      </c>
      <c r="J598" s="30">
        <v>0</v>
      </c>
      <c r="K598" s="31"/>
      <c r="L598" s="32"/>
      <c r="M598" s="32"/>
      <c r="N598" s="32"/>
      <c r="O598" s="33" t="e">
        <f>VLOOKUP(K598,Зони!B:D,2,FALSE)</f>
        <v>#N/A</v>
      </c>
      <c r="P598" s="34" t="str">
        <f t="shared" si="310"/>
        <v>немає даних</v>
      </c>
      <c r="Q598" s="50" t="str">
        <f t="shared" si="311"/>
        <v>немає даних</v>
      </c>
      <c r="R598" s="26">
        <v>1</v>
      </c>
      <c r="S598" s="35">
        <f>VLOOKUP(E598,ящв!A:H,3,FALSE)</f>
        <v>0.12</v>
      </c>
      <c r="T598" s="44">
        <f t="shared" ref="T598:T599" si="318">IF(Y598&lt;&gt;"",Y598*R598,"немає даних")</f>
        <v>0.01</v>
      </c>
      <c r="U598" s="33">
        <v>4</v>
      </c>
      <c r="V598" s="33">
        <v>4</v>
      </c>
      <c r="W598" s="36">
        <v>4</v>
      </c>
      <c r="X598" s="37">
        <f>VLOOKUP(E598,шт!A:H,3,FALSE)</f>
        <v>0.01</v>
      </c>
      <c r="Y598" s="38">
        <v>0.01</v>
      </c>
      <c r="Z598" s="38">
        <v>7</v>
      </c>
      <c r="AA598" s="38">
        <v>5</v>
      </c>
      <c r="AB598" s="38">
        <v>3</v>
      </c>
      <c r="AC598" s="11"/>
      <c r="AD598" s="11"/>
      <c r="AE598" s="11"/>
      <c r="AF598" s="11"/>
      <c r="AG598" s="11"/>
      <c r="AH598" s="11"/>
      <c r="AI598" s="11"/>
    </row>
    <row r="599" spans="1:35" ht="46.5" customHeight="1" outlineLevel="1" x14ac:dyDescent="0.2">
      <c r="A599" s="24">
        <f t="shared" si="308"/>
        <v>56</v>
      </c>
      <c r="B599" s="25" t="s">
        <v>1116</v>
      </c>
      <c r="C599" s="26"/>
      <c r="D599" s="26"/>
      <c r="E599" s="27">
        <v>170204</v>
      </c>
      <c r="F599" s="26" t="s">
        <v>1117</v>
      </c>
      <c r="G599" s="27">
        <v>10227</v>
      </c>
      <c r="H599" s="39">
        <v>56</v>
      </c>
      <c r="I599" s="30">
        <f t="shared" si="309"/>
        <v>56</v>
      </c>
      <c r="J599" s="30">
        <v>0</v>
      </c>
      <c r="K599" s="31"/>
      <c r="L599" s="32"/>
      <c r="M599" s="32"/>
      <c r="N599" s="32"/>
      <c r="O599" s="33" t="e">
        <f>VLOOKUP(K599,Зони!B:D,2,FALSE)</f>
        <v>#N/A</v>
      </c>
      <c r="P599" s="34" t="str">
        <f t="shared" si="310"/>
        <v>немає даних</v>
      </c>
      <c r="Q599" s="50" t="str">
        <f t="shared" si="311"/>
        <v>немає даних</v>
      </c>
      <c r="R599" s="26">
        <v>1</v>
      </c>
      <c r="S599" s="35">
        <f>VLOOKUP(E599,ящв!A:H,3,FALSE)</f>
        <v>0.01</v>
      </c>
      <c r="T599" s="44">
        <f t="shared" si="318"/>
        <v>0.1</v>
      </c>
      <c r="U599" s="33">
        <v>4.5</v>
      </c>
      <c r="V599" s="33">
        <v>1</v>
      </c>
      <c r="W599" s="36">
        <v>1</v>
      </c>
      <c r="X599" s="37">
        <f>VLOOKUP(E599,шт!A:H,3,FALSE)</f>
        <v>0.1</v>
      </c>
      <c r="Y599" s="38">
        <v>0.1</v>
      </c>
      <c r="Z599" s="38">
        <v>5</v>
      </c>
      <c r="AA599" s="38">
        <v>1</v>
      </c>
      <c r="AB599" s="38">
        <v>1</v>
      </c>
      <c r="AC599" s="11"/>
      <c r="AD599" s="11"/>
      <c r="AE599" s="11"/>
      <c r="AF599" s="11"/>
      <c r="AG599" s="11"/>
      <c r="AH599" s="11"/>
      <c r="AI599" s="11"/>
    </row>
    <row r="600" spans="1:35" ht="46.5" customHeight="1" outlineLevel="1" x14ac:dyDescent="0.2">
      <c r="A600" s="24">
        <f t="shared" si="308"/>
        <v>22</v>
      </c>
      <c r="B600" s="25" t="s">
        <v>1118</v>
      </c>
      <c r="C600" s="26"/>
      <c r="D600" s="26"/>
      <c r="E600" s="27">
        <v>170205</v>
      </c>
      <c r="F600" s="26"/>
      <c r="G600" s="27">
        <v>10810</v>
      </c>
      <c r="H600" s="39">
        <v>22</v>
      </c>
      <c r="I600" s="45">
        <f t="shared" si="309"/>
        <v>22</v>
      </c>
      <c r="J600" s="30">
        <v>0</v>
      </c>
      <c r="K600" s="31"/>
      <c r="L600" s="32"/>
      <c r="M600" s="32"/>
      <c r="N600" s="32"/>
      <c r="O600" s="33" t="e">
        <f>VLOOKUP(K600,Зони!B:D,2,FALSE)</f>
        <v>#N/A</v>
      </c>
      <c r="P600" s="34" t="str">
        <f t="shared" si="310"/>
        <v>немає даних</v>
      </c>
      <c r="Q600" s="50" t="str">
        <f t="shared" si="311"/>
        <v>немає даних</v>
      </c>
      <c r="R600" s="47">
        <v>1</v>
      </c>
      <c r="S600" s="49">
        <f t="shared" ref="S600:W600" si="319">IF(X600&lt;&gt;"",X600,"немає даних")</f>
        <v>0.1</v>
      </c>
      <c r="T600" s="48">
        <f t="shared" si="319"/>
        <v>0.1</v>
      </c>
      <c r="U600" s="48">
        <f t="shared" si="319"/>
        <v>5</v>
      </c>
      <c r="V600" s="48">
        <f t="shared" si="319"/>
        <v>1</v>
      </c>
      <c r="W600" s="48">
        <f t="shared" si="319"/>
        <v>1</v>
      </c>
      <c r="X600" s="37">
        <f>VLOOKUP(E600,шт!A:H,3,FALSE)</f>
        <v>0.1</v>
      </c>
      <c r="Y600" s="38">
        <v>0.1</v>
      </c>
      <c r="Z600" s="38">
        <v>5</v>
      </c>
      <c r="AA600" s="38">
        <v>1</v>
      </c>
      <c r="AB600" s="38">
        <v>1</v>
      </c>
      <c r="AC600" s="11"/>
      <c r="AD600" s="11"/>
      <c r="AE600" s="11"/>
      <c r="AF600" s="11"/>
      <c r="AG600" s="11"/>
      <c r="AH600" s="11"/>
      <c r="AI600" s="11"/>
    </row>
    <row r="601" spans="1:35" ht="46.5" customHeight="1" outlineLevel="1" x14ac:dyDescent="0.2">
      <c r="A601" s="24">
        <f t="shared" si="308"/>
        <v>4</v>
      </c>
      <c r="B601" s="25" t="s">
        <v>1119</v>
      </c>
      <c r="C601" s="26"/>
      <c r="D601" s="26"/>
      <c r="E601" s="27">
        <v>169416</v>
      </c>
      <c r="F601" s="26"/>
      <c r="G601" s="27">
        <v>12484</v>
      </c>
      <c r="H601" s="39">
        <v>4</v>
      </c>
      <c r="I601" s="45">
        <f t="shared" si="309"/>
        <v>4</v>
      </c>
      <c r="J601" s="30">
        <v>0</v>
      </c>
      <c r="K601" s="31"/>
      <c r="L601" s="32"/>
      <c r="M601" s="32"/>
      <c r="N601" s="32"/>
      <c r="O601" s="33" t="e">
        <f>VLOOKUP(K601,Зони!B:D,2,FALSE)</f>
        <v>#N/A</v>
      </c>
      <c r="P601" s="34" t="str">
        <f t="shared" si="310"/>
        <v>немає даних</v>
      </c>
      <c r="Q601" s="50" t="str">
        <f t="shared" si="311"/>
        <v>немає даних</v>
      </c>
      <c r="R601" s="47">
        <v>1</v>
      </c>
      <c r="S601" s="44" t="str">
        <f t="shared" ref="S601:S604" si="320">IF(X601&lt;&gt;"",X601*R601,"немає даних")</f>
        <v>немає даних</v>
      </c>
      <c r="T601" s="44" t="str">
        <f t="shared" ref="T601:T604" si="321">IF(Y601&lt;&gt;"",Y601*R601,"немає даних")</f>
        <v>немає даних</v>
      </c>
      <c r="U601" s="48" t="str">
        <f t="shared" ref="U601:W601" si="322">IF(Z601&lt;&gt;"",Z601,"немає даних")</f>
        <v>немає даних</v>
      </c>
      <c r="V601" s="48" t="str">
        <f t="shared" si="322"/>
        <v>немає даних</v>
      </c>
      <c r="W601" s="48" t="str">
        <f t="shared" si="322"/>
        <v>немає даних</v>
      </c>
      <c r="X601" s="38"/>
      <c r="Y601" s="38"/>
      <c r="Z601" s="38"/>
      <c r="AA601" s="38"/>
      <c r="AB601" s="38"/>
      <c r="AC601" s="11"/>
      <c r="AD601" s="11"/>
      <c r="AE601" s="11"/>
      <c r="AF601" s="11"/>
      <c r="AG601" s="11"/>
      <c r="AH601" s="11"/>
      <c r="AI601" s="11"/>
    </row>
    <row r="602" spans="1:35" ht="46.5" customHeight="1" outlineLevel="1" x14ac:dyDescent="0.2">
      <c r="A602" s="24">
        <f t="shared" si="308"/>
        <v>1</v>
      </c>
      <c r="B602" s="25" t="s">
        <v>1120</v>
      </c>
      <c r="C602" s="26"/>
      <c r="D602" s="26"/>
      <c r="E602" s="27">
        <v>170741</v>
      </c>
      <c r="F602" s="26"/>
      <c r="G602" s="27">
        <v>12637</v>
      </c>
      <c r="H602" s="39">
        <v>1</v>
      </c>
      <c r="I602" s="45">
        <f t="shared" si="309"/>
        <v>1</v>
      </c>
      <c r="J602" s="30">
        <v>0</v>
      </c>
      <c r="K602" s="31"/>
      <c r="L602" s="32"/>
      <c r="M602" s="32"/>
      <c r="N602" s="32"/>
      <c r="O602" s="33" t="e">
        <f>VLOOKUP(K602,Зони!B:D,2,FALSE)</f>
        <v>#N/A</v>
      </c>
      <c r="P602" s="34" t="str">
        <f t="shared" si="310"/>
        <v>немає даних</v>
      </c>
      <c r="Q602" s="50" t="str">
        <f t="shared" si="311"/>
        <v>немає даних</v>
      </c>
      <c r="R602" s="47">
        <v>1</v>
      </c>
      <c r="S602" s="44" t="str">
        <f t="shared" si="320"/>
        <v>немає даних</v>
      </c>
      <c r="T602" s="44" t="str">
        <f t="shared" si="321"/>
        <v>немає даних</v>
      </c>
      <c r="U602" s="48" t="str">
        <f t="shared" ref="U602:W602" si="323">IF(Z602&lt;&gt;"",Z602,"немає даних")</f>
        <v>немає даних</v>
      </c>
      <c r="V602" s="48" t="str">
        <f t="shared" si="323"/>
        <v>немає даних</v>
      </c>
      <c r="W602" s="48" t="str">
        <f t="shared" si="323"/>
        <v>немає даних</v>
      </c>
      <c r="X602" s="38"/>
      <c r="Y602" s="38"/>
      <c r="Z602" s="38"/>
      <c r="AA602" s="38"/>
      <c r="AB602" s="38"/>
      <c r="AC602" s="11"/>
      <c r="AD602" s="11"/>
      <c r="AE602" s="11"/>
      <c r="AF602" s="11"/>
      <c r="AG602" s="11"/>
      <c r="AH602" s="11"/>
      <c r="AI602" s="11"/>
    </row>
    <row r="603" spans="1:35" ht="46.5" customHeight="1" outlineLevel="1" x14ac:dyDescent="0.2">
      <c r="A603" s="24">
        <f t="shared" si="308"/>
        <v>6</v>
      </c>
      <c r="B603" s="25" t="s">
        <v>1121</v>
      </c>
      <c r="C603" s="26"/>
      <c r="D603" s="26"/>
      <c r="E603" s="27">
        <v>169404</v>
      </c>
      <c r="F603" s="26"/>
      <c r="G603" s="27">
        <v>11173</v>
      </c>
      <c r="H603" s="39">
        <v>6</v>
      </c>
      <c r="I603" s="45">
        <f t="shared" si="309"/>
        <v>6</v>
      </c>
      <c r="J603" s="30">
        <v>0</v>
      </c>
      <c r="K603" s="31"/>
      <c r="L603" s="32"/>
      <c r="M603" s="32"/>
      <c r="N603" s="32"/>
      <c r="O603" s="33" t="e">
        <f>VLOOKUP(K603,Зони!B:D,2,FALSE)</f>
        <v>#N/A</v>
      </c>
      <c r="P603" s="34" t="str">
        <f t="shared" si="310"/>
        <v>немає даних</v>
      </c>
      <c r="Q603" s="50" t="str">
        <f t="shared" si="311"/>
        <v>немає даних</v>
      </c>
      <c r="R603" s="47">
        <v>1</v>
      </c>
      <c r="S603" s="44" t="str">
        <f t="shared" si="320"/>
        <v>немає даних</v>
      </c>
      <c r="T603" s="44" t="str">
        <f t="shared" si="321"/>
        <v>немає даних</v>
      </c>
      <c r="U603" s="48" t="str">
        <f t="shared" ref="U603:W603" si="324">IF(Z603&lt;&gt;"",Z603,"немає даних")</f>
        <v>немає даних</v>
      </c>
      <c r="V603" s="48" t="str">
        <f t="shared" si="324"/>
        <v>немає даних</v>
      </c>
      <c r="W603" s="48" t="str">
        <f t="shared" si="324"/>
        <v>немає даних</v>
      </c>
      <c r="X603" s="38"/>
      <c r="Y603" s="38"/>
      <c r="Z603" s="38"/>
      <c r="AA603" s="38"/>
      <c r="AB603" s="38"/>
      <c r="AC603" s="11"/>
      <c r="AD603" s="11"/>
      <c r="AE603" s="11"/>
      <c r="AF603" s="11"/>
      <c r="AG603" s="11"/>
      <c r="AH603" s="11"/>
      <c r="AI603" s="11"/>
    </row>
    <row r="604" spans="1:35" ht="46.5" customHeight="1" outlineLevel="1" x14ac:dyDescent="0.2">
      <c r="A604" s="24">
        <f t="shared" si="308"/>
        <v>43</v>
      </c>
      <c r="B604" s="25" t="s">
        <v>1122</v>
      </c>
      <c r="C604" s="26"/>
      <c r="D604" s="26" t="s">
        <v>31</v>
      </c>
      <c r="E604" s="27">
        <v>170747</v>
      </c>
      <c r="F604" s="26"/>
      <c r="G604" s="27">
        <v>12630</v>
      </c>
      <c r="H604" s="39">
        <v>43</v>
      </c>
      <c r="I604" s="45">
        <f t="shared" si="309"/>
        <v>43</v>
      </c>
      <c r="J604" s="30">
        <v>0</v>
      </c>
      <c r="K604" s="31"/>
      <c r="L604" s="32"/>
      <c r="M604" s="32"/>
      <c r="N604" s="32"/>
      <c r="O604" s="33" t="e">
        <f>VLOOKUP(K604,Зони!B:D,2,FALSE)</f>
        <v>#N/A</v>
      </c>
      <c r="P604" s="34" t="str">
        <f t="shared" si="310"/>
        <v>немає даних</v>
      </c>
      <c r="Q604" s="50" t="str">
        <f t="shared" si="311"/>
        <v>немає даних</v>
      </c>
      <c r="R604" s="47">
        <v>1</v>
      </c>
      <c r="S604" s="44" t="str">
        <f t="shared" si="320"/>
        <v>немає даних</v>
      </c>
      <c r="T604" s="44" t="str">
        <f t="shared" si="321"/>
        <v>немає даних</v>
      </c>
      <c r="U604" s="48" t="str">
        <f t="shared" ref="U604:W604" si="325">IF(Z604&lt;&gt;"",Z604,"немає даних")</f>
        <v>немає даних</v>
      </c>
      <c r="V604" s="48" t="str">
        <f t="shared" si="325"/>
        <v>немає даних</v>
      </c>
      <c r="W604" s="48" t="str">
        <f t="shared" si="325"/>
        <v>немає даних</v>
      </c>
      <c r="X604" s="38"/>
      <c r="Y604" s="38"/>
      <c r="Z604" s="38"/>
      <c r="AA604" s="38"/>
      <c r="AB604" s="38"/>
      <c r="AC604" s="11"/>
      <c r="AD604" s="11"/>
      <c r="AE604" s="11"/>
      <c r="AF604" s="11"/>
      <c r="AG604" s="11"/>
      <c r="AH604" s="11"/>
      <c r="AI604" s="11"/>
    </row>
    <row r="605" spans="1:35" ht="12" customHeight="1" outlineLevel="1" x14ac:dyDescent="0.2">
      <c r="A605" s="11"/>
      <c r="B605" s="18" t="s">
        <v>1123</v>
      </c>
      <c r="C605" s="19"/>
      <c r="D605" s="20"/>
      <c r="E605" s="21"/>
      <c r="F605" s="21"/>
      <c r="G605" s="21"/>
      <c r="H605" s="20"/>
      <c r="I605" s="21"/>
      <c r="J605" s="21"/>
      <c r="K605" s="21"/>
      <c r="L605" s="21"/>
      <c r="M605" s="21"/>
      <c r="N605" s="21"/>
      <c r="O605" s="21"/>
      <c r="P605" s="106"/>
      <c r="Q605" s="23"/>
      <c r="R605" s="21"/>
      <c r="S605" s="20"/>
      <c r="T605" s="20"/>
      <c r="U605" s="21"/>
      <c r="V605" s="21"/>
      <c r="W605" s="21"/>
      <c r="X605" s="21"/>
      <c r="Y605" s="21"/>
      <c r="Z605" s="21"/>
      <c r="AA605" s="21"/>
      <c r="AB605" s="21"/>
    </row>
    <row r="606" spans="1:35" ht="46.5" customHeight="1" outlineLevel="1" x14ac:dyDescent="0.2">
      <c r="A606" s="24">
        <f t="shared" ref="A606:A608" si="326">J606+I606</f>
        <v>1</v>
      </c>
      <c r="B606" s="25" t="s">
        <v>1124</v>
      </c>
      <c r="C606" s="26"/>
      <c r="D606" s="26"/>
      <c r="E606" s="27">
        <v>168829</v>
      </c>
      <c r="F606" s="26" t="s">
        <v>1125</v>
      </c>
      <c r="G606" s="27">
        <v>11954</v>
      </c>
      <c r="H606" s="39">
        <v>1</v>
      </c>
      <c r="I606" s="30">
        <f t="shared" ref="I606:I608" si="327">H606/R606</f>
        <v>1</v>
      </c>
      <c r="J606" s="30">
        <v>0</v>
      </c>
      <c r="K606" s="31"/>
      <c r="L606" s="32"/>
      <c r="M606" s="32"/>
      <c r="N606" s="32"/>
      <c r="O606" s="33" t="e">
        <f>VLOOKUP(K606,Зони!B:D,2,FALSE)</f>
        <v>#N/A</v>
      </c>
      <c r="P606" s="34" t="str">
        <f t="shared" ref="P606:P608" si="328">IFERROR(A606/N606*V606/100/O606,"немає даних")</f>
        <v>немає даних</v>
      </c>
      <c r="Q606" s="50" t="str">
        <f t="shared" ref="Q606:Q608" si="329">IFERROR(ROUND(P606,1)*U606/100,"немає даних")</f>
        <v>немає даних</v>
      </c>
      <c r="R606" s="26">
        <v>1</v>
      </c>
      <c r="S606" s="35">
        <f>VLOOKUP(E606,ящв!A:H,3,FALSE)</f>
        <v>0.18</v>
      </c>
      <c r="T606" s="35">
        <f>VLOOKUP(E606,ящв!A:H,4,FALSE)</f>
        <v>1E-3</v>
      </c>
      <c r="U606" s="33">
        <v>8</v>
      </c>
      <c r="V606" s="33">
        <v>10</v>
      </c>
      <c r="W606" s="36">
        <v>10</v>
      </c>
      <c r="X606" s="38"/>
      <c r="Y606" s="38"/>
      <c r="Z606" s="38"/>
      <c r="AA606" s="38"/>
      <c r="AB606" s="38"/>
      <c r="AC606" s="11"/>
      <c r="AD606" s="11"/>
      <c r="AE606" s="11"/>
      <c r="AF606" s="11"/>
      <c r="AG606" s="11"/>
      <c r="AH606" s="11"/>
      <c r="AI606" s="11"/>
    </row>
    <row r="607" spans="1:35" ht="46.5" customHeight="1" outlineLevel="1" x14ac:dyDescent="0.2">
      <c r="A607" s="24">
        <f t="shared" si="326"/>
        <v>2</v>
      </c>
      <c r="B607" s="25" t="s">
        <v>1126</v>
      </c>
      <c r="C607" s="26"/>
      <c r="D607" s="26"/>
      <c r="E607" s="27">
        <v>168828</v>
      </c>
      <c r="F607" s="26"/>
      <c r="G607" s="27">
        <v>11953</v>
      </c>
      <c r="H607" s="39">
        <v>2</v>
      </c>
      <c r="I607" s="45">
        <f t="shared" si="327"/>
        <v>2</v>
      </c>
      <c r="J607" s="30">
        <v>0</v>
      </c>
      <c r="K607" s="31"/>
      <c r="L607" s="32"/>
      <c r="M607" s="32"/>
      <c r="N607" s="32"/>
      <c r="O607" s="33" t="e">
        <f>VLOOKUP(K607,Зони!B:D,2,FALSE)</f>
        <v>#N/A</v>
      </c>
      <c r="P607" s="34" t="str">
        <f t="shared" si="328"/>
        <v>немає даних</v>
      </c>
      <c r="Q607" s="50" t="str">
        <f t="shared" si="329"/>
        <v>немає даних</v>
      </c>
      <c r="R607" s="47">
        <v>1</v>
      </c>
      <c r="S607" s="44" t="str">
        <f t="shared" ref="S607:S608" si="330">IF(X607&lt;&gt;"",X607*R607,"немає даних")</f>
        <v>немає даних</v>
      </c>
      <c r="T607" s="44" t="str">
        <f t="shared" ref="T607:T608" si="331">IF(Y607&lt;&gt;"",Y607*R607,"немає даних")</f>
        <v>немає даних</v>
      </c>
      <c r="U607" s="48" t="str">
        <f t="shared" ref="U607:W607" si="332">IF(Z607&lt;&gt;"",Z607,"немає даних")</f>
        <v>немає даних</v>
      </c>
      <c r="V607" s="48" t="str">
        <f t="shared" si="332"/>
        <v>немає даних</v>
      </c>
      <c r="W607" s="48" t="str">
        <f t="shared" si="332"/>
        <v>немає даних</v>
      </c>
      <c r="X607" s="38"/>
      <c r="Y607" s="38"/>
      <c r="Z607" s="38"/>
      <c r="AA607" s="38"/>
      <c r="AB607" s="38"/>
      <c r="AC607" s="11"/>
      <c r="AD607" s="11"/>
      <c r="AE607" s="11"/>
      <c r="AF607" s="11"/>
      <c r="AG607" s="11"/>
      <c r="AH607" s="11"/>
      <c r="AI607" s="11"/>
    </row>
    <row r="608" spans="1:35" ht="46.5" customHeight="1" outlineLevel="1" x14ac:dyDescent="0.2">
      <c r="A608" s="24">
        <f t="shared" si="326"/>
        <v>1</v>
      </c>
      <c r="B608" s="25" t="s">
        <v>1127</v>
      </c>
      <c r="C608" s="26"/>
      <c r="D608" s="26" t="s">
        <v>31</v>
      </c>
      <c r="E608" s="27">
        <v>170701</v>
      </c>
      <c r="F608" s="26"/>
      <c r="G608" s="27">
        <v>11955</v>
      </c>
      <c r="H608" s="39">
        <v>1</v>
      </c>
      <c r="I608" s="45">
        <f t="shared" si="327"/>
        <v>1</v>
      </c>
      <c r="J608" s="30">
        <v>0</v>
      </c>
      <c r="K608" s="31"/>
      <c r="L608" s="32"/>
      <c r="M608" s="32"/>
      <c r="N608" s="32"/>
      <c r="O608" s="33" t="e">
        <f>VLOOKUP(K608,Зони!B:D,2,FALSE)</f>
        <v>#N/A</v>
      </c>
      <c r="P608" s="34" t="str">
        <f t="shared" si="328"/>
        <v>немає даних</v>
      </c>
      <c r="Q608" s="50" t="str">
        <f t="shared" si="329"/>
        <v>немає даних</v>
      </c>
      <c r="R608" s="47">
        <v>1</v>
      </c>
      <c r="S608" s="44" t="str">
        <f t="shared" si="330"/>
        <v>немає даних</v>
      </c>
      <c r="T608" s="44" t="str">
        <f t="shared" si="331"/>
        <v>немає даних</v>
      </c>
      <c r="U608" s="48" t="str">
        <f t="shared" ref="U608:W608" si="333">IF(Z608&lt;&gt;"",Z608,"немає даних")</f>
        <v>немає даних</v>
      </c>
      <c r="V608" s="48" t="str">
        <f t="shared" si="333"/>
        <v>немає даних</v>
      </c>
      <c r="W608" s="48" t="str">
        <f t="shared" si="333"/>
        <v>немає даних</v>
      </c>
      <c r="X608" s="38"/>
      <c r="Y608" s="38"/>
      <c r="Z608" s="38"/>
      <c r="AA608" s="38"/>
      <c r="AB608" s="38"/>
      <c r="AC608" s="11"/>
      <c r="AD608" s="11"/>
      <c r="AE608" s="11"/>
      <c r="AF608" s="11"/>
      <c r="AG608" s="11"/>
      <c r="AH608" s="11"/>
      <c r="AI608" s="11"/>
    </row>
    <row r="609" spans="1:35" ht="12" customHeight="1" outlineLevel="1" x14ac:dyDescent="0.2">
      <c r="A609" s="11"/>
      <c r="B609" s="18" t="s">
        <v>1128</v>
      </c>
      <c r="C609" s="19"/>
      <c r="D609" s="20"/>
      <c r="E609" s="21"/>
      <c r="F609" s="21"/>
      <c r="G609" s="21"/>
      <c r="H609" s="20"/>
      <c r="I609" s="21"/>
      <c r="J609" s="21"/>
      <c r="K609" s="21"/>
      <c r="L609" s="21"/>
      <c r="M609" s="21"/>
      <c r="N609" s="21"/>
      <c r="O609" s="21"/>
      <c r="P609" s="106"/>
      <c r="Q609" s="23"/>
      <c r="R609" s="21"/>
      <c r="S609" s="20"/>
      <c r="T609" s="20"/>
      <c r="U609" s="21"/>
      <c r="V609" s="21"/>
      <c r="W609" s="21"/>
      <c r="X609" s="21"/>
      <c r="Y609" s="21"/>
      <c r="Z609" s="21"/>
      <c r="AA609" s="21"/>
      <c r="AB609" s="21"/>
    </row>
    <row r="610" spans="1:35" ht="46.5" customHeight="1" outlineLevel="1" x14ac:dyDescent="0.2">
      <c r="A610" s="24">
        <f t="shared" ref="A610:A656" si="334">J610+I610</f>
        <v>99.375</v>
      </c>
      <c r="B610" s="25" t="s">
        <v>1129</v>
      </c>
      <c r="C610" s="26"/>
      <c r="D610" s="26" t="s">
        <v>31</v>
      </c>
      <c r="E610" s="27">
        <v>173348</v>
      </c>
      <c r="F610" s="26" t="s">
        <v>1130</v>
      </c>
      <c r="G610" s="27">
        <v>29061</v>
      </c>
      <c r="H610" s="51">
        <v>2385</v>
      </c>
      <c r="I610" s="30">
        <f t="shared" ref="I610:I656" si="335">H610/R610</f>
        <v>99.375</v>
      </c>
      <c r="J610" s="30">
        <v>0</v>
      </c>
      <c r="K610" s="31"/>
      <c r="L610" s="32"/>
      <c r="M610" s="32"/>
      <c r="N610" s="32"/>
      <c r="O610" s="33" t="e">
        <f>VLOOKUP(K610,Зони!B:D,2,FALSE)</f>
        <v>#N/A</v>
      </c>
      <c r="P610" s="34" t="str">
        <f t="shared" ref="P610:P656" si="336">IFERROR(A610/N610*V610/100/O610,"немає даних")</f>
        <v>немає даних</v>
      </c>
      <c r="Q610" s="50" t="str">
        <f t="shared" ref="Q610:Q656" si="337">IFERROR(ROUND(P610,1)*U610/100,"немає даних")</f>
        <v>немає даних</v>
      </c>
      <c r="R610" s="26">
        <v>24</v>
      </c>
      <c r="S610" s="35">
        <f>VLOOKUP(E610,ящв!A:H,3,FALSE)</f>
        <v>2.65</v>
      </c>
      <c r="T610" s="35">
        <f>VLOOKUP(E610,ящв!A:H,4,FALSE)</f>
        <v>1.4E-2</v>
      </c>
      <c r="U610" s="33">
        <v>27</v>
      </c>
      <c r="V610" s="33">
        <v>25</v>
      </c>
      <c r="W610" s="36">
        <v>20</v>
      </c>
      <c r="X610" s="37">
        <f>VLOOKUP(E610,шт!A:H,3,FALSE)</f>
        <v>7.0000000000000007E-2</v>
      </c>
      <c r="Y610" s="38">
        <v>7.0000000000000007E-2</v>
      </c>
      <c r="Z610" s="38">
        <v>14</v>
      </c>
      <c r="AA610" s="38">
        <v>9</v>
      </c>
      <c r="AB610" s="38">
        <v>7</v>
      </c>
      <c r="AC610" s="11"/>
      <c r="AD610" s="11"/>
      <c r="AE610" s="11"/>
      <c r="AF610" s="11"/>
      <c r="AG610" s="11"/>
      <c r="AH610" s="11"/>
      <c r="AI610" s="11"/>
    </row>
    <row r="611" spans="1:35" ht="46.5" customHeight="1" outlineLevel="1" x14ac:dyDescent="0.2">
      <c r="A611" s="24">
        <f t="shared" si="334"/>
        <v>397</v>
      </c>
      <c r="B611" s="25" t="s">
        <v>1131</v>
      </c>
      <c r="C611" s="26"/>
      <c r="D611" s="26"/>
      <c r="E611" s="27">
        <v>174278</v>
      </c>
      <c r="F611" s="26"/>
      <c r="G611" s="27">
        <v>10842</v>
      </c>
      <c r="H611" s="39">
        <v>397</v>
      </c>
      <c r="I611" s="45">
        <f t="shared" si="335"/>
        <v>397</v>
      </c>
      <c r="J611" s="30">
        <v>0</v>
      </c>
      <c r="K611" s="31"/>
      <c r="L611" s="32"/>
      <c r="M611" s="32"/>
      <c r="N611" s="32"/>
      <c r="O611" s="33" t="e">
        <f>VLOOKUP(K611,Зони!B:D,2,FALSE)</f>
        <v>#N/A</v>
      </c>
      <c r="P611" s="34" t="str">
        <f t="shared" si="336"/>
        <v>немає даних</v>
      </c>
      <c r="Q611" s="50" t="str">
        <f t="shared" si="337"/>
        <v>немає даних</v>
      </c>
      <c r="R611" s="47">
        <v>1</v>
      </c>
      <c r="S611" s="44" t="str">
        <f t="shared" ref="S611:S613" si="338">IF(X611&lt;&gt;"",X611*R611,"немає даних")</f>
        <v>немає даних</v>
      </c>
      <c r="T611" s="44" t="str">
        <f t="shared" ref="T611:T614" si="339">IF(Y611&lt;&gt;"",Y611*R611,"немає даних")</f>
        <v>немає даних</v>
      </c>
      <c r="U611" s="48" t="str">
        <f t="shared" ref="U611:W611" si="340">IF(Z611&lt;&gt;"",Z611,"немає даних")</f>
        <v>немає даних</v>
      </c>
      <c r="V611" s="48" t="str">
        <f t="shared" si="340"/>
        <v>немає даних</v>
      </c>
      <c r="W611" s="48" t="str">
        <f t="shared" si="340"/>
        <v>немає даних</v>
      </c>
      <c r="X611" s="38"/>
      <c r="Y611" s="38"/>
      <c r="Z611" s="38"/>
      <c r="AA611" s="38"/>
      <c r="AB611" s="38"/>
      <c r="AC611" s="11"/>
      <c r="AD611" s="11"/>
      <c r="AE611" s="11"/>
      <c r="AF611" s="11"/>
      <c r="AG611" s="11"/>
      <c r="AH611" s="11"/>
      <c r="AI611" s="11"/>
    </row>
    <row r="612" spans="1:35" ht="46.5" customHeight="1" outlineLevel="1" x14ac:dyDescent="0.2">
      <c r="A612" s="24">
        <f t="shared" si="334"/>
        <v>200</v>
      </c>
      <c r="B612" s="25" t="s">
        <v>1132</v>
      </c>
      <c r="C612" s="26"/>
      <c r="D612" s="26"/>
      <c r="E612" s="27">
        <v>174193</v>
      </c>
      <c r="F612" s="26"/>
      <c r="G612" s="27">
        <v>10844</v>
      </c>
      <c r="H612" s="39">
        <v>200</v>
      </c>
      <c r="I612" s="45">
        <f t="shared" si="335"/>
        <v>200</v>
      </c>
      <c r="J612" s="30">
        <v>0</v>
      </c>
      <c r="K612" s="31"/>
      <c r="L612" s="32"/>
      <c r="M612" s="32"/>
      <c r="N612" s="32"/>
      <c r="O612" s="33" t="e">
        <f>VLOOKUP(K612,Зони!B:D,2,FALSE)</f>
        <v>#N/A</v>
      </c>
      <c r="P612" s="34" t="str">
        <f t="shared" si="336"/>
        <v>немає даних</v>
      </c>
      <c r="Q612" s="50" t="str">
        <f t="shared" si="337"/>
        <v>немає даних</v>
      </c>
      <c r="R612" s="47">
        <v>1</v>
      </c>
      <c r="S612" s="44" t="str">
        <f t="shared" si="338"/>
        <v>немає даних</v>
      </c>
      <c r="T612" s="44" t="str">
        <f t="shared" si="339"/>
        <v>немає даних</v>
      </c>
      <c r="U612" s="48" t="str">
        <f t="shared" ref="U612:W612" si="341">IF(Z612&lt;&gt;"",Z612,"немає даних")</f>
        <v>немає даних</v>
      </c>
      <c r="V612" s="48" t="str">
        <f t="shared" si="341"/>
        <v>немає даних</v>
      </c>
      <c r="W612" s="48" t="str">
        <f t="shared" si="341"/>
        <v>немає даних</v>
      </c>
      <c r="X612" s="38"/>
      <c r="Y612" s="38"/>
      <c r="Z612" s="38"/>
      <c r="AA612" s="38"/>
      <c r="AB612" s="38"/>
      <c r="AC612" s="11"/>
      <c r="AD612" s="11"/>
      <c r="AE612" s="11"/>
      <c r="AF612" s="11"/>
      <c r="AG612" s="11"/>
      <c r="AH612" s="11"/>
      <c r="AI612" s="11"/>
    </row>
    <row r="613" spans="1:35" ht="46.5" customHeight="1" outlineLevel="1" x14ac:dyDescent="0.2">
      <c r="A613" s="24">
        <f t="shared" si="334"/>
        <v>426</v>
      </c>
      <c r="B613" s="25" t="s">
        <v>1133</v>
      </c>
      <c r="C613" s="26"/>
      <c r="D613" s="26"/>
      <c r="E613" s="27">
        <v>174638</v>
      </c>
      <c r="F613" s="26"/>
      <c r="G613" s="27">
        <v>10845</v>
      </c>
      <c r="H613" s="39">
        <v>426</v>
      </c>
      <c r="I613" s="45">
        <f t="shared" si="335"/>
        <v>426</v>
      </c>
      <c r="J613" s="30">
        <v>0</v>
      </c>
      <c r="K613" s="31"/>
      <c r="L613" s="32"/>
      <c r="M613" s="32"/>
      <c r="N613" s="32"/>
      <c r="O613" s="33" t="e">
        <f>VLOOKUP(K613,Зони!B:D,2,FALSE)</f>
        <v>#N/A</v>
      </c>
      <c r="P613" s="34" t="str">
        <f t="shared" si="336"/>
        <v>немає даних</v>
      </c>
      <c r="Q613" s="50" t="str">
        <f t="shared" si="337"/>
        <v>немає даних</v>
      </c>
      <c r="R613" s="47">
        <v>1</v>
      </c>
      <c r="S613" s="44" t="str">
        <f t="shared" si="338"/>
        <v>немає даних</v>
      </c>
      <c r="T613" s="44" t="str">
        <f t="shared" si="339"/>
        <v>немає даних</v>
      </c>
      <c r="U613" s="48" t="str">
        <f t="shared" ref="U613:W613" si="342">IF(Z613&lt;&gt;"",Z613,"немає даних")</f>
        <v>немає даних</v>
      </c>
      <c r="V613" s="48" t="str">
        <f t="shared" si="342"/>
        <v>немає даних</v>
      </c>
      <c r="W613" s="48" t="str">
        <f t="shared" si="342"/>
        <v>немає даних</v>
      </c>
      <c r="X613" s="38"/>
      <c r="Y613" s="38"/>
      <c r="Z613" s="38"/>
      <c r="AA613" s="38"/>
      <c r="AB613" s="38"/>
      <c r="AC613" s="11"/>
      <c r="AD613" s="11"/>
      <c r="AE613" s="11"/>
      <c r="AF613" s="11"/>
      <c r="AG613" s="11"/>
      <c r="AH613" s="11"/>
      <c r="AI613" s="11"/>
    </row>
    <row r="614" spans="1:35" ht="46.5" customHeight="1" outlineLevel="1" x14ac:dyDescent="0.2">
      <c r="A614" s="24">
        <f t="shared" si="334"/>
        <v>178</v>
      </c>
      <c r="B614" s="25" t="s">
        <v>1134</v>
      </c>
      <c r="C614" s="26"/>
      <c r="D614" s="26"/>
      <c r="E614" s="27">
        <v>167759</v>
      </c>
      <c r="F614" s="26" t="s">
        <v>1135</v>
      </c>
      <c r="G614" s="27">
        <v>10722</v>
      </c>
      <c r="H614" s="39">
        <v>178</v>
      </c>
      <c r="I614" s="30">
        <f t="shared" si="335"/>
        <v>178</v>
      </c>
      <c r="J614" s="30">
        <v>0</v>
      </c>
      <c r="K614" s="31"/>
      <c r="L614" s="32"/>
      <c r="M614" s="32"/>
      <c r="N614" s="32"/>
      <c r="O614" s="33" t="e">
        <f>VLOOKUP(K614,Зони!B:D,2,FALSE)</f>
        <v>#N/A</v>
      </c>
      <c r="P614" s="34" t="str">
        <f t="shared" si="336"/>
        <v>немає даних</v>
      </c>
      <c r="Q614" s="50" t="str">
        <f t="shared" si="337"/>
        <v>немає даних</v>
      </c>
      <c r="R614" s="26">
        <v>1</v>
      </c>
      <c r="S614" s="35">
        <f>VLOOKUP(E614,ящв!A:H,3,FALSE)</f>
        <v>0.48</v>
      </c>
      <c r="T614" s="44">
        <f t="shared" si="339"/>
        <v>0.04</v>
      </c>
      <c r="U614" s="33">
        <v>5.5</v>
      </c>
      <c r="V614" s="33">
        <v>6</v>
      </c>
      <c r="W614" s="36">
        <v>5.5</v>
      </c>
      <c r="X614" s="37">
        <f>VLOOKUP(E614,шт!A:H,3,FALSE)</f>
        <v>0.04</v>
      </c>
      <c r="Y614" s="38">
        <v>0.04</v>
      </c>
      <c r="Z614" s="38">
        <v>6</v>
      </c>
      <c r="AA614" s="38">
        <v>6</v>
      </c>
      <c r="AB614" s="38">
        <v>6</v>
      </c>
      <c r="AC614" s="11"/>
      <c r="AD614" s="11"/>
      <c r="AE614" s="11"/>
      <c r="AF614" s="11"/>
      <c r="AG614" s="11"/>
      <c r="AH614" s="11"/>
      <c r="AI614" s="11"/>
    </row>
    <row r="615" spans="1:35" ht="46.5" customHeight="1" outlineLevel="1" x14ac:dyDescent="0.2">
      <c r="A615" s="24">
        <f t="shared" si="334"/>
        <v>3.1666666666666665</v>
      </c>
      <c r="B615" s="25" t="s">
        <v>1136</v>
      </c>
      <c r="C615" s="26"/>
      <c r="D615" s="26" t="s">
        <v>31</v>
      </c>
      <c r="E615" s="27">
        <v>167782</v>
      </c>
      <c r="F615" s="26" t="s">
        <v>1137</v>
      </c>
      <c r="G615" s="26" t="s">
        <v>1138</v>
      </c>
      <c r="H615" s="39">
        <v>38</v>
      </c>
      <c r="I615" s="30">
        <f t="shared" si="335"/>
        <v>3.1666666666666665</v>
      </c>
      <c r="J615" s="30">
        <v>0</v>
      </c>
      <c r="K615" s="31"/>
      <c r="L615" s="32"/>
      <c r="M615" s="32"/>
      <c r="N615" s="32"/>
      <c r="O615" s="33" t="e">
        <f>VLOOKUP(K615,Зони!B:D,2,FALSE)</f>
        <v>#N/A</v>
      </c>
      <c r="P615" s="34" t="str">
        <f t="shared" si="336"/>
        <v>немає даних</v>
      </c>
      <c r="Q615" s="50" t="str">
        <f t="shared" si="337"/>
        <v>немає даних</v>
      </c>
      <c r="R615" s="26">
        <v>12</v>
      </c>
      <c r="S615" s="35">
        <f>VLOOKUP(E615,ящв!A:H,3,FALSE)</f>
        <v>2.2000000000000002</v>
      </c>
      <c r="T615" s="35">
        <f>VLOOKUP(E615,ящв!A:H,4,FALSE)</f>
        <v>1.7999999999999999E-2</v>
      </c>
      <c r="U615" s="33">
        <v>44.5</v>
      </c>
      <c r="V615" s="33">
        <v>27.5</v>
      </c>
      <c r="W615" s="36">
        <v>14.5</v>
      </c>
      <c r="X615" s="37">
        <f>VLOOKUP(E615,шт!A:H,3,FALSE)</f>
        <v>0.06</v>
      </c>
      <c r="Y615" s="38">
        <v>0.06</v>
      </c>
      <c r="Z615" s="38">
        <v>9</v>
      </c>
      <c r="AA615" s="38">
        <v>6</v>
      </c>
      <c r="AB615" s="38">
        <v>6</v>
      </c>
      <c r="AC615" s="11"/>
      <c r="AD615" s="11"/>
      <c r="AE615" s="11"/>
      <c r="AF615" s="11"/>
      <c r="AG615" s="11"/>
      <c r="AH615" s="11"/>
      <c r="AI615" s="11"/>
    </row>
    <row r="616" spans="1:35" ht="46.5" customHeight="1" outlineLevel="1" x14ac:dyDescent="0.2">
      <c r="A616" s="24">
        <f t="shared" si="334"/>
        <v>11</v>
      </c>
      <c r="B616" s="25" t="s">
        <v>1139</v>
      </c>
      <c r="C616" s="26"/>
      <c r="D616" s="26" t="s">
        <v>31</v>
      </c>
      <c r="E616" s="27">
        <v>167784</v>
      </c>
      <c r="F616" s="26" t="s">
        <v>1140</v>
      </c>
      <c r="G616" s="27">
        <v>11040</v>
      </c>
      <c r="H616" s="39">
        <v>11</v>
      </c>
      <c r="I616" s="30">
        <f t="shared" si="335"/>
        <v>11</v>
      </c>
      <c r="J616" s="30">
        <v>0</v>
      </c>
      <c r="K616" s="31"/>
      <c r="L616" s="32"/>
      <c r="M616" s="32"/>
      <c r="N616" s="32"/>
      <c r="O616" s="33" t="e">
        <f>VLOOKUP(K616,Зони!B:D,2,FALSE)</f>
        <v>#N/A</v>
      </c>
      <c r="P616" s="34" t="str">
        <f t="shared" si="336"/>
        <v>немає даних</v>
      </c>
      <c r="Q616" s="50" t="str">
        <f t="shared" si="337"/>
        <v>немає даних</v>
      </c>
      <c r="R616" s="26">
        <v>1</v>
      </c>
      <c r="S616" s="35">
        <f>VLOOKUP(E616,ящв!A:H,3,FALSE)</f>
        <v>0.08</v>
      </c>
      <c r="T616" s="35">
        <f>VLOOKUP(E616,ящв!A:H,4,FALSE)</f>
        <v>1E-3</v>
      </c>
      <c r="U616" s="33">
        <v>13.5</v>
      </c>
      <c r="V616" s="33">
        <v>6.5</v>
      </c>
      <c r="W616" s="36">
        <v>6.5</v>
      </c>
      <c r="X616" s="37">
        <f>VLOOKUP(E616,шт!A:H,3,FALSE)</f>
        <v>8.3000000000000004E-2</v>
      </c>
      <c r="Y616" s="38">
        <v>8.3000000000000004E-2</v>
      </c>
      <c r="Z616" s="38">
        <v>13</v>
      </c>
      <c r="AA616" s="38">
        <v>6.5</v>
      </c>
      <c r="AB616" s="38">
        <v>6.5</v>
      </c>
      <c r="AC616" s="11"/>
      <c r="AD616" s="11"/>
      <c r="AE616" s="11"/>
      <c r="AF616" s="11"/>
      <c r="AG616" s="11"/>
      <c r="AH616" s="11"/>
      <c r="AI616" s="11"/>
    </row>
    <row r="617" spans="1:35" ht="46.5" customHeight="1" outlineLevel="1" x14ac:dyDescent="0.2">
      <c r="A617" s="24">
        <f t="shared" si="334"/>
        <v>20</v>
      </c>
      <c r="B617" s="25" t="s">
        <v>1141</v>
      </c>
      <c r="C617" s="26"/>
      <c r="D617" s="26" t="s">
        <v>1142</v>
      </c>
      <c r="E617" s="27">
        <v>172503</v>
      </c>
      <c r="F617" s="26"/>
      <c r="G617" s="27">
        <v>11866</v>
      </c>
      <c r="H617" s="39">
        <v>20</v>
      </c>
      <c r="I617" s="45">
        <f t="shared" si="335"/>
        <v>20</v>
      </c>
      <c r="J617" s="30">
        <v>0</v>
      </c>
      <c r="K617" s="31"/>
      <c r="L617" s="32"/>
      <c r="M617" s="32"/>
      <c r="N617" s="32"/>
      <c r="O617" s="33" t="e">
        <f>VLOOKUP(K617,Зони!B:D,2,FALSE)</f>
        <v>#N/A</v>
      </c>
      <c r="P617" s="34" t="str">
        <f t="shared" si="336"/>
        <v>немає даних</v>
      </c>
      <c r="Q617" s="50" t="str">
        <f t="shared" si="337"/>
        <v>немає даних</v>
      </c>
      <c r="R617" s="47">
        <v>1</v>
      </c>
      <c r="S617" s="44" t="str">
        <f t="shared" ref="S617:S618" si="343">IF(X617&lt;&gt;"",X617*R617,"немає даних")</f>
        <v>немає даних</v>
      </c>
      <c r="T617" s="44" t="str">
        <f t="shared" ref="T617:T619" si="344">IF(Y617&lt;&gt;"",Y617*R617,"немає даних")</f>
        <v>немає даних</v>
      </c>
      <c r="U617" s="48" t="str">
        <f t="shared" ref="U617:W617" si="345">IF(Z617&lt;&gt;"",Z617,"немає даних")</f>
        <v>немає даних</v>
      </c>
      <c r="V617" s="48" t="str">
        <f t="shared" si="345"/>
        <v>немає даних</v>
      </c>
      <c r="W617" s="48" t="str">
        <f t="shared" si="345"/>
        <v>немає даних</v>
      </c>
      <c r="X617" s="38"/>
      <c r="Y617" s="38"/>
      <c r="Z617" s="38"/>
      <c r="AA617" s="38"/>
      <c r="AB617" s="38"/>
      <c r="AC617" s="11"/>
      <c r="AD617" s="11"/>
      <c r="AE617" s="11"/>
      <c r="AF617" s="11"/>
      <c r="AG617" s="11"/>
      <c r="AH617" s="11"/>
      <c r="AI617" s="11"/>
    </row>
    <row r="618" spans="1:35" ht="46.5" customHeight="1" outlineLevel="1" x14ac:dyDescent="0.2">
      <c r="A618" s="24">
        <f t="shared" si="334"/>
        <v>513</v>
      </c>
      <c r="B618" s="25" t="s">
        <v>1143</v>
      </c>
      <c r="C618" s="26"/>
      <c r="D618" s="26" t="s">
        <v>31</v>
      </c>
      <c r="E618" s="27">
        <v>169532</v>
      </c>
      <c r="F618" s="26"/>
      <c r="G618" s="27">
        <v>12368</v>
      </c>
      <c r="H618" s="39">
        <v>513</v>
      </c>
      <c r="I618" s="45">
        <f t="shared" si="335"/>
        <v>513</v>
      </c>
      <c r="J618" s="30">
        <v>0</v>
      </c>
      <c r="K618" s="31"/>
      <c r="L618" s="32"/>
      <c r="M618" s="32"/>
      <c r="N618" s="32"/>
      <c r="O618" s="33" t="e">
        <f>VLOOKUP(K618,Зони!B:D,2,FALSE)</f>
        <v>#N/A</v>
      </c>
      <c r="P618" s="34" t="str">
        <f t="shared" si="336"/>
        <v>немає даних</v>
      </c>
      <c r="Q618" s="50" t="str">
        <f t="shared" si="337"/>
        <v>немає даних</v>
      </c>
      <c r="R618" s="47">
        <v>1</v>
      </c>
      <c r="S618" s="44" t="str">
        <f t="shared" si="343"/>
        <v>немає даних</v>
      </c>
      <c r="T618" s="44" t="str">
        <f t="shared" si="344"/>
        <v>немає даних</v>
      </c>
      <c r="U618" s="48" t="str">
        <f t="shared" ref="U618:W618" si="346">IF(Z618&lt;&gt;"",Z618,"немає даних")</f>
        <v>немає даних</v>
      </c>
      <c r="V618" s="48" t="str">
        <f t="shared" si="346"/>
        <v>немає даних</v>
      </c>
      <c r="W618" s="48" t="str">
        <f t="shared" si="346"/>
        <v>немає даних</v>
      </c>
      <c r="X618" s="38"/>
      <c r="Y618" s="38"/>
      <c r="Z618" s="38"/>
      <c r="AA618" s="38"/>
      <c r="AB618" s="38"/>
      <c r="AC618" s="11"/>
      <c r="AD618" s="11"/>
      <c r="AE618" s="11"/>
      <c r="AF618" s="11"/>
      <c r="AG618" s="11"/>
      <c r="AH618" s="11"/>
      <c r="AI618" s="11"/>
    </row>
    <row r="619" spans="1:35" ht="46.5" customHeight="1" outlineLevel="1" x14ac:dyDescent="0.2">
      <c r="A619" s="24">
        <f t="shared" si="334"/>
        <v>988</v>
      </c>
      <c r="B619" s="25" t="s">
        <v>1144</v>
      </c>
      <c r="C619" s="26"/>
      <c r="D619" s="26"/>
      <c r="E619" s="27">
        <v>166528</v>
      </c>
      <c r="F619" s="26" t="s">
        <v>1145</v>
      </c>
      <c r="G619" s="27">
        <v>11072</v>
      </c>
      <c r="H619" s="39">
        <v>988</v>
      </c>
      <c r="I619" s="30">
        <f t="shared" si="335"/>
        <v>988</v>
      </c>
      <c r="J619" s="30">
        <v>0</v>
      </c>
      <c r="K619" s="31"/>
      <c r="L619" s="32"/>
      <c r="M619" s="32"/>
      <c r="N619" s="32"/>
      <c r="O619" s="33" t="e">
        <f>VLOOKUP(K619,Зони!B:D,2,FALSE)</f>
        <v>#N/A</v>
      </c>
      <c r="P619" s="34" t="str">
        <f t="shared" si="336"/>
        <v>немає даних</v>
      </c>
      <c r="Q619" s="50" t="str">
        <f t="shared" si="337"/>
        <v>немає даних</v>
      </c>
      <c r="R619" s="26">
        <v>1</v>
      </c>
      <c r="S619" s="35">
        <f>VLOOKUP(E619,ящв!A:H,3,FALSE)</f>
        <v>0.06</v>
      </c>
      <c r="T619" s="44">
        <f t="shared" si="344"/>
        <v>7.0000000000000007E-2</v>
      </c>
      <c r="U619" s="33">
        <v>9</v>
      </c>
      <c r="V619" s="33">
        <v>9</v>
      </c>
      <c r="W619" s="36">
        <v>4.5</v>
      </c>
      <c r="X619" s="37">
        <f>VLOOKUP(E619,шт!A:H,3,FALSE)</f>
        <v>7.0000000000000007E-2</v>
      </c>
      <c r="Y619" s="38">
        <v>7.0000000000000007E-2</v>
      </c>
      <c r="Z619" s="38">
        <v>9</v>
      </c>
      <c r="AA619" s="38">
        <v>9</v>
      </c>
      <c r="AB619" s="38">
        <v>5</v>
      </c>
      <c r="AC619" s="11"/>
      <c r="AD619" s="11"/>
      <c r="AE619" s="11"/>
      <c r="AF619" s="11"/>
      <c r="AG619" s="11"/>
      <c r="AH619" s="11"/>
      <c r="AI619" s="11"/>
    </row>
    <row r="620" spans="1:35" ht="46.5" customHeight="1" outlineLevel="1" x14ac:dyDescent="0.2">
      <c r="A620" s="24">
        <f t="shared" si="334"/>
        <v>239</v>
      </c>
      <c r="B620" s="25" t="s">
        <v>1146</v>
      </c>
      <c r="C620" s="26"/>
      <c r="D620" s="26"/>
      <c r="E620" s="27">
        <v>170614</v>
      </c>
      <c r="F620" s="26" t="s">
        <v>1147</v>
      </c>
      <c r="G620" s="26" t="s">
        <v>1148</v>
      </c>
      <c r="H620" s="39">
        <v>239</v>
      </c>
      <c r="I620" s="45">
        <f t="shared" si="335"/>
        <v>239</v>
      </c>
      <c r="J620" s="30">
        <v>0</v>
      </c>
      <c r="K620" s="31"/>
      <c r="L620" s="32"/>
      <c r="M620" s="32"/>
      <c r="N620" s="32"/>
      <c r="O620" s="33" t="e">
        <f>VLOOKUP(K620,Зони!B:D,2,FALSE)</f>
        <v>#N/A</v>
      </c>
      <c r="P620" s="34" t="str">
        <f t="shared" si="336"/>
        <v>немає даних</v>
      </c>
      <c r="Q620" s="50" t="str">
        <f t="shared" si="337"/>
        <v>немає даних</v>
      </c>
      <c r="R620" s="47">
        <v>1</v>
      </c>
      <c r="S620" s="49">
        <f t="shared" ref="S620:W620" si="347">IF(X620&lt;&gt;"",X620,"немає даних")</f>
        <v>4.2000000000000003E-2</v>
      </c>
      <c r="T620" s="48">
        <f t="shared" si="347"/>
        <v>4.2000000000000003E-2</v>
      </c>
      <c r="U620" s="48">
        <f t="shared" si="347"/>
        <v>11.5</v>
      </c>
      <c r="V620" s="48">
        <f t="shared" si="347"/>
        <v>11.5</v>
      </c>
      <c r="W620" s="48">
        <f t="shared" si="347"/>
        <v>5</v>
      </c>
      <c r="X620" s="37">
        <f>VLOOKUP(E620,шт!A:H,3,FALSE)</f>
        <v>4.2000000000000003E-2</v>
      </c>
      <c r="Y620" s="38">
        <v>4.2000000000000003E-2</v>
      </c>
      <c r="Z620" s="38">
        <v>11.5</v>
      </c>
      <c r="AA620" s="38">
        <v>11.5</v>
      </c>
      <c r="AB620" s="38">
        <v>5</v>
      </c>
      <c r="AC620" s="11"/>
      <c r="AD620" s="11"/>
      <c r="AE620" s="11"/>
      <c r="AF620" s="11"/>
      <c r="AG620" s="11"/>
      <c r="AH620" s="11"/>
      <c r="AI620" s="11"/>
    </row>
    <row r="621" spans="1:35" ht="46.5" customHeight="1" outlineLevel="1" x14ac:dyDescent="0.2">
      <c r="A621" s="24">
        <f t="shared" si="334"/>
        <v>241</v>
      </c>
      <c r="B621" s="25" t="s">
        <v>1149</v>
      </c>
      <c r="C621" s="26"/>
      <c r="D621" s="26"/>
      <c r="E621" s="27">
        <v>173064</v>
      </c>
      <c r="F621" s="26"/>
      <c r="G621" s="27">
        <v>22235</v>
      </c>
      <c r="H621" s="39">
        <v>241</v>
      </c>
      <c r="I621" s="45">
        <f t="shared" si="335"/>
        <v>241</v>
      </c>
      <c r="J621" s="30">
        <v>0</v>
      </c>
      <c r="K621" s="31"/>
      <c r="L621" s="32"/>
      <c r="M621" s="32"/>
      <c r="N621" s="32"/>
      <c r="O621" s="33" t="e">
        <f>VLOOKUP(K621,Зони!B:D,2,FALSE)</f>
        <v>#N/A</v>
      </c>
      <c r="P621" s="34" t="str">
        <f t="shared" si="336"/>
        <v>немає даних</v>
      </c>
      <c r="Q621" s="50" t="str">
        <f t="shared" si="337"/>
        <v>немає даних</v>
      </c>
      <c r="R621" s="47">
        <v>1</v>
      </c>
      <c r="S621" s="44" t="str">
        <f t="shared" ref="S621:S622" si="348">IF(X621&lt;&gt;"",X621*R621,"немає даних")</f>
        <v>немає даних</v>
      </c>
      <c r="T621" s="44" t="str">
        <f t="shared" ref="T621:T622" si="349">IF(Y621&lt;&gt;"",Y621*R621,"немає даних")</f>
        <v>немає даних</v>
      </c>
      <c r="U621" s="48" t="str">
        <f t="shared" ref="U621:W621" si="350">IF(Z621&lt;&gt;"",Z621,"немає даних")</f>
        <v>немає даних</v>
      </c>
      <c r="V621" s="48" t="str">
        <f t="shared" si="350"/>
        <v>немає даних</v>
      </c>
      <c r="W621" s="48" t="str">
        <f t="shared" si="350"/>
        <v>немає даних</v>
      </c>
      <c r="X621" s="38"/>
      <c r="Y621" s="38"/>
      <c r="Z621" s="38"/>
      <c r="AA621" s="38"/>
      <c r="AB621" s="38"/>
      <c r="AC621" s="11"/>
      <c r="AD621" s="11"/>
      <c r="AE621" s="11"/>
      <c r="AF621" s="11"/>
      <c r="AG621" s="11"/>
      <c r="AH621" s="11"/>
      <c r="AI621" s="11"/>
    </row>
    <row r="622" spans="1:35" ht="46.5" customHeight="1" outlineLevel="1" x14ac:dyDescent="0.2">
      <c r="A622" s="24">
        <f t="shared" si="334"/>
        <v>106</v>
      </c>
      <c r="B622" s="25" t="s">
        <v>1150</v>
      </c>
      <c r="C622" s="26"/>
      <c r="D622" s="26"/>
      <c r="E622" s="27">
        <v>173055</v>
      </c>
      <c r="F622" s="26"/>
      <c r="G622" s="73">
        <v>61317</v>
      </c>
      <c r="H622" s="39">
        <v>106</v>
      </c>
      <c r="I622" s="45">
        <f t="shared" si="335"/>
        <v>106</v>
      </c>
      <c r="J622" s="30">
        <v>0</v>
      </c>
      <c r="K622" s="31"/>
      <c r="L622" s="32"/>
      <c r="M622" s="32"/>
      <c r="N622" s="32"/>
      <c r="O622" s="33" t="e">
        <f>VLOOKUP(K622,Зони!B:D,2,FALSE)</f>
        <v>#N/A</v>
      </c>
      <c r="P622" s="34" t="str">
        <f t="shared" si="336"/>
        <v>немає даних</v>
      </c>
      <c r="Q622" s="50" t="str">
        <f t="shared" si="337"/>
        <v>немає даних</v>
      </c>
      <c r="R622" s="47">
        <v>1</v>
      </c>
      <c r="S622" s="44" t="str">
        <f t="shared" si="348"/>
        <v>немає даних</v>
      </c>
      <c r="T622" s="44" t="str">
        <f t="shared" si="349"/>
        <v>немає даних</v>
      </c>
      <c r="U622" s="48" t="str">
        <f t="shared" ref="U622:W622" si="351">IF(Z622&lt;&gt;"",Z622,"немає даних")</f>
        <v>немає даних</v>
      </c>
      <c r="V622" s="48" t="str">
        <f t="shared" si="351"/>
        <v>немає даних</v>
      </c>
      <c r="W622" s="48" t="str">
        <f t="shared" si="351"/>
        <v>немає даних</v>
      </c>
      <c r="X622" s="38"/>
      <c r="Y622" s="38"/>
      <c r="Z622" s="38"/>
      <c r="AA622" s="38"/>
      <c r="AB622" s="38"/>
      <c r="AC622" s="11"/>
      <c r="AD622" s="11"/>
      <c r="AE622" s="11"/>
      <c r="AF622" s="11"/>
      <c r="AG622" s="11"/>
      <c r="AH622" s="11"/>
      <c r="AI622" s="11"/>
    </row>
    <row r="623" spans="1:35" ht="46.5" customHeight="1" outlineLevel="1" x14ac:dyDescent="0.2">
      <c r="A623" s="24">
        <f t="shared" si="334"/>
        <v>967</v>
      </c>
      <c r="B623" s="25" t="s">
        <v>1151</v>
      </c>
      <c r="C623" s="26"/>
      <c r="D623" s="26"/>
      <c r="E623" s="27">
        <v>168771</v>
      </c>
      <c r="F623" s="26"/>
      <c r="G623" s="27">
        <v>12364</v>
      </c>
      <c r="H623" s="39">
        <v>967</v>
      </c>
      <c r="I623" s="45">
        <f t="shared" si="335"/>
        <v>967</v>
      </c>
      <c r="J623" s="30">
        <v>0</v>
      </c>
      <c r="K623" s="31"/>
      <c r="L623" s="32"/>
      <c r="M623" s="32"/>
      <c r="N623" s="32"/>
      <c r="O623" s="33" t="e">
        <f>VLOOKUP(K623,Зони!B:D,2,FALSE)</f>
        <v>#N/A</v>
      </c>
      <c r="P623" s="34" t="str">
        <f t="shared" si="336"/>
        <v>немає даних</v>
      </c>
      <c r="Q623" s="50" t="str">
        <f t="shared" si="337"/>
        <v>немає даних</v>
      </c>
      <c r="R623" s="47">
        <v>1</v>
      </c>
      <c r="S623" s="49">
        <f t="shared" ref="S623:W623" si="352">IF(X623&lt;&gt;"",X623,"немає даних")</f>
        <v>0.1</v>
      </c>
      <c r="T623" s="48">
        <f t="shared" si="352"/>
        <v>0.1</v>
      </c>
      <c r="U623" s="48">
        <f t="shared" si="352"/>
        <v>9</v>
      </c>
      <c r="V623" s="48">
        <f t="shared" si="352"/>
        <v>9</v>
      </c>
      <c r="W623" s="48">
        <f t="shared" si="352"/>
        <v>3</v>
      </c>
      <c r="X623" s="37">
        <f>VLOOKUP(E623,шт!A:H,3,FALSE)</f>
        <v>0.1</v>
      </c>
      <c r="Y623" s="38">
        <v>0.1</v>
      </c>
      <c r="Z623" s="38">
        <v>9</v>
      </c>
      <c r="AA623" s="38">
        <v>9</v>
      </c>
      <c r="AB623" s="38">
        <v>3</v>
      </c>
      <c r="AC623" s="11"/>
      <c r="AD623" s="11"/>
      <c r="AE623" s="11"/>
      <c r="AF623" s="11"/>
      <c r="AG623" s="11"/>
      <c r="AH623" s="11"/>
      <c r="AI623" s="11"/>
    </row>
    <row r="624" spans="1:35" ht="46.5" customHeight="1" outlineLevel="1" x14ac:dyDescent="0.2">
      <c r="A624" s="24">
        <f t="shared" si="334"/>
        <v>1295</v>
      </c>
      <c r="B624" s="25" t="s">
        <v>1152</v>
      </c>
      <c r="C624" s="26"/>
      <c r="D624" s="26"/>
      <c r="E624" s="27">
        <v>168769</v>
      </c>
      <c r="F624" s="26"/>
      <c r="G624" s="27">
        <v>12369</v>
      </c>
      <c r="H624" s="51">
        <v>1295</v>
      </c>
      <c r="I624" s="45">
        <f t="shared" si="335"/>
        <v>1295</v>
      </c>
      <c r="J624" s="30">
        <v>0</v>
      </c>
      <c r="K624" s="31"/>
      <c r="L624" s="32"/>
      <c r="M624" s="32"/>
      <c r="N624" s="32"/>
      <c r="O624" s="33" t="e">
        <f>VLOOKUP(K624,Зони!B:D,2,FALSE)</f>
        <v>#N/A</v>
      </c>
      <c r="P624" s="34" t="str">
        <f t="shared" si="336"/>
        <v>немає даних</v>
      </c>
      <c r="Q624" s="50" t="str">
        <f t="shared" si="337"/>
        <v>немає даних</v>
      </c>
      <c r="R624" s="47">
        <v>1</v>
      </c>
      <c r="S624" s="44" t="str">
        <f>IF(X624&lt;&gt;"",X624*R624,"немає даних")</f>
        <v>немає даних</v>
      </c>
      <c r="T624" s="44" t="str">
        <f>IF(Y624&lt;&gt;"",Y624*R624,"немає даних")</f>
        <v>немає даних</v>
      </c>
      <c r="U624" s="48" t="str">
        <f t="shared" ref="U624:W624" si="353">IF(Z624&lt;&gt;"",Z624,"немає даних")</f>
        <v>немає даних</v>
      </c>
      <c r="V624" s="48" t="str">
        <f t="shared" si="353"/>
        <v>немає даних</v>
      </c>
      <c r="W624" s="48" t="str">
        <f t="shared" si="353"/>
        <v>немає даних</v>
      </c>
      <c r="X624" s="38"/>
      <c r="Y624" s="38"/>
      <c r="Z624" s="38"/>
      <c r="AA624" s="38"/>
      <c r="AB624" s="38"/>
      <c r="AC624" s="11"/>
      <c r="AD624" s="11"/>
      <c r="AE624" s="11"/>
      <c r="AF624" s="11"/>
      <c r="AG624" s="11"/>
      <c r="AH624" s="11"/>
      <c r="AI624" s="11"/>
    </row>
    <row r="625" spans="1:35" ht="46.5" customHeight="1" outlineLevel="1" x14ac:dyDescent="0.2">
      <c r="A625" s="24">
        <f t="shared" si="334"/>
        <v>45</v>
      </c>
      <c r="B625" s="25" t="s">
        <v>1153</v>
      </c>
      <c r="C625" s="26"/>
      <c r="D625" s="26"/>
      <c r="E625" s="27">
        <v>168768</v>
      </c>
      <c r="F625" s="26" t="s">
        <v>1154</v>
      </c>
      <c r="G625" s="27">
        <v>12371</v>
      </c>
      <c r="H625" s="39">
        <v>45</v>
      </c>
      <c r="I625" s="30">
        <f t="shared" si="335"/>
        <v>45</v>
      </c>
      <c r="J625" s="30">
        <v>0</v>
      </c>
      <c r="K625" s="31"/>
      <c r="L625" s="32"/>
      <c r="M625" s="32"/>
      <c r="N625" s="32"/>
      <c r="O625" s="33" t="e">
        <f>VLOOKUP(K625,Зони!B:D,2,FALSE)</f>
        <v>#N/A</v>
      </c>
      <c r="P625" s="34" t="str">
        <f t="shared" si="336"/>
        <v>немає даних</v>
      </c>
      <c r="Q625" s="50" t="str">
        <f t="shared" si="337"/>
        <v>немає даних</v>
      </c>
      <c r="R625" s="26">
        <v>1</v>
      </c>
      <c r="S625" s="35">
        <f>VLOOKUP(E625,ящв!A:H,3,FALSE)</f>
        <v>0.2</v>
      </c>
      <c r="T625" s="35">
        <f>VLOOKUP(E625,ящв!A:H,4,FALSE)</f>
        <v>1E-3</v>
      </c>
      <c r="U625" s="33">
        <v>10</v>
      </c>
      <c r="V625" s="33">
        <v>10</v>
      </c>
      <c r="W625" s="36">
        <v>10</v>
      </c>
      <c r="X625" s="37">
        <f>VLOOKUP(E625,шт!A:H,3,FALSE)</f>
        <v>0.14199999999999999</v>
      </c>
      <c r="Y625" s="38">
        <v>0.14199999999999999</v>
      </c>
      <c r="Z625" s="38">
        <v>12</v>
      </c>
      <c r="AA625" s="38">
        <v>12</v>
      </c>
      <c r="AB625" s="38">
        <v>12</v>
      </c>
      <c r="AC625" s="11"/>
      <c r="AD625" s="11"/>
      <c r="AE625" s="11"/>
      <c r="AF625" s="11"/>
      <c r="AG625" s="11"/>
      <c r="AH625" s="11"/>
      <c r="AI625" s="11"/>
    </row>
    <row r="626" spans="1:35" ht="46.5" customHeight="1" outlineLevel="1" x14ac:dyDescent="0.2">
      <c r="A626" s="24">
        <f t="shared" si="334"/>
        <v>1177</v>
      </c>
      <c r="B626" s="25" t="s">
        <v>1155</v>
      </c>
      <c r="C626" s="26"/>
      <c r="D626" s="26"/>
      <c r="E626" s="27">
        <v>169117</v>
      </c>
      <c r="F626" s="26"/>
      <c r="G626" s="27">
        <v>22371</v>
      </c>
      <c r="H626" s="51">
        <v>1177</v>
      </c>
      <c r="I626" s="45">
        <f t="shared" si="335"/>
        <v>1177</v>
      </c>
      <c r="J626" s="30">
        <v>0</v>
      </c>
      <c r="K626" s="31"/>
      <c r="L626" s="32"/>
      <c r="M626" s="32"/>
      <c r="N626" s="32"/>
      <c r="O626" s="33" t="e">
        <f>VLOOKUP(K626,Зони!B:D,2,FALSE)</f>
        <v>#N/A</v>
      </c>
      <c r="P626" s="34" t="str">
        <f t="shared" si="336"/>
        <v>немає даних</v>
      </c>
      <c r="Q626" s="50" t="str">
        <f t="shared" si="337"/>
        <v>немає даних</v>
      </c>
      <c r="R626" s="47">
        <v>1</v>
      </c>
      <c r="S626" s="49">
        <f t="shared" ref="S626:W626" si="354">IF(X626&lt;&gt;"",X626,"немає даних")</f>
        <v>0.26700000000000002</v>
      </c>
      <c r="T626" s="48">
        <f t="shared" si="354"/>
        <v>0.26700000000000002</v>
      </c>
      <c r="U626" s="48">
        <f t="shared" si="354"/>
        <v>25</v>
      </c>
      <c r="V626" s="48">
        <f t="shared" si="354"/>
        <v>14</v>
      </c>
      <c r="W626" s="48">
        <f t="shared" si="354"/>
        <v>12</v>
      </c>
      <c r="X626" s="37">
        <f>VLOOKUP(E626,шт!A:H,3,FALSE)</f>
        <v>0.26700000000000002</v>
      </c>
      <c r="Y626" s="38">
        <v>0.26700000000000002</v>
      </c>
      <c r="Z626" s="38">
        <v>25</v>
      </c>
      <c r="AA626" s="38">
        <v>14</v>
      </c>
      <c r="AB626" s="38">
        <v>12</v>
      </c>
      <c r="AC626" s="11"/>
      <c r="AD626" s="11"/>
      <c r="AE626" s="11"/>
      <c r="AF626" s="11"/>
      <c r="AG626" s="11"/>
      <c r="AH626" s="11"/>
      <c r="AI626" s="11"/>
    </row>
    <row r="627" spans="1:35" ht="46.5" customHeight="1" outlineLevel="1" x14ac:dyDescent="0.2">
      <c r="A627" s="24">
        <f t="shared" si="334"/>
        <v>702</v>
      </c>
      <c r="B627" s="25" t="s">
        <v>1156</v>
      </c>
      <c r="C627" s="26"/>
      <c r="D627" s="26"/>
      <c r="E627" s="27">
        <v>167779</v>
      </c>
      <c r="F627" s="26" t="s">
        <v>1157</v>
      </c>
      <c r="G627" s="27">
        <v>10256</v>
      </c>
      <c r="H627" s="39">
        <v>702</v>
      </c>
      <c r="I627" s="30">
        <f t="shared" si="335"/>
        <v>702</v>
      </c>
      <c r="J627" s="30">
        <v>0</v>
      </c>
      <c r="K627" s="31"/>
      <c r="L627" s="32"/>
      <c r="M627" s="32"/>
      <c r="N627" s="32"/>
      <c r="O627" s="33" t="e">
        <f>VLOOKUP(K627,Зони!B:D,2,FALSE)</f>
        <v>#N/A</v>
      </c>
      <c r="P627" s="34" t="str">
        <f t="shared" si="336"/>
        <v>немає даних</v>
      </c>
      <c r="Q627" s="50" t="str">
        <f t="shared" si="337"/>
        <v>немає даних</v>
      </c>
      <c r="R627" s="26">
        <v>1</v>
      </c>
      <c r="S627" s="35">
        <f>VLOOKUP(E627,ящв!A:H,3,FALSE)</f>
        <v>0.04</v>
      </c>
      <c r="T627" s="44">
        <f t="shared" ref="T627:T634" si="355">IF(Y627&lt;&gt;"",Y627*R627,"немає даних")</f>
        <v>3.6999999999999998E-2</v>
      </c>
      <c r="U627" s="33">
        <v>2</v>
      </c>
      <c r="V627" s="33">
        <v>9.5</v>
      </c>
      <c r="W627" s="36">
        <v>9.5</v>
      </c>
      <c r="X627" s="37">
        <f>VLOOKUP(E627,шт!A:H,3,FALSE)</f>
        <v>3.6999999999999998E-2</v>
      </c>
      <c r="Y627" s="38">
        <v>3.6999999999999998E-2</v>
      </c>
      <c r="Z627" s="38">
        <v>10</v>
      </c>
      <c r="AA627" s="38">
        <v>10</v>
      </c>
      <c r="AB627" s="38">
        <v>2</v>
      </c>
      <c r="AC627" s="11"/>
      <c r="AD627" s="11"/>
      <c r="AE627" s="11"/>
      <c r="AF627" s="11"/>
      <c r="AG627" s="11"/>
      <c r="AH627" s="11"/>
      <c r="AI627" s="11"/>
    </row>
    <row r="628" spans="1:35" ht="46.5" customHeight="1" outlineLevel="1" x14ac:dyDescent="0.2">
      <c r="A628" s="24">
        <f t="shared" si="334"/>
        <v>496</v>
      </c>
      <c r="B628" s="25" t="s">
        <v>1158</v>
      </c>
      <c r="C628" s="26"/>
      <c r="D628" s="26"/>
      <c r="E628" s="27">
        <v>174945</v>
      </c>
      <c r="F628" s="26"/>
      <c r="G628" s="27">
        <v>10751</v>
      </c>
      <c r="H628" s="39">
        <v>496</v>
      </c>
      <c r="I628" s="45">
        <f t="shared" si="335"/>
        <v>496</v>
      </c>
      <c r="J628" s="30">
        <v>0</v>
      </c>
      <c r="K628" s="31"/>
      <c r="L628" s="32"/>
      <c r="M628" s="32"/>
      <c r="N628" s="32"/>
      <c r="O628" s="33" t="e">
        <f>VLOOKUP(K628,Зони!B:D,2,FALSE)</f>
        <v>#N/A</v>
      </c>
      <c r="P628" s="34" t="str">
        <f t="shared" si="336"/>
        <v>немає даних</v>
      </c>
      <c r="Q628" s="50" t="str">
        <f t="shared" si="337"/>
        <v>немає даних</v>
      </c>
      <c r="R628" s="47">
        <v>1</v>
      </c>
      <c r="S628" s="44" t="str">
        <f t="shared" ref="S628:S631" si="356">IF(X628&lt;&gt;"",X628*R628,"немає даних")</f>
        <v>немає даних</v>
      </c>
      <c r="T628" s="44" t="str">
        <f t="shared" si="355"/>
        <v>немає даних</v>
      </c>
      <c r="U628" s="48" t="str">
        <f t="shared" ref="U628:W628" si="357">IF(Z628&lt;&gt;"",Z628,"немає даних")</f>
        <v>немає даних</v>
      </c>
      <c r="V628" s="48" t="str">
        <f t="shared" si="357"/>
        <v>немає даних</v>
      </c>
      <c r="W628" s="48" t="str">
        <f t="shared" si="357"/>
        <v>немає даних</v>
      </c>
      <c r="X628" s="38"/>
      <c r="Y628" s="38"/>
      <c r="Z628" s="38"/>
      <c r="AA628" s="38"/>
      <c r="AB628" s="38"/>
      <c r="AC628" s="11"/>
      <c r="AD628" s="11"/>
      <c r="AE628" s="11"/>
      <c r="AF628" s="11"/>
      <c r="AG628" s="11"/>
      <c r="AH628" s="11"/>
      <c r="AI628" s="11"/>
    </row>
    <row r="629" spans="1:35" ht="46.5" customHeight="1" outlineLevel="1" x14ac:dyDescent="0.2">
      <c r="A629" s="24">
        <f t="shared" si="334"/>
        <v>12</v>
      </c>
      <c r="B629" s="25" t="s">
        <v>1159</v>
      </c>
      <c r="C629" s="26"/>
      <c r="D629" s="26" t="s">
        <v>222</v>
      </c>
      <c r="E629" s="26" t="s">
        <v>212</v>
      </c>
      <c r="F629" s="26"/>
      <c r="G629" s="26" t="s">
        <v>1160</v>
      </c>
      <c r="H629" s="39">
        <v>12</v>
      </c>
      <c r="I629" s="45">
        <f t="shared" si="335"/>
        <v>12</v>
      </c>
      <c r="J629" s="30">
        <v>0</v>
      </c>
      <c r="K629" s="31"/>
      <c r="L629" s="32"/>
      <c r="M629" s="32"/>
      <c r="N629" s="32"/>
      <c r="O629" s="33" t="e">
        <f>VLOOKUP(K629,Зони!B:D,2,FALSE)</f>
        <v>#N/A</v>
      </c>
      <c r="P629" s="34" t="str">
        <f t="shared" si="336"/>
        <v>немає даних</v>
      </c>
      <c r="Q629" s="50" t="str">
        <f t="shared" si="337"/>
        <v>немає даних</v>
      </c>
      <c r="R629" s="47">
        <v>1</v>
      </c>
      <c r="S629" s="44" t="str">
        <f t="shared" si="356"/>
        <v>немає даних</v>
      </c>
      <c r="T629" s="44" t="str">
        <f t="shared" si="355"/>
        <v>немає даних</v>
      </c>
      <c r="U629" s="48" t="str">
        <f t="shared" ref="U629:W629" si="358">IF(Z629&lt;&gt;"",Z629,"немає даних")</f>
        <v>немає даних</v>
      </c>
      <c r="V629" s="48" t="str">
        <f t="shared" si="358"/>
        <v>немає даних</v>
      </c>
      <c r="W629" s="48" t="str">
        <f t="shared" si="358"/>
        <v>немає даних</v>
      </c>
      <c r="X629" s="38"/>
      <c r="Y629" s="38"/>
      <c r="Z629" s="38"/>
      <c r="AA629" s="38"/>
      <c r="AB629" s="38"/>
      <c r="AC629" s="11"/>
      <c r="AD629" s="11"/>
      <c r="AE629" s="11"/>
      <c r="AF629" s="11"/>
      <c r="AG629" s="11"/>
      <c r="AH629" s="11"/>
      <c r="AI629" s="11"/>
    </row>
    <row r="630" spans="1:35" ht="46.5" customHeight="1" outlineLevel="1" x14ac:dyDescent="0.2">
      <c r="A630" s="24">
        <f t="shared" si="334"/>
        <v>10</v>
      </c>
      <c r="B630" s="25" t="s">
        <v>1161</v>
      </c>
      <c r="C630" s="26"/>
      <c r="D630" s="26" t="s">
        <v>222</v>
      </c>
      <c r="E630" s="26" t="s">
        <v>212</v>
      </c>
      <c r="F630" s="26"/>
      <c r="G630" s="26" t="s">
        <v>1162</v>
      </c>
      <c r="H630" s="39">
        <v>10</v>
      </c>
      <c r="I630" s="45">
        <f t="shared" si="335"/>
        <v>10</v>
      </c>
      <c r="J630" s="30">
        <v>0</v>
      </c>
      <c r="K630" s="31"/>
      <c r="L630" s="32"/>
      <c r="M630" s="32"/>
      <c r="N630" s="32"/>
      <c r="O630" s="33" t="e">
        <f>VLOOKUP(K630,Зони!B:D,2,FALSE)</f>
        <v>#N/A</v>
      </c>
      <c r="P630" s="34" t="str">
        <f t="shared" si="336"/>
        <v>немає даних</v>
      </c>
      <c r="Q630" s="50" t="str">
        <f t="shared" si="337"/>
        <v>немає даних</v>
      </c>
      <c r="R630" s="47">
        <v>1</v>
      </c>
      <c r="S630" s="44" t="str">
        <f t="shared" si="356"/>
        <v>немає даних</v>
      </c>
      <c r="T630" s="44" t="str">
        <f t="shared" si="355"/>
        <v>немає даних</v>
      </c>
      <c r="U630" s="48" t="str">
        <f t="shared" ref="U630:W630" si="359">IF(Z630&lt;&gt;"",Z630,"немає даних")</f>
        <v>немає даних</v>
      </c>
      <c r="V630" s="48" t="str">
        <f t="shared" si="359"/>
        <v>немає даних</v>
      </c>
      <c r="W630" s="48" t="str">
        <f t="shared" si="359"/>
        <v>немає даних</v>
      </c>
      <c r="X630" s="38"/>
      <c r="Y630" s="38"/>
      <c r="Z630" s="38"/>
      <c r="AA630" s="38"/>
      <c r="AB630" s="38"/>
      <c r="AC630" s="11"/>
      <c r="AD630" s="11"/>
      <c r="AE630" s="11"/>
      <c r="AF630" s="11"/>
      <c r="AG630" s="11"/>
      <c r="AH630" s="11"/>
      <c r="AI630" s="11"/>
    </row>
    <row r="631" spans="1:35" ht="46.5" customHeight="1" outlineLevel="1" x14ac:dyDescent="0.2">
      <c r="A631" s="24">
        <f t="shared" si="334"/>
        <v>10</v>
      </c>
      <c r="B631" s="25" t="s">
        <v>1163</v>
      </c>
      <c r="C631" s="26"/>
      <c r="D631" s="26" t="s">
        <v>222</v>
      </c>
      <c r="E631" s="26" t="s">
        <v>212</v>
      </c>
      <c r="F631" s="26"/>
      <c r="G631" s="26" t="s">
        <v>1164</v>
      </c>
      <c r="H631" s="39">
        <v>10</v>
      </c>
      <c r="I631" s="45">
        <f t="shared" si="335"/>
        <v>10</v>
      </c>
      <c r="J631" s="30">
        <v>0</v>
      </c>
      <c r="K631" s="31"/>
      <c r="L631" s="32"/>
      <c r="M631" s="32"/>
      <c r="N631" s="32"/>
      <c r="O631" s="33" t="e">
        <f>VLOOKUP(K631,Зони!B:D,2,FALSE)</f>
        <v>#N/A</v>
      </c>
      <c r="P631" s="34" t="str">
        <f t="shared" si="336"/>
        <v>немає даних</v>
      </c>
      <c r="Q631" s="50" t="str">
        <f t="shared" si="337"/>
        <v>немає даних</v>
      </c>
      <c r="R631" s="47">
        <v>1</v>
      </c>
      <c r="S631" s="44" t="str">
        <f t="shared" si="356"/>
        <v>немає даних</v>
      </c>
      <c r="T631" s="44" t="str">
        <f t="shared" si="355"/>
        <v>немає даних</v>
      </c>
      <c r="U631" s="48" t="str">
        <f t="shared" ref="U631:W631" si="360">IF(Z631&lt;&gt;"",Z631,"немає даних")</f>
        <v>немає даних</v>
      </c>
      <c r="V631" s="48" t="str">
        <f t="shared" si="360"/>
        <v>немає даних</v>
      </c>
      <c r="W631" s="48" t="str">
        <f t="shared" si="360"/>
        <v>немає даних</v>
      </c>
      <c r="X631" s="38"/>
      <c r="Y631" s="38"/>
      <c r="Z631" s="38"/>
      <c r="AA631" s="38"/>
      <c r="AB631" s="38"/>
      <c r="AC631" s="11"/>
      <c r="AD631" s="11"/>
      <c r="AE631" s="11"/>
      <c r="AF631" s="11"/>
      <c r="AG631" s="11"/>
      <c r="AH631" s="11"/>
      <c r="AI631" s="11"/>
    </row>
    <row r="632" spans="1:35" ht="46.5" customHeight="1" outlineLevel="1" x14ac:dyDescent="0.2">
      <c r="A632" s="24">
        <f t="shared" si="334"/>
        <v>1719</v>
      </c>
      <c r="B632" s="25" t="s">
        <v>1165</v>
      </c>
      <c r="C632" s="26"/>
      <c r="D632" s="26"/>
      <c r="E632" s="27">
        <v>172260</v>
      </c>
      <c r="F632" s="26" t="s">
        <v>1166</v>
      </c>
      <c r="G632" s="27">
        <v>12373</v>
      </c>
      <c r="H632" s="51">
        <v>1719</v>
      </c>
      <c r="I632" s="30">
        <f t="shared" si="335"/>
        <v>1719</v>
      </c>
      <c r="J632" s="30">
        <v>0</v>
      </c>
      <c r="K632" s="31"/>
      <c r="L632" s="32"/>
      <c r="M632" s="32"/>
      <c r="N632" s="32"/>
      <c r="O632" s="33" t="e">
        <f>VLOOKUP(K632,Зони!B:D,2,FALSE)</f>
        <v>#N/A</v>
      </c>
      <c r="P632" s="34" t="str">
        <f t="shared" si="336"/>
        <v>немає даних</v>
      </c>
      <c r="Q632" s="50" t="str">
        <f t="shared" si="337"/>
        <v>немає даних</v>
      </c>
      <c r="R632" s="26">
        <v>1</v>
      </c>
      <c r="S632" s="35">
        <f>VLOOKUP(E632,ящв!A:H,3,FALSE)</f>
        <v>0.01</v>
      </c>
      <c r="T632" s="44" t="str">
        <f t="shared" si="355"/>
        <v>немає даних</v>
      </c>
      <c r="U632" s="33">
        <v>3</v>
      </c>
      <c r="V632" s="33">
        <v>3</v>
      </c>
      <c r="W632" s="36">
        <v>1.5</v>
      </c>
      <c r="X632" s="38"/>
      <c r="Y632" s="38"/>
      <c r="Z632" s="38"/>
      <c r="AA632" s="38"/>
      <c r="AB632" s="38"/>
      <c r="AC632" s="11"/>
      <c r="AD632" s="11"/>
      <c r="AE632" s="11"/>
      <c r="AF632" s="11"/>
      <c r="AG632" s="11"/>
      <c r="AH632" s="11"/>
      <c r="AI632" s="11"/>
    </row>
    <row r="633" spans="1:35" ht="46.5" customHeight="1" outlineLevel="1" x14ac:dyDescent="0.2">
      <c r="A633" s="24">
        <f t="shared" si="334"/>
        <v>4</v>
      </c>
      <c r="B633" s="25" t="s">
        <v>1167</v>
      </c>
      <c r="C633" s="26"/>
      <c r="D633" s="26"/>
      <c r="E633" s="52">
        <v>999</v>
      </c>
      <c r="F633" s="26"/>
      <c r="G633" s="26" t="s">
        <v>1168</v>
      </c>
      <c r="H633" s="39">
        <v>4</v>
      </c>
      <c r="I633" s="45">
        <f t="shared" si="335"/>
        <v>4</v>
      </c>
      <c r="J633" s="30">
        <v>0</v>
      </c>
      <c r="K633" s="31"/>
      <c r="L633" s="32"/>
      <c r="M633" s="32"/>
      <c r="N633" s="32"/>
      <c r="O633" s="33" t="e">
        <f>VLOOKUP(K633,Зони!B:D,2,FALSE)</f>
        <v>#N/A</v>
      </c>
      <c r="P633" s="34" t="str">
        <f t="shared" si="336"/>
        <v>немає даних</v>
      </c>
      <c r="Q633" s="50" t="str">
        <f t="shared" si="337"/>
        <v>немає даних</v>
      </c>
      <c r="R633" s="47">
        <v>1</v>
      </c>
      <c r="S633" s="44" t="str">
        <f t="shared" ref="S633:S634" si="361">IF(X633&lt;&gt;"",X633*R633,"немає даних")</f>
        <v>немає даних</v>
      </c>
      <c r="T633" s="44" t="str">
        <f t="shared" si="355"/>
        <v>немає даних</v>
      </c>
      <c r="U633" s="48" t="str">
        <f t="shared" ref="U633:W633" si="362">IF(Z633&lt;&gt;"",Z633,"немає даних")</f>
        <v>немає даних</v>
      </c>
      <c r="V633" s="48" t="str">
        <f t="shared" si="362"/>
        <v>немає даних</v>
      </c>
      <c r="W633" s="48" t="str">
        <f t="shared" si="362"/>
        <v>немає даних</v>
      </c>
      <c r="X633" s="38"/>
      <c r="Y633" s="38"/>
      <c r="Z633" s="38"/>
      <c r="AA633" s="38"/>
      <c r="AB633" s="38"/>
      <c r="AC633" s="11"/>
      <c r="AD633" s="11"/>
      <c r="AE633" s="11"/>
      <c r="AF633" s="11"/>
      <c r="AG633" s="11"/>
      <c r="AH633" s="11"/>
      <c r="AI633" s="11"/>
    </row>
    <row r="634" spans="1:35" ht="46.5" customHeight="1" outlineLevel="1" x14ac:dyDescent="0.2">
      <c r="A634" s="24">
        <f t="shared" si="334"/>
        <v>9</v>
      </c>
      <c r="B634" s="25" t="s">
        <v>1169</v>
      </c>
      <c r="C634" s="26"/>
      <c r="D634" s="26"/>
      <c r="E634" s="26" t="s">
        <v>212</v>
      </c>
      <c r="F634" s="26"/>
      <c r="G634" s="26" t="s">
        <v>1170</v>
      </c>
      <c r="H634" s="39">
        <v>9</v>
      </c>
      <c r="I634" s="45">
        <f t="shared" si="335"/>
        <v>9</v>
      </c>
      <c r="J634" s="30">
        <v>0</v>
      </c>
      <c r="K634" s="31"/>
      <c r="L634" s="32"/>
      <c r="M634" s="32"/>
      <c r="N634" s="32"/>
      <c r="O634" s="33" t="e">
        <f>VLOOKUP(K634,Зони!B:D,2,FALSE)</f>
        <v>#N/A</v>
      </c>
      <c r="P634" s="34" t="str">
        <f t="shared" si="336"/>
        <v>немає даних</v>
      </c>
      <c r="Q634" s="50" t="str">
        <f t="shared" si="337"/>
        <v>немає даних</v>
      </c>
      <c r="R634" s="47">
        <v>1</v>
      </c>
      <c r="S634" s="44" t="str">
        <f t="shared" si="361"/>
        <v>немає даних</v>
      </c>
      <c r="T634" s="44" t="str">
        <f t="shared" si="355"/>
        <v>немає даних</v>
      </c>
      <c r="U634" s="48" t="str">
        <f t="shared" ref="U634:W634" si="363">IF(Z634&lt;&gt;"",Z634,"немає даних")</f>
        <v>немає даних</v>
      </c>
      <c r="V634" s="48" t="str">
        <f t="shared" si="363"/>
        <v>немає даних</v>
      </c>
      <c r="W634" s="48" t="str">
        <f t="shared" si="363"/>
        <v>немає даних</v>
      </c>
      <c r="X634" s="38"/>
      <c r="Y634" s="38"/>
      <c r="Z634" s="38"/>
      <c r="AA634" s="38"/>
      <c r="AB634" s="38"/>
      <c r="AC634" s="11"/>
      <c r="AD634" s="11"/>
      <c r="AE634" s="11"/>
      <c r="AF634" s="11"/>
      <c r="AG634" s="11"/>
      <c r="AH634" s="11"/>
      <c r="AI634" s="11"/>
    </row>
    <row r="635" spans="1:35" ht="46.5" customHeight="1" outlineLevel="1" x14ac:dyDescent="0.2">
      <c r="A635" s="24">
        <f t="shared" si="334"/>
        <v>30</v>
      </c>
      <c r="B635" s="25" t="s">
        <v>1171</v>
      </c>
      <c r="C635" s="26"/>
      <c r="D635" s="26"/>
      <c r="E635" s="27">
        <v>171187</v>
      </c>
      <c r="F635" s="26"/>
      <c r="G635" s="28">
        <v>22799</v>
      </c>
      <c r="H635" s="39">
        <v>30</v>
      </c>
      <c r="I635" s="45">
        <f t="shared" si="335"/>
        <v>30</v>
      </c>
      <c r="J635" s="30">
        <v>0</v>
      </c>
      <c r="K635" s="31"/>
      <c r="L635" s="32"/>
      <c r="M635" s="32"/>
      <c r="N635" s="32"/>
      <c r="O635" s="33" t="e">
        <f>VLOOKUP(K635,Зони!B:D,2,FALSE)</f>
        <v>#N/A</v>
      </c>
      <c r="P635" s="34" t="str">
        <f t="shared" si="336"/>
        <v>немає даних</v>
      </c>
      <c r="Q635" s="50" t="str">
        <f t="shared" si="337"/>
        <v>немає даних</v>
      </c>
      <c r="R635" s="47">
        <v>1</v>
      </c>
      <c r="S635" s="49">
        <f t="shared" ref="S635:W635" si="364">IF(X635&lt;&gt;"",X635,"немає даних")</f>
        <v>0.87</v>
      </c>
      <c r="T635" s="48">
        <f t="shared" si="364"/>
        <v>0.87</v>
      </c>
      <c r="U635" s="48">
        <f t="shared" si="364"/>
        <v>23.5</v>
      </c>
      <c r="V635" s="48">
        <f t="shared" si="364"/>
        <v>16</v>
      </c>
      <c r="W635" s="48">
        <f t="shared" si="364"/>
        <v>14</v>
      </c>
      <c r="X635" s="37">
        <f>VLOOKUP(E635,шт!A:H,3,FALSE)</f>
        <v>0.87</v>
      </c>
      <c r="Y635" s="38">
        <v>0.87</v>
      </c>
      <c r="Z635" s="38">
        <v>23.5</v>
      </c>
      <c r="AA635" s="38">
        <v>16</v>
      </c>
      <c r="AB635" s="38">
        <v>14</v>
      </c>
      <c r="AC635" s="11"/>
      <c r="AD635" s="11"/>
      <c r="AE635" s="11"/>
      <c r="AF635" s="11"/>
      <c r="AG635" s="11"/>
      <c r="AH635" s="11"/>
      <c r="AI635" s="11"/>
    </row>
    <row r="636" spans="1:35" ht="46.5" customHeight="1" outlineLevel="1" x14ac:dyDescent="0.2">
      <c r="A636" s="24">
        <f t="shared" si="334"/>
        <v>625</v>
      </c>
      <c r="B636" s="25" t="s">
        <v>1172</v>
      </c>
      <c r="C636" s="26"/>
      <c r="D636" s="26"/>
      <c r="E636" s="27">
        <v>168313</v>
      </c>
      <c r="F636" s="26"/>
      <c r="G636" s="27">
        <v>22747</v>
      </c>
      <c r="H636" s="39">
        <v>625</v>
      </c>
      <c r="I636" s="45">
        <f t="shared" si="335"/>
        <v>625</v>
      </c>
      <c r="J636" s="30">
        <v>0</v>
      </c>
      <c r="K636" s="31"/>
      <c r="L636" s="32"/>
      <c r="M636" s="32"/>
      <c r="N636" s="32"/>
      <c r="O636" s="33" t="e">
        <f>VLOOKUP(K636,Зони!B:D,2,FALSE)</f>
        <v>#N/A</v>
      </c>
      <c r="P636" s="34" t="str">
        <f t="shared" si="336"/>
        <v>немає даних</v>
      </c>
      <c r="Q636" s="50" t="str">
        <f t="shared" si="337"/>
        <v>немає даних</v>
      </c>
      <c r="R636" s="47">
        <v>1</v>
      </c>
      <c r="S636" s="49">
        <f t="shared" ref="S636:W636" si="365">IF(X636&lt;&gt;"",X636,"немає даних")</f>
        <v>0.5</v>
      </c>
      <c r="T636" s="48">
        <f t="shared" si="365"/>
        <v>0.5</v>
      </c>
      <c r="U636" s="48">
        <f t="shared" si="365"/>
        <v>27</v>
      </c>
      <c r="V636" s="48">
        <f t="shared" si="365"/>
        <v>18</v>
      </c>
      <c r="W636" s="48">
        <f t="shared" si="365"/>
        <v>14</v>
      </c>
      <c r="X636" s="37">
        <f>VLOOKUP(E636,шт!A:H,3,FALSE)</f>
        <v>0.5</v>
      </c>
      <c r="Y636" s="38">
        <v>0.5</v>
      </c>
      <c r="Z636" s="38">
        <v>27</v>
      </c>
      <c r="AA636" s="38">
        <v>18</v>
      </c>
      <c r="AB636" s="38">
        <v>14</v>
      </c>
      <c r="AC636" s="11"/>
      <c r="AD636" s="11"/>
      <c r="AE636" s="11"/>
      <c r="AF636" s="11"/>
      <c r="AG636" s="11"/>
      <c r="AH636" s="11"/>
      <c r="AI636" s="11"/>
    </row>
    <row r="637" spans="1:35" ht="46.5" customHeight="1" outlineLevel="1" x14ac:dyDescent="0.2">
      <c r="A637" s="24">
        <f t="shared" si="334"/>
        <v>6</v>
      </c>
      <c r="B637" s="25" t="s">
        <v>1173</v>
      </c>
      <c r="C637" s="26"/>
      <c r="D637" s="26"/>
      <c r="E637" s="27">
        <v>170911</v>
      </c>
      <c r="F637" s="26"/>
      <c r="G637" s="28">
        <v>22331</v>
      </c>
      <c r="H637" s="39">
        <v>6</v>
      </c>
      <c r="I637" s="45">
        <f t="shared" si="335"/>
        <v>6</v>
      </c>
      <c r="J637" s="30">
        <v>0</v>
      </c>
      <c r="K637" s="31"/>
      <c r="L637" s="32"/>
      <c r="M637" s="32"/>
      <c r="N637" s="32"/>
      <c r="O637" s="33" t="e">
        <f>VLOOKUP(K637,Зони!B:D,2,FALSE)</f>
        <v>#N/A</v>
      </c>
      <c r="P637" s="34" t="str">
        <f t="shared" si="336"/>
        <v>немає даних</v>
      </c>
      <c r="Q637" s="50" t="str">
        <f t="shared" si="337"/>
        <v>немає даних</v>
      </c>
      <c r="R637" s="47">
        <v>1</v>
      </c>
      <c r="S637" s="49">
        <f t="shared" ref="S637:W637" si="366">IF(X637&lt;&gt;"",X637,"немає даних")</f>
        <v>0.16</v>
      </c>
      <c r="T637" s="48">
        <f t="shared" si="366"/>
        <v>0.16</v>
      </c>
      <c r="U637" s="48">
        <f t="shared" si="366"/>
        <v>15</v>
      </c>
      <c r="V637" s="48">
        <f t="shared" si="366"/>
        <v>11</v>
      </c>
      <c r="W637" s="48">
        <f t="shared" si="366"/>
        <v>9.5</v>
      </c>
      <c r="X637" s="37">
        <f>VLOOKUP(E637,шт!A:H,3,FALSE)</f>
        <v>0.16</v>
      </c>
      <c r="Y637" s="38">
        <v>0.16</v>
      </c>
      <c r="Z637" s="38">
        <v>15</v>
      </c>
      <c r="AA637" s="38">
        <v>11</v>
      </c>
      <c r="AB637" s="38">
        <v>9.5</v>
      </c>
      <c r="AC637" s="11"/>
      <c r="AD637" s="11"/>
      <c r="AE637" s="11"/>
      <c r="AF637" s="11"/>
      <c r="AG637" s="11"/>
      <c r="AH637" s="11"/>
      <c r="AI637" s="11"/>
    </row>
    <row r="638" spans="1:35" ht="46.5" customHeight="1" outlineLevel="1" x14ac:dyDescent="0.2">
      <c r="A638" s="24">
        <f t="shared" si="334"/>
        <v>7</v>
      </c>
      <c r="B638" s="25" t="s">
        <v>1174</v>
      </c>
      <c r="C638" s="26"/>
      <c r="D638" s="26"/>
      <c r="E638" s="27">
        <v>170167</v>
      </c>
      <c r="F638" s="26"/>
      <c r="G638" s="73">
        <v>22333</v>
      </c>
      <c r="H638" s="39">
        <v>7</v>
      </c>
      <c r="I638" s="45">
        <f t="shared" si="335"/>
        <v>7</v>
      </c>
      <c r="J638" s="30">
        <v>0</v>
      </c>
      <c r="K638" s="31"/>
      <c r="L638" s="32"/>
      <c r="M638" s="32"/>
      <c r="N638" s="32"/>
      <c r="O638" s="33" t="e">
        <f>VLOOKUP(K638,Зони!B:D,2,FALSE)</f>
        <v>#N/A</v>
      </c>
      <c r="P638" s="34" t="str">
        <f t="shared" si="336"/>
        <v>немає даних</v>
      </c>
      <c r="Q638" s="50" t="str">
        <f t="shared" si="337"/>
        <v>немає даних</v>
      </c>
      <c r="R638" s="47">
        <v>1</v>
      </c>
      <c r="S638" s="49">
        <f t="shared" ref="S638:W638" si="367">IF(X638&lt;&gt;"",X638,"немає даних")</f>
        <v>0.18</v>
      </c>
      <c r="T638" s="48">
        <f t="shared" si="367"/>
        <v>0.18</v>
      </c>
      <c r="U638" s="48">
        <f t="shared" si="367"/>
        <v>16</v>
      </c>
      <c r="V638" s="48">
        <f t="shared" si="367"/>
        <v>10</v>
      </c>
      <c r="W638" s="48">
        <f t="shared" si="367"/>
        <v>9</v>
      </c>
      <c r="X638" s="37">
        <f>VLOOKUP(E638,шт!A:H,3,FALSE)</f>
        <v>0.18</v>
      </c>
      <c r="Y638" s="38">
        <v>0.18</v>
      </c>
      <c r="Z638" s="38">
        <v>16</v>
      </c>
      <c r="AA638" s="38">
        <v>10</v>
      </c>
      <c r="AB638" s="38">
        <v>9</v>
      </c>
      <c r="AC638" s="11"/>
      <c r="AD638" s="11"/>
      <c r="AE638" s="11"/>
      <c r="AF638" s="11"/>
      <c r="AG638" s="11"/>
      <c r="AH638" s="11"/>
      <c r="AI638" s="11"/>
    </row>
    <row r="639" spans="1:35" ht="46.5" customHeight="1" outlineLevel="1" x14ac:dyDescent="0.2">
      <c r="A639" s="24">
        <f t="shared" si="334"/>
        <v>128</v>
      </c>
      <c r="B639" s="25" t="s">
        <v>1175</v>
      </c>
      <c r="C639" s="26"/>
      <c r="D639" s="26"/>
      <c r="E639" s="27">
        <v>170611</v>
      </c>
      <c r="F639" s="26"/>
      <c r="G639" s="113">
        <v>22020</v>
      </c>
      <c r="H639" s="39">
        <v>128</v>
      </c>
      <c r="I639" s="45">
        <f t="shared" si="335"/>
        <v>128</v>
      </c>
      <c r="J639" s="30">
        <v>0</v>
      </c>
      <c r="K639" s="31"/>
      <c r="L639" s="32"/>
      <c r="M639" s="32"/>
      <c r="N639" s="32"/>
      <c r="O639" s="33" t="e">
        <f>VLOOKUP(K639,Зони!B:D,2,FALSE)</f>
        <v>#N/A</v>
      </c>
      <c r="P639" s="34" t="str">
        <f t="shared" si="336"/>
        <v>немає даних</v>
      </c>
      <c r="Q639" s="50" t="str">
        <f t="shared" si="337"/>
        <v>немає даних</v>
      </c>
      <c r="R639" s="47">
        <v>1</v>
      </c>
      <c r="S639" s="49">
        <f t="shared" ref="S639:W639" si="368">IF(X639&lt;&gt;"",X639,"немає даних")</f>
        <v>0.184</v>
      </c>
      <c r="T639" s="48">
        <f t="shared" si="368"/>
        <v>0.184</v>
      </c>
      <c r="U639" s="48">
        <f t="shared" si="368"/>
        <v>12</v>
      </c>
      <c r="V639" s="48">
        <f t="shared" si="368"/>
        <v>10</v>
      </c>
      <c r="W639" s="48">
        <f t="shared" si="368"/>
        <v>8</v>
      </c>
      <c r="X639" s="37">
        <f>VLOOKUP(E639,шт!A:H,3,FALSE)</f>
        <v>0.184</v>
      </c>
      <c r="Y639" s="38">
        <v>0.184</v>
      </c>
      <c r="Z639" s="38">
        <v>12</v>
      </c>
      <c r="AA639" s="38">
        <v>10</v>
      </c>
      <c r="AB639" s="38">
        <v>8</v>
      </c>
      <c r="AC639" s="11"/>
      <c r="AD639" s="11"/>
      <c r="AE639" s="11"/>
      <c r="AF639" s="11"/>
      <c r="AG639" s="11"/>
      <c r="AH639" s="11"/>
      <c r="AI639" s="11"/>
    </row>
    <row r="640" spans="1:35" ht="46.5" customHeight="1" outlineLevel="1" x14ac:dyDescent="0.2">
      <c r="A640" s="24">
        <f t="shared" si="334"/>
        <v>428</v>
      </c>
      <c r="B640" s="25" t="s">
        <v>1176</v>
      </c>
      <c r="C640" s="26"/>
      <c r="D640" s="26"/>
      <c r="E640" s="27">
        <v>170612</v>
      </c>
      <c r="F640" s="26"/>
      <c r="G640" s="113">
        <v>22021</v>
      </c>
      <c r="H640" s="39">
        <v>428</v>
      </c>
      <c r="I640" s="45">
        <f t="shared" si="335"/>
        <v>428</v>
      </c>
      <c r="J640" s="30">
        <v>0</v>
      </c>
      <c r="K640" s="31"/>
      <c r="L640" s="32"/>
      <c r="M640" s="32"/>
      <c r="N640" s="32"/>
      <c r="O640" s="33" t="e">
        <f>VLOOKUP(K640,Зони!B:D,2,FALSE)</f>
        <v>#N/A</v>
      </c>
      <c r="P640" s="34" t="str">
        <f t="shared" si="336"/>
        <v>немає даних</v>
      </c>
      <c r="Q640" s="50" t="str">
        <f t="shared" si="337"/>
        <v>немає даних</v>
      </c>
      <c r="R640" s="47">
        <v>1</v>
      </c>
      <c r="S640" s="49">
        <f t="shared" ref="S640:W640" si="369">IF(X640&lt;&gt;"",X640,"немає даних")</f>
        <v>0.2</v>
      </c>
      <c r="T640" s="48">
        <f t="shared" si="369"/>
        <v>0.2</v>
      </c>
      <c r="U640" s="48">
        <f t="shared" si="369"/>
        <v>17</v>
      </c>
      <c r="V640" s="48">
        <f t="shared" si="369"/>
        <v>13</v>
      </c>
      <c r="W640" s="48">
        <f t="shared" si="369"/>
        <v>9</v>
      </c>
      <c r="X640" s="37">
        <f>VLOOKUP(E640,шт!A:H,3,FALSE)</f>
        <v>0.2</v>
      </c>
      <c r="Y640" s="38">
        <v>0.2</v>
      </c>
      <c r="Z640" s="38">
        <v>17</v>
      </c>
      <c r="AA640" s="38">
        <v>13</v>
      </c>
      <c r="AB640" s="38">
        <v>9</v>
      </c>
      <c r="AC640" s="11"/>
      <c r="AD640" s="11"/>
      <c r="AE640" s="11"/>
      <c r="AF640" s="11"/>
      <c r="AG640" s="11"/>
      <c r="AH640" s="11"/>
      <c r="AI640" s="11"/>
    </row>
    <row r="641" spans="1:35" ht="46.5" customHeight="1" outlineLevel="1" x14ac:dyDescent="0.2">
      <c r="A641" s="24">
        <f t="shared" si="334"/>
        <v>27.208333333333332</v>
      </c>
      <c r="B641" s="25" t="s">
        <v>1177</v>
      </c>
      <c r="C641" s="26"/>
      <c r="D641" s="26"/>
      <c r="E641" s="27">
        <v>172261</v>
      </c>
      <c r="F641" s="26" t="s">
        <v>1178</v>
      </c>
      <c r="G641" s="27">
        <v>22025</v>
      </c>
      <c r="H641" s="39">
        <v>653</v>
      </c>
      <c r="I641" s="30">
        <f t="shared" si="335"/>
        <v>27.208333333333332</v>
      </c>
      <c r="J641" s="30">
        <v>0</v>
      </c>
      <c r="K641" s="31"/>
      <c r="L641" s="32"/>
      <c r="M641" s="32"/>
      <c r="N641" s="32"/>
      <c r="O641" s="33" t="e">
        <f>VLOOKUP(K641,Зони!B:D,2,FALSE)</f>
        <v>#N/A</v>
      </c>
      <c r="P641" s="34" t="str">
        <f t="shared" si="336"/>
        <v>немає даних</v>
      </c>
      <c r="Q641" s="50" t="str">
        <f t="shared" si="337"/>
        <v>немає даних</v>
      </c>
      <c r="R641" s="26">
        <v>24</v>
      </c>
      <c r="S641" s="35">
        <f>VLOOKUP(E641,ящв!A:H,3,FALSE)</f>
        <v>4.3499999999999996</v>
      </c>
      <c r="T641" s="35">
        <f>VLOOKUP(E641,ящв!A:H,4,FALSE)</f>
        <v>5.2999999999999999E-2</v>
      </c>
      <c r="U641" s="33">
        <v>48</v>
      </c>
      <c r="V641" s="33">
        <v>43.5</v>
      </c>
      <c r="W641" s="36">
        <v>25.5</v>
      </c>
      <c r="X641" s="38"/>
      <c r="Y641" s="38"/>
      <c r="Z641" s="38"/>
      <c r="AA641" s="38"/>
      <c r="AB641" s="38"/>
      <c r="AC641" s="11"/>
      <c r="AD641" s="11"/>
      <c r="AE641" s="11"/>
      <c r="AF641" s="11"/>
      <c r="AG641" s="11"/>
      <c r="AH641" s="11"/>
      <c r="AI641" s="11"/>
    </row>
    <row r="642" spans="1:35" ht="46.5" customHeight="1" outlineLevel="1" x14ac:dyDescent="0.2">
      <c r="A642" s="24">
        <f t="shared" si="334"/>
        <v>335</v>
      </c>
      <c r="B642" s="25" t="s">
        <v>1179</v>
      </c>
      <c r="C642" s="26"/>
      <c r="D642" s="26" t="s">
        <v>31</v>
      </c>
      <c r="E642" s="27">
        <v>168246</v>
      </c>
      <c r="F642" s="26" t="s">
        <v>1180</v>
      </c>
      <c r="G642" s="26" t="s">
        <v>1181</v>
      </c>
      <c r="H642" s="39">
        <v>335</v>
      </c>
      <c r="I642" s="30">
        <f t="shared" si="335"/>
        <v>335</v>
      </c>
      <c r="J642" s="30">
        <v>0</v>
      </c>
      <c r="K642" s="31"/>
      <c r="L642" s="32"/>
      <c r="M642" s="32"/>
      <c r="N642" s="32"/>
      <c r="O642" s="33" t="e">
        <f>VLOOKUP(K642,Зони!B:D,2,FALSE)</f>
        <v>#N/A</v>
      </c>
      <c r="P642" s="34" t="str">
        <f t="shared" si="336"/>
        <v>немає даних</v>
      </c>
      <c r="Q642" s="50" t="str">
        <f t="shared" si="337"/>
        <v>немає даних</v>
      </c>
      <c r="R642" s="26">
        <v>1</v>
      </c>
      <c r="S642" s="35">
        <f>VLOOKUP(E642,ящв!A:H,3,FALSE)</f>
        <v>0.05</v>
      </c>
      <c r="T642" s="44">
        <f t="shared" ref="T642:T643" si="370">IF(Y642&lt;&gt;"",Y642*R642,"немає даних")</f>
        <v>0.06</v>
      </c>
      <c r="U642" s="33">
        <v>5.5</v>
      </c>
      <c r="V642" s="33">
        <v>9</v>
      </c>
      <c r="W642" s="36">
        <v>5.5</v>
      </c>
      <c r="X642" s="37">
        <f>VLOOKUP(E642,шт!A:H,3,FALSE)</f>
        <v>0.06</v>
      </c>
      <c r="Y642" s="38">
        <v>0.06</v>
      </c>
      <c r="Z642" s="38">
        <v>9</v>
      </c>
      <c r="AA642" s="38">
        <v>7</v>
      </c>
      <c r="AB642" s="38">
        <v>7</v>
      </c>
      <c r="AC642" s="11"/>
      <c r="AD642" s="11"/>
      <c r="AE642" s="11"/>
      <c r="AF642" s="11"/>
      <c r="AG642" s="11"/>
      <c r="AH642" s="11"/>
      <c r="AI642" s="11"/>
    </row>
    <row r="643" spans="1:35" ht="46.5" customHeight="1" outlineLevel="1" x14ac:dyDescent="0.2">
      <c r="A643" s="24">
        <f t="shared" si="334"/>
        <v>6</v>
      </c>
      <c r="B643" s="25" t="s">
        <v>1182</v>
      </c>
      <c r="C643" s="26"/>
      <c r="D643" s="26"/>
      <c r="E643" s="26" t="s">
        <v>212</v>
      </c>
      <c r="F643" s="26"/>
      <c r="G643" s="26" t="s">
        <v>1183</v>
      </c>
      <c r="H643" s="39">
        <v>6</v>
      </c>
      <c r="I643" s="45">
        <f t="shared" si="335"/>
        <v>6</v>
      </c>
      <c r="J643" s="30">
        <v>0</v>
      </c>
      <c r="K643" s="31"/>
      <c r="L643" s="32"/>
      <c r="M643" s="32"/>
      <c r="N643" s="32"/>
      <c r="O643" s="33" t="e">
        <f>VLOOKUP(K643,Зони!B:D,2,FALSE)</f>
        <v>#N/A</v>
      </c>
      <c r="P643" s="34" t="str">
        <f t="shared" si="336"/>
        <v>немає даних</v>
      </c>
      <c r="Q643" s="50" t="str">
        <f t="shared" si="337"/>
        <v>немає даних</v>
      </c>
      <c r="R643" s="47">
        <v>1</v>
      </c>
      <c r="S643" s="44" t="str">
        <f>IF(X643&lt;&gt;"",X643*R643,"немає даних")</f>
        <v>немає даних</v>
      </c>
      <c r="T643" s="44" t="str">
        <f t="shared" si="370"/>
        <v>немає даних</v>
      </c>
      <c r="U643" s="48" t="str">
        <f t="shared" ref="U643:W643" si="371">IF(Z643&lt;&gt;"",Z643,"немає даних")</f>
        <v>немає даних</v>
      </c>
      <c r="V643" s="48" t="str">
        <f t="shared" si="371"/>
        <v>немає даних</v>
      </c>
      <c r="W643" s="48" t="str">
        <f t="shared" si="371"/>
        <v>немає даних</v>
      </c>
      <c r="X643" s="38"/>
      <c r="Y643" s="38"/>
      <c r="Z643" s="38"/>
      <c r="AA643" s="38"/>
      <c r="AB643" s="38"/>
      <c r="AC643" s="11"/>
      <c r="AD643" s="11"/>
      <c r="AE643" s="11"/>
      <c r="AF643" s="11"/>
      <c r="AG643" s="11"/>
      <c r="AH643" s="11"/>
      <c r="AI643" s="11"/>
    </row>
    <row r="644" spans="1:35" ht="46.5" customHeight="1" outlineLevel="1" x14ac:dyDescent="0.2">
      <c r="A644" s="24">
        <f t="shared" si="334"/>
        <v>346</v>
      </c>
      <c r="B644" s="25" t="s">
        <v>1184</v>
      </c>
      <c r="C644" s="26"/>
      <c r="D644" s="26" t="s">
        <v>31</v>
      </c>
      <c r="E644" s="27">
        <v>168315</v>
      </c>
      <c r="F644" s="26" t="s">
        <v>1185</v>
      </c>
      <c r="G644" s="27">
        <v>10747</v>
      </c>
      <c r="H644" s="39">
        <v>346</v>
      </c>
      <c r="I644" s="30">
        <f t="shared" si="335"/>
        <v>346</v>
      </c>
      <c r="J644" s="30">
        <v>0</v>
      </c>
      <c r="K644" s="31"/>
      <c r="L644" s="32"/>
      <c r="M644" s="32"/>
      <c r="N644" s="32"/>
      <c r="O644" s="33" t="e">
        <f>VLOOKUP(K644,Зони!B:D,2,FALSE)</f>
        <v>#N/A</v>
      </c>
      <c r="P644" s="34" t="str">
        <f t="shared" si="336"/>
        <v>немає даних</v>
      </c>
      <c r="Q644" s="50" t="str">
        <f t="shared" si="337"/>
        <v>немає даних</v>
      </c>
      <c r="R644" s="26">
        <v>1</v>
      </c>
      <c r="S644" s="35">
        <f>VLOOKUP(E644,ящв!A:H,3,FALSE)</f>
        <v>0.2</v>
      </c>
      <c r="T644" s="35">
        <f>VLOOKUP(E644,ящв!A:H,4,FALSE)</f>
        <v>1E-3</v>
      </c>
      <c r="U644" s="33">
        <v>17</v>
      </c>
      <c r="V644" s="33">
        <v>6</v>
      </c>
      <c r="W644" s="36">
        <v>10</v>
      </c>
      <c r="X644" s="37">
        <f>VLOOKUP(E644,шт!A:H,3,FALSE)</f>
        <v>0.22500000000000001</v>
      </c>
      <c r="Y644" s="38">
        <v>0.22500000000000001</v>
      </c>
      <c r="Z644" s="38">
        <v>17</v>
      </c>
      <c r="AA644" s="38">
        <v>10</v>
      </c>
      <c r="AB644" s="38">
        <v>10</v>
      </c>
      <c r="AC644" s="11"/>
      <c r="AD644" s="11"/>
      <c r="AE644" s="11"/>
      <c r="AF644" s="11"/>
      <c r="AG644" s="11"/>
      <c r="AH644" s="11"/>
      <c r="AI644" s="11"/>
    </row>
    <row r="645" spans="1:35" ht="46.5" customHeight="1" outlineLevel="1" x14ac:dyDescent="0.2">
      <c r="A645" s="24">
        <f t="shared" si="334"/>
        <v>16</v>
      </c>
      <c r="B645" s="25" t="s">
        <v>1186</v>
      </c>
      <c r="C645" s="26"/>
      <c r="D645" s="26" t="s">
        <v>31</v>
      </c>
      <c r="E645" s="27">
        <v>170245</v>
      </c>
      <c r="F645" s="26" t="s">
        <v>1187</v>
      </c>
      <c r="G645" s="27">
        <v>11872</v>
      </c>
      <c r="H645" s="39">
        <v>16</v>
      </c>
      <c r="I645" s="30">
        <f t="shared" si="335"/>
        <v>16</v>
      </c>
      <c r="J645" s="30">
        <v>0</v>
      </c>
      <c r="K645" s="31"/>
      <c r="L645" s="32"/>
      <c r="M645" s="32"/>
      <c r="N645" s="32"/>
      <c r="O645" s="33" t="e">
        <f>VLOOKUP(K645,Зони!B:D,2,FALSE)</f>
        <v>#N/A</v>
      </c>
      <c r="P645" s="34" t="str">
        <f t="shared" si="336"/>
        <v>немає даних</v>
      </c>
      <c r="Q645" s="50" t="str">
        <f t="shared" si="337"/>
        <v>немає даних</v>
      </c>
      <c r="R645" s="26">
        <v>1</v>
      </c>
      <c r="S645" s="35">
        <f>VLOOKUP(E645,ящв!A:H,3,FALSE)</f>
        <v>0.19</v>
      </c>
      <c r="T645" s="35">
        <f>VLOOKUP(E645,ящв!A:H,4,FALSE)</f>
        <v>1E-3</v>
      </c>
      <c r="U645" s="33">
        <v>16.5</v>
      </c>
      <c r="V645" s="33">
        <v>6</v>
      </c>
      <c r="W645" s="36">
        <v>11</v>
      </c>
      <c r="X645" s="38"/>
      <c r="Y645" s="38"/>
      <c r="Z645" s="38"/>
      <c r="AA645" s="38"/>
      <c r="AB645" s="38"/>
      <c r="AC645" s="11"/>
      <c r="AD645" s="11"/>
      <c r="AE645" s="11"/>
      <c r="AF645" s="11"/>
      <c r="AG645" s="11"/>
      <c r="AH645" s="11"/>
      <c r="AI645" s="11"/>
    </row>
    <row r="646" spans="1:35" ht="46.5" customHeight="1" outlineLevel="1" x14ac:dyDescent="0.2">
      <c r="A646" s="24">
        <f t="shared" si="334"/>
        <v>165</v>
      </c>
      <c r="B646" s="25" t="s">
        <v>1188</v>
      </c>
      <c r="C646" s="26"/>
      <c r="D646" s="26"/>
      <c r="E646" s="27">
        <v>172422</v>
      </c>
      <c r="F646" s="26" t="s">
        <v>1189</v>
      </c>
      <c r="G646" s="27">
        <v>10744</v>
      </c>
      <c r="H646" s="39">
        <v>165</v>
      </c>
      <c r="I646" s="30">
        <f t="shared" si="335"/>
        <v>165</v>
      </c>
      <c r="J646" s="30">
        <v>0</v>
      </c>
      <c r="K646" s="31"/>
      <c r="L646" s="32"/>
      <c r="M646" s="32"/>
      <c r="N646" s="32"/>
      <c r="O646" s="33" t="e">
        <f>VLOOKUP(K646,Зони!B:D,2,FALSE)</f>
        <v>#N/A</v>
      </c>
      <c r="P646" s="34" t="str">
        <f t="shared" si="336"/>
        <v>немає даних</v>
      </c>
      <c r="Q646" s="50" t="str">
        <f t="shared" si="337"/>
        <v>немає даних</v>
      </c>
      <c r="R646" s="26">
        <v>1</v>
      </c>
      <c r="S646" s="35">
        <f>VLOOKUP(E646,ящв!A:H,3,FALSE)</f>
        <v>0.1</v>
      </c>
      <c r="T646" s="35">
        <f>VLOOKUP(E646,ящв!A:H,4,FALSE)</f>
        <v>1E-3</v>
      </c>
      <c r="U646" s="33">
        <v>11</v>
      </c>
      <c r="V646" s="33">
        <v>11</v>
      </c>
      <c r="W646" s="36">
        <v>6</v>
      </c>
      <c r="X646" s="37">
        <f>VLOOKUP(E646,шт!A:H,3,FALSE)</f>
        <v>0.112</v>
      </c>
      <c r="Y646" s="38">
        <v>0.112</v>
      </c>
      <c r="Z646" s="38">
        <v>12</v>
      </c>
      <c r="AA646" s="38">
        <v>12</v>
      </c>
      <c r="AB646" s="38">
        <v>12</v>
      </c>
      <c r="AC646" s="11"/>
      <c r="AD646" s="11"/>
      <c r="AE646" s="11"/>
      <c r="AF646" s="11"/>
      <c r="AG646" s="11"/>
      <c r="AH646" s="11"/>
      <c r="AI646" s="11"/>
    </row>
    <row r="647" spans="1:35" ht="46.5" customHeight="1" outlineLevel="1" x14ac:dyDescent="0.2">
      <c r="A647" s="24">
        <f t="shared" si="334"/>
        <v>663</v>
      </c>
      <c r="B647" s="25" t="s">
        <v>1190</v>
      </c>
      <c r="C647" s="26"/>
      <c r="D647" s="26"/>
      <c r="E647" s="27">
        <v>168770</v>
      </c>
      <c r="F647" s="26"/>
      <c r="G647" s="27">
        <v>12363</v>
      </c>
      <c r="H647" s="39">
        <v>663</v>
      </c>
      <c r="I647" s="45">
        <f t="shared" si="335"/>
        <v>663</v>
      </c>
      <c r="J647" s="30">
        <v>0</v>
      </c>
      <c r="K647" s="31"/>
      <c r="L647" s="32"/>
      <c r="M647" s="32"/>
      <c r="N647" s="32"/>
      <c r="O647" s="33" t="e">
        <f>VLOOKUP(K647,Зони!B:D,2,FALSE)</f>
        <v>#N/A</v>
      </c>
      <c r="P647" s="34" t="str">
        <f t="shared" si="336"/>
        <v>немає даних</v>
      </c>
      <c r="Q647" s="50" t="str">
        <f t="shared" si="337"/>
        <v>немає даних</v>
      </c>
      <c r="R647" s="47">
        <v>1</v>
      </c>
      <c r="S647" s="49">
        <f t="shared" ref="S647:W647" si="372">IF(X647&lt;&gt;"",X647,"немає даних")</f>
        <v>0.05</v>
      </c>
      <c r="T647" s="48">
        <f t="shared" si="372"/>
        <v>0.05</v>
      </c>
      <c r="U647" s="48">
        <f t="shared" si="372"/>
        <v>5</v>
      </c>
      <c r="V647" s="48">
        <f t="shared" si="372"/>
        <v>3</v>
      </c>
      <c r="W647" s="48">
        <f t="shared" si="372"/>
        <v>2.5</v>
      </c>
      <c r="X647" s="37">
        <f>VLOOKUP(E647,шт!A:H,3,FALSE)</f>
        <v>0.05</v>
      </c>
      <c r="Y647" s="38">
        <v>0.05</v>
      </c>
      <c r="Z647" s="38">
        <v>5</v>
      </c>
      <c r="AA647" s="38">
        <v>3</v>
      </c>
      <c r="AB647" s="38">
        <v>2.5</v>
      </c>
      <c r="AC647" s="11"/>
      <c r="AD647" s="11"/>
      <c r="AE647" s="11"/>
      <c r="AF647" s="11"/>
      <c r="AG647" s="11"/>
      <c r="AH647" s="11"/>
      <c r="AI647" s="11"/>
    </row>
    <row r="648" spans="1:35" ht="46.5" customHeight="1" outlineLevel="1" x14ac:dyDescent="0.2">
      <c r="A648" s="24">
        <f t="shared" si="334"/>
        <v>2</v>
      </c>
      <c r="B648" s="25" t="s">
        <v>1191</v>
      </c>
      <c r="C648" s="26"/>
      <c r="D648" s="26"/>
      <c r="E648" s="27">
        <v>173199</v>
      </c>
      <c r="F648" s="26"/>
      <c r="G648" s="27">
        <v>22297</v>
      </c>
      <c r="H648" s="39">
        <v>2</v>
      </c>
      <c r="I648" s="45">
        <f t="shared" si="335"/>
        <v>2</v>
      </c>
      <c r="J648" s="30">
        <v>0</v>
      </c>
      <c r="K648" s="31"/>
      <c r="L648" s="32"/>
      <c r="M648" s="32"/>
      <c r="N648" s="32"/>
      <c r="O648" s="33" t="e">
        <f>VLOOKUP(K648,Зони!B:D,2,FALSE)</f>
        <v>#N/A</v>
      </c>
      <c r="P648" s="34" t="str">
        <f t="shared" si="336"/>
        <v>немає даних</v>
      </c>
      <c r="Q648" s="50" t="str">
        <f t="shared" si="337"/>
        <v>немає даних</v>
      </c>
      <c r="R648" s="47">
        <v>1</v>
      </c>
      <c r="S648" s="44" t="str">
        <f>IF(X648&lt;&gt;"",X648*R648,"немає даних")</f>
        <v>немає даних</v>
      </c>
      <c r="T648" s="44" t="str">
        <f t="shared" ref="T648:T649" si="373">IF(Y648&lt;&gt;"",Y648*R648,"немає даних")</f>
        <v>немає даних</v>
      </c>
      <c r="U648" s="48" t="str">
        <f t="shared" ref="U648:W648" si="374">IF(Z648&lt;&gt;"",Z648,"немає даних")</f>
        <v>немає даних</v>
      </c>
      <c r="V648" s="48" t="str">
        <f t="shared" si="374"/>
        <v>немає даних</v>
      </c>
      <c r="W648" s="48" t="str">
        <f t="shared" si="374"/>
        <v>немає даних</v>
      </c>
      <c r="X648" s="38"/>
      <c r="Y648" s="38"/>
      <c r="Z648" s="38"/>
      <c r="AA648" s="38"/>
      <c r="AB648" s="38"/>
      <c r="AC648" s="11"/>
      <c r="AD648" s="11"/>
      <c r="AE648" s="11"/>
      <c r="AF648" s="11"/>
      <c r="AG648" s="11"/>
      <c r="AH648" s="11"/>
      <c r="AI648" s="11"/>
    </row>
    <row r="649" spans="1:35" ht="46.5" customHeight="1" outlineLevel="1" x14ac:dyDescent="0.2">
      <c r="A649" s="24">
        <f t="shared" si="334"/>
        <v>801</v>
      </c>
      <c r="B649" s="25" t="s">
        <v>1192</v>
      </c>
      <c r="C649" s="26"/>
      <c r="D649" s="26"/>
      <c r="E649" s="27">
        <v>167709</v>
      </c>
      <c r="F649" s="26" t="s">
        <v>1193</v>
      </c>
      <c r="G649" s="27">
        <v>10255</v>
      </c>
      <c r="H649" s="39">
        <v>801</v>
      </c>
      <c r="I649" s="30">
        <f t="shared" si="335"/>
        <v>801</v>
      </c>
      <c r="J649" s="30">
        <v>0</v>
      </c>
      <c r="K649" s="31"/>
      <c r="L649" s="32"/>
      <c r="M649" s="32"/>
      <c r="N649" s="32"/>
      <c r="O649" s="33" t="e">
        <f>VLOOKUP(K649,Зони!B:D,2,FALSE)</f>
        <v>#N/A</v>
      </c>
      <c r="P649" s="34" t="str">
        <f t="shared" si="336"/>
        <v>немає даних</v>
      </c>
      <c r="Q649" s="50" t="str">
        <f t="shared" si="337"/>
        <v>немає даних</v>
      </c>
      <c r="R649" s="26">
        <v>1</v>
      </c>
      <c r="S649" s="35">
        <f>VLOOKUP(E649,ящв!A:H,3,FALSE)</f>
        <v>0.2</v>
      </c>
      <c r="T649" s="44">
        <f t="shared" si="373"/>
        <v>1.4999999999999999E-2</v>
      </c>
      <c r="U649" s="33">
        <v>9.5</v>
      </c>
      <c r="V649" s="33">
        <v>4</v>
      </c>
      <c r="W649" s="36">
        <v>9.5</v>
      </c>
      <c r="X649" s="37">
        <f>VLOOKUP(E649,шт!A:H,3,FALSE)</f>
        <v>1.4999999999999999E-2</v>
      </c>
      <c r="Y649" s="38">
        <v>1.4999999999999999E-2</v>
      </c>
      <c r="Z649" s="38">
        <v>10</v>
      </c>
      <c r="AA649" s="38">
        <v>10</v>
      </c>
      <c r="AB649" s="38">
        <v>0.3</v>
      </c>
      <c r="AC649" s="11"/>
      <c r="AD649" s="11"/>
      <c r="AE649" s="11"/>
      <c r="AF649" s="11"/>
      <c r="AG649" s="11"/>
      <c r="AH649" s="11"/>
      <c r="AI649" s="11"/>
    </row>
    <row r="650" spans="1:35" ht="46.5" customHeight="1" outlineLevel="1" x14ac:dyDescent="0.2">
      <c r="A650" s="24">
        <f t="shared" si="334"/>
        <v>61</v>
      </c>
      <c r="B650" s="25" t="s">
        <v>1194</v>
      </c>
      <c r="C650" s="26"/>
      <c r="D650" s="26" t="s">
        <v>31</v>
      </c>
      <c r="E650" s="27">
        <v>166518</v>
      </c>
      <c r="F650" s="26" t="s">
        <v>1195</v>
      </c>
      <c r="G650" s="27">
        <v>10262</v>
      </c>
      <c r="H650" s="39">
        <v>61</v>
      </c>
      <c r="I650" s="45">
        <f t="shared" si="335"/>
        <v>61</v>
      </c>
      <c r="J650" s="30">
        <v>0</v>
      </c>
      <c r="K650" s="31"/>
      <c r="L650" s="32"/>
      <c r="M650" s="32"/>
      <c r="N650" s="32"/>
      <c r="O650" s="33" t="e">
        <f>VLOOKUP(K650,Зони!B:D,2,FALSE)</f>
        <v>#N/A</v>
      </c>
      <c r="P650" s="34" t="str">
        <f t="shared" si="336"/>
        <v>немає даних</v>
      </c>
      <c r="Q650" s="50" t="str">
        <f t="shared" si="337"/>
        <v>немає даних</v>
      </c>
      <c r="R650" s="47">
        <v>1</v>
      </c>
      <c r="S650" s="49">
        <f t="shared" ref="S650:W650" si="375">IF(X650&lt;&gt;"",X650,"немає даних")</f>
        <v>1E-3</v>
      </c>
      <c r="T650" s="48">
        <f t="shared" si="375"/>
        <v>1E-3</v>
      </c>
      <c r="U650" s="48">
        <f t="shared" si="375"/>
        <v>3.5</v>
      </c>
      <c r="V650" s="48">
        <f t="shared" si="375"/>
        <v>3.5</v>
      </c>
      <c r="W650" s="48">
        <f t="shared" si="375"/>
        <v>0.3</v>
      </c>
      <c r="X650" s="37">
        <f>VLOOKUP(E650,шт!A:H,3,FALSE)</f>
        <v>1E-3</v>
      </c>
      <c r="Y650" s="38">
        <v>1E-3</v>
      </c>
      <c r="Z650" s="38">
        <v>3.5</v>
      </c>
      <c r="AA650" s="38">
        <v>3.5</v>
      </c>
      <c r="AB650" s="38">
        <v>0.3</v>
      </c>
      <c r="AC650" s="11"/>
      <c r="AD650" s="11"/>
      <c r="AE650" s="11"/>
      <c r="AF650" s="11"/>
      <c r="AG650" s="11"/>
      <c r="AH650" s="11"/>
      <c r="AI650" s="11"/>
    </row>
    <row r="651" spans="1:35" ht="46.5" customHeight="1" outlineLevel="1" x14ac:dyDescent="0.2">
      <c r="A651" s="24">
        <f t="shared" si="334"/>
        <v>185</v>
      </c>
      <c r="B651" s="25" t="s">
        <v>1196</v>
      </c>
      <c r="C651" s="26"/>
      <c r="D651" s="26" t="s">
        <v>31</v>
      </c>
      <c r="E651" s="27">
        <v>167712</v>
      </c>
      <c r="F651" s="26" t="s">
        <v>1197</v>
      </c>
      <c r="G651" s="27">
        <v>10745</v>
      </c>
      <c r="H651" s="39">
        <v>185</v>
      </c>
      <c r="I651" s="30">
        <f t="shared" si="335"/>
        <v>185</v>
      </c>
      <c r="J651" s="30">
        <v>0</v>
      </c>
      <c r="K651" s="31"/>
      <c r="L651" s="32"/>
      <c r="M651" s="32"/>
      <c r="N651" s="32"/>
      <c r="O651" s="33" t="e">
        <f>VLOOKUP(K651,Зони!B:D,2,FALSE)</f>
        <v>#N/A</v>
      </c>
      <c r="P651" s="34" t="str">
        <f t="shared" si="336"/>
        <v>немає даних</v>
      </c>
      <c r="Q651" s="50" t="str">
        <f t="shared" si="337"/>
        <v>немає даних</v>
      </c>
      <c r="R651" s="26">
        <v>1</v>
      </c>
      <c r="S651" s="35">
        <f>VLOOKUP(E651,ящв!A:H,3,FALSE)</f>
        <v>0.48</v>
      </c>
      <c r="T651" s="44">
        <f>IF(Y651&lt;&gt;"",Y651*R651,"немає даних")</f>
        <v>5.0000000000000001E-3</v>
      </c>
      <c r="U651" s="33">
        <v>5.5</v>
      </c>
      <c r="V651" s="33">
        <v>0.4</v>
      </c>
      <c r="W651" s="36">
        <v>5.5</v>
      </c>
      <c r="X651" s="37">
        <f>VLOOKUP(E651,шт!A:H,3,FALSE)</f>
        <v>5.0000000000000001E-3</v>
      </c>
      <c r="Y651" s="38">
        <v>5.0000000000000001E-3</v>
      </c>
      <c r="Z651" s="38">
        <v>5.5</v>
      </c>
      <c r="AA651" s="38">
        <v>5.5</v>
      </c>
      <c r="AB651" s="38">
        <v>0.5</v>
      </c>
      <c r="AC651" s="11"/>
      <c r="AD651" s="11"/>
      <c r="AE651" s="11"/>
      <c r="AF651" s="11"/>
      <c r="AG651" s="11"/>
      <c r="AH651" s="11"/>
      <c r="AI651" s="11"/>
    </row>
    <row r="652" spans="1:35" ht="46.5" customHeight="1" outlineLevel="1" x14ac:dyDescent="0.2">
      <c r="A652" s="24">
        <f t="shared" si="334"/>
        <v>1062</v>
      </c>
      <c r="B652" s="25" t="s">
        <v>1198</v>
      </c>
      <c r="C652" s="26"/>
      <c r="D652" s="26"/>
      <c r="E652" s="27">
        <v>169530</v>
      </c>
      <c r="F652" s="26"/>
      <c r="G652" s="27">
        <v>12334</v>
      </c>
      <c r="H652" s="51">
        <v>1062</v>
      </c>
      <c r="I652" s="45">
        <f t="shared" si="335"/>
        <v>1062</v>
      </c>
      <c r="J652" s="30">
        <v>0</v>
      </c>
      <c r="K652" s="31"/>
      <c r="L652" s="32"/>
      <c r="M652" s="32"/>
      <c r="N652" s="32"/>
      <c r="O652" s="33" t="e">
        <f>VLOOKUP(K652,Зони!B:D,2,FALSE)</f>
        <v>#N/A</v>
      </c>
      <c r="P652" s="34" t="str">
        <f t="shared" si="336"/>
        <v>немає даних</v>
      </c>
      <c r="Q652" s="50" t="str">
        <f t="shared" si="337"/>
        <v>немає даних</v>
      </c>
      <c r="R652" s="47">
        <v>1</v>
      </c>
      <c r="S652" s="49">
        <f t="shared" ref="S652:W652" si="376">IF(X652&lt;&gt;"",X652,"немає даних")</f>
        <v>0.01</v>
      </c>
      <c r="T652" s="48">
        <f t="shared" si="376"/>
        <v>0.01</v>
      </c>
      <c r="U652" s="48">
        <f t="shared" si="376"/>
        <v>6.5</v>
      </c>
      <c r="V652" s="48">
        <f t="shared" si="376"/>
        <v>4.5</v>
      </c>
      <c r="W652" s="48">
        <f t="shared" si="376"/>
        <v>4.5</v>
      </c>
      <c r="X652" s="37">
        <f>VLOOKUP(E652,шт!A:H,3,FALSE)</f>
        <v>0.01</v>
      </c>
      <c r="Y652" s="38">
        <v>0.01</v>
      </c>
      <c r="Z652" s="38">
        <v>6.5</v>
      </c>
      <c r="AA652" s="38">
        <v>4.5</v>
      </c>
      <c r="AB652" s="38">
        <v>4.5</v>
      </c>
      <c r="AC652" s="11"/>
      <c r="AD652" s="11"/>
      <c r="AE652" s="11"/>
      <c r="AF652" s="11"/>
      <c r="AG652" s="11"/>
      <c r="AH652" s="11"/>
      <c r="AI652" s="11"/>
    </row>
    <row r="653" spans="1:35" ht="46.5" customHeight="1" outlineLevel="1" x14ac:dyDescent="0.2">
      <c r="A653" s="24">
        <f t="shared" si="334"/>
        <v>4</v>
      </c>
      <c r="B653" s="25" t="s">
        <v>1199</v>
      </c>
      <c r="C653" s="26"/>
      <c r="D653" s="26"/>
      <c r="E653" s="27">
        <v>168772</v>
      </c>
      <c r="F653" s="26" t="s">
        <v>1200</v>
      </c>
      <c r="G653" s="27">
        <v>12365</v>
      </c>
      <c r="H653" s="39">
        <v>4</v>
      </c>
      <c r="I653" s="45">
        <f t="shared" si="335"/>
        <v>4</v>
      </c>
      <c r="J653" s="30">
        <v>0</v>
      </c>
      <c r="K653" s="31"/>
      <c r="L653" s="32"/>
      <c r="M653" s="32"/>
      <c r="N653" s="32"/>
      <c r="O653" s="33" t="e">
        <f>VLOOKUP(K653,Зони!B:D,2,FALSE)</f>
        <v>#N/A</v>
      </c>
      <c r="P653" s="34" t="str">
        <f t="shared" si="336"/>
        <v>немає даних</v>
      </c>
      <c r="Q653" s="50" t="str">
        <f t="shared" si="337"/>
        <v>немає даних</v>
      </c>
      <c r="R653" s="47">
        <v>1</v>
      </c>
      <c r="S653" s="49">
        <f t="shared" ref="S653:W653" si="377">IF(X653&lt;&gt;"",X653,"немає даних")</f>
        <v>0.03</v>
      </c>
      <c r="T653" s="48">
        <f t="shared" si="377"/>
        <v>0.03</v>
      </c>
      <c r="U653" s="48">
        <f t="shared" si="377"/>
        <v>8</v>
      </c>
      <c r="V653" s="48">
        <f t="shared" si="377"/>
        <v>8</v>
      </c>
      <c r="W653" s="48">
        <f t="shared" si="377"/>
        <v>6.5</v>
      </c>
      <c r="X653" s="37">
        <f>VLOOKUP(E653,шт!A:H,3,FALSE)</f>
        <v>0.03</v>
      </c>
      <c r="Y653" s="38">
        <v>0.03</v>
      </c>
      <c r="Z653" s="38">
        <v>8</v>
      </c>
      <c r="AA653" s="38">
        <v>8</v>
      </c>
      <c r="AB653" s="38">
        <v>6.5</v>
      </c>
      <c r="AC653" s="11"/>
      <c r="AD653" s="11"/>
      <c r="AE653" s="11"/>
      <c r="AF653" s="11"/>
      <c r="AG653" s="11"/>
      <c r="AH653" s="11"/>
      <c r="AI653" s="11"/>
    </row>
    <row r="654" spans="1:35" ht="46.5" customHeight="1" outlineLevel="1" x14ac:dyDescent="0.2">
      <c r="A654" s="24">
        <f t="shared" si="334"/>
        <v>3992</v>
      </c>
      <c r="B654" s="25" t="s">
        <v>1201</v>
      </c>
      <c r="C654" s="26"/>
      <c r="D654" s="26" t="s">
        <v>31</v>
      </c>
      <c r="E654" s="27">
        <v>167776</v>
      </c>
      <c r="F654" s="26" t="s">
        <v>1202</v>
      </c>
      <c r="G654" s="27">
        <v>11070</v>
      </c>
      <c r="H654" s="51">
        <v>3992</v>
      </c>
      <c r="I654" s="30">
        <f t="shared" si="335"/>
        <v>3992</v>
      </c>
      <c r="J654" s="30">
        <v>0</v>
      </c>
      <c r="K654" s="31"/>
      <c r="L654" s="32"/>
      <c r="M654" s="32"/>
      <c r="N654" s="32"/>
      <c r="O654" s="33" t="e">
        <f>VLOOKUP(K654,Зони!B:D,2,FALSE)</f>
        <v>#N/A</v>
      </c>
      <c r="P654" s="34" t="str">
        <f t="shared" si="336"/>
        <v>немає даних</v>
      </c>
      <c r="Q654" s="50" t="str">
        <f t="shared" si="337"/>
        <v>немає даних</v>
      </c>
      <c r="R654" s="26">
        <v>1</v>
      </c>
      <c r="S654" s="35">
        <f>VLOOKUP(E654,ящв!A:H,3,FALSE)</f>
        <v>0.03</v>
      </c>
      <c r="T654" s="44">
        <f t="shared" ref="T654:T655" si="378">IF(Y654&lt;&gt;"",Y654*R654,"немає даних")</f>
        <v>0.03</v>
      </c>
      <c r="U654" s="33">
        <v>8</v>
      </c>
      <c r="V654" s="33">
        <v>6.5</v>
      </c>
      <c r="W654" s="36">
        <v>8</v>
      </c>
      <c r="X654" s="37">
        <f>VLOOKUP(E654,шт!A:H,3,FALSE)</f>
        <v>0.03</v>
      </c>
      <c r="Y654" s="38">
        <v>0.03</v>
      </c>
      <c r="Z654" s="38">
        <v>8</v>
      </c>
      <c r="AA654" s="38">
        <v>8</v>
      </c>
      <c r="AB654" s="38">
        <v>7</v>
      </c>
      <c r="AC654" s="11"/>
      <c r="AD654" s="11"/>
      <c r="AE654" s="11"/>
      <c r="AF654" s="11"/>
      <c r="AG654" s="11"/>
      <c r="AH654" s="11"/>
      <c r="AI654" s="11"/>
    </row>
    <row r="655" spans="1:35" ht="46.5" customHeight="1" outlineLevel="1" x14ac:dyDescent="0.2">
      <c r="A655" s="24">
        <f t="shared" si="334"/>
        <v>59</v>
      </c>
      <c r="B655" s="25" t="s">
        <v>1203</v>
      </c>
      <c r="C655" s="26"/>
      <c r="D655" s="26"/>
      <c r="E655" s="27">
        <v>171185</v>
      </c>
      <c r="F655" s="26"/>
      <c r="G655" s="28">
        <v>6124</v>
      </c>
      <c r="H655" s="39">
        <v>59</v>
      </c>
      <c r="I655" s="45">
        <f t="shared" si="335"/>
        <v>59</v>
      </c>
      <c r="J655" s="30">
        <v>0</v>
      </c>
      <c r="K655" s="31"/>
      <c r="L655" s="32"/>
      <c r="M655" s="32"/>
      <c r="N655" s="32"/>
      <c r="O655" s="33" t="e">
        <f>VLOOKUP(K655,Зони!B:D,2,FALSE)</f>
        <v>#N/A</v>
      </c>
      <c r="P655" s="34" t="str">
        <f t="shared" si="336"/>
        <v>немає даних</v>
      </c>
      <c r="Q655" s="50" t="str">
        <f t="shared" si="337"/>
        <v>немає даних</v>
      </c>
      <c r="R655" s="47">
        <v>1</v>
      </c>
      <c r="S655" s="44" t="str">
        <f>IF(X655&lt;&gt;"",X655*R655,"немає даних")</f>
        <v>немає даних</v>
      </c>
      <c r="T655" s="44" t="str">
        <f t="shared" si="378"/>
        <v>немає даних</v>
      </c>
      <c r="U655" s="48" t="str">
        <f t="shared" ref="U655:W655" si="379">IF(Z655&lt;&gt;"",Z655,"немає даних")</f>
        <v>немає даних</v>
      </c>
      <c r="V655" s="48" t="str">
        <f t="shared" si="379"/>
        <v>немає даних</v>
      </c>
      <c r="W655" s="48" t="str">
        <f t="shared" si="379"/>
        <v>немає даних</v>
      </c>
      <c r="X655" s="38"/>
      <c r="Y655" s="38"/>
      <c r="Z655" s="38"/>
      <c r="AA655" s="38"/>
      <c r="AB655" s="38"/>
      <c r="AC655" s="11"/>
      <c r="AD655" s="11"/>
      <c r="AE655" s="11"/>
      <c r="AF655" s="11"/>
      <c r="AG655" s="11"/>
      <c r="AH655" s="11"/>
      <c r="AI655" s="11"/>
    </row>
    <row r="656" spans="1:35" ht="46.5" customHeight="1" outlineLevel="1" x14ac:dyDescent="0.2">
      <c r="A656" s="24">
        <f t="shared" si="334"/>
        <v>3118</v>
      </c>
      <c r="B656" s="25" t="s">
        <v>1204</v>
      </c>
      <c r="C656" s="26"/>
      <c r="D656" s="26"/>
      <c r="E656" s="27">
        <v>168664</v>
      </c>
      <c r="F656" s="26"/>
      <c r="G656" s="27">
        <v>11489</v>
      </c>
      <c r="H656" s="51">
        <v>3118</v>
      </c>
      <c r="I656" s="45">
        <f t="shared" si="335"/>
        <v>3118</v>
      </c>
      <c r="J656" s="30">
        <v>0</v>
      </c>
      <c r="K656" s="31"/>
      <c r="L656" s="32"/>
      <c r="M656" s="32"/>
      <c r="N656" s="32"/>
      <c r="O656" s="33" t="e">
        <f>VLOOKUP(K656,Зони!B:D,2,FALSE)</f>
        <v>#N/A</v>
      </c>
      <c r="P656" s="34" t="str">
        <f t="shared" si="336"/>
        <v>немає даних</v>
      </c>
      <c r="Q656" s="50" t="str">
        <f t="shared" si="337"/>
        <v>немає даних</v>
      </c>
      <c r="R656" s="47">
        <v>1</v>
      </c>
      <c r="S656" s="49">
        <f t="shared" ref="S656:W656" si="380">IF(X656&lt;&gt;"",X656,"немає даних")</f>
        <v>0.01</v>
      </c>
      <c r="T656" s="48">
        <f t="shared" si="380"/>
        <v>0.01</v>
      </c>
      <c r="U656" s="48">
        <f t="shared" si="380"/>
        <v>12</v>
      </c>
      <c r="V656" s="48">
        <f t="shared" si="380"/>
        <v>5</v>
      </c>
      <c r="W656" s="48">
        <f t="shared" si="380"/>
        <v>2</v>
      </c>
      <c r="X656" s="37">
        <f>VLOOKUP(E656,шт!A:H,3,FALSE)</f>
        <v>0.01</v>
      </c>
      <c r="Y656" s="38">
        <v>0.01</v>
      </c>
      <c r="Z656" s="38">
        <v>12</v>
      </c>
      <c r="AA656" s="38">
        <v>5</v>
      </c>
      <c r="AB656" s="38">
        <v>2</v>
      </c>
      <c r="AC656" s="11"/>
      <c r="AD656" s="11"/>
      <c r="AE656" s="11"/>
      <c r="AF656" s="11"/>
      <c r="AG656" s="11"/>
      <c r="AH656" s="11"/>
      <c r="AI656" s="11"/>
    </row>
    <row r="657" spans="1:35" ht="12" customHeight="1" outlineLevel="1" x14ac:dyDescent="0.2">
      <c r="A657" s="11"/>
      <c r="B657" s="18" t="s">
        <v>1205</v>
      </c>
      <c r="C657" s="19"/>
      <c r="D657" s="20"/>
      <c r="E657" s="21"/>
      <c r="F657" s="21"/>
      <c r="G657" s="21"/>
      <c r="H657" s="20"/>
      <c r="I657" s="21"/>
      <c r="J657" s="21"/>
      <c r="K657" s="21"/>
      <c r="L657" s="21"/>
      <c r="M657" s="21"/>
      <c r="N657" s="21"/>
      <c r="O657" s="21"/>
      <c r="P657" s="106"/>
      <c r="Q657" s="23"/>
      <c r="R657" s="21"/>
      <c r="S657" s="20"/>
      <c r="T657" s="20"/>
      <c r="U657" s="21"/>
      <c r="V657" s="21"/>
      <c r="W657" s="21"/>
      <c r="X657" s="21"/>
      <c r="Y657" s="21"/>
      <c r="Z657" s="21"/>
      <c r="AA657" s="21"/>
      <c r="AB657" s="21"/>
    </row>
    <row r="658" spans="1:35" ht="46.5" customHeight="1" outlineLevel="1" x14ac:dyDescent="0.2">
      <c r="A658" s="24">
        <f t="shared" ref="A658:A661" si="381">J658+I658</f>
        <v>55</v>
      </c>
      <c r="B658" s="25" t="s">
        <v>1206</v>
      </c>
      <c r="C658" s="26"/>
      <c r="D658" s="26" t="s">
        <v>31</v>
      </c>
      <c r="E658" s="27">
        <v>168239</v>
      </c>
      <c r="F658" s="26" t="s">
        <v>1207</v>
      </c>
      <c r="G658" s="27">
        <v>10033</v>
      </c>
      <c r="H658" s="39">
        <v>55</v>
      </c>
      <c r="I658" s="30">
        <f t="shared" ref="I658:I661" si="382">H658/R658</f>
        <v>55</v>
      </c>
      <c r="J658" s="30">
        <v>0</v>
      </c>
      <c r="K658" s="31"/>
      <c r="L658" s="32"/>
      <c r="M658" s="32"/>
      <c r="N658" s="32"/>
      <c r="O658" s="33" t="e">
        <f>VLOOKUP(K658,Зони!B:D,2,FALSE)</f>
        <v>#N/A</v>
      </c>
      <c r="P658" s="34" t="str">
        <f t="shared" ref="P658:P661" si="383">IFERROR(A658/N658*V658/100/O658,"немає даних")</f>
        <v>немає даних</v>
      </c>
      <c r="Q658" s="50" t="str">
        <f t="shared" ref="Q658:Q661" si="384">IFERROR(ROUND(P658,1)*U658/100,"немає даних")</f>
        <v>немає даних</v>
      </c>
      <c r="R658" s="26">
        <v>1</v>
      </c>
      <c r="S658" s="35">
        <f>VLOOKUP(E658,ящв!A:H,3,FALSE)</f>
        <v>0.02</v>
      </c>
      <c r="T658" s="44">
        <f>IF(Y658&lt;&gt;"",Y658*R658,"немає даних")</f>
        <v>1.6E-2</v>
      </c>
      <c r="U658" s="33">
        <v>3</v>
      </c>
      <c r="V658" s="33">
        <v>2.6</v>
      </c>
      <c r="W658" s="36">
        <v>2</v>
      </c>
      <c r="X658" s="37">
        <f>VLOOKUP(E658,шт!A:H,3,FALSE)</f>
        <v>1.6E-2</v>
      </c>
      <c r="Y658" s="38">
        <v>1.6E-2</v>
      </c>
      <c r="Z658" s="38">
        <v>4</v>
      </c>
      <c r="AA658" s="38">
        <v>4</v>
      </c>
      <c r="AB658" s="38">
        <v>4</v>
      </c>
      <c r="AC658" s="11"/>
      <c r="AD658" s="11"/>
      <c r="AE658" s="11"/>
      <c r="AF658" s="11"/>
      <c r="AG658" s="11"/>
      <c r="AH658" s="11"/>
      <c r="AI658" s="11"/>
    </row>
    <row r="659" spans="1:35" ht="46.5" customHeight="1" outlineLevel="1" x14ac:dyDescent="0.2">
      <c r="A659" s="24">
        <f t="shared" si="381"/>
        <v>1</v>
      </c>
      <c r="B659" s="25" t="s">
        <v>1208</v>
      </c>
      <c r="C659" s="26"/>
      <c r="D659" s="26"/>
      <c r="E659" s="27">
        <v>173347</v>
      </c>
      <c r="F659" s="26" t="s">
        <v>1209</v>
      </c>
      <c r="G659" s="27">
        <v>12385</v>
      </c>
      <c r="H659" s="39">
        <v>1</v>
      </c>
      <c r="I659" s="30">
        <f t="shared" si="382"/>
        <v>1</v>
      </c>
      <c r="J659" s="30">
        <v>0</v>
      </c>
      <c r="K659" s="31"/>
      <c r="L659" s="32"/>
      <c r="M659" s="32"/>
      <c r="N659" s="32"/>
      <c r="O659" s="33" t="e">
        <f>VLOOKUP(K659,Зони!B:D,2,FALSE)</f>
        <v>#N/A</v>
      </c>
      <c r="P659" s="34" t="str">
        <f t="shared" si="383"/>
        <v>немає даних</v>
      </c>
      <c r="Q659" s="50" t="str">
        <f t="shared" si="384"/>
        <v>немає даних</v>
      </c>
      <c r="R659" s="26">
        <v>1</v>
      </c>
      <c r="S659" s="35">
        <f>VLOOKUP(E659,ящв!A:H,3,FALSE)</f>
        <v>0.34</v>
      </c>
      <c r="T659" s="35">
        <f>VLOOKUP(E659,ящв!A:H,4,FALSE)</f>
        <v>3.0000000000000001E-3</v>
      </c>
      <c r="U659" s="33">
        <v>23</v>
      </c>
      <c r="V659" s="33">
        <v>20</v>
      </c>
      <c r="W659" s="36">
        <v>6</v>
      </c>
      <c r="X659" s="38"/>
      <c r="Y659" s="38"/>
      <c r="Z659" s="38"/>
      <c r="AA659" s="38"/>
      <c r="AB659" s="38"/>
      <c r="AC659" s="11"/>
      <c r="AD659" s="11"/>
      <c r="AE659" s="11"/>
      <c r="AF659" s="11"/>
      <c r="AG659" s="11"/>
      <c r="AH659" s="11"/>
      <c r="AI659" s="11"/>
    </row>
    <row r="660" spans="1:35" ht="46.5" customHeight="1" outlineLevel="1" x14ac:dyDescent="0.2">
      <c r="A660" s="24">
        <f t="shared" si="381"/>
        <v>14</v>
      </c>
      <c r="B660" s="25" t="s">
        <v>1210</v>
      </c>
      <c r="C660" s="26"/>
      <c r="D660" s="26" t="s">
        <v>31</v>
      </c>
      <c r="E660" s="27">
        <v>170147</v>
      </c>
      <c r="F660" s="26" t="s">
        <v>1211</v>
      </c>
      <c r="G660" s="27">
        <v>10154</v>
      </c>
      <c r="H660" s="39">
        <v>14</v>
      </c>
      <c r="I660" s="30">
        <f t="shared" si="382"/>
        <v>14</v>
      </c>
      <c r="J660" s="30">
        <v>0</v>
      </c>
      <c r="K660" s="31"/>
      <c r="L660" s="32"/>
      <c r="M660" s="32"/>
      <c r="N660" s="32"/>
      <c r="O660" s="33" t="e">
        <f>VLOOKUP(K660,Зони!B:D,2,FALSE)</f>
        <v>#N/A</v>
      </c>
      <c r="P660" s="34" t="str">
        <f t="shared" si="383"/>
        <v>немає даних</v>
      </c>
      <c r="Q660" s="50" t="str">
        <f t="shared" si="384"/>
        <v>немає даних</v>
      </c>
      <c r="R660" s="26">
        <v>1</v>
      </c>
      <c r="S660" s="35">
        <f>VLOOKUP(E660,ящв!A:H,3,FALSE)</f>
        <v>1.4</v>
      </c>
      <c r="T660" s="35">
        <f>VLOOKUP(E660,ящв!A:H,4,FALSE)</f>
        <v>6.0000000000000001E-3</v>
      </c>
      <c r="U660" s="33">
        <v>86</v>
      </c>
      <c r="V660" s="33">
        <v>4</v>
      </c>
      <c r="W660" s="36">
        <v>18</v>
      </c>
      <c r="X660" s="38">
        <f>VLOOKUP(E660,шт!A:H,3,FALSE)</f>
        <v>0</v>
      </c>
      <c r="Y660" s="38">
        <v>0</v>
      </c>
      <c r="Z660" s="38">
        <v>15</v>
      </c>
      <c r="AA660" s="38">
        <v>5</v>
      </c>
      <c r="AB660" s="38">
        <v>5</v>
      </c>
      <c r="AC660" s="11"/>
      <c r="AD660" s="11"/>
      <c r="AE660" s="11"/>
      <c r="AF660" s="11"/>
      <c r="AG660" s="11"/>
      <c r="AH660" s="11"/>
      <c r="AI660" s="11"/>
    </row>
    <row r="661" spans="1:35" ht="46.5" customHeight="1" outlineLevel="1" x14ac:dyDescent="0.2">
      <c r="A661" s="24">
        <f t="shared" si="381"/>
        <v>16</v>
      </c>
      <c r="B661" s="25" t="s">
        <v>1212</v>
      </c>
      <c r="C661" s="26"/>
      <c r="D661" s="26" t="s">
        <v>31</v>
      </c>
      <c r="E661" s="27">
        <v>172065</v>
      </c>
      <c r="F661" s="26" t="s">
        <v>1213</v>
      </c>
      <c r="G661" s="27">
        <v>10035</v>
      </c>
      <c r="H661" s="39">
        <v>16</v>
      </c>
      <c r="I661" s="30">
        <f t="shared" si="382"/>
        <v>16</v>
      </c>
      <c r="J661" s="30">
        <v>0</v>
      </c>
      <c r="K661" s="31"/>
      <c r="L661" s="32"/>
      <c r="M661" s="32"/>
      <c r="N661" s="32"/>
      <c r="O661" s="33" t="e">
        <f>VLOOKUP(K661,Зони!B:D,2,FALSE)</f>
        <v>#N/A</v>
      </c>
      <c r="P661" s="34" t="str">
        <f t="shared" si="383"/>
        <v>немає даних</v>
      </c>
      <c r="Q661" s="50" t="str">
        <f t="shared" si="384"/>
        <v>немає даних</v>
      </c>
      <c r="R661" s="26">
        <v>1</v>
      </c>
      <c r="S661" s="35">
        <f>VLOOKUP(E661,ящв!A:H,3,FALSE)</f>
        <v>0.01</v>
      </c>
      <c r="T661" s="44" t="str">
        <f>IF(Y661&lt;&gt;"",Y661*R661,"немає даних")</f>
        <v>немає даних</v>
      </c>
      <c r="U661" s="33">
        <v>5</v>
      </c>
      <c r="V661" s="33">
        <v>0.3</v>
      </c>
      <c r="W661" s="36">
        <v>5</v>
      </c>
      <c r="X661" s="38"/>
      <c r="Y661" s="38"/>
      <c r="Z661" s="38"/>
      <c r="AA661" s="38"/>
      <c r="AB661" s="38"/>
      <c r="AC661" s="11"/>
      <c r="AD661" s="11"/>
      <c r="AE661" s="11"/>
      <c r="AF661" s="11"/>
      <c r="AG661" s="11"/>
      <c r="AH661" s="11"/>
      <c r="AI661" s="11"/>
    </row>
    <row r="662" spans="1:35" ht="12" customHeight="1" outlineLevel="1" x14ac:dyDescent="0.2">
      <c r="A662" s="11"/>
      <c r="B662" s="18" t="s">
        <v>1214</v>
      </c>
      <c r="C662" s="19"/>
      <c r="D662" s="20"/>
      <c r="E662" s="21"/>
      <c r="F662" s="21"/>
      <c r="G662" s="21"/>
      <c r="H662" s="20"/>
      <c r="I662" s="21"/>
      <c r="J662" s="21"/>
      <c r="K662" s="21"/>
      <c r="L662" s="21"/>
      <c r="M662" s="21"/>
      <c r="N662" s="21"/>
      <c r="O662" s="21"/>
      <c r="P662" s="106"/>
      <c r="Q662" s="23"/>
      <c r="R662" s="21"/>
      <c r="S662" s="20"/>
      <c r="T662" s="20"/>
      <c r="U662" s="21"/>
      <c r="V662" s="21"/>
      <c r="W662" s="21"/>
      <c r="X662" s="21"/>
      <c r="Y662" s="21"/>
      <c r="Z662" s="21"/>
      <c r="AA662" s="21"/>
      <c r="AB662" s="21"/>
    </row>
    <row r="663" spans="1:35" ht="46.5" customHeight="1" outlineLevel="1" x14ac:dyDescent="0.2">
      <c r="A663" s="24">
        <f t="shared" ref="A663:A704" si="385">J663+I663</f>
        <v>43</v>
      </c>
      <c r="B663" s="25" t="s">
        <v>1215</v>
      </c>
      <c r="C663" s="26"/>
      <c r="D663" s="26"/>
      <c r="E663" s="27">
        <v>170646</v>
      </c>
      <c r="F663" s="26" t="s">
        <v>1216</v>
      </c>
      <c r="G663" s="27">
        <v>10143</v>
      </c>
      <c r="H663" s="39">
        <v>43</v>
      </c>
      <c r="I663" s="30">
        <f t="shared" ref="I663:I704" si="386">H663/R663</f>
        <v>43</v>
      </c>
      <c r="J663" s="30">
        <v>0</v>
      </c>
      <c r="K663" s="31"/>
      <c r="L663" s="32"/>
      <c r="M663" s="32"/>
      <c r="N663" s="32"/>
      <c r="O663" s="33" t="e">
        <f>VLOOKUP(K663,Зони!B:D,2,FALSE)</f>
        <v>#N/A</v>
      </c>
      <c r="P663" s="34" t="str">
        <f t="shared" ref="P663:P704" si="387">IFERROR(A663/N663*V663/100/O663,"немає даних")</f>
        <v>немає даних</v>
      </c>
      <c r="Q663" s="50" t="str">
        <f t="shared" ref="Q663:Q704" si="388">IFERROR(ROUND(P663,1)*U663/100,"немає даних")</f>
        <v>немає даних</v>
      </c>
      <c r="R663" s="26">
        <v>1</v>
      </c>
      <c r="S663" s="35">
        <f>VLOOKUP(E663,ящв!A:H,3,FALSE)</f>
        <v>0.01</v>
      </c>
      <c r="T663" s="44" t="str">
        <f>IF(Y663&lt;&gt;"",Y663*R663,"немає даних")</f>
        <v>немає даних</v>
      </c>
      <c r="U663" s="33">
        <v>6.5</v>
      </c>
      <c r="V663" s="33">
        <v>2.5</v>
      </c>
      <c r="W663" s="36">
        <v>2.5</v>
      </c>
      <c r="X663" s="38"/>
      <c r="Y663" s="38"/>
      <c r="Z663" s="38"/>
      <c r="AA663" s="38"/>
      <c r="AB663" s="38"/>
      <c r="AC663" s="11"/>
      <c r="AD663" s="11"/>
      <c r="AE663" s="11"/>
      <c r="AF663" s="11"/>
      <c r="AG663" s="11"/>
      <c r="AH663" s="11"/>
      <c r="AI663" s="11"/>
    </row>
    <row r="664" spans="1:35" ht="46.5" customHeight="1" outlineLevel="1" x14ac:dyDescent="0.2">
      <c r="A664" s="24">
        <f t="shared" si="385"/>
        <v>24</v>
      </c>
      <c r="B664" s="25" t="s">
        <v>1217</v>
      </c>
      <c r="C664" s="26"/>
      <c r="D664" s="26"/>
      <c r="E664" s="27">
        <v>167758</v>
      </c>
      <c r="F664" s="26" t="s">
        <v>1218</v>
      </c>
      <c r="G664" s="27">
        <v>11447</v>
      </c>
      <c r="H664" s="39">
        <v>24</v>
      </c>
      <c r="I664" s="30">
        <f t="shared" si="386"/>
        <v>24</v>
      </c>
      <c r="J664" s="30">
        <v>0</v>
      </c>
      <c r="K664" s="31"/>
      <c r="L664" s="32"/>
      <c r="M664" s="32"/>
      <c r="N664" s="32"/>
      <c r="O664" s="33" t="e">
        <f>VLOOKUP(K664,Зони!B:D,2,FALSE)</f>
        <v>#N/A</v>
      </c>
      <c r="P664" s="34" t="str">
        <f t="shared" si="387"/>
        <v>немає даних</v>
      </c>
      <c r="Q664" s="50" t="str">
        <f t="shared" si="388"/>
        <v>немає даних</v>
      </c>
      <c r="R664" s="26">
        <v>1</v>
      </c>
      <c r="S664" s="35">
        <f>VLOOKUP(E664,ящв!A:H,3,FALSE)</f>
        <v>0.04</v>
      </c>
      <c r="T664" s="35">
        <f>VLOOKUP(E664,ящв!A:H,4,FALSE)</f>
        <v>1E-3</v>
      </c>
      <c r="U664" s="33">
        <v>8.5</v>
      </c>
      <c r="V664" s="33">
        <v>8.5</v>
      </c>
      <c r="W664" s="36">
        <v>7</v>
      </c>
      <c r="X664" s="37">
        <f>VLOOKUP(E664,шт!A:H,3,FALSE)</f>
        <v>0.05</v>
      </c>
      <c r="Y664" s="38">
        <v>0.05</v>
      </c>
      <c r="Z664" s="38">
        <v>9.5</v>
      </c>
      <c r="AA664" s="38">
        <v>9.5</v>
      </c>
      <c r="AB664" s="38">
        <v>6</v>
      </c>
      <c r="AC664" s="11"/>
      <c r="AD664" s="11"/>
      <c r="AE664" s="11"/>
      <c r="AF664" s="11"/>
      <c r="AG664" s="11"/>
      <c r="AH664" s="11"/>
      <c r="AI664" s="11"/>
    </row>
    <row r="665" spans="1:35" ht="46.5" customHeight="1" outlineLevel="1" x14ac:dyDescent="0.2">
      <c r="A665" s="24">
        <f t="shared" si="385"/>
        <v>6</v>
      </c>
      <c r="B665" s="25" t="s">
        <v>1219</v>
      </c>
      <c r="C665" s="26"/>
      <c r="D665" s="26" t="s">
        <v>31</v>
      </c>
      <c r="E665" s="27">
        <v>169528</v>
      </c>
      <c r="F665" s="26" t="s">
        <v>1220</v>
      </c>
      <c r="G665" s="27">
        <v>11239</v>
      </c>
      <c r="H665" s="39">
        <v>6</v>
      </c>
      <c r="I665" s="30">
        <f t="shared" si="386"/>
        <v>6</v>
      </c>
      <c r="J665" s="30">
        <v>0</v>
      </c>
      <c r="K665" s="31"/>
      <c r="L665" s="32"/>
      <c r="M665" s="32"/>
      <c r="N665" s="32"/>
      <c r="O665" s="33" t="e">
        <f>VLOOKUP(K665,Зони!B:D,2,FALSE)</f>
        <v>#N/A</v>
      </c>
      <c r="P665" s="34" t="str">
        <f t="shared" si="387"/>
        <v>немає даних</v>
      </c>
      <c r="Q665" s="50" t="str">
        <f t="shared" si="388"/>
        <v>немає даних</v>
      </c>
      <c r="R665" s="26">
        <v>1</v>
      </c>
      <c r="S665" s="35">
        <f>VLOOKUP(E665,ящв!A:H,3,FALSE)</f>
        <v>0.04</v>
      </c>
      <c r="T665" s="44">
        <f>IF(Y665&lt;&gt;"",Y665*R665,"немає даних")</f>
        <v>3.7999999999999999E-2</v>
      </c>
      <c r="U665" s="33">
        <v>8.5</v>
      </c>
      <c r="V665" s="33">
        <v>5</v>
      </c>
      <c r="W665" s="36">
        <v>8.5</v>
      </c>
      <c r="X665" s="37">
        <f>VLOOKUP(E665,шт!A:H,3,FALSE)</f>
        <v>3.7999999999999999E-2</v>
      </c>
      <c r="Y665" s="38">
        <v>3.7999999999999999E-2</v>
      </c>
      <c r="Z665" s="38">
        <v>9</v>
      </c>
      <c r="AA665" s="38">
        <v>9</v>
      </c>
      <c r="AB665" s="38">
        <v>5</v>
      </c>
      <c r="AC665" s="11"/>
      <c r="AD665" s="11"/>
      <c r="AE665" s="11"/>
      <c r="AF665" s="11"/>
      <c r="AG665" s="11"/>
      <c r="AH665" s="11"/>
      <c r="AI665" s="11"/>
    </row>
    <row r="666" spans="1:35" ht="46.5" customHeight="1" outlineLevel="1" x14ac:dyDescent="0.2">
      <c r="A666" s="24">
        <f t="shared" si="385"/>
        <v>48</v>
      </c>
      <c r="B666" s="25" t="s">
        <v>1221</v>
      </c>
      <c r="C666" s="26"/>
      <c r="D666" s="26" t="s">
        <v>31</v>
      </c>
      <c r="E666" s="27">
        <v>167671</v>
      </c>
      <c r="F666" s="26" t="s">
        <v>1222</v>
      </c>
      <c r="G666" s="27">
        <v>11238</v>
      </c>
      <c r="H666" s="39">
        <v>48</v>
      </c>
      <c r="I666" s="30">
        <f t="shared" si="386"/>
        <v>48</v>
      </c>
      <c r="J666" s="30">
        <v>0</v>
      </c>
      <c r="K666" s="31"/>
      <c r="L666" s="32"/>
      <c r="M666" s="32"/>
      <c r="N666" s="32"/>
      <c r="O666" s="33" t="e">
        <f>VLOOKUP(K666,Зони!B:D,2,FALSE)</f>
        <v>#N/A</v>
      </c>
      <c r="P666" s="34" t="str">
        <f t="shared" si="387"/>
        <v>немає даних</v>
      </c>
      <c r="Q666" s="50" t="str">
        <f t="shared" si="388"/>
        <v>немає даних</v>
      </c>
      <c r="R666" s="26">
        <v>1</v>
      </c>
      <c r="S666" s="35">
        <f>VLOOKUP(E666,ящв!A:H,3,FALSE)</f>
        <v>0.04</v>
      </c>
      <c r="T666" s="35">
        <f>VLOOKUP(E666,ящв!A:H,4,FALSE)</f>
        <v>1E-3</v>
      </c>
      <c r="U666" s="33">
        <v>9</v>
      </c>
      <c r="V666" s="33">
        <v>9</v>
      </c>
      <c r="W666" s="36">
        <v>6.5</v>
      </c>
      <c r="X666" s="37">
        <f>VLOOKUP(E666,шт!A:H,3,FALSE)</f>
        <v>0.04</v>
      </c>
      <c r="Y666" s="38">
        <v>0.04</v>
      </c>
      <c r="Z666" s="38">
        <v>9</v>
      </c>
      <c r="AA666" s="38">
        <v>9</v>
      </c>
      <c r="AB666" s="38">
        <v>6</v>
      </c>
      <c r="AC666" s="11"/>
      <c r="AD666" s="11"/>
      <c r="AE666" s="11"/>
      <c r="AF666" s="11"/>
      <c r="AG666" s="11"/>
      <c r="AH666" s="11"/>
      <c r="AI666" s="11"/>
    </row>
    <row r="667" spans="1:35" ht="46.5" customHeight="1" outlineLevel="1" x14ac:dyDescent="0.2">
      <c r="A667" s="24">
        <f t="shared" si="385"/>
        <v>24</v>
      </c>
      <c r="B667" s="25" t="s">
        <v>1223</v>
      </c>
      <c r="C667" s="26"/>
      <c r="D667" s="26"/>
      <c r="E667" s="27">
        <v>167592</v>
      </c>
      <c r="F667" s="26" t="s">
        <v>1224</v>
      </c>
      <c r="G667" s="27">
        <v>10526</v>
      </c>
      <c r="H667" s="39">
        <v>24</v>
      </c>
      <c r="I667" s="30">
        <f t="shared" si="386"/>
        <v>24</v>
      </c>
      <c r="J667" s="30">
        <v>0</v>
      </c>
      <c r="K667" s="31"/>
      <c r="L667" s="32"/>
      <c r="M667" s="32"/>
      <c r="N667" s="32"/>
      <c r="O667" s="33" t="e">
        <f>VLOOKUP(K667,Зони!B:D,2,FALSE)</f>
        <v>#N/A</v>
      </c>
      <c r="P667" s="34" t="str">
        <f t="shared" si="387"/>
        <v>немає даних</v>
      </c>
      <c r="Q667" s="50" t="str">
        <f t="shared" si="388"/>
        <v>немає даних</v>
      </c>
      <c r="R667" s="26">
        <v>1</v>
      </c>
      <c r="S667" s="35">
        <f>VLOOKUP(E667,ящв!A:H,3,FALSE)</f>
        <v>0.01</v>
      </c>
      <c r="T667" s="44">
        <f>IF(Y667&lt;&gt;"",Y667*R667,"немає даних")</f>
        <v>0.01</v>
      </c>
      <c r="U667" s="33">
        <v>1</v>
      </c>
      <c r="V667" s="33">
        <v>3</v>
      </c>
      <c r="W667" s="36">
        <v>3</v>
      </c>
      <c r="X667" s="37">
        <f>VLOOKUP(E667,шт!A:H,3,FALSE)</f>
        <v>0.01</v>
      </c>
      <c r="Y667" s="38">
        <v>0.01</v>
      </c>
      <c r="Z667" s="38">
        <v>3.5</v>
      </c>
      <c r="AA667" s="38">
        <v>3.5</v>
      </c>
      <c r="AB667" s="38">
        <v>2.5</v>
      </c>
      <c r="AC667" s="11"/>
      <c r="AD667" s="11"/>
      <c r="AE667" s="11"/>
      <c r="AF667" s="11"/>
      <c r="AG667" s="11"/>
      <c r="AH667" s="11"/>
      <c r="AI667" s="11"/>
    </row>
    <row r="668" spans="1:35" ht="46.5" customHeight="1" outlineLevel="1" x14ac:dyDescent="0.2">
      <c r="A668" s="24">
        <f t="shared" si="385"/>
        <v>13</v>
      </c>
      <c r="B668" s="25" t="s">
        <v>1225</v>
      </c>
      <c r="C668" s="26"/>
      <c r="D668" s="26"/>
      <c r="E668" s="27">
        <v>167634</v>
      </c>
      <c r="F668" s="26" t="s">
        <v>1226</v>
      </c>
      <c r="G668" s="27">
        <v>10789</v>
      </c>
      <c r="H668" s="39">
        <v>13</v>
      </c>
      <c r="I668" s="30">
        <f t="shared" si="386"/>
        <v>13</v>
      </c>
      <c r="J668" s="30">
        <v>0</v>
      </c>
      <c r="K668" s="31"/>
      <c r="L668" s="32"/>
      <c r="M668" s="32"/>
      <c r="N668" s="32"/>
      <c r="O668" s="33" t="e">
        <f>VLOOKUP(K668,Зони!B:D,2,FALSE)</f>
        <v>#N/A</v>
      </c>
      <c r="P668" s="34" t="str">
        <f t="shared" si="387"/>
        <v>немає даних</v>
      </c>
      <c r="Q668" s="50" t="str">
        <f t="shared" si="388"/>
        <v>немає даних</v>
      </c>
      <c r="R668" s="26">
        <v>1</v>
      </c>
      <c r="S668" s="35">
        <f>VLOOKUP(E668,ящв!A:H,3,FALSE)</f>
        <v>0.14000000000000001</v>
      </c>
      <c r="T668" s="35">
        <f>VLOOKUP(E668,ящв!A:H,4,FALSE)</f>
        <v>3.0000000000000001E-3</v>
      </c>
      <c r="U668" s="33">
        <v>11.5</v>
      </c>
      <c r="V668" s="33">
        <v>20.5</v>
      </c>
      <c r="W668" s="36">
        <v>11.5</v>
      </c>
      <c r="X668" s="37">
        <f>VLOOKUP(E668,шт!A:H,3,FALSE)</f>
        <v>0.15</v>
      </c>
      <c r="Y668" s="38">
        <v>0.15</v>
      </c>
      <c r="Z668" s="38">
        <v>22</v>
      </c>
      <c r="AA668" s="38">
        <v>12</v>
      </c>
      <c r="AB668" s="38">
        <v>12</v>
      </c>
      <c r="AC668" s="11"/>
      <c r="AD668" s="11"/>
      <c r="AE668" s="11"/>
      <c r="AF668" s="11"/>
      <c r="AG668" s="11"/>
      <c r="AH668" s="11"/>
      <c r="AI668" s="11"/>
    </row>
    <row r="669" spans="1:35" ht="46.5" customHeight="1" outlineLevel="1" x14ac:dyDescent="0.2">
      <c r="A669" s="24">
        <f t="shared" si="385"/>
        <v>80</v>
      </c>
      <c r="B669" s="25" t="s">
        <v>1227</v>
      </c>
      <c r="C669" s="26"/>
      <c r="D669" s="26"/>
      <c r="E669" s="27">
        <v>170648</v>
      </c>
      <c r="F669" s="26" t="s">
        <v>1228</v>
      </c>
      <c r="G669" s="27">
        <v>10283</v>
      </c>
      <c r="H669" s="39">
        <v>80</v>
      </c>
      <c r="I669" s="30">
        <f t="shared" si="386"/>
        <v>80</v>
      </c>
      <c r="J669" s="30">
        <v>0</v>
      </c>
      <c r="K669" s="31"/>
      <c r="L669" s="32"/>
      <c r="M669" s="32"/>
      <c r="N669" s="32"/>
      <c r="O669" s="33" t="e">
        <f>VLOOKUP(K669,Зони!B:D,2,FALSE)</f>
        <v>#N/A</v>
      </c>
      <c r="P669" s="34" t="str">
        <f t="shared" si="387"/>
        <v>немає даних</v>
      </c>
      <c r="Q669" s="50" t="str">
        <f t="shared" si="388"/>
        <v>немає даних</v>
      </c>
      <c r="R669" s="26">
        <v>1</v>
      </c>
      <c r="S669" s="35">
        <f>VLOOKUP(E669,ящв!A:H,3,FALSE)</f>
        <v>0.01</v>
      </c>
      <c r="T669" s="44" t="str">
        <f>IF(Y669&lt;&gt;"",Y669*R669,"немає даних")</f>
        <v>немає даних</v>
      </c>
      <c r="U669" s="33">
        <v>3</v>
      </c>
      <c r="V669" s="33">
        <v>3</v>
      </c>
      <c r="W669" s="36">
        <v>4</v>
      </c>
      <c r="X669" s="38"/>
      <c r="Y669" s="38"/>
      <c r="Z669" s="38"/>
      <c r="AA669" s="38"/>
      <c r="AB669" s="38"/>
      <c r="AC669" s="11"/>
      <c r="AD669" s="11"/>
      <c r="AE669" s="11"/>
      <c r="AF669" s="11"/>
      <c r="AG669" s="11"/>
      <c r="AH669" s="11"/>
      <c r="AI669" s="11"/>
    </row>
    <row r="670" spans="1:35" ht="46.5" customHeight="1" outlineLevel="1" x14ac:dyDescent="0.2">
      <c r="A670" s="24">
        <f t="shared" si="385"/>
        <v>7</v>
      </c>
      <c r="B670" s="25" t="s">
        <v>1229</v>
      </c>
      <c r="C670" s="26"/>
      <c r="D670" s="26" t="s">
        <v>31</v>
      </c>
      <c r="E670" s="27">
        <v>170567</v>
      </c>
      <c r="F670" s="26" t="s">
        <v>1230</v>
      </c>
      <c r="G670" s="27">
        <v>11078</v>
      </c>
      <c r="H670" s="39">
        <v>7</v>
      </c>
      <c r="I670" s="30">
        <f t="shared" si="386"/>
        <v>7</v>
      </c>
      <c r="J670" s="30">
        <v>0</v>
      </c>
      <c r="K670" s="31"/>
      <c r="L670" s="32"/>
      <c r="M670" s="32"/>
      <c r="N670" s="32"/>
      <c r="O670" s="33" t="e">
        <f>VLOOKUP(K670,Зони!B:D,2,FALSE)</f>
        <v>#N/A</v>
      </c>
      <c r="P670" s="34" t="str">
        <f t="shared" si="387"/>
        <v>немає даних</v>
      </c>
      <c r="Q670" s="50" t="str">
        <f t="shared" si="388"/>
        <v>немає даних</v>
      </c>
      <c r="R670" s="26">
        <v>1</v>
      </c>
      <c r="S670" s="35">
        <f>VLOOKUP(E670,ящв!A:H,3,FALSE)</f>
        <v>0.23</v>
      </c>
      <c r="T670" s="35">
        <f>VLOOKUP(E670,ящв!A:H,4,FALSE)</f>
        <v>4.0000000000000001E-3</v>
      </c>
      <c r="U670" s="33">
        <v>16.5</v>
      </c>
      <c r="V670" s="33">
        <v>16</v>
      </c>
      <c r="W670" s="36">
        <v>16</v>
      </c>
      <c r="X670" s="38"/>
      <c r="Y670" s="38"/>
      <c r="Z670" s="38"/>
      <c r="AA670" s="38"/>
      <c r="AB670" s="38"/>
      <c r="AC670" s="11"/>
      <c r="AD670" s="11"/>
      <c r="AE670" s="11"/>
      <c r="AF670" s="11"/>
      <c r="AG670" s="11"/>
      <c r="AH670" s="11"/>
      <c r="AI670" s="11"/>
    </row>
    <row r="671" spans="1:35" ht="46.5" customHeight="1" outlineLevel="1" x14ac:dyDescent="0.2">
      <c r="A671" s="24">
        <f t="shared" si="385"/>
        <v>51</v>
      </c>
      <c r="B671" s="25" t="s">
        <v>1231</v>
      </c>
      <c r="C671" s="26"/>
      <c r="D671" s="26"/>
      <c r="E671" s="27">
        <v>167672</v>
      </c>
      <c r="F671" s="26" t="s">
        <v>1232</v>
      </c>
      <c r="G671" s="27">
        <v>11431</v>
      </c>
      <c r="H671" s="39">
        <v>51</v>
      </c>
      <c r="I671" s="30">
        <f t="shared" si="386"/>
        <v>51</v>
      </c>
      <c r="J671" s="30">
        <v>0</v>
      </c>
      <c r="K671" s="31"/>
      <c r="L671" s="32"/>
      <c r="M671" s="32"/>
      <c r="N671" s="32"/>
      <c r="O671" s="33" t="e">
        <f>VLOOKUP(K671,Зони!B:D,2,FALSE)</f>
        <v>#N/A</v>
      </c>
      <c r="P671" s="34" t="str">
        <f t="shared" si="387"/>
        <v>немає даних</v>
      </c>
      <c r="Q671" s="50" t="str">
        <f t="shared" si="388"/>
        <v>немає даних</v>
      </c>
      <c r="R671" s="26">
        <v>1</v>
      </c>
      <c r="S671" s="35">
        <f>VLOOKUP(E671,ящв!A:H,3,FALSE)</f>
        <v>0.24</v>
      </c>
      <c r="T671" s="35">
        <f>VLOOKUP(E671,ящв!A:H,4,FALSE)</f>
        <v>3.0000000000000001E-3</v>
      </c>
      <c r="U671" s="33">
        <v>11.5</v>
      </c>
      <c r="V671" s="33">
        <v>22</v>
      </c>
      <c r="W671" s="36">
        <v>11.5</v>
      </c>
      <c r="X671" s="37">
        <f>VLOOKUP(E671,шт!A:H,3,FALSE)</f>
        <v>0.25</v>
      </c>
      <c r="Y671" s="38">
        <v>0.25</v>
      </c>
      <c r="Z671" s="38">
        <v>22</v>
      </c>
      <c r="AA671" s="38">
        <v>12</v>
      </c>
      <c r="AB671" s="38">
        <v>12</v>
      </c>
      <c r="AC671" s="11"/>
      <c r="AD671" s="11"/>
      <c r="AE671" s="11"/>
      <c r="AF671" s="11"/>
      <c r="AG671" s="11"/>
      <c r="AH671" s="11"/>
      <c r="AI671" s="11"/>
    </row>
    <row r="672" spans="1:35" ht="46.5" customHeight="1" outlineLevel="1" x14ac:dyDescent="0.2">
      <c r="A672" s="24">
        <f t="shared" si="385"/>
        <v>5</v>
      </c>
      <c r="B672" s="25" t="s">
        <v>1233</v>
      </c>
      <c r="C672" s="26"/>
      <c r="D672" s="26"/>
      <c r="E672" s="27">
        <v>170568</v>
      </c>
      <c r="F672" s="26"/>
      <c r="G672" s="27">
        <v>11079</v>
      </c>
      <c r="H672" s="39">
        <v>5</v>
      </c>
      <c r="I672" s="45">
        <f t="shared" si="386"/>
        <v>5</v>
      </c>
      <c r="J672" s="30">
        <v>0</v>
      </c>
      <c r="K672" s="31"/>
      <c r="L672" s="32"/>
      <c r="M672" s="32"/>
      <c r="N672" s="32"/>
      <c r="O672" s="33" t="e">
        <f>VLOOKUP(K672,Зони!B:D,2,FALSE)</f>
        <v>#N/A</v>
      </c>
      <c r="P672" s="34" t="str">
        <f t="shared" si="387"/>
        <v>немає даних</v>
      </c>
      <c r="Q672" s="50" t="str">
        <f t="shared" si="388"/>
        <v>немає даних</v>
      </c>
      <c r="R672" s="47">
        <v>1</v>
      </c>
      <c r="S672" s="44" t="str">
        <f>IF(X672&lt;&gt;"",X672*R672,"немає даних")</f>
        <v>немає даних</v>
      </c>
      <c r="T672" s="44" t="str">
        <f>IF(Y672&lt;&gt;"",Y672*R672,"немає даних")</f>
        <v>немає даних</v>
      </c>
      <c r="U672" s="48" t="str">
        <f t="shared" ref="U672:W672" si="389">IF(Z672&lt;&gt;"",Z672,"немає даних")</f>
        <v>немає даних</v>
      </c>
      <c r="V672" s="48" t="str">
        <f t="shared" si="389"/>
        <v>немає даних</v>
      </c>
      <c r="W672" s="48" t="str">
        <f t="shared" si="389"/>
        <v>немає даних</v>
      </c>
      <c r="X672" s="38"/>
      <c r="Y672" s="38"/>
      <c r="Z672" s="38"/>
      <c r="AA672" s="38"/>
      <c r="AB672" s="38"/>
      <c r="AC672" s="11"/>
      <c r="AD672" s="11"/>
      <c r="AE672" s="11"/>
      <c r="AF672" s="11"/>
      <c r="AG672" s="11"/>
      <c r="AH672" s="11"/>
      <c r="AI672" s="11"/>
    </row>
    <row r="673" spans="1:35" ht="46.5" customHeight="1" outlineLevel="1" x14ac:dyDescent="0.2">
      <c r="A673" s="24">
        <f t="shared" si="385"/>
        <v>10</v>
      </c>
      <c r="B673" s="25" t="s">
        <v>1234</v>
      </c>
      <c r="C673" s="26"/>
      <c r="D673" s="26" t="s">
        <v>31</v>
      </c>
      <c r="E673" s="27">
        <v>167669</v>
      </c>
      <c r="F673" s="26" t="s">
        <v>1235</v>
      </c>
      <c r="G673" s="27">
        <v>11502</v>
      </c>
      <c r="H673" s="39">
        <v>10</v>
      </c>
      <c r="I673" s="30">
        <f t="shared" si="386"/>
        <v>10</v>
      </c>
      <c r="J673" s="30">
        <v>0</v>
      </c>
      <c r="K673" s="31"/>
      <c r="L673" s="32"/>
      <c r="M673" s="32"/>
      <c r="N673" s="32"/>
      <c r="O673" s="33" t="e">
        <f>VLOOKUP(K673,Зони!B:D,2,FALSE)</f>
        <v>#N/A</v>
      </c>
      <c r="P673" s="34" t="str">
        <f t="shared" si="387"/>
        <v>немає даних</v>
      </c>
      <c r="Q673" s="50" t="str">
        <f t="shared" si="388"/>
        <v>немає даних</v>
      </c>
      <c r="R673" s="26">
        <v>1</v>
      </c>
      <c r="S673" s="35">
        <f>VLOOKUP(E673,ящв!A:H,3,FALSE)</f>
        <v>0.2</v>
      </c>
      <c r="T673" s="35">
        <f>VLOOKUP(E673,ящв!A:H,4,FALSE)</f>
        <v>3.0000000000000001E-3</v>
      </c>
      <c r="U673" s="33">
        <v>20</v>
      </c>
      <c r="V673" s="33">
        <v>10</v>
      </c>
      <c r="W673" s="36">
        <v>15</v>
      </c>
      <c r="X673" s="37">
        <f>VLOOKUP(E673,шт!A:H,3,FALSE)</f>
        <v>0.5</v>
      </c>
      <c r="Y673" s="38">
        <v>0.5</v>
      </c>
      <c r="Z673" s="38">
        <v>17</v>
      </c>
      <c r="AA673" s="38">
        <v>10</v>
      </c>
      <c r="AB673" s="38">
        <v>7</v>
      </c>
      <c r="AC673" s="11"/>
      <c r="AD673" s="11"/>
      <c r="AE673" s="11"/>
      <c r="AF673" s="11"/>
      <c r="AG673" s="11"/>
      <c r="AH673" s="11"/>
      <c r="AI673" s="11"/>
    </row>
    <row r="674" spans="1:35" ht="46.5" customHeight="1" outlineLevel="1" x14ac:dyDescent="0.2">
      <c r="A674" s="24">
        <f t="shared" si="385"/>
        <v>12</v>
      </c>
      <c r="B674" s="25" t="s">
        <v>1236</v>
      </c>
      <c r="C674" s="26"/>
      <c r="D674" s="26" t="s">
        <v>31</v>
      </c>
      <c r="E674" s="27">
        <v>167670</v>
      </c>
      <c r="F674" s="26" t="s">
        <v>1237</v>
      </c>
      <c r="G674" s="27">
        <v>11153</v>
      </c>
      <c r="H674" s="39">
        <v>12</v>
      </c>
      <c r="I674" s="30">
        <f t="shared" si="386"/>
        <v>12</v>
      </c>
      <c r="J674" s="30">
        <v>0</v>
      </c>
      <c r="K674" s="31"/>
      <c r="L674" s="32"/>
      <c r="M674" s="32"/>
      <c r="N674" s="32"/>
      <c r="O674" s="33" t="e">
        <f>VLOOKUP(K674,Зони!B:D,2,FALSE)</f>
        <v>#N/A</v>
      </c>
      <c r="P674" s="34" t="str">
        <f t="shared" si="387"/>
        <v>немає даних</v>
      </c>
      <c r="Q674" s="50" t="str">
        <f t="shared" si="388"/>
        <v>немає даних</v>
      </c>
      <c r="R674" s="26">
        <v>1</v>
      </c>
      <c r="S674" s="35">
        <f>VLOOKUP(E674,ящв!A:H,3,FALSE)</f>
        <v>0.2</v>
      </c>
      <c r="T674" s="44">
        <f>IF(Y674&lt;&gt;"",Y674*R674,"немає даних")</f>
        <v>0.16</v>
      </c>
      <c r="U674" s="33">
        <v>37</v>
      </c>
      <c r="V674" s="33">
        <v>2.5</v>
      </c>
      <c r="W674" s="36">
        <v>5</v>
      </c>
      <c r="X674" s="37">
        <f>VLOOKUP(E674,шт!A:H,3,FALSE)</f>
        <v>0.16</v>
      </c>
      <c r="Y674" s="38">
        <v>0.16</v>
      </c>
      <c r="Z674" s="38">
        <v>19.5</v>
      </c>
      <c r="AA674" s="38">
        <v>18.5</v>
      </c>
      <c r="AB674" s="38">
        <v>5</v>
      </c>
      <c r="AC674" s="11"/>
      <c r="AD674" s="11"/>
      <c r="AE674" s="11"/>
      <c r="AF674" s="11"/>
      <c r="AG674" s="11"/>
      <c r="AH674" s="11"/>
      <c r="AI674" s="11"/>
    </row>
    <row r="675" spans="1:35" ht="46.5" customHeight="1" outlineLevel="1" x14ac:dyDescent="0.2">
      <c r="A675" s="24">
        <f t="shared" si="385"/>
        <v>22</v>
      </c>
      <c r="B675" s="25" t="s">
        <v>1238</v>
      </c>
      <c r="C675" s="26"/>
      <c r="D675" s="26" t="s">
        <v>31</v>
      </c>
      <c r="E675" s="27">
        <v>168667</v>
      </c>
      <c r="F675" s="26" t="s">
        <v>1239</v>
      </c>
      <c r="G675" s="27">
        <v>10792</v>
      </c>
      <c r="H675" s="39">
        <v>22</v>
      </c>
      <c r="I675" s="30">
        <f t="shared" si="386"/>
        <v>22</v>
      </c>
      <c r="J675" s="30">
        <v>0</v>
      </c>
      <c r="K675" s="31"/>
      <c r="L675" s="32"/>
      <c r="M675" s="32"/>
      <c r="N675" s="32"/>
      <c r="O675" s="33" t="e">
        <f>VLOOKUP(K675,Зони!B:D,2,FALSE)</f>
        <v>#N/A</v>
      </c>
      <c r="P675" s="34" t="str">
        <f t="shared" si="387"/>
        <v>немає даних</v>
      </c>
      <c r="Q675" s="50" t="str">
        <f t="shared" si="388"/>
        <v>немає даних</v>
      </c>
      <c r="R675" s="26">
        <v>1</v>
      </c>
      <c r="S675" s="35">
        <f>VLOOKUP(E675,ящв!A:H,3,FALSE)</f>
        <v>0.02</v>
      </c>
      <c r="T675" s="35">
        <f>VLOOKUP(E675,ящв!A:H,4,FALSE)</f>
        <v>1E-3</v>
      </c>
      <c r="U675" s="33">
        <v>13</v>
      </c>
      <c r="V675" s="33">
        <v>25</v>
      </c>
      <c r="W675" s="36">
        <v>3.5</v>
      </c>
      <c r="X675" s="37">
        <f>VLOOKUP(E675,шт!A:H,3,FALSE)</f>
        <v>0.05</v>
      </c>
      <c r="Y675" s="38">
        <v>0.05</v>
      </c>
      <c r="Z675" s="38">
        <v>13</v>
      </c>
      <c r="AA675" s="38">
        <v>3.5</v>
      </c>
      <c r="AB675" s="38">
        <v>3</v>
      </c>
      <c r="AC675" s="11"/>
      <c r="AD675" s="11"/>
      <c r="AE675" s="11"/>
      <c r="AF675" s="11"/>
      <c r="AG675" s="11"/>
      <c r="AH675" s="11"/>
      <c r="AI675" s="11"/>
    </row>
    <row r="676" spans="1:35" ht="46.5" customHeight="1" outlineLevel="1" x14ac:dyDescent="0.2">
      <c r="A676" s="24">
        <f t="shared" si="385"/>
        <v>8</v>
      </c>
      <c r="B676" s="25" t="s">
        <v>1240</v>
      </c>
      <c r="C676" s="26"/>
      <c r="D676" s="26"/>
      <c r="E676" s="27">
        <v>170693</v>
      </c>
      <c r="F676" s="26"/>
      <c r="G676" s="26" t="s">
        <v>1241</v>
      </c>
      <c r="H676" s="39">
        <v>8</v>
      </c>
      <c r="I676" s="45">
        <f t="shared" si="386"/>
        <v>8</v>
      </c>
      <c r="J676" s="30">
        <v>0</v>
      </c>
      <c r="K676" s="31"/>
      <c r="L676" s="32"/>
      <c r="M676" s="32"/>
      <c r="N676" s="32"/>
      <c r="O676" s="33" t="e">
        <f>VLOOKUP(K676,Зони!B:D,2,FALSE)</f>
        <v>#N/A</v>
      </c>
      <c r="P676" s="34" t="str">
        <f t="shared" si="387"/>
        <v>немає даних</v>
      </c>
      <c r="Q676" s="50" t="str">
        <f t="shared" si="388"/>
        <v>немає даних</v>
      </c>
      <c r="R676" s="47">
        <v>1</v>
      </c>
      <c r="S676" s="44" t="str">
        <f>IF(X676&lt;&gt;"",X676*R676,"немає даних")</f>
        <v>немає даних</v>
      </c>
      <c r="T676" s="44" t="str">
        <f t="shared" ref="T676:T693" si="390">IF(Y676&lt;&gt;"",Y676*R676,"немає даних")</f>
        <v>немає даних</v>
      </c>
      <c r="U676" s="48" t="str">
        <f t="shared" ref="U676:W676" si="391">IF(Z676&lt;&gt;"",Z676,"немає даних")</f>
        <v>немає даних</v>
      </c>
      <c r="V676" s="48" t="str">
        <f t="shared" si="391"/>
        <v>немає даних</v>
      </c>
      <c r="W676" s="48" t="str">
        <f t="shared" si="391"/>
        <v>немає даних</v>
      </c>
      <c r="X676" s="38"/>
      <c r="Y676" s="38"/>
      <c r="Z676" s="38"/>
      <c r="AA676" s="38"/>
      <c r="AB676" s="38"/>
      <c r="AC676" s="11"/>
      <c r="AD676" s="11"/>
      <c r="AE676" s="11"/>
      <c r="AF676" s="11"/>
      <c r="AG676" s="11"/>
      <c r="AH676" s="11"/>
      <c r="AI676" s="11"/>
    </row>
    <row r="677" spans="1:35" ht="46.5" customHeight="1" outlineLevel="1" x14ac:dyDescent="0.2">
      <c r="A677" s="24">
        <f t="shared" si="385"/>
        <v>65</v>
      </c>
      <c r="B677" s="25" t="s">
        <v>1242</v>
      </c>
      <c r="C677" s="26"/>
      <c r="D677" s="26"/>
      <c r="E677" s="27">
        <v>168665</v>
      </c>
      <c r="F677" s="26" t="s">
        <v>1243</v>
      </c>
      <c r="G677" s="27">
        <v>10282</v>
      </c>
      <c r="H677" s="39">
        <v>65</v>
      </c>
      <c r="I677" s="30">
        <f t="shared" si="386"/>
        <v>65</v>
      </c>
      <c r="J677" s="30">
        <v>0</v>
      </c>
      <c r="K677" s="31"/>
      <c r="L677" s="32"/>
      <c r="M677" s="32"/>
      <c r="N677" s="32"/>
      <c r="O677" s="33" t="e">
        <f>VLOOKUP(K677,Зони!B:D,2,FALSE)</f>
        <v>#N/A</v>
      </c>
      <c r="P677" s="34" t="str">
        <f t="shared" si="387"/>
        <v>немає даних</v>
      </c>
      <c r="Q677" s="50" t="str">
        <f t="shared" si="388"/>
        <v>немає даних</v>
      </c>
      <c r="R677" s="26">
        <v>1</v>
      </c>
      <c r="S677" s="35">
        <f>VLOOKUP(E677,ящв!A:H,3,FALSE)</f>
        <v>0.03</v>
      </c>
      <c r="T677" s="44">
        <f t="shared" si="390"/>
        <v>3.0000000000000001E-3</v>
      </c>
      <c r="U677" s="33">
        <v>0.7</v>
      </c>
      <c r="V677" s="33">
        <v>1</v>
      </c>
      <c r="W677" s="36">
        <v>1</v>
      </c>
      <c r="X677" s="37">
        <f>VLOOKUP(E677,шт!A:H,3,FALSE)</f>
        <v>3.0000000000000001E-3</v>
      </c>
      <c r="Y677" s="38">
        <v>3.0000000000000001E-3</v>
      </c>
      <c r="Z677" s="38">
        <v>2</v>
      </c>
      <c r="AA677" s="38">
        <v>2</v>
      </c>
      <c r="AB677" s="38">
        <v>2</v>
      </c>
      <c r="AC677" s="11"/>
      <c r="AD677" s="11"/>
      <c r="AE677" s="11"/>
      <c r="AF677" s="11"/>
      <c r="AG677" s="11"/>
      <c r="AH677" s="11"/>
      <c r="AI677" s="11"/>
    </row>
    <row r="678" spans="1:35" ht="46.5" customHeight="1" outlineLevel="1" x14ac:dyDescent="0.2">
      <c r="A678" s="24">
        <f t="shared" si="385"/>
        <v>6</v>
      </c>
      <c r="B678" s="25" t="s">
        <v>1244</v>
      </c>
      <c r="C678" s="26"/>
      <c r="D678" s="26"/>
      <c r="E678" s="27">
        <v>170150</v>
      </c>
      <c r="F678" s="26" t="s">
        <v>1245</v>
      </c>
      <c r="G678" s="27">
        <v>12278</v>
      </c>
      <c r="H678" s="39">
        <v>6</v>
      </c>
      <c r="I678" s="30">
        <f t="shared" si="386"/>
        <v>6</v>
      </c>
      <c r="J678" s="30">
        <v>0</v>
      </c>
      <c r="K678" s="31"/>
      <c r="L678" s="32"/>
      <c r="M678" s="32"/>
      <c r="N678" s="32"/>
      <c r="O678" s="33" t="e">
        <f>VLOOKUP(K678,Зони!B:D,2,FALSE)</f>
        <v>#N/A</v>
      </c>
      <c r="P678" s="34" t="str">
        <f t="shared" si="387"/>
        <v>немає даних</v>
      </c>
      <c r="Q678" s="50" t="str">
        <f t="shared" si="388"/>
        <v>немає даних</v>
      </c>
      <c r="R678" s="26">
        <v>1</v>
      </c>
      <c r="S678" s="35">
        <f>VLOOKUP(E678,ящв!A:H,3,FALSE)</f>
        <v>0.02</v>
      </c>
      <c r="T678" s="44">
        <f t="shared" si="390"/>
        <v>0.02</v>
      </c>
      <c r="U678" s="33">
        <v>10</v>
      </c>
      <c r="V678" s="33">
        <v>3</v>
      </c>
      <c r="W678" s="36">
        <v>6</v>
      </c>
      <c r="X678" s="37">
        <f>VLOOKUP(E678,шт!A:H,3,FALSE)</f>
        <v>0.02</v>
      </c>
      <c r="Y678" s="38">
        <v>0.02</v>
      </c>
      <c r="Z678" s="38">
        <v>9</v>
      </c>
      <c r="AA678" s="38">
        <v>9</v>
      </c>
      <c r="AB678" s="38">
        <v>3</v>
      </c>
      <c r="AC678" s="11"/>
      <c r="AD678" s="11"/>
      <c r="AE678" s="11"/>
      <c r="AF678" s="11"/>
      <c r="AG678" s="11"/>
      <c r="AH678" s="11"/>
      <c r="AI678" s="11"/>
    </row>
    <row r="679" spans="1:35" ht="46.5" customHeight="1" outlineLevel="1" x14ac:dyDescent="0.2">
      <c r="A679" s="24">
        <f t="shared" si="385"/>
        <v>10</v>
      </c>
      <c r="B679" s="25" t="s">
        <v>1246</v>
      </c>
      <c r="C679" s="26"/>
      <c r="D679" s="26" t="s">
        <v>31</v>
      </c>
      <c r="E679" s="27">
        <v>170658</v>
      </c>
      <c r="F679" s="26" t="s">
        <v>1247</v>
      </c>
      <c r="G679" s="27">
        <v>11569</v>
      </c>
      <c r="H679" s="39">
        <v>10</v>
      </c>
      <c r="I679" s="30">
        <f t="shared" si="386"/>
        <v>10</v>
      </c>
      <c r="J679" s="30">
        <v>0</v>
      </c>
      <c r="K679" s="31"/>
      <c r="L679" s="32"/>
      <c r="M679" s="32"/>
      <c r="N679" s="32"/>
      <c r="O679" s="33" t="e">
        <f>VLOOKUP(K679,Зони!B:D,2,FALSE)</f>
        <v>#N/A</v>
      </c>
      <c r="P679" s="34" t="str">
        <f t="shared" si="387"/>
        <v>немає даних</v>
      </c>
      <c r="Q679" s="50" t="str">
        <f t="shared" si="388"/>
        <v>немає даних</v>
      </c>
      <c r="R679" s="26">
        <v>1</v>
      </c>
      <c r="S679" s="35">
        <f>VLOOKUP(E679,ящв!A:H,3,FALSE)</f>
        <v>0.03</v>
      </c>
      <c r="T679" s="44" t="str">
        <f t="shared" si="390"/>
        <v>немає даних</v>
      </c>
      <c r="U679" s="33">
        <v>6.5</v>
      </c>
      <c r="V679" s="33">
        <v>6.5</v>
      </c>
      <c r="W679" s="36">
        <v>3</v>
      </c>
      <c r="X679" s="38"/>
      <c r="Y679" s="38"/>
      <c r="Z679" s="38"/>
      <c r="AA679" s="38"/>
      <c r="AB679" s="38"/>
      <c r="AC679" s="11"/>
      <c r="AD679" s="11"/>
      <c r="AE679" s="11"/>
      <c r="AF679" s="11"/>
      <c r="AG679" s="11"/>
      <c r="AH679" s="11"/>
      <c r="AI679" s="11"/>
    </row>
    <row r="680" spans="1:35" ht="46.5" customHeight="1" outlineLevel="1" x14ac:dyDescent="0.2">
      <c r="A680" s="24">
        <f t="shared" si="385"/>
        <v>1</v>
      </c>
      <c r="B680" s="25" t="s">
        <v>1248</v>
      </c>
      <c r="C680" s="26"/>
      <c r="D680" s="26"/>
      <c r="E680" s="27">
        <v>170653</v>
      </c>
      <c r="F680" s="26"/>
      <c r="G680" s="27">
        <v>12275</v>
      </c>
      <c r="H680" s="39">
        <v>1</v>
      </c>
      <c r="I680" s="45">
        <f t="shared" si="386"/>
        <v>1</v>
      </c>
      <c r="J680" s="30">
        <v>0</v>
      </c>
      <c r="K680" s="31"/>
      <c r="L680" s="32"/>
      <c r="M680" s="32"/>
      <c r="N680" s="32"/>
      <c r="O680" s="33" t="e">
        <f>VLOOKUP(K680,Зони!B:D,2,FALSE)</f>
        <v>#N/A</v>
      </c>
      <c r="P680" s="34" t="str">
        <f t="shared" si="387"/>
        <v>немає даних</v>
      </c>
      <c r="Q680" s="50" t="str">
        <f t="shared" si="388"/>
        <v>немає даних</v>
      </c>
      <c r="R680" s="47">
        <v>1</v>
      </c>
      <c r="S680" s="44" t="str">
        <f t="shared" ref="S680:S683" si="392">IF(X680&lt;&gt;"",X680*R680,"немає даних")</f>
        <v>немає даних</v>
      </c>
      <c r="T680" s="44" t="str">
        <f t="shared" si="390"/>
        <v>немає даних</v>
      </c>
      <c r="U680" s="48" t="str">
        <f t="shared" ref="U680:W680" si="393">IF(Z680&lt;&gt;"",Z680,"немає даних")</f>
        <v>немає даних</v>
      </c>
      <c r="V680" s="48" t="str">
        <f t="shared" si="393"/>
        <v>немає даних</v>
      </c>
      <c r="W680" s="48" t="str">
        <f t="shared" si="393"/>
        <v>немає даних</v>
      </c>
      <c r="X680" s="38"/>
      <c r="Y680" s="38"/>
      <c r="Z680" s="38"/>
      <c r="AA680" s="38"/>
      <c r="AB680" s="38"/>
      <c r="AC680" s="11"/>
      <c r="AD680" s="11"/>
      <c r="AE680" s="11"/>
      <c r="AF680" s="11"/>
      <c r="AG680" s="11"/>
      <c r="AH680" s="11"/>
      <c r="AI680" s="11"/>
    </row>
    <row r="681" spans="1:35" ht="46.5" customHeight="1" outlineLevel="1" x14ac:dyDescent="0.2">
      <c r="A681" s="24">
        <f t="shared" si="385"/>
        <v>41</v>
      </c>
      <c r="B681" s="25" t="s">
        <v>1249</v>
      </c>
      <c r="C681" s="26"/>
      <c r="D681" s="26"/>
      <c r="E681" s="27">
        <v>168845</v>
      </c>
      <c r="F681" s="26"/>
      <c r="G681" s="27">
        <v>11076</v>
      </c>
      <c r="H681" s="39">
        <v>41</v>
      </c>
      <c r="I681" s="45">
        <f t="shared" si="386"/>
        <v>41</v>
      </c>
      <c r="J681" s="30">
        <v>0</v>
      </c>
      <c r="K681" s="31"/>
      <c r="L681" s="32"/>
      <c r="M681" s="32"/>
      <c r="N681" s="32"/>
      <c r="O681" s="33" t="e">
        <f>VLOOKUP(K681,Зони!B:D,2,FALSE)</f>
        <v>#N/A</v>
      </c>
      <c r="P681" s="34" t="str">
        <f t="shared" si="387"/>
        <v>немає даних</v>
      </c>
      <c r="Q681" s="50" t="str">
        <f t="shared" si="388"/>
        <v>немає даних</v>
      </c>
      <c r="R681" s="47">
        <v>1</v>
      </c>
      <c r="S681" s="44" t="str">
        <f t="shared" si="392"/>
        <v>немає даних</v>
      </c>
      <c r="T681" s="44" t="str">
        <f t="shared" si="390"/>
        <v>немає даних</v>
      </c>
      <c r="U681" s="48" t="str">
        <f t="shared" ref="U681:W681" si="394">IF(Z681&lt;&gt;"",Z681,"немає даних")</f>
        <v>немає даних</v>
      </c>
      <c r="V681" s="48" t="str">
        <f t="shared" si="394"/>
        <v>немає даних</v>
      </c>
      <c r="W681" s="48" t="str">
        <f t="shared" si="394"/>
        <v>немає даних</v>
      </c>
      <c r="X681" s="38"/>
      <c r="Y681" s="38"/>
      <c r="Z681" s="38"/>
      <c r="AA681" s="38"/>
      <c r="AB681" s="38"/>
      <c r="AC681" s="11"/>
      <c r="AD681" s="11"/>
      <c r="AE681" s="11"/>
      <c r="AF681" s="11"/>
      <c r="AG681" s="11"/>
      <c r="AH681" s="11"/>
      <c r="AI681" s="11"/>
    </row>
    <row r="682" spans="1:35" ht="46.5" customHeight="1" outlineLevel="1" x14ac:dyDescent="0.2">
      <c r="A682" s="24">
        <f t="shared" si="385"/>
        <v>2</v>
      </c>
      <c r="B682" s="25" t="s">
        <v>1250</v>
      </c>
      <c r="C682" s="26"/>
      <c r="D682" s="26"/>
      <c r="E682" s="27">
        <v>170686</v>
      </c>
      <c r="F682" s="26"/>
      <c r="G682" s="27">
        <v>12270</v>
      </c>
      <c r="H682" s="39">
        <v>2</v>
      </c>
      <c r="I682" s="45">
        <f t="shared" si="386"/>
        <v>2</v>
      </c>
      <c r="J682" s="30">
        <v>0</v>
      </c>
      <c r="K682" s="31"/>
      <c r="L682" s="32"/>
      <c r="M682" s="32"/>
      <c r="N682" s="32"/>
      <c r="O682" s="33" t="e">
        <f>VLOOKUP(K682,Зони!B:D,2,FALSE)</f>
        <v>#N/A</v>
      </c>
      <c r="P682" s="34" t="str">
        <f t="shared" si="387"/>
        <v>немає даних</v>
      </c>
      <c r="Q682" s="50" t="str">
        <f t="shared" si="388"/>
        <v>немає даних</v>
      </c>
      <c r="R682" s="47">
        <v>1</v>
      </c>
      <c r="S682" s="44" t="str">
        <f t="shared" si="392"/>
        <v>немає даних</v>
      </c>
      <c r="T682" s="44" t="str">
        <f t="shared" si="390"/>
        <v>немає даних</v>
      </c>
      <c r="U682" s="48" t="str">
        <f t="shared" ref="U682:W682" si="395">IF(Z682&lt;&gt;"",Z682,"немає даних")</f>
        <v>немає даних</v>
      </c>
      <c r="V682" s="48" t="str">
        <f t="shared" si="395"/>
        <v>немає даних</v>
      </c>
      <c r="W682" s="48" t="str">
        <f t="shared" si="395"/>
        <v>немає даних</v>
      </c>
      <c r="X682" s="38"/>
      <c r="Y682" s="38"/>
      <c r="Z682" s="38"/>
      <c r="AA682" s="38"/>
      <c r="AB682" s="38"/>
      <c r="AC682" s="11"/>
      <c r="AD682" s="11"/>
      <c r="AE682" s="11"/>
      <c r="AF682" s="11"/>
      <c r="AG682" s="11"/>
      <c r="AH682" s="11"/>
      <c r="AI682" s="11"/>
    </row>
    <row r="683" spans="1:35" ht="46.5" customHeight="1" outlineLevel="1" x14ac:dyDescent="0.2">
      <c r="A683" s="24">
        <f t="shared" si="385"/>
        <v>2</v>
      </c>
      <c r="B683" s="25" t="s">
        <v>1251</v>
      </c>
      <c r="C683" s="26"/>
      <c r="D683" s="26"/>
      <c r="E683" s="27">
        <v>168844</v>
      </c>
      <c r="F683" s="26"/>
      <c r="G683" s="27">
        <v>11075</v>
      </c>
      <c r="H683" s="39">
        <v>2</v>
      </c>
      <c r="I683" s="45">
        <f t="shared" si="386"/>
        <v>2</v>
      </c>
      <c r="J683" s="30">
        <v>0</v>
      </c>
      <c r="K683" s="31"/>
      <c r="L683" s="32"/>
      <c r="M683" s="32"/>
      <c r="N683" s="32"/>
      <c r="O683" s="33" t="e">
        <f>VLOOKUP(K683,Зони!B:D,2,FALSE)</f>
        <v>#N/A</v>
      </c>
      <c r="P683" s="34" t="str">
        <f t="shared" si="387"/>
        <v>немає даних</v>
      </c>
      <c r="Q683" s="50" t="str">
        <f t="shared" si="388"/>
        <v>немає даних</v>
      </c>
      <c r="R683" s="47">
        <v>1</v>
      </c>
      <c r="S683" s="44" t="str">
        <f t="shared" si="392"/>
        <v>немає даних</v>
      </c>
      <c r="T683" s="44" t="str">
        <f t="shared" si="390"/>
        <v>немає даних</v>
      </c>
      <c r="U683" s="48" t="str">
        <f t="shared" ref="U683:W683" si="396">IF(Z683&lt;&gt;"",Z683,"немає даних")</f>
        <v>немає даних</v>
      </c>
      <c r="V683" s="48" t="str">
        <f t="shared" si="396"/>
        <v>немає даних</v>
      </c>
      <c r="W683" s="48" t="str">
        <f t="shared" si="396"/>
        <v>немає даних</v>
      </c>
      <c r="X683" s="38"/>
      <c r="Y683" s="38"/>
      <c r="Z683" s="38"/>
      <c r="AA683" s="38"/>
      <c r="AB683" s="38"/>
      <c r="AC683" s="11"/>
      <c r="AD683" s="11"/>
      <c r="AE683" s="11"/>
      <c r="AF683" s="11"/>
      <c r="AG683" s="11"/>
      <c r="AH683" s="11"/>
      <c r="AI683" s="11"/>
    </row>
    <row r="684" spans="1:35" ht="46.5" customHeight="1" outlineLevel="1" x14ac:dyDescent="0.2">
      <c r="A684" s="24">
        <f t="shared" si="385"/>
        <v>48</v>
      </c>
      <c r="B684" s="25" t="s">
        <v>1252</v>
      </c>
      <c r="C684" s="26"/>
      <c r="D684" s="26"/>
      <c r="E684" s="27">
        <v>170647</v>
      </c>
      <c r="F684" s="26" t="s">
        <v>1253</v>
      </c>
      <c r="G684" s="27">
        <v>10280</v>
      </c>
      <c r="H684" s="39">
        <v>48</v>
      </c>
      <c r="I684" s="30">
        <f t="shared" si="386"/>
        <v>48</v>
      </c>
      <c r="J684" s="30">
        <v>0</v>
      </c>
      <c r="K684" s="31"/>
      <c r="L684" s="32"/>
      <c r="M684" s="32"/>
      <c r="N684" s="32"/>
      <c r="O684" s="33" t="e">
        <f>VLOOKUP(K684,Зони!B:D,2,FALSE)</f>
        <v>#N/A</v>
      </c>
      <c r="P684" s="34" t="str">
        <f t="shared" si="387"/>
        <v>немає даних</v>
      </c>
      <c r="Q684" s="50" t="str">
        <f t="shared" si="388"/>
        <v>немає даних</v>
      </c>
      <c r="R684" s="26">
        <v>1</v>
      </c>
      <c r="S684" s="35">
        <f>VLOOKUP(E684,ящв!A:H,3,FALSE)</f>
        <v>0.03</v>
      </c>
      <c r="T684" s="44" t="str">
        <f t="shared" si="390"/>
        <v>немає даних</v>
      </c>
      <c r="U684" s="33">
        <v>3.5</v>
      </c>
      <c r="V684" s="33">
        <v>0.5</v>
      </c>
      <c r="W684" s="36">
        <v>3</v>
      </c>
      <c r="X684" s="38"/>
      <c r="Y684" s="38"/>
      <c r="Z684" s="38"/>
      <c r="AA684" s="38"/>
      <c r="AB684" s="38"/>
      <c r="AC684" s="11"/>
      <c r="AD684" s="11"/>
      <c r="AE684" s="11"/>
      <c r="AF684" s="11"/>
      <c r="AG684" s="11"/>
      <c r="AH684" s="11"/>
      <c r="AI684" s="11"/>
    </row>
    <row r="685" spans="1:35" ht="46.5" customHeight="1" outlineLevel="1" x14ac:dyDescent="0.2">
      <c r="A685" s="24">
        <f t="shared" si="385"/>
        <v>20</v>
      </c>
      <c r="B685" s="25" t="s">
        <v>1254</v>
      </c>
      <c r="C685" s="26"/>
      <c r="D685" s="26"/>
      <c r="E685" s="27">
        <v>168244</v>
      </c>
      <c r="F685" s="26" t="s">
        <v>1255</v>
      </c>
      <c r="G685" s="27">
        <v>10794</v>
      </c>
      <c r="H685" s="39">
        <v>20</v>
      </c>
      <c r="I685" s="30">
        <f t="shared" si="386"/>
        <v>20</v>
      </c>
      <c r="J685" s="30">
        <v>0</v>
      </c>
      <c r="K685" s="31"/>
      <c r="L685" s="32"/>
      <c r="M685" s="32"/>
      <c r="N685" s="32"/>
      <c r="O685" s="33" t="e">
        <f>VLOOKUP(K685,Зони!B:D,2,FALSE)</f>
        <v>#N/A</v>
      </c>
      <c r="P685" s="34" t="str">
        <f t="shared" si="387"/>
        <v>немає даних</v>
      </c>
      <c r="Q685" s="50" t="str">
        <f t="shared" si="388"/>
        <v>немає даних</v>
      </c>
      <c r="R685" s="26">
        <v>1</v>
      </c>
      <c r="S685" s="35">
        <f>VLOOKUP(E685,ящв!A:H,3,FALSE)</f>
        <v>0.01</v>
      </c>
      <c r="T685" s="44">
        <f t="shared" si="390"/>
        <v>0.01</v>
      </c>
      <c r="U685" s="33">
        <v>2</v>
      </c>
      <c r="V685" s="33">
        <v>0.5</v>
      </c>
      <c r="W685" s="36">
        <v>5.5</v>
      </c>
      <c r="X685" s="37">
        <f>VLOOKUP(E685,шт!A:H,3,FALSE)</f>
        <v>0.01</v>
      </c>
      <c r="Y685" s="38">
        <v>0.01</v>
      </c>
      <c r="Z685" s="38">
        <v>5.5</v>
      </c>
      <c r="AA685" s="38">
        <v>4</v>
      </c>
      <c r="AB685" s="38">
        <v>1</v>
      </c>
      <c r="AC685" s="11"/>
      <c r="AD685" s="11"/>
      <c r="AE685" s="11"/>
      <c r="AF685" s="11"/>
      <c r="AG685" s="11"/>
      <c r="AH685" s="11"/>
      <c r="AI685" s="11"/>
    </row>
    <row r="686" spans="1:35" ht="46.5" customHeight="1" outlineLevel="1" x14ac:dyDescent="0.2">
      <c r="A686" s="24">
        <f t="shared" si="385"/>
        <v>70</v>
      </c>
      <c r="B686" s="25" t="s">
        <v>1256</v>
      </c>
      <c r="C686" s="26"/>
      <c r="D686" s="26"/>
      <c r="E686" s="27">
        <v>166507</v>
      </c>
      <c r="F686" s="26" t="s">
        <v>1257</v>
      </c>
      <c r="G686" s="27">
        <v>10522</v>
      </c>
      <c r="H686" s="39">
        <v>70</v>
      </c>
      <c r="I686" s="30">
        <f t="shared" si="386"/>
        <v>70</v>
      </c>
      <c r="J686" s="30">
        <v>0</v>
      </c>
      <c r="K686" s="31"/>
      <c r="L686" s="32"/>
      <c r="M686" s="32"/>
      <c r="N686" s="32"/>
      <c r="O686" s="33" t="e">
        <f>VLOOKUP(K686,Зони!B:D,2,FALSE)</f>
        <v>#N/A</v>
      </c>
      <c r="P686" s="34" t="str">
        <f t="shared" si="387"/>
        <v>немає даних</v>
      </c>
      <c r="Q686" s="50" t="str">
        <f t="shared" si="388"/>
        <v>немає даних</v>
      </c>
      <c r="R686" s="26">
        <v>1</v>
      </c>
      <c r="S686" s="35">
        <f>VLOOKUP(E686,ящв!A:H,3,FALSE)</f>
        <v>0.05</v>
      </c>
      <c r="T686" s="44">
        <f t="shared" si="390"/>
        <v>0.05</v>
      </c>
      <c r="U686" s="33">
        <v>20</v>
      </c>
      <c r="V686" s="33">
        <v>3</v>
      </c>
      <c r="W686" s="36">
        <v>1.5</v>
      </c>
      <c r="X686" s="37">
        <f>VLOOKUP(E686,шт!A:H,3,FALSE)</f>
        <v>0.05</v>
      </c>
      <c r="Y686" s="38">
        <v>0.05</v>
      </c>
      <c r="Z686" s="38">
        <v>20</v>
      </c>
      <c r="AA686" s="38">
        <v>3.5</v>
      </c>
      <c r="AB686" s="38">
        <v>1.5</v>
      </c>
      <c r="AC686" s="11"/>
      <c r="AD686" s="11"/>
      <c r="AE686" s="11"/>
      <c r="AF686" s="11"/>
      <c r="AG686" s="11"/>
      <c r="AH686" s="11"/>
      <c r="AI686" s="11"/>
    </row>
    <row r="687" spans="1:35" ht="46.5" customHeight="1" outlineLevel="1" x14ac:dyDescent="0.2">
      <c r="A687" s="24">
        <f t="shared" si="385"/>
        <v>104</v>
      </c>
      <c r="B687" s="25" t="s">
        <v>1258</v>
      </c>
      <c r="C687" s="26"/>
      <c r="D687" s="26"/>
      <c r="E687" s="27">
        <v>167778</v>
      </c>
      <c r="F687" s="26" t="s">
        <v>1259</v>
      </c>
      <c r="G687" s="27">
        <v>10534</v>
      </c>
      <c r="H687" s="39">
        <v>104</v>
      </c>
      <c r="I687" s="30">
        <f t="shared" si="386"/>
        <v>104</v>
      </c>
      <c r="J687" s="30">
        <v>0</v>
      </c>
      <c r="K687" s="31"/>
      <c r="L687" s="32"/>
      <c r="M687" s="32"/>
      <c r="N687" s="32"/>
      <c r="O687" s="33" t="e">
        <f>VLOOKUP(K687,Зони!B:D,2,FALSE)</f>
        <v>#N/A</v>
      </c>
      <c r="P687" s="34" t="str">
        <f t="shared" si="387"/>
        <v>немає даних</v>
      </c>
      <c r="Q687" s="50" t="str">
        <f t="shared" si="388"/>
        <v>немає даних</v>
      </c>
      <c r="R687" s="26">
        <v>1</v>
      </c>
      <c r="S687" s="35">
        <f>VLOOKUP(E687,ящв!A:H,3,FALSE)</f>
        <v>0.01</v>
      </c>
      <c r="T687" s="44">
        <f t="shared" si="390"/>
        <v>0.01</v>
      </c>
      <c r="U687" s="33">
        <v>13.5</v>
      </c>
      <c r="V687" s="33">
        <v>0.2</v>
      </c>
      <c r="W687" s="36">
        <v>1</v>
      </c>
      <c r="X687" s="37">
        <f>VLOOKUP(E687,шт!A:H,3,FALSE)</f>
        <v>0.01</v>
      </c>
      <c r="Y687" s="38">
        <v>0.01</v>
      </c>
      <c r="Z687" s="38">
        <v>14.5</v>
      </c>
      <c r="AA687" s="38">
        <v>1</v>
      </c>
      <c r="AB687" s="38">
        <v>0.5</v>
      </c>
      <c r="AC687" s="11"/>
      <c r="AD687" s="11"/>
      <c r="AE687" s="11"/>
      <c r="AF687" s="11"/>
      <c r="AG687" s="11"/>
      <c r="AH687" s="11"/>
      <c r="AI687" s="11"/>
    </row>
    <row r="688" spans="1:35" ht="46.5" customHeight="1" outlineLevel="1" x14ac:dyDescent="0.2">
      <c r="A688" s="24">
        <f t="shared" si="385"/>
        <v>15</v>
      </c>
      <c r="B688" s="25" t="s">
        <v>1260</v>
      </c>
      <c r="C688" s="26"/>
      <c r="D688" s="26"/>
      <c r="E688" s="27">
        <v>174640</v>
      </c>
      <c r="F688" s="26" t="s">
        <v>1261</v>
      </c>
      <c r="G688" s="27">
        <v>13134</v>
      </c>
      <c r="H688" s="39">
        <v>15</v>
      </c>
      <c r="I688" s="30">
        <f t="shared" si="386"/>
        <v>15</v>
      </c>
      <c r="J688" s="30">
        <v>0</v>
      </c>
      <c r="K688" s="31"/>
      <c r="L688" s="32"/>
      <c r="M688" s="32"/>
      <c r="N688" s="32"/>
      <c r="O688" s="33" t="e">
        <f>VLOOKUP(K688,Зони!B:D,2,FALSE)</f>
        <v>#N/A</v>
      </c>
      <c r="P688" s="34" t="str">
        <f t="shared" si="387"/>
        <v>немає даних</v>
      </c>
      <c r="Q688" s="50" t="str">
        <f t="shared" si="388"/>
        <v>немає даних</v>
      </c>
      <c r="R688" s="26">
        <v>1</v>
      </c>
      <c r="S688" s="35">
        <f>VLOOKUP(E688,ящв!A:H,3,FALSE)</f>
        <v>0.12</v>
      </c>
      <c r="T688" s="44" t="str">
        <f t="shared" si="390"/>
        <v>немає даних</v>
      </c>
      <c r="U688" s="33">
        <v>26</v>
      </c>
      <c r="V688" s="33">
        <v>2.5</v>
      </c>
      <c r="W688" s="36">
        <v>2</v>
      </c>
      <c r="X688" s="38"/>
      <c r="Y688" s="38"/>
      <c r="Z688" s="38"/>
      <c r="AA688" s="38"/>
      <c r="AB688" s="38"/>
      <c r="AC688" s="11"/>
      <c r="AD688" s="11"/>
      <c r="AE688" s="11"/>
      <c r="AF688" s="11"/>
      <c r="AG688" s="11"/>
      <c r="AH688" s="11"/>
      <c r="AI688" s="11"/>
    </row>
    <row r="689" spans="1:35" ht="46.5" customHeight="1" outlineLevel="1" x14ac:dyDescent="0.2">
      <c r="A689" s="24">
        <f t="shared" si="385"/>
        <v>31</v>
      </c>
      <c r="B689" s="25" t="s">
        <v>1262</v>
      </c>
      <c r="C689" s="26"/>
      <c r="D689" s="26"/>
      <c r="E689" s="27">
        <v>173439</v>
      </c>
      <c r="F689" s="26"/>
      <c r="G689" s="27">
        <v>54140</v>
      </c>
      <c r="H689" s="39">
        <v>31</v>
      </c>
      <c r="I689" s="45">
        <f t="shared" si="386"/>
        <v>31</v>
      </c>
      <c r="J689" s="30">
        <v>0</v>
      </c>
      <c r="K689" s="31"/>
      <c r="L689" s="32"/>
      <c r="M689" s="32"/>
      <c r="N689" s="32"/>
      <c r="O689" s="33" t="e">
        <f>VLOOKUP(K689,Зони!B:D,2,FALSE)</f>
        <v>#N/A</v>
      </c>
      <c r="P689" s="34" t="str">
        <f t="shared" si="387"/>
        <v>немає даних</v>
      </c>
      <c r="Q689" s="50" t="str">
        <f t="shared" si="388"/>
        <v>немає даних</v>
      </c>
      <c r="R689" s="47">
        <v>1</v>
      </c>
      <c r="S689" s="44" t="str">
        <f>IF(X689&lt;&gt;"",X689*R689,"немає даних")</f>
        <v>немає даних</v>
      </c>
      <c r="T689" s="44" t="str">
        <f t="shared" si="390"/>
        <v>немає даних</v>
      </c>
      <c r="U689" s="48" t="str">
        <f t="shared" ref="U689:W689" si="397">IF(Z689&lt;&gt;"",Z689,"немає даних")</f>
        <v>немає даних</v>
      </c>
      <c r="V689" s="48" t="str">
        <f t="shared" si="397"/>
        <v>немає даних</v>
      </c>
      <c r="W689" s="48" t="str">
        <f t="shared" si="397"/>
        <v>немає даних</v>
      </c>
      <c r="X689" s="38"/>
      <c r="Y689" s="38"/>
      <c r="Z689" s="38"/>
      <c r="AA689" s="38"/>
      <c r="AB689" s="38"/>
      <c r="AC689" s="11"/>
      <c r="AD689" s="11"/>
      <c r="AE689" s="11"/>
      <c r="AF689" s="11"/>
      <c r="AG689" s="11"/>
      <c r="AH689" s="11"/>
      <c r="AI689" s="11"/>
    </row>
    <row r="690" spans="1:35" ht="46.5" customHeight="1" outlineLevel="1" x14ac:dyDescent="0.2">
      <c r="A690" s="24">
        <f t="shared" si="385"/>
        <v>3</v>
      </c>
      <c r="B690" s="25" t="s">
        <v>1263</v>
      </c>
      <c r="C690" s="26"/>
      <c r="D690" s="26"/>
      <c r="E690" s="27">
        <v>168255</v>
      </c>
      <c r="F690" s="26" t="s">
        <v>1264</v>
      </c>
      <c r="G690" s="27">
        <v>11752</v>
      </c>
      <c r="H690" s="39">
        <v>3</v>
      </c>
      <c r="I690" s="30">
        <f t="shared" si="386"/>
        <v>3</v>
      </c>
      <c r="J690" s="30">
        <v>0</v>
      </c>
      <c r="K690" s="31"/>
      <c r="L690" s="32"/>
      <c r="M690" s="32"/>
      <c r="N690" s="32"/>
      <c r="O690" s="33" t="e">
        <f>VLOOKUP(K690,Зони!B:D,2,FALSE)</f>
        <v>#N/A</v>
      </c>
      <c r="P690" s="34" t="str">
        <f t="shared" si="387"/>
        <v>немає даних</v>
      </c>
      <c r="Q690" s="50" t="str">
        <f t="shared" si="388"/>
        <v>немає даних</v>
      </c>
      <c r="R690" s="26">
        <v>1</v>
      </c>
      <c r="S690" s="35">
        <f>VLOOKUP(E690,ящв!A:H,3,FALSE)</f>
        <v>0.01</v>
      </c>
      <c r="T690" s="44">
        <f t="shared" si="390"/>
        <v>0.01</v>
      </c>
      <c r="U690" s="33">
        <v>7.5</v>
      </c>
      <c r="V690" s="33">
        <v>0.1</v>
      </c>
      <c r="W690" s="36">
        <v>7.5</v>
      </c>
      <c r="X690" s="37">
        <f>VLOOKUP(E690,шт!A:H,3,FALSE)</f>
        <v>0.01</v>
      </c>
      <c r="Y690" s="38">
        <v>0.01</v>
      </c>
      <c r="Z690" s="38">
        <v>5</v>
      </c>
      <c r="AA690" s="38">
        <v>5</v>
      </c>
      <c r="AB690" s="38">
        <v>0.1</v>
      </c>
      <c r="AC690" s="11"/>
      <c r="AD690" s="11"/>
      <c r="AE690" s="11"/>
      <c r="AF690" s="11"/>
      <c r="AG690" s="11"/>
      <c r="AH690" s="11"/>
      <c r="AI690" s="11"/>
    </row>
    <row r="691" spans="1:35" ht="46.5" customHeight="1" outlineLevel="1" x14ac:dyDescent="0.2">
      <c r="A691" s="24">
        <f t="shared" si="385"/>
        <v>712</v>
      </c>
      <c r="B691" s="25" t="s">
        <v>1265</v>
      </c>
      <c r="C691" s="26"/>
      <c r="D691" s="26"/>
      <c r="E691" s="27">
        <v>170661</v>
      </c>
      <c r="F691" s="26"/>
      <c r="G691" s="27">
        <v>10272</v>
      </c>
      <c r="H691" s="39">
        <v>712</v>
      </c>
      <c r="I691" s="45">
        <f t="shared" si="386"/>
        <v>712</v>
      </c>
      <c r="J691" s="30">
        <v>0</v>
      </c>
      <c r="K691" s="31"/>
      <c r="L691" s="32"/>
      <c r="M691" s="32"/>
      <c r="N691" s="32"/>
      <c r="O691" s="33" t="e">
        <f>VLOOKUP(K691,Зони!B:D,2,FALSE)</f>
        <v>#N/A</v>
      </c>
      <c r="P691" s="34" t="str">
        <f t="shared" si="387"/>
        <v>немає даних</v>
      </c>
      <c r="Q691" s="50" t="str">
        <f t="shared" si="388"/>
        <v>немає даних</v>
      </c>
      <c r="R691" s="47">
        <v>1</v>
      </c>
      <c r="S691" s="44" t="str">
        <f t="shared" ref="S691:S693" si="398">IF(X691&lt;&gt;"",X691*R691,"немає даних")</f>
        <v>немає даних</v>
      </c>
      <c r="T691" s="44" t="str">
        <f t="shared" si="390"/>
        <v>немає даних</v>
      </c>
      <c r="U691" s="48" t="str">
        <f t="shared" ref="U691:W691" si="399">IF(Z691&lt;&gt;"",Z691,"немає даних")</f>
        <v>немає даних</v>
      </c>
      <c r="V691" s="48" t="str">
        <f t="shared" si="399"/>
        <v>немає даних</v>
      </c>
      <c r="W691" s="48" t="str">
        <f t="shared" si="399"/>
        <v>немає даних</v>
      </c>
      <c r="X691" s="38"/>
      <c r="Y691" s="38"/>
      <c r="Z691" s="38"/>
      <c r="AA691" s="38"/>
      <c r="AB691" s="38"/>
      <c r="AC691" s="11"/>
      <c r="AD691" s="11"/>
      <c r="AE691" s="11"/>
      <c r="AF691" s="11"/>
      <c r="AG691" s="11"/>
      <c r="AH691" s="11"/>
      <c r="AI691" s="11"/>
    </row>
    <row r="692" spans="1:35" ht="46.5" customHeight="1" outlineLevel="1" x14ac:dyDescent="0.2">
      <c r="A692" s="24">
        <f t="shared" si="385"/>
        <v>1</v>
      </c>
      <c r="B692" s="25" t="s">
        <v>1266</v>
      </c>
      <c r="C692" s="26"/>
      <c r="D692" s="26"/>
      <c r="E692" s="27">
        <v>170689</v>
      </c>
      <c r="F692" s="26"/>
      <c r="G692" s="27">
        <v>11750</v>
      </c>
      <c r="H692" s="39">
        <v>1</v>
      </c>
      <c r="I692" s="45">
        <f t="shared" si="386"/>
        <v>1</v>
      </c>
      <c r="J692" s="30">
        <v>0</v>
      </c>
      <c r="K692" s="31"/>
      <c r="L692" s="32"/>
      <c r="M692" s="32"/>
      <c r="N692" s="32"/>
      <c r="O692" s="33" t="e">
        <f>VLOOKUP(K692,Зони!B:D,2,FALSE)</f>
        <v>#N/A</v>
      </c>
      <c r="P692" s="34" t="str">
        <f t="shared" si="387"/>
        <v>немає даних</v>
      </c>
      <c r="Q692" s="50" t="str">
        <f t="shared" si="388"/>
        <v>немає даних</v>
      </c>
      <c r="R692" s="47">
        <v>1</v>
      </c>
      <c r="S692" s="44" t="str">
        <f t="shared" si="398"/>
        <v>немає даних</v>
      </c>
      <c r="T692" s="44" t="str">
        <f t="shared" si="390"/>
        <v>немає даних</v>
      </c>
      <c r="U692" s="48" t="str">
        <f t="shared" ref="U692:W692" si="400">IF(Z692&lt;&gt;"",Z692,"немає даних")</f>
        <v>немає даних</v>
      </c>
      <c r="V692" s="48" t="str">
        <f t="shared" si="400"/>
        <v>немає даних</v>
      </c>
      <c r="W692" s="48" t="str">
        <f t="shared" si="400"/>
        <v>немає даних</v>
      </c>
      <c r="X692" s="38"/>
      <c r="Y692" s="38"/>
      <c r="Z692" s="38"/>
      <c r="AA692" s="38"/>
      <c r="AB692" s="38"/>
      <c r="AC692" s="11"/>
      <c r="AD692" s="11"/>
      <c r="AE692" s="11"/>
      <c r="AF692" s="11"/>
      <c r="AG692" s="11"/>
      <c r="AH692" s="11"/>
      <c r="AI692" s="11"/>
    </row>
    <row r="693" spans="1:35" ht="46.5" customHeight="1" outlineLevel="1" x14ac:dyDescent="0.2">
      <c r="A693" s="24">
        <f t="shared" si="385"/>
        <v>1</v>
      </c>
      <c r="B693" s="25" t="s">
        <v>1267</v>
      </c>
      <c r="C693" s="26"/>
      <c r="D693" s="26"/>
      <c r="E693" s="27">
        <v>168846</v>
      </c>
      <c r="F693" s="26"/>
      <c r="G693" s="27">
        <v>12857</v>
      </c>
      <c r="H693" s="39">
        <v>1</v>
      </c>
      <c r="I693" s="45">
        <f t="shared" si="386"/>
        <v>1</v>
      </c>
      <c r="J693" s="30">
        <v>0</v>
      </c>
      <c r="K693" s="31"/>
      <c r="L693" s="32"/>
      <c r="M693" s="32"/>
      <c r="N693" s="32"/>
      <c r="O693" s="33" t="e">
        <f>VLOOKUP(K693,Зони!B:D,2,FALSE)</f>
        <v>#N/A</v>
      </c>
      <c r="P693" s="34" t="str">
        <f t="shared" si="387"/>
        <v>немає даних</v>
      </c>
      <c r="Q693" s="50" t="str">
        <f t="shared" si="388"/>
        <v>немає даних</v>
      </c>
      <c r="R693" s="47">
        <v>1</v>
      </c>
      <c r="S693" s="44" t="str">
        <f t="shared" si="398"/>
        <v>немає даних</v>
      </c>
      <c r="T693" s="44" t="str">
        <f t="shared" si="390"/>
        <v>немає даних</v>
      </c>
      <c r="U693" s="48" t="str">
        <f t="shared" ref="U693:W693" si="401">IF(Z693&lt;&gt;"",Z693,"немає даних")</f>
        <v>немає даних</v>
      </c>
      <c r="V693" s="48" t="str">
        <f t="shared" si="401"/>
        <v>немає даних</v>
      </c>
      <c r="W693" s="48" t="str">
        <f t="shared" si="401"/>
        <v>немає даних</v>
      </c>
      <c r="X693" s="38"/>
      <c r="Y693" s="38"/>
      <c r="Z693" s="38"/>
      <c r="AA693" s="38"/>
      <c r="AB693" s="38"/>
      <c r="AC693" s="11"/>
      <c r="AD693" s="11"/>
      <c r="AE693" s="11"/>
      <c r="AF693" s="11"/>
      <c r="AG693" s="11"/>
      <c r="AH693" s="11"/>
      <c r="AI693" s="11"/>
    </row>
    <row r="694" spans="1:35" ht="46.5" customHeight="1" outlineLevel="1" x14ac:dyDescent="0.2">
      <c r="A694" s="24">
        <f t="shared" si="385"/>
        <v>21</v>
      </c>
      <c r="B694" s="25" t="s">
        <v>1268</v>
      </c>
      <c r="C694" s="26"/>
      <c r="D694" s="26" t="s">
        <v>31</v>
      </c>
      <c r="E694" s="27">
        <v>168225</v>
      </c>
      <c r="F694" s="26" t="s">
        <v>1269</v>
      </c>
      <c r="G694" s="27">
        <v>10531</v>
      </c>
      <c r="H694" s="39">
        <v>21</v>
      </c>
      <c r="I694" s="30">
        <f t="shared" si="386"/>
        <v>21</v>
      </c>
      <c r="J694" s="30">
        <v>0</v>
      </c>
      <c r="K694" s="31"/>
      <c r="L694" s="32"/>
      <c r="M694" s="32"/>
      <c r="N694" s="32"/>
      <c r="O694" s="33" t="e">
        <f>VLOOKUP(K694,Зони!B:D,2,FALSE)</f>
        <v>#N/A</v>
      </c>
      <c r="P694" s="34" t="str">
        <f t="shared" si="387"/>
        <v>немає даних</v>
      </c>
      <c r="Q694" s="50" t="str">
        <f t="shared" si="388"/>
        <v>немає даних</v>
      </c>
      <c r="R694" s="26">
        <v>1</v>
      </c>
      <c r="S694" s="35">
        <f>VLOOKUP(E694,ящв!A:H,3,FALSE)</f>
        <v>0.11</v>
      </c>
      <c r="T694" s="35">
        <f>VLOOKUP(E694,ящв!A:H,4,FALSE)</f>
        <v>2E-3</v>
      </c>
      <c r="U694" s="33">
        <v>4.5</v>
      </c>
      <c r="V694" s="33">
        <v>77</v>
      </c>
      <c r="W694" s="36">
        <v>4.5</v>
      </c>
      <c r="X694" s="37">
        <f>VLOOKUP(E694,шт!A:H,3,FALSE)</f>
        <v>0.1</v>
      </c>
      <c r="Y694" s="38">
        <v>0.1</v>
      </c>
      <c r="Z694" s="38">
        <v>38</v>
      </c>
      <c r="AA694" s="38">
        <v>18</v>
      </c>
      <c r="AB694" s="38">
        <v>6.5</v>
      </c>
      <c r="AC694" s="11"/>
      <c r="AD694" s="11"/>
      <c r="AE694" s="11"/>
      <c r="AF694" s="11"/>
      <c r="AG694" s="11"/>
      <c r="AH694" s="11"/>
      <c r="AI694" s="11"/>
    </row>
    <row r="695" spans="1:35" ht="46.5" customHeight="1" outlineLevel="1" x14ac:dyDescent="0.2">
      <c r="A695" s="24">
        <f t="shared" si="385"/>
        <v>1</v>
      </c>
      <c r="B695" s="25" t="s">
        <v>1270</v>
      </c>
      <c r="C695" s="26"/>
      <c r="D695" s="26"/>
      <c r="E695" s="27">
        <v>170662</v>
      </c>
      <c r="F695" s="26" t="s">
        <v>1271</v>
      </c>
      <c r="G695" s="27">
        <v>10852</v>
      </c>
      <c r="H695" s="39">
        <v>1</v>
      </c>
      <c r="I695" s="30">
        <f t="shared" si="386"/>
        <v>1</v>
      </c>
      <c r="J695" s="30">
        <v>0</v>
      </c>
      <c r="K695" s="31"/>
      <c r="L695" s="32"/>
      <c r="M695" s="32"/>
      <c r="N695" s="32"/>
      <c r="O695" s="33" t="e">
        <f>VLOOKUP(K695,Зони!B:D,2,FALSE)</f>
        <v>#N/A</v>
      </c>
      <c r="P695" s="34" t="str">
        <f t="shared" si="387"/>
        <v>немає даних</v>
      </c>
      <c r="Q695" s="50" t="str">
        <f t="shared" si="388"/>
        <v>немає даних</v>
      </c>
      <c r="R695" s="26">
        <v>1</v>
      </c>
      <c r="S695" s="35">
        <f>VLOOKUP(E695,ящв!A:H,3,FALSE)</f>
        <v>0.5</v>
      </c>
      <c r="T695" s="35">
        <f>VLOOKUP(E695,ящв!A:H,4,FALSE)</f>
        <v>4.0000000000000001E-3</v>
      </c>
      <c r="U695" s="33">
        <v>117</v>
      </c>
      <c r="V695" s="33">
        <v>6</v>
      </c>
      <c r="W695" s="36">
        <v>6</v>
      </c>
      <c r="X695" s="38"/>
      <c r="Y695" s="38"/>
      <c r="Z695" s="38"/>
      <c r="AA695" s="38"/>
      <c r="AB695" s="38"/>
      <c r="AC695" s="11"/>
      <c r="AD695" s="11"/>
      <c r="AE695" s="11"/>
      <c r="AF695" s="11"/>
      <c r="AG695" s="11"/>
      <c r="AH695" s="11"/>
      <c r="AI695" s="11"/>
    </row>
    <row r="696" spans="1:35" ht="46.5" customHeight="1" outlineLevel="1" x14ac:dyDescent="0.2">
      <c r="A696" s="24">
        <f t="shared" si="385"/>
        <v>94</v>
      </c>
      <c r="B696" s="25" t="s">
        <v>1272</v>
      </c>
      <c r="C696" s="26"/>
      <c r="D696" s="26" t="s">
        <v>31</v>
      </c>
      <c r="E696" s="27">
        <v>168243</v>
      </c>
      <c r="F696" s="26" t="s">
        <v>1273</v>
      </c>
      <c r="G696" s="27">
        <v>10793</v>
      </c>
      <c r="H696" s="39">
        <v>94</v>
      </c>
      <c r="I696" s="30">
        <f t="shared" si="386"/>
        <v>94</v>
      </c>
      <c r="J696" s="30">
        <v>0</v>
      </c>
      <c r="K696" s="31"/>
      <c r="L696" s="32"/>
      <c r="M696" s="32"/>
      <c r="N696" s="32"/>
      <c r="O696" s="33" t="e">
        <f>VLOOKUP(K696,Зони!B:D,2,FALSE)</f>
        <v>#N/A</v>
      </c>
      <c r="P696" s="34" t="str">
        <f t="shared" si="387"/>
        <v>немає даних</v>
      </c>
      <c r="Q696" s="50" t="str">
        <f t="shared" si="388"/>
        <v>немає даних</v>
      </c>
      <c r="R696" s="26">
        <v>1</v>
      </c>
      <c r="S696" s="35">
        <f>VLOOKUP(E696,ящв!A:H,3,FALSE)</f>
        <v>0.01</v>
      </c>
      <c r="T696" s="44">
        <f t="shared" ref="T696:T697" si="402">IF(Y696&lt;&gt;"",Y696*R696,"немає даних")</f>
        <v>0.01</v>
      </c>
      <c r="U696" s="33">
        <v>0.5</v>
      </c>
      <c r="V696" s="33">
        <v>0.5</v>
      </c>
      <c r="W696" s="36">
        <v>5.5</v>
      </c>
      <c r="X696" s="37">
        <f>VLOOKUP(E696,шт!A:H,3,FALSE)</f>
        <v>0.01</v>
      </c>
      <c r="Y696" s="38">
        <v>0.01</v>
      </c>
      <c r="Z696" s="38">
        <v>5.5</v>
      </c>
      <c r="AA696" s="38">
        <v>0.7</v>
      </c>
      <c r="AB696" s="38">
        <v>0.7</v>
      </c>
      <c r="AC696" s="11"/>
      <c r="AD696" s="11"/>
      <c r="AE696" s="11"/>
      <c r="AF696" s="11"/>
      <c r="AG696" s="11"/>
      <c r="AH696" s="11"/>
      <c r="AI696" s="11"/>
    </row>
    <row r="697" spans="1:35" ht="46.5" customHeight="1" outlineLevel="1" x14ac:dyDescent="0.2">
      <c r="A697" s="24">
        <f t="shared" si="385"/>
        <v>20</v>
      </c>
      <c r="B697" s="25" t="s">
        <v>1274</v>
      </c>
      <c r="C697" s="26"/>
      <c r="D697" s="26" t="s">
        <v>31</v>
      </c>
      <c r="E697" s="27">
        <v>170641</v>
      </c>
      <c r="F697" s="26" t="s">
        <v>1275</v>
      </c>
      <c r="G697" s="27">
        <v>11446</v>
      </c>
      <c r="H697" s="39">
        <v>20</v>
      </c>
      <c r="I697" s="30">
        <f t="shared" si="386"/>
        <v>20</v>
      </c>
      <c r="J697" s="30">
        <v>0</v>
      </c>
      <c r="K697" s="31"/>
      <c r="L697" s="32"/>
      <c r="M697" s="32"/>
      <c r="N697" s="32"/>
      <c r="O697" s="33" t="e">
        <f>VLOOKUP(K697,Зони!B:D,2,FALSE)</f>
        <v>#N/A</v>
      </c>
      <c r="P697" s="34" t="str">
        <f t="shared" si="387"/>
        <v>немає даних</v>
      </c>
      <c r="Q697" s="50" t="str">
        <f t="shared" si="388"/>
        <v>немає даних</v>
      </c>
      <c r="R697" s="26">
        <v>1</v>
      </c>
      <c r="S697" s="35">
        <f>VLOOKUP(E697,ящв!A:H,3,FALSE)</f>
        <v>0.06</v>
      </c>
      <c r="T697" s="44">
        <f t="shared" si="402"/>
        <v>0.1</v>
      </c>
      <c r="U697" s="33">
        <v>19</v>
      </c>
      <c r="V697" s="33">
        <v>13</v>
      </c>
      <c r="W697" s="36">
        <v>2</v>
      </c>
      <c r="X697" s="37">
        <f>VLOOKUP(E697,шт!A:H,3,FALSE)</f>
        <v>0.1</v>
      </c>
      <c r="Y697" s="38">
        <v>0.1</v>
      </c>
      <c r="Z697" s="38">
        <v>22</v>
      </c>
      <c r="AA697" s="38">
        <v>12.5</v>
      </c>
      <c r="AB697" s="38">
        <v>3</v>
      </c>
      <c r="AC697" s="11"/>
      <c r="AD697" s="11"/>
      <c r="AE697" s="11"/>
      <c r="AF697" s="11"/>
      <c r="AG697" s="11"/>
      <c r="AH697" s="11"/>
      <c r="AI697" s="11"/>
    </row>
    <row r="698" spans="1:35" ht="46.5" customHeight="1" outlineLevel="1" x14ac:dyDescent="0.2">
      <c r="A698" s="24">
        <f t="shared" si="385"/>
        <v>2</v>
      </c>
      <c r="B698" s="25" t="s">
        <v>1276</v>
      </c>
      <c r="C698" s="26"/>
      <c r="D698" s="26"/>
      <c r="E698" s="27">
        <v>170681</v>
      </c>
      <c r="F698" s="26" t="s">
        <v>1277</v>
      </c>
      <c r="G698" s="27">
        <v>12274</v>
      </c>
      <c r="H698" s="39">
        <v>2</v>
      </c>
      <c r="I698" s="30">
        <f t="shared" si="386"/>
        <v>2</v>
      </c>
      <c r="J698" s="30">
        <v>0</v>
      </c>
      <c r="K698" s="31"/>
      <c r="L698" s="32"/>
      <c r="M698" s="32"/>
      <c r="N698" s="32"/>
      <c r="O698" s="33" t="e">
        <f>VLOOKUP(K698,Зони!B:D,2,FALSE)</f>
        <v>#N/A</v>
      </c>
      <c r="P698" s="34" t="str">
        <f t="shared" si="387"/>
        <v>немає даних</v>
      </c>
      <c r="Q698" s="50" t="str">
        <f t="shared" si="388"/>
        <v>немає даних</v>
      </c>
      <c r="R698" s="26">
        <v>1</v>
      </c>
      <c r="S698" s="35">
        <f>VLOOKUP(E698,ящв!A:H,3,FALSE)</f>
        <v>0.1</v>
      </c>
      <c r="T698" s="35">
        <f>VLOOKUP(E698,ящв!A:H,4,FALSE)</f>
        <v>1E-3</v>
      </c>
      <c r="U698" s="33">
        <v>17</v>
      </c>
      <c r="V698" s="33">
        <v>11</v>
      </c>
      <c r="W698" s="36">
        <v>6</v>
      </c>
      <c r="X698" s="38"/>
      <c r="Y698" s="38"/>
      <c r="Z698" s="38"/>
      <c r="AA698" s="38"/>
      <c r="AB698" s="38"/>
      <c r="AC698" s="11"/>
      <c r="AD698" s="11"/>
      <c r="AE698" s="11"/>
      <c r="AF698" s="11"/>
      <c r="AG698" s="11"/>
      <c r="AH698" s="11"/>
      <c r="AI698" s="11"/>
    </row>
    <row r="699" spans="1:35" ht="46.5" customHeight="1" outlineLevel="1" x14ac:dyDescent="0.2">
      <c r="A699" s="24">
        <f t="shared" si="385"/>
        <v>11</v>
      </c>
      <c r="B699" s="25" t="s">
        <v>1278</v>
      </c>
      <c r="C699" s="26"/>
      <c r="D699" s="26"/>
      <c r="E699" s="27">
        <v>169529</v>
      </c>
      <c r="F699" s="26" t="s">
        <v>1279</v>
      </c>
      <c r="G699" s="27">
        <v>10795</v>
      </c>
      <c r="H699" s="39">
        <v>11</v>
      </c>
      <c r="I699" s="30">
        <f t="shared" si="386"/>
        <v>11</v>
      </c>
      <c r="J699" s="30">
        <v>0</v>
      </c>
      <c r="K699" s="31"/>
      <c r="L699" s="32"/>
      <c r="M699" s="32"/>
      <c r="N699" s="32"/>
      <c r="O699" s="33" t="e">
        <f>VLOOKUP(K699,Зони!B:D,2,FALSE)</f>
        <v>#N/A</v>
      </c>
      <c r="P699" s="34" t="str">
        <f t="shared" si="387"/>
        <v>немає даних</v>
      </c>
      <c r="Q699" s="50" t="str">
        <f t="shared" si="388"/>
        <v>немає даних</v>
      </c>
      <c r="R699" s="26">
        <v>1</v>
      </c>
      <c r="S699" s="35">
        <f>VLOOKUP(E699,ящв!A:H,3,FALSE)</f>
        <v>0.01</v>
      </c>
      <c r="T699" s="44" t="str">
        <f t="shared" ref="T699:T702" si="403">IF(Y699&lt;&gt;"",Y699*R699,"немає даних")</f>
        <v>немає даних</v>
      </c>
      <c r="U699" s="33">
        <v>6.5</v>
      </c>
      <c r="V699" s="33">
        <v>2.5</v>
      </c>
      <c r="W699" s="36">
        <v>1</v>
      </c>
      <c r="X699" s="38"/>
      <c r="Y699" s="38"/>
      <c r="Z699" s="38"/>
      <c r="AA699" s="38"/>
      <c r="AB699" s="38"/>
      <c r="AC699" s="11"/>
      <c r="AD699" s="11"/>
      <c r="AE699" s="11"/>
      <c r="AF699" s="11"/>
      <c r="AG699" s="11"/>
      <c r="AH699" s="11"/>
      <c r="AI699" s="11"/>
    </row>
    <row r="700" spans="1:35" ht="46.5" customHeight="1" outlineLevel="1" x14ac:dyDescent="0.2">
      <c r="A700" s="24">
        <f t="shared" si="385"/>
        <v>32</v>
      </c>
      <c r="B700" s="25" t="s">
        <v>1280</v>
      </c>
      <c r="C700" s="26"/>
      <c r="D700" s="26"/>
      <c r="E700" s="27">
        <v>170665</v>
      </c>
      <c r="F700" s="26"/>
      <c r="G700" s="27">
        <v>11567</v>
      </c>
      <c r="H700" s="39">
        <v>32</v>
      </c>
      <c r="I700" s="45">
        <f t="shared" si="386"/>
        <v>32</v>
      </c>
      <c r="J700" s="30">
        <v>0</v>
      </c>
      <c r="K700" s="31"/>
      <c r="L700" s="32"/>
      <c r="M700" s="32"/>
      <c r="N700" s="32"/>
      <c r="O700" s="33" t="e">
        <f>VLOOKUP(K700,Зони!B:D,2,FALSE)</f>
        <v>#N/A</v>
      </c>
      <c r="P700" s="34" t="str">
        <f t="shared" si="387"/>
        <v>немає даних</v>
      </c>
      <c r="Q700" s="50" t="str">
        <f t="shared" si="388"/>
        <v>немає даних</v>
      </c>
      <c r="R700" s="47">
        <v>1</v>
      </c>
      <c r="S700" s="44" t="str">
        <f t="shared" ref="S700:S702" si="404">IF(X700&lt;&gt;"",X700*R700,"немає даних")</f>
        <v>немає даних</v>
      </c>
      <c r="T700" s="44" t="str">
        <f t="shared" si="403"/>
        <v>немає даних</v>
      </c>
      <c r="U700" s="48" t="str">
        <f t="shared" ref="U700:W700" si="405">IF(Z700&lt;&gt;"",Z700,"немає даних")</f>
        <v>немає даних</v>
      </c>
      <c r="V700" s="48" t="str">
        <f t="shared" si="405"/>
        <v>немає даних</v>
      </c>
      <c r="W700" s="48" t="str">
        <f t="shared" si="405"/>
        <v>немає даних</v>
      </c>
      <c r="X700" s="38"/>
      <c r="Y700" s="38"/>
      <c r="Z700" s="38"/>
      <c r="AA700" s="38"/>
      <c r="AB700" s="38"/>
      <c r="AC700" s="11"/>
      <c r="AD700" s="11"/>
      <c r="AE700" s="11"/>
      <c r="AF700" s="11"/>
      <c r="AG700" s="11"/>
      <c r="AH700" s="11"/>
      <c r="AI700" s="11"/>
    </row>
    <row r="701" spans="1:35" ht="46.5" customHeight="1" outlineLevel="1" x14ac:dyDescent="0.2">
      <c r="A701" s="24">
        <f t="shared" si="385"/>
        <v>2</v>
      </c>
      <c r="B701" s="25" t="s">
        <v>1281</v>
      </c>
      <c r="C701" s="26"/>
      <c r="D701" s="26"/>
      <c r="E701" s="27">
        <v>170654</v>
      </c>
      <c r="F701" s="26"/>
      <c r="G701" s="27">
        <v>12276</v>
      </c>
      <c r="H701" s="39">
        <v>2</v>
      </c>
      <c r="I701" s="45">
        <f t="shared" si="386"/>
        <v>2</v>
      </c>
      <c r="J701" s="30">
        <v>0</v>
      </c>
      <c r="K701" s="31"/>
      <c r="L701" s="32"/>
      <c r="M701" s="32"/>
      <c r="N701" s="32"/>
      <c r="O701" s="33" t="e">
        <f>VLOOKUP(K701,Зони!B:D,2,FALSE)</f>
        <v>#N/A</v>
      </c>
      <c r="P701" s="34" t="str">
        <f t="shared" si="387"/>
        <v>немає даних</v>
      </c>
      <c r="Q701" s="50" t="str">
        <f t="shared" si="388"/>
        <v>немає даних</v>
      </c>
      <c r="R701" s="47">
        <v>1</v>
      </c>
      <c r="S701" s="44" t="str">
        <f t="shared" si="404"/>
        <v>немає даних</v>
      </c>
      <c r="T701" s="44" t="str">
        <f t="shared" si="403"/>
        <v>немає даних</v>
      </c>
      <c r="U701" s="48" t="str">
        <f t="shared" ref="U701:W701" si="406">IF(Z701&lt;&gt;"",Z701,"немає даних")</f>
        <v>немає даних</v>
      </c>
      <c r="V701" s="48" t="str">
        <f t="shared" si="406"/>
        <v>немає даних</v>
      </c>
      <c r="W701" s="48" t="str">
        <f t="shared" si="406"/>
        <v>немає даних</v>
      </c>
      <c r="X701" s="38"/>
      <c r="Y701" s="38"/>
      <c r="Z701" s="38"/>
      <c r="AA701" s="38"/>
      <c r="AB701" s="38"/>
      <c r="AC701" s="11"/>
      <c r="AD701" s="11"/>
      <c r="AE701" s="11"/>
      <c r="AF701" s="11"/>
      <c r="AG701" s="11"/>
      <c r="AH701" s="11"/>
      <c r="AI701" s="11"/>
    </row>
    <row r="702" spans="1:35" ht="46.5" customHeight="1" outlineLevel="1" x14ac:dyDescent="0.2">
      <c r="A702" s="24">
        <f t="shared" si="385"/>
        <v>18</v>
      </c>
      <c r="B702" s="25" t="s">
        <v>1282</v>
      </c>
      <c r="C702" s="26"/>
      <c r="D702" s="26" t="s">
        <v>31</v>
      </c>
      <c r="E702" s="27">
        <v>167885</v>
      </c>
      <c r="F702" s="26"/>
      <c r="G702" s="27">
        <v>12928</v>
      </c>
      <c r="H702" s="39">
        <v>18</v>
      </c>
      <c r="I702" s="45">
        <f t="shared" si="386"/>
        <v>18</v>
      </c>
      <c r="J702" s="30">
        <v>0</v>
      </c>
      <c r="K702" s="31"/>
      <c r="L702" s="32"/>
      <c r="M702" s="32"/>
      <c r="N702" s="32"/>
      <c r="O702" s="33" t="e">
        <f>VLOOKUP(K702,Зони!B:D,2,FALSE)</f>
        <v>#N/A</v>
      </c>
      <c r="P702" s="34" t="str">
        <f t="shared" si="387"/>
        <v>немає даних</v>
      </c>
      <c r="Q702" s="50" t="str">
        <f t="shared" si="388"/>
        <v>немає даних</v>
      </c>
      <c r="R702" s="47">
        <v>1</v>
      </c>
      <c r="S702" s="44" t="str">
        <f t="shared" si="404"/>
        <v>немає даних</v>
      </c>
      <c r="T702" s="44" t="str">
        <f t="shared" si="403"/>
        <v>немає даних</v>
      </c>
      <c r="U702" s="48" t="str">
        <f t="shared" ref="U702:W702" si="407">IF(Z702&lt;&gt;"",Z702,"немає даних")</f>
        <v>немає даних</v>
      </c>
      <c r="V702" s="48" t="str">
        <f t="shared" si="407"/>
        <v>немає даних</v>
      </c>
      <c r="W702" s="48" t="str">
        <f t="shared" si="407"/>
        <v>немає даних</v>
      </c>
      <c r="X702" s="38"/>
      <c r="Y702" s="38"/>
      <c r="Z702" s="38"/>
      <c r="AA702" s="38"/>
      <c r="AB702" s="38"/>
      <c r="AC702" s="11"/>
      <c r="AD702" s="11"/>
      <c r="AE702" s="11"/>
      <c r="AF702" s="11"/>
      <c r="AG702" s="11"/>
      <c r="AH702" s="11"/>
      <c r="AI702" s="11"/>
    </row>
    <row r="703" spans="1:35" ht="46.5" customHeight="1" outlineLevel="1" x14ac:dyDescent="0.2">
      <c r="A703" s="24">
        <f t="shared" si="385"/>
        <v>46</v>
      </c>
      <c r="B703" s="25" t="s">
        <v>1283</v>
      </c>
      <c r="C703" s="26"/>
      <c r="D703" s="26"/>
      <c r="E703" s="27">
        <v>168711</v>
      </c>
      <c r="F703" s="26" t="s">
        <v>1284</v>
      </c>
      <c r="G703" s="27">
        <v>10521</v>
      </c>
      <c r="H703" s="39">
        <v>46</v>
      </c>
      <c r="I703" s="30">
        <f t="shared" si="386"/>
        <v>46</v>
      </c>
      <c r="J703" s="30">
        <v>0</v>
      </c>
      <c r="K703" s="31"/>
      <c r="L703" s="32"/>
      <c r="M703" s="32"/>
      <c r="N703" s="32"/>
      <c r="O703" s="33" t="e">
        <f>VLOOKUP(K703,Зони!B:D,2,FALSE)</f>
        <v>#N/A</v>
      </c>
      <c r="P703" s="34" t="str">
        <f t="shared" si="387"/>
        <v>немає даних</v>
      </c>
      <c r="Q703" s="50" t="str">
        <f t="shared" si="388"/>
        <v>немає даних</v>
      </c>
      <c r="R703" s="26">
        <v>1</v>
      </c>
      <c r="S703" s="35">
        <f>VLOOKUP(E703,ящв!A:H,3,FALSE)</f>
        <v>0.1</v>
      </c>
      <c r="T703" s="35">
        <f>VLOOKUP(E703,ящв!A:H,4,FALSE)</f>
        <v>2E-3</v>
      </c>
      <c r="U703" s="33">
        <v>30</v>
      </c>
      <c r="V703" s="33">
        <v>4.5</v>
      </c>
      <c r="W703" s="36">
        <v>16</v>
      </c>
      <c r="X703" s="37">
        <f>VLOOKUP(E703,шт!A:H,3,FALSE)</f>
        <v>0.09</v>
      </c>
      <c r="Y703" s="38">
        <v>0.09</v>
      </c>
      <c r="Z703" s="38">
        <v>22.5</v>
      </c>
      <c r="AA703" s="38">
        <v>21</v>
      </c>
      <c r="AB703" s="38">
        <v>4.5</v>
      </c>
      <c r="AC703" s="11"/>
      <c r="AD703" s="11"/>
      <c r="AE703" s="11"/>
      <c r="AF703" s="11"/>
      <c r="AG703" s="11"/>
      <c r="AH703" s="11"/>
      <c r="AI703" s="11"/>
    </row>
    <row r="704" spans="1:35" ht="46.5" customHeight="1" outlineLevel="1" x14ac:dyDescent="0.2">
      <c r="A704" s="24">
        <f t="shared" si="385"/>
        <v>45</v>
      </c>
      <c r="B704" s="25" t="s">
        <v>1285</v>
      </c>
      <c r="C704" s="26"/>
      <c r="D704" s="26"/>
      <c r="E704" s="27">
        <v>167668</v>
      </c>
      <c r="F704" s="26" t="s">
        <v>1286</v>
      </c>
      <c r="G704" s="27">
        <v>10520</v>
      </c>
      <c r="H704" s="39">
        <v>45</v>
      </c>
      <c r="I704" s="30">
        <f t="shared" si="386"/>
        <v>45</v>
      </c>
      <c r="J704" s="30">
        <v>0</v>
      </c>
      <c r="K704" s="31"/>
      <c r="L704" s="32"/>
      <c r="M704" s="32"/>
      <c r="N704" s="32"/>
      <c r="O704" s="33" t="e">
        <f>VLOOKUP(K704,Зони!B:D,2,FALSE)</f>
        <v>#N/A</v>
      </c>
      <c r="P704" s="34" t="str">
        <f t="shared" si="387"/>
        <v>немає даних</v>
      </c>
      <c r="Q704" s="50" t="str">
        <f t="shared" si="388"/>
        <v>немає даних</v>
      </c>
      <c r="R704" s="26">
        <v>1</v>
      </c>
      <c r="S704" s="35">
        <f>VLOOKUP(E704,ящв!A:H,3,FALSE)</f>
        <v>0.08</v>
      </c>
      <c r="T704" s="35">
        <f>VLOOKUP(E704,ящв!A:H,4,FALSE)</f>
        <v>1E-3</v>
      </c>
      <c r="U704" s="33">
        <v>23</v>
      </c>
      <c r="V704" s="33">
        <v>4</v>
      </c>
      <c r="W704" s="36">
        <v>15</v>
      </c>
      <c r="X704" s="37">
        <f>VLOOKUP(E704,шт!A:H,3,FALSE)</f>
        <v>0.16</v>
      </c>
      <c r="Y704" s="38">
        <v>0.16</v>
      </c>
      <c r="Z704" s="38">
        <v>23</v>
      </c>
      <c r="AA704" s="38">
        <v>20</v>
      </c>
      <c r="AB704" s="38">
        <v>3.5</v>
      </c>
      <c r="AC704" s="11"/>
      <c r="AD704" s="11"/>
      <c r="AE704" s="11"/>
      <c r="AF704" s="11"/>
      <c r="AG704" s="11"/>
      <c r="AH704" s="11"/>
      <c r="AI704" s="11"/>
    </row>
    <row r="705" spans="1:35" ht="12" customHeight="1" outlineLevel="1" x14ac:dyDescent="0.2">
      <c r="A705" s="11"/>
      <c r="B705" s="18" t="s">
        <v>1287</v>
      </c>
      <c r="C705" s="19"/>
      <c r="D705" s="20"/>
      <c r="E705" s="21"/>
      <c r="F705" s="21"/>
      <c r="G705" s="21"/>
      <c r="H705" s="20"/>
      <c r="I705" s="21"/>
      <c r="J705" s="21"/>
      <c r="K705" s="21"/>
      <c r="L705" s="21"/>
      <c r="M705" s="21"/>
      <c r="N705" s="21"/>
      <c r="O705" s="21"/>
      <c r="P705" s="106"/>
      <c r="Q705" s="23"/>
      <c r="R705" s="21"/>
      <c r="S705" s="20"/>
      <c r="T705" s="20"/>
      <c r="U705" s="21"/>
      <c r="V705" s="21"/>
      <c r="W705" s="21"/>
      <c r="X705" s="21"/>
      <c r="Y705" s="21"/>
      <c r="Z705" s="21"/>
      <c r="AA705" s="21"/>
      <c r="AB705" s="21"/>
    </row>
    <row r="706" spans="1:35" ht="46.5" customHeight="1" outlineLevel="1" x14ac:dyDescent="0.2">
      <c r="A706" s="24">
        <f t="shared" ref="A706:A782" si="408">J706+I706</f>
        <v>43</v>
      </c>
      <c r="B706" s="25" t="s">
        <v>1288</v>
      </c>
      <c r="C706" s="26"/>
      <c r="D706" s="26" t="s">
        <v>31</v>
      </c>
      <c r="E706" s="27">
        <v>170579</v>
      </c>
      <c r="F706" s="26" t="s">
        <v>1289</v>
      </c>
      <c r="G706" s="27">
        <v>11439</v>
      </c>
      <c r="H706" s="39">
        <v>43</v>
      </c>
      <c r="I706" s="30">
        <f t="shared" ref="I706:I782" si="409">H706/R706</f>
        <v>43</v>
      </c>
      <c r="J706" s="30">
        <v>0</v>
      </c>
      <c r="K706" s="31"/>
      <c r="L706" s="32"/>
      <c r="M706" s="32"/>
      <c r="N706" s="32"/>
      <c r="O706" s="33" t="e">
        <f>VLOOKUP(K706,Зони!B:D,2,FALSE)</f>
        <v>#N/A</v>
      </c>
      <c r="P706" s="34" t="str">
        <f t="shared" ref="P706:P782" si="410">IFERROR(A706/N706*V706/100/O706,"немає даних")</f>
        <v>немає даних</v>
      </c>
      <c r="Q706" s="50" t="str">
        <f t="shared" ref="Q706:Q782" si="411">IFERROR(ROUND(P706,1)*U706/100,"немає даних")</f>
        <v>немає даних</v>
      </c>
      <c r="R706" s="26">
        <v>1</v>
      </c>
      <c r="S706" s="35">
        <f>VLOOKUP(E706,ящв!A:H,3,FALSE)</f>
        <v>0.01</v>
      </c>
      <c r="T706" s="44" t="str">
        <f>IF(Y706&lt;&gt;"",Y706*R706,"немає даних")</f>
        <v>немає даних</v>
      </c>
      <c r="U706" s="33">
        <v>5.5</v>
      </c>
      <c r="V706" s="33">
        <v>1.5</v>
      </c>
      <c r="W706" s="36">
        <v>5.5</v>
      </c>
      <c r="X706" s="38"/>
      <c r="Y706" s="38"/>
      <c r="Z706" s="38"/>
      <c r="AA706" s="38"/>
      <c r="AB706" s="38"/>
      <c r="AC706" s="11"/>
      <c r="AD706" s="11"/>
      <c r="AE706" s="11"/>
      <c r="AF706" s="11"/>
      <c r="AG706" s="11"/>
      <c r="AH706" s="11"/>
      <c r="AI706" s="11"/>
    </row>
    <row r="707" spans="1:35" ht="46.5" customHeight="1" outlineLevel="1" x14ac:dyDescent="0.2">
      <c r="A707" s="24">
        <f t="shared" si="408"/>
        <v>11</v>
      </c>
      <c r="B707" s="25" t="s">
        <v>1290</v>
      </c>
      <c r="C707" s="26"/>
      <c r="D707" s="26" t="s">
        <v>31</v>
      </c>
      <c r="E707" s="27">
        <v>167825</v>
      </c>
      <c r="F707" s="26" t="s">
        <v>1291</v>
      </c>
      <c r="G707" s="27">
        <v>11371</v>
      </c>
      <c r="H707" s="39">
        <v>11</v>
      </c>
      <c r="I707" s="30">
        <f t="shared" si="409"/>
        <v>11</v>
      </c>
      <c r="J707" s="30">
        <v>0</v>
      </c>
      <c r="K707" s="31"/>
      <c r="L707" s="32"/>
      <c r="M707" s="32"/>
      <c r="N707" s="32"/>
      <c r="O707" s="33" t="e">
        <f>VLOOKUP(K707,Зони!B:D,2,FALSE)</f>
        <v>#N/A</v>
      </c>
      <c r="P707" s="34" t="str">
        <f t="shared" si="410"/>
        <v>немає даних</v>
      </c>
      <c r="Q707" s="50" t="str">
        <f t="shared" si="411"/>
        <v>немає даних</v>
      </c>
      <c r="R707" s="26">
        <v>1</v>
      </c>
      <c r="S707" s="35">
        <f>VLOOKUP(E707,ящв!A:H,3,FALSE)</f>
        <v>1.2</v>
      </c>
      <c r="T707" s="35">
        <f>VLOOKUP(E707,ящв!A:H,4,FALSE)</f>
        <v>1.2999999999999999E-2</v>
      </c>
      <c r="U707" s="33">
        <v>23</v>
      </c>
      <c r="V707" s="33">
        <v>21</v>
      </c>
      <c r="W707" s="36">
        <v>26</v>
      </c>
      <c r="X707" s="37">
        <f>VLOOKUP(E707,шт!A:H,3,FALSE)</f>
        <v>1.25</v>
      </c>
      <c r="Y707" s="38">
        <v>1.25</v>
      </c>
      <c r="Z707" s="38">
        <v>25.5</v>
      </c>
      <c r="AA707" s="38">
        <v>22.5</v>
      </c>
      <c r="AB707" s="38">
        <v>20</v>
      </c>
      <c r="AC707" s="11"/>
      <c r="AD707" s="11"/>
      <c r="AE707" s="11"/>
      <c r="AF707" s="11"/>
      <c r="AG707" s="11"/>
      <c r="AH707" s="11"/>
      <c r="AI707" s="11"/>
    </row>
    <row r="708" spans="1:35" ht="46.5" customHeight="1" outlineLevel="1" x14ac:dyDescent="0.2">
      <c r="A708" s="24">
        <f t="shared" si="408"/>
        <v>20</v>
      </c>
      <c r="B708" s="25" t="s">
        <v>1292</v>
      </c>
      <c r="C708" s="26"/>
      <c r="D708" s="26" t="s">
        <v>31</v>
      </c>
      <c r="E708" s="27">
        <v>170034</v>
      </c>
      <c r="F708" s="26" t="s">
        <v>1293</v>
      </c>
      <c r="G708" s="27">
        <v>11826</v>
      </c>
      <c r="H708" s="39">
        <v>20</v>
      </c>
      <c r="I708" s="30">
        <f t="shared" si="409"/>
        <v>20</v>
      </c>
      <c r="J708" s="30">
        <v>0</v>
      </c>
      <c r="K708" s="31"/>
      <c r="L708" s="32"/>
      <c r="M708" s="32"/>
      <c r="N708" s="32"/>
      <c r="O708" s="33" t="e">
        <f>VLOOKUP(K708,Зони!B:D,2,FALSE)</f>
        <v>#N/A</v>
      </c>
      <c r="P708" s="34" t="str">
        <f t="shared" si="410"/>
        <v>немає даних</v>
      </c>
      <c r="Q708" s="50" t="str">
        <f t="shared" si="411"/>
        <v>немає даних</v>
      </c>
      <c r="R708" s="26">
        <v>1</v>
      </c>
      <c r="S708" s="35">
        <f>VLOOKUP(E708,ящв!A:H,3,FALSE)</f>
        <v>0.66</v>
      </c>
      <c r="T708" s="35">
        <f>VLOOKUP(E708,ящв!A:H,4,FALSE)</f>
        <v>6.0000000000000001E-3</v>
      </c>
      <c r="U708" s="33">
        <v>19</v>
      </c>
      <c r="V708" s="33">
        <v>21</v>
      </c>
      <c r="W708" s="36">
        <v>16</v>
      </c>
      <c r="X708" s="37">
        <f>VLOOKUP(E708,шт!A:H,3,FALSE)</f>
        <v>0.7</v>
      </c>
      <c r="Y708" s="38">
        <v>0.7</v>
      </c>
      <c r="Z708" s="38">
        <v>21</v>
      </c>
      <c r="AA708" s="38">
        <v>19</v>
      </c>
      <c r="AB708" s="38">
        <v>16</v>
      </c>
      <c r="AC708" s="11"/>
      <c r="AD708" s="11"/>
      <c r="AE708" s="11"/>
      <c r="AF708" s="11"/>
      <c r="AG708" s="11"/>
      <c r="AH708" s="11"/>
      <c r="AI708" s="11"/>
    </row>
    <row r="709" spans="1:35" ht="46.5" customHeight="1" outlineLevel="1" x14ac:dyDescent="0.2">
      <c r="A709" s="24">
        <f t="shared" si="408"/>
        <v>70</v>
      </c>
      <c r="B709" s="25" t="s">
        <v>1294</v>
      </c>
      <c r="C709" s="26"/>
      <c r="D709" s="26" t="s">
        <v>31</v>
      </c>
      <c r="E709" s="27">
        <v>168823</v>
      </c>
      <c r="F709" s="26" t="s">
        <v>1295</v>
      </c>
      <c r="G709" s="27">
        <v>11384</v>
      </c>
      <c r="H709" s="39">
        <v>70</v>
      </c>
      <c r="I709" s="30">
        <f t="shared" si="409"/>
        <v>70</v>
      </c>
      <c r="J709" s="30">
        <v>0</v>
      </c>
      <c r="K709" s="31"/>
      <c r="L709" s="32"/>
      <c r="M709" s="32"/>
      <c r="N709" s="32"/>
      <c r="O709" s="33" t="e">
        <f>VLOOKUP(K709,Зони!B:D,2,FALSE)</f>
        <v>#N/A</v>
      </c>
      <c r="P709" s="34" t="str">
        <f t="shared" si="410"/>
        <v>немає даних</v>
      </c>
      <c r="Q709" s="50" t="str">
        <f t="shared" si="411"/>
        <v>немає даних</v>
      </c>
      <c r="R709" s="26">
        <v>1</v>
      </c>
      <c r="S709" s="35">
        <f>VLOOKUP(E709,ящв!A:H,3,FALSE)</f>
        <v>0.02</v>
      </c>
      <c r="T709" s="44">
        <f t="shared" ref="T709:T713" si="412">IF(Y709&lt;&gt;"",Y709*R709,"немає даних")</f>
        <v>0.03</v>
      </c>
      <c r="U709" s="33">
        <v>9</v>
      </c>
      <c r="V709" s="33">
        <v>2.5</v>
      </c>
      <c r="W709" s="36">
        <v>2.5</v>
      </c>
      <c r="X709" s="37">
        <f>VLOOKUP(E709,шт!A:H,3,FALSE)</f>
        <v>0.03</v>
      </c>
      <c r="Y709" s="38">
        <v>0.03</v>
      </c>
      <c r="Z709" s="38">
        <v>10</v>
      </c>
      <c r="AA709" s="38">
        <v>3</v>
      </c>
      <c r="AB709" s="38">
        <v>3</v>
      </c>
      <c r="AC709" s="11"/>
      <c r="AD709" s="11"/>
      <c r="AE709" s="11"/>
      <c r="AF709" s="11"/>
      <c r="AG709" s="11"/>
      <c r="AH709" s="11"/>
      <c r="AI709" s="11"/>
    </row>
    <row r="710" spans="1:35" ht="46.5" customHeight="1" outlineLevel="1" x14ac:dyDescent="0.2">
      <c r="A710" s="24">
        <f t="shared" si="408"/>
        <v>64</v>
      </c>
      <c r="B710" s="25" t="s">
        <v>1296</v>
      </c>
      <c r="C710" s="26"/>
      <c r="D710" s="26"/>
      <c r="E710" s="27">
        <v>168895</v>
      </c>
      <c r="F710" s="26" t="s">
        <v>1297</v>
      </c>
      <c r="G710" s="27">
        <v>11484</v>
      </c>
      <c r="H710" s="39">
        <v>64</v>
      </c>
      <c r="I710" s="30">
        <f t="shared" si="409"/>
        <v>64</v>
      </c>
      <c r="J710" s="30">
        <v>0</v>
      </c>
      <c r="K710" s="31"/>
      <c r="L710" s="32"/>
      <c r="M710" s="32"/>
      <c r="N710" s="32"/>
      <c r="O710" s="33" t="e">
        <f>VLOOKUP(K710,Зони!B:D,2,FALSE)</f>
        <v>#N/A</v>
      </c>
      <c r="P710" s="34" t="str">
        <f t="shared" si="410"/>
        <v>немає даних</v>
      </c>
      <c r="Q710" s="50" t="str">
        <f t="shared" si="411"/>
        <v>немає даних</v>
      </c>
      <c r="R710" s="26">
        <v>1</v>
      </c>
      <c r="S710" s="35">
        <f>VLOOKUP(E710,ящв!A:H,3,FALSE)</f>
        <v>0.02</v>
      </c>
      <c r="T710" s="44" t="str">
        <f t="shared" si="412"/>
        <v>немає даних</v>
      </c>
      <c r="U710" s="33">
        <v>7</v>
      </c>
      <c r="V710" s="33">
        <v>3.5</v>
      </c>
      <c r="W710" s="36">
        <v>3.5</v>
      </c>
      <c r="X710" s="38"/>
      <c r="Y710" s="38"/>
      <c r="Z710" s="38"/>
      <c r="AA710" s="38"/>
      <c r="AB710" s="38"/>
      <c r="AC710" s="11"/>
      <c r="AD710" s="11"/>
      <c r="AE710" s="11"/>
      <c r="AF710" s="11"/>
      <c r="AG710" s="11"/>
      <c r="AH710" s="11"/>
      <c r="AI710" s="11"/>
    </row>
    <row r="711" spans="1:35" ht="46.5" customHeight="1" outlineLevel="1" x14ac:dyDescent="0.2">
      <c r="A711" s="24">
        <f t="shared" si="408"/>
        <v>4</v>
      </c>
      <c r="B711" s="25" t="s">
        <v>1298</v>
      </c>
      <c r="C711" s="26"/>
      <c r="D711" s="26"/>
      <c r="E711" s="27">
        <v>174059</v>
      </c>
      <c r="F711" s="26"/>
      <c r="G711" s="27">
        <v>61970</v>
      </c>
      <c r="H711" s="39">
        <v>4</v>
      </c>
      <c r="I711" s="45">
        <f t="shared" si="409"/>
        <v>4</v>
      </c>
      <c r="J711" s="30">
        <v>0</v>
      </c>
      <c r="K711" s="31"/>
      <c r="L711" s="32"/>
      <c r="M711" s="32"/>
      <c r="N711" s="32"/>
      <c r="O711" s="33" t="e">
        <f>VLOOKUP(K711,Зони!B:D,2,FALSE)</f>
        <v>#N/A</v>
      </c>
      <c r="P711" s="34" t="str">
        <f t="shared" si="410"/>
        <v>немає даних</v>
      </c>
      <c r="Q711" s="50" t="str">
        <f t="shared" si="411"/>
        <v>немає даних</v>
      </c>
      <c r="R711" s="47">
        <v>1</v>
      </c>
      <c r="S711" s="44" t="str">
        <f>IF(X711&lt;&gt;"",X711*R711,"немає даних")</f>
        <v>немає даних</v>
      </c>
      <c r="T711" s="44" t="str">
        <f t="shared" si="412"/>
        <v>немає даних</v>
      </c>
      <c r="U711" s="48" t="str">
        <f t="shared" ref="U711:W711" si="413">IF(Z711&lt;&gt;"",Z711,"немає даних")</f>
        <v>немає даних</v>
      </c>
      <c r="V711" s="48" t="str">
        <f t="shared" si="413"/>
        <v>немає даних</v>
      </c>
      <c r="W711" s="48" t="str">
        <f t="shared" si="413"/>
        <v>немає даних</v>
      </c>
      <c r="X711" s="38"/>
      <c r="Y711" s="38"/>
      <c r="Z711" s="38"/>
      <c r="AA711" s="38"/>
      <c r="AB711" s="38"/>
      <c r="AC711" s="11"/>
      <c r="AD711" s="11"/>
      <c r="AE711" s="11"/>
      <c r="AF711" s="11"/>
      <c r="AG711" s="11"/>
      <c r="AH711" s="11"/>
      <c r="AI711" s="11"/>
    </row>
    <row r="712" spans="1:35" ht="46.5" customHeight="1" outlineLevel="1" x14ac:dyDescent="0.2">
      <c r="A712" s="24">
        <f t="shared" si="408"/>
        <v>11</v>
      </c>
      <c r="B712" s="25" t="s">
        <v>1299</v>
      </c>
      <c r="C712" s="26"/>
      <c r="D712" s="26"/>
      <c r="E712" s="27">
        <v>167771</v>
      </c>
      <c r="F712" s="26" t="s">
        <v>1300</v>
      </c>
      <c r="G712" s="27">
        <v>11261</v>
      </c>
      <c r="H712" s="39">
        <v>11</v>
      </c>
      <c r="I712" s="30">
        <f t="shared" si="409"/>
        <v>11</v>
      </c>
      <c r="J712" s="30">
        <v>0</v>
      </c>
      <c r="K712" s="31"/>
      <c r="L712" s="32"/>
      <c r="M712" s="32"/>
      <c r="N712" s="32"/>
      <c r="O712" s="33" t="e">
        <f>VLOOKUP(K712,Зони!B:D,2,FALSE)</f>
        <v>#N/A</v>
      </c>
      <c r="P712" s="34" t="str">
        <f t="shared" si="410"/>
        <v>немає даних</v>
      </c>
      <c r="Q712" s="50" t="str">
        <f t="shared" si="411"/>
        <v>немає даних</v>
      </c>
      <c r="R712" s="26">
        <v>1</v>
      </c>
      <c r="S712" s="35">
        <f>VLOOKUP(E712,ящв!A:H,3,FALSE)</f>
        <v>0.02</v>
      </c>
      <c r="T712" s="44">
        <f t="shared" si="412"/>
        <v>0.02</v>
      </c>
      <c r="U712" s="33">
        <v>7</v>
      </c>
      <c r="V712" s="33">
        <v>7</v>
      </c>
      <c r="W712" s="36">
        <v>2</v>
      </c>
      <c r="X712" s="37">
        <f>VLOOKUP(E712,шт!A:H,3,FALSE)</f>
        <v>0.02</v>
      </c>
      <c r="Y712" s="38">
        <v>0.02</v>
      </c>
      <c r="Z712" s="38">
        <v>7</v>
      </c>
      <c r="AA712" s="38">
        <v>7</v>
      </c>
      <c r="AB712" s="38">
        <v>1.5</v>
      </c>
      <c r="AC712" s="11"/>
      <c r="AD712" s="11"/>
      <c r="AE712" s="11"/>
      <c r="AF712" s="11"/>
      <c r="AG712" s="11"/>
      <c r="AH712" s="11"/>
      <c r="AI712" s="11"/>
    </row>
    <row r="713" spans="1:35" ht="46.5" customHeight="1" outlineLevel="1" x14ac:dyDescent="0.2">
      <c r="A713" s="24">
        <f t="shared" si="408"/>
        <v>1</v>
      </c>
      <c r="B713" s="25" t="s">
        <v>1301</v>
      </c>
      <c r="C713" s="26"/>
      <c r="D713" s="26"/>
      <c r="E713" s="27">
        <v>170600</v>
      </c>
      <c r="F713" s="26"/>
      <c r="G713" s="27">
        <v>10749</v>
      </c>
      <c r="H713" s="39">
        <v>1</v>
      </c>
      <c r="I713" s="45">
        <f t="shared" si="409"/>
        <v>1</v>
      </c>
      <c r="J713" s="30">
        <v>0</v>
      </c>
      <c r="K713" s="31"/>
      <c r="L713" s="32"/>
      <c r="M713" s="32"/>
      <c r="N713" s="32"/>
      <c r="O713" s="33" t="e">
        <f>VLOOKUP(K713,Зони!B:D,2,FALSE)</f>
        <v>#N/A</v>
      </c>
      <c r="P713" s="34" t="str">
        <f t="shared" si="410"/>
        <v>немає даних</v>
      </c>
      <c r="Q713" s="50" t="str">
        <f t="shared" si="411"/>
        <v>немає даних</v>
      </c>
      <c r="R713" s="47">
        <v>1</v>
      </c>
      <c r="S713" s="44" t="str">
        <f>IF(X713&lt;&gt;"",X713*R713,"немає даних")</f>
        <v>немає даних</v>
      </c>
      <c r="T713" s="44" t="str">
        <f t="shared" si="412"/>
        <v>немає даних</v>
      </c>
      <c r="U713" s="48" t="str">
        <f t="shared" ref="U713:W713" si="414">IF(Z713&lt;&gt;"",Z713,"немає даних")</f>
        <v>немає даних</v>
      </c>
      <c r="V713" s="48" t="str">
        <f t="shared" si="414"/>
        <v>немає даних</v>
      </c>
      <c r="W713" s="48" t="str">
        <f t="shared" si="414"/>
        <v>немає даних</v>
      </c>
      <c r="X713" s="38"/>
      <c r="Y713" s="38"/>
      <c r="Z713" s="38"/>
      <c r="AA713" s="38"/>
      <c r="AB713" s="38"/>
      <c r="AC713" s="11"/>
      <c r="AD713" s="11"/>
      <c r="AE713" s="11"/>
      <c r="AF713" s="11"/>
      <c r="AG713" s="11"/>
      <c r="AH713" s="11"/>
      <c r="AI713" s="11"/>
    </row>
    <row r="714" spans="1:35" ht="46.5" customHeight="1" outlineLevel="1" x14ac:dyDescent="0.2">
      <c r="A714" s="24">
        <f t="shared" si="408"/>
        <v>4</v>
      </c>
      <c r="B714" s="25" t="s">
        <v>1302</v>
      </c>
      <c r="C714" s="26"/>
      <c r="D714" s="26" t="s">
        <v>31</v>
      </c>
      <c r="E714" s="27">
        <v>168803</v>
      </c>
      <c r="F714" s="26" t="s">
        <v>1303</v>
      </c>
      <c r="G714" s="27">
        <v>11869</v>
      </c>
      <c r="H714" s="39">
        <v>4</v>
      </c>
      <c r="I714" s="30">
        <f t="shared" si="409"/>
        <v>4</v>
      </c>
      <c r="J714" s="30">
        <v>0</v>
      </c>
      <c r="K714" s="31"/>
      <c r="L714" s="32"/>
      <c r="M714" s="32"/>
      <c r="N714" s="32"/>
      <c r="O714" s="33" t="e">
        <f>VLOOKUP(K714,Зони!B:D,2,FALSE)</f>
        <v>#N/A</v>
      </c>
      <c r="P714" s="34" t="str">
        <f t="shared" si="410"/>
        <v>немає даних</v>
      </c>
      <c r="Q714" s="50" t="str">
        <f t="shared" si="411"/>
        <v>немає даних</v>
      </c>
      <c r="R714" s="26">
        <v>1</v>
      </c>
      <c r="S714" s="35">
        <f>VLOOKUP(E714,ящв!A:H,3,FALSE)</f>
        <v>7.0000000000000007E-2</v>
      </c>
      <c r="T714" s="35">
        <f>VLOOKUP(E714,ящв!A:H,4,FALSE)</f>
        <v>1E-3</v>
      </c>
      <c r="U714" s="33">
        <v>15</v>
      </c>
      <c r="V714" s="33">
        <v>15</v>
      </c>
      <c r="W714" s="36">
        <v>2.5</v>
      </c>
      <c r="X714" s="38"/>
      <c r="Y714" s="38"/>
      <c r="Z714" s="38"/>
      <c r="AA714" s="38"/>
      <c r="AB714" s="38"/>
      <c r="AC714" s="11"/>
      <c r="AD714" s="11"/>
      <c r="AE714" s="11"/>
      <c r="AF714" s="11"/>
      <c r="AG714" s="11"/>
      <c r="AH714" s="11"/>
      <c r="AI714" s="11"/>
    </row>
    <row r="715" spans="1:35" ht="46.5" customHeight="1" outlineLevel="1" x14ac:dyDescent="0.2">
      <c r="A715" s="24">
        <f t="shared" si="408"/>
        <v>10</v>
      </c>
      <c r="B715" s="25" t="s">
        <v>1304</v>
      </c>
      <c r="C715" s="26"/>
      <c r="D715" s="26"/>
      <c r="E715" s="27">
        <v>167773</v>
      </c>
      <c r="F715" s="26" t="s">
        <v>1305</v>
      </c>
      <c r="G715" s="27">
        <v>11488</v>
      </c>
      <c r="H715" s="39">
        <v>10</v>
      </c>
      <c r="I715" s="30">
        <f t="shared" si="409"/>
        <v>10</v>
      </c>
      <c r="J715" s="30">
        <v>0</v>
      </c>
      <c r="K715" s="31"/>
      <c r="L715" s="32"/>
      <c r="M715" s="32"/>
      <c r="N715" s="32"/>
      <c r="O715" s="33" t="e">
        <f>VLOOKUP(K715,Зони!B:D,2,FALSE)</f>
        <v>#N/A</v>
      </c>
      <c r="P715" s="34" t="str">
        <f t="shared" si="410"/>
        <v>немає даних</v>
      </c>
      <c r="Q715" s="50" t="str">
        <f t="shared" si="411"/>
        <v>немає даних</v>
      </c>
      <c r="R715" s="26">
        <v>1</v>
      </c>
      <c r="S715" s="35">
        <f>VLOOKUP(E715,ящв!A:H,3,FALSE)</f>
        <v>0.04</v>
      </c>
      <c r="T715" s="44">
        <f>IF(Y715&lt;&gt;"",Y715*R715,"немає даних")</f>
        <v>3.5000000000000003E-2</v>
      </c>
      <c r="U715" s="33">
        <v>8</v>
      </c>
      <c r="V715" s="33">
        <v>3.5</v>
      </c>
      <c r="W715" s="36">
        <v>8</v>
      </c>
      <c r="X715" s="37">
        <f>VLOOKUP(E715,шт!A:H,3,FALSE)</f>
        <v>3.5000000000000003E-2</v>
      </c>
      <c r="Y715" s="38">
        <v>3.5000000000000003E-2</v>
      </c>
      <c r="Z715" s="38">
        <v>8</v>
      </c>
      <c r="AA715" s="38">
        <v>8</v>
      </c>
      <c r="AB715" s="38">
        <v>2</v>
      </c>
      <c r="AC715" s="11"/>
      <c r="AD715" s="11"/>
      <c r="AE715" s="11"/>
      <c r="AF715" s="11"/>
      <c r="AG715" s="11"/>
      <c r="AH715" s="11"/>
      <c r="AI715" s="11"/>
    </row>
    <row r="716" spans="1:35" ht="46.5" customHeight="1" outlineLevel="1" x14ac:dyDescent="0.2">
      <c r="A716" s="24">
        <f t="shared" si="408"/>
        <v>17</v>
      </c>
      <c r="B716" s="25" t="s">
        <v>1306</v>
      </c>
      <c r="C716" s="26"/>
      <c r="D716" s="26"/>
      <c r="E716" s="27">
        <v>167769</v>
      </c>
      <c r="F716" s="26" t="s">
        <v>1307</v>
      </c>
      <c r="G716" s="27">
        <v>11479</v>
      </c>
      <c r="H716" s="39">
        <v>17</v>
      </c>
      <c r="I716" s="30">
        <f t="shared" si="409"/>
        <v>17</v>
      </c>
      <c r="J716" s="30">
        <v>0</v>
      </c>
      <c r="K716" s="31"/>
      <c r="L716" s="32"/>
      <c r="M716" s="32"/>
      <c r="N716" s="32"/>
      <c r="O716" s="33" t="e">
        <f>VLOOKUP(K716,Зони!B:D,2,FALSE)</f>
        <v>#N/A</v>
      </c>
      <c r="P716" s="34" t="str">
        <f t="shared" si="410"/>
        <v>немає даних</v>
      </c>
      <c r="Q716" s="50" t="str">
        <f t="shared" si="411"/>
        <v>немає даних</v>
      </c>
      <c r="R716" s="26">
        <v>1</v>
      </c>
      <c r="S716" s="35">
        <f>VLOOKUP(E716,ящв!A:H,3,FALSE)</f>
        <v>0.1</v>
      </c>
      <c r="T716" s="35">
        <f>VLOOKUP(E716,ящв!A:H,4,FALSE)</f>
        <v>1E-3</v>
      </c>
      <c r="U716" s="33">
        <v>18</v>
      </c>
      <c r="V716" s="33">
        <v>2.5</v>
      </c>
      <c r="W716" s="36">
        <v>18</v>
      </c>
      <c r="X716" s="37">
        <f>VLOOKUP(E716,шт!A:H,3,FALSE)</f>
        <v>0.11</v>
      </c>
      <c r="Y716" s="38">
        <v>0.11</v>
      </c>
      <c r="Z716" s="38">
        <v>18</v>
      </c>
      <c r="AA716" s="38">
        <v>18</v>
      </c>
      <c r="AB716" s="38">
        <v>2.5</v>
      </c>
      <c r="AC716" s="11"/>
      <c r="AD716" s="11"/>
      <c r="AE716" s="11"/>
      <c r="AF716" s="11"/>
      <c r="AG716" s="11"/>
      <c r="AH716" s="11"/>
      <c r="AI716" s="11"/>
    </row>
    <row r="717" spans="1:35" ht="46.5" customHeight="1" outlineLevel="1" x14ac:dyDescent="0.2">
      <c r="A717" s="24">
        <f t="shared" si="408"/>
        <v>8</v>
      </c>
      <c r="B717" s="25" t="s">
        <v>1308</v>
      </c>
      <c r="C717" s="26"/>
      <c r="D717" s="26" t="s">
        <v>31</v>
      </c>
      <c r="E717" s="27">
        <v>168898</v>
      </c>
      <c r="F717" s="26" t="s">
        <v>1309</v>
      </c>
      <c r="G717" s="27">
        <v>11822</v>
      </c>
      <c r="H717" s="39">
        <v>8</v>
      </c>
      <c r="I717" s="30">
        <f t="shared" si="409"/>
        <v>8</v>
      </c>
      <c r="J717" s="30">
        <v>0</v>
      </c>
      <c r="K717" s="31"/>
      <c r="L717" s="32"/>
      <c r="M717" s="32"/>
      <c r="N717" s="32"/>
      <c r="O717" s="33" t="e">
        <f>VLOOKUP(K717,Зони!B:D,2,FALSE)</f>
        <v>#N/A</v>
      </c>
      <c r="P717" s="34" t="str">
        <f t="shared" si="410"/>
        <v>немає даних</v>
      </c>
      <c r="Q717" s="50" t="str">
        <f t="shared" si="411"/>
        <v>немає даних</v>
      </c>
      <c r="R717" s="26">
        <v>1</v>
      </c>
      <c r="S717" s="35">
        <f>VLOOKUP(E717,ящв!A:H,3,FALSE)</f>
        <v>0.08</v>
      </c>
      <c r="T717" s="35">
        <f>VLOOKUP(E717,ящв!A:H,4,FALSE)</f>
        <v>1E-3</v>
      </c>
      <c r="U717" s="33">
        <v>14.5</v>
      </c>
      <c r="V717" s="33">
        <v>14.5</v>
      </c>
      <c r="W717" s="36">
        <v>2.5</v>
      </c>
      <c r="X717" s="38"/>
      <c r="Y717" s="38"/>
      <c r="Z717" s="38"/>
      <c r="AA717" s="38"/>
      <c r="AB717" s="38"/>
      <c r="AC717" s="11"/>
      <c r="AD717" s="11"/>
      <c r="AE717" s="11"/>
      <c r="AF717" s="11"/>
      <c r="AG717" s="11"/>
      <c r="AH717" s="11"/>
      <c r="AI717" s="11"/>
    </row>
    <row r="718" spans="1:35" ht="46.5" customHeight="1" outlineLevel="1" x14ac:dyDescent="0.2">
      <c r="A718" s="24">
        <f t="shared" si="408"/>
        <v>20</v>
      </c>
      <c r="B718" s="25" t="s">
        <v>1310</v>
      </c>
      <c r="C718" s="26"/>
      <c r="D718" s="26"/>
      <c r="E718" s="27">
        <v>167770</v>
      </c>
      <c r="F718" s="26" t="s">
        <v>1311</v>
      </c>
      <c r="G718" s="27">
        <v>11432</v>
      </c>
      <c r="H718" s="39">
        <v>20</v>
      </c>
      <c r="I718" s="30">
        <f t="shared" si="409"/>
        <v>20</v>
      </c>
      <c r="J718" s="30">
        <v>0</v>
      </c>
      <c r="K718" s="31"/>
      <c r="L718" s="32"/>
      <c r="M718" s="32"/>
      <c r="N718" s="32"/>
      <c r="O718" s="33" t="e">
        <f>VLOOKUP(K718,Зони!B:D,2,FALSE)</f>
        <v>#N/A</v>
      </c>
      <c r="P718" s="34" t="str">
        <f t="shared" si="410"/>
        <v>немає даних</v>
      </c>
      <c r="Q718" s="50" t="str">
        <f t="shared" si="411"/>
        <v>немає даних</v>
      </c>
      <c r="R718" s="26">
        <v>1</v>
      </c>
      <c r="S718" s="35">
        <f>VLOOKUP(E718,ящв!A:H,3,FALSE)</f>
        <v>0.04</v>
      </c>
      <c r="T718" s="44">
        <f t="shared" ref="T718:T721" si="415">IF(Y718&lt;&gt;"",Y718*R718,"немає даних")</f>
        <v>0.04</v>
      </c>
      <c r="U718" s="33">
        <v>9</v>
      </c>
      <c r="V718" s="33">
        <v>9</v>
      </c>
      <c r="W718" s="36">
        <v>2.5</v>
      </c>
      <c r="X718" s="37">
        <f>VLOOKUP(E718,шт!A:H,3,FALSE)</f>
        <v>0.04</v>
      </c>
      <c r="Y718" s="38">
        <v>0.04</v>
      </c>
      <c r="Z718" s="38">
        <v>9</v>
      </c>
      <c r="AA718" s="38">
        <v>9</v>
      </c>
      <c r="AB718" s="38">
        <v>2</v>
      </c>
      <c r="AC718" s="11"/>
      <c r="AD718" s="11"/>
      <c r="AE718" s="11"/>
      <c r="AF718" s="11"/>
      <c r="AG718" s="11"/>
      <c r="AH718" s="11"/>
      <c r="AI718" s="11"/>
    </row>
    <row r="719" spans="1:35" ht="46.5" customHeight="1" outlineLevel="1" x14ac:dyDescent="0.2">
      <c r="A719" s="24">
        <f t="shared" si="408"/>
        <v>3</v>
      </c>
      <c r="B719" s="25" t="s">
        <v>1312</v>
      </c>
      <c r="C719" s="26"/>
      <c r="D719" s="26"/>
      <c r="E719" s="27">
        <v>167760</v>
      </c>
      <c r="F719" s="26" t="s">
        <v>1313</v>
      </c>
      <c r="G719" s="27">
        <v>11460</v>
      </c>
      <c r="H719" s="39">
        <v>3</v>
      </c>
      <c r="I719" s="30">
        <f t="shared" si="409"/>
        <v>3</v>
      </c>
      <c r="J719" s="30">
        <v>0</v>
      </c>
      <c r="K719" s="31"/>
      <c r="L719" s="32"/>
      <c r="M719" s="32"/>
      <c r="N719" s="32"/>
      <c r="O719" s="33" t="e">
        <f>VLOOKUP(K719,Зони!B:D,2,FALSE)</f>
        <v>#N/A</v>
      </c>
      <c r="P719" s="34" t="str">
        <f t="shared" si="410"/>
        <v>немає даних</v>
      </c>
      <c r="Q719" s="50" t="str">
        <f t="shared" si="411"/>
        <v>немає даних</v>
      </c>
      <c r="R719" s="26">
        <v>1</v>
      </c>
      <c r="S719" s="35">
        <f>VLOOKUP(E719,ящв!A:H,3,FALSE)</f>
        <v>0.06</v>
      </c>
      <c r="T719" s="44">
        <f t="shared" si="415"/>
        <v>0.06</v>
      </c>
      <c r="U719" s="33">
        <v>5</v>
      </c>
      <c r="V719" s="33">
        <v>5</v>
      </c>
      <c r="W719" s="36">
        <v>5</v>
      </c>
      <c r="X719" s="37">
        <f>VLOOKUP(E719,шт!A:H,3,FALSE)</f>
        <v>0.06</v>
      </c>
      <c r="Y719" s="38">
        <v>0.06</v>
      </c>
      <c r="Z719" s="38">
        <v>4.5</v>
      </c>
      <c r="AA719" s="38">
        <v>4.5</v>
      </c>
      <c r="AB719" s="38">
        <v>4</v>
      </c>
      <c r="AC719" s="11"/>
      <c r="AD719" s="11"/>
      <c r="AE719" s="11"/>
      <c r="AF719" s="11"/>
      <c r="AG719" s="11"/>
      <c r="AH719" s="11"/>
      <c r="AI719" s="11"/>
    </row>
    <row r="720" spans="1:35" ht="46.5" customHeight="1" outlineLevel="1" x14ac:dyDescent="0.2">
      <c r="A720" s="24">
        <f t="shared" si="408"/>
        <v>33</v>
      </c>
      <c r="B720" s="25" t="s">
        <v>1314</v>
      </c>
      <c r="C720" s="26"/>
      <c r="D720" s="26" t="s">
        <v>31</v>
      </c>
      <c r="E720" s="27">
        <v>167829</v>
      </c>
      <c r="F720" s="26" t="s">
        <v>1315</v>
      </c>
      <c r="G720" s="27">
        <v>10460</v>
      </c>
      <c r="H720" s="39">
        <v>33</v>
      </c>
      <c r="I720" s="30">
        <f t="shared" si="409"/>
        <v>33</v>
      </c>
      <c r="J720" s="30">
        <v>0</v>
      </c>
      <c r="K720" s="31"/>
      <c r="L720" s="32"/>
      <c r="M720" s="32"/>
      <c r="N720" s="32"/>
      <c r="O720" s="33" t="e">
        <f>VLOOKUP(K720,Зони!B:D,2,FALSE)</f>
        <v>#N/A</v>
      </c>
      <c r="P720" s="34" t="str">
        <f t="shared" si="410"/>
        <v>немає даних</v>
      </c>
      <c r="Q720" s="50" t="str">
        <f t="shared" si="411"/>
        <v>немає даних</v>
      </c>
      <c r="R720" s="26">
        <v>1</v>
      </c>
      <c r="S720" s="35">
        <f>VLOOKUP(E720,ящв!A:H,3,FALSE)</f>
        <v>0.01</v>
      </c>
      <c r="T720" s="44">
        <f t="shared" si="415"/>
        <v>0.01</v>
      </c>
      <c r="U720" s="33">
        <v>5.5</v>
      </c>
      <c r="V720" s="33">
        <v>3.5</v>
      </c>
      <c r="W720" s="36">
        <v>3.5</v>
      </c>
      <c r="X720" s="37">
        <f>VLOOKUP(E720,шт!A:H,3,FALSE)</f>
        <v>0.01</v>
      </c>
      <c r="Y720" s="38">
        <v>0.01</v>
      </c>
      <c r="Z720" s="38">
        <v>5.5</v>
      </c>
      <c r="AA720" s="38">
        <v>4</v>
      </c>
      <c r="AB720" s="38">
        <v>4</v>
      </c>
      <c r="AC720" s="11"/>
      <c r="AD720" s="11"/>
      <c r="AE720" s="11"/>
      <c r="AF720" s="11"/>
      <c r="AG720" s="11"/>
      <c r="AH720" s="11"/>
      <c r="AI720" s="11"/>
    </row>
    <row r="721" spans="1:35" ht="46.5" customHeight="1" outlineLevel="1" x14ac:dyDescent="0.2">
      <c r="A721" s="24">
        <f t="shared" si="408"/>
        <v>1</v>
      </c>
      <c r="B721" s="25" t="s">
        <v>1316</v>
      </c>
      <c r="C721" s="26"/>
      <c r="D721" s="26" t="s">
        <v>31</v>
      </c>
      <c r="E721" s="27">
        <v>168799</v>
      </c>
      <c r="F721" s="26" t="s">
        <v>1317</v>
      </c>
      <c r="G721" s="27">
        <v>10725</v>
      </c>
      <c r="H721" s="39">
        <v>1</v>
      </c>
      <c r="I721" s="30">
        <f t="shared" si="409"/>
        <v>1</v>
      </c>
      <c r="J721" s="30">
        <v>0</v>
      </c>
      <c r="K721" s="31"/>
      <c r="L721" s="32"/>
      <c r="M721" s="32"/>
      <c r="N721" s="32"/>
      <c r="O721" s="33" t="e">
        <f>VLOOKUP(K721,Зони!B:D,2,FALSE)</f>
        <v>#N/A</v>
      </c>
      <c r="P721" s="34" t="str">
        <f t="shared" si="410"/>
        <v>немає даних</v>
      </c>
      <c r="Q721" s="50" t="str">
        <f t="shared" si="411"/>
        <v>немає даних</v>
      </c>
      <c r="R721" s="26">
        <v>1</v>
      </c>
      <c r="S721" s="35">
        <f>VLOOKUP(E721,ящв!A:H,3,FALSE)</f>
        <v>0.01</v>
      </c>
      <c r="T721" s="44">
        <f t="shared" si="415"/>
        <v>0.01</v>
      </c>
      <c r="U721" s="33">
        <v>3.5</v>
      </c>
      <c r="V721" s="33">
        <v>3</v>
      </c>
      <c r="W721" s="36">
        <v>3.5</v>
      </c>
      <c r="X721" s="37">
        <f>VLOOKUP(E721,шт!A:H,3,FALSE)</f>
        <v>0.01</v>
      </c>
      <c r="Y721" s="38">
        <v>0.01</v>
      </c>
      <c r="Z721" s="38">
        <v>4</v>
      </c>
      <c r="AA721" s="38">
        <v>4</v>
      </c>
      <c r="AB721" s="38">
        <v>3.5</v>
      </c>
      <c r="AC721" s="11"/>
      <c r="AD721" s="11"/>
      <c r="AE721" s="11"/>
      <c r="AF721" s="11"/>
      <c r="AG721" s="11"/>
      <c r="AH721" s="11"/>
      <c r="AI721" s="11"/>
    </row>
    <row r="722" spans="1:35" ht="46.5" customHeight="1" outlineLevel="1" x14ac:dyDescent="0.2">
      <c r="A722" s="24">
        <f t="shared" si="408"/>
        <v>1</v>
      </c>
      <c r="B722" s="25" t="s">
        <v>1318</v>
      </c>
      <c r="C722" s="26"/>
      <c r="D722" s="26"/>
      <c r="E722" s="27">
        <v>168822</v>
      </c>
      <c r="F722" s="26" t="s">
        <v>1319</v>
      </c>
      <c r="G722" s="27">
        <v>11260</v>
      </c>
      <c r="H722" s="39">
        <v>1</v>
      </c>
      <c r="I722" s="30">
        <f t="shared" si="409"/>
        <v>1</v>
      </c>
      <c r="J722" s="30">
        <v>0</v>
      </c>
      <c r="K722" s="31"/>
      <c r="L722" s="32"/>
      <c r="M722" s="32"/>
      <c r="N722" s="32"/>
      <c r="O722" s="33" t="e">
        <f>VLOOKUP(K722,Зони!B:D,2,FALSE)</f>
        <v>#N/A</v>
      </c>
      <c r="P722" s="34" t="str">
        <f t="shared" si="410"/>
        <v>немає даних</v>
      </c>
      <c r="Q722" s="50" t="str">
        <f t="shared" si="411"/>
        <v>немає даних</v>
      </c>
      <c r="R722" s="26">
        <v>1</v>
      </c>
      <c r="S722" s="35">
        <f>VLOOKUP(E722,ящв!A:H,3,FALSE)</f>
        <v>0.13</v>
      </c>
      <c r="T722" s="35">
        <f>VLOOKUP(E722,ящв!A:H,4,FALSE)</f>
        <v>3.0000000000000001E-3</v>
      </c>
      <c r="U722" s="33">
        <v>14</v>
      </c>
      <c r="V722" s="33">
        <v>16</v>
      </c>
      <c r="W722" s="36">
        <v>14</v>
      </c>
      <c r="X722" s="37">
        <f>VLOOKUP(E722,шт!A:H,3,FALSE)</f>
        <v>0.14000000000000001</v>
      </c>
      <c r="Y722" s="38">
        <v>0.14000000000000001</v>
      </c>
      <c r="Z722" s="38">
        <v>16.5</v>
      </c>
      <c r="AA722" s="38">
        <v>14</v>
      </c>
      <c r="AB722" s="38">
        <v>14</v>
      </c>
      <c r="AC722" s="11"/>
      <c r="AD722" s="11"/>
      <c r="AE722" s="11"/>
      <c r="AF722" s="11"/>
      <c r="AG722" s="11"/>
      <c r="AH722" s="11"/>
      <c r="AI722" s="11"/>
    </row>
    <row r="723" spans="1:35" ht="46.5" customHeight="1" outlineLevel="1" x14ac:dyDescent="0.2">
      <c r="A723" s="24">
        <f t="shared" si="408"/>
        <v>2</v>
      </c>
      <c r="B723" s="25" t="s">
        <v>1320</v>
      </c>
      <c r="C723" s="26"/>
      <c r="D723" s="26"/>
      <c r="E723" s="27">
        <v>168900</v>
      </c>
      <c r="F723" s="26"/>
      <c r="G723" s="27">
        <v>11821</v>
      </c>
      <c r="H723" s="39">
        <v>2</v>
      </c>
      <c r="I723" s="45">
        <f t="shared" si="409"/>
        <v>2</v>
      </c>
      <c r="J723" s="30">
        <v>0</v>
      </c>
      <c r="K723" s="31"/>
      <c r="L723" s="32"/>
      <c r="M723" s="32"/>
      <c r="N723" s="32"/>
      <c r="O723" s="33" t="e">
        <f>VLOOKUP(K723,Зони!B:D,2,FALSE)</f>
        <v>#N/A</v>
      </c>
      <c r="P723" s="34" t="str">
        <f t="shared" si="410"/>
        <v>немає даних</v>
      </c>
      <c r="Q723" s="50" t="str">
        <f t="shared" si="411"/>
        <v>немає даних</v>
      </c>
      <c r="R723" s="47">
        <v>1</v>
      </c>
      <c r="S723" s="44" t="str">
        <f t="shared" ref="S723:S724" si="416">IF(X723&lt;&gt;"",X723*R723,"немає даних")</f>
        <v>немає даних</v>
      </c>
      <c r="T723" s="44" t="str">
        <f t="shared" ref="T723:T724" si="417">IF(Y723&lt;&gt;"",Y723*R723,"немає даних")</f>
        <v>немає даних</v>
      </c>
      <c r="U723" s="48" t="str">
        <f t="shared" ref="U723:W723" si="418">IF(Z723&lt;&gt;"",Z723,"немає даних")</f>
        <v>немає даних</v>
      </c>
      <c r="V723" s="48" t="str">
        <f t="shared" si="418"/>
        <v>немає даних</v>
      </c>
      <c r="W723" s="48" t="str">
        <f t="shared" si="418"/>
        <v>немає даних</v>
      </c>
      <c r="X723" s="38"/>
      <c r="Y723" s="38"/>
      <c r="Z723" s="38"/>
      <c r="AA723" s="38"/>
      <c r="AB723" s="38"/>
      <c r="AC723" s="11"/>
      <c r="AD723" s="11"/>
      <c r="AE723" s="11"/>
      <c r="AF723" s="11"/>
      <c r="AG723" s="11"/>
      <c r="AH723" s="11"/>
      <c r="AI723" s="11"/>
    </row>
    <row r="724" spans="1:35" ht="46.5" customHeight="1" outlineLevel="1" x14ac:dyDescent="0.2">
      <c r="A724" s="24">
        <f t="shared" si="408"/>
        <v>1</v>
      </c>
      <c r="B724" s="25" t="s">
        <v>1321</v>
      </c>
      <c r="C724" s="26"/>
      <c r="D724" s="26"/>
      <c r="E724" s="27">
        <v>174069</v>
      </c>
      <c r="F724" s="26"/>
      <c r="G724" s="27">
        <v>6663</v>
      </c>
      <c r="H724" s="39">
        <v>1</v>
      </c>
      <c r="I724" s="45">
        <f t="shared" si="409"/>
        <v>1</v>
      </c>
      <c r="J724" s="30">
        <v>0</v>
      </c>
      <c r="K724" s="31"/>
      <c r="L724" s="32"/>
      <c r="M724" s="32"/>
      <c r="N724" s="32"/>
      <c r="O724" s="33" t="e">
        <f>VLOOKUP(K724,Зони!B:D,2,FALSE)</f>
        <v>#N/A</v>
      </c>
      <c r="P724" s="34" t="str">
        <f t="shared" si="410"/>
        <v>немає даних</v>
      </c>
      <c r="Q724" s="50" t="str">
        <f t="shared" si="411"/>
        <v>немає даних</v>
      </c>
      <c r="R724" s="47">
        <v>1</v>
      </c>
      <c r="S724" s="44" t="str">
        <f t="shared" si="416"/>
        <v>немає даних</v>
      </c>
      <c r="T724" s="44" t="str">
        <f t="shared" si="417"/>
        <v>немає даних</v>
      </c>
      <c r="U724" s="48" t="str">
        <f t="shared" ref="U724:W724" si="419">IF(Z724&lt;&gt;"",Z724,"немає даних")</f>
        <v>немає даних</v>
      </c>
      <c r="V724" s="48" t="str">
        <f t="shared" si="419"/>
        <v>немає даних</v>
      </c>
      <c r="W724" s="48" t="str">
        <f t="shared" si="419"/>
        <v>немає даних</v>
      </c>
      <c r="X724" s="38"/>
      <c r="Y724" s="38"/>
      <c r="Z724" s="38"/>
      <c r="AA724" s="38"/>
      <c r="AB724" s="38"/>
      <c r="AC724" s="11"/>
      <c r="AD724" s="11"/>
      <c r="AE724" s="11"/>
      <c r="AF724" s="11"/>
      <c r="AG724" s="11"/>
      <c r="AH724" s="11"/>
      <c r="AI724" s="11"/>
    </row>
    <row r="725" spans="1:35" ht="46.5" customHeight="1" outlineLevel="1" x14ac:dyDescent="0.2">
      <c r="A725" s="24">
        <f t="shared" si="408"/>
        <v>2</v>
      </c>
      <c r="B725" s="25" t="s">
        <v>1322</v>
      </c>
      <c r="C725" s="26"/>
      <c r="D725" s="26"/>
      <c r="E725" s="27">
        <v>169989</v>
      </c>
      <c r="F725" s="26" t="s">
        <v>1323</v>
      </c>
      <c r="G725" s="27">
        <v>11433</v>
      </c>
      <c r="H725" s="39">
        <v>2</v>
      </c>
      <c r="I725" s="30">
        <f t="shared" si="409"/>
        <v>2</v>
      </c>
      <c r="J725" s="30">
        <v>0</v>
      </c>
      <c r="K725" s="31"/>
      <c r="L725" s="32"/>
      <c r="M725" s="32"/>
      <c r="N725" s="32"/>
      <c r="O725" s="33" t="e">
        <f>VLOOKUP(K725,Зони!B:D,2,FALSE)</f>
        <v>#N/A</v>
      </c>
      <c r="P725" s="34" t="str">
        <f t="shared" si="410"/>
        <v>немає даних</v>
      </c>
      <c r="Q725" s="50" t="str">
        <f t="shared" si="411"/>
        <v>немає даних</v>
      </c>
      <c r="R725" s="26">
        <v>1</v>
      </c>
      <c r="S725" s="35">
        <f>VLOOKUP(E725,ящв!A:H,3,FALSE)</f>
        <v>0.28999999999999998</v>
      </c>
      <c r="T725" s="35">
        <f>VLOOKUP(E725,ящв!A:H,4,FALSE)</f>
        <v>3.0000000000000001E-3</v>
      </c>
      <c r="U725" s="33">
        <v>120</v>
      </c>
      <c r="V725" s="33">
        <v>5.3</v>
      </c>
      <c r="W725" s="36">
        <v>5.2</v>
      </c>
      <c r="X725" s="37">
        <f>VLOOKUP(E725,шт!A:H,3,FALSE)</f>
        <v>0.4</v>
      </c>
      <c r="Y725" s="38">
        <v>0.4</v>
      </c>
      <c r="Z725" s="38">
        <v>31</v>
      </c>
      <c r="AA725" s="38">
        <v>11</v>
      </c>
      <c r="AB725" s="38">
        <v>10</v>
      </c>
      <c r="AC725" s="11"/>
      <c r="AD725" s="11"/>
      <c r="AE725" s="11"/>
      <c r="AF725" s="11"/>
      <c r="AG725" s="11"/>
      <c r="AH725" s="11"/>
      <c r="AI725" s="11"/>
    </row>
    <row r="726" spans="1:35" ht="46.5" customHeight="1" outlineLevel="1" x14ac:dyDescent="0.2">
      <c r="A726" s="24">
        <f t="shared" si="408"/>
        <v>5</v>
      </c>
      <c r="B726" s="25" t="s">
        <v>1324</v>
      </c>
      <c r="C726" s="26"/>
      <c r="D726" s="26" t="s">
        <v>31</v>
      </c>
      <c r="E726" s="27">
        <v>170038</v>
      </c>
      <c r="F726" s="26" t="s">
        <v>1325</v>
      </c>
      <c r="G726" s="27">
        <v>11898</v>
      </c>
      <c r="H726" s="39">
        <v>5</v>
      </c>
      <c r="I726" s="30">
        <f t="shared" si="409"/>
        <v>5</v>
      </c>
      <c r="J726" s="30">
        <v>0</v>
      </c>
      <c r="K726" s="31"/>
      <c r="L726" s="32"/>
      <c r="M726" s="32"/>
      <c r="N726" s="32"/>
      <c r="O726" s="33" t="e">
        <f>VLOOKUP(K726,Зони!B:D,2,FALSE)</f>
        <v>#N/A</v>
      </c>
      <c r="P726" s="34" t="str">
        <f t="shared" si="410"/>
        <v>немає даних</v>
      </c>
      <c r="Q726" s="50" t="str">
        <f t="shared" si="411"/>
        <v>немає даних</v>
      </c>
      <c r="R726" s="26">
        <v>1</v>
      </c>
      <c r="S726" s="35">
        <f>VLOOKUP(E726,ящв!A:H,3,FALSE)</f>
        <v>0.32</v>
      </c>
      <c r="T726" s="35">
        <f>VLOOKUP(E726,ящв!A:H,4,FALSE)</f>
        <v>2E-3</v>
      </c>
      <c r="U726" s="33">
        <v>24</v>
      </c>
      <c r="V726" s="33">
        <v>7</v>
      </c>
      <c r="W726" s="36">
        <v>10</v>
      </c>
      <c r="X726" s="38"/>
      <c r="Y726" s="38"/>
      <c r="Z726" s="38"/>
      <c r="AA726" s="38"/>
      <c r="AB726" s="38"/>
      <c r="AC726" s="11"/>
      <c r="AD726" s="11"/>
      <c r="AE726" s="11"/>
      <c r="AF726" s="11"/>
      <c r="AG726" s="11"/>
      <c r="AH726" s="11"/>
      <c r="AI726" s="11"/>
    </row>
    <row r="727" spans="1:35" ht="46.5" customHeight="1" outlineLevel="1" x14ac:dyDescent="0.2">
      <c r="A727" s="24">
        <f t="shared" si="408"/>
        <v>1</v>
      </c>
      <c r="B727" s="25" t="s">
        <v>1326</v>
      </c>
      <c r="C727" s="26"/>
      <c r="D727" s="26"/>
      <c r="E727" s="27">
        <v>170601</v>
      </c>
      <c r="F727" s="26" t="s">
        <v>1327</v>
      </c>
      <c r="G727" s="27">
        <v>11906</v>
      </c>
      <c r="H727" s="39">
        <v>1</v>
      </c>
      <c r="I727" s="30">
        <f t="shared" si="409"/>
        <v>1</v>
      </c>
      <c r="J727" s="30">
        <v>0</v>
      </c>
      <c r="K727" s="31"/>
      <c r="L727" s="32"/>
      <c r="M727" s="32"/>
      <c r="N727" s="32"/>
      <c r="O727" s="33" t="e">
        <f>VLOOKUP(K727,Зони!B:D,2,FALSE)</f>
        <v>#N/A</v>
      </c>
      <c r="P727" s="34" t="str">
        <f t="shared" si="410"/>
        <v>немає даних</v>
      </c>
      <c r="Q727" s="50" t="str">
        <f t="shared" si="411"/>
        <v>немає даних</v>
      </c>
      <c r="R727" s="26">
        <v>1</v>
      </c>
      <c r="S727" s="35">
        <f>VLOOKUP(E727,ящв!A:H,3,FALSE)</f>
        <v>0.33</v>
      </c>
      <c r="T727" s="35">
        <f>VLOOKUP(E727,ящв!A:H,4,FALSE)</f>
        <v>1E-3</v>
      </c>
      <c r="U727" s="33">
        <v>10</v>
      </c>
      <c r="V727" s="33">
        <v>10</v>
      </c>
      <c r="W727" s="36">
        <v>6</v>
      </c>
      <c r="X727" s="38"/>
      <c r="Y727" s="38"/>
      <c r="Z727" s="38"/>
      <c r="AA727" s="38"/>
      <c r="AB727" s="38"/>
      <c r="AC727" s="11"/>
      <c r="AD727" s="11"/>
      <c r="AE727" s="11"/>
      <c r="AF727" s="11"/>
      <c r="AG727" s="11"/>
      <c r="AH727" s="11"/>
      <c r="AI727" s="11"/>
    </row>
    <row r="728" spans="1:35" ht="46.5" customHeight="1" outlineLevel="1" x14ac:dyDescent="0.2">
      <c r="A728" s="24">
        <f t="shared" si="408"/>
        <v>1</v>
      </c>
      <c r="B728" s="25" t="s">
        <v>1328</v>
      </c>
      <c r="C728" s="26"/>
      <c r="D728" s="26" t="s">
        <v>31</v>
      </c>
      <c r="E728" s="27">
        <v>170596</v>
      </c>
      <c r="F728" s="26" t="s">
        <v>1329</v>
      </c>
      <c r="G728" s="27">
        <v>12663</v>
      </c>
      <c r="H728" s="39">
        <v>1</v>
      </c>
      <c r="I728" s="30">
        <f t="shared" si="409"/>
        <v>1</v>
      </c>
      <c r="J728" s="30">
        <v>0</v>
      </c>
      <c r="K728" s="31"/>
      <c r="L728" s="32"/>
      <c r="M728" s="32"/>
      <c r="N728" s="32"/>
      <c r="O728" s="33" t="e">
        <f>VLOOKUP(K728,Зони!B:D,2,FALSE)</f>
        <v>#N/A</v>
      </c>
      <c r="P728" s="34" t="str">
        <f t="shared" si="410"/>
        <v>немає даних</v>
      </c>
      <c r="Q728" s="50" t="str">
        <f t="shared" si="411"/>
        <v>немає даних</v>
      </c>
      <c r="R728" s="26">
        <v>1</v>
      </c>
      <c r="S728" s="35">
        <f>VLOOKUP(E728,ящв!A:H,3,FALSE)</f>
        <v>0.3</v>
      </c>
      <c r="T728" s="35">
        <f>VLOOKUP(E728,ящв!A:H,4,FALSE)</f>
        <v>1E-3</v>
      </c>
      <c r="U728" s="33">
        <v>28</v>
      </c>
      <c r="V728" s="33">
        <v>7</v>
      </c>
      <c r="W728" s="36">
        <v>7</v>
      </c>
      <c r="X728" s="38"/>
      <c r="Y728" s="38"/>
      <c r="Z728" s="38"/>
      <c r="AA728" s="38"/>
      <c r="AB728" s="38"/>
      <c r="AC728" s="11"/>
      <c r="AD728" s="11"/>
      <c r="AE728" s="11"/>
      <c r="AF728" s="11"/>
      <c r="AG728" s="11"/>
      <c r="AH728" s="11"/>
      <c r="AI728" s="11"/>
    </row>
    <row r="729" spans="1:35" ht="46.5" customHeight="1" outlineLevel="1" x14ac:dyDescent="0.2">
      <c r="A729" s="24">
        <f t="shared" si="408"/>
        <v>4.1666666666666664E-2</v>
      </c>
      <c r="B729" s="25" t="s">
        <v>1330</v>
      </c>
      <c r="C729" s="26"/>
      <c r="D729" s="26"/>
      <c r="E729" s="27">
        <v>172961</v>
      </c>
      <c r="F729" s="26"/>
      <c r="G729" s="27">
        <v>12864</v>
      </c>
      <c r="H729" s="39">
        <v>1</v>
      </c>
      <c r="I729" s="30">
        <f t="shared" si="409"/>
        <v>4.1666666666666664E-2</v>
      </c>
      <c r="J729" s="30">
        <v>0</v>
      </c>
      <c r="K729" s="31"/>
      <c r="L729" s="32"/>
      <c r="M729" s="32"/>
      <c r="N729" s="32"/>
      <c r="O729" s="33" t="e">
        <f>VLOOKUP(K729,Зони!B:D,2,FALSE)</f>
        <v>#N/A</v>
      </c>
      <c r="P729" s="34" t="str">
        <f t="shared" si="410"/>
        <v>немає даних</v>
      </c>
      <c r="Q729" s="50" t="str">
        <f t="shared" si="411"/>
        <v>немає даних</v>
      </c>
      <c r="R729" s="53">
        <f>VLOOKUP(E729,ящ!A:H,5,FALSE)</f>
        <v>24</v>
      </c>
      <c r="S729" s="44">
        <f>IF(X729&lt;&gt;"",X729*R729,"немає даних")</f>
        <v>24</v>
      </c>
      <c r="T729" s="44">
        <f>IF(Y729&lt;&gt;"",Y729*R729,"немає даних")</f>
        <v>24</v>
      </c>
      <c r="U729" s="48" t="e">
        <v>#N/A</v>
      </c>
      <c r="V729" s="48" t="e">
        <v>#N/A</v>
      </c>
      <c r="W729" s="36" t="e">
        <v>#N/A</v>
      </c>
      <c r="X729" s="37">
        <f>VLOOKUP(E729,шт!A:H,3,FALSE)</f>
        <v>1</v>
      </c>
      <c r="Y729" s="38">
        <v>1</v>
      </c>
      <c r="Z729" s="38">
        <v>28</v>
      </c>
      <c r="AA729" s="38">
        <v>24</v>
      </c>
      <c r="AB729" s="38">
        <v>21</v>
      </c>
      <c r="AC729" s="11"/>
      <c r="AD729" s="11"/>
      <c r="AE729" s="11"/>
      <c r="AF729" s="11"/>
      <c r="AG729" s="11"/>
      <c r="AH729" s="11"/>
      <c r="AI729" s="11"/>
    </row>
    <row r="730" spans="1:35" ht="46.5" customHeight="1" outlineLevel="1" x14ac:dyDescent="0.2">
      <c r="A730" s="24">
        <f t="shared" si="408"/>
        <v>42</v>
      </c>
      <c r="B730" s="25" t="s">
        <v>1331</v>
      </c>
      <c r="C730" s="26"/>
      <c r="D730" s="26" t="s">
        <v>31</v>
      </c>
      <c r="E730" s="27">
        <v>167826</v>
      </c>
      <c r="F730" s="26" t="s">
        <v>1332</v>
      </c>
      <c r="G730" s="27">
        <v>11480</v>
      </c>
      <c r="H730" s="39">
        <v>42</v>
      </c>
      <c r="I730" s="30">
        <f t="shared" si="409"/>
        <v>42</v>
      </c>
      <c r="J730" s="30">
        <v>0</v>
      </c>
      <c r="K730" s="31"/>
      <c r="L730" s="32"/>
      <c r="M730" s="32"/>
      <c r="N730" s="32"/>
      <c r="O730" s="33" t="e">
        <f>VLOOKUP(K730,Зони!B:D,2,FALSE)</f>
        <v>#N/A</v>
      </c>
      <c r="P730" s="34" t="str">
        <f t="shared" si="410"/>
        <v>немає даних</v>
      </c>
      <c r="Q730" s="50" t="str">
        <f t="shared" si="411"/>
        <v>немає даних</v>
      </c>
      <c r="R730" s="26">
        <v>1</v>
      </c>
      <c r="S730" s="35">
        <f>VLOOKUP(E730,ящв!A:H,3,FALSE)</f>
        <v>0.12</v>
      </c>
      <c r="T730" s="35">
        <f>VLOOKUP(E730,ящв!A:H,4,FALSE)</f>
        <v>1E-3</v>
      </c>
      <c r="U730" s="33">
        <v>16</v>
      </c>
      <c r="V730" s="33">
        <v>16</v>
      </c>
      <c r="W730" s="36">
        <v>3.5</v>
      </c>
      <c r="X730" s="37">
        <f>VLOOKUP(E730,шт!A:H,3,FALSE)</f>
        <v>0.12</v>
      </c>
      <c r="Y730" s="38">
        <v>0.12</v>
      </c>
      <c r="Z730" s="38">
        <v>16</v>
      </c>
      <c r="AA730" s="38">
        <v>16</v>
      </c>
      <c r="AB730" s="38">
        <v>3</v>
      </c>
      <c r="AC730" s="11"/>
      <c r="AD730" s="11"/>
      <c r="AE730" s="11"/>
      <c r="AF730" s="11"/>
      <c r="AG730" s="11"/>
      <c r="AH730" s="11"/>
      <c r="AI730" s="11"/>
    </row>
    <row r="731" spans="1:35" ht="46.5" customHeight="1" outlineLevel="1" x14ac:dyDescent="0.2">
      <c r="A731" s="24">
        <f t="shared" si="408"/>
        <v>6</v>
      </c>
      <c r="B731" s="25" t="s">
        <v>1333</v>
      </c>
      <c r="C731" s="26"/>
      <c r="D731" s="26" t="s">
        <v>31</v>
      </c>
      <c r="E731" s="27">
        <v>168899</v>
      </c>
      <c r="F731" s="26" t="s">
        <v>1334</v>
      </c>
      <c r="G731" s="27">
        <v>11823</v>
      </c>
      <c r="H731" s="39">
        <v>6</v>
      </c>
      <c r="I731" s="45">
        <f t="shared" si="409"/>
        <v>6</v>
      </c>
      <c r="J731" s="30">
        <v>0</v>
      </c>
      <c r="K731" s="31"/>
      <c r="L731" s="32"/>
      <c r="M731" s="32"/>
      <c r="N731" s="32"/>
      <c r="O731" s="33" t="e">
        <f>VLOOKUP(K731,Зони!B:D,2,FALSE)</f>
        <v>#N/A</v>
      </c>
      <c r="P731" s="34" t="str">
        <f t="shared" si="410"/>
        <v>немає даних</v>
      </c>
      <c r="Q731" s="50" t="str">
        <f t="shared" si="411"/>
        <v>немає даних</v>
      </c>
      <c r="R731" s="47">
        <v>1</v>
      </c>
      <c r="S731" s="44" t="str">
        <f t="shared" ref="S731:S732" si="420">IF(X731&lt;&gt;"",X731*R731,"немає даних")</f>
        <v>немає даних</v>
      </c>
      <c r="T731" s="44" t="str">
        <f t="shared" ref="T731:T732" si="421">IF(Y731&lt;&gt;"",Y731*R731,"немає даних")</f>
        <v>немає даних</v>
      </c>
      <c r="U731" s="48" t="str">
        <f t="shared" ref="U731:W731" si="422">IF(Z731&lt;&gt;"",Z731,"немає даних")</f>
        <v>немає даних</v>
      </c>
      <c r="V731" s="48" t="str">
        <f t="shared" si="422"/>
        <v>немає даних</v>
      </c>
      <c r="W731" s="48" t="str">
        <f t="shared" si="422"/>
        <v>немає даних</v>
      </c>
      <c r="X731" s="38"/>
      <c r="Y731" s="38"/>
      <c r="Z731" s="38"/>
      <c r="AA731" s="38"/>
      <c r="AB731" s="38"/>
      <c r="AC731" s="11"/>
      <c r="AD731" s="11"/>
      <c r="AE731" s="11"/>
      <c r="AF731" s="11"/>
      <c r="AG731" s="11"/>
      <c r="AH731" s="11"/>
      <c r="AI731" s="11"/>
    </row>
    <row r="732" spans="1:35" ht="46.5" customHeight="1" outlineLevel="1" x14ac:dyDescent="0.2">
      <c r="A732" s="24">
        <f t="shared" si="408"/>
        <v>1</v>
      </c>
      <c r="B732" s="25" t="s">
        <v>1335</v>
      </c>
      <c r="C732" s="26"/>
      <c r="D732" s="26"/>
      <c r="E732" s="27">
        <v>173801</v>
      </c>
      <c r="F732" s="26"/>
      <c r="G732" s="27">
        <v>10750</v>
      </c>
      <c r="H732" s="39">
        <v>1</v>
      </c>
      <c r="I732" s="45">
        <f t="shared" si="409"/>
        <v>1</v>
      </c>
      <c r="J732" s="30">
        <v>0</v>
      </c>
      <c r="K732" s="31"/>
      <c r="L732" s="32"/>
      <c r="M732" s="32"/>
      <c r="N732" s="32"/>
      <c r="O732" s="33" t="e">
        <f>VLOOKUP(K732,Зони!B:D,2,FALSE)</f>
        <v>#N/A</v>
      </c>
      <c r="P732" s="34" t="str">
        <f t="shared" si="410"/>
        <v>немає даних</v>
      </c>
      <c r="Q732" s="50" t="str">
        <f t="shared" si="411"/>
        <v>немає даних</v>
      </c>
      <c r="R732" s="47">
        <v>1</v>
      </c>
      <c r="S732" s="44" t="str">
        <f t="shared" si="420"/>
        <v>немає даних</v>
      </c>
      <c r="T732" s="44" t="str">
        <f t="shared" si="421"/>
        <v>немає даних</v>
      </c>
      <c r="U732" s="48" t="str">
        <f t="shared" ref="U732:W732" si="423">IF(Z732&lt;&gt;"",Z732,"немає даних")</f>
        <v>немає даних</v>
      </c>
      <c r="V732" s="48" t="str">
        <f t="shared" si="423"/>
        <v>немає даних</v>
      </c>
      <c r="W732" s="48" t="str">
        <f t="shared" si="423"/>
        <v>немає даних</v>
      </c>
      <c r="X732" s="38"/>
      <c r="Y732" s="38"/>
      <c r="Z732" s="38"/>
      <c r="AA732" s="38"/>
      <c r="AB732" s="38"/>
      <c r="AC732" s="11"/>
      <c r="AD732" s="11"/>
      <c r="AE732" s="11"/>
      <c r="AF732" s="11"/>
      <c r="AG732" s="11"/>
      <c r="AH732" s="11"/>
      <c r="AI732" s="11"/>
    </row>
    <row r="733" spans="1:35" ht="46.5" customHeight="1" outlineLevel="1" x14ac:dyDescent="0.2">
      <c r="A733" s="24">
        <f t="shared" si="408"/>
        <v>2</v>
      </c>
      <c r="B733" s="25" t="s">
        <v>1336</v>
      </c>
      <c r="C733" s="26"/>
      <c r="D733" s="26" t="s">
        <v>31</v>
      </c>
      <c r="E733" s="27">
        <v>168802</v>
      </c>
      <c r="F733" s="26" t="s">
        <v>1337</v>
      </c>
      <c r="G733" s="27">
        <v>11868</v>
      </c>
      <c r="H733" s="39">
        <v>2</v>
      </c>
      <c r="I733" s="30">
        <f t="shared" si="409"/>
        <v>2</v>
      </c>
      <c r="J733" s="30">
        <v>0</v>
      </c>
      <c r="K733" s="31"/>
      <c r="L733" s="32"/>
      <c r="M733" s="32"/>
      <c r="N733" s="32"/>
      <c r="O733" s="33" t="e">
        <f>VLOOKUP(K733,Зони!B:D,2,FALSE)</f>
        <v>#N/A</v>
      </c>
      <c r="P733" s="34" t="str">
        <f t="shared" si="410"/>
        <v>немає даних</v>
      </c>
      <c r="Q733" s="50" t="str">
        <f t="shared" si="411"/>
        <v>немає даних</v>
      </c>
      <c r="R733" s="26">
        <v>1</v>
      </c>
      <c r="S733" s="35">
        <f>VLOOKUP(E733,ящв!A:H,3,FALSE)</f>
        <v>7.0000000000000007E-2</v>
      </c>
      <c r="T733" s="35">
        <f>VLOOKUP(E733,ящв!A:H,4,FALSE)</f>
        <v>1E-3</v>
      </c>
      <c r="U733" s="33">
        <v>13.5</v>
      </c>
      <c r="V733" s="33">
        <v>13.5</v>
      </c>
      <c r="W733" s="36">
        <v>4</v>
      </c>
      <c r="X733" s="38"/>
      <c r="Y733" s="38"/>
      <c r="Z733" s="38"/>
      <c r="AA733" s="38"/>
      <c r="AB733" s="38"/>
      <c r="AC733" s="11"/>
      <c r="AD733" s="11"/>
      <c r="AE733" s="11"/>
      <c r="AF733" s="11"/>
      <c r="AG733" s="11"/>
      <c r="AH733" s="11"/>
      <c r="AI733" s="11"/>
    </row>
    <row r="734" spans="1:35" ht="46.5" customHeight="1" outlineLevel="1" x14ac:dyDescent="0.2">
      <c r="A734" s="24">
        <f t="shared" si="408"/>
        <v>12</v>
      </c>
      <c r="B734" s="25" t="s">
        <v>1338</v>
      </c>
      <c r="C734" s="26"/>
      <c r="D734" s="26" t="s">
        <v>31</v>
      </c>
      <c r="E734" s="27">
        <v>168781</v>
      </c>
      <c r="F734" s="26" t="s">
        <v>1339</v>
      </c>
      <c r="G734" s="27">
        <v>11131</v>
      </c>
      <c r="H734" s="39">
        <v>12</v>
      </c>
      <c r="I734" s="30">
        <f t="shared" si="409"/>
        <v>12</v>
      </c>
      <c r="J734" s="30">
        <v>0</v>
      </c>
      <c r="K734" s="31"/>
      <c r="L734" s="32"/>
      <c r="M734" s="32"/>
      <c r="N734" s="32"/>
      <c r="O734" s="33" t="e">
        <f>VLOOKUP(K734,Зони!B:D,2,FALSE)</f>
        <v>#N/A</v>
      </c>
      <c r="P734" s="34" t="str">
        <f t="shared" si="410"/>
        <v>немає даних</v>
      </c>
      <c r="Q734" s="50" t="str">
        <f t="shared" si="411"/>
        <v>немає даних</v>
      </c>
      <c r="R734" s="26">
        <v>1</v>
      </c>
      <c r="S734" s="35">
        <f>VLOOKUP(E734,ящв!A:H,3,FALSE)</f>
        <v>0.1</v>
      </c>
      <c r="T734" s="44">
        <f t="shared" ref="T734:T751" si="424">IF(Y734&lt;&gt;"",Y734*R734,"немає даних")</f>
        <v>0.01</v>
      </c>
      <c r="U734" s="33">
        <v>6</v>
      </c>
      <c r="V734" s="33">
        <v>6</v>
      </c>
      <c r="W734" s="36">
        <v>3</v>
      </c>
      <c r="X734" s="37">
        <f>VLOOKUP(E734,шт!A:H,3,FALSE)</f>
        <v>0.01</v>
      </c>
      <c r="Y734" s="38">
        <v>0.01</v>
      </c>
      <c r="Z734" s="38">
        <v>8</v>
      </c>
      <c r="AA734" s="38">
        <v>8</v>
      </c>
      <c r="AB734" s="38">
        <v>2</v>
      </c>
      <c r="AC734" s="11"/>
      <c r="AD734" s="11"/>
      <c r="AE734" s="11"/>
      <c r="AF734" s="11"/>
      <c r="AG734" s="11"/>
      <c r="AH734" s="11"/>
      <c r="AI734" s="11"/>
    </row>
    <row r="735" spans="1:35" ht="46.5" customHeight="1" outlineLevel="1" x14ac:dyDescent="0.2">
      <c r="A735" s="24">
        <f t="shared" si="408"/>
        <v>42</v>
      </c>
      <c r="B735" s="25" t="s">
        <v>1340</v>
      </c>
      <c r="C735" s="26"/>
      <c r="D735" s="26"/>
      <c r="E735" s="27">
        <v>168795</v>
      </c>
      <c r="F735" s="26" t="s">
        <v>1341</v>
      </c>
      <c r="G735" s="27">
        <v>11456</v>
      </c>
      <c r="H735" s="39">
        <v>42</v>
      </c>
      <c r="I735" s="30">
        <f t="shared" si="409"/>
        <v>42</v>
      </c>
      <c r="J735" s="30">
        <v>0</v>
      </c>
      <c r="K735" s="31"/>
      <c r="L735" s="32"/>
      <c r="M735" s="32"/>
      <c r="N735" s="32"/>
      <c r="O735" s="33" t="e">
        <f>VLOOKUP(K735,Зони!B:D,2,FALSE)</f>
        <v>#N/A</v>
      </c>
      <c r="P735" s="34" t="str">
        <f t="shared" si="410"/>
        <v>немає даних</v>
      </c>
      <c r="Q735" s="50" t="str">
        <f t="shared" si="411"/>
        <v>немає даних</v>
      </c>
      <c r="R735" s="26">
        <v>1</v>
      </c>
      <c r="S735" s="35">
        <f>VLOOKUP(E735,ящв!A:H,3,FALSE)</f>
        <v>0.01</v>
      </c>
      <c r="T735" s="44" t="str">
        <f t="shared" si="424"/>
        <v>немає даних</v>
      </c>
      <c r="U735" s="33">
        <v>3.5</v>
      </c>
      <c r="V735" s="33">
        <v>3.5</v>
      </c>
      <c r="W735" s="36">
        <v>2</v>
      </c>
      <c r="X735" s="38"/>
      <c r="Y735" s="38"/>
      <c r="Z735" s="38"/>
      <c r="AA735" s="38"/>
      <c r="AB735" s="38"/>
      <c r="AC735" s="11"/>
      <c r="AD735" s="11"/>
      <c r="AE735" s="11"/>
      <c r="AF735" s="11"/>
      <c r="AG735" s="11"/>
      <c r="AH735" s="11"/>
      <c r="AI735" s="11"/>
    </row>
    <row r="736" spans="1:35" ht="46.5" customHeight="1" outlineLevel="1" x14ac:dyDescent="0.2">
      <c r="A736" s="24">
        <f t="shared" si="408"/>
        <v>12</v>
      </c>
      <c r="B736" s="25" t="s">
        <v>1342</v>
      </c>
      <c r="C736" s="26"/>
      <c r="D736" s="26"/>
      <c r="E736" s="27">
        <v>168783</v>
      </c>
      <c r="F736" s="26" t="s">
        <v>1343</v>
      </c>
      <c r="G736" s="27">
        <v>11733</v>
      </c>
      <c r="H736" s="39">
        <v>12</v>
      </c>
      <c r="I736" s="30">
        <f t="shared" si="409"/>
        <v>12</v>
      </c>
      <c r="J736" s="30">
        <v>0</v>
      </c>
      <c r="K736" s="31"/>
      <c r="L736" s="32"/>
      <c r="M736" s="32"/>
      <c r="N736" s="32"/>
      <c r="O736" s="33" t="e">
        <f>VLOOKUP(K736,Зони!B:D,2,FALSE)</f>
        <v>#N/A</v>
      </c>
      <c r="P736" s="34" t="str">
        <f t="shared" si="410"/>
        <v>немає даних</v>
      </c>
      <c r="Q736" s="50" t="str">
        <f t="shared" si="411"/>
        <v>немає даних</v>
      </c>
      <c r="R736" s="26">
        <v>1</v>
      </c>
      <c r="S736" s="35">
        <f>VLOOKUP(E736,ящв!A:H,3,FALSE)</f>
        <v>0.1</v>
      </c>
      <c r="T736" s="44">
        <f t="shared" si="424"/>
        <v>8.0000000000000002E-3</v>
      </c>
      <c r="U736" s="33">
        <v>7</v>
      </c>
      <c r="V736" s="33">
        <v>6.5</v>
      </c>
      <c r="W736" s="36">
        <v>6.5</v>
      </c>
      <c r="X736" s="37">
        <f>VLOOKUP(E736,шт!A:H,3,FALSE)</f>
        <v>8.0000000000000002E-3</v>
      </c>
      <c r="Y736" s="38">
        <v>8.0000000000000002E-3</v>
      </c>
      <c r="Z736" s="38">
        <v>7</v>
      </c>
      <c r="AA736" s="38">
        <v>7</v>
      </c>
      <c r="AB736" s="38">
        <v>7</v>
      </c>
      <c r="AC736" s="11"/>
      <c r="AD736" s="11"/>
      <c r="AE736" s="11"/>
      <c r="AF736" s="11"/>
      <c r="AG736" s="11"/>
      <c r="AH736" s="11"/>
      <c r="AI736" s="11"/>
    </row>
    <row r="737" spans="1:35" ht="46.5" customHeight="1" outlineLevel="1" x14ac:dyDescent="0.2">
      <c r="A737" s="24">
        <f t="shared" si="408"/>
        <v>2</v>
      </c>
      <c r="B737" s="25" t="s">
        <v>1344</v>
      </c>
      <c r="C737" s="26"/>
      <c r="D737" s="26" t="s">
        <v>31</v>
      </c>
      <c r="E737" s="27">
        <v>174630</v>
      </c>
      <c r="F737" s="26" t="s">
        <v>1345</v>
      </c>
      <c r="G737" s="27">
        <v>11286</v>
      </c>
      <c r="H737" s="39">
        <v>2</v>
      </c>
      <c r="I737" s="30">
        <f t="shared" si="409"/>
        <v>2</v>
      </c>
      <c r="J737" s="30">
        <v>0</v>
      </c>
      <c r="K737" s="31"/>
      <c r="L737" s="32"/>
      <c r="M737" s="32"/>
      <c r="N737" s="32"/>
      <c r="O737" s="33" t="e">
        <f>VLOOKUP(K737,Зони!B:D,2,FALSE)</f>
        <v>#N/A</v>
      </c>
      <c r="P737" s="34" t="str">
        <f t="shared" si="410"/>
        <v>немає даних</v>
      </c>
      <c r="Q737" s="50" t="str">
        <f t="shared" si="411"/>
        <v>немає даних</v>
      </c>
      <c r="R737" s="26">
        <v>1</v>
      </c>
      <c r="S737" s="35">
        <f>VLOOKUP(E737,ящв!A:H,3,FALSE)</f>
        <v>0.01</v>
      </c>
      <c r="T737" s="44" t="str">
        <f t="shared" si="424"/>
        <v>немає даних</v>
      </c>
      <c r="U737" s="33">
        <v>7</v>
      </c>
      <c r="V737" s="33">
        <v>7</v>
      </c>
      <c r="W737" s="36">
        <v>2</v>
      </c>
      <c r="X737" s="38"/>
      <c r="Y737" s="38"/>
      <c r="Z737" s="38"/>
      <c r="AA737" s="38"/>
      <c r="AB737" s="38"/>
      <c r="AC737" s="11"/>
      <c r="AD737" s="11"/>
      <c r="AE737" s="11"/>
      <c r="AF737" s="11"/>
      <c r="AG737" s="11"/>
      <c r="AH737" s="11"/>
      <c r="AI737" s="11"/>
    </row>
    <row r="738" spans="1:35" ht="46.5" customHeight="1" outlineLevel="1" x14ac:dyDescent="0.2">
      <c r="A738" s="24">
        <f t="shared" si="408"/>
        <v>9</v>
      </c>
      <c r="B738" s="25" t="s">
        <v>1346</v>
      </c>
      <c r="C738" s="26"/>
      <c r="D738" s="26" t="s">
        <v>31</v>
      </c>
      <c r="E738" s="27">
        <v>168925</v>
      </c>
      <c r="F738" s="26" t="s">
        <v>1347</v>
      </c>
      <c r="G738" s="27">
        <v>11224</v>
      </c>
      <c r="H738" s="39">
        <v>9</v>
      </c>
      <c r="I738" s="30">
        <f t="shared" si="409"/>
        <v>9</v>
      </c>
      <c r="J738" s="30">
        <v>0</v>
      </c>
      <c r="K738" s="31"/>
      <c r="L738" s="32"/>
      <c r="M738" s="32"/>
      <c r="N738" s="32"/>
      <c r="O738" s="33" t="e">
        <f>VLOOKUP(K738,Зони!B:D,2,FALSE)</f>
        <v>#N/A</v>
      </c>
      <c r="P738" s="34" t="str">
        <f t="shared" si="410"/>
        <v>немає даних</v>
      </c>
      <c r="Q738" s="50" t="str">
        <f t="shared" si="411"/>
        <v>немає даних</v>
      </c>
      <c r="R738" s="26">
        <v>1</v>
      </c>
      <c r="S738" s="35">
        <f>VLOOKUP(E738,ящв!A:H,3,FALSE)</f>
        <v>0.01</v>
      </c>
      <c r="T738" s="44">
        <f t="shared" si="424"/>
        <v>5.0000000000000001E-3</v>
      </c>
      <c r="U738" s="33">
        <v>4.5</v>
      </c>
      <c r="V738" s="33">
        <v>4.5</v>
      </c>
      <c r="W738" s="36">
        <v>4.5</v>
      </c>
      <c r="X738" s="37">
        <f>VLOOKUP(E738,шт!A:H,3,FALSE)</f>
        <v>5.0000000000000001E-3</v>
      </c>
      <c r="Y738" s="38">
        <v>5.0000000000000001E-3</v>
      </c>
      <c r="Z738" s="38">
        <v>4.5</v>
      </c>
      <c r="AA738" s="38">
        <v>4.5</v>
      </c>
      <c r="AB738" s="38">
        <v>4.5</v>
      </c>
      <c r="AC738" s="11"/>
      <c r="AD738" s="11"/>
      <c r="AE738" s="11"/>
      <c r="AF738" s="11"/>
      <c r="AG738" s="11"/>
      <c r="AH738" s="11"/>
      <c r="AI738" s="11"/>
    </row>
    <row r="739" spans="1:35" ht="46.5" customHeight="1" outlineLevel="1" x14ac:dyDescent="0.2">
      <c r="A739" s="24">
        <f t="shared" si="408"/>
        <v>3</v>
      </c>
      <c r="B739" s="25" t="s">
        <v>1348</v>
      </c>
      <c r="C739" s="26"/>
      <c r="D739" s="26" t="s">
        <v>31</v>
      </c>
      <c r="E739" s="27">
        <v>168892</v>
      </c>
      <c r="F739" s="26" t="s">
        <v>1349</v>
      </c>
      <c r="G739" s="27">
        <v>11411</v>
      </c>
      <c r="H739" s="39">
        <v>3</v>
      </c>
      <c r="I739" s="30">
        <f t="shared" si="409"/>
        <v>3</v>
      </c>
      <c r="J739" s="30">
        <v>0</v>
      </c>
      <c r="K739" s="31"/>
      <c r="L739" s="32"/>
      <c r="M739" s="32"/>
      <c r="N739" s="32"/>
      <c r="O739" s="33" t="e">
        <f>VLOOKUP(K739,Зони!B:D,2,FALSE)</f>
        <v>#N/A</v>
      </c>
      <c r="P739" s="34" t="str">
        <f t="shared" si="410"/>
        <v>немає даних</v>
      </c>
      <c r="Q739" s="50" t="str">
        <f t="shared" si="411"/>
        <v>немає даних</v>
      </c>
      <c r="R739" s="26">
        <v>1</v>
      </c>
      <c r="S739" s="35">
        <f>VLOOKUP(E739,ящв!A:H,3,FALSE)</f>
        <v>0.1</v>
      </c>
      <c r="T739" s="44" t="str">
        <f t="shared" si="424"/>
        <v>немає даних</v>
      </c>
      <c r="U739" s="33">
        <v>4</v>
      </c>
      <c r="V739" s="33">
        <v>4</v>
      </c>
      <c r="W739" s="36">
        <v>4</v>
      </c>
      <c r="X739" s="38"/>
      <c r="Y739" s="38"/>
      <c r="Z739" s="38"/>
      <c r="AA739" s="38"/>
      <c r="AB739" s="38"/>
      <c r="AC739" s="11"/>
      <c r="AD739" s="11"/>
      <c r="AE739" s="11"/>
      <c r="AF739" s="11"/>
      <c r="AG739" s="11"/>
      <c r="AH739" s="11"/>
      <c r="AI739" s="11"/>
    </row>
    <row r="740" spans="1:35" ht="46.5" customHeight="1" outlineLevel="1" x14ac:dyDescent="0.2">
      <c r="A740" s="24">
        <f t="shared" si="408"/>
        <v>6</v>
      </c>
      <c r="B740" s="25" t="s">
        <v>1350</v>
      </c>
      <c r="C740" s="26"/>
      <c r="D740" s="26" t="s">
        <v>31</v>
      </c>
      <c r="E740" s="27">
        <v>168777</v>
      </c>
      <c r="F740" s="26" t="s">
        <v>1351</v>
      </c>
      <c r="G740" s="27">
        <v>11720</v>
      </c>
      <c r="H740" s="39">
        <v>6</v>
      </c>
      <c r="I740" s="30">
        <f t="shared" si="409"/>
        <v>6</v>
      </c>
      <c r="J740" s="30">
        <v>0</v>
      </c>
      <c r="K740" s="31"/>
      <c r="L740" s="32"/>
      <c r="M740" s="32"/>
      <c r="N740" s="32"/>
      <c r="O740" s="33" t="e">
        <f>VLOOKUP(K740,Зони!B:D,2,FALSE)</f>
        <v>#N/A</v>
      </c>
      <c r="P740" s="34" t="str">
        <f t="shared" si="410"/>
        <v>немає даних</v>
      </c>
      <c r="Q740" s="50" t="str">
        <f t="shared" si="411"/>
        <v>немає даних</v>
      </c>
      <c r="R740" s="26">
        <v>1</v>
      </c>
      <c r="S740" s="35">
        <f>VLOOKUP(E740,ящв!A:H,3,FALSE)</f>
        <v>0.01</v>
      </c>
      <c r="T740" s="44">
        <f t="shared" si="424"/>
        <v>5.0000000000000001E-3</v>
      </c>
      <c r="U740" s="33">
        <v>4.5</v>
      </c>
      <c r="V740" s="33">
        <v>4.5</v>
      </c>
      <c r="W740" s="36">
        <v>4.5</v>
      </c>
      <c r="X740" s="37">
        <f>VLOOKUP(E740,шт!A:H,3,FALSE)</f>
        <v>5.0000000000000001E-3</v>
      </c>
      <c r="Y740" s="38">
        <v>5.0000000000000001E-3</v>
      </c>
      <c r="Z740" s="38">
        <v>4.5</v>
      </c>
      <c r="AA740" s="38">
        <v>4.5</v>
      </c>
      <c r="AB740" s="38">
        <v>4.5</v>
      </c>
      <c r="AC740" s="11"/>
      <c r="AD740" s="11"/>
      <c r="AE740" s="11"/>
      <c r="AF740" s="11"/>
      <c r="AG740" s="11"/>
      <c r="AH740" s="11"/>
      <c r="AI740" s="11"/>
    </row>
    <row r="741" spans="1:35" ht="46.5" customHeight="1" outlineLevel="1" x14ac:dyDescent="0.2">
      <c r="A741" s="24">
        <f t="shared" si="408"/>
        <v>2</v>
      </c>
      <c r="B741" s="25" t="s">
        <v>1352</v>
      </c>
      <c r="C741" s="26"/>
      <c r="D741" s="26"/>
      <c r="E741" s="27">
        <v>174073</v>
      </c>
      <c r="F741" s="26"/>
      <c r="G741" s="27">
        <v>61967</v>
      </c>
      <c r="H741" s="39">
        <v>2</v>
      </c>
      <c r="I741" s="45">
        <f t="shared" si="409"/>
        <v>2</v>
      </c>
      <c r="J741" s="30">
        <v>0</v>
      </c>
      <c r="K741" s="31"/>
      <c r="L741" s="32"/>
      <c r="M741" s="32"/>
      <c r="N741" s="32"/>
      <c r="O741" s="33" t="e">
        <f>VLOOKUP(K741,Зони!B:D,2,FALSE)</f>
        <v>#N/A</v>
      </c>
      <c r="P741" s="34" t="str">
        <f t="shared" si="410"/>
        <v>немає даних</v>
      </c>
      <c r="Q741" s="50" t="str">
        <f t="shared" si="411"/>
        <v>немає даних</v>
      </c>
      <c r="R741" s="47">
        <v>1</v>
      </c>
      <c r="S741" s="44" t="str">
        <f t="shared" ref="S741:S751" si="425">IF(X741&lt;&gt;"",X741*R741,"немає даних")</f>
        <v>немає даних</v>
      </c>
      <c r="T741" s="44" t="str">
        <f t="shared" si="424"/>
        <v>немає даних</v>
      </c>
      <c r="U741" s="48" t="str">
        <f t="shared" ref="U741:W741" si="426">IF(Z741&lt;&gt;"",Z741,"немає даних")</f>
        <v>немає даних</v>
      </c>
      <c r="V741" s="48" t="str">
        <f t="shared" si="426"/>
        <v>немає даних</v>
      </c>
      <c r="W741" s="48" t="str">
        <f t="shared" si="426"/>
        <v>немає даних</v>
      </c>
      <c r="X741" s="38"/>
      <c r="Y741" s="38"/>
      <c r="Z741" s="38"/>
      <c r="AA741" s="38"/>
      <c r="AB741" s="38"/>
      <c r="AC741" s="11"/>
      <c r="AD741" s="11"/>
      <c r="AE741" s="11"/>
      <c r="AF741" s="11"/>
      <c r="AG741" s="11"/>
      <c r="AH741" s="11"/>
      <c r="AI741" s="11"/>
    </row>
    <row r="742" spans="1:35" ht="46.5" customHeight="1" outlineLevel="1" x14ac:dyDescent="0.2">
      <c r="A742" s="24">
        <f t="shared" si="408"/>
        <v>1</v>
      </c>
      <c r="B742" s="25" t="s">
        <v>1353</v>
      </c>
      <c r="C742" s="26"/>
      <c r="D742" s="26"/>
      <c r="E742" s="27">
        <v>172309</v>
      </c>
      <c r="F742" s="26"/>
      <c r="G742" s="27">
        <v>12704</v>
      </c>
      <c r="H742" s="39">
        <v>1</v>
      </c>
      <c r="I742" s="45">
        <f t="shared" si="409"/>
        <v>1</v>
      </c>
      <c r="J742" s="30">
        <v>0</v>
      </c>
      <c r="K742" s="31"/>
      <c r="L742" s="32"/>
      <c r="M742" s="32"/>
      <c r="N742" s="32"/>
      <c r="O742" s="33" t="e">
        <f>VLOOKUP(K742,Зони!B:D,2,FALSE)</f>
        <v>#N/A</v>
      </c>
      <c r="P742" s="34" t="str">
        <f t="shared" si="410"/>
        <v>немає даних</v>
      </c>
      <c r="Q742" s="50" t="str">
        <f t="shared" si="411"/>
        <v>немає даних</v>
      </c>
      <c r="R742" s="47">
        <v>1</v>
      </c>
      <c r="S742" s="44" t="str">
        <f t="shared" si="425"/>
        <v>немає даних</v>
      </c>
      <c r="T742" s="44" t="str">
        <f t="shared" si="424"/>
        <v>немає даних</v>
      </c>
      <c r="U742" s="48" t="str">
        <f t="shared" ref="U742:W742" si="427">IF(Z742&lt;&gt;"",Z742,"немає даних")</f>
        <v>немає даних</v>
      </c>
      <c r="V742" s="48" t="str">
        <f t="shared" si="427"/>
        <v>немає даних</v>
      </c>
      <c r="W742" s="48" t="str">
        <f t="shared" si="427"/>
        <v>немає даних</v>
      </c>
      <c r="X742" s="38"/>
      <c r="Y742" s="38"/>
      <c r="Z742" s="38"/>
      <c r="AA742" s="38"/>
      <c r="AB742" s="38"/>
      <c r="AC742" s="11"/>
      <c r="AD742" s="11"/>
      <c r="AE742" s="11"/>
      <c r="AF742" s="11"/>
      <c r="AG742" s="11"/>
      <c r="AH742" s="11"/>
      <c r="AI742" s="11"/>
    </row>
    <row r="743" spans="1:35" ht="46.5" customHeight="1" outlineLevel="1" x14ac:dyDescent="0.2">
      <c r="A743" s="24">
        <f t="shared" si="408"/>
        <v>1</v>
      </c>
      <c r="B743" s="25" t="s">
        <v>1354</v>
      </c>
      <c r="C743" s="26"/>
      <c r="D743" s="26"/>
      <c r="E743" s="27">
        <v>172314</v>
      </c>
      <c r="F743" s="26"/>
      <c r="G743" s="27">
        <v>12710</v>
      </c>
      <c r="H743" s="39">
        <v>1</v>
      </c>
      <c r="I743" s="45">
        <f t="shared" si="409"/>
        <v>1</v>
      </c>
      <c r="J743" s="30">
        <v>0</v>
      </c>
      <c r="K743" s="31"/>
      <c r="L743" s="32"/>
      <c r="M743" s="32"/>
      <c r="N743" s="32"/>
      <c r="O743" s="33" t="e">
        <f>VLOOKUP(K743,Зони!B:D,2,FALSE)</f>
        <v>#N/A</v>
      </c>
      <c r="P743" s="34" t="str">
        <f t="shared" si="410"/>
        <v>немає даних</v>
      </c>
      <c r="Q743" s="50" t="str">
        <f t="shared" si="411"/>
        <v>немає даних</v>
      </c>
      <c r="R743" s="47">
        <v>1</v>
      </c>
      <c r="S743" s="44" t="str">
        <f t="shared" si="425"/>
        <v>немає даних</v>
      </c>
      <c r="T743" s="44" t="str">
        <f t="shared" si="424"/>
        <v>немає даних</v>
      </c>
      <c r="U743" s="48" t="str">
        <f t="shared" ref="U743:W743" si="428">IF(Z743&lt;&gt;"",Z743,"немає даних")</f>
        <v>немає даних</v>
      </c>
      <c r="V743" s="48" t="str">
        <f t="shared" si="428"/>
        <v>немає даних</v>
      </c>
      <c r="W743" s="48" t="str">
        <f t="shared" si="428"/>
        <v>немає даних</v>
      </c>
      <c r="X743" s="38"/>
      <c r="Y743" s="38"/>
      <c r="Z743" s="38"/>
      <c r="AA743" s="38"/>
      <c r="AB743" s="38"/>
      <c r="AC743" s="11"/>
      <c r="AD743" s="11"/>
      <c r="AE743" s="11"/>
      <c r="AF743" s="11"/>
      <c r="AG743" s="11"/>
      <c r="AH743" s="11"/>
      <c r="AI743" s="11"/>
    </row>
    <row r="744" spans="1:35" ht="46.5" customHeight="1" outlineLevel="1" x14ac:dyDescent="0.2">
      <c r="A744" s="24">
        <f t="shared" si="408"/>
        <v>2</v>
      </c>
      <c r="B744" s="25" t="s">
        <v>1355</v>
      </c>
      <c r="C744" s="26"/>
      <c r="D744" s="26"/>
      <c r="E744" s="27">
        <v>168782</v>
      </c>
      <c r="F744" s="26"/>
      <c r="G744" s="27">
        <v>11732</v>
      </c>
      <c r="H744" s="39">
        <v>2</v>
      </c>
      <c r="I744" s="45">
        <f t="shared" si="409"/>
        <v>2</v>
      </c>
      <c r="J744" s="30">
        <v>0</v>
      </c>
      <c r="K744" s="31"/>
      <c r="L744" s="32"/>
      <c r="M744" s="32"/>
      <c r="N744" s="32"/>
      <c r="O744" s="33" t="e">
        <f>VLOOKUP(K744,Зони!B:D,2,FALSE)</f>
        <v>#N/A</v>
      </c>
      <c r="P744" s="34" t="str">
        <f t="shared" si="410"/>
        <v>немає даних</v>
      </c>
      <c r="Q744" s="50" t="str">
        <f t="shared" si="411"/>
        <v>немає даних</v>
      </c>
      <c r="R744" s="47">
        <v>1</v>
      </c>
      <c r="S744" s="44" t="str">
        <f t="shared" si="425"/>
        <v>немає даних</v>
      </c>
      <c r="T744" s="44" t="str">
        <f t="shared" si="424"/>
        <v>немає даних</v>
      </c>
      <c r="U744" s="48" t="str">
        <f t="shared" ref="U744:W744" si="429">IF(Z744&lt;&gt;"",Z744,"немає даних")</f>
        <v>немає даних</v>
      </c>
      <c r="V744" s="48" t="str">
        <f t="shared" si="429"/>
        <v>немає даних</v>
      </c>
      <c r="W744" s="48" t="str">
        <f t="shared" si="429"/>
        <v>немає даних</v>
      </c>
      <c r="X744" s="38"/>
      <c r="Y744" s="38"/>
      <c r="Z744" s="38"/>
      <c r="AA744" s="38"/>
      <c r="AB744" s="38"/>
      <c r="AC744" s="11"/>
      <c r="AD744" s="11"/>
      <c r="AE744" s="11"/>
      <c r="AF744" s="11"/>
      <c r="AG744" s="11"/>
      <c r="AH744" s="11"/>
      <c r="AI744" s="11"/>
    </row>
    <row r="745" spans="1:35" ht="46.5" customHeight="1" outlineLevel="1" x14ac:dyDescent="0.2">
      <c r="A745" s="24">
        <f t="shared" si="408"/>
        <v>11</v>
      </c>
      <c r="B745" s="25" t="s">
        <v>1356</v>
      </c>
      <c r="C745" s="26"/>
      <c r="D745" s="26"/>
      <c r="E745" s="27">
        <v>172341</v>
      </c>
      <c r="F745" s="26"/>
      <c r="G745" s="27">
        <v>12715</v>
      </c>
      <c r="H745" s="39">
        <v>11</v>
      </c>
      <c r="I745" s="45">
        <f t="shared" si="409"/>
        <v>11</v>
      </c>
      <c r="J745" s="30">
        <v>0</v>
      </c>
      <c r="K745" s="31"/>
      <c r="L745" s="32"/>
      <c r="M745" s="32"/>
      <c r="N745" s="32"/>
      <c r="O745" s="33" t="e">
        <f>VLOOKUP(K745,Зони!B:D,2,FALSE)</f>
        <v>#N/A</v>
      </c>
      <c r="P745" s="34" t="str">
        <f t="shared" si="410"/>
        <v>немає даних</v>
      </c>
      <c r="Q745" s="50" t="str">
        <f t="shared" si="411"/>
        <v>немає даних</v>
      </c>
      <c r="R745" s="47">
        <v>1</v>
      </c>
      <c r="S745" s="44" t="str">
        <f t="shared" si="425"/>
        <v>немає даних</v>
      </c>
      <c r="T745" s="44" t="str">
        <f t="shared" si="424"/>
        <v>немає даних</v>
      </c>
      <c r="U745" s="48" t="str">
        <f t="shared" ref="U745:W745" si="430">IF(Z745&lt;&gt;"",Z745,"немає даних")</f>
        <v>немає даних</v>
      </c>
      <c r="V745" s="48" t="str">
        <f t="shared" si="430"/>
        <v>немає даних</v>
      </c>
      <c r="W745" s="48" t="str">
        <f t="shared" si="430"/>
        <v>немає даних</v>
      </c>
      <c r="X745" s="38"/>
      <c r="Y745" s="38"/>
      <c r="Z745" s="38"/>
      <c r="AA745" s="38"/>
      <c r="AB745" s="38"/>
      <c r="AC745" s="11"/>
      <c r="AD745" s="11"/>
      <c r="AE745" s="11"/>
      <c r="AF745" s="11"/>
      <c r="AG745" s="11"/>
      <c r="AH745" s="11"/>
      <c r="AI745" s="11"/>
    </row>
    <row r="746" spans="1:35" ht="46.5" customHeight="1" outlineLevel="1" x14ac:dyDescent="0.2">
      <c r="A746" s="24">
        <f t="shared" si="408"/>
        <v>10</v>
      </c>
      <c r="B746" s="25" t="s">
        <v>1357</v>
      </c>
      <c r="C746" s="26"/>
      <c r="D746" s="26"/>
      <c r="E746" s="27">
        <v>172318</v>
      </c>
      <c r="F746" s="26"/>
      <c r="G746" s="27">
        <v>12716</v>
      </c>
      <c r="H746" s="39">
        <v>10</v>
      </c>
      <c r="I746" s="45">
        <f t="shared" si="409"/>
        <v>10</v>
      </c>
      <c r="J746" s="30">
        <v>0</v>
      </c>
      <c r="K746" s="31"/>
      <c r="L746" s="32"/>
      <c r="M746" s="32"/>
      <c r="N746" s="32"/>
      <c r="O746" s="33" t="e">
        <f>VLOOKUP(K746,Зони!B:D,2,FALSE)</f>
        <v>#N/A</v>
      </c>
      <c r="P746" s="34" t="str">
        <f t="shared" si="410"/>
        <v>немає даних</v>
      </c>
      <c r="Q746" s="50" t="str">
        <f t="shared" si="411"/>
        <v>немає даних</v>
      </c>
      <c r="R746" s="47">
        <v>1</v>
      </c>
      <c r="S746" s="44" t="str">
        <f t="shared" si="425"/>
        <v>немає даних</v>
      </c>
      <c r="T746" s="44" t="str">
        <f t="shared" si="424"/>
        <v>немає даних</v>
      </c>
      <c r="U746" s="48" t="str">
        <f t="shared" ref="U746:W746" si="431">IF(Z746&lt;&gt;"",Z746,"немає даних")</f>
        <v>немає даних</v>
      </c>
      <c r="V746" s="48" t="str">
        <f t="shared" si="431"/>
        <v>немає даних</v>
      </c>
      <c r="W746" s="48" t="str">
        <f t="shared" si="431"/>
        <v>немає даних</v>
      </c>
      <c r="X746" s="38"/>
      <c r="Y746" s="38"/>
      <c r="Z746" s="38"/>
      <c r="AA746" s="38"/>
      <c r="AB746" s="38"/>
      <c r="AC746" s="11"/>
      <c r="AD746" s="11"/>
      <c r="AE746" s="11"/>
      <c r="AF746" s="11"/>
      <c r="AG746" s="11"/>
      <c r="AH746" s="11"/>
      <c r="AI746" s="11"/>
    </row>
    <row r="747" spans="1:35" ht="46.5" customHeight="1" outlineLevel="1" x14ac:dyDescent="0.2">
      <c r="A747" s="24">
        <f t="shared" si="408"/>
        <v>2</v>
      </c>
      <c r="B747" s="25" t="s">
        <v>1358</v>
      </c>
      <c r="C747" s="26"/>
      <c r="D747" s="26"/>
      <c r="E747" s="27">
        <v>172319</v>
      </c>
      <c r="F747" s="26"/>
      <c r="G747" s="27">
        <v>12717</v>
      </c>
      <c r="H747" s="39">
        <v>2</v>
      </c>
      <c r="I747" s="45">
        <f t="shared" si="409"/>
        <v>2</v>
      </c>
      <c r="J747" s="30">
        <v>0</v>
      </c>
      <c r="K747" s="31"/>
      <c r="L747" s="32"/>
      <c r="M747" s="32"/>
      <c r="N747" s="32"/>
      <c r="O747" s="33" t="e">
        <f>VLOOKUP(K747,Зони!B:D,2,FALSE)</f>
        <v>#N/A</v>
      </c>
      <c r="P747" s="34" t="str">
        <f t="shared" si="410"/>
        <v>немає даних</v>
      </c>
      <c r="Q747" s="50" t="str">
        <f t="shared" si="411"/>
        <v>немає даних</v>
      </c>
      <c r="R747" s="47">
        <v>1</v>
      </c>
      <c r="S747" s="44" t="str">
        <f t="shared" si="425"/>
        <v>немає даних</v>
      </c>
      <c r="T747" s="44" t="str">
        <f t="shared" si="424"/>
        <v>немає даних</v>
      </c>
      <c r="U747" s="48" t="str">
        <f t="shared" ref="U747:W747" si="432">IF(Z747&lt;&gt;"",Z747,"немає даних")</f>
        <v>немає даних</v>
      </c>
      <c r="V747" s="48" t="str">
        <f t="shared" si="432"/>
        <v>немає даних</v>
      </c>
      <c r="W747" s="48" t="str">
        <f t="shared" si="432"/>
        <v>немає даних</v>
      </c>
      <c r="X747" s="38"/>
      <c r="Y747" s="38"/>
      <c r="Z747" s="38"/>
      <c r="AA747" s="38"/>
      <c r="AB747" s="38"/>
      <c r="AC747" s="11"/>
      <c r="AD747" s="11"/>
      <c r="AE747" s="11"/>
      <c r="AF747" s="11"/>
      <c r="AG747" s="11"/>
      <c r="AH747" s="11"/>
      <c r="AI747" s="11"/>
    </row>
    <row r="748" spans="1:35" ht="46.5" customHeight="1" outlineLevel="1" x14ac:dyDescent="0.2">
      <c r="A748" s="24">
        <f t="shared" si="408"/>
        <v>5</v>
      </c>
      <c r="B748" s="25" t="s">
        <v>1359</v>
      </c>
      <c r="C748" s="26"/>
      <c r="D748" s="26"/>
      <c r="E748" s="27">
        <v>172310</v>
      </c>
      <c r="F748" s="26"/>
      <c r="G748" s="27">
        <v>12711</v>
      </c>
      <c r="H748" s="39">
        <v>5</v>
      </c>
      <c r="I748" s="45">
        <f t="shared" si="409"/>
        <v>5</v>
      </c>
      <c r="J748" s="30">
        <v>0</v>
      </c>
      <c r="K748" s="31"/>
      <c r="L748" s="32"/>
      <c r="M748" s="32"/>
      <c r="N748" s="32"/>
      <c r="O748" s="33" t="e">
        <f>VLOOKUP(K748,Зони!B:D,2,FALSE)</f>
        <v>#N/A</v>
      </c>
      <c r="P748" s="34" t="str">
        <f t="shared" si="410"/>
        <v>немає даних</v>
      </c>
      <c r="Q748" s="50" t="str">
        <f t="shared" si="411"/>
        <v>немає даних</v>
      </c>
      <c r="R748" s="47">
        <v>1</v>
      </c>
      <c r="S748" s="44" t="str">
        <f t="shared" si="425"/>
        <v>немає даних</v>
      </c>
      <c r="T748" s="44" t="str">
        <f t="shared" si="424"/>
        <v>немає даних</v>
      </c>
      <c r="U748" s="48" t="str">
        <f t="shared" ref="U748:W748" si="433">IF(Z748&lt;&gt;"",Z748,"немає даних")</f>
        <v>немає даних</v>
      </c>
      <c r="V748" s="48" t="str">
        <f t="shared" si="433"/>
        <v>немає даних</v>
      </c>
      <c r="W748" s="48" t="str">
        <f t="shared" si="433"/>
        <v>немає даних</v>
      </c>
      <c r="X748" s="38"/>
      <c r="Y748" s="38"/>
      <c r="Z748" s="38"/>
      <c r="AA748" s="38"/>
      <c r="AB748" s="38"/>
      <c r="AC748" s="11"/>
      <c r="AD748" s="11"/>
      <c r="AE748" s="11"/>
      <c r="AF748" s="11"/>
      <c r="AG748" s="11"/>
      <c r="AH748" s="11"/>
      <c r="AI748" s="11"/>
    </row>
    <row r="749" spans="1:35" ht="46.5" customHeight="1" outlineLevel="1" x14ac:dyDescent="0.2">
      <c r="A749" s="24">
        <f t="shared" si="408"/>
        <v>3</v>
      </c>
      <c r="B749" s="25" t="s">
        <v>1360</v>
      </c>
      <c r="C749" s="26"/>
      <c r="D749" s="26"/>
      <c r="E749" s="27">
        <v>168896</v>
      </c>
      <c r="F749" s="26"/>
      <c r="G749" s="27">
        <v>12712</v>
      </c>
      <c r="H749" s="39">
        <v>3</v>
      </c>
      <c r="I749" s="45">
        <f t="shared" si="409"/>
        <v>3</v>
      </c>
      <c r="J749" s="30">
        <v>0</v>
      </c>
      <c r="K749" s="31"/>
      <c r="L749" s="32"/>
      <c r="M749" s="32"/>
      <c r="N749" s="32"/>
      <c r="O749" s="33" t="e">
        <f>VLOOKUP(K749,Зони!B:D,2,FALSE)</f>
        <v>#N/A</v>
      </c>
      <c r="P749" s="34" t="str">
        <f t="shared" si="410"/>
        <v>немає даних</v>
      </c>
      <c r="Q749" s="50" t="str">
        <f t="shared" si="411"/>
        <v>немає даних</v>
      </c>
      <c r="R749" s="47">
        <v>1</v>
      </c>
      <c r="S749" s="44" t="str">
        <f t="shared" si="425"/>
        <v>немає даних</v>
      </c>
      <c r="T749" s="44" t="str">
        <f t="shared" si="424"/>
        <v>немає даних</v>
      </c>
      <c r="U749" s="48" t="str">
        <f t="shared" ref="U749:W749" si="434">IF(Z749&lt;&gt;"",Z749,"немає даних")</f>
        <v>немає даних</v>
      </c>
      <c r="V749" s="48" t="str">
        <f t="shared" si="434"/>
        <v>немає даних</v>
      </c>
      <c r="W749" s="48" t="str">
        <f t="shared" si="434"/>
        <v>немає даних</v>
      </c>
      <c r="X749" s="38"/>
      <c r="Y749" s="38"/>
      <c r="Z749" s="38"/>
      <c r="AA749" s="38"/>
      <c r="AB749" s="38"/>
      <c r="AC749" s="11"/>
      <c r="AD749" s="11"/>
      <c r="AE749" s="11"/>
      <c r="AF749" s="11"/>
      <c r="AG749" s="11"/>
      <c r="AH749" s="11"/>
      <c r="AI749" s="11"/>
    </row>
    <row r="750" spans="1:35" ht="46.5" customHeight="1" outlineLevel="1" x14ac:dyDescent="0.2">
      <c r="A750" s="24">
        <f t="shared" si="408"/>
        <v>5</v>
      </c>
      <c r="B750" s="25" t="s">
        <v>1361</v>
      </c>
      <c r="C750" s="26"/>
      <c r="D750" s="26"/>
      <c r="E750" s="27">
        <v>167827</v>
      </c>
      <c r="F750" s="26"/>
      <c r="G750" s="27">
        <v>99646</v>
      </c>
      <c r="H750" s="39">
        <v>5</v>
      </c>
      <c r="I750" s="45">
        <f t="shared" si="409"/>
        <v>5</v>
      </c>
      <c r="J750" s="30">
        <v>0</v>
      </c>
      <c r="K750" s="31"/>
      <c r="L750" s="32"/>
      <c r="M750" s="32"/>
      <c r="N750" s="32"/>
      <c r="O750" s="33" t="e">
        <f>VLOOKUP(K750,Зони!B:D,2,FALSE)</f>
        <v>#N/A</v>
      </c>
      <c r="P750" s="34" t="str">
        <f t="shared" si="410"/>
        <v>немає даних</v>
      </c>
      <c r="Q750" s="50" t="str">
        <f t="shared" si="411"/>
        <v>немає даних</v>
      </c>
      <c r="R750" s="47">
        <v>1</v>
      </c>
      <c r="S750" s="44" t="str">
        <f t="shared" si="425"/>
        <v>немає даних</v>
      </c>
      <c r="T750" s="44" t="str">
        <f t="shared" si="424"/>
        <v>немає даних</v>
      </c>
      <c r="U750" s="48" t="str">
        <f t="shared" ref="U750:W750" si="435">IF(Z750&lt;&gt;"",Z750,"немає даних")</f>
        <v>немає даних</v>
      </c>
      <c r="V750" s="48" t="str">
        <f t="shared" si="435"/>
        <v>немає даних</v>
      </c>
      <c r="W750" s="48" t="str">
        <f t="shared" si="435"/>
        <v>немає даних</v>
      </c>
      <c r="X750" s="38"/>
      <c r="Y750" s="38"/>
      <c r="Z750" s="38"/>
      <c r="AA750" s="38"/>
      <c r="AB750" s="38"/>
      <c r="AC750" s="11"/>
      <c r="AD750" s="11"/>
      <c r="AE750" s="11"/>
      <c r="AF750" s="11"/>
      <c r="AG750" s="11"/>
      <c r="AH750" s="11"/>
      <c r="AI750" s="11"/>
    </row>
    <row r="751" spans="1:35" ht="46.5" customHeight="1" outlineLevel="1" x14ac:dyDescent="0.2">
      <c r="A751" s="24">
        <f t="shared" si="408"/>
        <v>2</v>
      </c>
      <c r="B751" s="25" t="s">
        <v>1362</v>
      </c>
      <c r="C751" s="26"/>
      <c r="D751" s="26"/>
      <c r="E751" s="27">
        <v>167830</v>
      </c>
      <c r="F751" s="26"/>
      <c r="G751" s="26" t="s">
        <v>1363</v>
      </c>
      <c r="H751" s="39">
        <v>2</v>
      </c>
      <c r="I751" s="45">
        <f t="shared" si="409"/>
        <v>2</v>
      </c>
      <c r="J751" s="30">
        <v>0</v>
      </c>
      <c r="K751" s="31"/>
      <c r="L751" s="32"/>
      <c r="M751" s="32"/>
      <c r="N751" s="32"/>
      <c r="O751" s="33" t="e">
        <f>VLOOKUP(K751,Зони!B:D,2,FALSE)</f>
        <v>#N/A</v>
      </c>
      <c r="P751" s="34" t="str">
        <f t="shared" si="410"/>
        <v>немає даних</v>
      </c>
      <c r="Q751" s="50" t="str">
        <f t="shared" si="411"/>
        <v>немає даних</v>
      </c>
      <c r="R751" s="47">
        <v>1</v>
      </c>
      <c r="S751" s="44" t="str">
        <f t="shared" si="425"/>
        <v>немає даних</v>
      </c>
      <c r="T751" s="44" t="str">
        <f t="shared" si="424"/>
        <v>немає даних</v>
      </c>
      <c r="U751" s="48" t="str">
        <f t="shared" ref="U751:W751" si="436">IF(Z751&lt;&gt;"",Z751,"немає даних")</f>
        <v>немає даних</v>
      </c>
      <c r="V751" s="48" t="str">
        <f t="shared" si="436"/>
        <v>немає даних</v>
      </c>
      <c r="W751" s="48" t="str">
        <f t="shared" si="436"/>
        <v>немає даних</v>
      </c>
      <c r="X751" s="38"/>
      <c r="Y751" s="38"/>
      <c r="Z751" s="38"/>
      <c r="AA751" s="38"/>
      <c r="AB751" s="38"/>
      <c r="AC751" s="11"/>
      <c r="AD751" s="11"/>
      <c r="AE751" s="11"/>
      <c r="AF751" s="11"/>
      <c r="AG751" s="11"/>
      <c r="AH751" s="11"/>
      <c r="AI751" s="11"/>
    </row>
    <row r="752" spans="1:35" ht="46.5" customHeight="1" outlineLevel="1" x14ac:dyDescent="0.2">
      <c r="A752" s="24">
        <f t="shared" si="408"/>
        <v>7</v>
      </c>
      <c r="B752" s="25" t="s">
        <v>1364</v>
      </c>
      <c r="C752" s="26"/>
      <c r="D752" s="26" t="s">
        <v>31</v>
      </c>
      <c r="E752" s="27">
        <v>175005</v>
      </c>
      <c r="F752" s="26" t="s">
        <v>1365</v>
      </c>
      <c r="G752" s="27">
        <v>13042</v>
      </c>
      <c r="H752" s="39">
        <v>7</v>
      </c>
      <c r="I752" s="30">
        <f t="shared" si="409"/>
        <v>7</v>
      </c>
      <c r="J752" s="30">
        <v>0</v>
      </c>
      <c r="K752" s="31"/>
      <c r="L752" s="32"/>
      <c r="M752" s="32"/>
      <c r="N752" s="32"/>
      <c r="O752" s="33" t="e">
        <f>VLOOKUP(K752,Зони!B:D,2,FALSE)</f>
        <v>#N/A</v>
      </c>
      <c r="P752" s="34" t="str">
        <f t="shared" si="410"/>
        <v>немає даних</v>
      </c>
      <c r="Q752" s="50" t="str">
        <f t="shared" si="411"/>
        <v>немає даних</v>
      </c>
      <c r="R752" s="26">
        <v>1</v>
      </c>
      <c r="S752" s="35">
        <f>VLOOKUP(E752,ящв!A:H,3,FALSE)</f>
        <v>0.3</v>
      </c>
      <c r="T752" s="35">
        <f>VLOOKUP(E752,ящв!A:H,4,FALSE)</f>
        <v>2E-3</v>
      </c>
      <c r="U752" s="33">
        <v>20</v>
      </c>
      <c r="V752" s="33">
        <v>9</v>
      </c>
      <c r="W752" s="36">
        <v>9</v>
      </c>
      <c r="X752" s="38"/>
      <c r="Y752" s="38"/>
      <c r="Z752" s="38"/>
      <c r="AA752" s="38"/>
      <c r="AB752" s="38"/>
      <c r="AC752" s="11"/>
      <c r="AD752" s="11"/>
      <c r="AE752" s="11"/>
      <c r="AF752" s="11"/>
      <c r="AG752" s="11"/>
      <c r="AH752" s="11"/>
      <c r="AI752" s="11"/>
    </row>
    <row r="753" spans="1:35" ht="46.5" customHeight="1" outlineLevel="1" x14ac:dyDescent="0.2">
      <c r="A753" s="24">
        <f t="shared" si="408"/>
        <v>5</v>
      </c>
      <c r="B753" s="25" t="s">
        <v>1366</v>
      </c>
      <c r="C753" s="26"/>
      <c r="D753" s="26"/>
      <c r="E753" s="27">
        <v>169829</v>
      </c>
      <c r="F753" s="26" t="s">
        <v>1367</v>
      </c>
      <c r="G753" s="27">
        <v>11899</v>
      </c>
      <c r="H753" s="39">
        <v>5</v>
      </c>
      <c r="I753" s="30">
        <f t="shared" si="409"/>
        <v>5</v>
      </c>
      <c r="J753" s="30">
        <v>0</v>
      </c>
      <c r="K753" s="31"/>
      <c r="L753" s="32"/>
      <c r="M753" s="32"/>
      <c r="N753" s="32"/>
      <c r="O753" s="33" t="e">
        <f>VLOOKUP(K753,Зони!B:D,2,FALSE)</f>
        <v>#N/A</v>
      </c>
      <c r="P753" s="34" t="str">
        <f t="shared" si="410"/>
        <v>немає даних</v>
      </c>
      <c r="Q753" s="50" t="str">
        <f t="shared" si="411"/>
        <v>немає даних</v>
      </c>
      <c r="R753" s="26">
        <v>1</v>
      </c>
      <c r="S753" s="35">
        <f>VLOOKUP(E753,ящв!A:H,3,FALSE)</f>
        <v>0.21</v>
      </c>
      <c r="T753" s="35">
        <f>VLOOKUP(E753,ящв!A:H,4,FALSE)</f>
        <v>1E-3</v>
      </c>
      <c r="U753" s="33">
        <v>17</v>
      </c>
      <c r="V753" s="33">
        <v>7.5</v>
      </c>
      <c r="W753" s="36">
        <v>7.5</v>
      </c>
      <c r="X753" s="37">
        <f>VLOOKUP(E753,шт!A:H,3,FALSE)</f>
        <v>0.22</v>
      </c>
      <c r="Y753" s="38">
        <v>0.22</v>
      </c>
      <c r="Z753" s="38">
        <v>16.5</v>
      </c>
      <c r="AA753" s="38">
        <v>7.5</v>
      </c>
      <c r="AB753" s="38">
        <v>7.5</v>
      </c>
      <c r="AC753" s="11"/>
      <c r="AD753" s="11"/>
      <c r="AE753" s="11"/>
      <c r="AF753" s="11"/>
      <c r="AG753" s="11"/>
      <c r="AH753" s="11"/>
      <c r="AI753" s="11"/>
    </row>
    <row r="754" spans="1:35" ht="46.5" customHeight="1" outlineLevel="1" x14ac:dyDescent="0.2">
      <c r="A754" s="24">
        <f t="shared" si="408"/>
        <v>4</v>
      </c>
      <c r="B754" s="25" t="s">
        <v>1368</v>
      </c>
      <c r="C754" s="26"/>
      <c r="D754" s="26" t="s">
        <v>31</v>
      </c>
      <c r="E754" s="27">
        <v>173808</v>
      </c>
      <c r="F754" s="26" t="s">
        <v>1369</v>
      </c>
      <c r="G754" s="27">
        <v>12946</v>
      </c>
      <c r="H754" s="39">
        <v>4</v>
      </c>
      <c r="I754" s="30">
        <f t="shared" si="409"/>
        <v>4</v>
      </c>
      <c r="J754" s="30">
        <v>0</v>
      </c>
      <c r="K754" s="31"/>
      <c r="L754" s="32"/>
      <c r="M754" s="32"/>
      <c r="N754" s="32"/>
      <c r="O754" s="33" t="e">
        <f>VLOOKUP(K754,Зони!B:D,2,FALSE)</f>
        <v>#N/A</v>
      </c>
      <c r="P754" s="34" t="str">
        <f t="shared" si="410"/>
        <v>немає даних</v>
      </c>
      <c r="Q754" s="50" t="str">
        <f t="shared" si="411"/>
        <v>немає даних</v>
      </c>
      <c r="R754" s="26">
        <v>1</v>
      </c>
      <c r="S754" s="35">
        <f>VLOOKUP(E754,ящв!A:H,3,FALSE)</f>
        <v>0.22</v>
      </c>
      <c r="T754" s="35">
        <f>VLOOKUP(E754,ящв!A:H,4,FALSE)</f>
        <v>1E-3</v>
      </c>
      <c r="U754" s="33">
        <v>17</v>
      </c>
      <c r="V754" s="33">
        <v>7.5</v>
      </c>
      <c r="W754" s="36">
        <v>7.5</v>
      </c>
      <c r="X754" s="38"/>
      <c r="Y754" s="38"/>
      <c r="Z754" s="38"/>
      <c r="AA754" s="38"/>
      <c r="AB754" s="38"/>
      <c r="AC754" s="11"/>
      <c r="AD754" s="11"/>
      <c r="AE754" s="11"/>
      <c r="AF754" s="11"/>
      <c r="AG754" s="11"/>
      <c r="AH754" s="11"/>
      <c r="AI754" s="11"/>
    </row>
    <row r="755" spans="1:35" ht="46.5" customHeight="1" outlineLevel="1" x14ac:dyDescent="0.2">
      <c r="A755" s="24">
        <f t="shared" si="408"/>
        <v>2</v>
      </c>
      <c r="B755" s="25" t="s">
        <v>1370</v>
      </c>
      <c r="C755" s="26"/>
      <c r="D755" s="26" t="s">
        <v>31</v>
      </c>
      <c r="E755" s="27">
        <v>175004</v>
      </c>
      <c r="F755" s="26" t="s">
        <v>1371</v>
      </c>
      <c r="G755" s="27">
        <v>13043</v>
      </c>
      <c r="H755" s="39">
        <v>2</v>
      </c>
      <c r="I755" s="30">
        <f t="shared" si="409"/>
        <v>2</v>
      </c>
      <c r="J755" s="30">
        <v>0</v>
      </c>
      <c r="K755" s="31"/>
      <c r="L755" s="32"/>
      <c r="M755" s="32"/>
      <c r="N755" s="32"/>
      <c r="O755" s="33" t="e">
        <f>VLOOKUP(K755,Зони!B:D,2,FALSE)</f>
        <v>#N/A</v>
      </c>
      <c r="P755" s="34" t="str">
        <f t="shared" si="410"/>
        <v>немає даних</v>
      </c>
      <c r="Q755" s="50" t="str">
        <f t="shared" si="411"/>
        <v>немає даних</v>
      </c>
      <c r="R755" s="26">
        <v>1</v>
      </c>
      <c r="S755" s="35">
        <f>VLOOKUP(E755,ящв!A:H,3,FALSE)</f>
        <v>0.32</v>
      </c>
      <c r="T755" s="35">
        <f>VLOOKUP(E755,ящв!A:H,4,FALSE)</f>
        <v>2E-3</v>
      </c>
      <c r="U755" s="33">
        <v>20</v>
      </c>
      <c r="V755" s="33">
        <v>9</v>
      </c>
      <c r="W755" s="36">
        <v>9</v>
      </c>
      <c r="X755" s="38"/>
      <c r="Y755" s="38"/>
      <c r="Z755" s="38"/>
      <c r="AA755" s="38"/>
      <c r="AB755" s="38"/>
      <c r="AC755" s="11"/>
      <c r="AD755" s="11"/>
      <c r="AE755" s="11"/>
      <c r="AF755" s="11"/>
      <c r="AG755" s="11"/>
      <c r="AH755" s="11"/>
      <c r="AI755" s="11"/>
    </row>
    <row r="756" spans="1:35" ht="46.5" customHeight="1" outlineLevel="1" x14ac:dyDescent="0.2">
      <c r="A756" s="24">
        <f t="shared" si="408"/>
        <v>12</v>
      </c>
      <c r="B756" s="25" t="s">
        <v>1372</v>
      </c>
      <c r="C756" s="26"/>
      <c r="D756" s="26" t="s">
        <v>31</v>
      </c>
      <c r="E756" s="27">
        <v>167713</v>
      </c>
      <c r="F756" s="26" t="s">
        <v>1373</v>
      </c>
      <c r="G756" s="27">
        <v>11232</v>
      </c>
      <c r="H756" s="39">
        <v>12</v>
      </c>
      <c r="I756" s="30">
        <f t="shared" si="409"/>
        <v>12</v>
      </c>
      <c r="J756" s="30">
        <v>0</v>
      </c>
      <c r="K756" s="31"/>
      <c r="L756" s="32"/>
      <c r="M756" s="32"/>
      <c r="N756" s="32"/>
      <c r="O756" s="33" t="e">
        <f>VLOOKUP(K756,Зони!B:D,2,FALSE)</f>
        <v>#N/A</v>
      </c>
      <c r="P756" s="34" t="str">
        <f t="shared" si="410"/>
        <v>немає даних</v>
      </c>
      <c r="Q756" s="50" t="str">
        <f t="shared" si="411"/>
        <v>немає даних</v>
      </c>
      <c r="R756" s="26">
        <v>1</v>
      </c>
      <c r="S756" s="35">
        <f>VLOOKUP(E756,ящв!A:H,3,FALSE)</f>
        <v>0.01</v>
      </c>
      <c r="T756" s="44">
        <f t="shared" ref="T756:T758" si="437">IF(Y756&lt;&gt;"",Y756*R756,"немає даних")</f>
        <v>0.01</v>
      </c>
      <c r="U756" s="33">
        <v>16</v>
      </c>
      <c r="V756" s="33">
        <v>0.3</v>
      </c>
      <c r="W756" s="36">
        <v>16</v>
      </c>
      <c r="X756" s="37">
        <f>VLOOKUP(E756,шт!A:H,3,FALSE)</f>
        <v>0.01</v>
      </c>
      <c r="Y756" s="38">
        <v>0.01</v>
      </c>
      <c r="Z756" s="38">
        <v>19</v>
      </c>
      <c r="AA756" s="38">
        <v>5.5</v>
      </c>
      <c r="AB756" s="38">
        <v>0.5</v>
      </c>
      <c r="AC756" s="11"/>
      <c r="AD756" s="11"/>
      <c r="AE756" s="11"/>
      <c r="AF756" s="11"/>
      <c r="AG756" s="11"/>
      <c r="AH756" s="11"/>
      <c r="AI756" s="11"/>
    </row>
    <row r="757" spans="1:35" ht="46.5" customHeight="1" outlineLevel="1" x14ac:dyDescent="0.2">
      <c r="A757" s="24">
        <f t="shared" si="408"/>
        <v>11</v>
      </c>
      <c r="B757" s="25" t="s">
        <v>1374</v>
      </c>
      <c r="C757" s="26"/>
      <c r="D757" s="26" t="s">
        <v>31</v>
      </c>
      <c r="E757" s="27">
        <v>170574</v>
      </c>
      <c r="F757" s="26" t="s">
        <v>1375</v>
      </c>
      <c r="G757" s="27">
        <v>11824</v>
      </c>
      <c r="H757" s="39">
        <v>11</v>
      </c>
      <c r="I757" s="30">
        <f t="shared" si="409"/>
        <v>11</v>
      </c>
      <c r="J757" s="30">
        <v>0</v>
      </c>
      <c r="K757" s="31"/>
      <c r="L757" s="32"/>
      <c r="M757" s="32"/>
      <c r="N757" s="32"/>
      <c r="O757" s="33" t="e">
        <f>VLOOKUP(K757,Зони!B:D,2,FALSE)</f>
        <v>#N/A</v>
      </c>
      <c r="P757" s="34" t="str">
        <f t="shared" si="410"/>
        <v>немає даних</v>
      </c>
      <c r="Q757" s="50" t="str">
        <f t="shared" si="411"/>
        <v>немає даних</v>
      </c>
      <c r="R757" s="26">
        <v>1</v>
      </c>
      <c r="S757" s="35">
        <f>VLOOKUP(E757,ящв!A:H,3,FALSE)</f>
        <v>0.01</v>
      </c>
      <c r="T757" s="44" t="str">
        <f t="shared" si="437"/>
        <v>немає даних</v>
      </c>
      <c r="U757" s="33">
        <v>12</v>
      </c>
      <c r="V757" s="33">
        <v>0.2</v>
      </c>
      <c r="W757" s="36">
        <v>12</v>
      </c>
      <c r="X757" s="38"/>
      <c r="Y757" s="38"/>
      <c r="Z757" s="38"/>
      <c r="AA757" s="38"/>
      <c r="AB757" s="38"/>
      <c r="AC757" s="11"/>
      <c r="AD757" s="11"/>
      <c r="AE757" s="11"/>
      <c r="AF757" s="11"/>
      <c r="AG757" s="11"/>
      <c r="AH757" s="11"/>
      <c r="AI757" s="11"/>
    </row>
    <row r="758" spans="1:35" ht="46.5" customHeight="1" outlineLevel="1" x14ac:dyDescent="0.2">
      <c r="A758" s="24">
        <f t="shared" si="408"/>
        <v>23</v>
      </c>
      <c r="B758" s="25" t="s">
        <v>1376</v>
      </c>
      <c r="C758" s="26"/>
      <c r="D758" s="26"/>
      <c r="E758" s="27">
        <v>166516</v>
      </c>
      <c r="F758" s="26" t="s">
        <v>1377</v>
      </c>
      <c r="G758" s="27">
        <v>10264</v>
      </c>
      <c r="H758" s="39">
        <v>23</v>
      </c>
      <c r="I758" s="30">
        <f t="shared" si="409"/>
        <v>23</v>
      </c>
      <c r="J758" s="30">
        <v>0</v>
      </c>
      <c r="K758" s="31"/>
      <c r="L758" s="32"/>
      <c r="M758" s="32"/>
      <c r="N758" s="32"/>
      <c r="O758" s="33" t="e">
        <f>VLOOKUP(K758,Зони!B:D,2,FALSE)</f>
        <v>#N/A</v>
      </c>
      <c r="P758" s="34" t="str">
        <f t="shared" si="410"/>
        <v>немає даних</v>
      </c>
      <c r="Q758" s="50" t="str">
        <f t="shared" si="411"/>
        <v>немає даних</v>
      </c>
      <c r="R758" s="26">
        <v>1</v>
      </c>
      <c r="S758" s="35">
        <f>VLOOKUP(E758,ящв!A:H,3,FALSE)</f>
        <v>1E-3</v>
      </c>
      <c r="T758" s="44">
        <f t="shared" si="437"/>
        <v>1E-3</v>
      </c>
      <c r="U758" s="33">
        <v>2.5</v>
      </c>
      <c r="V758" s="33">
        <v>2.5</v>
      </c>
      <c r="W758" s="36">
        <v>0.2</v>
      </c>
      <c r="X758" s="37">
        <f>VLOOKUP(E758,шт!A:H,3,FALSE)</f>
        <v>1E-3</v>
      </c>
      <c r="Y758" s="38">
        <v>1E-3</v>
      </c>
      <c r="Z758" s="38">
        <v>2</v>
      </c>
      <c r="AA758" s="38">
        <v>2</v>
      </c>
      <c r="AB758" s="38">
        <v>0.3</v>
      </c>
      <c r="AC758" s="11"/>
      <c r="AD758" s="11"/>
      <c r="AE758" s="11"/>
      <c r="AF758" s="11"/>
      <c r="AG758" s="11"/>
      <c r="AH758" s="11"/>
      <c r="AI758" s="11"/>
    </row>
    <row r="759" spans="1:35" ht="46.5" customHeight="1" outlineLevel="1" x14ac:dyDescent="0.2">
      <c r="A759" s="24">
        <f t="shared" si="408"/>
        <v>205</v>
      </c>
      <c r="B759" s="25" t="s">
        <v>1378</v>
      </c>
      <c r="C759" s="26"/>
      <c r="D759" s="26" t="s">
        <v>31</v>
      </c>
      <c r="E759" s="27">
        <v>167711</v>
      </c>
      <c r="F759" s="26" t="s">
        <v>1379</v>
      </c>
      <c r="G759" s="27">
        <v>11228</v>
      </c>
      <c r="H759" s="39">
        <v>205</v>
      </c>
      <c r="I759" s="45">
        <f t="shared" si="409"/>
        <v>205</v>
      </c>
      <c r="J759" s="30">
        <v>0</v>
      </c>
      <c r="K759" s="31"/>
      <c r="L759" s="32"/>
      <c r="M759" s="32"/>
      <c r="N759" s="32"/>
      <c r="O759" s="33" t="e">
        <f>VLOOKUP(K759,Зони!B:D,2,FALSE)</f>
        <v>#N/A</v>
      </c>
      <c r="P759" s="34" t="str">
        <f t="shared" si="410"/>
        <v>немає даних</v>
      </c>
      <c r="Q759" s="50" t="str">
        <f t="shared" si="411"/>
        <v>немає даних</v>
      </c>
      <c r="R759" s="47">
        <v>1</v>
      </c>
      <c r="S759" s="49">
        <f t="shared" ref="S759:W759" si="438">IF(X759&lt;&gt;"",X759,"немає даних")</f>
        <v>0.01</v>
      </c>
      <c r="T759" s="48">
        <f t="shared" si="438"/>
        <v>0.01</v>
      </c>
      <c r="U759" s="48">
        <f t="shared" si="438"/>
        <v>5.5</v>
      </c>
      <c r="V759" s="48">
        <f t="shared" si="438"/>
        <v>5.5</v>
      </c>
      <c r="W759" s="48">
        <f t="shared" si="438"/>
        <v>4</v>
      </c>
      <c r="X759" s="37">
        <f>VLOOKUP(E759,шт!A:H,3,FALSE)</f>
        <v>0.01</v>
      </c>
      <c r="Y759" s="38">
        <v>0.01</v>
      </c>
      <c r="Z759" s="38">
        <v>5.5</v>
      </c>
      <c r="AA759" s="38">
        <v>5.5</v>
      </c>
      <c r="AB759" s="38">
        <v>4</v>
      </c>
      <c r="AC759" s="11"/>
      <c r="AD759" s="11"/>
      <c r="AE759" s="11"/>
      <c r="AF759" s="11"/>
      <c r="AG759" s="11"/>
      <c r="AH759" s="11"/>
      <c r="AI759" s="11"/>
    </row>
    <row r="760" spans="1:35" ht="46.5" customHeight="1" outlineLevel="1" x14ac:dyDescent="0.2">
      <c r="A760" s="24">
        <f t="shared" si="408"/>
        <v>10</v>
      </c>
      <c r="B760" s="25" t="s">
        <v>1380</v>
      </c>
      <c r="C760" s="26"/>
      <c r="D760" s="26" t="s">
        <v>31</v>
      </c>
      <c r="E760" s="27">
        <v>167704</v>
      </c>
      <c r="F760" s="26" t="s">
        <v>1381</v>
      </c>
      <c r="G760" s="27">
        <v>10325</v>
      </c>
      <c r="H760" s="39">
        <v>10</v>
      </c>
      <c r="I760" s="30">
        <f t="shared" si="409"/>
        <v>10</v>
      </c>
      <c r="J760" s="30">
        <v>0</v>
      </c>
      <c r="K760" s="31"/>
      <c r="L760" s="32"/>
      <c r="M760" s="32"/>
      <c r="N760" s="32"/>
      <c r="O760" s="33" t="e">
        <f>VLOOKUP(K760,Зони!B:D,2,FALSE)</f>
        <v>#N/A</v>
      </c>
      <c r="P760" s="34" t="str">
        <f t="shared" si="410"/>
        <v>немає даних</v>
      </c>
      <c r="Q760" s="50" t="str">
        <f t="shared" si="411"/>
        <v>немає даних</v>
      </c>
      <c r="R760" s="26">
        <v>1</v>
      </c>
      <c r="S760" s="35">
        <f>VLOOKUP(E760,ящв!A:H,3,FALSE)</f>
        <v>0.01</v>
      </c>
      <c r="T760" s="44">
        <f t="shared" ref="T760:T770" si="439">IF(Y760&lt;&gt;"",Y760*R760,"немає даних")</f>
        <v>0.01</v>
      </c>
      <c r="U760" s="33">
        <v>13</v>
      </c>
      <c r="V760" s="33">
        <v>0.5</v>
      </c>
      <c r="W760" s="36">
        <v>13</v>
      </c>
      <c r="X760" s="37">
        <f>VLOOKUP(E760,шт!A:H,3,FALSE)</f>
        <v>0.01</v>
      </c>
      <c r="Y760" s="38">
        <v>0.01</v>
      </c>
      <c r="Z760" s="38">
        <v>18</v>
      </c>
      <c r="AA760" s="38">
        <v>4</v>
      </c>
      <c r="AB760" s="38">
        <v>0.5</v>
      </c>
      <c r="AC760" s="11"/>
      <c r="AD760" s="11"/>
      <c r="AE760" s="11"/>
      <c r="AF760" s="11"/>
      <c r="AG760" s="11"/>
      <c r="AH760" s="11"/>
      <c r="AI760" s="11"/>
    </row>
    <row r="761" spans="1:35" ht="46.5" customHeight="1" outlineLevel="1" x14ac:dyDescent="0.2">
      <c r="A761" s="24">
        <f t="shared" si="408"/>
        <v>13</v>
      </c>
      <c r="B761" s="25" t="s">
        <v>1382</v>
      </c>
      <c r="C761" s="26"/>
      <c r="D761" s="26" t="s">
        <v>31</v>
      </c>
      <c r="E761" s="27">
        <v>173804</v>
      </c>
      <c r="F761" s="26"/>
      <c r="G761" s="27">
        <v>10492</v>
      </c>
      <c r="H761" s="39">
        <v>13</v>
      </c>
      <c r="I761" s="45">
        <f t="shared" si="409"/>
        <v>13</v>
      </c>
      <c r="J761" s="30">
        <v>0</v>
      </c>
      <c r="K761" s="31"/>
      <c r="L761" s="32"/>
      <c r="M761" s="32"/>
      <c r="N761" s="32"/>
      <c r="O761" s="33" t="e">
        <f>VLOOKUP(K761,Зони!B:D,2,FALSE)</f>
        <v>#N/A</v>
      </c>
      <c r="P761" s="34" t="str">
        <f t="shared" si="410"/>
        <v>немає даних</v>
      </c>
      <c r="Q761" s="50" t="str">
        <f t="shared" si="411"/>
        <v>немає даних</v>
      </c>
      <c r="R761" s="47">
        <v>1</v>
      </c>
      <c r="S761" s="44" t="str">
        <f t="shared" ref="S761:S762" si="440">IF(X761&lt;&gt;"",X761*R761,"немає даних")</f>
        <v>немає даних</v>
      </c>
      <c r="T761" s="44" t="str">
        <f t="shared" si="439"/>
        <v>немає даних</v>
      </c>
      <c r="U761" s="48" t="str">
        <f t="shared" ref="U761:W761" si="441">IF(Z761&lt;&gt;"",Z761,"немає даних")</f>
        <v>немає даних</v>
      </c>
      <c r="V761" s="48" t="str">
        <f t="shared" si="441"/>
        <v>немає даних</v>
      </c>
      <c r="W761" s="48" t="str">
        <f t="shared" si="441"/>
        <v>немає даних</v>
      </c>
      <c r="X761" s="38"/>
      <c r="Y761" s="38"/>
      <c r="Z761" s="38"/>
      <c r="AA761" s="38"/>
      <c r="AB761" s="38"/>
      <c r="AC761" s="11"/>
      <c r="AD761" s="11"/>
      <c r="AE761" s="11"/>
      <c r="AF761" s="11"/>
      <c r="AG761" s="11"/>
      <c r="AH761" s="11"/>
      <c r="AI761" s="11"/>
    </row>
    <row r="762" spans="1:35" ht="46.5" customHeight="1" outlineLevel="1" x14ac:dyDescent="0.2">
      <c r="A762" s="24">
        <f t="shared" si="408"/>
        <v>4</v>
      </c>
      <c r="B762" s="25" t="s">
        <v>1383</v>
      </c>
      <c r="C762" s="26"/>
      <c r="D762" s="26" t="s">
        <v>31</v>
      </c>
      <c r="E762" s="27">
        <v>170582</v>
      </c>
      <c r="F762" s="26" t="s">
        <v>1384</v>
      </c>
      <c r="G762" s="27">
        <v>11919</v>
      </c>
      <c r="H762" s="39">
        <v>4</v>
      </c>
      <c r="I762" s="45">
        <f t="shared" si="409"/>
        <v>4</v>
      </c>
      <c r="J762" s="30">
        <v>0</v>
      </c>
      <c r="K762" s="31"/>
      <c r="L762" s="32"/>
      <c r="M762" s="32"/>
      <c r="N762" s="32"/>
      <c r="O762" s="33" t="e">
        <f>VLOOKUP(K762,Зони!B:D,2,FALSE)</f>
        <v>#N/A</v>
      </c>
      <c r="P762" s="34" t="str">
        <f t="shared" si="410"/>
        <v>немає даних</v>
      </c>
      <c r="Q762" s="50" t="str">
        <f t="shared" si="411"/>
        <v>немає даних</v>
      </c>
      <c r="R762" s="47">
        <v>1</v>
      </c>
      <c r="S762" s="44" t="str">
        <f t="shared" si="440"/>
        <v>немає даних</v>
      </c>
      <c r="T762" s="44" t="str">
        <f t="shared" si="439"/>
        <v>немає даних</v>
      </c>
      <c r="U762" s="48" t="str">
        <f t="shared" ref="U762:W762" si="442">IF(Z762&lt;&gt;"",Z762,"немає даних")</f>
        <v>немає даних</v>
      </c>
      <c r="V762" s="48" t="str">
        <f t="shared" si="442"/>
        <v>немає даних</v>
      </c>
      <c r="W762" s="48" t="str">
        <f t="shared" si="442"/>
        <v>немає даних</v>
      </c>
      <c r="X762" s="38"/>
      <c r="Y762" s="38"/>
      <c r="Z762" s="38"/>
      <c r="AA762" s="38"/>
      <c r="AB762" s="38"/>
      <c r="AC762" s="11"/>
      <c r="AD762" s="11"/>
      <c r="AE762" s="11"/>
      <c r="AF762" s="11"/>
      <c r="AG762" s="11"/>
      <c r="AH762" s="11"/>
      <c r="AI762" s="11"/>
    </row>
    <row r="763" spans="1:35" ht="46.5" customHeight="1" outlineLevel="1" x14ac:dyDescent="0.2">
      <c r="A763" s="24">
        <f t="shared" si="408"/>
        <v>45</v>
      </c>
      <c r="B763" s="25" t="s">
        <v>1385</v>
      </c>
      <c r="C763" s="26"/>
      <c r="D763" s="26"/>
      <c r="E763" s="27">
        <v>167708</v>
      </c>
      <c r="F763" s="26" t="s">
        <v>1386</v>
      </c>
      <c r="G763" s="27">
        <v>11457</v>
      </c>
      <c r="H763" s="39">
        <v>45</v>
      </c>
      <c r="I763" s="30">
        <f t="shared" si="409"/>
        <v>45</v>
      </c>
      <c r="J763" s="30">
        <v>0</v>
      </c>
      <c r="K763" s="31"/>
      <c r="L763" s="32"/>
      <c r="M763" s="32"/>
      <c r="N763" s="32"/>
      <c r="O763" s="33" t="e">
        <f>VLOOKUP(K763,Зони!B:D,2,FALSE)</f>
        <v>#N/A</v>
      </c>
      <c r="P763" s="34" t="str">
        <f t="shared" si="410"/>
        <v>немає даних</v>
      </c>
      <c r="Q763" s="50" t="str">
        <f t="shared" si="411"/>
        <v>немає даних</v>
      </c>
      <c r="R763" s="26">
        <v>1</v>
      </c>
      <c r="S763" s="35">
        <f>VLOOKUP(E763,ящв!A:H,3,FALSE)</f>
        <v>0.01</v>
      </c>
      <c r="T763" s="44">
        <f t="shared" si="439"/>
        <v>5.0000000000000001E-3</v>
      </c>
      <c r="U763" s="33">
        <v>6.5</v>
      </c>
      <c r="V763" s="33">
        <v>6.5</v>
      </c>
      <c r="W763" s="36">
        <v>0.3</v>
      </c>
      <c r="X763" s="37">
        <f>VLOOKUP(E763,шт!A:H,3,FALSE)</f>
        <v>5.0000000000000001E-3</v>
      </c>
      <c r="Y763" s="38">
        <v>5.0000000000000001E-3</v>
      </c>
      <c r="Z763" s="38">
        <v>6</v>
      </c>
      <c r="AA763" s="38">
        <v>6</v>
      </c>
      <c r="AB763" s="38">
        <v>0.5</v>
      </c>
      <c r="AC763" s="11"/>
      <c r="AD763" s="11"/>
      <c r="AE763" s="11"/>
      <c r="AF763" s="11"/>
      <c r="AG763" s="11"/>
      <c r="AH763" s="11"/>
      <c r="AI763" s="11"/>
    </row>
    <row r="764" spans="1:35" ht="46.5" customHeight="1" outlineLevel="1" x14ac:dyDescent="0.2">
      <c r="A764" s="24">
        <f t="shared" si="408"/>
        <v>178</v>
      </c>
      <c r="B764" s="25" t="s">
        <v>1387</v>
      </c>
      <c r="C764" s="26"/>
      <c r="D764" s="26" t="s">
        <v>31</v>
      </c>
      <c r="E764" s="27">
        <v>167710</v>
      </c>
      <c r="F764" s="26" t="s">
        <v>1388</v>
      </c>
      <c r="G764" s="27">
        <v>11412</v>
      </c>
      <c r="H764" s="39">
        <v>178</v>
      </c>
      <c r="I764" s="30">
        <f t="shared" si="409"/>
        <v>178</v>
      </c>
      <c r="J764" s="30">
        <v>0</v>
      </c>
      <c r="K764" s="31"/>
      <c r="L764" s="32"/>
      <c r="M764" s="32"/>
      <c r="N764" s="32"/>
      <c r="O764" s="33" t="e">
        <f>VLOOKUP(K764,Зони!B:D,2,FALSE)</f>
        <v>#N/A</v>
      </c>
      <c r="P764" s="34" t="str">
        <f t="shared" si="410"/>
        <v>немає даних</v>
      </c>
      <c r="Q764" s="50" t="str">
        <f t="shared" si="411"/>
        <v>немає даних</v>
      </c>
      <c r="R764" s="26">
        <v>1</v>
      </c>
      <c r="S764" s="35">
        <f>VLOOKUP(E764,ящв!A:H,3,FALSE)</f>
        <v>0.01</v>
      </c>
      <c r="T764" s="44">
        <f t="shared" si="439"/>
        <v>0.01</v>
      </c>
      <c r="U764" s="33">
        <v>5.5</v>
      </c>
      <c r="V764" s="33">
        <v>0.9</v>
      </c>
      <c r="W764" s="36">
        <v>5.5</v>
      </c>
      <c r="X764" s="37">
        <f>VLOOKUP(E764,шт!A:H,3,FALSE)</f>
        <v>0.01</v>
      </c>
      <c r="Y764" s="38">
        <v>0.01</v>
      </c>
      <c r="Z764" s="38">
        <v>5.5</v>
      </c>
      <c r="AA764" s="38">
        <v>5.5</v>
      </c>
      <c r="AB764" s="38">
        <v>1</v>
      </c>
      <c r="AC764" s="11"/>
      <c r="AD764" s="11"/>
      <c r="AE764" s="11"/>
      <c r="AF764" s="11"/>
      <c r="AG764" s="11"/>
      <c r="AH764" s="11"/>
      <c r="AI764" s="11"/>
    </row>
    <row r="765" spans="1:35" ht="46.5" customHeight="1" outlineLevel="1" x14ac:dyDescent="0.2">
      <c r="A765" s="24">
        <f t="shared" si="408"/>
        <v>27</v>
      </c>
      <c r="B765" s="25" t="s">
        <v>1389</v>
      </c>
      <c r="C765" s="26"/>
      <c r="D765" s="26"/>
      <c r="E765" s="27">
        <v>167707</v>
      </c>
      <c r="F765" s="26" t="s">
        <v>1390</v>
      </c>
      <c r="G765" s="27">
        <v>11515</v>
      </c>
      <c r="H765" s="39">
        <v>27</v>
      </c>
      <c r="I765" s="30">
        <f t="shared" si="409"/>
        <v>27</v>
      </c>
      <c r="J765" s="30">
        <v>0</v>
      </c>
      <c r="K765" s="31"/>
      <c r="L765" s="32"/>
      <c r="M765" s="32"/>
      <c r="N765" s="32"/>
      <c r="O765" s="33" t="e">
        <f>VLOOKUP(K765,Зони!B:D,2,FALSE)</f>
        <v>#N/A</v>
      </c>
      <c r="P765" s="34" t="str">
        <f t="shared" si="410"/>
        <v>немає даних</v>
      </c>
      <c r="Q765" s="50" t="str">
        <f t="shared" si="411"/>
        <v>немає даних</v>
      </c>
      <c r="R765" s="26">
        <v>1</v>
      </c>
      <c r="S765" s="35">
        <f>VLOOKUP(E765,ящв!A:H,3,FALSE)</f>
        <v>0.01</v>
      </c>
      <c r="T765" s="44">
        <f t="shared" si="439"/>
        <v>2E-3</v>
      </c>
      <c r="U765" s="33">
        <v>6.5</v>
      </c>
      <c r="V765" s="33">
        <v>6.5</v>
      </c>
      <c r="W765" s="36">
        <v>0.3</v>
      </c>
      <c r="X765" s="37">
        <f>VLOOKUP(E765,шт!A:H,3,FALSE)</f>
        <v>2E-3</v>
      </c>
      <c r="Y765" s="38">
        <v>2E-3</v>
      </c>
      <c r="Z765" s="38">
        <v>6.5</v>
      </c>
      <c r="AA765" s="38">
        <v>6.5</v>
      </c>
      <c r="AB765" s="38">
        <v>0.3</v>
      </c>
      <c r="AC765" s="11"/>
      <c r="AD765" s="11"/>
      <c r="AE765" s="11"/>
      <c r="AF765" s="11"/>
      <c r="AG765" s="11"/>
      <c r="AH765" s="11"/>
      <c r="AI765" s="11"/>
    </row>
    <row r="766" spans="1:35" ht="46.5" customHeight="1" outlineLevel="1" x14ac:dyDescent="0.2">
      <c r="A766" s="24">
        <f t="shared" si="408"/>
        <v>18</v>
      </c>
      <c r="B766" s="25" t="s">
        <v>1391</v>
      </c>
      <c r="C766" s="26"/>
      <c r="D766" s="26"/>
      <c r="E766" s="27">
        <v>167706</v>
      </c>
      <c r="F766" s="26" t="s">
        <v>1392</v>
      </c>
      <c r="G766" s="27">
        <v>11379</v>
      </c>
      <c r="H766" s="39">
        <v>18</v>
      </c>
      <c r="I766" s="30">
        <f t="shared" si="409"/>
        <v>18</v>
      </c>
      <c r="J766" s="30">
        <v>0</v>
      </c>
      <c r="K766" s="31"/>
      <c r="L766" s="32"/>
      <c r="M766" s="32"/>
      <c r="N766" s="32"/>
      <c r="O766" s="33" t="e">
        <f>VLOOKUP(K766,Зони!B:D,2,FALSE)</f>
        <v>#N/A</v>
      </c>
      <c r="P766" s="34" t="str">
        <f t="shared" si="410"/>
        <v>немає даних</v>
      </c>
      <c r="Q766" s="50" t="str">
        <f t="shared" si="411"/>
        <v>немає даних</v>
      </c>
      <c r="R766" s="26">
        <v>1</v>
      </c>
      <c r="S766" s="35">
        <f>VLOOKUP(E766,ящв!A:H,3,FALSE)</f>
        <v>0.02</v>
      </c>
      <c r="T766" s="44">
        <f t="shared" si="439"/>
        <v>0.01</v>
      </c>
      <c r="U766" s="33">
        <v>16</v>
      </c>
      <c r="V766" s="33">
        <v>0.4</v>
      </c>
      <c r="W766" s="36">
        <v>16</v>
      </c>
      <c r="X766" s="37">
        <f>VLOOKUP(E766,шт!A:H,3,FALSE)</f>
        <v>0.01</v>
      </c>
      <c r="Y766" s="38">
        <v>0.01</v>
      </c>
      <c r="Z766" s="38">
        <v>22</v>
      </c>
      <c r="AA766" s="38">
        <v>6</v>
      </c>
      <c r="AB766" s="38">
        <v>0.4</v>
      </c>
      <c r="AC766" s="11"/>
      <c r="AD766" s="11"/>
      <c r="AE766" s="11"/>
      <c r="AF766" s="11"/>
      <c r="AG766" s="11"/>
      <c r="AH766" s="11"/>
      <c r="AI766" s="11"/>
    </row>
    <row r="767" spans="1:35" ht="46.5" customHeight="1" outlineLevel="1" x14ac:dyDescent="0.2">
      <c r="A767" s="24">
        <f t="shared" si="408"/>
        <v>40</v>
      </c>
      <c r="B767" s="25" t="s">
        <v>1393</v>
      </c>
      <c r="C767" s="26"/>
      <c r="D767" s="26"/>
      <c r="E767" s="27">
        <v>168788</v>
      </c>
      <c r="F767" s="26" t="s">
        <v>1394</v>
      </c>
      <c r="G767" s="27">
        <v>10712</v>
      </c>
      <c r="H767" s="39">
        <v>40</v>
      </c>
      <c r="I767" s="30">
        <f t="shared" si="409"/>
        <v>40</v>
      </c>
      <c r="J767" s="30">
        <v>0</v>
      </c>
      <c r="K767" s="31"/>
      <c r="L767" s="32"/>
      <c r="M767" s="32"/>
      <c r="N767" s="32"/>
      <c r="O767" s="33" t="e">
        <f>VLOOKUP(K767,Зони!B:D,2,FALSE)</f>
        <v>#N/A</v>
      </c>
      <c r="P767" s="34" t="str">
        <f t="shared" si="410"/>
        <v>немає даних</v>
      </c>
      <c r="Q767" s="50" t="str">
        <f t="shared" si="411"/>
        <v>немає даних</v>
      </c>
      <c r="R767" s="26">
        <v>1</v>
      </c>
      <c r="S767" s="35">
        <f>VLOOKUP(E767,ящв!A:H,3,FALSE)</f>
        <v>0.01</v>
      </c>
      <c r="T767" s="44">
        <f t="shared" si="439"/>
        <v>1E-3</v>
      </c>
      <c r="U767" s="33">
        <v>5</v>
      </c>
      <c r="V767" s="33">
        <v>5</v>
      </c>
      <c r="W767" s="36">
        <v>0.2</v>
      </c>
      <c r="X767" s="37">
        <f>VLOOKUP(E767,шт!A:H,3,FALSE)</f>
        <v>1E-3</v>
      </c>
      <c r="Y767" s="38">
        <v>1E-3</v>
      </c>
      <c r="Z767" s="38">
        <v>5</v>
      </c>
      <c r="AA767" s="38">
        <v>5</v>
      </c>
      <c r="AB767" s="38">
        <v>3</v>
      </c>
      <c r="AC767" s="11"/>
      <c r="AD767" s="11"/>
      <c r="AE767" s="11"/>
      <c r="AF767" s="11"/>
      <c r="AG767" s="11"/>
      <c r="AH767" s="11"/>
      <c r="AI767" s="11"/>
    </row>
    <row r="768" spans="1:35" ht="46.5" customHeight="1" outlineLevel="1" x14ac:dyDescent="0.2">
      <c r="A768" s="24">
        <f t="shared" si="408"/>
        <v>42</v>
      </c>
      <c r="B768" s="25" t="s">
        <v>1395</v>
      </c>
      <c r="C768" s="26"/>
      <c r="D768" s="26"/>
      <c r="E768" s="27">
        <v>170566</v>
      </c>
      <c r="F768" s="26" t="s">
        <v>1396</v>
      </c>
      <c r="G768" s="27">
        <v>10134</v>
      </c>
      <c r="H768" s="39">
        <v>42</v>
      </c>
      <c r="I768" s="30">
        <f t="shared" si="409"/>
        <v>42</v>
      </c>
      <c r="J768" s="30">
        <v>0</v>
      </c>
      <c r="K768" s="31"/>
      <c r="L768" s="32"/>
      <c r="M768" s="32"/>
      <c r="N768" s="32"/>
      <c r="O768" s="33" t="e">
        <f>VLOOKUP(K768,Зони!B:D,2,FALSE)</f>
        <v>#N/A</v>
      </c>
      <c r="P768" s="34" t="str">
        <f t="shared" si="410"/>
        <v>немає даних</v>
      </c>
      <c r="Q768" s="50" t="str">
        <f t="shared" si="411"/>
        <v>немає даних</v>
      </c>
      <c r="R768" s="26">
        <v>1</v>
      </c>
      <c r="S768" s="35">
        <f>VLOOKUP(E768,ящв!A:H,3,FALSE)</f>
        <v>0.01</v>
      </c>
      <c r="T768" s="44" t="str">
        <f t="shared" si="439"/>
        <v>немає даних</v>
      </c>
      <c r="U768" s="33">
        <v>2</v>
      </c>
      <c r="V768" s="33">
        <v>0.2</v>
      </c>
      <c r="W768" s="36">
        <v>2</v>
      </c>
      <c r="X768" s="38"/>
      <c r="Y768" s="38"/>
      <c r="Z768" s="38"/>
      <c r="AA768" s="38"/>
      <c r="AB768" s="38"/>
      <c r="AC768" s="11"/>
      <c r="AD768" s="11"/>
      <c r="AE768" s="11"/>
      <c r="AF768" s="11"/>
      <c r="AG768" s="11"/>
      <c r="AH768" s="11"/>
      <c r="AI768" s="11"/>
    </row>
    <row r="769" spans="1:35" ht="46.5" customHeight="1" outlineLevel="1" x14ac:dyDescent="0.2">
      <c r="A769" s="24">
        <f t="shared" si="408"/>
        <v>3</v>
      </c>
      <c r="B769" s="25" t="s">
        <v>1397</v>
      </c>
      <c r="C769" s="26"/>
      <c r="D769" s="26" t="s">
        <v>31</v>
      </c>
      <c r="E769" s="27">
        <v>170573</v>
      </c>
      <c r="F769" s="26" t="s">
        <v>1398</v>
      </c>
      <c r="G769" s="27">
        <v>11728</v>
      </c>
      <c r="H769" s="39">
        <v>3</v>
      </c>
      <c r="I769" s="30">
        <f t="shared" si="409"/>
        <v>3</v>
      </c>
      <c r="J769" s="30">
        <v>0</v>
      </c>
      <c r="K769" s="31"/>
      <c r="L769" s="32"/>
      <c r="M769" s="32"/>
      <c r="N769" s="32"/>
      <c r="O769" s="33" t="e">
        <f>VLOOKUP(K769,Зони!B:D,2,FALSE)</f>
        <v>#N/A</v>
      </c>
      <c r="P769" s="34" t="str">
        <f t="shared" si="410"/>
        <v>немає даних</v>
      </c>
      <c r="Q769" s="50" t="str">
        <f t="shared" si="411"/>
        <v>немає даних</v>
      </c>
      <c r="R769" s="26">
        <v>1</v>
      </c>
      <c r="S769" s="35">
        <f>VLOOKUP(E769,ящв!A:H,3,FALSE)</f>
        <v>0.04</v>
      </c>
      <c r="T769" s="44" t="str">
        <f t="shared" si="439"/>
        <v>немає даних</v>
      </c>
      <c r="U769" s="33">
        <v>0.5</v>
      </c>
      <c r="V769" s="33">
        <v>30</v>
      </c>
      <c r="W769" s="36">
        <v>2</v>
      </c>
      <c r="X769" s="38"/>
      <c r="Y769" s="38"/>
      <c r="Z769" s="38"/>
      <c r="AA769" s="38"/>
      <c r="AB769" s="38"/>
      <c r="AC769" s="11"/>
      <c r="AD769" s="11"/>
      <c r="AE769" s="11"/>
      <c r="AF769" s="11"/>
      <c r="AG769" s="11"/>
      <c r="AH769" s="11"/>
      <c r="AI769" s="11"/>
    </row>
    <row r="770" spans="1:35" ht="46.5" customHeight="1" outlineLevel="1" x14ac:dyDescent="0.2">
      <c r="A770" s="24">
        <f t="shared" si="408"/>
        <v>5</v>
      </c>
      <c r="B770" s="25" t="s">
        <v>1399</v>
      </c>
      <c r="C770" s="26"/>
      <c r="D770" s="26" t="s">
        <v>31</v>
      </c>
      <c r="E770" s="27">
        <v>168794</v>
      </c>
      <c r="F770" s="26" t="s">
        <v>1400</v>
      </c>
      <c r="G770" s="27">
        <v>11385</v>
      </c>
      <c r="H770" s="39">
        <v>5</v>
      </c>
      <c r="I770" s="30">
        <f t="shared" si="409"/>
        <v>5</v>
      </c>
      <c r="J770" s="30">
        <v>0</v>
      </c>
      <c r="K770" s="31"/>
      <c r="L770" s="32"/>
      <c r="M770" s="32"/>
      <c r="N770" s="32"/>
      <c r="O770" s="33" t="e">
        <f>VLOOKUP(K770,Зони!B:D,2,FALSE)</f>
        <v>#N/A</v>
      </c>
      <c r="P770" s="34" t="str">
        <f t="shared" si="410"/>
        <v>немає даних</v>
      </c>
      <c r="Q770" s="50" t="str">
        <f t="shared" si="411"/>
        <v>немає даних</v>
      </c>
      <c r="R770" s="26">
        <v>1</v>
      </c>
      <c r="S770" s="35">
        <f>VLOOKUP(E770,ящв!A:H,3,FALSE)</f>
        <v>0.01</v>
      </c>
      <c r="T770" s="44" t="str">
        <f t="shared" si="439"/>
        <v>немає даних</v>
      </c>
      <c r="U770" s="33">
        <v>2</v>
      </c>
      <c r="V770" s="33">
        <v>0.1</v>
      </c>
      <c r="W770" s="36">
        <v>2</v>
      </c>
      <c r="X770" s="38"/>
      <c r="Y770" s="38"/>
      <c r="Z770" s="38"/>
      <c r="AA770" s="38"/>
      <c r="AB770" s="38"/>
      <c r="AC770" s="11"/>
      <c r="AD770" s="11"/>
      <c r="AE770" s="11"/>
      <c r="AF770" s="11"/>
      <c r="AG770" s="11"/>
      <c r="AH770" s="11"/>
      <c r="AI770" s="11"/>
    </row>
    <row r="771" spans="1:35" ht="46.5" customHeight="1" outlineLevel="1" x14ac:dyDescent="0.2">
      <c r="A771" s="24">
        <f t="shared" si="408"/>
        <v>15</v>
      </c>
      <c r="B771" s="25" t="s">
        <v>1401</v>
      </c>
      <c r="C771" s="26"/>
      <c r="D771" s="26"/>
      <c r="E771" s="27">
        <v>168785</v>
      </c>
      <c r="F771" s="26" t="s">
        <v>1402</v>
      </c>
      <c r="G771" s="27">
        <v>11730</v>
      </c>
      <c r="H771" s="39">
        <v>15</v>
      </c>
      <c r="I771" s="30">
        <f t="shared" si="409"/>
        <v>15</v>
      </c>
      <c r="J771" s="30">
        <v>0</v>
      </c>
      <c r="K771" s="31"/>
      <c r="L771" s="32"/>
      <c r="M771" s="32"/>
      <c r="N771" s="32"/>
      <c r="O771" s="33" t="e">
        <f>VLOOKUP(K771,Зони!B:D,2,FALSE)</f>
        <v>#N/A</v>
      </c>
      <c r="P771" s="34" t="str">
        <f t="shared" si="410"/>
        <v>немає даних</v>
      </c>
      <c r="Q771" s="50" t="str">
        <f t="shared" si="411"/>
        <v>немає даних</v>
      </c>
      <c r="R771" s="26">
        <v>1</v>
      </c>
      <c r="S771" s="35">
        <f>VLOOKUP(E771,ящв!A:H,3,FALSE)</f>
        <v>0.11</v>
      </c>
      <c r="T771" s="35">
        <f>VLOOKUP(E771,ящв!A:H,4,FALSE)</f>
        <v>2E-3</v>
      </c>
      <c r="U771" s="33">
        <v>16</v>
      </c>
      <c r="V771" s="33">
        <v>6</v>
      </c>
      <c r="W771" s="36">
        <v>16</v>
      </c>
      <c r="X771" s="37">
        <f>VLOOKUP(E771,шт!A:H,3,FALSE)</f>
        <v>0.12</v>
      </c>
      <c r="Y771" s="38">
        <v>0.12</v>
      </c>
      <c r="Z771" s="38">
        <v>16</v>
      </c>
      <c r="AA771" s="38">
        <v>16</v>
      </c>
      <c r="AB771" s="38">
        <v>5.5</v>
      </c>
      <c r="AC771" s="11"/>
      <c r="AD771" s="11"/>
      <c r="AE771" s="11"/>
      <c r="AF771" s="11"/>
      <c r="AG771" s="11"/>
      <c r="AH771" s="11"/>
      <c r="AI771" s="11"/>
    </row>
    <row r="772" spans="1:35" ht="46.5" customHeight="1" outlineLevel="1" x14ac:dyDescent="0.2">
      <c r="A772" s="24">
        <f t="shared" si="408"/>
        <v>21</v>
      </c>
      <c r="B772" s="25" t="s">
        <v>1403</v>
      </c>
      <c r="C772" s="26"/>
      <c r="D772" s="26" t="s">
        <v>31</v>
      </c>
      <c r="E772" s="27">
        <v>167762</v>
      </c>
      <c r="F772" s="26" t="s">
        <v>1404</v>
      </c>
      <c r="G772" s="27">
        <v>11380</v>
      </c>
      <c r="H772" s="39">
        <v>21</v>
      </c>
      <c r="I772" s="30">
        <f t="shared" si="409"/>
        <v>21</v>
      </c>
      <c r="J772" s="30">
        <v>0</v>
      </c>
      <c r="K772" s="31"/>
      <c r="L772" s="32"/>
      <c r="M772" s="32"/>
      <c r="N772" s="32"/>
      <c r="O772" s="33" t="e">
        <f>VLOOKUP(K772,Зони!B:D,2,FALSE)</f>
        <v>#N/A</v>
      </c>
      <c r="P772" s="34" t="str">
        <f t="shared" si="410"/>
        <v>немає даних</v>
      </c>
      <c r="Q772" s="50" t="str">
        <f t="shared" si="411"/>
        <v>немає даних</v>
      </c>
      <c r="R772" s="26">
        <v>1</v>
      </c>
      <c r="S772" s="35">
        <f>VLOOKUP(E772,ящв!A:H,3,FALSE)</f>
        <v>0.25</v>
      </c>
      <c r="T772" s="35">
        <f>VLOOKUP(E772,ящв!A:H,4,FALSE)</f>
        <v>2E-3</v>
      </c>
      <c r="U772" s="33">
        <v>26</v>
      </c>
      <c r="V772" s="33">
        <v>20</v>
      </c>
      <c r="W772" s="36">
        <v>3</v>
      </c>
      <c r="X772" s="37">
        <f>VLOOKUP(E772,шт!A:H,3,FALSE)</f>
        <v>0.3</v>
      </c>
      <c r="Y772" s="38">
        <v>0.3</v>
      </c>
      <c r="Z772" s="38">
        <v>26</v>
      </c>
      <c r="AA772" s="38">
        <v>20</v>
      </c>
      <c r="AB772" s="38">
        <v>2.5</v>
      </c>
      <c r="AC772" s="11"/>
      <c r="AD772" s="11"/>
      <c r="AE772" s="11"/>
      <c r="AF772" s="11"/>
      <c r="AG772" s="11"/>
      <c r="AH772" s="11"/>
      <c r="AI772" s="11"/>
    </row>
    <row r="773" spans="1:35" ht="46.5" customHeight="1" outlineLevel="1" x14ac:dyDescent="0.2">
      <c r="A773" s="24">
        <f t="shared" si="408"/>
        <v>4</v>
      </c>
      <c r="B773" s="25" t="s">
        <v>1405</v>
      </c>
      <c r="C773" s="26"/>
      <c r="D773" s="26"/>
      <c r="E773" s="27">
        <v>170572</v>
      </c>
      <c r="F773" s="26" t="s">
        <v>1406</v>
      </c>
      <c r="G773" s="27">
        <v>11722</v>
      </c>
      <c r="H773" s="39">
        <v>4</v>
      </c>
      <c r="I773" s="30">
        <f t="shared" si="409"/>
        <v>4</v>
      </c>
      <c r="J773" s="30">
        <v>0</v>
      </c>
      <c r="K773" s="31"/>
      <c r="L773" s="32"/>
      <c r="M773" s="32"/>
      <c r="N773" s="32"/>
      <c r="O773" s="33" t="e">
        <f>VLOOKUP(K773,Зони!B:D,2,FALSE)</f>
        <v>#N/A</v>
      </c>
      <c r="P773" s="34" t="str">
        <f t="shared" si="410"/>
        <v>немає даних</v>
      </c>
      <c r="Q773" s="50" t="str">
        <f t="shared" si="411"/>
        <v>немає даних</v>
      </c>
      <c r="R773" s="26">
        <v>1</v>
      </c>
      <c r="S773" s="35">
        <f>VLOOKUP(E773,ящв!A:H,3,FALSE)</f>
        <v>0.33</v>
      </c>
      <c r="T773" s="35">
        <f>VLOOKUP(E773,ящв!A:H,4,FALSE)</f>
        <v>3.0000000000000001E-3</v>
      </c>
      <c r="U773" s="33">
        <v>30</v>
      </c>
      <c r="V773" s="33">
        <v>3</v>
      </c>
      <c r="W773" s="36">
        <v>30</v>
      </c>
      <c r="X773" s="38"/>
      <c r="Y773" s="38"/>
      <c r="Z773" s="38"/>
      <c r="AA773" s="38"/>
      <c r="AB773" s="38"/>
      <c r="AC773" s="11"/>
      <c r="AD773" s="11"/>
      <c r="AE773" s="11"/>
      <c r="AF773" s="11"/>
      <c r="AG773" s="11"/>
      <c r="AH773" s="11"/>
      <c r="AI773" s="11"/>
    </row>
    <row r="774" spans="1:35" ht="46.5" customHeight="1" outlineLevel="1" x14ac:dyDescent="0.2">
      <c r="A774" s="24">
        <f t="shared" si="408"/>
        <v>1</v>
      </c>
      <c r="B774" s="25" t="s">
        <v>1407</v>
      </c>
      <c r="C774" s="26"/>
      <c r="D774" s="26"/>
      <c r="E774" s="27">
        <v>174067</v>
      </c>
      <c r="F774" s="26"/>
      <c r="G774" s="27">
        <v>6660</v>
      </c>
      <c r="H774" s="39">
        <v>1</v>
      </c>
      <c r="I774" s="45">
        <f t="shared" si="409"/>
        <v>1</v>
      </c>
      <c r="J774" s="30">
        <v>0</v>
      </c>
      <c r="K774" s="31"/>
      <c r="L774" s="32"/>
      <c r="M774" s="32"/>
      <c r="N774" s="32"/>
      <c r="O774" s="33" t="e">
        <f>VLOOKUP(K774,Зони!B:D,2,FALSE)</f>
        <v>#N/A</v>
      </c>
      <c r="P774" s="34" t="str">
        <f t="shared" si="410"/>
        <v>немає даних</v>
      </c>
      <c r="Q774" s="50" t="str">
        <f t="shared" si="411"/>
        <v>немає даних</v>
      </c>
      <c r="R774" s="47">
        <v>1</v>
      </c>
      <c r="S774" s="44" t="str">
        <f>IF(X774&lt;&gt;"",X774*R774,"немає даних")</f>
        <v>немає даних</v>
      </c>
      <c r="T774" s="44" t="str">
        <f>IF(Y774&lt;&gt;"",Y774*R774,"немає даних")</f>
        <v>немає даних</v>
      </c>
      <c r="U774" s="48" t="str">
        <f t="shared" ref="U774:W774" si="443">IF(Z774&lt;&gt;"",Z774,"немає даних")</f>
        <v>немає даних</v>
      </c>
      <c r="V774" s="48" t="str">
        <f t="shared" si="443"/>
        <v>немає даних</v>
      </c>
      <c r="W774" s="48" t="str">
        <f t="shared" si="443"/>
        <v>немає даних</v>
      </c>
      <c r="X774" s="38"/>
      <c r="Y774" s="38"/>
      <c r="Z774" s="38"/>
      <c r="AA774" s="38"/>
      <c r="AB774" s="38"/>
      <c r="AC774" s="11"/>
      <c r="AD774" s="11"/>
      <c r="AE774" s="11"/>
      <c r="AF774" s="11"/>
      <c r="AG774" s="11"/>
      <c r="AH774" s="11"/>
      <c r="AI774" s="11"/>
    </row>
    <row r="775" spans="1:35" ht="46.5" customHeight="1" outlineLevel="1" x14ac:dyDescent="0.2">
      <c r="A775" s="24">
        <f t="shared" si="408"/>
        <v>16</v>
      </c>
      <c r="B775" s="25" t="s">
        <v>1408</v>
      </c>
      <c r="C775" s="26"/>
      <c r="D775" s="26" t="s">
        <v>31</v>
      </c>
      <c r="E775" s="27">
        <v>168784</v>
      </c>
      <c r="F775" s="26" t="s">
        <v>1409</v>
      </c>
      <c r="G775" s="27">
        <v>11729</v>
      </c>
      <c r="H775" s="39">
        <v>16</v>
      </c>
      <c r="I775" s="30">
        <f t="shared" si="409"/>
        <v>16</v>
      </c>
      <c r="J775" s="30">
        <v>0</v>
      </c>
      <c r="K775" s="31"/>
      <c r="L775" s="32"/>
      <c r="M775" s="32"/>
      <c r="N775" s="32"/>
      <c r="O775" s="33" t="e">
        <f>VLOOKUP(K775,Зони!B:D,2,FALSE)</f>
        <v>#N/A</v>
      </c>
      <c r="P775" s="34" t="str">
        <f t="shared" si="410"/>
        <v>немає даних</v>
      </c>
      <c r="Q775" s="50" t="str">
        <f t="shared" si="411"/>
        <v>немає даних</v>
      </c>
      <c r="R775" s="26">
        <v>1</v>
      </c>
      <c r="S775" s="35">
        <f>VLOOKUP(E775,ящв!A:H,3,FALSE)</f>
        <v>0.13</v>
      </c>
      <c r="T775" s="35">
        <f>VLOOKUP(E775,ящв!A:H,4,FALSE)</f>
        <v>1E-3</v>
      </c>
      <c r="U775" s="33">
        <v>24</v>
      </c>
      <c r="V775" s="33">
        <v>6</v>
      </c>
      <c r="W775" s="36">
        <v>6</v>
      </c>
      <c r="X775" s="38"/>
      <c r="Y775" s="38"/>
      <c r="Z775" s="38"/>
      <c r="AA775" s="38"/>
      <c r="AB775" s="38"/>
      <c r="AC775" s="11"/>
      <c r="AD775" s="11"/>
      <c r="AE775" s="11"/>
      <c r="AF775" s="11"/>
      <c r="AG775" s="11"/>
      <c r="AH775" s="11"/>
      <c r="AI775" s="11"/>
    </row>
    <row r="776" spans="1:35" ht="46.5" customHeight="1" outlineLevel="1" x14ac:dyDescent="0.2">
      <c r="A776" s="24">
        <f t="shared" si="408"/>
        <v>4</v>
      </c>
      <c r="B776" s="25" t="s">
        <v>1410</v>
      </c>
      <c r="C776" s="26"/>
      <c r="D776" s="26" t="s">
        <v>31</v>
      </c>
      <c r="E776" s="27">
        <v>168824</v>
      </c>
      <c r="F776" s="26" t="s">
        <v>1411</v>
      </c>
      <c r="G776" s="27">
        <v>11813</v>
      </c>
      <c r="H776" s="39">
        <v>4</v>
      </c>
      <c r="I776" s="30">
        <f t="shared" si="409"/>
        <v>4</v>
      </c>
      <c r="J776" s="30">
        <v>0</v>
      </c>
      <c r="K776" s="31"/>
      <c r="L776" s="32"/>
      <c r="M776" s="32"/>
      <c r="N776" s="32"/>
      <c r="O776" s="33" t="e">
        <f>VLOOKUP(K776,Зони!B:D,2,FALSE)</f>
        <v>#N/A</v>
      </c>
      <c r="P776" s="34" t="str">
        <f t="shared" si="410"/>
        <v>немає даних</v>
      </c>
      <c r="Q776" s="50" t="str">
        <f t="shared" si="411"/>
        <v>немає даних</v>
      </c>
      <c r="R776" s="26">
        <v>1</v>
      </c>
      <c r="S776" s="35">
        <f>VLOOKUP(E776,ящв!A:H,3,FALSE)</f>
        <v>0.4</v>
      </c>
      <c r="T776" s="35">
        <f>VLOOKUP(E776,ящв!A:H,4,FALSE)</f>
        <v>8.9999999999999993E-3</v>
      </c>
      <c r="U776" s="33">
        <v>37</v>
      </c>
      <c r="V776" s="33">
        <v>16</v>
      </c>
      <c r="W776" s="36">
        <v>16</v>
      </c>
      <c r="X776" s="37">
        <f>VLOOKUP(E776,шт!A:H,3,FALSE)</f>
        <v>0.28000000000000003</v>
      </c>
      <c r="Y776" s="38">
        <v>0.28000000000000003</v>
      </c>
      <c r="Z776" s="38">
        <v>37</v>
      </c>
      <c r="AA776" s="38">
        <v>13</v>
      </c>
      <c r="AB776" s="38">
        <v>13</v>
      </c>
      <c r="AC776" s="11"/>
      <c r="AD776" s="11"/>
      <c r="AE776" s="11"/>
      <c r="AF776" s="11"/>
      <c r="AG776" s="11"/>
      <c r="AH776" s="11"/>
      <c r="AI776" s="11"/>
    </row>
    <row r="777" spans="1:35" ht="46.5" customHeight="1" outlineLevel="1" x14ac:dyDescent="0.2">
      <c r="A777" s="24">
        <f t="shared" si="408"/>
        <v>3</v>
      </c>
      <c r="B777" s="25" t="s">
        <v>1412</v>
      </c>
      <c r="C777" s="26"/>
      <c r="D777" s="26" t="s">
        <v>31</v>
      </c>
      <c r="E777" s="27">
        <v>168936</v>
      </c>
      <c r="F777" s="26" t="s">
        <v>1413</v>
      </c>
      <c r="G777" s="27">
        <v>11814</v>
      </c>
      <c r="H777" s="39">
        <v>3</v>
      </c>
      <c r="I777" s="30">
        <f t="shared" si="409"/>
        <v>3</v>
      </c>
      <c r="J777" s="30">
        <v>0</v>
      </c>
      <c r="K777" s="31"/>
      <c r="L777" s="32"/>
      <c r="M777" s="32"/>
      <c r="N777" s="32"/>
      <c r="O777" s="33" t="e">
        <f>VLOOKUP(K777,Зони!B:D,2,FALSE)</f>
        <v>#N/A</v>
      </c>
      <c r="P777" s="34" t="str">
        <f t="shared" si="410"/>
        <v>немає даних</v>
      </c>
      <c r="Q777" s="50" t="str">
        <f t="shared" si="411"/>
        <v>немає даних</v>
      </c>
      <c r="R777" s="26">
        <v>1</v>
      </c>
      <c r="S777" s="35">
        <f>VLOOKUP(E777,ящв!A:H,3,FALSE)</f>
        <v>0.44</v>
      </c>
      <c r="T777" s="35">
        <f>VLOOKUP(E777,ящв!A:H,4,FALSE)</f>
        <v>1.2E-2</v>
      </c>
      <c r="U777" s="33">
        <v>46</v>
      </c>
      <c r="V777" s="33">
        <v>16</v>
      </c>
      <c r="W777" s="36">
        <v>16</v>
      </c>
      <c r="X777" s="38"/>
      <c r="Y777" s="38"/>
      <c r="Z777" s="38"/>
      <c r="AA777" s="38"/>
      <c r="AB777" s="38"/>
      <c r="AC777" s="11"/>
      <c r="AD777" s="11"/>
      <c r="AE777" s="11"/>
      <c r="AF777" s="11"/>
      <c r="AG777" s="11"/>
      <c r="AH777" s="11"/>
      <c r="AI777" s="11"/>
    </row>
    <row r="778" spans="1:35" ht="46.5" customHeight="1" outlineLevel="1" x14ac:dyDescent="0.2">
      <c r="A778" s="24">
        <f t="shared" si="408"/>
        <v>6</v>
      </c>
      <c r="B778" s="25" t="s">
        <v>1414</v>
      </c>
      <c r="C778" s="26"/>
      <c r="D778" s="26" t="s">
        <v>31</v>
      </c>
      <c r="E778" s="27">
        <v>168893</v>
      </c>
      <c r="F778" s="26" t="s">
        <v>1415</v>
      </c>
      <c r="G778" s="27">
        <v>11815</v>
      </c>
      <c r="H778" s="39">
        <v>6</v>
      </c>
      <c r="I778" s="30">
        <f t="shared" si="409"/>
        <v>6</v>
      </c>
      <c r="J778" s="30">
        <v>0</v>
      </c>
      <c r="K778" s="31"/>
      <c r="L778" s="32"/>
      <c r="M778" s="32"/>
      <c r="N778" s="32"/>
      <c r="O778" s="33" t="e">
        <f>VLOOKUP(K778,Зони!B:D,2,FALSE)</f>
        <v>#N/A</v>
      </c>
      <c r="P778" s="34" t="str">
        <f t="shared" si="410"/>
        <v>немає даних</v>
      </c>
      <c r="Q778" s="50" t="str">
        <f t="shared" si="411"/>
        <v>немає даних</v>
      </c>
      <c r="R778" s="26">
        <v>1</v>
      </c>
      <c r="S778" s="35">
        <f>VLOOKUP(E778,ящв!A:H,3,FALSE)</f>
        <v>0.32</v>
      </c>
      <c r="T778" s="35">
        <f>VLOOKUP(E778,ящв!A:H,4,FALSE)</f>
        <v>6.0000000000000001E-3</v>
      </c>
      <c r="U778" s="33">
        <v>35</v>
      </c>
      <c r="V778" s="33">
        <v>13</v>
      </c>
      <c r="W778" s="36">
        <v>13</v>
      </c>
      <c r="X778" s="38"/>
      <c r="Y778" s="38"/>
      <c r="Z778" s="38"/>
      <c r="AA778" s="38"/>
      <c r="AB778" s="38"/>
      <c r="AC778" s="11"/>
      <c r="AD778" s="11"/>
      <c r="AE778" s="11"/>
      <c r="AF778" s="11"/>
      <c r="AG778" s="11"/>
      <c r="AH778" s="11"/>
      <c r="AI778" s="11"/>
    </row>
    <row r="779" spans="1:35" ht="46.5" customHeight="1" outlineLevel="1" x14ac:dyDescent="0.2">
      <c r="A779" s="24">
        <f t="shared" si="408"/>
        <v>2</v>
      </c>
      <c r="B779" s="25" t="s">
        <v>1416</v>
      </c>
      <c r="C779" s="26"/>
      <c r="D779" s="26"/>
      <c r="E779" s="27">
        <v>167753</v>
      </c>
      <c r="F779" s="26" t="s">
        <v>1417</v>
      </c>
      <c r="G779" s="27">
        <v>11378</v>
      </c>
      <c r="H779" s="39">
        <v>2</v>
      </c>
      <c r="I779" s="30">
        <f t="shared" si="409"/>
        <v>2</v>
      </c>
      <c r="J779" s="30">
        <v>0</v>
      </c>
      <c r="K779" s="31"/>
      <c r="L779" s="32"/>
      <c r="M779" s="32"/>
      <c r="N779" s="32"/>
      <c r="O779" s="33" t="e">
        <f>VLOOKUP(K779,Зони!B:D,2,FALSE)</f>
        <v>#N/A</v>
      </c>
      <c r="P779" s="34" t="str">
        <f t="shared" si="410"/>
        <v>немає даних</v>
      </c>
      <c r="Q779" s="50" t="str">
        <f t="shared" si="411"/>
        <v>немає даних</v>
      </c>
      <c r="R779" s="26">
        <v>1</v>
      </c>
      <c r="S779" s="35">
        <f>VLOOKUP(E779,ящв!A:H,3,FALSE)</f>
        <v>2.36</v>
      </c>
      <c r="T779" s="35">
        <f>VLOOKUP(E779,ящв!A:H,4,FALSE)</f>
        <v>1.7999999999999999E-2</v>
      </c>
      <c r="U779" s="33">
        <v>26</v>
      </c>
      <c r="V779" s="33">
        <v>28.5</v>
      </c>
      <c r="W779" s="36">
        <v>24.5</v>
      </c>
      <c r="X779" s="37">
        <f>VLOOKUP(E779,шт!A:H,3,FALSE)</f>
        <v>2.2000000000000002</v>
      </c>
      <c r="Y779" s="38">
        <v>2.2000000000000002</v>
      </c>
      <c r="Z779" s="38">
        <v>27</v>
      </c>
      <c r="AA779" s="38">
        <v>25</v>
      </c>
      <c r="AB779" s="38">
        <v>24</v>
      </c>
      <c r="AC779" s="11"/>
      <c r="AD779" s="11"/>
      <c r="AE779" s="11"/>
      <c r="AF779" s="11"/>
      <c r="AG779" s="11"/>
      <c r="AH779" s="11"/>
      <c r="AI779" s="11"/>
    </row>
    <row r="780" spans="1:35" ht="46.5" customHeight="1" outlineLevel="1" x14ac:dyDescent="0.2">
      <c r="A780" s="24">
        <f t="shared" si="408"/>
        <v>8</v>
      </c>
      <c r="B780" s="25" t="s">
        <v>1418</v>
      </c>
      <c r="C780" s="26"/>
      <c r="D780" s="26" t="s">
        <v>31</v>
      </c>
      <c r="E780" s="27">
        <v>170031</v>
      </c>
      <c r="F780" s="26" t="s">
        <v>1419</v>
      </c>
      <c r="G780" s="27">
        <v>11905</v>
      </c>
      <c r="H780" s="39">
        <v>8</v>
      </c>
      <c r="I780" s="30">
        <f t="shared" si="409"/>
        <v>8</v>
      </c>
      <c r="J780" s="30">
        <v>0</v>
      </c>
      <c r="K780" s="31"/>
      <c r="L780" s="32"/>
      <c r="M780" s="32"/>
      <c r="N780" s="32"/>
      <c r="O780" s="33" t="e">
        <f>VLOOKUP(K780,Зони!B:D,2,FALSE)</f>
        <v>#N/A</v>
      </c>
      <c r="P780" s="34" t="str">
        <f t="shared" si="410"/>
        <v>немає даних</v>
      </c>
      <c r="Q780" s="50" t="str">
        <f t="shared" si="411"/>
        <v>немає даних</v>
      </c>
      <c r="R780" s="26">
        <v>1</v>
      </c>
      <c r="S780" s="35">
        <f>VLOOKUP(E780,ящв!A:H,3,FALSE)</f>
        <v>0.21</v>
      </c>
      <c r="T780" s="35">
        <f>VLOOKUP(E780,ящв!A:H,4,FALSE)</f>
        <v>1E-3</v>
      </c>
      <c r="U780" s="33">
        <v>17</v>
      </c>
      <c r="V780" s="33">
        <v>7.5</v>
      </c>
      <c r="W780" s="36">
        <v>7.5</v>
      </c>
      <c r="X780" s="37">
        <f>VLOOKUP(E780,шт!A:H,3,FALSE)</f>
        <v>0.22</v>
      </c>
      <c r="Y780" s="38">
        <v>0.22</v>
      </c>
      <c r="Z780" s="38">
        <v>17</v>
      </c>
      <c r="AA780" s="38">
        <v>7.5</v>
      </c>
      <c r="AB780" s="38">
        <v>7.5</v>
      </c>
      <c r="AC780" s="11"/>
      <c r="AD780" s="11"/>
      <c r="AE780" s="11"/>
      <c r="AF780" s="11"/>
      <c r="AG780" s="11"/>
      <c r="AH780" s="11"/>
      <c r="AI780" s="11"/>
    </row>
    <row r="781" spans="1:35" ht="46.5" customHeight="1" outlineLevel="1" x14ac:dyDescent="0.2">
      <c r="A781" s="24">
        <f t="shared" si="408"/>
        <v>4</v>
      </c>
      <c r="B781" s="25" t="s">
        <v>1420</v>
      </c>
      <c r="C781" s="26"/>
      <c r="D781" s="26" t="s">
        <v>31</v>
      </c>
      <c r="E781" s="27">
        <v>172923</v>
      </c>
      <c r="F781" s="26" t="s">
        <v>1421</v>
      </c>
      <c r="G781" s="27">
        <v>12874</v>
      </c>
      <c r="H781" s="39">
        <v>4</v>
      </c>
      <c r="I781" s="30">
        <f t="shared" si="409"/>
        <v>4</v>
      </c>
      <c r="J781" s="30">
        <v>0</v>
      </c>
      <c r="K781" s="31"/>
      <c r="L781" s="32"/>
      <c r="M781" s="32"/>
      <c r="N781" s="32"/>
      <c r="O781" s="33" t="e">
        <f>VLOOKUP(K781,Зони!B:D,2,FALSE)</f>
        <v>#N/A</v>
      </c>
      <c r="P781" s="34" t="str">
        <f t="shared" si="410"/>
        <v>немає даних</v>
      </c>
      <c r="Q781" s="50" t="str">
        <f t="shared" si="411"/>
        <v>немає даних</v>
      </c>
      <c r="R781" s="26">
        <v>1</v>
      </c>
      <c r="S781" s="35">
        <f>VLOOKUP(E781,ящв!A:H,3,FALSE)</f>
        <v>0.2</v>
      </c>
      <c r="T781" s="35">
        <f>VLOOKUP(E781,ящв!A:H,4,FALSE)</f>
        <v>1E-3</v>
      </c>
      <c r="U781" s="33">
        <v>17</v>
      </c>
      <c r="V781" s="33">
        <v>7.5</v>
      </c>
      <c r="W781" s="36">
        <v>7.5</v>
      </c>
      <c r="X781" s="38"/>
      <c r="Y781" s="38"/>
      <c r="Z781" s="38"/>
      <c r="AA781" s="38"/>
      <c r="AB781" s="38"/>
      <c r="AC781" s="11"/>
      <c r="AD781" s="11"/>
      <c r="AE781" s="11"/>
      <c r="AF781" s="11"/>
      <c r="AG781" s="11"/>
      <c r="AH781" s="11"/>
      <c r="AI781" s="11"/>
    </row>
    <row r="782" spans="1:35" ht="46.5" customHeight="1" outlineLevel="1" x14ac:dyDescent="0.2">
      <c r="A782" s="24">
        <f t="shared" si="408"/>
        <v>2</v>
      </c>
      <c r="B782" s="25" t="s">
        <v>1422</v>
      </c>
      <c r="C782" s="26"/>
      <c r="D782" s="26" t="s">
        <v>31</v>
      </c>
      <c r="E782" s="27">
        <v>172924</v>
      </c>
      <c r="F782" s="26" t="s">
        <v>1423</v>
      </c>
      <c r="G782" s="27">
        <v>12875</v>
      </c>
      <c r="H782" s="39">
        <v>2</v>
      </c>
      <c r="I782" s="30">
        <f t="shared" si="409"/>
        <v>2</v>
      </c>
      <c r="J782" s="30">
        <v>0</v>
      </c>
      <c r="K782" s="31"/>
      <c r="L782" s="32"/>
      <c r="M782" s="32"/>
      <c r="N782" s="32"/>
      <c r="O782" s="33" t="e">
        <f>VLOOKUP(K782,Зони!B:D,2,FALSE)</f>
        <v>#N/A</v>
      </c>
      <c r="P782" s="34" t="str">
        <f t="shared" si="410"/>
        <v>немає даних</v>
      </c>
      <c r="Q782" s="50" t="str">
        <f t="shared" si="411"/>
        <v>немає даних</v>
      </c>
      <c r="R782" s="26">
        <v>1</v>
      </c>
      <c r="S782" s="35">
        <f>VLOOKUP(E782,ящв!A:H,3,FALSE)</f>
        <v>0.2</v>
      </c>
      <c r="T782" s="35">
        <f>VLOOKUP(E782,ящв!A:H,4,FALSE)</f>
        <v>1E-3</v>
      </c>
      <c r="U782" s="33">
        <v>17</v>
      </c>
      <c r="V782" s="33">
        <v>7.5</v>
      </c>
      <c r="W782" s="36">
        <v>7.5</v>
      </c>
      <c r="X782" s="38"/>
      <c r="Y782" s="38"/>
      <c r="Z782" s="38"/>
      <c r="AA782" s="38"/>
      <c r="AB782" s="38"/>
      <c r="AC782" s="11"/>
      <c r="AD782" s="11"/>
      <c r="AE782" s="11"/>
      <c r="AF782" s="11"/>
      <c r="AG782" s="11"/>
      <c r="AH782" s="11"/>
      <c r="AI782" s="11"/>
    </row>
    <row r="783" spans="1:35" ht="12" customHeight="1" x14ac:dyDescent="0.2">
      <c r="A783" s="11"/>
      <c r="B783" s="12" t="s">
        <v>1424</v>
      </c>
      <c r="C783" s="13"/>
      <c r="D783" s="14"/>
      <c r="E783" s="15"/>
      <c r="F783" s="15"/>
      <c r="G783" s="15"/>
      <c r="H783" s="14"/>
      <c r="I783" s="15"/>
      <c r="J783" s="15"/>
      <c r="K783" s="15"/>
      <c r="L783" s="15"/>
      <c r="M783" s="15"/>
      <c r="N783" s="15"/>
      <c r="O783" s="15"/>
      <c r="P783" s="16"/>
      <c r="Q783" s="17"/>
      <c r="R783" s="15"/>
      <c r="S783" s="15"/>
      <c r="T783" s="15"/>
      <c r="U783" s="55"/>
      <c r="V783" s="55"/>
      <c r="W783" s="55"/>
      <c r="X783" s="55"/>
      <c r="Y783" s="55"/>
      <c r="Z783" s="55"/>
      <c r="AA783" s="55"/>
      <c r="AB783" s="55"/>
    </row>
    <row r="784" spans="1:35" ht="12" customHeight="1" outlineLevel="1" x14ac:dyDescent="0.2">
      <c r="A784" s="11"/>
      <c r="B784" s="18" t="s">
        <v>1425</v>
      </c>
      <c r="C784" s="19"/>
      <c r="D784" s="20"/>
      <c r="E784" s="21"/>
      <c r="F784" s="21"/>
      <c r="G784" s="21"/>
      <c r="H784" s="20"/>
      <c r="I784" s="21"/>
      <c r="J784" s="21"/>
      <c r="K784" s="21"/>
      <c r="L784" s="21"/>
      <c r="M784" s="21"/>
      <c r="N784" s="21"/>
      <c r="O784" s="21"/>
      <c r="P784" s="106"/>
      <c r="Q784" s="23"/>
      <c r="R784" s="21"/>
      <c r="S784" s="20"/>
      <c r="T784" s="20"/>
      <c r="U784" s="21"/>
      <c r="V784" s="21"/>
      <c r="W784" s="21"/>
      <c r="X784" s="21"/>
      <c r="Y784" s="21"/>
      <c r="Z784" s="21"/>
      <c r="AA784" s="21"/>
      <c r="AB784" s="21"/>
    </row>
    <row r="785" spans="1:35" ht="46.5" customHeight="1" outlineLevel="1" x14ac:dyDescent="0.2">
      <c r="A785" s="24">
        <f t="shared" ref="A785:A786" si="444">J785+I785</f>
        <v>45.666666666666664</v>
      </c>
      <c r="B785" s="25" t="s">
        <v>1426</v>
      </c>
      <c r="C785" s="26"/>
      <c r="D785" s="26" t="s">
        <v>31</v>
      </c>
      <c r="E785" s="27">
        <v>167115</v>
      </c>
      <c r="F785" s="26" t="s">
        <v>1427</v>
      </c>
      <c r="G785" s="27">
        <v>57173</v>
      </c>
      <c r="H785" s="39">
        <v>137</v>
      </c>
      <c r="I785" s="30">
        <f t="shared" ref="I785:I786" si="445">H785/R785</f>
        <v>45.666666666666664</v>
      </c>
      <c r="J785" s="30">
        <v>0</v>
      </c>
      <c r="K785" s="31" t="s">
        <v>33</v>
      </c>
      <c r="L785" s="32"/>
      <c r="M785" s="32"/>
      <c r="N785" s="31"/>
      <c r="O785" s="33">
        <f>VLOOKUP(K785,Зони!B:D,2,FALSE)</f>
        <v>0</v>
      </c>
      <c r="P785" s="34" t="str">
        <f t="shared" ref="P785:P786" si="446">IFERROR(A785/N785*V785/100/O785,"немає даних")</f>
        <v>немає даних</v>
      </c>
      <c r="Q785" s="34">
        <f>IF(OR(K785="стелаж",K785="2й поверх 1"),ROUND(T785*A785,3),IFERROR(ROUND(P785,1)*U785/100,"немає даних"))</f>
        <v>0.754</v>
      </c>
      <c r="R785" s="53">
        <f>VLOOKUP(E785,ящ!A:H,5,FALSE)</f>
        <v>3</v>
      </c>
      <c r="S785" s="44">
        <f>IF(X785&lt;&gt;"",X785*R785,"немає даних")</f>
        <v>14.100000000000001</v>
      </c>
      <c r="T785" s="43">
        <f>U785*V785*W785/100/100/100</f>
        <v>1.6521450000000003E-2</v>
      </c>
      <c r="U785" s="48">
        <f t="shared" ref="U785:W785" si="447">Z785</f>
        <v>62.7</v>
      </c>
      <c r="V785" s="48">
        <f t="shared" si="447"/>
        <v>17</v>
      </c>
      <c r="W785" s="48">
        <f t="shared" si="447"/>
        <v>15.5</v>
      </c>
      <c r="X785" s="37">
        <f>VLOOKUP(E785,шт!A:H,3,FALSE)</f>
        <v>4.7</v>
      </c>
      <c r="Y785" s="38">
        <v>4.7</v>
      </c>
      <c r="Z785" s="38">
        <v>62.7</v>
      </c>
      <c r="AA785" s="38">
        <v>17</v>
      </c>
      <c r="AB785" s="38">
        <v>15.5</v>
      </c>
      <c r="AC785" s="11"/>
      <c r="AD785" s="11"/>
      <c r="AE785" s="11"/>
      <c r="AF785" s="11"/>
      <c r="AG785" s="11"/>
      <c r="AH785" s="11"/>
      <c r="AI785" s="11"/>
    </row>
    <row r="786" spans="1:35" ht="46.5" customHeight="1" outlineLevel="1" x14ac:dyDescent="0.2">
      <c r="A786" s="24">
        <f t="shared" si="444"/>
        <v>66.666666666666671</v>
      </c>
      <c r="B786" s="25" t="s">
        <v>1428</v>
      </c>
      <c r="C786" s="26"/>
      <c r="D786" s="26" t="s">
        <v>31</v>
      </c>
      <c r="E786" s="27">
        <v>166501</v>
      </c>
      <c r="F786" s="26" t="s">
        <v>1429</v>
      </c>
      <c r="G786" s="26" t="s">
        <v>1430</v>
      </c>
      <c r="H786" s="39">
        <v>100</v>
      </c>
      <c r="I786" s="30">
        <f t="shared" si="445"/>
        <v>16.666666666666668</v>
      </c>
      <c r="J786" s="30">
        <v>50</v>
      </c>
      <c r="K786" s="31" t="s">
        <v>770</v>
      </c>
      <c r="L786" s="32"/>
      <c r="M786" s="32"/>
      <c r="N786" s="31">
        <v>5</v>
      </c>
      <c r="O786" s="33">
        <f>VLOOKUP(K786,Зони!B:D,2,FALSE)</f>
        <v>3</v>
      </c>
      <c r="P786" s="34">
        <f t="shared" si="446"/>
        <v>1.6222222222222225</v>
      </c>
      <c r="Q786" s="34">
        <f>IFERROR(ROUND(P786,0)*U786/100,"немає даних")</f>
        <v>1.67</v>
      </c>
      <c r="R786" s="26">
        <v>6</v>
      </c>
      <c r="S786" s="35">
        <f>VLOOKUP(E786,ящв!A:H,3,FALSE)</f>
        <v>51.2</v>
      </c>
      <c r="T786" s="35">
        <f>VLOOKUP(E786,ящв!A:H,4,FALSE)</f>
        <v>0.25</v>
      </c>
      <c r="U786" s="33">
        <v>83.5</v>
      </c>
      <c r="V786" s="33">
        <v>36.5</v>
      </c>
      <c r="W786" s="36">
        <v>41</v>
      </c>
      <c r="X786" s="37">
        <f>VLOOKUP(E786,шт!A:H,3,FALSE)</f>
        <v>5.4</v>
      </c>
      <c r="Y786" s="38">
        <v>5.4</v>
      </c>
      <c r="Z786" s="38">
        <v>81.5</v>
      </c>
      <c r="AA786" s="38">
        <v>19.5</v>
      </c>
      <c r="AB786" s="38">
        <v>11.5</v>
      </c>
      <c r="AC786" s="11"/>
      <c r="AD786" s="11"/>
      <c r="AE786" s="11"/>
      <c r="AF786" s="11"/>
      <c r="AG786" s="11"/>
      <c r="AH786" s="11"/>
      <c r="AI786" s="11"/>
    </row>
    <row r="787" spans="1:35" ht="12" customHeight="1" outlineLevel="1" x14ac:dyDescent="0.2">
      <c r="A787" s="11"/>
      <c r="B787" s="18" t="s">
        <v>1431</v>
      </c>
      <c r="C787" s="19"/>
      <c r="D787" s="20"/>
      <c r="E787" s="21"/>
      <c r="F787" s="21"/>
      <c r="G787" s="21"/>
      <c r="H787" s="20"/>
      <c r="I787" s="21"/>
      <c r="J787" s="21"/>
      <c r="K787" s="21"/>
      <c r="L787" s="21"/>
      <c r="M787" s="21"/>
      <c r="N787" s="21"/>
      <c r="O787" s="21"/>
      <c r="P787" s="106"/>
      <c r="Q787" s="23"/>
      <c r="R787" s="21"/>
      <c r="S787" s="20"/>
      <c r="T787" s="20"/>
      <c r="U787" s="21"/>
      <c r="V787" s="21"/>
      <c r="W787" s="21"/>
      <c r="X787" s="21"/>
      <c r="Y787" s="21"/>
      <c r="Z787" s="21"/>
      <c r="AA787" s="21"/>
      <c r="AB787" s="21"/>
    </row>
    <row r="788" spans="1:35" ht="46.5" customHeight="1" outlineLevel="1" x14ac:dyDescent="0.2">
      <c r="A788" s="11">
        <f t="shared" ref="A788:A812" si="448">J788+I788</f>
        <v>1</v>
      </c>
      <c r="B788" s="25" t="s">
        <v>1432</v>
      </c>
      <c r="C788" s="26"/>
      <c r="D788" s="26" t="s">
        <v>31</v>
      </c>
      <c r="E788" s="27">
        <v>174445</v>
      </c>
      <c r="F788" s="26" t="s">
        <v>1433</v>
      </c>
      <c r="G788" s="26" t="s">
        <v>1434</v>
      </c>
      <c r="H788" s="36">
        <v>1</v>
      </c>
      <c r="I788" s="36">
        <f t="shared" ref="I788:I812" si="449">H788/R788</f>
        <v>1</v>
      </c>
      <c r="J788" s="36">
        <v>0</v>
      </c>
      <c r="K788" s="36"/>
      <c r="L788" s="36"/>
      <c r="M788" s="36"/>
      <c r="N788" s="36"/>
      <c r="O788" s="33" t="e">
        <f>VLOOKUP(K788,Зони!B:D,2,FALSE)</f>
        <v>#N/A</v>
      </c>
      <c r="P788" s="34" t="str">
        <f t="shared" ref="P788:P812" si="450">IFERROR(A788/N788*V788/100/O788,"немає даних")</f>
        <v>немає даних</v>
      </c>
      <c r="Q788" s="50" t="str">
        <f>IFERROR(ROUND(P788,1)*U788/100,"немає даних")</f>
        <v>немає даних</v>
      </c>
      <c r="R788" s="26">
        <v>1</v>
      </c>
      <c r="S788" s="35">
        <f>VLOOKUP(E788,ящв!A:H,3,FALSE)</f>
        <v>13.2</v>
      </c>
      <c r="T788" s="35">
        <f>VLOOKUP(E788,ящв!A:H,4,FALSE)</f>
        <v>5.1999999999999998E-2</v>
      </c>
      <c r="U788" s="33">
        <v>28</v>
      </c>
      <c r="V788" s="33">
        <v>20</v>
      </c>
      <c r="W788" s="36">
        <v>92</v>
      </c>
      <c r="X788" s="38"/>
      <c r="Y788" s="38"/>
      <c r="Z788" s="38"/>
      <c r="AA788" s="38"/>
      <c r="AB788" s="38"/>
      <c r="AC788" s="11"/>
      <c r="AD788" s="11"/>
      <c r="AE788" s="11"/>
      <c r="AF788" s="11"/>
      <c r="AG788" s="11"/>
      <c r="AH788" s="11"/>
      <c r="AI788" s="11"/>
    </row>
    <row r="789" spans="1:35" ht="46.5" customHeight="1" outlineLevel="1" x14ac:dyDescent="0.2">
      <c r="A789" s="24">
        <f t="shared" si="448"/>
        <v>1284</v>
      </c>
      <c r="B789" s="25" t="s">
        <v>1435</v>
      </c>
      <c r="C789" s="26"/>
      <c r="D789" s="26" t="s">
        <v>31</v>
      </c>
      <c r="E789" s="27">
        <v>173250</v>
      </c>
      <c r="F789" s="26" t="s">
        <v>1436</v>
      </c>
      <c r="G789" s="27">
        <v>28205</v>
      </c>
      <c r="H789" s="39">
        <v>434</v>
      </c>
      <c r="I789" s="30">
        <f t="shared" si="449"/>
        <v>434</v>
      </c>
      <c r="J789" s="30">
        <v>850</v>
      </c>
      <c r="K789" s="31" t="s">
        <v>83</v>
      </c>
      <c r="L789" s="32"/>
      <c r="M789" s="32"/>
      <c r="N789" s="31">
        <v>3</v>
      </c>
      <c r="O789" s="33">
        <f>VLOOKUP(K789,Зони!B:D,2,FALSE)</f>
        <v>8.8000000000000007</v>
      </c>
      <c r="P789" s="34">
        <f t="shared" si="450"/>
        <v>8.5113636363636367</v>
      </c>
      <c r="Q789" s="34">
        <f t="shared" ref="Q789:Q790" si="451">IFERROR(ROUND(P789,0)*U789/100,"немає даних")</f>
        <v>2.286</v>
      </c>
      <c r="R789" s="26">
        <v>1</v>
      </c>
      <c r="S789" s="35">
        <f>VLOOKUP(E789,ящв!A:H,3,FALSE)</f>
        <v>9.3000000000000007</v>
      </c>
      <c r="T789" s="35">
        <f>VLOOKUP(E789,ящв!A:H,4,FALSE)</f>
        <v>4.2000000000000003E-2</v>
      </c>
      <c r="U789" s="33">
        <v>25.4</v>
      </c>
      <c r="V789" s="33">
        <v>17.5</v>
      </c>
      <c r="W789" s="36">
        <v>94.6</v>
      </c>
      <c r="X789" s="37">
        <f>VLOOKUP(E789,шт!A:H,3,FALSE)</f>
        <v>9.4</v>
      </c>
      <c r="Y789" s="38">
        <v>9.4</v>
      </c>
      <c r="Z789" s="38">
        <v>95</v>
      </c>
      <c r="AA789" s="38">
        <v>25.5</v>
      </c>
      <c r="AB789" s="38">
        <v>17.5</v>
      </c>
      <c r="AC789" s="11"/>
      <c r="AD789" s="11"/>
      <c r="AE789" s="11"/>
      <c r="AF789" s="11"/>
      <c r="AG789" s="11"/>
      <c r="AH789" s="11"/>
      <c r="AI789" s="11"/>
    </row>
    <row r="790" spans="1:35" ht="46.5" customHeight="1" outlineLevel="1" x14ac:dyDescent="0.2">
      <c r="A790" s="450">
        <f t="shared" si="448"/>
        <v>30</v>
      </c>
      <c r="B790" s="25" t="s">
        <v>1437</v>
      </c>
      <c r="C790" s="26"/>
      <c r="D790" s="26" t="s">
        <v>31</v>
      </c>
      <c r="E790" s="27">
        <v>168933</v>
      </c>
      <c r="F790" s="26" t="s">
        <v>1438</v>
      </c>
      <c r="G790" s="26" t="s">
        <v>1439</v>
      </c>
      <c r="H790" s="29"/>
      <c r="I790" s="30">
        <f t="shared" si="449"/>
        <v>0</v>
      </c>
      <c r="J790" s="30">
        <v>30</v>
      </c>
      <c r="K790" s="31" t="s">
        <v>1440</v>
      </c>
      <c r="L790" s="32"/>
      <c r="M790" s="32"/>
      <c r="N790" s="31">
        <v>3</v>
      </c>
      <c r="O790" s="33">
        <f>VLOOKUP(K790,Зони!B:D,2,FALSE)</f>
        <v>3</v>
      </c>
      <c r="P790" s="34">
        <f t="shared" si="450"/>
        <v>0.8833333333333333</v>
      </c>
      <c r="Q790" s="34">
        <f t="shared" si="451"/>
        <v>0.28999999999999998</v>
      </c>
      <c r="R790" s="26">
        <v>1</v>
      </c>
      <c r="S790" s="35">
        <f>VLOOKUP(E790,ящв!A:H,3,FALSE)</f>
        <v>17.600000000000001</v>
      </c>
      <c r="T790" s="35">
        <f>VLOOKUP(E790,ящв!A:H,4,FALSE)</f>
        <v>6.8000000000000005E-2</v>
      </c>
      <c r="U790" s="114">
        <v>29</v>
      </c>
      <c r="V790" s="33">
        <v>26.5</v>
      </c>
      <c r="W790" s="36">
        <v>88.5</v>
      </c>
      <c r="X790" s="37">
        <f>VLOOKUP(E790,шт!A:H,3,FALSE)</f>
        <v>18</v>
      </c>
      <c r="Y790" s="38">
        <v>18</v>
      </c>
      <c r="Z790" s="38">
        <v>85</v>
      </c>
      <c r="AA790" s="38">
        <v>35</v>
      </c>
      <c r="AB790" s="38">
        <v>27</v>
      </c>
      <c r="AC790" s="11"/>
      <c r="AD790" s="11"/>
      <c r="AE790" s="11"/>
      <c r="AF790" s="11"/>
      <c r="AG790" s="11"/>
      <c r="AH790" s="11"/>
      <c r="AI790" s="11"/>
    </row>
    <row r="791" spans="1:35" ht="46.5" customHeight="1" outlineLevel="1" x14ac:dyDescent="0.2">
      <c r="A791" s="11">
        <f t="shared" si="448"/>
        <v>1</v>
      </c>
      <c r="B791" s="25" t="s">
        <v>1441</v>
      </c>
      <c r="C791" s="26"/>
      <c r="D791" s="96" t="s">
        <v>31</v>
      </c>
      <c r="E791" s="27">
        <v>174481</v>
      </c>
      <c r="F791" s="26"/>
      <c r="G791" s="26" t="s">
        <v>1442</v>
      </c>
      <c r="H791" s="36">
        <v>1</v>
      </c>
      <c r="I791" s="36">
        <f t="shared" si="449"/>
        <v>1</v>
      </c>
      <c r="J791" s="36">
        <v>0</v>
      </c>
      <c r="K791" s="36"/>
      <c r="L791" s="36"/>
      <c r="M791" s="36"/>
      <c r="N791" s="36"/>
      <c r="O791" s="33" t="e">
        <f>VLOOKUP(K791,Зони!B:D,2,FALSE)</f>
        <v>#N/A</v>
      </c>
      <c r="P791" s="34" t="str">
        <f t="shared" si="450"/>
        <v>немає даних</v>
      </c>
      <c r="Q791" s="50" t="str">
        <f>IFERROR(ROUND(P791,1)*U791/100,"немає даних")</f>
        <v>немає даних</v>
      </c>
      <c r="R791" s="115">
        <v>1</v>
      </c>
      <c r="S791" s="44" t="str">
        <f>IF(X791&lt;&gt;"",X791*R791,"немає даних")</f>
        <v>немає даних</v>
      </c>
      <c r="T791" s="44" t="str">
        <f>IF(Y791&lt;&gt;"",Y791*R791,"немає даних")</f>
        <v>немає даних</v>
      </c>
      <c r="U791" s="36"/>
      <c r="V791" s="36"/>
      <c r="W791" s="36"/>
      <c r="X791" s="38"/>
      <c r="Y791" s="38"/>
      <c r="Z791" s="38"/>
      <c r="AA791" s="38"/>
      <c r="AB791" s="38"/>
      <c r="AC791" s="11"/>
      <c r="AD791" s="11"/>
      <c r="AE791" s="11"/>
      <c r="AF791" s="11"/>
      <c r="AG791" s="11"/>
      <c r="AH791" s="11"/>
      <c r="AI791" s="11"/>
    </row>
    <row r="792" spans="1:35" ht="46.5" customHeight="1" outlineLevel="1" x14ac:dyDescent="0.2">
      <c r="A792" s="24">
        <f t="shared" si="448"/>
        <v>72</v>
      </c>
      <c r="B792" s="25" t="s">
        <v>1443</v>
      </c>
      <c r="C792" s="26"/>
      <c r="D792" s="96" t="s">
        <v>31</v>
      </c>
      <c r="E792" s="27">
        <v>172606</v>
      </c>
      <c r="F792" s="26" t="s">
        <v>1444</v>
      </c>
      <c r="G792" s="116">
        <v>26700</v>
      </c>
      <c r="H792" s="39">
        <v>72</v>
      </c>
      <c r="I792" s="30">
        <f t="shared" si="449"/>
        <v>72</v>
      </c>
      <c r="J792" s="30">
        <v>0</v>
      </c>
      <c r="K792" s="31" t="s">
        <v>1440</v>
      </c>
      <c r="L792" s="32"/>
      <c r="M792" s="32"/>
      <c r="N792" s="31">
        <v>3</v>
      </c>
      <c r="O792" s="33">
        <f>VLOOKUP(K792,Зони!B:D,2,FALSE)</f>
        <v>3</v>
      </c>
      <c r="P792" s="34">
        <f t="shared" si="450"/>
        <v>2.1359999999999997</v>
      </c>
      <c r="Q792" s="34">
        <f t="shared" ref="Q792:Q804" si="452">IFERROR(ROUND(P792,0)*U792/100,"немає даних")</f>
        <v>0.58399999999999996</v>
      </c>
      <c r="R792" s="26">
        <v>1</v>
      </c>
      <c r="S792" s="35">
        <f>VLOOKUP(E792,ящв!A:H,3,FALSE)</f>
        <v>17</v>
      </c>
      <c r="T792" s="35">
        <f>VLOOKUP(E792,ящв!A:H,4,FALSE)</f>
        <v>6.8000000000000005E-2</v>
      </c>
      <c r="U792" s="114">
        <v>29.2</v>
      </c>
      <c r="V792" s="33">
        <v>26.7</v>
      </c>
      <c r="W792" s="36">
        <v>87.6</v>
      </c>
      <c r="X792" s="37">
        <f>VLOOKUP(E792,шт!A:H,3,FALSE)</f>
        <v>17.5</v>
      </c>
      <c r="Y792" s="38">
        <v>17.5</v>
      </c>
      <c r="Z792" s="38">
        <v>87.6</v>
      </c>
      <c r="AA792" s="38">
        <v>29.2</v>
      </c>
      <c r="AB792" s="38">
        <v>26.7</v>
      </c>
      <c r="AC792" s="11"/>
      <c r="AD792" s="11"/>
      <c r="AE792" s="11"/>
      <c r="AF792" s="11"/>
      <c r="AG792" s="11"/>
      <c r="AH792" s="11"/>
      <c r="AI792" s="11"/>
    </row>
    <row r="793" spans="1:35" ht="46.5" customHeight="1" outlineLevel="1" x14ac:dyDescent="0.2">
      <c r="A793" s="24">
        <f t="shared" si="448"/>
        <v>653</v>
      </c>
      <c r="B793" s="25" t="s">
        <v>1445</v>
      </c>
      <c r="C793" s="26"/>
      <c r="D793" s="26" t="s">
        <v>31</v>
      </c>
      <c r="E793" s="27">
        <v>172506</v>
      </c>
      <c r="F793" s="26" t="s">
        <v>1446</v>
      </c>
      <c r="G793" s="54">
        <v>28200</v>
      </c>
      <c r="H793" s="39">
        <v>653</v>
      </c>
      <c r="I793" s="30">
        <f t="shared" si="449"/>
        <v>653</v>
      </c>
      <c r="J793" s="30">
        <v>0</v>
      </c>
      <c r="K793" s="31" t="s">
        <v>83</v>
      </c>
      <c r="L793" s="32"/>
      <c r="M793" s="32"/>
      <c r="N793" s="31">
        <v>3</v>
      </c>
      <c r="O793" s="33">
        <f>VLOOKUP(K793,Зони!B:D,2,FALSE)</f>
        <v>8.8000000000000007</v>
      </c>
      <c r="P793" s="34">
        <f t="shared" si="450"/>
        <v>6.6042045454545448</v>
      </c>
      <c r="Q793" s="34">
        <f t="shared" si="452"/>
        <v>2.044</v>
      </c>
      <c r="R793" s="26">
        <v>1</v>
      </c>
      <c r="S793" s="35">
        <f>VLOOKUP(E793,ящв!A:H,3,FALSE)</f>
        <v>17.399999999999999</v>
      </c>
      <c r="T793" s="35">
        <f>VLOOKUP(E793,ящв!A:H,4,FALSE)</f>
        <v>6.8000000000000005E-2</v>
      </c>
      <c r="U793" s="33">
        <v>29.2</v>
      </c>
      <c r="V793" s="33">
        <v>26.7</v>
      </c>
      <c r="W793" s="36">
        <v>87.6</v>
      </c>
      <c r="X793" s="37">
        <f>VLOOKUP(E793,шт!A:H,3,FALSE)</f>
        <v>17.399999999999999</v>
      </c>
      <c r="Y793" s="38">
        <v>17.399999999999999</v>
      </c>
      <c r="Z793" s="38">
        <v>87.6</v>
      </c>
      <c r="AA793" s="38">
        <v>29.2</v>
      </c>
      <c r="AB793" s="38">
        <v>26.7</v>
      </c>
      <c r="AC793" s="11"/>
      <c r="AD793" s="11"/>
      <c r="AE793" s="11"/>
      <c r="AF793" s="11"/>
      <c r="AG793" s="11"/>
      <c r="AH793" s="11"/>
      <c r="AI793" s="11"/>
    </row>
    <row r="794" spans="1:35" ht="46.5" customHeight="1" outlineLevel="1" x14ac:dyDescent="0.2">
      <c r="A794" s="24">
        <f t="shared" si="448"/>
        <v>250</v>
      </c>
      <c r="B794" s="25" t="s">
        <v>1447</v>
      </c>
      <c r="C794" s="26"/>
      <c r="D794" s="96" t="s">
        <v>31</v>
      </c>
      <c r="E794" s="27">
        <v>172641</v>
      </c>
      <c r="F794" s="26" t="s">
        <v>1448</v>
      </c>
      <c r="G794" s="54">
        <v>26706</v>
      </c>
      <c r="H794" s="29"/>
      <c r="I794" s="30">
        <f t="shared" si="449"/>
        <v>0</v>
      </c>
      <c r="J794" s="30">
        <v>250</v>
      </c>
      <c r="K794" s="31" t="s">
        <v>83</v>
      </c>
      <c r="L794" s="32"/>
      <c r="M794" s="32"/>
      <c r="N794" s="31">
        <v>2</v>
      </c>
      <c r="O794" s="33">
        <f>VLOOKUP(K794,Зони!B:D,2,FALSE)</f>
        <v>8.8000000000000007</v>
      </c>
      <c r="P794" s="34">
        <f t="shared" si="450"/>
        <v>4.7869318181818175</v>
      </c>
      <c r="Q794" s="34">
        <f t="shared" si="452"/>
        <v>2.4449999999999998</v>
      </c>
      <c r="R794" s="26">
        <v>1</v>
      </c>
      <c r="S794" s="35">
        <f>VLOOKUP(E794,ящв!A:H,3,FALSE)</f>
        <v>32</v>
      </c>
      <c r="T794" s="35">
        <f>VLOOKUP(E794,ящв!A:H,4,FALSE)</f>
        <v>0.191</v>
      </c>
      <c r="U794" s="33">
        <v>48.9</v>
      </c>
      <c r="V794" s="33">
        <v>33.700000000000003</v>
      </c>
      <c r="W794" s="36">
        <v>116.2</v>
      </c>
      <c r="X794" s="37">
        <f>VLOOKUP(E794,шт!A:H,3,FALSE)</f>
        <v>32</v>
      </c>
      <c r="Y794" s="38">
        <v>32</v>
      </c>
      <c r="Z794" s="38">
        <v>116</v>
      </c>
      <c r="AA794" s="38">
        <v>49</v>
      </c>
      <c r="AB794" s="38">
        <v>33.700000000000003</v>
      </c>
      <c r="AC794" s="11"/>
      <c r="AD794" s="11"/>
      <c r="AE794" s="11"/>
      <c r="AF794" s="11"/>
      <c r="AG794" s="11"/>
      <c r="AH794" s="11"/>
      <c r="AI794" s="11"/>
    </row>
    <row r="795" spans="1:35" ht="46.5" customHeight="1" outlineLevel="1" x14ac:dyDescent="0.2">
      <c r="A795" s="24">
        <f t="shared" si="448"/>
        <v>29</v>
      </c>
      <c r="B795" s="25" t="s">
        <v>1449</v>
      </c>
      <c r="C795" s="26"/>
      <c r="D795" s="26" t="s">
        <v>31</v>
      </c>
      <c r="E795" s="27">
        <v>172498</v>
      </c>
      <c r="F795" s="26" t="s">
        <v>1450</v>
      </c>
      <c r="G795" s="54">
        <v>26710</v>
      </c>
      <c r="H795" s="39">
        <v>29</v>
      </c>
      <c r="I795" s="30">
        <f t="shared" si="449"/>
        <v>29</v>
      </c>
      <c r="J795" s="30">
        <v>0</v>
      </c>
      <c r="K795" s="31" t="s">
        <v>1440</v>
      </c>
      <c r="L795" s="32"/>
      <c r="M795" s="32"/>
      <c r="N795" s="31">
        <v>3</v>
      </c>
      <c r="O795" s="33">
        <f>VLOOKUP(K795,Зони!B:D,2,FALSE)</f>
        <v>3</v>
      </c>
      <c r="P795" s="34">
        <f t="shared" si="450"/>
        <v>0.9602222222222222</v>
      </c>
      <c r="Q795" s="34">
        <f t="shared" si="452"/>
        <v>0.318</v>
      </c>
      <c r="R795" s="26">
        <v>1</v>
      </c>
      <c r="S795" s="35">
        <f>VLOOKUP(E795,ящв!A:H,3,FALSE)</f>
        <v>21.7</v>
      </c>
      <c r="T795" s="35">
        <f>VLOOKUP(E795,ящв!A:H,4,FALSE)</f>
        <v>8.3000000000000004E-2</v>
      </c>
      <c r="U795" s="33">
        <v>31.8</v>
      </c>
      <c r="V795" s="33">
        <v>29.8</v>
      </c>
      <c r="W795" s="36">
        <v>87.6</v>
      </c>
      <c r="X795" s="37">
        <f>VLOOKUP(E795,шт!A:H,3,FALSE)</f>
        <v>19.600000000000001</v>
      </c>
      <c r="Y795" s="38">
        <v>19.600000000000001</v>
      </c>
      <c r="Z795" s="38">
        <v>87.6</v>
      </c>
      <c r="AA795" s="38">
        <v>31.8</v>
      </c>
      <c r="AB795" s="38">
        <v>29.8</v>
      </c>
      <c r="AC795" s="11"/>
      <c r="AD795" s="11"/>
      <c r="AE795" s="11"/>
      <c r="AF795" s="11"/>
      <c r="AG795" s="11"/>
      <c r="AH795" s="11"/>
      <c r="AI795" s="11"/>
    </row>
    <row r="796" spans="1:35" ht="46.5" customHeight="1" outlineLevel="1" x14ac:dyDescent="0.2">
      <c r="A796" s="24">
        <f t="shared" si="448"/>
        <v>21</v>
      </c>
      <c r="B796" s="25" t="s">
        <v>1451</v>
      </c>
      <c r="C796" s="26"/>
      <c r="D796" s="26" t="s">
        <v>31</v>
      </c>
      <c r="E796" s="27">
        <v>172620</v>
      </c>
      <c r="F796" s="26" t="s">
        <v>1452</v>
      </c>
      <c r="G796" s="116">
        <v>26712</v>
      </c>
      <c r="H796" s="39">
        <v>21</v>
      </c>
      <c r="I796" s="30">
        <f t="shared" si="449"/>
        <v>21</v>
      </c>
      <c r="J796" s="30">
        <v>0</v>
      </c>
      <c r="K796" s="31" t="s">
        <v>1440</v>
      </c>
      <c r="L796" s="32"/>
      <c r="M796" s="32"/>
      <c r="N796" s="31">
        <v>3</v>
      </c>
      <c r="O796" s="33">
        <f>VLOOKUP(K796,Зони!B:D,2,FALSE)</f>
        <v>3</v>
      </c>
      <c r="P796" s="34">
        <f t="shared" si="450"/>
        <v>1.0266666666666666</v>
      </c>
      <c r="Q796" s="34">
        <f t="shared" si="452"/>
        <v>0.29799999999999999</v>
      </c>
      <c r="R796" s="26">
        <v>1</v>
      </c>
      <c r="S796" s="35">
        <f>VLOOKUP(E796,ящв!A:H,3,FALSE)</f>
        <v>24.7</v>
      </c>
      <c r="T796" s="35">
        <f>VLOOKUP(E796,ящв!A:H,4,FALSE)</f>
        <v>0.115</v>
      </c>
      <c r="U796" s="40">
        <v>29.8</v>
      </c>
      <c r="V796" s="40">
        <v>44</v>
      </c>
      <c r="W796" s="36">
        <v>87.6</v>
      </c>
      <c r="X796" s="37">
        <f>VLOOKUP(E796,шт!A:H,3,FALSE)</f>
        <v>24.9</v>
      </c>
      <c r="Y796" s="38">
        <v>24.9</v>
      </c>
      <c r="Z796" s="38">
        <v>87.6</v>
      </c>
      <c r="AA796" s="38">
        <v>44</v>
      </c>
      <c r="AB796" s="38">
        <v>30</v>
      </c>
      <c r="AC796" s="11"/>
      <c r="AD796" s="11"/>
      <c r="AE796" s="11"/>
      <c r="AF796" s="11"/>
      <c r="AG796" s="11"/>
      <c r="AH796" s="11"/>
      <c r="AI796" s="11"/>
    </row>
    <row r="797" spans="1:35" ht="46.5" customHeight="1" outlineLevel="1" x14ac:dyDescent="0.2">
      <c r="A797" s="24">
        <f t="shared" si="448"/>
        <v>210</v>
      </c>
      <c r="B797" s="25" t="s">
        <v>1453</v>
      </c>
      <c r="C797" s="26"/>
      <c r="D797" s="26" t="s">
        <v>31</v>
      </c>
      <c r="E797" s="27">
        <v>172501</v>
      </c>
      <c r="F797" s="26" t="s">
        <v>1454</v>
      </c>
      <c r="G797" s="54">
        <v>28210</v>
      </c>
      <c r="H797" s="39">
        <v>210</v>
      </c>
      <c r="I797" s="30">
        <f t="shared" si="449"/>
        <v>210</v>
      </c>
      <c r="J797" s="30">
        <v>0</v>
      </c>
      <c r="K797" s="31" t="s">
        <v>83</v>
      </c>
      <c r="L797" s="32"/>
      <c r="M797" s="32"/>
      <c r="N797" s="31">
        <v>3</v>
      </c>
      <c r="O797" s="33">
        <f>VLOOKUP(K797,Зони!B:D,2,FALSE)</f>
        <v>8.8000000000000007</v>
      </c>
      <c r="P797" s="34">
        <f t="shared" si="450"/>
        <v>2.3704545454545451</v>
      </c>
      <c r="Q797" s="34">
        <f t="shared" si="452"/>
        <v>0.63600000000000001</v>
      </c>
      <c r="R797" s="26">
        <v>1</v>
      </c>
      <c r="S797" s="35">
        <f>VLOOKUP(E797,ящв!A:H,3,FALSE)</f>
        <v>21.8</v>
      </c>
      <c r="T797" s="35">
        <f>VLOOKUP(E797,ящв!A:H,4,FALSE)</f>
        <v>8.3000000000000004E-2</v>
      </c>
      <c r="U797" s="33">
        <v>31.8</v>
      </c>
      <c r="V797" s="33">
        <v>29.8</v>
      </c>
      <c r="W797" s="36">
        <v>87.6</v>
      </c>
      <c r="X797" s="37">
        <f>VLOOKUP(E797,шт!A:H,3,FALSE)</f>
        <v>21.9</v>
      </c>
      <c r="Y797" s="38">
        <v>21.9</v>
      </c>
      <c r="Z797" s="38">
        <v>44</v>
      </c>
      <c r="AA797" s="38">
        <v>30</v>
      </c>
      <c r="AB797" s="38">
        <v>88</v>
      </c>
      <c r="AC797" s="11"/>
      <c r="AD797" s="11"/>
      <c r="AE797" s="11"/>
      <c r="AF797" s="11"/>
      <c r="AG797" s="11"/>
      <c r="AH797" s="11"/>
      <c r="AI797" s="11"/>
    </row>
    <row r="798" spans="1:35" ht="46.5" customHeight="1" outlineLevel="1" x14ac:dyDescent="0.2">
      <c r="A798" s="24">
        <f t="shared" si="448"/>
        <v>67</v>
      </c>
      <c r="B798" s="25" t="s">
        <v>1455</v>
      </c>
      <c r="C798" s="26"/>
      <c r="D798" s="26" t="s">
        <v>31</v>
      </c>
      <c r="E798" s="27">
        <v>172510</v>
      </c>
      <c r="F798" s="26" t="s">
        <v>1456</v>
      </c>
      <c r="G798" s="54">
        <v>28212</v>
      </c>
      <c r="H798" s="39">
        <v>67</v>
      </c>
      <c r="I798" s="30">
        <f t="shared" si="449"/>
        <v>67</v>
      </c>
      <c r="J798" s="30">
        <v>0</v>
      </c>
      <c r="K798" s="31" t="s">
        <v>1457</v>
      </c>
      <c r="L798" s="32"/>
      <c r="M798" s="32"/>
      <c r="N798" s="31">
        <v>3</v>
      </c>
      <c r="O798" s="33">
        <f>VLOOKUP(K798,Зони!B:D,2,FALSE)</f>
        <v>6</v>
      </c>
      <c r="P798" s="34">
        <f t="shared" si="450"/>
        <v>1.1092222222222221</v>
      </c>
      <c r="Q798" s="34">
        <f t="shared" si="452"/>
        <v>0.441</v>
      </c>
      <c r="R798" s="26">
        <v>1</v>
      </c>
      <c r="S798" s="35">
        <f>VLOOKUP(E798,ящв!A:H,3,FALSE)</f>
        <v>25.2</v>
      </c>
      <c r="T798" s="35">
        <f>VLOOKUP(E798,ящв!A:H,4,FALSE)</f>
        <v>0.115</v>
      </c>
      <c r="U798" s="33">
        <v>44.1</v>
      </c>
      <c r="V798" s="33">
        <v>29.8</v>
      </c>
      <c r="W798" s="36">
        <v>87.6</v>
      </c>
      <c r="X798" s="37">
        <f>VLOOKUP(E798,шт!A:H,3,FALSE)</f>
        <v>25.2</v>
      </c>
      <c r="Y798" s="38">
        <v>25.2</v>
      </c>
      <c r="Z798" s="38">
        <v>87.6</v>
      </c>
      <c r="AA798" s="38">
        <v>44.1</v>
      </c>
      <c r="AB798" s="38">
        <v>29.8</v>
      </c>
      <c r="AC798" s="11"/>
      <c r="AD798" s="11"/>
      <c r="AE798" s="11"/>
      <c r="AF798" s="11"/>
      <c r="AG798" s="11"/>
      <c r="AH798" s="11"/>
      <c r="AI798" s="11"/>
    </row>
    <row r="799" spans="1:35" ht="46.5" customHeight="1" outlineLevel="1" x14ac:dyDescent="0.2">
      <c r="A799" s="24">
        <f t="shared" si="448"/>
        <v>119</v>
      </c>
      <c r="B799" s="25" t="s">
        <v>1458</v>
      </c>
      <c r="C799" s="26"/>
      <c r="D799" s="26" t="s">
        <v>31</v>
      </c>
      <c r="E799" s="27">
        <v>172610</v>
      </c>
      <c r="F799" s="26" t="s">
        <v>1459</v>
      </c>
      <c r="G799" s="116">
        <v>26716</v>
      </c>
      <c r="H799" s="39">
        <v>119</v>
      </c>
      <c r="I799" s="30">
        <f t="shared" si="449"/>
        <v>119</v>
      </c>
      <c r="J799" s="30">
        <v>0</v>
      </c>
      <c r="K799" s="31" t="s">
        <v>83</v>
      </c>
      <c r="L799" s="32"/>
      <c r="M799" s="32"/>
      <c r="N799" s="31">
        <v>2</v>
      </c>
      <c r="O799" s="33">
        <f>VLOOKUP(K799,Зони!B:D,2,FALSE)</f>
        <v>8.8000000000000007</v>
      </c>
      <c r="P799" s="34">
        <f t="shared" si="450"/>
        <v>2.7113068181818183</v>
      </c>
      <c r="Q799" s="34">
        <f t="shared" si="452"/>
        <v>1.4969999999999999</v>
      </c>
      <c r="R799" s="26">
        <v>1</v>
      </c>
      <c r="S799" s="35">
        <f>VLOOKUP(E799,ящв!A:H,3,FALSE)</f>
        <v>40.6</v>
      </c>
      <c r="T799" s="35">
        <f>VLOOKUP(E799,ящв!A:H,4,FALSE)</f>
        <v>0.23300000000000001</v>
      </c>
      <c r="U799" s="33">
        <v>49.9</v>
      </c>
      <c r="V799" s="33">
        <v>40.1</v>
      </c>
      <c r="W799" s="36">
        <v>116.2</v>
      </c>
      <c r="X799" s="37">
        <f>VLOOKUP(E799,шт!A:H,3,FALSE)</f>
        <v>40.799999999999997</v>
      </c>
      <c r="Y799" s="38">
        <v>40.799999999999997</v>
      </c>
      <c r="Z799" s="38">
        <v>116.2</v>
      </c>
      <c r="AA799" s="38">
        <v>49.9</v>
      </c>
      <c r="AB799" s="38">
        <v>40.1</v>
      </c>
      <c r="AC799" s="11"/>
      <c r="AD799" s="11"/>
      <c r="AE799" s="11"/>
      <c r="AF799" s="11"/>
      <c r="AG799" s="11"/>
      <c r="AH799" s="11"/>
      <c r="AI799" s="11"/>
    </row>
    <row r="800" spans="1:35" ht="46.5" customHeight="1" outlineLevel="1" x14ac:dyDescent="0.2">
      <c r="A800" s="24">
        <f t="shared" si="448"/>
        <v>56</v>
      </c>
      <c r="B800" s="25" t="s">
        <v>1460</v>
      </c>
      <c r="C800" s="26"/>
      <c r="D800" s="26" t="s">
        <v>31</v>
      </c>
      <c r="E800" s="27">
        <v>171177</v>
      </c>
      <c r="F800" s="26" t="s">
        <v>1461</v>
      </c>
      <c r="G800" s="28">
        <v>56709</v>
      </c>
      <c r="H800" s="39">
        <v>21</v>
      </c>
      <c r="I800" s="30">
        <f t="shared" si="449"/>
        <v>21</v>
      </c>
      <c r="J800" s="30">
        <v>35</v>
      </c>
      <c r="K800" s="31" t="s">
        <v>1457</v>
      </c>
      <c r="L800" s="32"/>
      <c r="M800" s="32"/>
      <c r="N800" s="31">
        <v>2</v>
      </c>
      <c r="O800" s="33">
        <f>VLOOKUP(K800,Зони!B:D,2,FALSE)</f>
        <v>6</v>
      </c>
      <c r="P800" s="34">
        <f t="shared" si="450"/>
        <v>1.54</v>
      </c>
      <c r="Q800" s="34">
        <f t="shared" si="452"/>
        <v>0.88</v>
      </c>
      <c r="R800" s="26">
        <v>1</v>
      </c>
      <c r="S800" s="35">
        <f>VLOOKUP(E800,ящв!A:H,3,FALSE)</f>
        <v>38.4</v>
      </c>
      <c r="T800" s="35">
        <f>VLOOKUP(E800,ящв!A:H,4,FALSE)</f>
        <v>0.16400000000000001</v>
      </c>
      <c r="U800" s="33">
        <v>44</v>
      </c>
      <c r="V800" s="33">
        <v>33</v>
      </c>
      <c r="W800" s="36">
        <v>113</v>
      </c>
      <c r="X800" s="37">
        <f>VLOOKUP(E800,шт!A:H,3,FALSE)</f>
        <v>38.35</v>
      </c>
      <c r="Y800" s="38">
        <v>38.35</v>
      </c>
      <c r="Z800" s="38">
        <v>116</v>
      </c>
      <c r="AA800" s="38">
        <v>44</v>
      </c>
      <c r="AB800" s="38">
        <v>37</v>
      </c>
      <c r="AC800" s="11"/>
      <c r="AD800" s="11"/>
      <c r="AE800" s="11"/>
      <c r="AF800" s="11"/>
      <c r="AG800" s="11"/>
      <c r="AH800" s="11"/>
      <c r="AI800" s="11"/>
    </row>
    <row r="801" spans="1:35" ht="46.5" customHeight="1" outlineLevel="1" x14ac:dyDescent="0.2">
      <c r="A801" s="24">
        <f t="shared" si="448"/>
        <v>46</v>
      </c>
      <c r="B801" s="25" t="s">
        <v>1462</v>
      </c>
      <c r="C801" s="26"/>
      <c r="D801" s="96" t="s">
        <v>31</v>
      </c>
      <c r="E801" s="27">
        <v>173209</v>
      </c>
      <c r="F801" s="26" t="s">
        <v>1463</v>
      </c>
      <c r="G801" s="117">
        <v>5614</v>
      </c>
      <c r="H801" s="39">
        <v>46</v>
      </c>
      <c r="I801" s="30">
        <f t="shared" si="449"/>
        <v>46</v>
      </c>
      <c r="J801" s="30">
        <v>0</v>
      </c>
      <c r="K801" s="31" t="s">
        <v>1457</v>
      </c>
      <c r="L801" s="32"/>
      <c r="M801" s="32"/>
      <c r="N801" s="31">
        <v>2</v>
      </c>
      <c r="O801" s="33">
        <f>VLOOKUP(K801,Зони!B:D,2,FALSE)</f>
        <v>6</v>
      </c>
      <c r="P801" s="34">
        <f t="shared" si="450"/>
        <v>1.2458333333333333</v>
      </c>
      <c r="Q801" s="34">
        <f t="shared" si="452"/>
        <v>0.55500000000000005</v>
      </c>
      <c r="R801" s="26">
        <v>1</v>
      </c>
      <c r="S801" s="35">
        <f>VLOOKUP(E801,ящв!A:H,3,FALSE)</f>
        <v>44.15</v>
      </c>
      <c r="T801" s="35">
        <f>VLOOKUP(E801,ящв!A:H,4,FALSE)</f>
        <v>0.224</v>
      </c>
      <c r="U801" s="33">
        <v>55.5</v>
      </c>
      <c r="V801" s="33">
        <v>32.5</v>
      </c>
      <c r="W801" s="36">
        <v>124</v>
      </c>
      <c r="X801" s="37">
        <f>VLOOKUP(E801,шт!A:H,3,FALSE)</f>
        <v>44.15</v>
      </c>
      <c r="Y801" s="38">
        <v>44.15</v>
      </c>
      <c r="Z801" s="38">
        <v>124</v>
      </c>
      <c r="AA801" s="38">
        <v>55</v>
      </c>
      <c r="AB801" s="38">
        <v>33</v>
      </c>
      <c r="AC801" s="11"/>
      <c r="AD801" s="11"/>
      <c r="AE801" s="11"/>
      <c r="AF801" s="11"/>
      <c r="AG801" s="11"/>
      <c r="AH801" s="11"/>
      <c r="AI801" s="11"/>
    </row>
    <row r="802" spans="1:35" ht="46.5" customHeight="1" outlineLevel="1" x14ac:dyDescent="0.2">
      <c r="A802" s="24">
        <f t="shared" si="448"/>
        <v>10</v>
      </c>
      <c r="B802" s="25" t="s">
        <v>1464</v>
      </c>
      <c r="C802" s="26"/>
      <c r="D802" s="96" t="s">
        <v>31</v>
      </c>
      <c r="E802" s="27">
        <v>167025</v>
      </c>
      <c r="F802" s="26" t="s">
        <v>1465</v>
      </c>
      <c r="G802" s="26" t="s">
        <v>1466</v>
      </c>
      <c r="H802" s="29"/>
      <c r="I802" s="30">
        <f t="shared" si="449"/>
        <v>0</v>
      </c>
      <c r="J802" s="30">
        <v>10</v>
      </c>
      <c r="K802" s="31" t="s">
        <v>1440</v>
      </c>
      <c r="L802" s="32"/>
      <c r="M802" s="32"/>
      <c r="N802" s="31">
        <v>2</v>
      </c>
      <c r="O802" s="33">
        <f>VLOOKUP(K802,Зони!B:D,2,FALSE)</f>
        <v>3</v>
      </c>
      <c r="P802" s="34">
        <f t="shared" si="450"/>
        <v>0.92499999999999993</v>
      </c>
      <c r="Q802" s="34">
        <f t="shared" si="452"/>
        <v>0.32</v>
      </c>
      <c r="R802" s="26">
        <v>1</v>
      </c>
      <c r="S802" s="35">
        <f>VLOOKUP(E802,ящв!A:H,3,FALSE)</f>
        <v>45.71</v>
      </c>
      <c r="T802" s="35">
        <f>VLOOKUP(E802,ящв!A:H,4,FALSE)</f>
        <v>0.22</v>
      </c>
      <c r="U802" s="40">
        <v>32</v>
      </c>
      <c r="V802" s="40">
        <v>55.5</v>
      </c>
      <c r="W802" s="36">
        <v>124</v>
      </c>
      <c r="X802" s="37">
        <f>VLOOKUP(E802,шт!A:H,3,FALSE)</f>
        <v>45.71</v>
      </c>
      <c r="Y802" s="38">
        <v>45.71</v>
      </c>
      <c r="Z802" s="38">
        <v>124</v>
      </c>
      <c r="AA802" s="38">
        <v>55.5</v>
      </c>
      <c r="AB802" s="38">
        <v>32.5</v>
      </c>
      <c r="AC802" s="11"/>
      <c r="AD802" s="11"/>
      <c r="AE802" s="11"/>
      <c r="AF802" s="11"/>
      <c r="AG802" s="11"/>
      <c r="AH802" s="11"/>
      <c r="AI802" s="11"/>
    </row>
    <row r="803" spans="1:35" ht="46.5" customHeight="1" outlineLevel="1" x14ac:dyDescent="0.2">
      <c r="A803" s="24">
        <f t="shared" si="448"/>
        <v>214</v>
      </c>
      <c r="B803" s="25" t="s">
        <v>1467</v>
      </c>
      <c r="C803" s="26"/>
      <c r="D803" s="26" t="s">
        <v>31</v>
      </c>
      <c r="E803" s="27">
        <v>172468</v>
      </c>
      <c r="F803" s="26" t="s">
        <v>1468</v>
      </c>
      <c r="G803" s="116">
        <v>26718</v>
      </c>
      <c r="H803" s="39">
        <v>64</v>
      </c>
      <c r="I803" s="30">
        <f t="shared" si="449"/>
        <v>64</v>
      </c>
      <c r="J803" s="30">
        <v>150</v>
      </c>
      <c r="K803" s="31" t="s">
        <v>83</v>
      </c>
      <c r="L803" s="32"/>
      <c r="M803" s="32"/>
      <c r="N803" s="31">
        <v>2</v>
      </c>
      <c r="O803" s="33">
        <f>VLOOKUP(K803,Зони!B:D,2,FALSE)</f>
        <v>8.8000000000000007</v>
      </c>
      <c r="P803" s="34">
        <f t="shared" si="450"/>
        <v>4.8271590909090909</v>
      </c>
      <c r="Q803" s="34">
        <f t="shared" si="452"/>
        <v>2.605</v>
      </c>
      <c r="R803" s="26">
        <v>1</v>
      </c>
      <c r="S803" s="35">
        <f>VLOOKUP(E803,ящв!A:H,3,FALSE)</f>
        <v>47.4</v>
      </c>
      <c r="T803" s="35">
        <f>VLOOKUP(E803,ящв!A:H,4,FALSE)</f>
        <v>0.26700000000000002</v>
      </c>
      <c r="U803" s="33">
        <v>52.1</v>
      </c>
      <c r="V803" s="33">
        <v>39.700000000000003</v>
      </c>
      <c r="W803" s="36">
        <v>129.19999999999999</v>
      </c>
      <c r="X803" s="37">
        <f>VLOOKUP(E803,шт!A:H,3,FALSE)</f>
        <v>47.2</v>
      </c>
      <c r="Y803" s="38">
        <v>47.2</v>
      </c>
      <c r="Z803" s="38">
        <v>129.19999999999999</v>
      </c>
      <c r="AA803" s="38">
        <v>52.1</v>
      </c>
      <c r="AB803" s="38">
        <v>39.700000000000003</v>
      </c>
      <c r="AC803" s="11"/>
      <c r="AD803" s="11"/>
      <c r="AE803" s="11"/>
      <c r="AF803" s="11"/>
      <c r="AG803" s="11"/>
      <c r="AH803" s="11"/>
      <c r="AI803" s="11"/>
    </row>
    <row r="804" spans="1:35" ht="46.5" customHeight="1" outlineLevel="1" x14ac:dyDescent="0.2">
      <c r="A804" s="24">
        <f t="shared" si="448"/>
        <v>167</v>
      </c>
      <c r="B804" s="25" t="s">
        <v>1469</v>
      </c>
      <c r="C804" s="26"/>
      <c r="D804" s="26" t="s">
        <v>31</v>
      </c>
      <c r="E804" s="27">
        <v>170813</v>
      </c>
      <c r="F804" s="26" t="s">
        <v>1470</v>
      </c>
      <c r="G804" s="28">
        <v>15427</v>
      </c>
      <c r="H804" s="39">
        <v>167</v>
      </c>
      <c r="I804" s="30">
        <f t="shared" si="449"/>
        <v>167</v>
      </c>
      <c r="J804" s="30">
        <v>0</v>
      </c>
      <c r="K804" s="31" t="s">
        <v>83</v>
      </c>
      <c r="L804" s="32"/>
      <c r="M804" s="32"/>
      <c r="N804" s="31">
        <v>2</v>
      </c>
      <c r="O804" s="33">
        <f>VLOOKUP(K804,Зони!B:D,2,FALSE)</f>
        <v>8.8000000000000007</v>
      </c>
      <c r="P804" s="34">
        <f t="shared" si="450"/>
        <v>3.8428977272727272</v>
      </c>
      <c r="Q804" s="34">
        <f t="shared" si="452"/>
        <v>2.3199999999999998</v>
      </c>
      <c r="R804" s="26">
        <v>1</v>
      </c>
      <c r="S804" s="35">
        <f>VLOOKUP(E804,ящв!A:H,3,FALSE)</f>
        <v>54.37</v>
      </c>
      <c r="T804" s="35">
        <f>VLOOKUP(E804,ящв!A:H,4,FALSE)</f>
        <v>0.27200000000000002</v>
      </c>
      <c r="U804" s="33">
        <v>58</v>
      </c>
      <c r="V804" s="33">
        <v>40.5</v>
      </c>
      <c r="W804" s="36">
        <v>116</v>
      </c>
      <c r="X804" s="37">
        <f>VLOOKUP(E804,шт!A:H,3,FALSE)</f>
        <v>55</v>
      </c>
      <c r="Y804" s="38">
        <v>55</v>
      </c>
      <c r="Z804" s="38">
        <v>116</v>
      </c>
      <c r="AA804" s="38">
        <v>58.5</v>
      </c>
      <c r="AB804" s="38">
        <v>41</v>
      </c>
      <c r="AC804" s="11"/>
      <c r="AD804" s="11"/>
      <c r="AE804" s="11"/>
      <c r="AF804" s="11"/>
      <c r="AG804" s="11"/>
      <c r="AH804" s="11"/>
      <c r="AI804" s="11"/>
    </row>
    <row r="805" spans="1:35" ht="46.5" customHeight="1" outlineLevel="1" x14ac:dyDescent="0.2">
      <c r="A805" s="11">
        <f t="shared" si="448"/>
        <v>1</v>
      </c>
      <c r="B805" s="25" t="s">
        <v>1471</v>
      </c>
      <c r="C805" s="26"/>
      <c r="D805" s="26" t="s">
        <v>31</v>
      </c>
      <c r="E805" s="27">
        <v>172611</v>
      </c>
      <c r="F805" s="26" t="s">
        <v>1472</v>
      </c>
      <c r="G805" s="116">
        <v>26720</v>
      </c>
      <c r="H805" s="36">
        <v>1</v>
      </c>
      <c r="I805" s="36">
        <f t="shared" si="449"/>
        <v>1</v>
      </c>
      <c r="J805" s="36">
        <v>0</v>
      </c>
      <c r="K805" s="41"/>
      <c r="L805" s="36"/>
      <c r="M805" s="36"/>
      <c r="N805" s="36"/>
      <c r="O805" s="33" t="e">
        <f>VLOOKUP(K805,Зони!B:D,2,FALSE)</f>
        <v>#N/A</v>
      </c>
      <c r="P805" s="34" t="str">
        <f t="shared" si="450"/>
        <v>немає даних</v>
      </c>
      <c r="Q805" s="50" t="str">
        <f t="shared" ref="Q805:Q806" si="453">IFERROR(ROUND(P805,1)*U805/100,"немає даних")</f>
        <v>немає даних</v>
      </c>
      <c r="R805" s="26">
        <v>1</v>
      </c>
      <c r="S805" s="35">
        <f>VLOOKUP(E805,ящв!A:H,3,FALSE)</f>
        <v>61.7</v>
      </c>
      <c r="T805" s="35">
        <f>VLOOKUP(E805,ящв!A:H,4,FALSE)</f>
        <v>0.3</v>
      </c>
      <c r="U805" s="33">
        <v>62</v>
      </c>
      <c r="V805" s="33">
        <v>41.6</v>
      </c>
      <c r="W805" s="36">
        <v>116.2</v>
      </c>
      <c r="X805" s="37">
        <f>VLOOKUP(E805,шт!A:H,3,FALSE)</f>
        <v>61.7</v>
      </c>
      <c r="Y805" s="38">
        <v>61.7</v>
      </c>
      <c r="Z805" s="38">
        <v>116</v>
      </c>
      <c r="AA805" s="38">
        <v>62</v>
      </c>
      <c r="AB805" s="38">
        <v>41.6</v>
      </c>
      <c r="AC805" s="11"/>
      <c r="AD805" s="11"/>
      <c r="AE805" s="11"/>
      <c r="AF805" s="11"/>
      <c r="AG805" s="11"/>
      <c r="AH805" s="11"/>
      <c r="AI805" s="11"/>
    </row>
    <row r="806" spans="1:35" ht="46.5" customHeight="1" outlineLevel="1" x14ac:dyDescent="0.2">
      <c r="A806" s="11">
        <f t="shared" si="448"/>
        <v>4</v>
      </c>
      <c r="B806" s="25" t="s">
        <v>1473</v>
      </c>
      <c r="C806" s="26"/>
      <c r="D806" s="26" t="s">
        <v>31</v>
      </c>
      <c r="E806" s="27">
        <v>174109</v>
      </c>
      <c r="F806" s="26" t="s">
        <v>1474</v>
      </c>
      <c r="G806" s="27">
        <v>26722</v>
      </c>
      <c r="H806" s="36">
        <v>4</v>
      </c>
      <c r="I806" s="36">
        <f t="shared" si="449"/>
        <v>4</v>
      </c>
      <c r="J806" s="36">
        <v>0</v>
      </c>
      <c r="K806" s="41"/>
      <c r="L806" s="36"/>
      <c r="M806" s="36"/>
      <c r="N806" s="36"/>
      <c r="O806" s="33" t="e">
        <f>VLOOKUP(K806,Зони!B:D,2,FALSE)</f>
        <v>#N/A</v>
      </c>
      <c r="P806" s="34" t="str">
        <f t="shared" si="450"/>
        <v>немає даних</v>
      </c>
      <c r="Q806" s="50" t="str">
        <f t="shared" si="453"/>
        <v>немає даних</v>
      </c>
      <c r="R806" s="26">
        <v>1</v>
      </c>
      <c r="S806" s="35">
        <f>VLOOKUP(E806,ящв!A:H,3,FALSE)</f>
        <v>67</v>
      </c>
      <c r="T806" s="35">
        <f>VLOOKUP(E806,ящв!A:H,4,FALSE)</f>
        <v>0.373</v>
      </c>
      <c r="U806" s="33">
        <v>56.9</v>
      </c>
      <c r="V806" s="33">
        <v>51.2</v>
      </c>
      <c r="W806" s="36">
        <v>128</v>
      </c>
      <c r="X806" s="38"/>
      <c r="Y806" s="38"/>
      <c r="Z806" s="38"/>
      <c r="AA806" s="38"/>
      <c r="AB806" s="38"/>
      <c r="AC806" s="11"/>
      <c r="AD806" s="11"/>
      <c r="AE806" s="11"/>
      <c r="AF806" s="11"/>
      <c r="AG806" s="11"/>
      <c r="AH806" s="11"/>
      <c r="AI806" s="11"/>
    </row>
    <row r="807" spans="1:35" ht="46.5" customHeight="1" outlineLevel="1" x14ac:dyDescent="0.2">
      <c r="A807" s="24">
        <f t="shared" si="448"/>
        <v>125</v>
      </c>
      <c r="B807" s="25" t="s">
        <v>1475</v>
      </c>
      <c r="C807" s="26"/>
      <c r="D807" s="96" t="s">
        <v>31</v>
      </c>
      <c r="E807" s="27">
        <v>172919</v>
      </c>
      <c r="F807" s="26" t="s">
        <v>1476</v>
      </c>
      <c r="G807" s="26" t="s">
        <v>1477</v>
      </c>
      <c r="H807" s="39">
        <v>125</v>
      </c>
      <c r="I807" s="30">
        <f t="shared" si="449"/>
        <v>125</v>
      </c>
      <c r="J807" s="30">
        <v>0</v>
      </c>
      <c r="K807" s="31" t="s">
        <v>83</v>
      </c>
      <c r="L807" s="32"/>
      <c r="M807" s="32"/>
      <c r="N807" s="31">
        <v>2</v>
      </c>
      <c r="O807" s="33">
        <f>VLOOKUP(K807,Зони!B:D,2,FALSE)</f>
        <v>8.8000000000000007</v>
      </c>
      <c r="P807" s="34">
        <f t="shared" si="450"/>
        <v>2.6988636363636362</v>
      </c>
      <c r="Q807" s="34">
        <f t="shared" ref="Q807:Q811" si="454">IFERROR(ROUND(P807,0)*U807/100,"немає даних")</f>
        <v>1.71</v>
      </c>
      <c r="R807" s="26">
        <v>1</v>
      </c>
      <c r="S807" s="35">
        <f>VLOOKUP(E807,ящв!A:H,3,FALSE)</f>
        <v>56.77</v>
      </c>
      <c r="T807" s="35">
        <f>VLOOKUP(E807,ящв!A:H,4,FALSE)</f>
        <v>0.247</v>
      </c>
      <c r="U807" s="33">
        <v>57</v>
      </c>
      <c r="V807" s="33">
        <v>38</v>
      </c>
      <c r="W807" s="36">
        <v>114</v>
      </c>
      <c r="X807" s="37">
        <f>VLOOKUP(E807,шт!A:H,3,FALSE)</f>
        <v>57.86</v>
      </c>
      <c r="Y807" s="38">
        <v>57.86</v>
      </c>
      <c r="Z807" s="38">
        <v>114</v>
      </c>
      <c r="AA807" s="38">
        <v>57</v>
      </c>
      <c r="AB807" s="38">
        <v>38</v>
      </c>
      <c r="AC807" s="11"/>
      <c r="AD807" s="11"/>
      <c r="AE807" s="11"/>
      <c r="AF807" s="11"/>
      <c r="AG807" s="11"/>
      <c r="AH807" s="11"/>
      <c r="AI807" s="11"/>
    </row>
    <row r="808" spans="1:35" ht="46.5" customHeight="1" outlineLevel="1" x14ac:dyDescent="0.2">
      <c r="A808" s="24">
        <f t="shared" si="448"/>
        <v>13</v>
      </c>
      <c r="B808" s="25" t="s">
        <v>1478</v>
      </c>
      <c r="C808" s="26"/>
      <c r="D808" s="26" t="s">
        <v>31</v>
      </c>
      <c r="E808" s="27">
        <v>172721</v>
      </c>
      <c r="F808" s="26" t="s">
        <v>1479</v>
      </c>
      <c r="G808" s="54">
        <v>26724</v>
      </c>
      <c r="H808" s="39">
        <v>13</v>
      </c>
      <c r="I808" s="30">
        <f t="shared" si="449"/>
        <v>13</v>
      </c>
      <c r="J808" s="30">
        <v>0</v>
      </c>
      <c r="K808" s="31" t="s">
        <v>1440</v>
      </c>
      <c r="L808" s="32"/>
      <c r="M808" s="32"/>
      <c r="N808" s="31">
        <v>2</v>
      </c>
      <c r="O808" s="33">
        <f>VLOOKUP(K808,Зони!B:D,2,FALSE)</f>
        <v>3</v>
      </c>
      <c r="P808" s="34">
        <f t="shared" si="450"/>
        <v>0.84716666666666673</v>
      </c>
      <c r="Q808" s="34">
        <f t="shared" si="454"/>
        <v>0.68</v>
      </c>
      <c r="R808" s="26">
        <v>1</v>
      </c>
      <c r="S808" s="35">
        <f>VLOOKUP(E808,ящв!A:H,3,FALSE)</f>
        <v>66.400000000000006</v>
      </c>
      <c r="T808" s="35">
        <f>VLOOKUP(E808,ящв!A:H,4,FALSE)</f>
        <v>0.32400000000000001</v>
      </c>
      <c r="U808" s="33">
        <v>68</v>
      </c>
      <c r="V808" s="33">
        <v>39.1</v>
      </c>
      <c r="W808" s="36">
        <v>121.9</v>
      </c>
      <c r="X808" s="37">
        <f>VLOOKUP(E808,шт!A:H,3,FALSE)</f>
        <v>66.739999999999995</v>
      </c>
      <c r="Y808" s="38">
        <v>66.739999999999995</v>
      </c>
      <c r="Z808" s="38">
        <v>122</v>
      </c>
      <c r="AA808" s="38">
        <v>68</v>
      </c>
      <c r="AB808" s="38">
        <v>39</v>
      </c>
      <c r="AC808" s="11"/>
      <c r="AD808" s="11"/>
      <c r="AE808" s="11"/>
      <c r="AF808" s="11"/>
      <c r="AG808" s="11"/>
      <c r="AH808" s="11"/>
      <c r="AI808" s="11"/>
    </row>
    <row r="809" spans="1:35" ht="46.5" customHeight="1" outlineLevel="1" x14ac:dyDescent="0.2">
      <c r="A809" s="24">
        <f t="shared" si="448"/>
        <v>45</v>
      </c>
      <c r="B809" s="25" t="s">
        <v>1480</v>
      </c>
      <c r="C809" s="26"/>
      <c r="D809" s="26" t="s">
        <v>31</v>
      </c>
      <c r="E809" s="27">
        <v>172622</v>
      </c>
      <c r="F809" s="26" t="s">
        <v>1481</v>
      </c>
      <c r="G809" s="116">
        <v>26726</v>
      </c>
      <c r="H809" s="39">
        <v>20</v>
      </c>
      <c r="I809" s="30">
        <f t="shared" si="449"/>
        <v>20</v>
      </c>
      <c r="J809" s="30">
        <v>25</v>
      </c>
      <c r="K809" s="31" t="s">
        <v>1440</v>
      </c>
      <c r="L809" s="32"/>
      <c r="M809" s="32"/>
      <c r="N809" s="31">
        <v>2</v>
      </c>
      <c r="O809" s="33">
        <f>VLOOKUP(K809,Зони!B:D,2,FALSE)</f>
        <v>3</v>
      </c>
      <c r="P809" s="34">
        <f t="shared" si="450"/>
        <v>2.9775000000000005</v>
      </c>
      <c r="Q809" s="34">
        <f t="shared" si="454"/>
        <v>2.097</v>
      </c>
      <c r="R809" s="26">
        <v>1</v>
      </c>
      <c r="S809" s="35">
        <f>VLOOKUP(E809,ящв!A:H,3,FALSE)</f>
        <v>73.400000000000006</v>
      </c>
      <c r="T809" s="35">
        <f>VLOOKUP(E809,ящв!A:H,4,FALSE)</f>
        <v>0.35899999999999999</v>
      </c>
      <c r="U809" s="33">
        <v>69.900000000000006</v>
      </c>
      <c r="V809" s="33">
        <v>39.700000000000003</v>
      </c>
      <c r="W809" s="36">
        <v>129.19999999999999</v>
      </c>
      <c r="X809" s="37">
        <f>VLOOKUP(E809,шт!A:H,3,FALSE)</f>
        <v>73.400000000000006</v>
      </c>
      <c r="Y809" s="38">
        <v>73.400000000000006</v>
      </c>
      <c r="Z809" s="38">
        <v>129</v>
      </c>
      <c r="AA809" s="38">
        <v>70</v>
      </c>
      <c r="AB809" s="38">
        <v>40</v>
      </c>
      <c r="AC809" s="11"/>
      <c r="AD809" s="11"/>
      <c r="AE809" s="11"/>
      <c r="AF809" s="11"/>
      <c r="AG809" s="11"/>
      <c r="AH809" s="11"/>
      <c r="AI809" s="11"/>
    </row>
    <row r="810" spans="1:35" ht="46.5" customHeight="1" outlineLevel="1" x14ac:dyDescent="0.2">
      <c r="A810" s="24">
        <f t="shared" si="448"/>
        <v>35</v>
      </c>
      <c r="B810" s="25" t="s">
        <v>1482</v>
      </c>
      <c r="C810" s="26"/>
      <c r="D810" s="26" t="s">
        <v>31</v>
      </c>
      <c r="E810" s="27">
        <v>171962</v>
      </c>
      <c r="F810" s="26" t="s">
        <v>1483</v>
      </c>
      <c r="G810" s="27">
        <v>26742</v>
      </c>
      <c r="H810" s="39">
        <v>5</v>
      </c>
      <c r="I810" s="30">
        <f t="shared" si="449"/>
        <v>5</v>
      </c>
      <c r="J810" s="30">
        <v>30</v>
      </c>
      <c r="K810" s="31" t="s">
        <v>1440</v>
      </c>
      <c r="L810" s="32"/>
      <c r="M810" s="32"/>
      <c r="N810" s="31">
        <v>2</v>
      </c>
      <c r="O810" s="33">
        <f>VLOOKUP(K810,Зони!B:D,2,FALSE)</f>
        <v>3</v>
      </c>
      <c r="P810" s="34">
        <f t="shared" si="450"/>
        <v>3.0391666666666666</v>
      </c>
      <c r="Q810" s="34">
        <f t="shared" si="454"/>
        <v>1.5930000000000002</v>
      </c>
      <c r="R810" s="26">
        <v>1</v>
      </c>
      <c r="S810" s="35">
        <f>VLOOKUP(E810,ящв!A:H,3,FALSE)</f>
        <v>73.099999999999994</v>
      </c>
      <c r="T810" s="35">
        <f>VLOOKUP(E810,ящв!A:H,4,FALSE)</f>
        <v>0.35699999999999998</v>
      </c>
      <c r="U810" s="33">
        <v>53.1</v>
      </c>
      <c r="V810" s="33">
        <v>52.1</v>
      </c>
      <c r="W810" s="36">
        <v>129.19999999999999</v>
      </c>
      <c r="X810" s="37">
        <f>VLOOKUP(E810,шт!A:H,3,FALSE)</f>
        <v>73</v>
      </c>
      <c r="Y810" s="38">
        <v>73</v>
      </c>
      <c r="Z810" s="38">
        <v>130</v>
      </c>
      <c r="AA810" s="38">
        <v>70</v>
      </c>
      <c r="AB810" s="38">
        <v>40</v>
      </c>
      <c r="AC810" s="11"/>
      <c r="AD810" s="11"/>
      <c r="AE810" s="11"/>
      <c r="AF810" s="11"/>
      <c r="AG810" s="11"/>
      <c r="AH810" s="11"/>
      <c r="AI810" s="11"/>
    </row>
    <row r="811" spans="1:35" ht="46.5" customHeight="1" outlineLevel="1" x14ac:dyDescent="0.2">
      <c r="A811" s="24">
        <f t="shared" si="448"/>
        <v>66</v>
      </c>
      <c r="B811" s="25" t="s">
        <v>1484</v>
      </c>
      <c r="C811" s="26"/>
      <c r="D811" s="96" t="s">
        <v>31</v>
      </c>
      <c r="E811" s="27">
        <v>172515</v>
      </c>
      <c r="F811" s="26" t="s">
        <v>1485</v>
      </c>
      <c r="G811" s="54">
        <v>28242</v>
      </c>
      <c r="H811" s="39">
        <v>46</v>
      </c>
      <c r="I811" s="30">
        <f t="shared" si="449"/>
        <v>46</v>
      </c>
      <c r="J811" s="30">
        <v>20</v>
      </c>
      <c r="K811" s="31" t="s">
        <v>1457</v>
      </c>
      <c r="L811" s="32"/>
      <c r="M811" s="32"/>
      <c r="N811" s="31">
        <v>2</v>
      </c>
      <c r="O811" s="33">
        <f>VLOOKUP(K811,Зони!B:D,2,FALSE)</f>
        <v>6</v>
      </c>
      <c r="P811" s="34">
        <f t="shared" si="450"/>
        <v>2.8654999999999995</v>
      </c>
      <c r="Q811" s="34">
        <f t="shared" si="454"/>
        <v>1.6860000000000002</v>
      </c>
      <c r="R811" s="26">
        <v>1</v>
      </c>
      <c r="S811" s="35">
        <f>VLOOKUP(E811,ящв!A:H,3,FALSE)</f>
        <v>70</v>
      </c>
      <c r="T811" s="35">
        <f>VLOOKUP(E811,ящв!A:H,4,FALSE)</f>
        <v>0.378</v>
      </c>
      <c r="U811" s="33">
        <v>56.2</v>
      </c>
      <c r="V811" s="33">
        <v>52.1</v>
      </c>
      <c r="W811" s="36">
        <v>129.19999999999999</v>
      </c>
      <c r="X811" s="37">
        <f>VLOOKUP(E811,шт!A:H,3,FALSE)</f>
        <v>70.400000000000006</v>
      </c>
      <c r="Y811" s="38">
        <v>70.400000000000006</v>
      </c>
      <c r="Z811" s="38">
        <v>129</v>
      </c>
      <c r="AA811" s="38">
        <v>56</v>
      </c>
      <c r="AB811" s="38">
        <v>52</v>
      </c>
      <c r="AC811" s="11"/>
      <c r="AD811" s="11"/>
      <c r="AE811" s="11"/>
      <c r="AF811" s="11"/>
      <c r="AG811" s="11"/>
      <c r="AH811" s="11"/>
      <c r="AI811" s="11"/>
    </row>
    <row r="812" spans="1:35" ht="46.5" customHeight="1" outlineLevel="1" x14ac:dyDescent="0.2">
      <c r="A812" s="11">
        <f t="shared" si="448"/>
        <v>3</v>
      </c>
      <c r="B812" s="25" t="s">
        <v>1486</v>
      </c>
      <c r="C812" s="26"/>
      <c r="D812" s="26" t="s">
        <v>31</v>
      </c>
      <c r="E812" s="27">
        <v>170397</v>
      </c>
      <c r="F812" s="26" t="s">
        <v>1487</v>
      </c>
      <c r="G812" s="27">
        <v>26384</v>
      </c>
      <c r="H812" s="36">
        <v>3</v>
      </c>
      <c r="I812" s="36">
        <f t="shared" si="449"/>
        <v>3</v>
      </c>
      <c r="J812" s="36">
        <v>0</v>
      </c>
      <c r="K812" s="41"/>
      <c r="L812" s="36"/>
      <c r="M812" s="36"/>
      <c r="N812" s="36"/>
      <c r="O812" s="33" t="e">
        <f>VLOOKUP(K812,Зони!B:D,2,FALSE)</f>
        <v>#N/A</v>
      </c>
      <c r="P812" s="34" t="str">
        <f t="shared" si="450"/>
        <v>немає даних</v>
      </c>
      <c r="Q812" s="50" t="str">
        <f>IFERROR(ROUND(P812,1)*U812/100,"немає даних")</f>
        <v>немає даних</v>
      </c>
      <c r="R812" s="26">
        <v>1</v>
      </c>
      <c r="S812" s="35">
        <f>VLOOKUP(E812,ящв!A:H,3,FALSE)</f>
        <v>198.7</v>
      </c>
      <c r="T812" s="35">
        <f>VLOOKUP(E812,ящв!A:H,4,FALSE)</f>
        <v>1.08</v>
      </c>
      <c r="U812" s="33">
        <v>98.7</v>
      </c>
      <c r="V812" s="33">
        <v>83.5</v>
      </c>
      <c r="W812" s="36">
        <v>131</v>
      </c>
      <c r="X812" s="37">
        <f>VLOOKUP(E812,шт!A:H,3,FALSE)</f>
        <v>228</v>
      </c>
      <c r="Y812" s="38">
        <v>228</v>
      </c>
      <c r="Z812" s="38">
        <v>131</v>
      </c>
      <c r="AA812" s="38">
        <v>98.7</v>
      </c>
      <c r="AB812" s="38">
        <v>83.5</v>
      </c>
      <c r="AC812" s="11"/>
      <c r="AD812" s="11"/>
      <c r="AE812" s="11"/>
      <c r="AF812" s="11"/>
      <c r="AG812" s="11"/>
      <c r="AH812" s="11"/>
      <c r="AI812" s="11"/>
    </row>
    <row r="813" spans="1:35" ht="12" customHeight="1" outlineLevel="1" x14ac:dyDescent="0.2">
      <c r="A813" s="11"/>
      <c r="B813" s="18" t="s">
        <v>1488</v>
      </c>
      <c r="C813" s="19"/>
      <c r="D813" s="20"/>
      <c r="E813" s="21"/>
      <c r="F813" s="21"/>
      <c r="G813" s="21"/>
      <c r="H813" s="20"/>
      <c r="I813" s="21"/>
      <c r="J813" s="21"/>
      <c r="K813" s="21"/>
      <c r="L813" s="21"/>
      <c r="M813" s="21"/>
      <c r="N813" s="21"/>
      <c r="O813" s="21"/>
      <c r="P813" s="106"/>
      <c r="Q813" s="23"/>
      <c r="R813" s="21"/>
      <c r="S813" s="20"/>
      <c r="T813" s="20"/>
      <c r="U813" s="21"/>
      <c r="V813" s="21"/>
      <c r="W813" s="21"/>
      <c r="X813" s="21"/>
      <c r="Y813" s="21"/>
      <c r="Z813" s="21"/>
      <c r="AA813" s="21"/>
      <c r="AB813" s="21"/>
    </row>
    <row r="814" spans="1:35" ht="46.5" customHeight="1" outlineLevel="1" x14ac:dyDescent="0.2">
      <c r="A814" s="24">
        <f t="shared" ref="A814:A823" si="455">J814+I814</f>
        <v>22</v>
      </c>
      <c r="B814" s="25" t="s">
        <v>1489</v>
      </c>
      <c r="C814" s="26"/>
      <c r="D814" s="96" t="s">
        <v>31</v>
      </c>
      <c r="E814" s="27">
        <v>173479</v>
      </c>
      <c r="F814" s="26" t="s">
        <v>1490</v>
      </c>
      <c r="G814" s="26" t="s">
        <v>1491</v>
      </c>
      <c r="H814" s="39">
        <v>22</v>
      </c>
      <c r="I814" s="30">
        <f t="shared" ref="I814:I823" si="456">H814/R814</f>
        <v>22</v>
      </c>
      <c r="J814" s="30">
        <v>0</v>
      </c>
      <c r="K814" s="31" t="s">
        <v>1492</v>
      </c>
      <c r="L814" s="32"/>
      <c r="M814" s="32"/>
      <c r="N814" s="31">
        <v>1</v>
      </c>
      <c r="O814" s="33">
        <f>VLOOKUP(K814,Зони!B:D,2,FALSE)</f>
        <v>3</v>
      </c>
      <c r="P814" s="34">
        <f t="shared" ref="P814:P823" si="457">IFERROR(A814/N814*V814/100/O814,"немає даних")</f>
        <v>3.9233333333333333</v>
      </c>
      <c r="Q814" s="34">
        <f t="shared" ref="Q814:Q815" si="458">IFERROR(ROUND(P814,0)*U814/100,"немає даних")</f>
        <v>2.44</v>
      </c>
      <c r="R814" s="26">
        <v>1</v>
      </c>
      <c r="S814" s="35">
        <f>VLOOKUP(E814,ящв!A:H,3,FALSE)</f>
        <v>75.58</v>
      </c>
      <c r="T814" s="35">
        <f>VLOOKUP(E814,ящв!A:H,4,FALSE)</f>
        <v>0.39800000000000002</v>
      </c>
      <c r="U814" s="33">
        <v>61</v>
      </c>
      <c r="V814" s="33">
        <v>53.5</v>
      </c>
      <c r="W814" s="36">
        <v>122</v>
      </c>
      <c r="X814" s="37">
        <f>VLOOKUP(E814,шт!A:H,3,FALSE)</f>
        <v>77.5</v>
      </c>
      <c r="Y814" s="38">
        <v>77.5</v>
      </c>
      <c r="Z814" s="38">
        <v>61</v>
      </c>
      <c r="AA814" s="38">
        <v>57</v>
      </c>
      <c r="AB814" s="38">
        <v>122</v>
      </c>
      <c r="AC814" s="11"/>
      <c r="AD814" s="11"/>
      <c r="AE814" s="11"/>
      <c r="AF814" s="11"/>
      <c r="AG814" s="11"/>
      <c r="AH814" s="11"/>
      <c r="AI814" s="11"/>
    </row>
    <row r="815" spans="1:35" ht="46.5" customHeight="1" outlineLevel="1" x14ac:dyDescent="0.2">
      <c r="A815" s="24">
        <f t="shared" si="455"/>
        <v>42</v>
      </c>
      <c r="B815" s="25" t="s">
        <v>1493</v>
      </c>
      <c r="C815" s="26"/>
      <c r="D815" s="26" t="s">
        <v>31</v>
      </c>
      <c r="E815" s="27">
        <v>170398</v>
      </c>
      <c r="F815" s="26" t="s">
        <v>1494</v>
      </c>
      <c r="G815" s="27">
        <v>26326</v>
      </c>
      <c r="H815" s="39">
        <v>2</v>
      </c>
      <c r="I815" s="30">
        <f t="shared" si="456"/>
        <v>2</v>
      </c>
      <c r="J815" s="30">
        <v>40</v>
      </c>
      <c r="K815" s="31" t="s">
        <v>1457</v>
      </c>
      <c r="L815" s="32"/>
      <c r="M815" s="32"/>
      <c r="N815" s="31">
        <v>2</v>
      </c>
      <c r="O815" s="33">
        <f>VLOOKUP(K815,Зони!B:D,2,FALSE)</f>
        <v>6</v>
      </c>
      <c r="P815" s="34">
        <f t="shared" si="457"/>
        <v>1.89</v>
      </c>
      <c r="Q815" s="34">
        <f t="shared" si="458"/>
        <v>1.494</v>
      </c>
      <c r="R815" s="26">
        <v>1</v>
      </c>
      <c r="S815" s="35">
        <f>VLOOKUP(E815,ящв!A:H,3,FALSE)</f>
        <v>102.4</v>
      </c>
      <c r="T815" s="35">
        <f>VLOOKUP(E815,ящв!A:H,4,FALSE)</f>
        <v>0.52100000000000002</v>
      </c>
      <c r="U815" s="33">
        <v>74.7</v>
      </c>
      <c r="V815" s="33">
        <v>54</v>
      </c>
      <c r="W815" s="36">
        <v>129.19999999999999</v>
      </c>
      <c r="X815" s="37">
        <f>VLOOKUP(E815,шт!A:H,3,FALSE)</f>
        <v>103.3</v>
      </c>
      <c r="Y815" s="38">
        <v>103.3</v>
      </c>
      <c r="Z815" s="38">
        <v>129</v>
      </c>
      <c r="AA815" s="38">
        <v>74.7</v>
      </c>
      <c r="AB815" s="38">
        <v>54</v>
      </c>
      <c r="AC815" s="11"/>
      <c r="AD815" s="11"/>
      <c r="AE815" s="11"/>
      <c r="AF815" s="11"/>
      <c r="AG815" s="11"/>
      <c r="AH815" s="11"/>
      <c r="AI815" s="11"/>
    </row>
    <row r="816" spans="1:35" ht="46.5" customHeight="1" outlineLevel="1" x14ac:dyDescent="0.2">
      <c r="A816" s="11">
        <f t="shared" si="455"/>
        <v>1</v>
      </c>
      <c r="B816" s="25" t="s">
        <v>1495</v>
      </c>
      <c r="C816" s="26"/>
      <c r="D816" s="96" t="s">
        <v>31</v>
      </c>
      <c r="E816" s="27">
        <v>173481</v>
      </c>
      <c r="F816" s="26" t="s">
        <v>1496</v>
      </c>
      <c r="G816" s="26" t="s">
        <v>1497</v>
      </c>
      <c r="H816" s="36">
        <v>1</v>
      </c>
      <c r="I816" s="36">
        <f t="shared" si="456"/>
        <v>1</v>
      </c>
      <c r="J816" s="36">
        <v>0</v>
      </c>
      <c r="K816" s="41"/>
      <c r="L816" s="36"/>
      <c r="M816" s="36"/>
      <c r="N816" s="36"/>
      <c r="O816" s="33" t="e">
        <f>VLOOKUP(K816,Зони!B:D,2,FALSE)</f>
        <v>#N/A</v>
      </c>
      <c r="P816" s="34" t="str">
        <f t="shared" si="457"/>
        <v>немає даних</v>
      </c>
      <c r="Q816" s="50" t="str">
        <f t="shared" ref="Q816:Q817" si="459">IFERROR(ROUND(P816,1)*U816/100,"немає даних")</f>
        <v>немає даних</v>
      </c>
      <c r="R816" s="26">
        <v>1</v>
      </c>
      <c r="S816" s="35">
        <f>VLOOKUP(E816,ящв!A:H,3,FALSE)</f>
        <v>87.27</v>
      </c>
      <c r="T816" s="35">
        <f>VLOOKUP(E816,ящв!A:H,4,FALSE)</f>
        <v>0.503</v>
      </c>
      <c r="U816" s="33">
        <v>76</v>
      </c>
      <c r="V816" s="33">
        <v>57</v>
      </c>
      <c r="W816" s="36">
        <v>116</v>
      </c>
      <c r="X816" s="38"/>
      <c r="Y816" s="38"/>
      <c r="Z816" s="38"/>
      <c r="AA816" s="38"/>
      <c r="AB816" s="38"/>
      <c r="AC816" s="11"/>
      <c r="AD816" s="11"/>
      <c r="AE816" s="11"/>
      <c r="AF816" s="11"/>
      <c r="AG816" s="11"/>
      <c r="AH816" s="11"/>
      <c r="AI816" s="11"/>
    </row>
    <row r="817" spans="1:35" ht="46.5" customHeight="1" outlineLevel="1" x14ac:dyDescent="0.2">
      <c r="A817" s="11">
        <f t="shared" si="455"/>
        <v>1</v>
      </c>
      <c r="B817" s="25" t="s">
        <v>1498</v>
      </c>
      <c r="C817" s="26"/>
      <c r="D817" s="26" t="s">
        <v>31</v>
      </c>
      <c r="E817" s="27">
        <v>172667</v>
      </c>
      <c r="F817" s="26"/>
      <c r="G817" s="26" t="s">
        <v>1499</v>
      </c>
      <c r="H817" s="36">
        <v>1</v>
      </c>
      <c r="I817" s="36">
        <f t="shared" si="456"/>
        <v>1</v>
      </c>
      <c r="J817" s="36">
        <v>0</v>
      </c>
      <c r="K817" s="36"/>
      <c r="L817" s="36"/>
      <c r="M817" s="36"/>
      <c r="N817" s="36"/>
      <c r="O817" s="33" t="e">
        <f>VLOOKUP(K817,Зони!B:D,2,FALSE)</f>
        <v>#N/A</v>
      </c>
      <c r="P817" s="34" t="str">
        <f t="shared" si="457"/>
        <v>немає даних</v>
      </c>
      <c r="Q817" s="50" t="str">
        <f t="shared" si="459"/>
        <v>немає даних</v>
      </c>
      <c r="R817" s="115">
        <v>1</v>
      </c>
      <c r="S817" s="44">
        <f>IF(X817&lt;&gt;"",X817*R817,"немає даних")</f>
        <v>95</v>
      </c>
      <c r="T817" s="44">
        <f>IF(Y817&lt;&gt;"",Y817*R817,"немає даних")</f>
        <v>95</v>
      </c>
      <c r="U817" s="38">
        <v>116</v>
      </c>
      <c r="V817" s="38">
        <v>81</v>
      </c>
      <c r="W817" s="38">
        <v>57</v>
      </c>
      <c r="X817" s="37">
        <f>VLOOKUP(E817,шт!A:H,3,FALSE)</f>
        <v>95</v>
      </c>
      <c r="Y817" s="38">
        <v>95</v>
      </c>
      <c r="Z817" s="38">
        <v>116</v>
      </c>
      <c r="AA817" s="38">
        <v>81</v>
      </c>
      <c r="AB817" s="38">
        <v>57</v>
      </c>
      <c r="AC817" s="11"/>
      <c r="AD817" s="11"/>
      <c r="AE817" s="11"/>
      <c r="AF817" s="11"/>
      <c r="AG817" s="11"/>
      <c r="AH817" s="11"/>
      <c r="AI817" s="11"/>
    </row>
    <row r="818" spans="1:35" ht="46.5" customHeight="1" outlineLevel="1" x14ac:dyDescent="0.2">
      <c r="A818" s="24">
        <f t="shared" si="455"/>
        <v>8</v>
      </c>
      <c r="B818" s="25" t="s">
        <v>1500</v>
      </c>
      <c r="C818" s="26"/>
      <c r="D818" s="26" t="s">
        <v>31</v>
      </c>
      <c r="E818" s="27">
        <v>172614</v>
      </c>
      <c r="F818" s="26" t="s">
        <v>1501</v>
      </c>
      <c r="G818" s="116">
        <v>26732</v>
      </c>
      <c r="H818" s="39">
        <v>4</v>
      </c>
      <c r="I818" s="30">
        <f t="shared" si="456"/>
        <v>4</v>
      </c>
      <c r="J818" s="30">
        <v>4</v>
      </c>
      <c r="K818" s="31" t="s">
        <v>1492</v>
      </c>
      <c r="L818" s="32"/>
      <c r="M818" s="32"/>
      <c r="N818" s="31">
        <v>1</v>
      </c>
      <c r="O818" s="33">
        <f>VLOOKUP(K818,Зони!B:D,2,FALSE)</f>
        <v>3</v>
      </c>
      <c r="P818" s="34">
        <f t="shared" si="457"/>
        <v>1.4906666666666666</v>
      </c>
      <c r="Q818" s="34">
        <f t="shared" ref="Q818:Q823" si="460">IFERROR(ROUND(P818,0)*U818/100,"немає даних")</f>
        <v>0.68900000000000006</v>
      </c>
      <c r="R818" s="26">
        <v>1</v>
      </c>
      <c r="S818" s="35">
        <f>VLOOKUP(E818,ящв!A:H,3,FALSE)</f>
        <v>99.7</v>
      </c>
      <c r="T818" s="35">
        <f>VLOOKUP(E818,ящв!A:H,4,FALSE)</f>
        <v>0.498</v>
      </c>
      <c r="U818" s="33">
        <v>68.900000000000006</v>
      </c>
      <c r="V818" s="33">
        <v>55.9</v>
      </c>
      <c r="W818" s="36">
        <v>129.19999999999999</v>
      </c>
      <c r="X818" s="37">
        <f>VLOOKUP(E818,шт!A:H,3,FALSE)</f>
        <v>99.7</v>
      </c>
      <c r="Y818" s="38">
        <v>99.7</v>
      </c>
      <c r="Z818" s="38">
        <v>129</v>
      </c>
      <c r="AA818" s="38">
        <v>66.7</v>
      </c>
      <c r="AB818" s="38">
        <v>58</v>
      </c>
      <c r="AC818" s="11"/>
      <c r="AD818" s="11"/>
      <c r="AE818" s="11"/>
      <c r="AF818" s="11"/>
      <c r="AG818" s="11"/>
      <c r="AH818" s="11"/>
      <c r="AI818" s="11"/>
    </row>
    <row r="819" spans="1:35" ht="46.5" customHeight="1" outlineLevel="1" x14ac:dyDescent="0.2">
      <c r="A819" s="24">
        <f t="shared" si="455"/>
        <v>9</v>
      </c>
      <c r="B819" s="25" t="s">
        <v>1502</v>
      </c>
      <c r="C819" s="26"/>
      <c r="D819" s="26" t="s">
        <v>31</v>
      </c>
      <c r="E819" s="27">
        <v>171963</v>
      </c>
      <c r="F819" s="26" t="s">
        <v>1503</v>
      </c>
      <c r="G819" s="27">
        <v>26744</v>
      </c>
      <c r="H819" s="39">
        <v>3</v>
      </c>
      <c r="I819" s="30">
        <f t="shared" si="456"/>
        <v>3</v>
      </c>
      <c r="J819" s="30">
        <v>6</v>
      </c>
      <c r="K819" s="31" t="s">
        <v>1492</v>
      </c>
      <c r="L819" s="32"/>
      <c r="M819" s="32"/>
      <c r="N819" s="31">
        <v>1</v>
      </c>
      <c r="O819" s="33">
        <f>VLOOKUP(K819,Зони!B:D,2,FALSE)</f>
        <v>3</v>
      </c>
      <c r="P819" s="34">
        <f t="shared" si="457"/>
        <v>2.0670000000000002</v>
      </c>
      <c r="Q819" s="34">
        <f t="shared" si="460"/>
        <v>1.1179999999999999</v>
      </c>
      <c r="R819" s="26">
        <v>1</v>
      </c>
      <c r="S819" s="35">
        <f>VLOOKUP(E819,ящв!A:H,3,FALSE)</f>
        <v>99.7</v>
      </c>
      <c r="T819" s="35">
        <f>VLOOKUP(E819,ящв!A:H,4,FALSE)</f>
        <v>0.498</v>
      </c>
      <c r="U819" s="40">
        <v>55.9</v>
      </c>
      <c r="V819" s="40">
        <v>68.900000000000006</v>
      </c>
      <c r="W819" s="36">
        <v>129.19999999999999</v>
      </c>
      <c r="X819" s="37">
        <f>VLOOKUP(E819,шт!A:H,3,FALSE)</f>
        <v>99.7</v>
      </c>
      <c r="Y819" s="38">
        <v>99.7</v>
      </c>
      <c r="Z819" s="38">
        <v>129</v>
      </c>
      <c r="AA819" s="38">
        <v>66.7</v>
      </c>
      <c r="AB819" s="38">
        <v>58</v>
      </c>
      <c r="AC819" s="11"/>
      <c r="AD819" s="11"/>
      <c r="AE819" s="11"/>
      <c r="AF819" s="11"/>
      <c r="AG819" s="11"/>
      <c r="AH819" s="11"/>
      <c r="AI819" s="11"/>
    </row>
    <row r="820" spans="1:35" ht="46.5" customHeight="1" outlineLevel="1" x14ac:dyDescent="0.2">
      <c r="A820" s="24">
        <f t="shared" si="455"/>
        <v>46</v>
      </c>
      <c r="B820" s="25" t="s">
        <v>1504</v>
      </c>
      <c r="C820" s="26"/>
      <c r="D820" s="26" t="s">
        <v>31</v>
      </c>
      <c r="E820" s="27">
        <v>170399</v>
      </c>
      <c r="F820" s="26" t="s">
        <v>1505</v>
      </c>
      <c r="G820" s="27">
        <v>26330</v>
      </c>
      <c r="H820" s="39">
        <v>1</v>
      </c>
      <c r="I820" s="30">
        <f t="shared" si="456"/>
        <v>1</v>
      </c>
      <c r="J820" s="30">
        <v>45</v>
      </c>
      <c r="K820" s="31" t="s">
        <v>1506</v>
      </c>
      <c r="L820" s="32"/>
      <c r="M820" s="32"/>
      <c r="N820" s="31">
        <v>1</v>
      </c>
      <c r="O820" s="33">
        <f>VLOOKUP(K820,Зони!B:D,2,FALSE)</f>
        <v>4.0999999999999996</v>
      </c>
      <c r="P820" s="34">
        <f t="shared" si="457"/>
        <v>5.9239024390243902</v>
      </c>
      <c r="Q820" s="34">
        <f t="shared" si="460"/>
        <v>5.64</v>
      </c>
      <c r="R820" s="26">
        <v>1</v>
      </c>
      <c r="S820" s="35">
        <f>VLOOKUP(E820,ящв!A:H,3,FALSE)</f>
        <v>128.1</v>
      </c>
      <c r="T820" s="35">
        <f>VLOOKUP(E820,ящв!A:H,4,FALSE)</f>
        <v>0.64500000000000002</v>
      </c>
      <c r="U820" s="33">
        <v>94</v>
      </c>
      <c r="V820" s="33">
        <v>52.8</v>
      </c>
      <c r="W820" s="36">
        <v>129.9</v>
      </c>
      <c r="X820" s="37">
        <f>VLOOKUP(E820,шт!A:H,3,FALSE)</f>
        <v>128.1</v>
      </c>
      <c r="Y820" s="38">
        <v>128.1</v>
      </c>
      <c r="Z820" s="38">
        <v>129.19999999999999</v>
      </c>
      <c r="AA820" s="38">
        <v>94</v>
      </c>
      <c r="AB820" s="38">
        <v>52.8</v>
      </c>
      <c r="AC820" s="11"/>
      <c r="AD820" s="11"/>
      <c r="AE820" s="11"/>
      <c r="AF820" s="11"/>
      <c r="AG820" s="11"/>
      <c r="AH820" s="11"/>
      <c r="AI820" s="11"/>
    </row>
    <row r="821" spans="1:35" ht="46.5" customHeight="1" outlineLevel="1" x14ac:dyDescent="0.2">
      <c r="A821" s="24">
        <f t="shared" si="455"/>
        <v>8</v>
      </c>
      <c r="B821" s="25" t="s">
        <v>1507</v>
      </c>
      <c r="C821" s="26"/>
      <c r="D821" s="26" t="s">
        <v>31</v>
      </c>
      <c r="E821" s="27">
        <v>170400</v>
      </c>
      <c r="F821" s="26" t="s">
        <v>1508</v>
      </c>
      <c r="G821" s="27">
        <v>26334</v>
      </c>
      <c r="H821" s="39">
        <v>8</v>
      </c>
      <c r="I821" s="30">
        <f t="shared" si="456"/>
        <v>8</v>
      </c>
      <c r="J821" s="30">
        <v>0</v>
      </c>
      <c r="K821" s="31" t="s">
        <v>1506</v>
      </c>
      <c r="L821" s="32"/>
      <c r="M821" s="32"/>
      <c r="N821" s="31">
        <v>1</v>
      </c>
      <c r="O821" s="33">
        <f>VLOOKUP(K821,Зони!B:D,2,FALSE)</f>
        <v>4.0999999999999996</v>
      </c>
      <c r="P821" s="34">
        <f t="shared" si="457"/>
        <v>1.0302439024390244</v>
      </c>
      <c r="Q821" s="34">
        <f t="shared" si="460"/>
        <v>0.98199999999999998</v>
      </c>
      <c r="R821" s="26">
        <v>1</v>
      </c>
      <c r="S821" s="35">
        <f>VLOOKUP(E821,ящв!A:H,3,FALSE)</f>
        <v>133.69999999999999</v>
      </c>
      <c r="T821" s="35">
        <f>VLOOKUP(E821,ящв!A:H,4,FALSE)</f>
        <v>0.67</v>
      </c>
      <c r="U821" s="33">
        <v>98.2</v>
      </c>
      <c r="V821" s="33">
        <v>52.8</v>
      </c>
      <c r="W821" s="36">
        <v>129.19999999999999</v>
      </c>
      <c r="X821" s="37">
        <f>VLOOKUP(E821,шт!A:H,3,FALSE)</f>
        <v>133.69999999999999</v>
      </c>
      <c r="Y821" s="38">
        <v>133.69999999999999</v>
      </c>
      <c r="Z821" s="38">
        <v>129.19999999999999</v>
      </c>
      <c r="AA821" s="38">
        <v>98.2</v>
      </c>
      <c r="AB821" s="38">
        <v>52.8</v>
      </c>
      <c r="AC821" s="11"/>
      <c r="AD821" s="11"/>
      <c r="AE821" s="11"/>
      <c r="AF821" s="11"/>
      <c r="AG821" s="11"/>
      <c r="AH821" s="11"/>
      <c r="AI821" s="11"/>
    </row>
    <row r="822" spans="1:35" ht="46.5" customHeight="1" outlineLevel="1" x14ac:dyDescent="0.2">
      <c r="A822" s="24">
        <f t="shared" si="455"/>
        <v>7</v>
      </c>
      <c r="B822" s="25" t="s">
        <v>1509</v>
      </c>
      <c r="C822" s="26"/>
      <c r="D822" s="96" t="s">
        <v>31</v>
      </c>
      <c r="E822" s="27">
        <v>170390</v>
      </c>
      <c r="F822" s="26" t="s">
        <v>1510</v>
      </c>
      <c r="G822" s="54">
        <v>26756</v>
      </c>
      <c r="H822" s="39">
        <v>7</v>
      </c>
      <c r="I822" s="30">
        <f t="shared" si="456"/>
        <v>7</v>
      </c>
      <c r="J822" s="30">
        <v>0</v>
      </c>
      <c r="K822" s="31" t="s">
        <v>1492</v>
      </c>
      <c r="L822" s="32"/>
      <c r="M822" s="32"/>
      <c r="N822" s="31">
        <v>1</v>
      </c>
      <c r="O822" s="33">
        <f>VLOOKUP(K822,Зони!B:D,2,FALSE)</f>
        <v>3</v>
      </c>
      <c r="P822" s="34">
        <f t="shared" si="457"/>
        <v>1.8689999999999998</v>
      </c>
      <c r="Q822" s="34">
        <f t="shared" si="460"/>
        <v>1.056</v>
      </c>
      <c r="R822" s="26">
        <v>1</v>
      </c>
      <c r="S822" s="35">
        <f>VLOOKUP(E822,ящв!A:H,3,FALSE)</f>
        <v>117.8</v>
      </c>
      <c r="T822" s="35">
        <f>VLOOKUP(E822,ящв!A:H,4,FALSE)</f>
        <v>0.54600000000000004</v>
      </c>
      <c r="U822" s="40">
        <v>52.8</v>
      </c>
      <c r="V822" s="40">
        <v>80.099999999999994</v>
      </c>
      <c r="W822" s="36">
        <v>129.19999999999999</v>
      </c>
      <c r="X822" s="37">
        <f>VLOOKUP(E822,шт!A:H,3,FALSE)</f>
        <v>120</v>
      </c>
      <c r="Y822" s="38">
        <v>120</v>
      </c>
      <c r="Z822" s="38">
        <v>129</v>
      </c>
      <c r="AA822" s="38">
        <v>80</v>
      </c>
      <c r="AB822" s="38">
        <v>53</v>
      </c>
      <c r="AC822" s="11"/>
      <c r="AD822" s="11"/>
      <c r="AE822" s="11"/>
      <c r="AF822" s="11"/>
      <c r="AG822" s="11"/>
      <c r="AH822" s="11"/>
      <c r="AI822" s="11"/>
    </row>
    <row r="823" spans="1:35" ht="46.5" customHeight="1" outlineLevel="1" x14ac:dyDescent="0.2">
      <c r="A823" s="24">
        <f t="shared" si="455"/>
        <v>8</v>
      </c>
      <c r="B823" s="25" t="s">
        <v>1511</v>
      </c>
      <c r="C823" s="26"/>
      <c r="D823" s="26" t="s">
        <v>31</v>
      </c>
      <c r="E823" s="27">
        <v>170401</v>
      </c>
      <c r="F823" s="26" t="s">
        <v>1512</v>
      </c>
      <c r="G823" s="27">
        <v>26340</v>
      </c>
      <c r="H823" s="39">
        <v>8</v>
      </c>
      <c r="I823" s="30">
        <f t="shared" si="456"/>
        <v>8</v>
      </c>
      <c r="J823" s="30">
        <v>0</v>
      </c>
      <c r="K823" s="31" t="s">
        <v>1513</v>
      </c>
      <c r="L823" s="32"/>
      <c r="M823" s="32"/>
      <c r="N823" s="31">
        <v>1</v>
      </c>
      <c r="O823" s="33">
        <f>VLOOKUP(K823,Зони!B:D,2,FALSE)</f>
        <v>6.9</v>
      </c>
      <c r="P823" s="34">
        <f t="shared" si="457"/>
        <v>0.62956521739130422</v>
      </c>
      <c r="Q823" s="34">
        <f t="shared" si="460"/>
        <v>1.0640000000000001</v>
      </c>
      <c r="R823" s="26">
        <v>1</v>
      </c>
      <c r="S823" s="35">
        <f>VLOOKUP(E823,ящв!A:H,3,FALSE)</f>
        <v>170.8</v>
      </c>
      <c r="T823" s="35">
        <f>VLOOKUP(E823,ящв!A:H,4,FALSE)</f>
        <v>0.751</v>
      </c>
      <c r="U823" s="33">
        <v>106.4</v>
      </c>
      <c r="V823" s="33">
        <v>54.3</v>
      </c>
      <c r="W823" s="36">
        <v>129.9</v>
      </c>
      <c r="X823" s="37">
        <f>VLOOKUP(E823,шт!A:H,3,FALSE)</f>
        <v>172</v>
      </c>
      <c r="Y823" s="38">
        <v>172</v>
      </c>
      <c r="Z823" s="38">
        <v>129.19999999999999</v>
      </c>
      <c r="AA823" s="38">
        <v>106.4</v>
      </c>
      <c r="AB823" s="38">
        <v>54.3</v>
      </c>
      <c r="AC823" s="11"/>
      <c r="AD823" s="11"/>
      <c r="AE823" s="11"/>
      <c r="AF823" s="11"/>
      <c r="AG823" s="11"/>
      <c r="AH823" s="11"/>
      <c r="AI823" s="11"/>
    </row>
    <row r="824" spans="1:35" ht="12" customHeight="1" outlineLevel="1" x14ac:dyDescent="0.2">
      <c r="A824" s="11"/>
      <c r="B824" s="18" t="s">
        <v>1514</v>
      </c>
      <c r="C824" s="19"/>
      <c r="D824" s="20"/>
      <c r="E824" s="21"/>
      <c r="F824" s="21"/>
      <c r="G824" s="21"/>
      <c r="H824" s="20"/>
      <c r="I824" s="21"/>
      <c r="J824" s="21"/>
      <c r="K824" s="21"/>
      <c r="L824" s="21"/>
      <c r="M824" s="21"/>
      <c r="N824" s="21"/>
      <c r="O824" s="21"/>
      <c r="P824" s="106"/>
      <c r="Q824" s="23"/>
      <c r="R824" s="21"/>
      <c r="S824" s="20"/>
      <c r="T824" s="20"/>
      <c r="U824" s="21"/>
      <c r="V824" s="21"/>
      <c r="W824" s="21"/>
      <c r="X824" s="21"/>
      <c r="Y824" s="21"/>
      <c r="Z824" s="21"/>
      <c r="AA824" s="21"/>
      <c r="AB824" s="21"/>
    </row>
    <row r="825" spans="1:35" ht="46.5" customHeight="1" outlineLevel="1" x14ac:dyDescent="0.2">
      <c r="A825" s="24">
        <f t="shared" ref="A825:A838" si="461">J825+I825</f>
        <v>35</v>
      </c>
      <c r="B825" s="25" t="s">
        <v>1515</v>
      </c>
      <c r="C825" s="26"/>
      <c r="D825" s="26" t="s">
        <v>31</v>
      </c>
      <c r="E825" s="27">
        <v>170391</v>
      </c>
      <c r="F825" s="26" t="s">
        <v>1516</v>
      </c>
      <c r="G825" s="27">
        <v>26784</v>
      </c>
      <c r="H825" s="39">
        <v>18</v>
      </c>
      <c r="I825" s="30">
        <f t="shared" ref="I825:I838" si="462">H825/R825</f>
        <v>18</v>
      </c>
      <c r="J825" s="30">
        <v>17</v>
      </c>
      <c r="K825" s="31" t="s">
        <v>292</v>
      </c>
      <c r="L825" s="32"/>
      <c r="M825" s="32"/>
      <c r="N825" s="31">
        <v>2</v>
      </c>
      <c r="O825" s="33">
        <f>VLOOKUP(K825,Зони!B:D,2,FALSE)</f>
        <v>3</v>
      </c>
      <c r="P825" s="34">
        <f t="shared" ref="P825:P838" si="463">IFERROR(A825/N825*V825/100/O825,"немає даних")</f>
        <v>3.0041666666666664</v>
      </c>
      <c r="Q825" s="34">
        <f t="shared" ref="Q825:Q827" si="464">IFERROR(ROUND(P825,0)*U825/100,"немає даних")</f>
        <v>1.3260000000000003</v>
      </c>
      <c r="R825" s="26">
        <v>1</v>
      </c>
      <c r="S825" s="35">
        <f>VLOOKUP(E825,ящв!A:H,3,FALSE)</f>
        <v>47.7</v>
      </c>
      <c r="T825" s="35">
        <f>VLOOKUP(E825,ящв!A:H,4,FALSE)</f>
        <v>0.253</v>
      </c>
      <c r="U825" s="40">
        <v>44.2</v>
      </c>
      <c r="V825" s="40">
        <v>51.5</v>
      </c>
      <c r="W825" s="36">
        <v>111.1</v>
      </c>
      <c r="X825" s="37">
        <f>VLOOKUP(E825,шт!A:H,3,FALSE)</f>
        <v>48.3</v>
      </c>
      <c r="Y825" s="38">
        <v>48.3</v>
      </c>
      <c r="Z825" s="38">
        <v>111.1</v>
      </c>
      <c r="AA825" s="38">
        <v>51.5</v>
      </c>
      <c r="AB825" s="38">
        <v>44.2</v>
      </c>
      <c r="AC825" s="11"/>
      <c r="AD825" s="11"/>
      <c r="AE825" s="11"/>
      <c r="AF825" s="11"/>
      <c r="AG825" s="11"/>
      <c r="AH825" s="11"/>
      <c r="AI825" s="11"/>
    </row>
    <row r="826" spans="1:35" ht="46.5" customHeight="1" outlineLevel="1" x14ac:dyDescent="0.2">
      <c r="A826" s="24">
        <f t="shared" si="461"/>
        <v>50</v>
      </c>
      <c r="B826" s="25" t="s">
        <v>1517</v>
      </c>
      <c r="C826" s="26"/>
      <c r="D826" s="26" t="s">
        <v>31</v>
      </c>
      <c r="E826" s="27">
        <v>170392</v>
      </c>
      <c r="F826" s="26" t="s">
        <v>1518</v>
      </c>
      <c r="G826" s="27">
        <v>26788</v>
      </c>
      <c r="H826" s="39">
        <v>50</v>
      </c>
      <c r="I826" s="30">
        <f t="shared" si="462"/>
        <v>50</v>
      </c>
      <c r="J826" s="30">
        <v>0</v>
      </c>
      <c r="K826" s="31" t="s">
        <v>1457</v>
      </c>
      <c r="L826" s="32"/>
      <c r="M826" s="32"/>
      <c r="N826" s="31">
        <v>2</v>
      </c>
      <c r="O826" s="33">
        <f>VLOOKUP(K826,Зони!B:D,2,FALSE)</f>
        <v>6</v>
      </c>
      <c r="P826" s="34">
        <f t="shared" si="463"/>
        <v>2.1166666666666667</v>
      </c>
      <c r="Q826" s="34">
        <f t="shared" si="464"/>
        <v>1.1000000000000001</v>
      </c>
      <c r="R826" s="26">
        <v>1</v>
      </c>
      <c r="S826" s="35">
        <f>VLOOKUP(E826,ящв!A:H,3,FALSE)</f>
        <v>68.5</v>
      </c>
      <c r="T826" s="35">
        <f>VLOOKUP(E826,ящв!A:H,4,FALSE)</f>
        <v>0.32500000000000001</v>
      </c>
      <c r="U826" s="33">
        <v>55</v>
      </c>
      <c r="V826" s="33">
        <v>50.8</v>
      </c>
      <c r="W826" s="36">
        <v>116.2</v>
      </c>
      <c r="X826" s="37">
        <f>VLOOKUP(E826,шт!A:H,3,FALSE)</f>
        <v>68.900000000000006</v>
      </c>
      <c r="Y826" s="38">
        <v>68.900000000000006</v>
      </c>
      <c r="Z826" s="38">
        <v>116.2</v>
      </c>
      <c r="AA826" s="38">
        <v>55</v>
      </c>
      <c r="AB826" s="38">
        <v>50.8</v>
      </c>
      <c r="AC826" s="11"/>
      <c r="AD826" s="11"/>
      <c r="AE826" s="11"/>
      <c r="AF826" s="11"/>
      <c r="AG826" s="11"/>
      <c r="AH826" s="11"/>
      <c r="AI826" s="11"/>
    </row>
    <row r="827" spans="1:35" ht="46.5" customHeight="1" outlineLevel="1" x14ac:dyDescent="0.2">
      <c r="A827" s="24">
        <f t="shared" si="461"/>
        <v>98</v>
      </c>
      <c r="B827" s="25" t="s">
        <v>1519</v>
      </c>
      <c r="C827" s="26"/>
      <c r="D827" s="26" t="s">
        <v>31</v>
      </c>
      <c r="E827" s="27">
        <v>173194</v>
      </c>
      <c r="F827" s="26" t="s">
        <v>1520</v>
      </c>
      <c r="G827" s="27">
        <v>26790</v>
      </c>
      <c r="H827" s="39">
        <v>98</v>
      </c>
      <c r="I827" s="30">
        <f t="shared" si="462"/>
        <v>98</v>
      </c>
      <c r="J827" s="30">
        <v>0</v>
      </c>
      <c r="K827" s="31" t="s">
        <v>1513</v>
      </c>
      <c r="L827" s="32"/>
      <c r="M827" s="32"/>
      <c r="N827" s="31">
        <v>1</v>
      </c>
      <c r="O827" s="33">
        <f>VLOOKUP(K827,Зони!B:D,2,FALSE)</f>
        <v>6.9</v>
      </c>
      <c r="P827" s="34">
        <f t="shared" si="463"/>
        <v>7.5417391304347827</v>
      </c>
      <c r="Q827" s="34">
        <f t="shared" si="464"/>
        <v>4.7279999999999998</v>
      </c>
      <c r="R827" s="26">
        <v>1</v>
      </c>
      <c r="S827" s="35">
        <f>VLOOKUP(E827,ящв!A:H,3,FALSE)</f>
        <v>88.1</v>
      </c>
      <c r="T827" s="35">
        <f>VLOOKUP(E827,ящв!A:H,4,FALSE)</f>
        <v>0.432</v>
      </c>
      <c r="U827" s="33">
        <v>59.1</v>
      </c>
      <c r="V827" s="33">
        <v>53.1</v>
      </c>
      <c r="W827" s="36">
        <v>137.80000000000001</v>
      </c>
      <c r="X827" s="37">
        <f>VLOOKUP(E827,шт!A:H,3,FALSE)</f>
        <v>88.1</v>
      </c>
      <c r="Y827" s="38">
        <v>88.1</v>
      </c>
      <c r="Z827" s="38">
        <v>137.80000000000001</v>
      </c>
      <c r="AA827" s="38">
        <v>59.1</v>
      </c>
      <c r="AB827" s="38">
        <v>53.1</v>
      </c>
      <c r="AC827" s="11"/>
      <c r="AD827" s="11"/>
      <c r="AE827" s="11"/>
      <c r="AF827" s="11"/>
      <c r="AG827" s="11"/>
      <c r="AH827" s="11"/>
      <c r="AI827" s="11"/>
    </row>
    <row r="828" spans="1:35" ht="46.5" customHeight="1" outlineLevel="1" x14ac:dyDescent="0.2">
      <c r="A828" s="11">
        <f t="shared" si="461"/>
        <v>2</v>
      </c>
      <c r="B828" s="25" t="s">
        <v>1521</v>
      </c>
      <c r="C828" s="26"/>
      <c r="D828" s="96" t="s">
        <v>31</v>
      </c>
      <c r="E828" s="27">
        <v>170956</v>
      </c>
      <c r="F828" s="26" t="s">
        <v>1522</v>
      </c>
      <c r="G828" s="26" t="s">
        <v>1523</v>
      </c>
      <c r="H828" s="36">
        <v>2</v>
      </c>
      <c r="I828" s="36">
        <f t="shared" si="462"/>
        <v>2</v>
      </c>
      <c r="J828" s="36">
        <v>0</v>
      </c>
      <c r="K828" s="41"/>
      <c r="L828" s="36"/>
      <c r="M828" s="36"/>
      <c r="N828" s="36"/>
      <c r="O828" s="33" t="e">
        <f>VLOOKUP(K828,Зони!B:D,2,FALSE)</f>
        <v>#N/A</v>
      </c>
      <c r="P828" s="34" t="str">
        <f t="shared" si="463"/>
        <v>немає даних</v>
      </c>
      <c r="Q828" s="50" t="str">
        <f>IFERROR(ROUND(P828,1)*U828/100,"немає даних")</f>
        <v>немає даних</v>
      </c>
      <c r="R828" s="26">
        <v>1</v>
      </c>
      <c r="S828" s="35">
        <f>VLOOKUP(E828,ящв!A:H,3,FALSE)</f>
        <v>60.42</v>
      </c>
      <c r="T828" s="35">
        <f>VLOOKUP(E828,ящв!A:H,4,FALSE)</f>
        <v>0.28899999999999998</v>
      </c>
      <c r="U828" s="33">
        <v>59</v>
      </c>
      <c r="V828" s="33">
        <v>38</v>
      </c>
      <c r="W828" s="36">
        <v>129</v>
      </c>
      <c r="X828" s="37">
        <f>VLOOKUP(E828,шт!A:H,3,FALSE)</f>
        <v>60</v>
      </c>
      <c r="Y828" s="38">
        <v>60</v>
      </c>
      <c r="Z828" s="38">
        <v>129</v>
      </c>
      <c r="AA828" s="38">
        <v>59.5</v>
      </c>
      <c r="AB828" s="38">
        <v>38.5</v>
      </c>
      <c r="AC828" s="11"/>
      <c r="AD828" s="11"/>
      <c r="AE828" s="11"/>
      <c r="AF828" s="11"/>
      <c r="AG828" s="11"/>
      <c r="AH828" s="11"/>
      <c r="AI828" s="11"/>
    </row>
    <row r="829" spans="1:35" ht="46.5" customHeight="1" outlineLevel="1" x14ac:dyDescent="0.2">
      <c r="A829" s="24">
        <f t="shared" si="461"/>
        <v>5</v>
      </c>
      <c r="B829" s="25" t="s">
        <v>1524</v>
      </c>
      <c r="C829" s="26"/>
      <c r="D829" s="96" t="s">
        <v>31</v>
      </c>
      <c r="E829" s="27">
        <v>171192</v>
      </c>
      <c r="F829" s="26" t="s">
        <v>1525</v>
      </c>
      <c r="G829" s="28">
        <v>56721</v>
      </c>
      <c r="H829" s="39">
        <v>5</v>
      </c>
      <c r="I829" s="30">
        <f t="shared" si="462"/>
        <v>5</v>
      </c>
      <c r="J829" s="30">
        <v>0</v>
      </c>
      <c r="K829" s="31" t="s">
        <v>1492</v>
      </c>
      <c r="L829" s="32"/>
      <c r="M829" s="32"/>
      <c r="N829" s="31">
        <v>1</v>
      </c>
      <c r="O829" s="33">
        <f>VLOOKUP(K829,Зони!B:D,2,FALSE)</f>
        <v>3</v>
      </c>
      <c r="P829" s="34">
        <f t="shared" si="463"/>
        <v>0.6333333333333333</v>
      </c>
      <c r="Q829" s="34">
        <f t="shared" ref="Q829:Q830" si="465">IFERROR(ROUND(P829,0)*U829/100,"немає даних")</f>
        <v>0.59</v>
      </c>
      <c r="R829" s="26">
        <v>1</v>
      </c>
      <c r="S829" s="35">
        <f>VLOOKUP(E829,ящв!A:H,3,FALSE)</f>
        <v>60.42</v>
      </c>
      <c r="T829" s="35">
        <f>VLOOKUP(E829,ящв!A:H,4,FALSE)</f>
        <v>0.28899999999999998</v>
      </c>
      <c r="U829" s="33">
        <v>59</v>
      </c>
      <c r="V829" s="33">
        <v>38</v>
      </c>
      <c r="W829" s="36">
        <v>129</v>
      </c>
      <c r="X829" s="37">
        <f>VLOOKUP(E829,шт!A:H,3,FALSE)</f>
        <v>60.42</v>
      </c>
      <c r="Y829" s="38">
        <v>60.42</v>
      </c>
      <c r="Z829" s="38">
        <v>129</v>
      </c>
      <c r="AA829" s="38">
        <v>59.5</v>
      </c>
      <c r="AB829" s="38">
        <v>38.5</v>
      </c>
      <c r="AC829" s="11"/>
      <c r="AD829" s="11"/>
      <c r="AE829" s="11"/>
      <c r="AF829" s="11"/>
      <c r="AG829" s="11"/>
      <c r="AH829" s="11"/>
      <c r="AI829" s="11"/>
    </row>
    <row r="830" spans="1:35" ht="46.5" customHeight="1" outlineLevel="1" x14ac:dyDescent="0.2">
      <c r="A830" s="24">
        <f t="shared" si="461"/>
        <v>24</v>
      </c>
      <c r="B830" s="25" t="s">
        <v>1526</v>
      </c>
      <c r="C830" s="26"/>
      <c r="D830" s="26" t="s">
        <v>31</v>
      </c>
      <c r="E830" s="27">
        <v>168467</v>
      </c>
      <c r="F830" s="26" t="s">
        <v>1527</v>
      </c>
      <c r="G830" s="28">
        <v>56456</v>
      </c>
      <c r="H830" s="39">
        <v>24</v>
      </c>
      <c r="I830" s="30">
        <f t="shared" si="462"/>
        <v>24</v>
      </c>
      <c r="J830" s="30">
        <v>0</v>
      </c>
      <c r="K830" s="31" t="s">
        <v>1528</v>
      </c>
      <c r="L830" s="32"/>
      <c r="M830" s="32"/>
      <c r="N830" s="31">
        <v>2</v>
      </c>
      <c r="O830" s="33">
        <f>VLOOKUP(K830,Зони!B:D,2,FALSE)</f>
        <v>3</v>
      </c>
      <c r="P830" s="34">
        <f t="shared" si="463"/>
        <v>1.68</v>
      </c>
      <c r="Q830" s="34">
        <f t="shared" si="465"/>
        <v>1.18</v>
      </c>
      <c r="R830" s="26">
        <v>1</v>
      </c>
      <c r="S830" s="35">
        <f>VLOOKUP(E830,ящв!A:H,3,FALSE)</f>
        <v>70.900000000000006</v>
      </c>
      <c r="T830" s="35">
        <f>VLOOKUP(E830,ящв!A:H,4,FALSE)</f>
        <v>0.36699999999999999</v>
      </c>
      <c r="U830" s="33">
        <v>59</v>
      </c>
      <c r="V830" s="33">
        <v>42</v>
      </c>
      <c r="W830" s="36">
        <v>148</v>
      </c>
      <c r="X830" s="37">
        <f>VLOOKUP(E830,шт!A:H,3,FALSE)</f>
        <v>74</v>
      </c>
      <c r="Y830" s="38">
        <v>74</v>
      </c>
      <c r="Z830" s="38">
        <v>148</v>
      </c>
      <c r="AA830" s="38">
        <v>59.5</v>
      </c>
      <c r="AB830" s="38">
        <v>42.5</v>
      </c>
      <c r="AC830" s="11"/>
      <c r="AD830" s="11"/>
      <c r="AE830" s="11"/>
      <c r="AF830" s="11"/>
      <c r="AG830" s="11"/>
      <c r="AH830" s="11"/>
      <c r="AI830" s="11"/>
    </row>
    <row r="831" spans="1:35" ht="46.5" customHeight="1" outlineLevel="1" x14ac:dyDescent="0.2">
      <c r="A831" s="11">
        <f t="shared" si="461"/>
        <v>2</v>
      </c>
      <c r="B831" s="25" t="s">
        <v>1529</v>
      </c>
      <c r="C831" s="26"/>
      <c r="D831" s="96" t="s">
        <v>31</v>
      </c>
      <c r="E831" s="27">
        <v>168468</v>
      </c>
      <c r="F831" s="26" t="s">
        <v>1530</v>
      </c>
      <c r="G831" s="28">
        <v>56457</v>
      </c>
      <c r="H831" s="36">
        <v>2</v>
      </c>
      <c r="I831" s="36">
        <f t="shared" si="462"/>
        <v>2</v>
      </c>
      <c r="J831" s="36">
        <v>0</v>
      </c>
      <c r="K831" s="41"/>
      <c r="L831" s="36"/>
      <c r="M831" s="36"/>
      <c r="N831" s="36"/>
      <c r="O831" s="33" t="e">
        <f>VLOOKUP(K831,Зони!B:D,2,FALSE)</f>
        <v>#N/A</v>
      </c>
      <c r="P831" s="34" t="str">
        <f t="shared" si="463"/>
        <v>немає даних</v>
      </c>
      <c r="Q831" s="50" t="str">
        <f>IFERROR(ROUND(P831,1)*U831/100,"немає даних")</f>
        <v>немає даних</v>
      </c>
      <c r="R831" s="26">
        <v>1</v>
      </c>
      <c r="S831" s="35">
        <f>VLOOKUP(E831,ящв!A:H,3,FALSE)</f>
        <v>78.209999999999994</v>
      </c>
      <c r="T831" s="35">
        <f>VLOOKUP(E831,ящв!A:H,4,FALSE)</f>
        <v>0.63</v>
      </c>
      <c r="U831" s="33">
        <v>78</v>
      </c>
      <c r="V831" s="33">
        <v>59</v>
      </c>
      <c r="W831" s="36">
        <v>137</v>
      </c>
      <c r="X831" s="37">
        <f>VLOOKUP(E831,шт!A:H,3,FALSE)</f>
        <v>83</v>
      </c>
      <c r="Y831" s="38">
        <v>83</v>
      </c>
      <c r="Z831" s="38">
        <v>137</v>
      </c>
      <c r="AA831" s="38">
        <v>66.5</v>
      </c>
      <c r="AB831" s="38">
        <v>58.5</v>
      </c>
      <c r="AC831" s="11"/>
      <c r="AD831" s="11"/>
      <c r="AE831" s="11"/>
      <c r="AF831" s="11"/>
      <c r="AG831" s="11"/>
      <c r="AH831" s="11"/>
      <c r="AI831" s="11"/>
    </row>
    <row r="832" spans="1:35" ht="46.5" customHeight="1" outlineLevel="1" x14ac:dyDescent="0.2">
      <c r="A832" s="24">
        <f t="shared" si="461"/>
        <v>10</v>
      </c>
      <c r="B832" s="25" t="s">
        <v>1531</v>
      </c>
      <c r="C832" s="26"/>
      <c r="D832" s="26" t="s">
        <v>31</v>
      </c>
      <c r="E832" s="27">
        <v>171188</v>
      </c>
      <c r="F832" s="26" t="s">
        <v>1532</v>
      </c>
      <c r="G832" s="28">
        <v>56722</v>
      </c>
      <c r="H832" s="39">
        <v>10</v>
      </c>
      <c r="I832" s="30">
        <f t="shared" si="462"/>
        <v>10</v>
      </c>
      <c r="J832" s="30">
        <v>0</v>
      </c>
      <c r="K832" s="31" t="s">
        <v>1457</v>
      </c>
      <c r="L832" s="32"/>
      <c r="M832" s="32"/>
      <c r="N832" s="31">
        <v>1</v>
      </c>
      <c r="O832" s="33">
        <f>VLOOKUP(K832,Зони!B:D,2,FALSE)</f>
        <v>6</v>
      </c>
      <c r="P832" s="34">
        <f t="shared" si="463"/>
        <v>0.98333333333333339</v>
      </c>
      <c r="Q832" s="34">
        <f>IFERROR(ROUND(P832,0)*U832/100,"немає даних")</f>
        <v>0.42</v>
      </c>
      <c r="R832" s="26">
        <v>1</v>
      </c>
      <c r="S832" s="35">
        <f>VLOOKUP(E832,ящв!A:H,3,FALSE)</f>
        <v>70.94</v>
      </c>
      <c r="T832" s="35">
        <f>VLOOKUP(E832,ящв!A:H,4,FALSE)</f>
        <v>0.36699999999999999</v>
      </c>
      <c r="U832" s="40">
        <v>42</v>
      </c>
      <c r="V832" s="40">
        <v>59</v>
      </c>
      <c r="W832" s="36">
        <v>148</v>
      </c>
      <c r="X832" s="37">
        <f>VLOOKUP(E832,шт!A:H,3,FALSE)</f>
        <v>72</v>
      </c>
      <c r="Y832" s="38">
        <v>72</v>
      </c>
      <c r="Z832" s="38">
        <v>148</v>
      </c>
      <c r="AA832" s="38">
        <v>59</v>
      </c>
      <c r="AB832" s="38">
        <v>42</v>
      </c>
      <c r="AC832" s="11"/>
      <c r="AD832" s="11"/>
      <c r="AE832" s="11"/>
      <c r="AF832" s="11"/>
      <c r="AG832" s="11"/>
      <c r="AH832" s="11"/>
      <c r="AI832" s="11"/>
    </row>
    <row r="833" spans="1:35" ht="46.5" customHeight="1" outlineLevel="1" x14ac:dyDescent="0.2">
      <c r="A833" s="11">
        <f t="shared" si="461"/>
        <v>1</v>
      </c>
      <c r="B833" s="25" t="s">
        <v>1533</v>
      </c>
      <c r="C833" s="26"/>
      <c r="D833" s="26" t="s">
        <v>31</v>
      </c>
      <c r="E833" s="27">
        <v>170510</v>
      </c>
      <c r="F833" s="26" t="s">
        <v>1534</v>
      </c>
      <c r="G833" s="26" t="s">
        <v>1535</v>
      </c>
      <c r="H833" s="36">
        <v>1</v>
      </c>
      <c r="I833" s="36">
        <f t="shared" si="462"/>
        <v>1</v>
      </c>
      <c r="J833" s="36">
        <v>0</v>
      </c>
      <c r="K833" s="41"/>
      <c r="L833" s="36"/>
      <c r="M833" s="36"/>
      <c r="N833" s="36"/>
      <c r="O833" s="33" t="e">
        <f>VLOOKUP(K833,Зони!B:D,2,FALSE)</f>
        <v>#N/A</v>
      </c>
      <c r="P833" s="34" t="str">
        <f t="shared" si="463"/>
        <v>немає даних</v>
      </c>
      <c r="Q833" s="50" t="str">
        <f>IFERROR(ROUND(P833,1)*U833/100,"немає даних")</f>
        <v>немає даних</v>
      </c>
      <c r="R833" s="26">
        <v>1</v>
      </c>
      <c r="S833" s="35">
        <f>VLOOKUP(E833,ящв!A:H,3,FALSE)</f>
        <v>53.8</v>
      </c>
      <c r="T833" s="35">
        <f>VLOOKUP(E833,ящв!A:H,4,FALSE)</f>
        <v>0.29899999999999999</v>
      </c>
      <c r="U833" s="33">
        <v>61</v>
      </c>
      <c r="V833" s="33">
        <v>45</v>
      </c>
      <c r="W833" s="36">
        <v>109</v>
      </c>
      <c r="X833" s="37">
        <f>VLOOKUP(E833,шт!A:H,3,FALSE)</f>
        <v>58.5</v>
      </c>
      <c r="Y833" s="38">
        <v>58.5</v>
      </c>
      <c r="Z833" s="38">
        <v>129.5</v>
      </c>
      <c r="AA833" s="38">
        <v>62.5</v>
      </c>
      <c r="AB833" s="38">
        <v>43.5</v>
      </c>
      <c r="AC833" s="11"/>
      <c r="AD833" s="11"/>
      <c r="AE833" s="11"/>
      <c r="AF833" s="11"/>
      <c r="AG833" s="11"/>
      <c r="AH833" s="11"/>
      <c r="AI833" s="11"/>
    </row>
    <row r="834" spans="1:35" ht="46.5" customHeight="1" outlineLevel="1" x14ac:dyDescent="0.2">
      <c r="A834" s="24">
        <f t="shared" si="461"/>
        <v>18</v>
      </c>
      <c r="B834" s="25" t="s">
        <v>1536</v>
      </c>
      <c r="C834" s="26"/>
      <c r="D834" s="96" t="s">
        <v>31</v>
      </c>
      <c r="E834" s="27">
        <v>170393</v>
      </c>
      <c r="F834" s="26" t="s">
        <v>1537</v>
      </c>
      <c r="G834" s="27">
        <v>26792</v>
      </c>
      <c r="H834" s="39">
        <v>8</v>
      </c>
      <c r="I834" s="30">
        <f t="shared" si="462"/>
        <v>8</v>
      </c>
      <c r="J834" s="30">
        <v>10</v>
      </c>
      <c r="K834" s="31" t="s">
        <v>1538</v>
      </c>
      <c r="L834" s="32"/>
      <c r="M834" s="32"/>
      <c r="N834" s="31">
        <v>1</v>
      </c>
      <c r="O834" s="33">
        <f>VLOOKUP(K834,Зони!B:D,2,FALSE)</f>
        <v>6</v>
      </c>
      <c r="P834" s="34">
        <f t="shared" si="463"/>
        <v>1.8029999999999999</v>
      </c>
      <c r="Q834" s="34">
        <f t="shared" ref="Q834:Q837" si="466">IFERROR(ROUND(P834,0)*U834/100,"немає даних")</f>
        <v>1.1000000000000001</v>
      </c>
      <c r="R834" s="26">
        <v>1</v>
      </c>
      <c r="S834" s="35">
        <f>VLOOKUP(E834,ящв!A:H,3,FALSE)</f>
        <v>86.7</v>
      </c>
      <c r="T834" s="35">
        <f>VLOOKUP(E834,ящв!A:H,4,FALSE)</f>
        <v>0.42499999999999999</v>
      </c>
      <c r="U834" s="40">
        <v>55</v>
      </c>
      <c r="V834" s="40">
        <v>60.1</v>
      </c>
      <c r="W834" s="36">
        <v>128.6</v>
      </c>
      <c r="X834" s="37">
        <f>VLOOKUP(E834,шт!A:H,3,FALSE)</f>
        <v>87.2</v>
      </c>
      <c r="Y834" s="38">
        <v>87.2</v>
      </c>
      <c r="Z834" s="38">
        <v>128.6</v>
      </c>
      <c r="AA834" s="38">
        <v>60.1</v>
      </c>
      <c r="AB834" s="38">
        <v>57.2</v>
      </c>
      <c r="AC834" s="11"/>
      <c r="AD834" s="11"/>
      <c r="AE834" s="11"/>
      <c r="AF834" s="11"/>
      <c r="AG834" s="11"/>
      <c r="AH834" s="11"/>
      <c r="AI834" s="11"/>
    </row>
    <row r="835" spans="1:35" ht="46.5" customHeight="1" outlineLevel="1" x14ac:dyDescent="0.2">
      <c r="A835" s="24">
        <f t="shared" si="461"/>
        <v>15</v>
      </c>
      <c r="B835" s="25" t="s">
        <v>1539</v>
      </c>
      <c r="C835" s="26"/>
      <c r="D835" s="96" t="s">
        <v>31</v>
      </c>
      <c r="E835" s="27">
        <v>174437</v>
      </c>
      <c r="F835" s="26"/>
      <c r="G835" s="26" t="s">
        <v>1540</v>
      </c>
      <c r="H835" s="29"/>
      <c r="I835" s="30">
        <f t="shared" si="462"/>
        <v>0</v>
      </c>
      <c r="J835" s="30">
        <v>15</v>
      </c>
      <c r="K835" s="31"/>
      <c r="L835" s="32"/>
      <c r="M835" s="32"/>
      <c r="N835" s="31"/>
      <c r="O835" s="33" t="e">
        <f>VLOOKUP(K835,Зони!B:D,2,FALSE)</f>
        <v>#N/A</v>
      </c>
      <c r="P835" s="34" t="str">
        <f t="shared" si="463"/>
        <v>немає даних</v>
      </c>
      <c r="Q835" s="50" t="str">
        <f t="shared" si="466"/>
        <v>немає даних</v>
      </c>
      <c r="R835" s="26">
        <v>1</v>
      </c>
      <c r="S835" s="44" t="str">
        <f>IF(X835&lt;&gt;"",X835*R835,"немає даних")</f>
        <v>немає даних</v>
      </c>
      <c r="T835" s="35">
        <f>VLOOKUP(E835,ящв!A:H,4,FALSE)</f>
        <v>0.63500000000000001</v>
      </c>
      <c r="U835" s="33">
        <v>0</v>
      </c>
      <c r="V835" s="33">
        <v>0</v>
      </c>
      <c r="W835" s="36">
        <v>0</v>
      </c>
      <c r="X835" s="38"/>
      <c r="Y835" s="38"/>
      <c r="Z835" s="38"/>
      <c r="AA835" s="38"/>
      <c r="AB835" s="38"/>
      <c r="AC835" s="11"/>
      <c r="AD835" s="11"/>
      <c r="AE835" s="11"/>
      <c r="AF835" s="11"/>
      <c r="AG835" s="11"/>
      <c r="AH835" s="11"/>
      <c r="AI835" s="11"/>
    </row>
    <row r="836" spans="1:35" ht="46.5" customHeight="1" outlineLevel="1" x14ac:dyDescent="0.2">
      <c r="A836" s="24">
        <f t="shared" si="461"/>
        <v>15</v>
      </c>
      <c r="B836" s="25" t="s">
        <v>1541</v>
      </c>
      <c r="C836" s="26"/>
      <c r="D836" s="96" t="s">
        <v>31</v>
      </c>
      <c r="E836" s="27">
        <v>172198</v>
      </c>
      <c r="F836" s="26" t="s">
        <v>1542</v>
      </c>
      <c r="G836" s="28">
        <v>56996</v>
      </c>
      <c r="H836" s="29"/>
      <c r="I836" s="30">
        <f t="shared" si="462"/>
        <v>0</v>
      </c>
      <c r="J836" s="30">
        <v>15</v>
      </c>
      <c r="K836" s="31"/>
      <c r="L836" s="32"/>
      <c r="M836" s="32"/>
      <c r="N836" s="31"/>
      <c r="O836" s="33" t="e">
        <f>VLOOKUP(K836,Зони!B:D,2,FALSE)</f>
        <v>#N/A</v>
      </c>
      <c r="P836" s="34" t="str">
        <f t="shared" si="463"/>
        <v>немає даних</v>
      </c>
      <c r="Q836" s="50" t="str">
        <f t="shared" si="466"/>
        <v>немає даних</v>
      </c>
      <c r="R836" s="26">
        <v>1</v>
      </c>
      <c r="S836" s="35">
        <f>VLOOKUP(E836,ящв!A:H,3,FALSE)</f>
        <v>27.9</v>
      </c>
      <c r="T836" s="35">
        <f>VLOOKUP(E836,ящв!A:H,4,FALSE)</f>
        <v>0.112</v>
      </c>
      <c r="U836" s="38">
        <v>142</v>
      </c>
      <c r="V836" s="38">
        <v>62</v>
      </c>
      <c r="W836" s="38">
        <v>53</v>
      </c>
      <c r="X836" s="37">
        <f>VLOOKUP(E836,шт!A:H,3,FALSE)</f>
        <v>92.5</v>
      </c>
      <c r="Y836" s="38">
        <v>92.5</v>
      </c>
      <c r="Z836" s="38">
        <v>142</v>
      </c>
      <c r="AA836" s="38">
        <v>62</v>
      </c>
      <c r="AB836" s="38">
        <v>53</v>
      </c>
      <c r="AC836" s="11"/>
      <c r="AD836" s="11"/>
      <c r="AE836" s="11"/>
      <c r="AF836" s="11"/>
      <c r="AG836" s="11"/>
      <c r="AH836" s="11"/>
      <c r="AI836" s="11"/>
    </row>
    <row r="837" spans="1:35" ht="46.5" customHeight="1" outlineLevel="1" x14ac:dyDescent="0.2">
      <c r="A837" s="24">
        <f t="shared" si="461"/>
        <v>1</v>
      </c>
      <c r="B837" s="25" t="s">
        <v>1543</v>
      </c>
      <c r="C837" s="26"/>
      <c r="D837" s="96" t="s">
        <v>31</v>
      </c>
      <c r="E837" s="27">
        <v>171274</v>
      </c>
      <c r="F837" s="26"/>
      <c r="G837" s="26" t="s">
        <v>1544</v>
      </c>
      <c r="H837" s="118">
        <v>1</v>
      </c>
      <c r="I837" s="119">
        <f t="shared" si="462"/>
        <v>1</v>
      </c>
      <c r="J837" s="119">
        <v>0</v>
      </c>
      <c r="K837" s="41"/>
      <c r="L837" s="36"/>
      <c r="M837" s="36"/>
      <c r="N837" s="36"/>
      <c r="O837" s="33" t="e">
        <f>VLOOKUP(K837,Зони!B:D,2,FALSE)</f>
        <v>#N/A</v>
      </c>
      <c r="P837" s="34" t="str">
        <f t="shared" si="463"/>
        <v>немає даних</v>
      </c>
      <c r="Q837" s="50" t="str">
        <f t="shared" si="466"/>
        <v>немає даних</v>
      </c>
      <c r="R837" s="115">
        <v>1</v>
      </c>
      <c r="S837" s="44" t="str">
        <f>IF(X837&lt;&gt;"",X837*R837,"немає даних")</f>
        <v>немає даних</v>
      </c>
      <c r="T837" s="44" t="str">
        <f>IF(Y837&lt;&gt;"",Y837*R837,"немає даних")</f>
        <v>немає даних</v>
      </c>
      <c r="U837" s="36"/>
      <c r="V837" s="36"/>
      <c r="W837" s="36"/>
      <c r="X837" s="38"/>
      <c r="Y837" s="38"/>
      <c r="Z837" s="38"/>
      <c r="AA837" s="38"/>
      <c r="AB837" s="38"/>
      <c r="AC837" s="11"/>
      <c r="AD837" s="11"/>
      <c r="AE837" s="11"/>
      <c r="AF837" s="11"/>
      <c r="AG837" s="11"/>
      <c r="AH837" s="11"/>
      <c r="AI837" s="11"/>
    </row>
    <row r="838" spans="1:35" ht="46.5" customHeight="1" outlineLevel="1" x14ac:dyDescent="0.2">
      <c r="A838" s="11">
        <f t="shared" si="461"/>
        <v>2</v>
      </c>
      <c r="B838" s="25" t="s">
        <v>1545</v>
      </c>
      <c r="C838" s="26"/>
      <c r="D838" s="26" t="s">
        <v>31</v>
      </c>
      <c r="E838" s="27">
        <v>173478</v>
      </c>
      <c r="F838" s="26" t="s">
        <v>1546</v>
      </c>
      <c r="G838" s="26" t="s">
        <v>1547</v>
      </c>
      <c r="H838" s="36">
        <v>2</v>
      </c>
      <c r="I838" s="36">
        <f t="shared" si="462"/>
        <v>2</v>
      </c>
      <c r="J838" s="36">
        <v>0</v>
      </c>
      <c r="K838" s="41"/>
      <c r="L838" s="36"/>
      <c r="M838" s="36"/>
      <c r="N838" s="36"/>
      <c r="O838" s="33" t="e">
        <f>VLOOKUP(K838,Зони!B:D,2,FALSE)</f>
        <v>#N/A</v>
      </c>
      <c r="P838" s="34" t="str">
        <f t="shared" si="463"/>
        <v>немає даних</v>
      </c>
      <c r="Q838" s="50" t="str">
        <f>IFERROR(ROUND(P838,1)*U838/100,"немає даних")</f>
        <v>немає даних</v>
      </c>
      <c r="R838" s="26">
        <v>1</v>
      </c>
      <c r="S838" s="35">
        <f>VLOOKUP(E838,ящв!A:H,3,FALSE)</f>
        <v>75.16</v>
      </c>
      <c r="T838" s="35">
        <f>VLOOKUP(E838,ящв!A:H,4,FALSE)</f>
        <v>0.48399999999999999</v>
      </c>
      <c r="U838" s="33">
        <v>71</v>
      </c>
      <c r="V838" s="33">
        <v>53</v>
      </c>
      <c r="W838" s="36">
        <v>128.5</v>
      </c>
      <c r="X838" s="38"/>
      <c r="Y838" s="38"/>
      <c r="Z838" s="38"/>
      <c r="AA838" s="38"/>
      <c r="AB838" s="38"/>
      <c r="AC838" s="11"/>
      <c r="AD838" s="11"/>
      <c r="AE838" s="11"/>
      <c r="AF838" s="11"/>
      <c r="AG838" s="11"/>
      <c r="AH838" s="11"/>
      <c r="AI838" s="11"/>
    </row>
    <row r="839" spans="1:35" ht="12" customHeight="1" outlineLevel="1" x14ac:dyDescent="0.2">
      <c r="A839" s="11"/>
      <c r="B839" s="18" t="s">
        <v>1548</v>
      </c>
      <c r="C839" s="19"/>
      <c r="D839" s="20"/>
      <c r="E839" s="21"/>
      <c r="F839" s="21"/>
      <c r="G839" s="21"/>
      <c r="H839" s="20"/>
      <c r="I839" s="21"/>
      <c r="J839" s="21"/>
      <c r="K839" s="21"/>
      <c r="L839" s="21"/>
      <c r="M839" s="21"/>
      <c r="N839" s="21"/>
      <c r="O839" s="21"/>
      <c r="P839" s="106"/>
      <c r="Q839" s="23"/>
      <c r="R839" s="21"/>
      <c r="S839" s="20"/>
      <c r="T839" s="20"/>
      <c r="U839" s="21"/>
      <c r="V839" s="21"/>
      <c r="W839" s="21"/>
      <c r="X839" s="21"/>
      <c r="Y839" s="21"/>
      <c r="Z839" s="21"/>
      <c r="AA839" s="21"/>
      <c r="AB839" s="21"/>
    </row>
    <row r="840" spans="1:35" ht="46.5" customHeight="1" outlineLevel="1" x14ac:dyDescent="0.2">
      <c r="A840" s="24">
        <f t="shared" ref="A840:A843" si="467">J840+I840</f>
        <v>354</v>
      </c>
      <c r="B840" s="25" t="s">
        <v>1549</v>
      </c>
      <c r="C840" s="26"/>
      <c r="D840" s="26" t="s">
        <v>31</v>
      </c>
      <c r="E840" s="27">
        <v>167113</v>
      </c>
      <c r="F840" s="26" t="s">
        <v>1550</v>
      </c>
      <c r="G840" s="27">
        <v>28270</v>
      </c>
      <c r="H840" s="39">
        <v>224</v>
      </c>
      <c r="I840" s="30">
        <f t="shared" ref="I840:I843" si="468">H840/R840</f>
        <v>224</v>
      </c>
      <c r="J840" s="30">
        <v>130</v>
      </c>
      <c r="K840" s="31" t="s">
        <v>83</v>
      </c>
      <c r="L840" s="32"/>
      <c r="M840" s="32"/>
      <c r="N840" s="31">
        <v>3</v>
      </c>
      <c r="O840" s="33">
        <f>VLOOKUP(K840,Зони!B:D,2,FALSE)</f>
        <v>8.8000000000000007</v>
      </c>
      <c r="P840" s="34">
        <f t="shared" ref="P840:P843" si="469">IFERROR(A840/N840*V840/100/O840,"немає даних")</f>
        <v>3.0304545454545457</v>
      </c>
      <c r="Q840" s="34">
        <f t="shared" ref="Q840:Q843" si="470">IFERROR(ROUND(P840,0)*U840/100,"немає даних")</f>
        <v>0.89400000000000002</v>
      </c>
      <c r="R840" s="26">
        <v>1</v>
      </c>
      <c r="S840" s="35">
        <f>VLOOKUP(E840,ящв!A:H,3,FALSE)</f>
        <v>15.5</v>
      </c>
      <c r="T840" s="35">
        <f>VLOOKUP(E840,ящв!A:H,4,FALSE)</f>
        <v>5.2999999999999999E-2</v>
      </c>
      <c r="U840" s="33">
        <v>29.8</v>
      </c>
      <c r="V840" s="33">
        <v>22.6</v>
      </c>
      <c r="W840" s="36">
        <v>78.099999999999994</v>
      </c>
      <c r="X840" s="37">
        <f>VLOOKUP(E840,шт!A:H,3,FALSE)</f>
        <v>15.4</v>
      </c>
      <c r="Y840" s="38">
        <v>15.4</v>
      </c>
      <c r="Z840" s="38">
        <v>78.099999999999994</v>
      </c>
      <c r="AA840" s="38">
        <v>30</v>
      </c>
      <c r="AB840" s="38">
        <v>22.5</v>
      </c>
      <c r="AC840" s="11"/>
      <c r="AD840" s="11"/>
      <c r="AE840" s="11"/>
      <c r="AF840" s="11"/>
      <c r="AG840" s="11"/>
      <c r="AH840" s="11"/>
      <c r="AI840" s="11"/>
    </row>
    <row r="841" spans="1:35" ht="46.5" customHeight="1" outlineLevel="1" x14ac:dyDescent="0.2">
      <c r="A841" s="24">
        <f t="shared" si="467"/>
        <v>257</v>
      </c>
      <c r="B841" s="25" t="s">
        <v>1551</v>
      </c>
      <c r="C841" s="26"/>
      <c r="D841" s="26" t="s">
        <v>31</v>
      </c>
      <c r="E841" s="27">
        <v>167112</v>
      </c>
      <c r="F841" s="26" t="s">
        <v>1552</v>
      </c>
      <c r="G841" s="27">
        <v>28271</v>
      </c>
      <c r="H841" s="39">
        <v>157</v>
      </c>
      <c r="I841" s="30">
        <f t="shared" si="468"/>
        <v>157</v>
      </c>
      <c r="J841" s="30">
        <v>100</v>
      </c>
      <c r="K841" s="31" t="s">
        <v>83</v>
      </c>
      <c r="L841" s="32"/>
      <c r="M841" s="32"/>
      <c r="N841" s="31">
        <v>3</v>
      </c>
      <c r="O841" s="33">
        <f>VLOOKUP(K841,Зони!B:D,2,FALSE)</f>
        <v>8.8000000000000007</v>
      </c>
      <c r="P841" s="34">
        <f t="shared" si="469"/>
        <v>2.1903409090909087</v>
      </c>
      <c r="Q841" s="34">
        <f t="shared" si="470"/>
        <v>0.59599999999999997</v>
      </c>
      <c r="R841" s="26">
        <v>1</v>
      </c>
      <c r="S841" s="35">
        <f>VLOOKUP(E841,ящв!A:H,3,FALSE)</f>
        <v>17.7</v>
      </c>
      <c r="T841" s="35">
        <f>VLOOKUP(E841,ящв!A:H,4,FALSE)</f>
        <v>6.2E-2</v>
      </c>
      <c r="U841" s="33">
        <v>29.8</v>
      </c>
      <c r="V841" s="33">
        <v>22.5</v>
      </c>
      <c r="W841" s="36">
        <v>91.8</v>
      </c>
      <c r="X841" s="37">
        <f>VLOOKUP(E841,шт!A:H,3,FALSE)</f>
        <v>17.5</v>
      </c>
      <c r="Y841" s="38">
        <v>17.5</v>
      </c>
      <c r="Z841" s="38">
        <v>91.8</v>
      </c>
      <c r="AA841" s="38">
        <v>30.5</v>
      </c>
      <c r="AB841" s="38">
        <v>25.4</v>
      </c>
      <c r="AC841" s="11"/>
      <c r="AD841" s="11"/>
      <c r="AE841" s="11"/>
      <c r="AF841" s="11"/>
      <c r="AG841" s="11"/>
      <c r="AH841" s="11"/>
      <c r="AI841" s="11"/>
    </row>
    <row r="842" spans="1:35" ht="46.5" customHeight="1" outlineLevel="1" x14ac:dyDescent="0.2">
      <c r="A842" s="24">
        <f t="shared" si="467"/>
        <v>601</v>
      </c>
      <c r="B842" s="25" t="s">
        <v>1553</v>
      </c>
      <c r="C842" s="26"/>
      <c r="D842" s="26" t="s">
        <v>31</v>
      </c>
      <c r="E842" s="27">
        <v>166529</v>
      </c>
      <c r="F842" s="26" t="s">
        <v>1554</v>
      </c>
      <c r="G842" s="27">
        <v>28272</v>
      </c>
      <c r="H842" s="39">
        <v>451</v>
      </c>
      <c r="I842" s="30">
        <f t="shared" si="468"/>
        <v>451</v>
      </c>
      <c r="J842" s="30">
        <v>150</v>
      </c>
      <c r="K842" s="31" t="s">
        <v>83</v>
      </c>
      <c r="L842" s="32"/>
      <c r="M842" s="32"/>
      <c r="N842" s="31">
        <v>3</v>
      </c>
      <c r="O842" s="33">
        <f>VLOOKUP(K842,Зони!B:D,2,FALSE)</f>
        <v>8.8000000000000007</v>
      </c>
      <c r="P842" s="34">
        <f t="shared" si="469"/>
        <v>5.1221590909090908</v>
      </c>
      <c r="Q842" s="34">
        <f t="shared" si="470"/>
        <v>1.49</v>
      </c>
      <c r="R842" s="26">
        <v>1</v>
      </c>
      <c r="S842" s="35">
        <f>VLOOKUP(E842,ящв!A:H,3,FALSE)</f>
        <v>20.8</v>
      </c>
      <c r="T842" s="35">
        <f>VLOOKUP(E842,ящв!A:H,4,FALSE)</f>
        <v>6.8000000000000005E-2</v>
      </c>
      <c r="U842" s="33">
        <v>29.8</v>
      </c>
      <c r="V842" s="33">
        <v>22.5</v>
      </c>
      <c r="W842" s="36">
        <v>101.6</v>
      </c>
      <c r="X842" s="37">
        <f>VLOOKUP(E842,шт!A:H,3,FALSE)</f>
        <v>20.5</v>
      </c>
      <c r="Y842" s="38">
        <v>20.5</v>
      </c>
      <c r="Z842" s="38">
        <v>101.6</v>
      </c>
      <c r="AA842" s="38">
        <v>29.8</v>
      </c>
      <c r="AB842" s="38">
        <v>22.5</v>
      </c>
      <c r="AC842" s="11"/>
      <c r="AD842" s="11"/>
      <c r="AE842" s="11"/>
      <c r="AF842" s="11"/>
      <c r="AG842" s="11"/>
      <c r="AH842" s="11"/>
      <c r="AI842" s="11"/>
    </row>
    <row r="843" spans="1:35" ht="46.5" customHeight="1" outlineLevel="1" x14ac:dyDescent="0.2">
      <c r="A843" s="24">
        <f t="shared" si="467"/>
        <v>178</v>
      </c>
      <c r="B843" s="25" t="s">
        <v>1555</v>
      </c>
      <c r="C843" s="26"/>
      <c r="D843" s="26" t="s">
        <v>31</v>
      </c>
      <c r="E843" s="27">
        <v>166524</v>
      </c>
      <c r="F843" s="26" t="s">
        <v>1556</v>
      </c>
      <c r="G843" s="27">
        <v>28273</v>
      </c>
      <c r="H843" s="39">
        <v>178</v>
      </c>
      <c r="I843" s="30">
        <f t="shared" si="468"/>
        <v>178</v>
      </c>
      <c r="J843" s="30">
        <v>0</v>
      </c>
      <c r="K843" s="31" t="s">
        <v>83</v>
      </c>
      <c r="L843" s="32"/>
      <c r="M843" s="32"/>
      <c r="N843" s="31">
        <v>2</v>
      </c>
      <c r="O843" s="33">
        <f>VLOOKUP(K843,Зони!B:D,2,FALSE)</f>
        <v>8.8000000000000007</v>
      </c>
      <c r="P843" s="34">
        <f t="shared" si="469"/>
        <v>3.0138636363636362</v>
      </c>
      <c r="Q843" s="34">
        <f t="shared" si="470"/>
        <v>1.1039999999999999</v>
      </c>
      <c r="R843" s="26">
        <v>1</v>
      </c>
      <c r="S843" s="35">
        <f>VLOOKUP(E843,ящв!A:H,3,FALSE)</f>
        <v>39.200000000000003</v>
      </c>
      <c r="T843" s="35">
        <f>VLOOKUP(E843,ящв!A:H,4,FALSE)</f>
        <v>0.11899999999999999</v>
      </c>
      <c r="U843" s="33">
        <v>36.799999999999997</v>
      </c>
      <c r="V843" s="33">
        <v>29.8</v>
      </c>
      <c r="W843" s="36">
        <v>108.3</v>
      </c>
      <c r="X843" s="37">
        <f>VLOOKUP(E843,шт!A:H,3,FALSE)</f>
        <v>39.200000000000003</v>
      </c>
      <c r="Y843" s="38">
        <v>39.200000000000003</v>
      </c>
      <c r="Z843" s="38">
        <v>108.3</v>
      </c>
      <c r="AA843" s="38">
        <v>36.799999999999997</v>
      </c>
      <c r="AB843" s="38">
        <v>29.8</v>
      </c>
      <c r="AC843" s="11"/>
      <c r="AD843" s="11"/>
      <c r="AE843" s="11"/>
      <c r="AF843" s="11"/>
      <c r="AG843" s="11"/>
      <c r="AH843" s="11"/>
      <c r="AI843" s="11"/>
    </row>
    <row r="844" spans="1:35" ht="12" customHeight="1" outlineLevel="1" x14ac:dyDescent="0.2">
      <c r="A844" s="11"/>
      <c r="B844" s="18" t="s">
        <v>1557</v>
      </c>
      <c r="C844" s="19"/>
      <c r="D844" s="20"/>
      <c r="E844" s="21"/>
      <c r="F844" s="21"/>
      <c r="G844" s="21"/>
      <c r="H844" s="20"/>
      <c r="I844" s="21"/>
      <c r="J844" s="21"/>
      <c r="K844" s="21"/>
      <c r="L844" s="21"/>
      <c r="M844" s="21"/>
      <c r="N844" s="21"/>
      <c r="O844" s="21"/>
      <c r="P844" s="106"/>
      <c r="Q844" s="23"/>
      <c r="R844" s="21"/>
      <c r="S844" s="20"/>
      <c r="T844" s="20"/>
      <c r="U844" s="21"/>
      <c r="V844" s="21"/>
      <c r="W844" s="21"/>
      <c r="X844" s="21"/>
      <c r="Y844" s="21"/>
      <c r="Z844" s="21"/>
      <c r="AA844" s="21"/>
      <c r="AB844" s="21"/>
    </row>
    <row r="845" spans="1:35" ht="34.5" customHeight="1" outlineLevel="1" x14ac:dyDescent="0.2">
      <c r="A845" s="24">
        <f t="shared" ref="A845:A851" si="471">J845+I845</f>
        <v>25</v>
      </c>
      <c r="B845" s="25" t="s">
        <v>1558</v>
      </c>
      <c r="C845" s="26"/>
      <c r="D845" s="26" t="s">
        <v>31</v>
      </c>
      <c r="E845" s="27">
        <v>170394</v>
      </c>
      <c r="F845" s="26" t="s">
        <v>1559</v>
      </c>
      <c r="G845" s="27">
        <v>26796</v>
      </c>
      <c r="H845" s="29"/>
      <c r="I845" s="30">
        <f t="shared" ref="I845:I851" si="472">H845/R845</f>
        <v>0</v>
      </c>
      <c r="J845" s="30">
        <v>25</v>
      </c>
      <c r="K845" s="31" t="s">
        <v>1513</v>
      </c>
      <c r="L845" s="32"/>
      <c r="M845" s="32"/>
      <c r="N845" s="31">
        <v>1</v>
      </c>
      <c r="O845" s="33">
        <f>VLOOKUP(K845,Зони!B:D,2,FALSE)</f>
        <v>6.9</v>
      </c>
      <c r="P845" s="34">
        <f t="shared" ref="P845:P851" si="473">IFERROR(A845/N845*V845/100/O845,"немає даних")</f>
        <v>2.1775362318840581</v>
      </c>
      <c r="Q845" s="34">
        <f t="shared" ref="Q845:Q846" si="474">IFERROR(ROUND(P845,0)*U845/100,"немає даних")</f>
        <v>1.3480000000000001</v>
      </c>
      <c r="R845" s="26">
        <v>1</v>
      </c>
      <c r="S845" s="35">
        <f>VLOOKUP(E845,ящв!A:H,3,FALSE)</f>
        <v>112.1</v>
      </c>
      <c r="T845" s="35">
        <f>VLOOKUP(E845,ящв!A:H,4,FALSE)</f>
        <v>0.55700000000000005</v>
      </c>
      <c r="U845" s="33">
        <v>67.400000000000006</v>
      </c>
      <c r="V845" s="33">
        <v>60.1</v>
      </c>
      <c r="W845" s="36">
        <v>137.5</v>
      </c>
      <c r="X845" s="37">
        <f>VLOOKUP(E845,шт!A:H,3,FALSE)</f>
        <v>113</v>
      </c>
      <c r="Y845" s="38">
        <v>113</v>
      </c>
      <c r="Z845" s="38">
        <v>137.5</v>
      </c>
      <c r="AA845" s="38">
        <v>67.400000000000006</v>
      </c>
      <c r="AB845" s="38">
        <v>60</v>
      </c>
      <c r="AC845" s="11"/>
      <c r="AD845" s="11"/>
      <c r="AE845" s="11"/>
      <c r="AF845" s="11"/>
      <c r="AG845" s="11"/>
      <c r="AH845" s="11"/>
      <c r="AI845" s="11"/>
    </row>
    <row r="846" spans="1:35" ht="46.5" customHeight="1" outlineLevel="1" x14ac:dyDescent="0.2">
      <c r="A846" s="24">
        <f t="shared" si="471"/>
        <v>1</v>
      </c>
      <c r="B846" s="25" t="s">
        <v>1560</v>
      </c>
      <c r="C846" s="26"/>
      <c r="D846" s="96" t="s">
        <v>31</v>
      </c>
      <c r="E846" s="27">
        <v>171269</v>
      </c>
      <c r="F846" s="26"/>
      <c r="G846" s="26" t="s">
        <v>1561</v>
      </c>
      <c r="H846" s="118">
        <v>1</v>
      </c>
      <c r="I846" s="119">
        <f t="shared" si="472"/>
        <v>1</v>
      </c>
      <c r="J846" s="119">
        <v>0</v>
      </c>
      <c r="K846" s="41"/>
      <c r="L846" s="36"/>
      <c r="M846" s="36"/>
      <c r="N846" s="36"/>
      <c r="O846" s="33" t="e">
        <f>VLOOKUP(K846,Зони!B:D,2,FALSE)</f>
        <v>#N/A</v>
      </c>
      <c r="P846" s="34" t="str">
        <f t="shared" si="473"/>
        <v>немає даних</v>
      </c>
      <c r="Q846" s="50" t="str">
        <f t="shared" si="474"/>
        <v>немає даних</v>
      </c>
      <c r="R846" s="115">
        <v>1</v>
      </c>
      <c r="S846" s="44" t="str">
        <f>IF(X846&lt;&gt;"",X846*R846,"немає даних")</f>
        <v>немає даних</v>
      </c>
      <c r="T846" s="44" t="str">
        <f>IF(Y846&lt;&gt;"",Y846*R846,"немає даних")</f>
        <v>немає даних</v>
      </c>
      <c r="U846" s="36"/>
      <c r="V846" s="36"/>
      <c r="W846" s="36"/>
      <c r="X846" s="38"/>
      <c r="Y846" s="38"/>
      <c r="Z846" s="38"/>
      <c r="AA846" s="38"/>
      <c r="AB846" s="38"/>
      <c r="AC846" s="11"/>
      <c r="AD846" s="11"/>
      <c r="AE846" s="11"/>
      <c r="AF846" s="11"/>
      <c r="AG846" s="11"/>
      <c r="AH846" s="11"/>
      <c r="AI846" s="11"/>
    </row>
    <row r="847" spans="1:35" ht="46.5" customHeight="1" outlineLevel="1" x14ac:dyDescent="0.2">
      <c r="A847" s="11">
        <f t="shared" si="471"/>
        <v>1</v>
      </c>
      <c r="B847" s="25" t="s">
        <v>1562</v>
      </c>
      <c r="C847" s="26"/>
      <c r="D847" s="96" t="s">
        <v>31</v>
      </c>
      <c r="E847" s="27">
        <v>171083</v>
      </c>
      <c r="F847" s="26" t="s">
        <v>1563</v>
      </c>
      <c r="G847" s="28">
        <v>56465</v>
      </c>
      <c r="H847" s="36">
        <v>1</v>
      </c>
      <c r="I847" s="36">
        <f t="shared" si="472"/>
        <v>1</v>
      </c>
      <c r="J847" s="36">
        <v>0</v>
      </c>
      <c r="K847" s="41"/>
      <c r="L847" s="36"/>
      <c r="M847" s="36"/>
      <c r="N847" s="36"/>
      <c r="O847" s="33" t="e">
        <f>VLOOKUP(K847,Зони!B:D,2,FALSE)</f>
        <v>#N/A</v>
      </c>
      <c r="P847" s="34" t="str">
        <f t="shared" si="473"/>
        <v>немає даних</v>
      </c>
      <c r="Q847" s="50" t="str">
        <f>IFERROR(ROUND(P847,1)*U847/100,"немає даних")</f>
        <v>немає даних</v>
      </c>
      <c r="R847" s="26">
        <v>1</v>
      </c>
      <c r="S847" s="35">
        <f>VLOOKUP(E847,ящв!A:H,3,FALSE)</f>
        <v>101.4</v>
      </c>
      <c r="T847" s="35">
        <f>VLOOKUP(E847,ящв!A:H,4,FALSE)</f>
        <v>0.51600000000000001</v>
      </c>
      <c r="U847" s="33">
        <v>63</v>
      </c>
      <c r="V847" s="33">
        <v>56.5</v>
      </c>
      <c r="W847" s="36">
        <v>145</v>
      </c>
      <c r="X847" s="37">
        <f>VLOOKUP(E847,шт!A:H,3,FALSE)</f>
        <v>115.58</v>
      </c>
      <c r="Y847" s="38">
        <v>115.58</v>
      </c>
      <c r="Z847" s="38">
        <v>145</v>
      </c>
      <c r="AA847" s="38">
        <v>63</v>
      </c>
      <c r="AB847" s="38">
        <v>56</v>
      </c>
      <c r="AC847" s="11"/>
      <c r="AD847" s="11"/>
      <c r="AE847" s="11"/>
      <c r="AF847" s="11"/>
      <c r="AG847" s="11"/>
      <c r="AH847" s="11"/>
      <c r="AI847" s="11"/>
    </row>
    <row r="848" spans="1:35" ht="46.5" customHeight="1" outlineLevel="1" x14ac:dyDescent="0.2">
      <c r="A848" s="24">
        <f t="shared" si="471"/>
        <v>84</v>
      </c>
      <c r="B848" s="25" t="s">
        <v>1564</v>
      </c>
      <c r="C848" s="26"/>
      <c r="D848" s="26" t="s">
        <v>31</v>
      </c>
      <c r="E848" s="27">
        <v>170402</v>
      </c>
      <c r="F848" s="26" t="s">
        <v>1565</v>
      </c>
      <c r="G848" s="27">
        <v>26356</v>
      </c>
      <c r="H848" s="39">
        <v>4</v>
      </c>
      <c r="I848" s="30">
        <f t="shared" si="472"/>
        <v>4</v>
      </c>
      <c r="J848" s="30">
        <v>80</v>
      </c>
      <c r="K848" s="31" t="s">
        <v>1538</v>
      </c>
      <c r="L848" s="32"/>
      <c r="M848" s="32"/>
      <c r="N848" s="31">
        <v>1</v>
      </c>
      <c r="O848" s="33">
        <f>VLOOKUP(K848,Зони!B:D,2,FALSE)</f>
        <v>6</v>
      </c>
      <c r="P848" s="34">
        <f t="shared" si="473"/>
        <v>8.68</v>
      </c>
      <c r="Q848" s="34">
        <f t="shared" ref="Q848:Q851" si="475">IFERROR(ROUND(P848,0)*U848/100,"немає даних")</f>
        <v>5.9489999999999998</v>
      </c>
      <c r="R848" s="26">
        <v>1</v>
      </c>
      <c r="S848" s="35">
        <f>VLOOKUP(E848,ящв!A:H,3,FALSE)</f>
        <v>129.4</v>
      </c>
      <c r="T848" s="35">
        <f>VLOOKUP(E848,ящв!A:H,4,FALSE)</f>
        <v>0.61899999999999999</v>
      </c>
      <c r="U848" s="33">
        <v>66.099999999999994</v>
      </c>
      <c r="V848" s="33">
        <v>62</v>
      </c>
      <c r="W848" s="36">
        <v>151.1</v>
      </c>
      <c r="X848" s="37">
        <f>VLOOKUP(E848,шт!A:H,3,FALSE)</f>
        <v>130</v>
      </c>
      <c r="Y848" s="38">
        <v>130</v>
      </c>
      <c r="Z848" s="38">
        <v>151</v>
      </c>
      <c r="AA848" s="38">
        <v>66</v>
      </c>
      <c r="AB848" s="38">
        <v>62</v>
      </c>
      <c r="AC848" s="11"/>
      <c r="AD848" s="11"/>
      <c r="AE848" s="11"/>
      <c r="AF848" s="11"/>
      <c r="AG848" s="11"/>
      <c r="AH848" s="11"/>
      <c r="AI848" s="11"/>
    </row>
    <row r="849" spans="1:35" ht="46.5" customHeight="1" outlineLevel="1" x14ac:dyDescent="0.2">
      <c r="A849" s="24">
        <f t="shared" si="471"/>
        <v>22</v>
      </c>
      <c r="B849" s="25" t="s">
        <v>1566</v>
      </c>
      <c r="C849" s="26"/>
      <c r="D849" s="26" t="s">
        <v>31</v>
      </c>
      <c r="E849" s="27">
        <v>170395</v>
      </c>
      <c r="F849" s="26" t="s">
        <v>1567</v>
      </c>
      <c r="G849" s="27">
        <v>26798</v>
      </c>
      <c r="H849" s="39">
        <v>2</v>
      </c>
      <c r="I849" s="30">
        <f t="shared" si="472"/>
        <v>2</v>
      </c>
      <c r="J849" s="30">
        <v>20</v>
      </c>
      <c r="K849" s="31" t="s">
        <v>269</v>
      </c>
      <c r="L849" s="32"/>
      <c r="M849" s="32"/>
      <c r="N849" s="31">
        <v>1</v>
      </c>
      <c r="O849" s="33">
        <f>VLOOKUP(K849,Зони!B:D,2,FALSE)</f>
        <v>4.5</v>
      </c>
      <c r="P849" s="34">
        <f t="shared" si="473"/>
        <v>2.9382222222222225</v>
      </c>
      <c r="Q849" s="34">
        <f t="shared" si="475"/>
        <v>2.1270000000000002</v>
      </c>
      <c r="R849" s="26">
        <v>1</v>
      </c>
      <c r="S849" s="35">
        <f>VLOOKUP(E849,ящв!A:H,3,FALSE)</f>
        <v>130.4</v>
      </c>
      <c r="T849" s="35">
        <f>VLOOKUP(E849,ящв!A:H,4,FALSE)</f>
        <v>0.58599999999999997</v>
      </c>
      <c r="U849" s="33">
        <v>70.900000000000006</v>
      </c>
      <c r="V849" s="33">
        <v>60.1</v>
      </c>
      <c r="W849" s="36">
        <v>137.5</v>
      </c>
      <c r="X849" s="37">
        <f>VLOOKUP(E849,шт!A:H,3,FALSE)</f>
        <v>130.9</v>
      </c>
      <c r="Y849" s="38">
        <v>130.9</v>
      </c>
      <c r="Z849" s="38">
        <v>137.5</v>
      </c>
      <c r="AA849" s="38">
        <v>70.900000000000006</v>
      </c>
      <c r="AB849" s="38">
        <v>60</v>
      </c>
      <c r="AC849" s="11"/>
      <c r="AD849" s="11"/>
      <c r="AE849" s="11"/>
      <c r="AF849" s="11"/>
      <c r="AG849" s="11"/>
      <c r="AH849" s="11"/>
      <c r="AI849" s="11"/>
    </row>
    <row r="850" spans="1:35" ht="46.5" customHeight="1" outlineLevel="1" x14ac:dyDescent="0.2">
      <c r="A850" s="24">
        <f t="shared" si="471"/>
        <v>16</v>
      </c>
      <c r="B850" s="25" t="s">
        <v>1568</v>
      </c>
      <c r="C850" s="26"/>
      <c r="D850" s="96" t="s">
        <v>31</v>
      </c>
      <c r="E850" s="27">
        <v>172665</v>
      </c>
      <c r="F850" s="26" t="s">
        <v>1569</v>
      </c>
      <c r="G850" s="28">
        <v>56719</v>
      </c>
      <c r="H850" s="39">
        <v>16</v>
      </c>
      <c r="I850" s="30">
        <f t="shared" si="472"/>
        <v>16</v>
      </c>
      <c r="J850" s="30">
        <v>0</v>
      </c>
      <c r="K850" s="31" t="s">
        <v>269</v>
      </c>
      <c r="L850" s="32"/>
      <c r="M850" s="32"/>
      <c r="N850" s="31">
        <v>1</v>
      </c>
      <c r="O850" s="33">
        <f>VLOOKUP(K850,Зони!B:D,2,FALSE)</f>
        <v>4.5</v>
      </c>
      <c r="P850" s="34">
        <f t="shared" si="473"/>
        <v>2.6133333333333333</v>
      </c>
      <c r="Q850" s="34">
        <f t="shared" si="475"/>
        <v>1.7549999999999999</v>
      </c>
      <c r="R850" s="26">
        <v>1</v>
      </c>
      <c r="S850" s="35">
        <f>VLOOKUP(E850,ящв!A:H,3,FALSE)</f>
        <v>102.42</v>
      </c>
      <c r="T850" s="35">
        <f>VLOOKUP(E850,ящв!A:H,4,FALSE)</f>
        <v>0.65800000000000003</v>
      </c>
      <c r="U850" s="40">
        <v>58.5</v>
      </c>
      <c r="V850" s="40">
        <v>73.5</v>
      </c>
      <c r="W850" s="36">
        <v>153</v>
      </c>
      <c r="X850" s="37">
        <f>VLOOKUP(E850,шт!A:H,3,FALSE)</f>
        <v>102.4</v>
      </c>
      <c r="Y850" s="38">
        <v>102.4</v>
      </c>
      <c r="Z850" s="38">
        <v>153</v>
      </c>
      <c r="AA850" s="38">
        <v>73.5</v>
      </c>
      <c r="AB850" s="38">
        <v>59</v>
      </c>
      <c r="AC850" s="11"/>
      <c r="AD850" s="11"/>
      <c r="AE850" s="11"/>
      <c r="AF850" s="11"/>
      <c r="AG850" s="11"/>
      <c r="AH850" s="11"/>
      <c r="AI850" s="11"/>
    </row>
    <row r="851" spans="1:35" ht="46.5" customHeight="1" outlineLevel="1" x14ac:dyDescent="0.2">
      <c r="A851" s="24">
        <f t="shared" si="471"/>
        <v>44</v>
      </c>
      <c r="B851" s="25" t="s">
        <v>1570</v>
      </c>
      <c r="C851" s="26"/>
      <c r="D851" s="26" t="s">
        <v>31</v>
      </c>
      <c r="E851" s="27">
        <v>170404</v>
      </c>
      <c r="F851" s="26" t="s">
        <v>1571</v>
      </c>
      <c r="G851" s="27">
        <v>26368</v>
      </c>
      <c r="H851" s="39">
        <v>4</v>
      </c>
      <c r="I851" s="30">
        <f t="shared" si="472"/>
        <v>4</v>
      </c>
      <c r="J851" s="30">
        <v>40</v>
      </c>
      <c r="K851" s="31" t="s">
        <v>1513</v>
      </c>
      <c r="L851" s="32"/>
      <c r="M851" s="32"/>
      <c r="N851" s="31">
        <v>1</v>
      </c>
      <c r="O851" s="33">
        <f>VLOOKUP(K851,Зони!B:D,2,FALSE)</f>
        <v>6.9</v>
      </c>
      <c r="P851" s="34">
        <f t="shared" si="473"/>
        <v>3.9536231884057971</v>
      </c>
      <c r="Q851" s="34">
        <f t="shared" si="475"/>
        <v>4.22</v>
      </c>
      <c r="R851" s="26">
        <v>1</v>
      </c>
      <c r="S851" s="35">
        <f>VLOOKUP(E851,ящв!A:H,3,FALSE)</f>
        <v>200.7</v>
      </c>
      <c r="T851" s="35">
        <f>VLOOKUP(E851,ящв!A:H,4,FALSE)</f>
        <v>0.998</v>
      </c>
      <c r="U851" s="33">
        <v>105.5</v>
      </c>
      <c r="V851" s="33">
        <v>62</v>
      </c>
      <c r="W851" s="36">
        <v>152.6</v>
      </c>
      <c r="X851" s="37">
        <f>VLOOKUP(E851,шт!A:H,3,FALSE)</f>
        <v>175</v>
      </c>
      <c r="Y851" s="38">
        <v>175</v>
      </c>
      <c r="Z851" s="38">
        <v>152</v>
      </c>
      <c r="AA851" s="38">
        <v>103</v>
      </c>
      <c r="AB851" s="38">
        <v>63</v>
      </c>
      <c r="AC851" s="11"/>
      <c r="AD851" s="11"/>
      <c r="AE851" s="11"/>
      <c r="AF851" s="11"/>
      <c r="AG851" s="11"/>
      <c r="AH851" s="11"/>
      <c r="AI851" s="11"/>
    </row>
    <row r="852" spans="1:35" ht="12" customHeight="1" x14ac:dyDescent="0.2">
      <c r="A852" s="11"/>
      <c r="B852" s="12" t="s">
        <v>1572</v>
      </c>
      <c r="C852" s="13"/>
      <c r="D852" s="14"/>
      <c r="E852" s="15"/>
      <c r="F852" s="15"/>
      <c r="G852" s="15"/>
      <c r="H852" s="14"/>
      <c r="I852" s="15"/>
      <c r="J852" s="15"/>
      <c r="K852" s="15"/>
      <c r="L852" s="15"/>
      <c r="M852" s="15"/>
      <c r="N852" s="15"/>
      <c r="O852" s="15"/>
      <c r="P852" s="16"/>
      <c r="Q852" s="17"/>
      <c r="R852" s="15"/>
      <c r="S852" s="15"/>
      <c r="T852" s="15"/>
      <c r="U852" s="55"/>
      <c r="V852" s="55"/>
      <c r="W852" s="55"/>
      <c r="X852" s="55"/>
      <c r="Y852" s="55"/>
      <c r="Z852" s="55"/>
      <c r="AA852" s="55"/>
      <c r="AB852" s="55"/>
    </row>
    <row r="853" spans="1:35" ht="12" customHeight="1" outlineLevel="1" x14ac:dyDescent="0.2">
      <c r="A853" s="11"/>
      <c r="B853" s="18" t="s">
        <v>1573</v>
      </c>
      <c r="C853" s="19"/>
      <c r="D853" s="20"/>
      <c r="E853" s="21"/>
      <c r="F853" s="21"/>
      <c r="G853" s="21"/>
      <c r="H853" s="20"/>
      <c r="I853" s="21"/>
      <c r="J853" s="21"/>
      <c r="K853" s="21"/>
      <c r="L853" s="21"/>
      <c r="M853" s="21"/>
      <c r="N853" s="21"/>
      <c r="O853" s="21"/>
      <c r="P853" s="106"/>
      <c r="Q853" s="23"/>
      <c r="R853" s="21"/>
      <c r="S853" s="20"/>
      <c r="T853" s="20"/>
      <c r="U853" s="21"/>
      <c r="V853" s="21"/>
      <c r="W853" s="21"/>
      <c r="X853" s="21"/>
      <c r="Y853" s="21"/>
      <c r="Z853" s="21"/>
      <c r="AA853" s="21"/>
      <c r="AB853" s="21"/>
    </row>
    <row r="854" spans="1:35" ht="46.5" customHeight="1" outlineLevel="1" x14ac:dyDescent="0.2">
      <c r="A854" s="24">
        <f t="shared" ref="A854:A857" si="476">J854+I854</f>
        <v>471</v>
      </c>
      <c r="B854" s="25" t="s">
        <v>1574</v>
      </c>
      <c r="C854" s="26"/>
      <c r="D854" s="26"/>
      <c r="E854" s="27">
        <v>173386</v>
      </c>
      <c r="F854" s="26"/>
      <c r="G854" s="27">
        <v>69543</v>
      </c>
      <c r="H854" s="39">
        <v>471</v>
      </c>
      <c r="I854" s="45">
        <f t="shared" ref="I854:I857" si="477">H854/R854</f>
        <v>471</v>
      </c>
      <c r="J854" s="30">
        <v>0</v>
      </c>
      <c r="K854" s="31" t="s">
        <v>38</v>
      </c>
      <c r="L854" s="31"/>
      <c r="M854" s="32"/>
      <c r="N854" s="32"/>
      <c r="O854" s="33">
        <f>VLOOKUP(K854,Зони!B:D,2,FALSE)</f>
        <v>0</v>
      </c>
      <c r="P854" s="34" t="str">
        <f t="shared" ref="P854:P857" si="478">IFERROR(A854/N854*V854/100/O854,"немає даних")</f>
        <v>немає даних</v>
      </c>
      <c r="Q854" s="34">
        <f>IF(OR(K854="стелаж",K854="2й поверх 1"),ROUND(U854*V854*W854/100/100/100*A854,3),IFERROR(ROUND(P854,1)*U854/100,"немає даних"))</f>
        <v>1.2430000000000001</v>
      </c>
      <c r="R854" s="47">
        <v>1</v>
      </c>
      <c r="S854" s="49">
        <f t="shared" ref="S854:W854" si="479">IF(X854&lt;&gt;"",X854,"немає даних")</f>
        <v>0.4</v>
      </c>
      <c r="T854" s="48">
        <f t="shared" si="479"/>
        <v>0.4</v>
      </c>
      <c r="U854" s="48">
        <f t="shared" si="479"/>
        <v>30</v>
      </c>
      <c r="V854" s="48">
        <f t="shared" si="479"/>
        <v>22</v>
      </c>
      <c r="W854" s="48">
        <f t="shared" si="479"/>
        <v>4</v>
      </c>
      <c r="X854" s="37">
        <f>VLOOKUP(E854,шт!A:H,3,FALSE)</f>
        <v>0.4</v>
      </c>
      <c r="Y854" s="38">
        <v>0.4</v>
      </c>
      <c r="Z854" s="38">
        <v>30</v>
      </c>
      <c r="AA854" s="38">
        <v>22</v>
      </c>
      <c r="AB854" s="38">
        <v>4</v>
      </c>
      <c r="AC854" s="11"/>
      <c r="AD854" s="11"/>
      <c r="AE854" s="11"/>
      <c r="AF854" s="11"/>
      <c r="AG854" s="11"/>
      <c r="AH854" s="11"/>
      <c r="AI854" s="11"/>
    </row>
    <row r="855" spans="1:35" ht="46.5" customHeight="1" outlineLevel="1" x14ac:dyDescent="0.2">
      <c r="A855" s="24">
        <f t="shared" si="476"/>
        <v>16.333333333333332</v>
      </c>
      <c r="B855" s="25" t="s">
        <v>1575</v>
      </c>
      <c r="C855" s="26"/>
      <c r="D855" s="26" t="s">
        <v>1576</v>
      </c>
      <c r="E855" s="27">
        <v>168621</v>
      </c>
      <c r="F855" s="26" t="s">
        <v>1577</v>
      </c>
      <c r="G855" s="27">
        <v>69641</v>
      </c>
      <c r="H855" s="39">
        <v>49</v>
      </c>
      <c r="I855" s="30">
        <f t="shared" si="477"/>
        <v>16.333333333333332</v>
      </c>
      <c r="J855" s="30">
        <v>0</v>
      </c>
      <c r="K855" s="31" t="s">
        <v>38</v>
      </c>
      <c r="L855" s="31"/>
      <c r="M855" s="32"/>
      <c r="N855" s="32"/>
      <c r="O855" s="33">
        <f>VLOOKUP(K855,Зони!B:D,2,FALSE)</f>
        <v>0</v>
      </c>
      <c r="P855" s="34" t="str">
        <f t="shared" si="478"/>
        <v>немає даних</v>
      </c>
      <c r="Q855" s="34">
        <f>IF(OR(K855="стелаж",K855="2й поверх 1"),ROUND(T855*A855,3),IFERROR(ROUND(P855,1)*U855/100,"немає даних"))</f>
        <v>0.14000000000000001</v>
      </c>
      <c r="R855" s="53">
        <f>VLOOKUP(E855,ящ!A:H,5,FALSE)</f>
        <v>3</v>
      </c>
      <c r="S855" s="44">
        <f>IF(X855&lt;&gt;"",X855*R855,"немає даних")</f>
        <v>2.0999999999999996</v>
      </c>
      <c r="T855" s="43">
        <f>U855*V855*W855/100/100/100</f>
        <v>8.5799999999999991E-3</v>
      </c>
      <c r="U855" s="48">
        <f t="shared" ref="U855:W855" si="480">Z855</f>
        <v>33</v>
      </c>
      <c r="V855" s="48">
        <f t="shared" si="480"/>
        <v>26</v>
      </c>
      <c r="W855" s="48">
        <f t="shared" si="480"/>
        <v>10</v>
      </c>
      <c r="X855" s="37">
        <f>VLOOKUP(E855,шт!A:H,3,FALSE)</f>
        <v>0.7</v>
      </c>
      <c r="Y855" s="38">
        <v>0.7</v>
      </c>
      <c r="Z855" s="38">
        <v>33</v>
      </c>
      <c r="AA855" s="38">
        <v>26</v>
      </c>
      <c r="AB855" s="38">
        <v>10</v>
      </c>
      <c r="AC855" s="11"/>
      <c r="AD855" s="11"/>
      <c r="AE855" s="11"/>
      <c r="AF855" s="11"/>
      <c r="AG855" s="11"/>
      <c r="AH855" s="11"/>
      <c r="AI855" s="11"/>
    </row>
    <row r="856" spans="1:35" ht="46.5" customHeight="1" outlineLevel="1" x14ac:dyDescent="0.2">
      <c r="A856" s="24">
        <f t="shared" si="476"/>
        <v>1292</v>
      </c>
      <c r="B856" s="25" t="s">
        <v>1578</v>
      </c>
      <c r="C856" s="26"/>
      <c r="D856" s="26" t="s">
        <v>1579</v>
      </c>
      <c r="E856" s="27">
        <v>173387</v>
      </c>
      <c r="F856" s="26"/>
      <c r="G856" s="27">
        <v>69542</v>
      </c>
      <c r="H856" s="51">
        <v>1292</v>
      </c>
      <c r="I856" s="45">
        <f t="shared" si="477"/>
        <v>1292</v>
      </c>
      <c r="J856" s="30">
        <v>0</v>
      </c>
      <c r="K856" s="31" t="s">
        <v>38</v>
      </c>
      <c r="L856" s="31"/>
      <c r="M856" s="32"/>
      <c r="N856" s="32"/>
      <c r="O856" s="33">
        <f>VLOOKUP(K856,Зони!B:D,2,FALSE)</f>
        <v>0</v>
      </c>
      <c r="P856" s="34" t="str">
        <f t="shared" si="478"/>
        <v>немає даних</v>
      </c>
      <c r="Q856" s="34">
        <f t="shared" ref="Q856:Q857" si="481">IF(OR(K856="стелаж",K856="2й поверх 1"),ROUND(U856*V856*W856/100/100/100*A856,3),IFERROR(ROUND(P856,1)*U856/100,"немає даних"))</f>
        <v>4.548</v>
      </c>
      <c r="R856" s="47">
        <v>1</v>
      </c>
      <c r="S856" s="49">
        <f t="shared" ref="S856:W856" si="482">IF(X856&lt;&gt;"",X856,"немає даних")</f>
        <v>0.48</v>
      </c>
      <c r="T856" s="48">
        <f t="shared" si="482"/>
        <v>0.48</v>
      </c>
      <c r="U856" s="48">
        <f t="shared" si="482"/>
        <v>32</v>
      </c>
      <c r="V856" s="48">
        <f t="shared" si="482"/>
        <v>22</v>
      </c>
      <c r="W856" s="48">
        <f t="shared" si="482"/>
        <v>5</v>
      </c>
      <c r="X856" s="37">
        <f>VLOOKUP(E856,шт!A:H,3,FALSE)</f>
        <v>0.48</v>
      </c>
      <c r="Y856" s="38">
        <v>0.48</v>
      </c>
      <c r="Z856" s="38">
        <v>32</v>
      </c>
      <c r="AA856" s="38">
        <v>22</v>
      </c>
      <c r="AB856" s="38">
        <v>5</v>
      </c>
      <c r="AC856" s="11"/>
      <c r="AD856" s="11"/>
      <c r="AE856" s="11"/>
      <c r="AF856" s="11"/>
      <c r="AG856" s="11"/>
      <c r="AH856" s="11"/>
      <c r="AI856" s="11"/>
    </row>
    <row r="857" spans="1:35" ht="46.5" customHeight="1" outlineLevel="1" x14ac:dyDescent="0.2">
      <c r="A857" s="24">
        <f t="shared" si="476"/>
        <v>42</v>
      </c>
      <c r="B857" s="25" t="s">
        <v>1580</v>
      </c>
      <c r="C857" s="26"/>
      <c r="D857" s="26" t="s">
        <v>1576</v>
      </c>
      <c r="E857" s="27">
        <v>172747</v>
      </c>
      <c r="F857" s="26"/>
      <c r="G857" s="27">
        <v>69644</v>
      </c>
      <c r="H857" s="39">
        <v>42</v>
      </c>
      <c r="I857" s="45">
        <f t="shared" si="477"/>
        <v>42</v>
      </c>
      <c r="J857" s="30">
        <v>0</v>
      </c>
      <c r="K857" s="31" t="s">
        <v>38</v>
      </c>
      <c r="L857" s="31"/>
      <c r="M857" s="32"/>
      <c r="N857" s="32"/>
      <c r="O857" s="33">
        <f>VLOOKUP(K857,Зони!B:D,2,FALSE)</f>
        <v>0</v>
      </c>
      <c r="P857" s="34" t="str">
        <f t="shared" si="478"/>
        <v>немає даних</v>
      </c>
      <c r="Q857" s="34">
        <f t="shared" si="481"/>
        <v>0.68100000000000005</v>
      </c>
      <c r="R857" s="47">
        <v>1</v>
      </c>
      <c r="S857" s="49">
        <f t="shared" ref="S857:W857" si="483">IF(X857&lt;&gt;"",X857,"немає даних")</f>
        <v>0.96</v>
      </c>
      <c r="T857" s="48">
        <f t="shared" si="483"/>
        <v>0.96</v>
      </c>
      <c r="U857" s="48">
        <f t="shared" si="483"/>
        <v>53</v>
      </c>
      <c r="V857" s="48">
        <f t="shared" si="483"/>
        <v>34</v>
      </c>
      <c r="W857" s="48">
        <f t="shared" si="483"/>
        <v>9</v>
      </c>
      <c r="X857" s="37">
        <f>VLOOKUP(E857,шт!A:H,3,FALSE)</f>
        <v>0.96</v>
      </c>
      <c r="Y857" s="38">
        <v>0.96</v>
      </c>
      <c r="Z857" s="38">
        <v>53</v>
      </c>
      <c r="AA857" s="38">
        <v>34</v>
      </c>
      <c r="AB857" s="38">
        <v>9</v>
      </c>
      <c r="AC857" s="11"/>
      <c r="AD857" s="11"/>
      <c r="AE857" s="11"/>
      <c r="AF857" s="11"/>
      <c r="AG857" s="11"/>
      <c r="AH857" s="11"/>
      <c r="AI857" s="11"/>
    </row>
    <row r="858" spans="1:35" ht="12" customHeight="1" outlineLevel="1" x14ac:dyDescent="0.2">
      <c r="A858" s="11"/>
      <c r="B858" s="18" t="s">
        <v>1581</v>
      </c>
      <c r="C858" s="19"/>
      <c r="D858" s="20"/>
      <c r="E858" s="21"/>
      <c r="F858" s="21"/>
      <c r="G858" s="21"/>
      <c r="H858" s="20"/>
      <c r="I858" s="21"/>
      <c r="J858" s="21"/>
      <c r="K858" s="21"/>
      <c r="L858" s="21"/>
      <c r="M858" s="21"/>
      <c r="N858" s="21"/>
      <c r="O858" s="21"/>
      <c r="P858" s="106"/>
      <c r="Q858" s="23"/>
      <c r="R858" s="21"/>
      <c r="S858" s="20"/>
      <c r="T858" s="20"/>
      <c r="U858" s="21"/>
      <c r="V858" s="21"/>
      <c r="W858" s="21"/>
      <c r="X858" s="21"/>
      <c r="Y858" s="21"/>
      <c r="Z858" s="21"/>
      <c r="AA858" s="21"/>
      <c r="AB858" s="21"/>
    </row>
    <row r="859" spans="1:35" ht="46.5" customHeight="1" outlineLevel="1" x14ac:dyDescent="0.2">
      <c r="A859" s="24">
        <f t="shared" ref="A859:A862" si="484">J859+I859</f>
        <v>80</v>
      </c>
      <c r="B859" s="25" t="s">
        <v>1582</v>
      </c>
      <c r="C859" s="26"/>
      <c r="D859" s="26"/>
      <c r="E859" s="27">
        <v>172014</v>
      </c>
      <c r="F859" s="26" t="s">
        <v>1583</v>
      </c>
      <c r="G859" s="28">
        <v>75079</v>
      </c>
      <c r="H859" s="29"/>
      <c r="I859" s="30">
        <f t="shared" ref="I859:I862" si="485">H859/R859</f>
        <v>0</v>
      </c>
      <c r="J859" s="30">
        <v>80</v>
      </c>
      <c r="K859" s="31" t="s">
        <v>58</v>
      </c>
      <c r="L859" s="32"/>
      <c r="M859" s="32"/>
      <c r="N859" s="31">
        <v>7</v>
      </c>
      <c r="O859" s="33">
        <f>VLOOKUP(K859,Зони!B:D,2,FALSE)</f>
        <v>2</v>
      </c>
      <c r="P859" s="34">
        <f t="shared" ref="P859:P862" si="486">IFERROR(A859/N859*V859/100/O859,"немає даних")</f>
        <v>1.9428571428571428</v>
      </c>
      <c r="Q859" s="34">
        <f t="shared" ref="Q859:Q860" si="487">IFERROR(ROUND(P859,1)*U859/100,"немає даних")</f>
        <v>0.76</v>
      </c>
      <c r="R859" s="26">
        <v>2</v>
      </c>
      <c r="S859" s="35">
        <f>VLOOKUP(E859,ящв!A:H,3,FALSE)</f>
        <v>13.9</v>
      </c>
      <c r="T859" s="35">
        <f>VLOOKUP(E859,ящв!A:H,4,FALSE)</f>
        <v>0.05</v>
      </c>
      <c r="U859" s="33">
        <v>40</v>
      </c>
      <c r="V859" s="33">
        <v>34</v>
      </c>
      <c r="W859" s="36">
        <v>37</v>
      </c>
      <c r="X859" s="37">
        <f>VLOOKUP(E859,шт!A:H,3,FALSE)</f>
        <v>6.4</v>
      </c>
      <c r="Y859" s="38">
        <v>6.4</v>
      </c>
      <c r="Z859" s="38">
        <v>39</v>
      </c>
      <c r="AA859" s="38">
        <v>35.5</v>
      </c>
      <c r="AB859" s="38">
        <v>17</v>
      </c>
      <c r="AC859" s="11"/>
      <c r="AD859" s="11"/>
      <c r="AE859" s="11"/>
      <c r="AF859" s="11"/>
      <c r="AG859" s="11"/>
      <c r="AH859" s="11"/>
      <c r="AI859" s="11"/>
    </row>
    <row r="860" spans="1:35" ht="46.5" customHeight="1" outlineLevel="1" x14ac:dyDescent="0.2">
      <c r="A860" s="24">
        <f t="shared" si="484"/>
        <v>128.5</v>
      </c>
      <c r="B860" s="25" t="s">
        <v>1584</v>
      </c>
      <c r="C860" s="26"/>
      <c r="D860" s="26" t="s">
        <v>31</v>
      </c>
      <c r="E860" s="27">
        <v>171848</v>
      </c>
      <c r="F860" s="26" t="s">
        <v>1585</v>
      </c>
      <c r="G860" s="27">
        <v>66552</v>
      </c>
      <c r="H860" s="39">
        <v>87</v>
      </c>
      <c r="I860" s="30">
        <f t="shared" si="485"/>
        <v>43.5</v>
      </c>
      <c r="J860" s="30">
        <v>85</v>
      </c>
      <c r="K860" s="31" t="s">
        <v>861</v>
      </c>
      <c r="L860" s="32"/>
      <c r="M860" s="32"/>
      <c r="N860" s="31">
        <v>6</v>
      </c>
      <c r="O860" s="33">
        <f>VLOOKUP(K860,Зони!B:D,2,FALSE)</f>
        <v>4.5</v>
      </c>
      <c r="P860" s="34">
        <f t="shared" si="486"/>
        <v>2.0036481481481485</v>
      </c>
      <c r="Q860" s="34">
        <f t="shared" si="487"/>
        <v>0.94</v>
      </c>
      <c r="R860" s="26">
        <v>2</v>
      </c>
      <c r="S860" s="35">
        <f>VLOOKUP(E860,ящв!A:H,3,FALSE)</f>
        <v>18.899999999999999</v>
      </c>
      <c r="T860" s="35">
        <f>VLOOKUP(E860,ящв!A:H,4,FALSE)</f>
        <v>8.4000000000000005E-2</v>
      </c>
      <c r="U860" s="33">
        <v>47</v>
      </c>
      <c r="V860" s="33">
        <v>42.1</v>
      </c>
      <c r="W860" s="36">
        <v>42.4</v>
      </c>
      <c r="X860" s="37">
        <f>VLOOKUP(E860,шт!A:H,3,FALSE)</f>
        <v>8.8870000000000005</v>
      </c>
      <c r="Y860" s="38">
        <v>8.8870000000000005</v>
      </c>
      <c r="Z860" s="38">
        <v>46</v>
      </c>
      <c r="AA860" s="38">
        <v>37</v>
      </c>
      <c r="AB860" s="38">
        <v>22.5</v>
      </c>
      <c r="AC860" s="11"/>
      <c r="AD860" s="11"/>
      <c r="AE860" s="11"/>
      <c r="AF860" s="11"/>
      <c r="AG860" s="11"/>
      <c r="AH860" s="11"/>
      <c r="AI860" s="11"/>
    </row>
    <row r="861" spans="1:35" ht="46.5" customHeight="1" outlineLevel="1" x14ac:dyDescent="0.2">
      <c r="A861" s="24">
        <f t="shared" si="484"/>
        <v>3</v>
      </c>
      <c r="B861" s="25" t="s">
        <v>1586</v>
      </c>
      <c r="C861" s="26"/>
      <c r="D861" s="26"/>
      <c r="E861" s="27">
        <v>167435</v>
      </c>
      <c r="F861" s="26" t="s">
        <v>1587</v>
      </c>
      <c r="G861" s="27">
        <v>68575</v>
      </c>
      <c r="H861" s="39">
        <v>3</v>
      </c>
      <c r="I861" s="45">
        <f t="shared" si="485"/>
        <v>3</v>
      </c>
      <c r="J861" s="30">
        <v>0</v>
      </c>
      <c r="K861" s="31" t="s">
        <v>33</v>
      </c>
      <c r="L861" s="32"/>
      <c r="M861" s="32"/>
      <c r="N861" s="32"/>
      <c r="O861" s="33">
        <f>VLOOKUP(K861,Зони!B:D,2,FALSE)</f>
        <v>0</v>
      </c>
      <c r="P861" s="34" t="str">
        <f t="shared" si="486"/>
        <v>немає даних</v>
      </c>
      <c r="Q861" s="34">
        <f>IF(OR(K861="стелаж",K861="2й поверх 1"),ROUND(U861*V861*W861/100/100/100*A861,3),IFERROR(ROUND(P861,1)*U861/100,"немає даних"))</f>
        <v>0.152</v>
      </c>
      <c r="R861" s="47">
        <v>1</v>
      </c>
      <c r="S861" s="49">
        <f t="shared" ref="S861:W861" si="488">IF(X861&lt;&gt;"",X861,"немає даних")</f>
        <v>13</v>
      </c>
      <c r="T861" s="48">
        <f t="shared" si="488"/>
        <v>13</v>
      </c>
      <c r="U861" s="48">
        <f t="shared" si="488"/>
        <v>53</v>
      </c>
      <c r="V861" s="48">
        <f t="shared" si="488"/>
        <v>42.5</v>
      </c>
      <c r="W861" s="48">
        <f t="shared" si="488"/>
        <v>22.5</v>
      </c>
      <c r="X861" s="37">
        <f>VLOOKUP(E861,шт!A:H,3,FALSE)</f>
        <v>13</v>
      </c>
      <c r="Y861" s="38">
        <v>13</v>
      </c>
      <c r="Z861" s="38">
        <v>53</v>
      </c>
      <c r="AA861" s="38">
        <v>42.5</v>
      </c>
      <c r="AB861" s="38">
        <v>22.5</v>
      </c>
      <c r="AC861" s="11"/>
      <c r="AD861" s="11"/>
      <c r="AE861" s="11"/>
      <c r="AF861" s="11"/>
      <c r="AG861" s="11"/>
      <c r="AH861" s="11"/>
      <c r="AI861" s="11"/>
    </row>
    <row r="862" spans="1:35" ht="46.5" customHeight="1" outlineLevel="1" x14ac:dyDescent="0.2">
      <c r="A862" s="24">
        <f t="shared" si="484"/>
        <v>50</v>
      </c>
      <c r="B862" s="25" t="s">
        <v>1588</v>
      </c>
      <c r="C862" s="26"/>
      <c r="D862" s="26" t="s">
        <v>31</v>
      </c>
      <c r="E862" s="27">
        <v>174523</v>
      </c>
      <c r="F862" s="26" t="s">
        <v>1589</v>
      </c>
      <c r="G862" s="54">
        <v>75054</v>
      </c>
      <c r="H862" s="29"/>
      <c r="I862" s="30">
        <f t="shared" si="485"/>
        <v>0</v>
      </c>
      <c r="J862" s="30">
        <v>50</v>
      </c>
      <c r="K862" s="31" t="s">
        <v>58</v>
      </c>
      <c r="L862" s="32"/>
      <c r="M862" s="32"/>
      <c r="N862" s="31">
        <v>8</v>
      </c>
      <c r="O862" s="33">
        <f>VLOOKUP(K862,Зони!B:D,2,FALSE)</f>
        <v>2</v>
      </c>
      <c r="P862" s="34">
        <f t="shared" si="486"/>
        <v>1.0625</v>
      </c>
      <c r="Q862" s="34">
        <f>IFERROR(ROUND(P862,1)*U862/100,"немає даних")</f>
        <v>0.40700000000000003</v>
      </c>
      <c r="R862" s="26">
        <v>3</v>
      </c>
      <c r="S862" s="35">
        <f>VLOOKUP(E862,ящв!A:H,3,FALSE)</f>
        <v>14.4</v>
      </c>
      <c r="T862" s="35">
        <f>VLOOKUP(E862,ящв!A:H,4,FALSE)</f>
        <v>4.5999999999999999E-2</v>
      </c>
      <c r="U862" s="33">
        <v>37</v>
      </c>
      <c r="V862" s="33">
        <v>34</v>
      </c>
      <c r="W862" s="36">
        <v>36.5</v>
      </c>
      <c r="X862" s="37">
        <f>VLOOKUP(E862,шт!A:H,3,FALSE)</f>
        <v>4.55</v>
      </c>
      <c r="Y862" s="38">
        <v>4.55</v>
      </c>
      <c r="Z862" s="38">
        <v>35</v>
      </c>
      <c r="AA862" s="38">
        <v>33</v>
      </c>
      <c r="AB862" s="38">
        <v>12</v>
      </c>
      <c r="AC862" s="11"/>
      <c r="AD862" s="11"/>
      <c r="AE862" s="11"/>
      <c r="AF862" s="11"/>
      <c r="AG862" s="11"/>
      <c r="AH862" s="11"/>
      <c r="AI862" s="11"/>
    </row>
    <row r="863" spans="1:35" ht="12" customHeight="1" outlineLevel="1" x14ac:dyDescent="0.2">
      <c r="A863" s="11"/>
      <c r="B863" s="18" t="s">
        <v>1590</v>
      </c>
      <c r="C863" s="19"/>
      <c r="D863" s="20"/>
      <c r="E863" s="21"/>
      <c r="F863" s="21"/>
      <c r="G863" s="21"/>
      <c r="H863" s="20"/>
      <c r="I863" s="21"/>
      <c r="J863" s="21"/>
      <c r="K863" s="21"/>
      <c r="L863" s="21"/>
      <c r="M863" s="21"/>
      <c r="N863" s="21"/>
      <c r="O863" s="21"/>
      <c r="P863" s="106"/>
      <c r="Q863" s="23"/>
      <c r="R863" s="21"/>
      <c r="S863" s="20"/>
      <c r="T863" s="20"/>
      <c r="U863" s="21"/>
      <c r="V863" s="21"/>
      <c r="W863" s="21"/>
      <c r="X863" s="21"/>
      <c r="Y863" s="21"/>
      <c r="Z863" s="21"/>
      <c r="AA863" s="21"/>
      <c r="AB863" s="21"/>
    </row>
    <row r="864" spans="1:35" ht="46.5" customHeight="1" outlineLevel="1" x14ac:dyDescent="0.2">
      <c r="A864" s="24">
        <f t="shared" ref="A864:A877" si="489">J864+I864</f>
        <v>6</v>
      </c>
      <c r="B864" s="25" t="s">
        <v>1591</v>
      </c>
      <c r="C864" s="26"/>
      <c r="D864" s="26" t="s">
        <v>31</v>
      </c>
      <c r="E864" s="27">
        <v>174177</v>
      </c>
      <c r="F864" s="26"/>
      <c r="G864" s="120">
        <v>68556</v>
      </c>
      <c r="H864" s="39">
        <v>6</v>
      </c>
      <c r="I864" s="45">
        <f t="shared" ref="I864:I877" si="490">H864/R864</f>
        <v>6</v>
      </c>
      <c r="J864" s="30">
        <v>0</v>
      </c>
      <c r="K864" s="31" t="s">
        <v>33</v>
      </c>
      <c r="L864" s="32"/>
      <c r="M864" s="32"/>
      <c r="N864" s="32"/>
      <c r="O864" s="33">
        <f>VLOOKUP(K864,Зони!B:D,2,FALSE)</f>
        <v>0</v>
      </c>
      <c r="P864" s="34" t="str">
        <f t="shared" ref="P864:P877" si="491">IFERROR(A864/N864*V864/100/O864,"немає даних")</f>
        <v>немає даних</v>
      </c>
      <c r="Q864" s="46"/>
      <c r="R864" s="47">
        <v>1</v>
      </c>
      <c r="S864" s="44" t="str">
        <f t="shared" ref="S864:S865" si="492">IF(X864&lt;&gt;"",X864*R864,"немає даних")</f>
        <v>немає даних</v>
      </c>
      <c r="T864" s="44" t="str">
        <f>IF(Y864&lt;&gt;"",Y864*R864,"немає даних")</f>
        <v>немає даних</v>
      </c>
      <c r="U864" s="48" t="str">
        <f t="shared" ref="U864:W864" si="493">IF(Z864&lt;&gt;"",Z864,"немає даних")</f>
        <v>немає даних</v>
      </c>
      <c r="V864" s="48" t="str">
        <f t="shared" si="493"/>
        <v>немає даних</v>
      </c>
      <c r="W864" s="48" t="str">
        <f t="shared" si="493"/>
        <v>немає даних</v>
      </c>
      <c r="X864" s="38"/>
      <c r="Y864" s="38"/>
      <c r="Z864" s="38"/>
      <c r="AA864" s="38"/>
      <c r="AB864" s="38"/>
      <c r="AC864" s="11"/>
      <c r="AD864" s="11"/>
      <c r="AE864" s="11"/>
      <c r="AF864" s="11"/>
      <c r="AG864" s="11"/>
      <c r="AH864" s="11"/>
      <c r="AI864" s="11"/>
    </row>
    <row r="865" spans="1:35" ht="46.5" customHeight="1" outlineLevel="1" x14ac:dyDescent="0.2">
      <c r="A865" s="24">
        <f t="shared" si="489"/>
        <v>0.5</v>
      </c>
      <c r="B865" s="25" t="s">
        <v>1592</v>
      </c>
      <c r="C865" s="26"/>
      <c r="D865" s="26" t="s">
        <v>31</v>
      </c>
      <c r="E865" s="27">
        <v>169751</v>
      </c>
      <c r="F865" s="26" t="s">
        <v>1593</v>
      </c>
      <c r="G865" s="121">
        <v>68556</v>
      </c>
      <c r="H865" s="39">
        <v>6</v>
      </c>
      <c r="I865" s="30">
        <f t="shared" si="490"/>
        <v>0.5</v>
      </c>
      <c r="J865" s="30">
        <v>0</v>
      </c>
      <c r="K865" s="31" t="s">
        <v>33</v>
      </c>
      <c r="L865" s="32"/>
      <c r="M865" s="32"/>
      <c r="N865" s="32"/>
      <c r="O865" s="33">
        <f>VLOOKUP(K865,Зони!B:D,2,FALSE)</f>
        <v>0</v>
      </c>
      <c r="P865" s="34" t="str">
        <f t="shared" si="491"/>
        <v>немає даних</v>
      </c>
      <c r="Q865" s="34">
        <f t="shared" ref="Q865:Q866" si="494">IF(OR(K865="стелаж",K865="2й поверх 1"),ROUND(T865*A865,3),IFERROR(ROUND(P865,1)*U865/100,"немає даних"))</f>
        <v>2.1000000000000001E-2</v>
      </c>
      <c r="R865" s="53">
        <f>VLOOKUP(E865,ящ!A:H,5,FALSE)</f>
        <v>12</v>
      </c>
      <c r="S865" s="44">
        <f t="shared" si="492"/>
        <v>11.399999999999999</v>
      </c>
      <c r="T865" s="43">
        <f>U865*V865*W865/100/100/100</f>
        <v>4.1607468000000002E-2</v>
      </c>
      <c r="U865" s="33">
        <v>45.8</v>
      </c>
      <c r="V865" s="33">
        <v>44.1</v>
      </c>
      <c r="W865" s="36">
        <v>20.6</v>
      </c>
      <c r="X865" s="37">
        <f>VLOOKUP(E865,шт!A:H,3,FALSE)</f>
        <v>0.95</v>
      </c>
      <c r="Y865" s="38">
        <v>0.95</v>
      </c>
      <c r="Z865" s="38">
        <v>23</v>
      </c>
      <c r="AA865" s="38">
        <v>20</v>
      </c>
      <c r="AB865" s="38">
        <v>6</v>
      </c>
      <c r="AC865" s="11"/>
      <c r="AD865" s="11"/>
      <c r="AE865" s="11"/>
      <c r="AF865" s="11"/>
      <c r="AG865" s="11"/>
      <c r="AH865" s="11"/>
      <c r="AI865" s="11"/>
    </row>
    <row r="866" spans="1:35" ht="46.5" customHeight="1" outlineLevel="1" x14ac:dyDescent="0.2">
      <c r="A866" s="24">
        <f t="shared" si="489"/>
        <v>1.0833333333333333</v>
      </c>
      <c r="B866" s="25" t="s">
        <v>1594</v>
      </c>
      <c r="C866" s="26"/>
      <c r="D866" s="26" t="s">
        <v>31</v>
      </c>
      <c r="E866" s="27">
        <v>170840</v>
      </c>
      <c r="F866" s="26" t="s">
        <v>1593</v>
      </c>
      <c r="G866" s="122">
        <v>68556</v>
      </c>
      <c r="H866" s="39">
        <v>1</v>
      </c>
      <c r="I866" s="30">
        <f t="shared" si="490"/>
        <v>8.3333333333333329E-2</v>
      </c>
      <c r="J866" s="30">
        <v>1</v>
      </c>
      <c r="K866" s="31" t="s">
        <v>33</v>
      </c>
      <c r="L866" s="32"/>
      <c r="M866" s="32"/>
      <c r="N866" s="32"/>
      <c r="O866" s="33">
        <f>VLOOKUP(K866,Зони!B:D,2,FALSE)</f>
        <v>0</v>
      </c>
      <c r="P866" s="34" t="str">
        <f t="shared" si="491"/>
        <v>немає даних</v>
      </c>
      <c r="Q866" s="34">
        <f t="shared" si="494"/>
        <v>0.09</v>
      </c>
      <c r="R866" s="26">
        <v>12</v>
      </c>
      <c r="S866" s="35">
        <f>VLOOKUP(E866,ящв!A:H,3,FALSE)</f>
        <v>24.2</v>
      </c>
      <c r="T866" s="35">
        <f>VLOOKUP(E866,ящв!A:H,4,FALSE)</f>
        <v>8.3000000000000004E-2</v>
      </c>
      <c r="U866" s="33">
        <v>45.8</v>
      </c>
      <c r="V866" s="33">
        <v>44.1</v>
      </c>
      <c r="W866" s="36">
        <v>20.6</v>
      </c>
      <c r="X866" s="37">
        <f>VLOOKUP(E866,шт!A:H,3,FALSE)</f>
        <v>0.95</v>
      </c>
      <c r="Y866" s="38">
        <v>0.95</v>
      </c>
      <c r="Z866" s="38">
        <v>23</v>
      </c>
      <c r="AA866" s="38">
        <v>20</v>
      </c>
      <c r="AB866" s="38">
        <v>6</v>
      </c>
      <c r="AC866" s="11"/>
      <c r="AD866" s="11"/>
      <c r="AE866" s="11"/>
      <c r="AF866" s="11"/>
      <c r="AG866" s="11"/>
      <c r="AH866" s="11"/>
      <c r="AI866" s="11"/>
    </row>
    <row r="867" spans="1:35" ht="46.5" customHeight="1" outlineLevel="1" x14ac:dyDescent="0.2">
      <c r="A867" s="24">
        <f t="shared" si="489"/>
        <v>70</v>
      </c>
      <c r="B867" s="25" t="s">
        <v>1595</v>
      </c>
      <c r="C867" s="26"/>
      <c r="D867" s="26"/>
      <c r="E867" s="27">
        <v>168054</v>
      </c>
      <c r="F867" s="26" t="s">
        <v>1596</v>
      </c>
      <c r="G867" s="27">
        <v>68564</v>
      </c>
      <c r="H867" s="39">
        <v>108</v>
      </c>
      <c r="I867" s="30">
        <f t="shared" si="490"/>
        <v>27</v>
      </c>
      <c r="J867" s="30">
        <v>43</v>
      </c>
      <c r="K867" s="31" t="s">
        <v>861</v>
      </c>
      <c r="L867" s="32"/>
      <c r="M867" s="32"/>
      <c r="N867" s="31">
        <v>7</v>
      </c>
      <c r="O867" s="33">
        <f>VLOOKUP(K867,Зони!B:D,2,FALSE)</f>
        <v>4.5</v>
      </c>
      <c r="P867" s="34">
        <f t="shared" si="491"/>
        <v>0.83333333333333337</v>
      </c>
      <c r="Q867" s="34">
        <f>IFERROR(ROUND(P867,1)*U867/100,"немає даних")</f>
        <v>0.44160000000000005</v>
      </c>
      <c r="R867" s="26">
        <v>4</v>
      </c>
      <c r="S867" s="35">
        <f>VLOOKUP(E867,ящв!A:H,3,FALSE)</f>
        <v>14.4</v>
      </c>
      <c r="T867" s="35">
        <f>VLOOKUP(E867,ящв!A:H,4,FALSE)</f>
        <v>6.6000000000000003E-2</v>
      </c>
      <c r="U867" s="33">
        <v>55.2</v>
      </c>
      <c r="V867" s="33">
        <v>37.5</v>
      </c>
      <c r="W867" s="36">
        <v>31.8</v>
      </c>
      <c r="X867" s="37">
        <f>VLOOKUP(E867,шт!A:H,3,FALSE)</f>
        <v>3.5</v>
      </c>
      <c r="Y867" s="38">
        <v>3.5</v>
      </c>
      <c r="Z867" s="38">
        <v>36.5</v>
      </c>
      <c r="AA867" s="38">
        <v>33</v>
      </c>
      <c r="AB867" s="38">
        <v>13</v>
      </c>
      <c r="AC867" s="11"/>
      <c r="AD867" s="11"/>
      <c r="AE867" s="11"/>
      <c r="AF867" s="11"/>
      <c r="AG867" s="11"/>
      <c r="AH867" s="11"/>
      <c r="AI867" s="11"/>
    </row>
    <row r="868" spans="1:35" ht="46.5" customHeight="1" outlineLevel="1" x14ac:dyDescent="0.2">
      <c r="A868" s="24">
        <f t="shared" si="489"/>
        <v>0.16666666666666666</v>
      </c>
      <c r="B868" s="25" t="s">
        <v>1597</v>
      </c>
      <c r="C868" s="26"/>
      <c r="D868" s="26"/>
      <c r="E868" s="27">
        <v>172016</v>
      </c>
      <c r="F868" s="26" t="s">
        <v>1598</v>
      </c>
      <c r="G868" s="28">
        <v>75085</v>
      </c>
      <c r="H868" s="39">
        <v>1</v>
      </c>
      <c r="I868" s="30">
        <f t="shared" si="490"/>
        <v>0.16666666666666666</v>
      </c>
      <c r="J868" s="30">
        <v>0</v>
      </c>
      <c r="K868" s="31" t="s">
        <v>33</v>
      </c>
      <c r="L868" s="32"/>
      <c r="M868" s="32"/>
      <c r="N868" s="32"/>
      <c r="O868" s="33">
        <f>VLOOKUP(K868,Зони!B:D,2,FALSE)</f>
        <v>0</v>
      </c>
      <c r="P868" s="34" t="str">
        <f t="shared" si="491"/>
        <v>немає даних</v>
      </c>
      <c r="Q868" s="34">
        <f t="shared" ref="Q868:Q869" si="495">IF(OR(K868="стелаж",K868="2й поверх 1"),ROUND(T868*A868,3),IFERROR(ROUND(P868,1)*U868/100,"немає даних"))</f>
        <v>8.9999999999999993E-3</v>
      </c>
      <c r="R868" s="26">
        <v>6</v>
      </c>
      <c r="S868" s="35">
        <f>VLOOKUP(E868,ящв!A:H,3,FALSE)</f>
        <v>9.32</v>
      </c>
      <c r="T868" s="35">
        <f>VLOOKUP(E868,ящв!A:H,4,FALSE)</f>
        <v>5.1999999999999998E-2</v>
      </c>
      <c r="U868" s="33">
        <v>45</v>
      </c>
      <c r="V868" s="33">
        <v>31.5</v>
      </c>
      <c r="W868" s="36">
        <v>36.5</v>
      </c>
      <c r="X868" s="37">
        <f>VLOOKUP(E868,шт!A:H,3,FALSE)</f>
        <v>1.4</v>
      </c>
      <c r="Y868" s="38">
        <v>1.4</v>
      </c>
      <c r="Z868" s="38">
        <v>35</v>
      </c>
      <c r="AA868" s="38">
        <v>30</v>
      </c>
      <c r="AB868" s="38">
        <v>7</v>
      </c>
      <c r="AC868" s="11"/>
      <c r="AD868" s="11"/>
      <c r="AE868" s="11"/>
      <c r="AF868" s="11"/>
      <c r="AG868" s="11"/>
      <c r="AH868" s="11"/>
      <c r="AI868" s="11"/>
    </row>
    <row r="869" spans="1:35" ht="46.5" customHeight="1" outlineLevel="1" x14ac:dyDescent="0.2">
      <c r="A869" s="24">
        <f t="shared" si="489"/>
        <v>5</v>
      </c>
      <c r="B869" s="25" t="s">
        <v>1599</v>
      </c>
      <c r="C869" s="26"/>
      <c r="D869" s="26"/>
      <c r="E869" s="27">
        <v>170432</v>
      </c>
      <c r="F869" s="26"/>
      <c r="G869" s="27">
        <v>68581</v>
      </c>
      <c r="H869" s="29"/>
      <c r="I869" s="30">
        <f t="shared" si="490"/>
        <v>0</v>
      </c>
      <c r="J869" s="30">
        <v>5</v>
      </c>
      <c r="K869" s="31" t="s">
        <v>33</v>
      </c>
      <c r="L869" s="32"/>
      <c r="M869" s="32"/>
      <c r="N869" s="32"/>
      <c r="O869" s="33">
        <f>VLOOKUP(K869,Зони!B:D,2,FALSE)</f>
        <v>0</v>
      </c>
      <c r="P869" s="34" t="str">
        <f t="shared" si="491"/>
        <v>немає даних</v>
      </c>
      <c r="Q869" s="34">
        <f t="shared" si="495"/>
        <v>0.22500000000000001</v>
      </c>
      <c r="R869" s="26">
        <v>3</v>
      </c>
      <c r="S869" s="44" t="str">
        <f>IF(X869&lt;&gt;"",X869*R869,"немає даних")</f>
        <v>немає даних</v>
      </c>
      <c r="T869" s="35">
        <f>VLOOKUP(E869,ящв!A:H,4,FALSE)</f>
        <v>4.4999999999999998E-2</v>
      </c>
      <c r="U869" s="33">
        <v>0</v>
      </c>
      <c r="V869" s="33">
        <v>0</v>
      </c>
      <c r="W869" s="36">
        <v>0</v>
      </c>
      <c r="X869" s="38"/>
      <c r="Y869" s="38"/>
      <c r="Z869" s="38"/>
      <c r="AA869" s="38"/>
      <c r="AB869" s="38"/>
      <c r="AC869" s="11"/>
      <c r="AD869" s="11"/>
      <c r="AE869" s="11"/>
      <c r="AF869" s="11"/>
      <c r="AG869" s="11"/>
      <c r="AH869" s="11"/>
      <c r="AI869" s="11"/>
    </row>
    <row r="870" spans="1:35" ht="46.5" customHeight="1" outlineLevel="1" x14ac:dyDescent="0.2">
      <c r="A870" s="24">
        <f t="shared" si="489"/>
        <v>1</v>
      </c>
      <c r="B870" s="25" t="s">
        <v>1600</v>
      </c>
      <c r="C870" s="26"/>
      <c r="D870" s="26" t="s">
        <v>31</v>
      </c>
      <c r="E870" s="27">
        <v>174314</v>
      </c>
      <c r="F870" s="26"/>
      <c r="G870" s="28">
        <v>75111</v>
      </c>
      <c r="H870" s="39">
        <v>1</v>
      </c>
      <c r="I870" s="45">
        <f t="shared" si="490"/>
        <v>1</v>
      </c>
      <c r="J870" s="30">
        <v>0</v>
      </c>
      <c r="K870" s="31" t="s">
        <v>33</v>
      </c>
      <c r="L870" s="32"/>
      <c r="M870" s="32"/>
      <c r="N870" s="32"/>
      <c r="O870" s="33">
        <f>VLOOKUP(K870,Зони!B:D,2,FALSE)</f>
        <v>0</v>
      </c>
      <c r="P870" s="34" t="str">
        <f t="shared" si="491"/>
        <v>немає даних</v>
      </c>
      <c r="Q870" s="34">
        <f t="shared" ref="Q870:Q871" si="496">IF(OR(K870="стелаж",K870="2й поверх 1"),ROUND(U870*V870*W870/100/100/100*A870,3),IFERROR(ROUND(P870,1)*U870/100,"немає даних"))</f>
        <v>6.0000000000000001E-3</v>
      </c>
      <c r="R870" s="47">
        <v>1</v>
      </c>
      <c r="S870" s="49">
        <f t="shared" ref="S870:W870" si="497">IF(X870&lt;&gt;"",X870,"немає даних")</f>
        <v>1.6</v>
      </c>
      <c r="T870" s="48">
        <f t="shared" si="497"/>
        <v>1.6</v>
      </c>
      <c r="U870" s="48">
        <f t="shared" si="497"/>
        <v>25</v>
      </c>
      <c r="V870" s="48">
        <f t="shared" si="497"/>
        <v>23</v>
      </c>
      <c r="W870" s="48">
        <f t="shared" si="497"/>
        <v>11</v>
      </c>
      <c r="X870" s="37">
        <f>VLOOKUP(E870,шт!A:H,3,FALSE)</f>
        <v>1.6</v>
      </c>
      <c r="Y870" s="38">
        <v>1.6</v>
      </c>
      <c r="Z870" s="38">
        <v>25</v>
      </c>
      <c r="AA870" s="38">
        <v>23</v>
      </c>
      <c r="AB870" s="38">
        <v>11</v>
      </c>
      <c r="AC870" s="11"/>
      <c r="AD870" s="11"/>
      <c r="AE870" s="11"/>
      <c r="AF870" s="11"/>
      <c r="AG870" s="11"/>
      <c r="AH870" s="11"/>
      <c r="AI870" s="11"/>
    </row>
    <row r="871" spans="1:35" ht="46.5" customHeight="1" outlineLevel="1" x14ac:dyDescent="0.2">
      <c r="A871" s="24">
        <f t="shared" si="489"/>
        <v>1</v>
      </c>
      <c r="B871" s="25" t="s">
        <v>1601</v>
      </c>
      <c r="C871" s="26"/>
      <c r="D871" s="26" t="s">
        <v>31</v>
      </c>
      <c r="E871" s="27">
        <v>174131</v>
      </c>
      <c r="F871" s="26"/>
      <c r="G871" s="27">
        <v>66501</v>
      </c>
      <c r="H871" s="39">
        <v>1</v>
      </c>
      <c r="I871" s="45">
        <f t="shared" si="490"/>
        <v>1</v>
      </c>
      <c r="J871" s="30">
        <v>0</v>
      </c>
      <c r="K871" s="31" t="s">
        <v>33</v>
      </c>
      <c r="L871" s="32"/>
      <c r="M871" s="32"/>
      <c r="N871" s="32"/>
      <c r="O871" s="33">
        <f>VLOOKUP(K871,Зони!B:D,2,FALSE)</f>
        <v>0</v>
      </c>
      <c r="P871" s="34" t="str">
        <f t="shared" si="491"/>
        <v>немає даних</v>
      </c>
      <c r="Q871" s="34">
        <f t="shared" si="496"/>
        <v>1.4999999999999999E-2</v>
      </c>
      <c r="R871" s="47">
        <v>1</v>
      </c>
      <c r="S871" s="49">
        <f t="shared" ref="S871:W871" si="498">IF(X871&lt;&gt;"",X871,"немає даних")</f>
        <v>3</v>
      </c>
      <c r="T871" s="48">
        <f t="shared" si="498"/>
        <v>3</v>
      </c>
      <c r="U871" s="48">
        <f t="shared" si="498"/>
        <v>36</v>
      </c>
      <c r="V871" s="48">
        <f t="shared" si="498"/>
        <v>31</v>
      </c>
      <c r="W871" s="48">
        <f t="shared" si="498"/>
        <v>13</v>
      </c>
      <c r="X871" s="37">
        <f>VLOOKUP(E871,шт!A:H,3,FALSE)</f>
        <v>3</v>
      </c>
      <c r="Y871" s="38">
        <v>3</v>
      </c>
      <c r="Z871" s="38">
        <v>36</v>
      </c>
      <c r="AA871" s="38">
        <v>31</v>
      </c>
      <c r="AB871" s="38">
        <v>13</v>
      </c>
      <c r="AC871" s="11"/>
      <c r="AD871" s="11"/>
      <c r="AE871" s="11"/>
      <c r="AF871" s="11"/>
      <c r="AG871" s="11"/>
      <c r="AH871" s="11"/>
      <c r="AI871" s="11"/>
    </row>
    <row r="872" spans="1:35" ht="46.5" customHeight="1" outlineLevel="1" x14ac:dyDescent="0.2">
      <c r="A872" s="24">
        <f t="shared" si="489"/>
        <v>3</v>
      </c>
      <c r="B872" s="25" t="s">
        <v>1602</v>
      </c>
      <c r="C872" s="26"/>
      <c r="D872" s="26" t="s">
        <v>31</v>
      </c>
      <c r="E872" s="27">
        <v>174134</v>
      </c>
      <c r="F872" s="26"/>
      <c r="G872" s="27">
        <v>66503</v>
      </c>
      <c r="H872" s="39">
        <v>3</v>
      </c>
      <c r="I872" s="45">
        <f t="shared" si="490"/>
        <v>3</v>
      </c>
      <c r="J872" s="30">
        <v>0</v>
      </c>
      <c r="K872" s="31" t="s">
        <v>33</v>
      </c>
      <c r="L872" s="32"/>
      <c r="M872" s="32"/>
      <c r="N872" s="32"/>
      <c r="O872" s="33">
        <f>VLOOKUP(K872,Зони!B:D,2,FALSE)</f>
        <v>0</v>
      </c>
      <c r="P872" s="34" t="str">
        <f t="shared" si="491"/>
        <v>немає даних</v>
      </c>
      <c r="Q872" s="46"/>
      <c r="R872" s="47">
        <v>1</v>
      </c>
      <c r="S872" s="44" t="str">
        <f>IF(X872&lt;&gt;"",X872*R872,"немає даних")</f>
        <v>немає даних</v>
      </c>
      <c r="T872" s="44" t="str">
        <f>IF(Y872&lt;&gt;"",Y872*R872,"немає даних")</f>
        <v>немає даних</v>
      </c>
      <c r="U872" s="48" t="str">
        <f t="shared" ref="U872:W872" si="499">IF(Z872&lt;&gt;"",Z872,"немає даних")</f>
        <v>немає даних</v>
      </c>
      <c r="V872" s="48" t="str">
        <f t="shared" si="499"/>
        <v>немає даних</v>
      </c>
      <c r="W872" s="48" t="str">
        <f t="shared" si="499"/>
        <v>немає даних</v>
      </c>
      <c r="X872" s="38"/>
      <c r="Y872" s="38"/>
      <c r="Z872" s="38"/>
      <c r="AA872" s="38"/>
      <c r="AB872" s="38"/>
      <c r="AC872" s="11"/>
      <c r="AD872" s="11"/>
      <c r="AE872" s="11"/>
      <c r="AF872" s="11"/>
      <c r="AG872" s="11"/>
      <c r="AH872" s="11"/>
      <c r="AI872" s="11"/>
    </row>
    <row r="873" spans="1:35" ht="46.5" customHeight="1" outlineLevel="1" x14ac:dyDescent="0.2">
      <c r="A873" s="24">
        <f t="shared" si="489"/>
        <v>28.666666666666664</v>
      </c>
      <c r="B873" s="25" t="s">
        <v>1603</v>
      </c>
      <c r="C873" s="26"/>
      <c r="D873" s="26" t="s">
        <v>31</v>
      </c>
      <c r="E873" s="27">
        <v>168002</v>
      </c>
      <c r="F873" s="26" t="s">
        <v>1604</v>
      </c>
      <c r="G873" s="27">
        <v>68579</v>
      </c>
      <c r="H873" s="39">
        <v>94</v>
      </c>
      <c r="I873" s="30">
        <f t="shared" si="490"/>
        <v>15.666666666666666</v>
      </c>
      <c r="J873" s="30">
        <v>13</v>
      </c>
      <c r="K873" s="31" t="s">
        <v>90</v>
      </c>
      <c r="L873" s="32"/>
      <c r="M873" s="32"/>
      <c r="N873" s="31">
        <v>7</v>
      </c>
      <c r="O873" s="33">
        <f>VLOOKUP(K873,Зони!B:D,2,FALSE)</f>
        <v>3</v>
      </c>
      <c r="P873" s="34">
        <f t="shared" si="491"/>
        <v>0.51190476190476186</v>
      </c>
      <c r="Q873" s="34">
        <f>IFERROR(ROUND(P873,1)*U873/100,"немає даних")</f>
        <v>0.29749999999999999</v>
      </c>
      <c r="R873" s="26">
        <v>6</v>
      </c>
      <c r="S873" s="35">
        <f>VLOOKUP(E873,ящв!A:H,3,FALSE)</f>
        <v>15.85</v>
      </c>
      <c r="T873" s="35">
        <f>VLOOKUP(E873,ящв!A:H,4,FALSE)</f>
        <v>7.0999999999999994E-2</v>
      </c>
      <c r="U873" s="33">
        <v>59.5</v>
      </c>
      <c r="V873" s="33">
        <v>37.5</v>
      </c>
      <c r="W873" s="36">
        <v>31.8</v>
      </c>
      <c r="X873" s="37">
        <f>VLOOKUP(E873,шт!A:H,3,FALSE)</f>
        <v>2.6</v>
      </c>
      <c r="Y873" s="38">
        <v>2.6</v>
      </c>
      <c r="Z873" s="38">
        <v>35.5</v>
      </c>
      <c r="AA873" s="38">
        <v>28</v>
      </c>
      <c r="AB873" s="38">
        <v>11</v>
      </c>
      <c r="AC873" s="11"/>
      <c r="AD873" s="11"/>
      <c r="AE873" s="11"/>
      <c r="AF873" s="11"/>
      <c r="AG873" s="11"/>
      <c r="AH873" s="11"/>
      <c r="AI873" s="11"/>
    </row>
    <row r="874" spans="1:35" ht="46.5" customHeight="1" outlineLevel="1" x14ac:dyDescent="0.2">
      <c r="A874" s="24">
        <f t="shared" si="489"/>
        <v>8.25</v>
      </c>
      <c r="B874" s="25" t="s">
        <v>1605</v>
      </c>
      <c r="C874" s="26"/>
      <c r="D874" s="26" t="s">
        <v>31</v>
      </c>
      <c r="E874" s="27">
        <v>172006</v>
      </c>
      <c r="F874" s="26" t="s">
        <v>1606</v>
      </c>
      <c r="G874" s="28">
        <v>75064</v>
      </c>
      <c r="H874" s="39">
        <v>33</v>
      </c>
      <c r="I874" s="30">
        <f t="shared" si="490"/>
        <v>8.25</v>
      </c>
      <c r="J874" s="30">
        <v>0</v>
      </c>
      <c r="K874" s="31" t="s">
        <v>33</v>
      </c>
      <c r="L874" s="32"/>
      <c r="M874" s="32"/>
      <c r="N874" s="31"/>
      <c r="O874" s="33">
        <f>VLOOKUP(K874,Зони!B:D,2,FALSE)</f>
        <v>0</v>
      </c>
      <c r="P874" s="34" t="str">
        <f t="shared" si="491"/>
        <v>немає даних</v>
      </c>
      <c r="Q874" s="34">
        <f>IF(OR(K874="стелаж",K874="2й поверх 1"),ROUND(T874*A874,3),IFERROR(ROUND(P874,1)*U874/100,"немає даних"))</f>
        <v>0.40400000000000003</v>
      </c>
      <c r="R874" s="26">
        <v>4</v>
      </c>
      <c r="S874" s="35">
        <f>VLOOKUP(E874,ящв!A:H,3,FALSE)</f>
        <v>11.9</v>
      </c>
      <c r="T874" s="35">
        <f>VLOOKUP(E874,ящв!A:H,4,FALSE)</f>
        <v>4.9000000000000002E-2</v>
      </c>
      <c r="U874" s="33">
        <v>43</v>
      </c>
      <c r="V874" s="33">
        <v>31.5</v>
      </c>
      <c r="W874" s="36">
        <v>36.5</v>
      </c>
      <c r="X874" s="37">
        <f>VLOOKUP(E874,шт!A:H,3,FALSE)</f>
        <v>3</v>
      </c>
      <c r="Y874" s="38">
        <v>3</v>
      </c>
      <c r="Z874" s="38">
        <v>35</v>
      </c>
      <c r="AA874" s="38">
        <v>31</v>
      </c>
      <c r="AB874" s="38">
        <v>10</v>
      </c>
      <c r="AC874" s="11"/>
      <c r="AD874" s="11"/>
      <c r="AE874" s="11"/>
      <c r="AF874" s="11"/>
      <c r="AG874" s="11"/>
      <c r="AH874" s="11"/>
      <c r="AI874" s="11"/>
    </row>
    <row r="875" spans="1:35" ht="46.5" customHeight="1" outlineLevel="1" x14ac:dyDescent="0.2">
      <c r="A875" s="24">
        <f t="shared" si="489"/>
        <v>13</v>
      </c>
      <c r="B875" s="25" t="s">
        <v>1607</v>
      </c>
      <c r="C875" s="26"/>
      <c r="D875" s="26" t="s">
        <v>31</v>
      </c>
      <c r="E875" s="27">
        <v>169230</v>
      </c>
      <c r="F875" s="26" t="s">
        <v>1608</v>
      </c>
      <c r="G875" s="28">
        <v>75010</v>
      </c>
      <c r="H875" s="29"/>
      <c r="I875" s="30">
        <f t="shared" si="490"/>
        <v>0</v>
      </c>
      <c r="J875" s="30">
        <v>13</v>
      </c>
      <c r="K875" s="31" t="s">
        <v>90</v>
      </c>
      <c r="L875" s="32"/>
      <c r="M875" s="32"/>
      <c r="N875" s="31">
        <v>7</v>
      </c>
      <c r="O875" s="33">
        <f>VLOOKUP(K875,Зони!B:D,2,FALSE)</f>
        <v>3</v>
      </c>
      <c r="P875" s="34">
        <f t="shared" si="491"/>
        <v>0.18571428571428572</v>
      </c>
      <c r="Q875" s="34">
        <f t="shared" ref="Q875:Q876" si="500">IFERROR(ROUND(P875,1)*U875/100,"немає даних")</f>
        <v>0.12300000000000001</v>
      </c>
      <c r="R875" s="26">
        <v>8</v>
      </c>
      <c r="S875" s="35">
        <f>VLOOKUP(E875,ящв!A:H,3,FALSE)</f>
        <v>13.3</v>
      </c>
      <c r="T875" s="35">
        <f>VLOOKUP(E875,ящв!A:H,4,FALSE)</f>
        <v>5.8000000000000003E-2</v>
      </c>
      <c r="U875" s="33">
        <v>61.5</v>
      </c>
      <c r="V875" s="33">
        <v>30</v>
      </c>
      <c r="W875" s="36">
        <v>31.5</v>
      </c>
      <c r="X875" s="37">
        <f>VLOOKUP(E875,шт!A:H,3,FALSE)</f>
        <v>1.52</v>
      </c>
      <c r="Y875" s="38">
        <v>1.52</v>
      </c>
      <c r="Z875" s="38">
        <v>30</v>
      </c>
      <c r="AA875" s="38">
        <v>29.5</v>
      </c>
      <c r="AB875" s="38">
        <v>7</v>
      </c>
      <c r="AC875" s="11"/>
      <c r="AD875" s="11"/>
      <c r="AE875" s="11"/>
      <c r="AF875" s="11"/>
      <c r="AG875" s="11"/>
      <c r="AH875" s="11"/>
      <c r="AI875" s="11"/>
    </row>
    <row r="876" spans="1:35" ht="46.5" customHeight="1" outlineLevel="1" x14ac:dyDescent="0.2">
      <c r="A876" s="24">
        <f t="shared" si="489"/>
        <v>34.5</v>
      </c>
      <c r="B876" s="25" t="s">
        <v>1609</v>
      </c>
      <c r="C876" s="26"/>
      <c r="D876" s="26"/>
      <c r="E876" s="27">
        <v>171859</v>
      </c>
      <c r="F876" s="26" t="s">
        <v>1610</v>
      </c>
      <c r="G876" s="27">
        <v>66551</v>
      </c>
      <c r="H876" s="39">
        <v>69</v>
      </c>
      <c r="I876" s="30">
        <f t="shared" si="490"/>
        <v>34.5</v>
      </c>
      <c r="J876" s="30">
        <v>0</v>
      </c>
      <c r="K876" s="31" t="s">
        <v>58</v>
      </c>
      <c r="L876" s="32"/>
      <c r="M876" s="32"/>
      <c r="N876" s="31">
        <v>7</v>
      </c>
      <c r="O876" s="33">
        <f>VLOOKUP(K876,Зони!B:D,2,FALSE)</f>
        <v>2</v>
      </c>
      <c r="P876" s="34">
        <f t="shared" si="491"/>
        <v>0.78857142857142859</v>
      </c>
      <c r="Q876" s="34">
        <f t="shared" si="500"/>
        <v>0.3</v>
      </c>
      <c r="R876" s="26">
        <v>2</v>
      </c>
      <c r="S876" s="35">
        <f>VLOOKUP(E876,ящв!A:H,3,FALSE)</f>
        <v>10.6</v>
      </c>
      <c r="T876" s="35">
        <f>VLOOKUP(E876,ящв!A:H,4,FALSE)</f>
        <v>0.05</v>
      </c>
      <c r="U876" s="33">
        <v>37.5</v>
      </c>
      <c r="V876" s="33">
        <v>32</v>
      </c>
      <c r="W876" s="36">
        <v>41.9</v>
      </c>
      <c r="X876" s="37">
        <f>VLOOKUP(E876,шт!A:H,3,FALSE)</f>
        <v>4.9400000000000004</v>
      </c>
      <c r="Y876" s="38">
        <v>4.9400000000000004</v>
      </c>
      <c r="Z876" s="38">
        <v>37</v>
      </c>
      <c r="AA876" s="38">
        <v>33</v>
      </c>
      <c r="AB876" s="38">
        <v>18</v>
      </c>
      <c r="AC876" s="11"/>
      <c r="AD876" s="11"/>
      <c r="AE876" s="11"/>
      <c r="AF876" s="11"/>
      <c r="AG876" s="11"/>
      <c r="AH876" s="11"/>
      <c r="AI876" s="11"/>
    </row>
    <row r="877" spans="1:35" ht="46.5" customHeight="1" outlineLevel="1" x14ac:dyDescent="0.2">
      <c r="A877" s="24">
        <f t="shared" si="489"/>
        <v>6.25</v>
      </c>
      <c r="B877" s="25" t="s">
        <v>1611</v>
      </c>
      <c r="C877" s="26"/>
      <c r="D877" s="26" t="s">
        <v>31</v>
      </c>
      <c r="E877" s="27">
        <v>174313</v>
      </c>
      <c r="F877" s="26" t="s">
        <v>1612</v>
      </c>
      <c r="G877" s="28">
        <v>75114</v>
      </c>
      <c r="H877" s="39">
        <v>25</v>
      </c>
      <c r="I877" s="30">
        <f t="shared" si="490"/>
        <v>6.25</v>
      </c>
      <c r="J877" s="30">
        <v>0</v>
      </c>
      <c r="K877" s="31" t="s">
        <v>33</v>
      </c>
      <c r="L877" s="31"/>
      <c r="M877" s="32"/>
      <c r="N877" s="32"/>
      <c r="O877" s="33">
        <f>VLOOKUP(K877,Зони!B:D,2,FALSE)</f>
        <v>0</v>
      </c>
      <c r="P877" s="34" t="str">
        <f t="shared" si="491"/>
        <v>немає даних</v>
      </c>
      <c r="Q877" s="34">
        <f>IF(OR(K877="стелаж",K877="2й поверх 1"),ROUND(T877*A877,3),IFERROR(ROUND(P877,1)*U877/100,"немає даних"))</f>
        <v>0.33100000000000002</v>
      </c>
      <c r="R877" s="26">
        <v>4</v>
      </c>
      <c r="S877" s="35">
        <f>VLOOKUP(E877,ящв!A:H,3,FALSE)</f>
        <v>13.4</v>
      </c>
      <c r="T877" s="35">
        <f>VLOOKUP(E877,ящв!A:H,4,FALSE)</f>
        <v>5.2999999999999999E-2</v>
      </c>
      <c r="U877" s="33">
        <v>42.5</v>
      </c>
      <c r="V877" s="33">
        <v>34</v>
      </c>
      <c r="W877" s="36">
        <v>36.5</v>
      </c>
      <c r="X877" s="37">
        <f>VLOOKUP(E877,шт!A:H,3,FALSE)</f>
        <v>3.1</v>
      </c>
      <c r="Y877" s="38">
        <v>3.1</v>
      </c>
      <c r="Z877" s="38">
        <v>35</v>
      </c>
      <c r="AA877" s="38">
        <v>33</v>
      </c>
      <c r="AB877" s="38">
        <v>10</v>
      </c>
      <c r="AC877" s="11"/>
      <c r="AD877" s="11"/>
      <c r="AE877" s="11"/>
      <c r="AF877" s="11"/>
      <c r="AG877" s="11"/>
      <c r="AH877" s="11"/>
      <c r="AI877" s="11"/>
    </row>
    <row r="878" spans="1:35" ht="12" customHeight="1" outlineLevel="1" x14ac:dyDescent="0.2">
      <c r="A878" s="11"/>
      <c r="B878" s="18" t="s">
        <v>1613</v>
      </c>
      <c r="C878" s="19"/>
      <c r="D878" s="20"/>
      <c r="E878" s="21"/>
      <c r="F878" s="21"/>
      <c r="G878" s="21"/>
      <c r="H878" s="20"/>
      <c r="I878" s="21"/>
      <c r="J878" s="21"/>
      <c r="K878" s="21"/>
      <c r="L878" s="21"/>
      <c r="M878" s="21"/>
      <c r="N878" s="21"/>
      <c r="O878" s="21"/>
      <c r="P878" s="106"/>
      <c r="Q878" s="23"/>
      <c r="R878" s="21"/>
      <c r="S878" s="20"/>
      <c r="T878" s="20"/>
      <c r="U878" s="21"/>
      <c r="V878" s="21"/>
      <c r="W878" s="21"/>
      <c r="X878" s="21"/>
      <c r="Y878" s="21"/>
      <c r="Z878" s="21"/>
      <c r="AA878" s="21"/>
      <c r="AB878" s="21"/>
    </row>
    <row r="879" spans="1:35" ht="46.5" customHeight="1" outlineLevel="1" x14ac:dyDescent="0.2">
      <c r="A879" s="24">
        <f t="shared" ref="A879:A910" si="501">J879+I879</f>
        <v>23.333333333333332</v>
      </c>
      <c r="B879" s="25" t="s">
        <v>1614</v>
      </c>
      <c r="C879" s="26"/>
      <c r="D879" s="26" t="s">
        <v>31</v>
      </c>
      <c r="E879" s="27">
        <v>167895</v>
      </c>
      <c r="F879" s="26" t="s">
        <v>1615</v>
      </c>
      <c r="G879" s="27">
        <v>66810</v>
      </c>
      <c r="H879" s="39">
        <v>4</v>
      </c>
      <c r="I879" s="30">
        <f t="shared" ref="I879:I910" si="502">H879/R879</f>
        <v>1.3333333333333333</v>
      </c>
      <c r="J879" s="30">
        <v>22</v>
      </c>
      <c r="K879" s="31" t="s">
        <v>33</v>
      </c>
      <c r="L879" s="32"/>
      <c r="M879" s="32"/>
      <c r="N879" s="31"/>
      <c r="O879" s="33">
        <f>VLOOKUP(K879,Зони!B:D,2,FALSE)</f>
        <v>0</v>
      </c>
      <c r="P879" s="34" t="str">
        <f t="shared" ref="P879:P910" si="503">IFERROR(A879/N879*V879/100/O879,"немає даних")</f>
        <v>немає даних</v>
      </c>
      <c r="Q879" s="34">
        <f>IF(OR(K879="стелаж",K879="2й поверх 1"),ROUND(T879*A879,3),IFERROR(ROUND(P879,1)*U879/100,"немає даних"))</f>
        <v>1.2370000000000001</v>
      </c>
      <c r="R879" s="26">
        <v>3</v>
      </c>
      <c r="S879" s="35">
        <f>VLOOKUP(E879,ящв!A:H,3,FALSE)</f>
        <v>13.4</v>
      </c>
      <c r="T879" s="35">
        <f>VLOOKUP(E879,ящв!A:H,4,FALSE)</f>
        <v>5.2999999999999999E-2</v>
      </c>
      <c r="U879" s="33">
        <v>41.6</v>
      </c>
      <c r="V879" s="33">
        <v>33.700000000000003</v>
      </c>
      <c r="W879" s="36">
        <v>38.1</v>
      </c>
      <c r="X879" s="37">
        <f>VLOOKUP(E879,шт!A:H,3,FALSE)</f>
        <v>4.2</v>
      </c>
      <c r="Y879" s="38">
        <v>4.2</v>
      </c>
      <c r="Z879" s="38">
        <v>37.5</v>
      </c>
      <c r="AA879" s="38">
        <v>33</v>
      </c>
      <c r="AB879" s="38">
        <v>13</v>
      </c>
      <c r="AC879" s="11"/>
      <c r="AD879" s="11"/>
      <c r="AE879" s="11"/>
      <c r="AF879" s="11"/>
      <c r="AG879" s="11"/>
      <c r="AH879" s="11"/>
      <c r="AI879" s="11"/>
    </row>
    <row r="880" spans="1:35" ht="46.5" customHeight="1" outlineLevel="1" x14ac:dyDescent="0.2">
      <c r="A880" s="24">
        <f t="shared" si="501"/>
        <v>1</v>
      </c>
      <c r="B880" s="25" t="s">
        <v>1616</v>
      </c>
      <c r="C880" s="26"/>
      <c r="D880" s="26"/>
      <c r="E880" s="27">
        <v>173261</v>
      </c>
      <c r="F880" s="26"/>
      <c r="G880" s="28">
        <v>43412</v>
      </c>
      <c r="H880" s="39">
        <v>1</v>
      </c>
      <c r="I880" s="45">
        <f t="shared" si="502"/>
        <v>1</v>
      </c>
      <c r="J880" s="30">
        <v>0</v>
      </c>
      <c r="K880" s="31" t="s">
        <v>33</v>
      </c>
      <c r="L880" s="32"/>
      <c r="M880" s="32"/>
      <c r="N880" s="32"/>
      <c r="O880" s="33">
        <f>VLOOKUP(K880,Зони!B:D,2,FALSE)</f>
        <v>0</v>
      </c>
      <c r="P880" s="34" t="str">
        <f t="shared" si="503"/>
        <v>немає даних</v>
      </c>
      <c r="Q880" s="34">
        <f>IF(OR(K880="стелаж",K880="2й поверх 1"),ROUND(U880*V880*W880/100/100/100*A880,3),IFERROR(ROUND(P880,1)*U880/100,"немає даних"))</f>
        <v>5.0000000000000001E-3</v>
      </c>
      <c r="R880" s="47">
        <v>1</v>
      </c>
      <c r="S880" s="49">
        <f t="shared" ref="S880:W880" si="504">IF(X880&lt;&gt;"",X880,"немає даних")</f>
        <v>1.5</v>
      </c>
      <c r="T880" s="48">
        <f t="shared" si="504"/>
        <v>1.5</v>
      </c>
      <c r="U880" s="48">
        <f t="shared" si="504"/>
        <v>24</v>
      </c>
      <c r="V880" s="48">
        <f t="shared" si="504"/>
        <v>24</v>
      </c>
      <c r="W880" s="48">
        <f t="shared" si="504"/>
        <v>9</v>
      </c>
      <c r="X880" s="37">
        <f>VLOOKUP(E880,шт!A:H,3,FALSE)</f>
        <v>1.5</v>
      </c>
      <c r="Y880" s="38">
        <v>1.5</v>
      </c>
      <c r="Z880" s="38">
        <v>24</v>
      </c>
      <c r="AA880" s="38">
        <v>24</v>
      </c>
      <c r="AB880" s="38">
        <v>9</v>
      </c>
      <c r="AC880" s="11"/>
      <c r="AD880" s="11"/>
      <c r="AE880" s="11"/>
      <c r="AF880" s="11"/>
      <c r="AG880" s="11"/>
      <c r="AH880" s="11"/>
      <c r="AI880" s="11"/>
    </row>
    <row r="881" spans="1:35" ht="46.5" customHeight="1" outlineLevel="1" x14ac:dyDescent="0.2">
      <c r="A881" s="24">
        <f t="shared" si="501"/>
        <v>13.666666666666666</v>
      </c>
      <c r="B881" s="25" t="s">
        <v>1617</v>
      </c>
      <c r="C881" s="26"/>
      <c r="D881" s="26" t="s">
        <v>31</v>
      </c>
      <c r="E881" s="27">
        <v>173556</v>
      </c>
      <c r="F881" s="26" t="s">
        <v>1618</v>
      </c>
      <c r="G881" s="27">
        <v>64112</v>
      </c>
      <c r="H881" s="39">
        <v>11</v>
      </c>
      <c r="I881" s="30">
        <f t="shared" si="502"/>
        <v>3.6666666666666665</v>
      </c>
      <c r="J881" s="30">
        <v>10</v>
      </c>
      <c r="K881" s="31" t="s">
        <v>33</v>
      </c>
      <c r="L881" s="32"/>
      <c r="M881" s="32"/>
      <c r="N881" s="31"/>
      <c r="O881" s="33">
        <f>VLOOKUP(K881,Зони!B:D,2,FALSE)</f>
        <v>0</v>
      </c>
      <c r="P881" s="34" t="str">
        <f t="shared" si="503"/>
        <v>немає даних</v>
      </c>
      <c r="Q881" s="34">
        <f t="shared" ref="Q881:Q886" si="505">IF(OR(K881="стелаж",K881="2й поверх 1"),ROUND(T881*A881,3),IFERROR(ROUND(P881,1)*U881/100,"немає даних"))</f>
        <v>0.82</v>
      </c>
      <c r="R881" s="26">
        <v>3</v>
      </c>
      <c r="S881" s="35">
        <f>VLOOKUP(E881,ящв!A:H,3,FALSE)</f>
        <v>11.8</v>
      </c>
      <c r="T881" s="35">
        <f>VLOOKUP(E881,ящв!A:H,4,FALSE)</f>
        <v>0.06</v>
      </c>
      <c r="U881" s="33">
        <v>51.2</v>
      </c>
      <c r="V881" s="33">
        <v>36.9</v>
      </c>
      <c r="W881" s="36">
        <v>31.8</v>
      </c>
      <c r="X881" s="37">
        <f>VLOOKUP(E881,шт!A:H,3,FALSE)</f>
        <v>2</v>
      </c>
      <c r="Y881" s="38">
        <v>2</v>
      </c>
      <c r="Z881" s="38">
        <v>36</v>
      </c>
      <c r="AA881" s="38">
        <v>31</v>
      </c>
      <c r="AB881" s="38">
        <v>17</v>
      </c>
      <c r="AC881" s="11"/>
      <c r="AD881" s="11"/>
      <c r="AE881" s="11"/>
      <c r="AF881" s="11"/>
      <c r="AG881" s="11"/>
      <c r="AH881" s="11"/>
      <c r="AI881" s="11"/>
    </row>
    <row r="882" spans="1:35" ht="46.5" customHeight="1" outlineLevel="1" x14ac:dyDescent="0.2">
      <c r="A882" s="24">
        <f t="shared" si="501"/>
        <v>20</v>
      </c>
      <c r="B882" s="25" t="s">
        <v>1619</v>
      </c>
      <c r="C882" s="26"/>
      <c r="D882" s="26" t="s">
        <v>31</v>
      </c>
      <c r="E882" s="27">
        <v>169032</v>
      </c>
      <c r="F882" s="26" t="s">
        <v>1620</v>
      </c>
      <c r="G882" s="27">
        <v>64116</v>
      </c>
      <c r="H882" s="39">
        <v>18</v>
      </c>
      <c r="I882" s="30">
        <f t="shared" si="502"/>
        <v>6</v>
      </c>
      <c r="J882" s="30">
        <v>14</v>
      </c>
      <c r="K882" s="31" t="s">
        <v>33</v>
      </c>
      <c r="L882" s="32"/>
      <c r="M882" s="32"/>
      <c r="N882" s="31"/>
      <c r="O882" s="33">
        <f>VLOOKUP(K882,Зони!B:D,2,FALSE)</f>
        <v>0</v>
      </c>
      <c r="P882" s="34" t="str">
        <f t="shared" si="503"/>
        <v>немає даних</v>
      </c>
      <c r="Q882" s="34">
        <f t="shared" si="505"/>
        <v>1.34</v>
      </c>
      <c r="R882" s="26">
        <v>3</v>
      </c>
      <c r="S882" s="35">
        <f>VLOOKUP(E882,ящв!A:H,3,FALSE)</f>
        <v>12.6</v>
      </c>
      <c r="T882" s="35">
        <f>VLOOKUP(E882,ящв!A:H,4,FALSE)</f>
        <v>6.7000000000000004E-2</v>
      </c>
      <c r="U882" s="33">
        <v>52.2</v>
      </c>
      <c r="V882" s="33">
        <v>33.700000000000003</v>
      </c>
      <c r="W882" s="36">
        <v>38.1</v>
      </c>
      <c r="X882" s="37">
        <f>VLOOKUP(E882,шт!A:H,3,FALSE)</f>
        <v>4.3499999999999996</v>
      </c>
      <c r="Y882" s="38">
        <v>4.3499999999999996</v>
      </c>
      <c r="Z882" s="38">
        <v>37.5</v>
      </c>
      <c r="AA882" s="38">
        <v>31</v>
      </c>
      <c r="AB882" s="38">
        <v>16</v>
      </c>
      <c r="AC882" s="11"/>
      <c r="AD882" s="11"/>
      <c r="AE882" s="11"/>
      <c r="AF882" s="11"/>
      <c r="AG882" s="11"/>
      <c r="AH882" s="11"/>
      <c r="AI882" s="11"/>
    </row>
    <row r="883" spans="1:35" ht="46.5" customHeight="1" outlineLevel="1" x14ac:dyDescent="0.2">
      <c r="A883" s="24">
        <f t="shared" si="501"/>
        <v>4.333333333333333</v>
      </c>
      <c r="B883" s="25" t="s">
        <v>1621</v>
      </c>
      <c r="C883" s="26"/>
      <c r="D883" s="26" t="s">
        <v>31</v>
      </c>
      <c r="E883" s="27">
        <v>174702</v>
      </c>
      <c r="F883" s="26" t="s">
        <v>1622</v>
      </c>
      <c r="G883" s="27">
        <v>64177</v>
      </c>
      <c r="H883" s="39">
        <v>13</v>
      </c>
      <c r="I883" s="30">
        <f t="shared" si="502"/>
        <v>4.333333333333333</v>
      </c>
      <c r="J883" s="30">
        <v>0</v>
      </c>
      <c r="K883" s="31" t="s">
        <v>33</v>
      </c>
      <c r="L883" s="32"/>
      <c r="M883" s="32"/>
      <c r="N883" s="32"/>
      <c r="O883" s="33">
        <f>VLOOKUP(K883,Зони!B:D,2,FALSE)</f>
        <v>0</v>
      </c>
      <c r="P883" s="34" t="str">
        <f t="shared" si="503"/>
        <v>немає даних</v>
      </c>
      <c r="Q883" s="34">
        <f t="shared" si="505"/>
        <v>0.182</v>
      </c>
      <c r="R883" s="26">
        <v>3</v>
      </c>
      <c r="S883" s="35">
        <f>VLOOKUP(E883,ящв!A:H,3,FALSE)</f>
        <v>10.8</v>
      </c>
      <c r="T883" s="35">
        <f>VLOOKUP(E883,ящв!A:H,4,FALSE)</f>
        <v>4.2000000000000003E-2</v>
      </c>
      <c r="U883" s="33">
        <v>36.9</v>
      </c>
      <c r="V883" s="33">
        <v>35.9</v>
      </c>
      <c r="W883" s="36">
        <v>31.8</v>
      </c>
      <c r="X883" s="37">
        <f>VLOOKUP(E883,шт!A:H,3,FALSE)</f>
        <v>3.2</v>
      </c>
      <c r="Y883" s="38">
        <v>3.2</v>
      </c>
      <c r="Z883" s="38">
        <v>36</v>
      </c>
      <c r="AA883" s="38">
        <v>11</v>
      </c>
      <c r="AB883" s="38">
        <v>30</v>
      </c>
      <c r="AC883" s="11"/>
      <c r="AD883" s="11"/>
      <c r="AE883" s="11"/>
      <c r="AF883" s="11"/>
      <c r="AG883" s="11"/>
      <c r="AH883" s="11"/>
      <c r="AI883" s="11"/>
    </row>
    <row r="884" spans="1:35" ht="46.5" customHeight="1" outlineLevel="1" x14ac:dyDescent="0.2">
      <c r="A884" s="24">
        <f t="shared" si="501"/>
        <v>13.666666666666666</v>
      </c>
      <c r="B884" s="25" t="s">
        <v>1623</v>
      </c>
      <c r="C884" s="26"/>
      <c r="D884" s="26" t="s">
        <v>31</v>
      </c>
      <c r="E884" s="27">
        <v>174123</v>
      </c>
      <c r="F884" s="26" t="s">
        <v>1624</v>
      </c>
      <c r="G884" s="27">
        <v>67766</v>
      </c>
      <c r="H884" s="39">
        <v>11</v>
      </c>
      <c r="I884" s="30">
        <f t="shared" si="502"/>
        <v>3.6666666666666665</v>
      </c>
      <c r="J884" s="30">
        <v>10</v>
      </c>
      <c r="K884" s="31" t="s">
        <v>33</v>
      </c>
      <c r="L884" s="32"/>
      <c r="M884" s="32"/>
      <c r="N884" s="32"/>
      <c r="O884" s="33">
        <f>VLOOKUP(K884,Зони!B:D,2,FALSE)</f>
        <v>0</v>
      </c>
      <c r="P884" s="34" t="str">
        <f t="shared" si="503"/>
        <v>немає даних</v>
      </c>
      <c r="Q884" s="34">
        <f t="shared" si="505"/>
        <v>1.1339999999999999</v>
      </c>
      <c r="R884" s="26">
        <v>3</v>
      </c>
      <c r="S884" s="35">
        <f>VLOOKUP(E884,ящв!A:H,3,FALSE)</f>
        <v>18</v>
      </c>
      <c r="T884" s="35">
        <f>VLOOKUP(E884,ящв!A:H,4,FALSE)</f>
        <v>8.3000000000000004E-2</v>
      </c>
      <c r="U884" s="33">
        <v>53</v>
      </c>
      <c r="V884" s="33">
        <v>36.9</v>
      </c>
      <c r="W884" s="36">
        <v>42.4</v>
      </c>
      <c r="X884" s="37">
        <f>VLOOKUP(E884,шт!A:H,3,FALSE)</f>
        <v>3.2</v>
      </c>
      <c r="Y884" s="38">
        <v>3.2</v>
      </c>
      <c r="Z884" s="38">
        <v>41</v>
      </c>
      <c r="AA884" s="38">
        <v>36</v>
      </c>
      <c r="AB884" s="38">
        <v>17</v>
      </c>
      <c r="AC884" s="11"/>
      <c r="AD884" s="11"/>
      <c r="AE884" s="11"/>
      <c r="AF884" s="11"/>
      <c r="AG884" s="11"/>
      <c r="AH884" s="11"/>
      <c r="AI884" s="11"/>
    </row>
    <row r="885" spans="1:35" ht="46.5" customHeight="1" outlineLevel="1" x14ac:dyDescent="0.2">
      <c r="A885" s="24">
        <f t="shared" si="501"/>
        <v>25.666666666666668</v>
      </c>
      <c r="B885" s="25" t="s">
        <v>1625</v>
      </c>
      <c r="C885" s="26"/>
      <c r="D885" s="26" t="s">
        <v>31</v>
      </c>
      <c r="E885" s="27">
        <v>174117</v>
      </c>
      <c r="F885" s="26" t="s">
        <v>1626</v>
      </c>
      <c r="G885" s="27">
        <v>64157</v>
      </c>
      <c r="H885" s="39">
        <v>8</v>
      </c>
      <c r="I885" s="30">
        <f t="shared" si="502"/>
        <v>2.6666666666666665</v>
      </c>
      <c r="J885" s="30">
        <v>23</v>
      </c>
      <c r="K885" s="31" t="s">
        <v>33</v>
      </c>
      <c r="L885" s="32"/>
      <c r="M885" s="32"/>
      <c r="N885" s="31"/>
      <c r="O885" s="33">
        <f>VLOOKUP(K885,Зони!B:D,2,FALSE)</f>
        <v>0</v>
      </c>
      <c r="P885" s="34" t="str">
        <f t="shared" si="503"/>
        <v>немає даних</v>
      </c>
      <c r="Q885" s="34">
        <f t="shared" si="505"/>
        <v>1.54</v>
      </c>
      <c r="R885" s="26">
        <v>3</v>
      </c>
      <c r="S885" s="35">
        <f>VLOOKUP(E885,ящв!A:H,3,FALSE)</f>
        <v>12.1</v>
      </c>
      <c r="T885" s="35">
        <f>VLOOKUP(E885,ящв!A:H,4,FALSE)</f>
        <v>0.06</v>
      </c>
      <c r="U885" s="33">
        <v>51.2</v>
      </c>
      <c r="V885" s="33">
        <v>36.9</v>
      </c>
      <c r="W885" s="36">
        <v>31.8</v>
      </c>
      <c r="X885" s="37">
        <f>VLOOKUP(E885,шт!A:H,3,FALSE)</f>
        <v>3.8</v>
      </c>
      <c r="Y885" s="38">
        <v>3.8</v>
      </c>
      <c r="Z885" s="38">
        <v>36</v>
      </c>
      <c r="AA885" s="38">
        <v>31</v>
      </c>
      <c r="AB885" s="38">
        <v>16</v>
      </c>
      <c r="AC885" s="11"/>
      <c r="AD885" s="11"/>
      <c r="AE885" s="11"/>
      <c r="AF885" s="11"/>
      <c r="AG885" s="11"/>
      <c r="AH885" s="11"/>
      <c r="AI885" s="11"/>
    </row>
    <row r="886" spans="1:35" ht="46.5" customHeight="1" outlineLevel="1" x14ac:dyDescent="0.2">
      <c r="A886" s="24">
        <f t="shared" si="501"/>
        <v>19</v>
      </c>
      <c r="B886" s="25" t="s">
        <v>1627</v>
      </c>
      <c r="C886" s="26"/>
      <c r="D886" s="26" t="s">
        <v>31</v>
      </c>
      <c r="E886" s="27">
        <v>168352</v>
      </c>
      <c r="F886" s="26" t="s">
        <v>1628</v>
      </c>
      <c r="G886" s="27">
        <v>64132</v>
      </c>
      <c r="H886" s="39">
        <v>57</v>
      </c>
      <c r="I886" s="30">
        <f t="shared" si="502"/>
        <v>19</v>
      </c>
      <c r="J886" s="30">
        <v>0</v>
      </c>
      <c r="K886" s="31" t="s">
        <v>33</v>
      </c>
      <c r="L886" s="32"/>
      <c r="M886" s="32"/>
      <c r="N886" s="31"/>
      <c r="O886" s="33">
        <f>VLOOKUP(K886,Зони!B:D,2,FALSE)</f>
        <v>0</v>
      </c>
      <c r="P886" s="34" t="str">
        <f t="shared" si="503"/>
        <v>немає даних</v>
      </c>
      <c r="Q886" s="34">
        <f t="shared" si="505"/>
        <v>1.482</v>
      </c>
      <c r="R886" s="26">
        <v>3</v>
      </c>
      <c r="S886" s="35">
        <f>VLOOKUP(E886,ящв!A:H,3,FALSE)</f>
        <v>15.95</v>
      </c>
      <c r="T886" s="35">
        <f>VLOOKUP(E886,ящв!A:H,4,FALSE)</f>
        <v>7.8E-2</v>
      </c>
      <c r="U886" s="33">
        <v>56.9</v>
      </c>
      <c r="V886" s="33">
        <v>32.4</v>
      </c>
      <c r="W886" s="36">
        <v>42.4</v>
      </c>
      <c r="X886" s="37">
        <f>VLOOKUP(E886,шт!A:H,3,FALSE)</f>
        <v>5.7</v>
      </c>
      <c r="Y886" s="38">
        <v>5.7</v>
      </c>
      <c r="Z886" s="38">
        <v>37.5</v>
      </c>
      <c r="AA886" s="38">
        <v>33.5</v>
      </c>
      <c r="AB886" s="38">
        <v>17</v>
      </c>
      <c r="AC886" s="11"/>
      <c r="AD886" s="11"/>
      <c r="AE886" s="11"/>
      <c r="AF886" s="11"/>
      <c r="AG886" s="11"/>
      <c r="AH886" s="11"/>
      <c r="AI886" s="11"/>
    </row>
    <row r="887" spans="1:35" ht="46.5" customHeight="1" outlineLevel="1" x14ac:dyDescent="0.2">
      <c r="A887" s="24">
        <f t="shared" si="501"/>
        <v>127.5</v>
      </c>
      <c r="B887" s="25" t="s">
        <v>1629</v>
      </c>
      <c r="C887" s="26"/>
      <c r="D887" s="26" t="s">
        <v>31</v>
      </c>
      <c r="E887" s="27">
        <v>174129</v>
      </c>
      <c r="F887" s="26" t="s">
        <v>1630</v>
      </c>
      <c r="G887" s="27">
        <v>64426</v>
      </c>
      <c r="H887" s="39">
        <v>55</v>
      </c>
      <c r="I887" s="30">
        <f t="shared" si="502"/>
        <v>27.5</v>
      </c>
      <c r="J887" s="30">
        <v>100</v>
      </c>
      <c r="K887" s="31" t="s">
        <v>903</v>
      </c>
      <c r="L887" s="32"/>
      <c r="M887" s="32"/>
      <c r="N887" s="31">
        <v>6</v>
      </c>
      <c r="O887" s="33">
        <f>VLOOKUP(K887,Зони!B:D,2,FALSE)</f>
        <v>4</v>
      </c>
      <c r="P887" s="34">
        <f t="shared" si="503"/>
        <v>1.9603124999999999</v>
      </c>
      <c r="Q887" s="34">
        <f t="shared" ref="Q887:Q888" si="506">IFERROR(ROUND(P887,1)*U887/100,"немає даних")</f>
        <v>0.79</v>
      </c>
      <c r="R887" s="26">
        <v>2</v>
      </c>
      <c r="S887" s="35">
        <f>VLOOKUP(E887,ящв!A:H,3,FALSE)</f>
        <v>13.2</v>
      </c>
      <c r="T887" s="35">
        <f>VLOOKUP(E887,ящв!A:H,4,FALSE)</f>
        <v>6.2E-2</v>
      </c>
      <c r="U887" s="33">
        <v>39.5</v>
      </c>
      <c r="V887" s="33">
        <v>36.9</v>
      </c>
      <c r="W887" s="36">
        <v>42.4</v>
      </c>
      <c r="X887" s="37">
        <f>VLOOKUP(E887,шт!A:H,3,FALSE)</f>
        <v>6.4</v>
      </c>
      <c r="Y887" s="38">
        <v>6.4</v>
      </c>
      <c r="Z887" s="38">
        <v>39</v>
      </c>
      <c r="AA887" s="38">
        <v>37</v>
      </c>
      <c r="AB887" s="38">
        <v>18</v>
      </c>
      <c r="AC887" s="11"/>
      <c r="AD887" s="11"/>
      <c r="AE887" s="11"/>
      <c r="AF887" s="11"/>
      <c r="AG887" s="11"/>
      <c r="AH887" s="11"/>
      <c r="AI887" s="11"/>
    </row>
    <row r="888" spans="1:35" ht="46.5" customHeight="1" outlineLevel="1" x14ac:dyDescent="0.2">
      <c r="A888" s="24">
        <f t="shared" si="501"/>
        <v>37.333333333333336</v>
      </c>
      <c r="B888" s="25" t="s">
        <v>1631</v>
      </c>
      <c r="C888" s="26"/>
      <c r="D888" s="26" t="s">
        <v>31</v>
      </c>
      <c r="E888" s="27">
        <v>167905</v>
      </c>
      <c r="F888" s="26" t="s">
        <v>1632</v>
      </c>
      <c r="G888" s="123">
        <v>64412</v>
      </c>
      <c r="H888" s="39">
        <v>1</v>
      </c>
      <c r="I888" s="30">
        <f t="shared" si="502"/>
        <v>0.33333333333333331</v>
      </c>
      <c r="J888" s="30">
        <v>37</v>
      </c>
      <c r="K888" s="31"/>
      <c r="L888" s="32"/>
      <c r="M888" s="32"/>
      <c r="N888" s="31"/>
      <c r="O888" s="33" t="e">
        <f>VLOOKUP(K888,Зони!B:D,2,FALSE)</f>
        <v>#N/A</v>
      </c>
      <c r="P888" s="34" t="str">
        <f t="shared" si="503"/>
        <v>немає даних</v>
      </c>
      <c r="Q888" s="50" t="str">
        <f t="shared" si="506"/>
        <v>немає даних</v>
      </c>
      <c r="R888" s="26">
        <v>3</v>
      </c>
      <c r="S888" s="44">
        <f t="shared" ref="S888:S889" si="507">IF(X888&lt;&gt;"",X888*R888,"немає даних")</f>
        <v>19.799999999999997</v>
      </c>
      <c r="T888" s="38">
        <v>6.6</v>
      </c>
      <c r="U888" s="38">
        <v>40</v>
      </c>
      <c r="V888" s="38">
        <v>37</v>
      </c>
      <c r="W888" s="38">
        <v>18</v>
      </c>
      <c r="X888" s="37">
        <f>VLOOKUP(E888,шт!A:H,3,FALSE)</f>
        <v>6.6</v>
      </c>
      <c r="Y888" s="38">
        <v>6.6</v>
      </c>
      <c r="Z888" s="38">
        <v>40</v>
      </c>
      <c r="AA888" s="38">
        <v>37</v>
      </c>
      <c r="AB888" s="38">
        <v>18</v>
      </c>
      <c r="AC888" s="11"/>
      <c r="AD888" s="11"/>
      <c r="AE888" s="11"/>
      <c r="AF888" s="11"/>
      <c r="AG888" s="11"/>
      <c r="AH888" s="11"/>
      <c r="AI888" s="11"/>
    </row>
    <row r="889" spans="1:35" ht="46.5" customHeight="1" outlineLevel="1" x14ac:dyDescent="0.2">
      <c r="A889" s="24">
        <f t="shared" si="501"/>
        <v>5.333333333333333</v>
      </c>
      <c r="B889" s="25" t="s">
        <v>1633</v>
      </c>
      <c r="C889" s="26"/>
      <c r="D889" s="26" t="s">
        <v>31</v>
      </c>
      <c r="E889" s="27">
        <v>174126</v>
      </c>
      <c r="F889" s="26"/>
      <c r="G889" s="54">
        <v>64412</v>
      </c>
      <c r="H889" s="39">
        <v>16</v>
      </c>
      <c r="I889" s="30">
        <f t="shared" si="502"/>
        <v>5.333333333333333</v>
      </c>
      <c r="J889" s="30">
        <v>0</v>
      </c>
      <c r="K889" s="31" t="s">
        <v>33</v>
      </c>
      <c r="L889" s="32"/>
      <c r="M889" s="32"/>
      <c r="N889" s="32"/>
      <c r="O889" s="33">
        <f>VLOOKUP(K889,Зони!B:D,2,FALSE)</f>
        <v>0</v>
      </c>
      <c r="P889" s="34" t="str">
        <f t="shared" si="503"/>
        <v>немає даних</v>
      </c>
      <c r="Q889" s="34">
        <f t="shared" ref="Q889:Q890" si="508">IF(OR(K889="стелаж",K889="2й поверх 1"),ROUND(T889*A889,3),IFERROR(ROUND(P889,1)*U889/100,"немає даних"))</f>
        <v>0.45900000000000002</v>
      </c>
      <c r="R889" s="26">
        <v>3</v>
      </c>
      <c r="S889" s="44">
        <f t="shared" si="507"/>
        <v>18.899999999999999</v>
      </c>
      <c r="T889" s="35">
        <f>VLOOKUP(E889,ящв!A:H,4,FALSE)</f>
        <v>8.5999999999999993E-2</v>
      </c>
      <c r="U889" s="33">
        <v>0</v>
      </c>
      <c r="V889" s="33">
        <v>0</v>
      </c>
      <c r="W889" s="36">
        <v>0</v>
      </c>
      <c r="X889" s="37">
        <f>VLOOKUP(E889,шт!A:H,3,FALSE)</f>
        <v>6.3</v>
      </c>
      <c r="Y889" s="38">
        <v>6.3</v>
      </c>
      <c r="Z889" s="38">
        <v>41</v>
      </c>
      <c r="AA889" s="38">
        <v>36</v>
      </c>
      <c r="AB889" s="38">
        <v>18</v>
      </c>
      <c r="AC889" s="11"/>
      <c r="AD889" s="11"/>
      <c r="AE889" s="11"/>
      <c r="AF889" s="11"/>
      <c r="AG889" s="11"/>
      <c r="AH889" s="11"/>
      <c r="AI889" s="11"/>
    </row>
    <row r="890" spans="1:35" ht="46.5" customHeight="1" outlineLevel="1" x14ac:dyDescent="0.2">
      <c r="A890" s="24">
        <f t="shared" si="501"/>
        <v>1</v>
      </c>
      <c r="B890" s="25" t="s">
        <v>1634</v>
      </c>
      <c r="C890" s="26"/>
      <c r="D890" s="26"/>
      <c r="E890" s="27">
        <v>169036</v>
      </c>
      <c r="F890" s="26" t="s">
        <v>1635</v>
      </c>
      <c r="G890" s="27">
        <v>64902</v>
      </c>
      <c r="H890" s="29"/>
      <c r="I890" s="30">
        <f t="shared" si="502"/>
        <v>0</v>
      </c>
      <c r="J890" s="30">
        <v>1</v>
      </c>
      <c r="K890" s="31" t="s">
        <v>33</v>
      </c>
      <c r="L890" s="32"/>
      <c r="M890" s="32"/>
      <c r="N890" s="32"/>
      <c r="O890" s="33">
        <f>VLOOKUP(K890,Зони!B:D,2,FALSE)</f>
        <v>0</v>
      </c>
      <c r="P890" s="34" t="str">
        <f t="shared" si="503"/>
        <v>немає даних</v>
      </c>
      <c r="Q890" s="34">
        <f t="shared" si="508"/>
        <v>6.6000000000000003E-2</v>
      </c>
      <c r="R890" s="26">
        <v>2</v>
      </c>
      <c r="S890" s="35">
        <f>VLOOKUP(E890,ящв!A:H,3,FALSE)</f>
        <v>13.4</v>
      </c>
      <c r="T890" s="35">
        <f>VLOOKUP(E890,ящв!A:H,4,FALSE)</f>
        <v>6.6000000000000003E-2</v>
      </c>
      <c r="U890" s="33">
        <v>42.1</v>
      </c>
      <c r="V890" s="33">
        <v>40.700000000000003</v>
      </c>
      <c r="W890" s="36">
        <v>38.6</v>
      </c>
      <c r="X890" s="37">
        <f>VLOOKUP(E890,шт!A:H,3,FALSE)</f>
        <v>6.36</v>
      </c>
      <c r="Y890" s="38">
        <v>6.36</v>
      </c>
      <c r="Z890" s="38">
        <v>40</v>
      </c>
      <c r="AA890" s="38">
        <v>37</v>
      </c>
      <c r="AB890" s="38">
        <v>20.5</v>
      </c>
      <c r="AC890" s="11"/>
      <c r="AD890" s="11"/>
      <c r="AE890" s="11"/>
      <c r="AF890" s="11"/>
      <c r="AG890" s="11"/>
      <c r="AH890" s="11"/>
      <c r="AI890" s="11"/>
    </row>
    <row r="891" spans="1:35" ht="46.5" customHeight="1" outlineLevel="1" x14ac:dyDescent="0.2">
      <c r="A891" s="24">
        <f t="shared" si="501"/>
        <v>34</v>
      </c>
      <c r="B891" s="25" t="s">
        <v>1636</v>
      </c>
      <c r="C891" s="26"/>
      <c r="D891" s="26" t="s">
        <v>31</v>
      </c>
      <c r="E891" s="27">
        <v>171867</v>
      </c>
      <c r="F891" s="26" t="s">
        <v>1637</v>
      </c>
      <c r="G891" s="27">
        <v>64488</v>
      </c>
      <c r="H891" s="39">
        <v>4</v>
      </c>
      <c r="I891" s="30">
        <f t="shared" si="502"/>
        <v>4</v>
      </c>
      <c r="J891" s="30">
        <v>30</v>
      </c>
      <c r="K891" s="31" t="s">
        <v>58</v>
      </c>
      <c r="L891" s="32"/>
      <c r="M891" s="32"/>
      <c r="N891" s="31">
        <v>6</v>
      </c>
      <c r="O891" s="33">
        <f>VLOOKUP(K891,Зони!B:D,2,FALSE)</f>
        <v>2</v>
      </c>
      <c r="P891" s="34">
        <f t="shared" si="503"/>
        <v>0.75650000000000006</v>
      </c>
      <c r="Q891" s="34">
        <f t="shared" ref="Q891:Q893" si="509">IFERROR(ROUND(P891,1)*U891/100,"немає даних")</f>
        <v>0.34080000000000005</v>
      </c>
      <c r="R891" s="26">
        <v>1</v>
      </c>
      <c r="S891" s="35">
        <f>VLOOKUP(E891,ящв!A:H,3,FALSE)</f>
        <v>11.9</v>
      </c>
      <c r="T891" s="35">
        <f>VLOOKUP(E891,ящв!A:H,4,FALSE)</f>
        <v>5.3999999999999999E-2</v>
      </c>
      <c r="U891" s="33">
        <v>42.6</v>
      </c>
      <c r="V891" s="33">
        <v>26.7</v>
      </c>
      <c r="W891" s="36">
        <v>47.2</v>
      </c>
      <c r="X891" s="37">
        <f>VLOOKUP(E891,шт!A:H,3,FALSE)</f>
        <v>11.6</v>
      </c>
      <c r="Y891" s="38">
        <v>11.6</v>
      </c>
      <c r="Z891" s="38">
        <v>47.2</v>
      </c>
      <c r="AA891" s="38">
        <v>42.6</v>
      </c>
      <c r="AB891" s="38">
        <v>26.7</v>
      </c>
      <c r="AC891" s="11"/>
      <c r="AD891" s="11"/>
      <c r="AE891" s="11"/>
      <c r="AF891" s="11"/>
      <c r="AG891" s="11"/>
      <c r="AH891" s="11"/>
      <c r="AI891" s="11"/>
    </row>
    <row r="892" spans="1:35" ht="46.5" customHeight="1" outlineLevel="1" x14ac:dyDescent="0.2">
      <c r="A892" s="24">
        <f t="shared" si="501"/>
        <v>38.5</v>
      </c>
      <c r="B892" s="25" t="s">
        <v>1638</v>
      </c>
      <c r="C892" s="26"/>
      <c r="D892" s="26" t="s">
        <v>31</v>
      </c>
      <c r="E892" s="27">
        <v>174124</v>
      </c>
      <c r="F892" s="26" t="s">
        <v>1639</v>
      </c>
      <c r="G892" s="54">
        <v>67768</v>
      </c>
      <c r="H892" s="39">
        <v>27</v>
      </c>
      <c r="I892" s="30">
        <f t="shared" si="502"/>
        <v>13.5</v>
      </c>
      <c r="J892" s="30">
        <v>25</v>
      </c>
      <c r="K892" s="31" t="s">
        <v>58</v>
      </c>
      <c r="L892" s="32"/>
      <c r="M892" s="32"/>
      <c r="N892" s="31">
        <v>7</v>
      </c>
      <c r="O892" s="33">
        <f>VLOOKUP(K892,Зони!B:D,2,FALSE)</f>
        <v>2</v>
      </c>
      <c r="P892" s="34">
        <f t="shared" si="503"/>
        <v>1.04775</v>
      </c>
      <c r="Q892" s="34">
        <f t="shared" si="509"/>
        <v>0.371</v>
      </c>
      <c r="R892" s="26">
        <v>2</v>
      </c>
      <c r="S892" s="35">
        <f>VLOOKUP(E892,ящв!A:H,3,FALSE)</f>
        <v>14.6</v>
      </c>
      <c r="T892" s="35">
        <f>VLOOKUP(E892,ящв!A:H,4,FALSE)</f>
        <v>0.06</v>
      </c>
      <c r="U892" s="40">
        <v>37.1</v>
      </c>
      <c r="V892" s="40">
        <v>38.1</v>
      </c>
      <c r="W892" s="36">
        <v>42.4</v>
      </c>
      <c r="X892" s="37">
        <f>VLOOKUP(E892,шт!A:H,3,FALSE)</f>
        <v>6.6</v>
      </c>
      <c r="Y892" s="38">
        <v>6.6</v>
      </c>
      <c r="Z892" s="38">
        <v>40</v>
      </c>
      <c r="AA892" s="38">
        <v>37</v>
      </c>
      <c r="AB892" s="38">
        <v>18</v>
      </c>
      <c r="AC892" s="11"/>
      <c r="AD892" s="11"/>
      <c r="AE892" s="11"/>
      <c r="AF892" s="11"/>
      <c r="AG892" s="11"/>
      <c r="AH892" s="11"/>
      <c r="AI892" s="11"/>
    </row>
    <row r="893" spans="1:35" ht="46.5" customHeight="1" outlineLevel="1" x14ac:dyDescent="0.2">
      <c r="A893" s="24">
        <f t="shared" si="501"/>
        <v>30</v>
      </c>
      <c r="B893" s="25" t="s">
        <v>1640</v>
      </c>
      <c r="C893" s="26"/>
      <c r="D893" s="26"/>
      <c r="E893" s="27">
        <v>167912</v>
      </c>
      <c r="F893" s="26"/>
      <c r="G893" s="26" t="s">
        <v>1641</v>
      </c>
      <c r="H893" s="29"/>
      <c r="I893" s="30">
        <f t="shared" si="502"/>
        <v>0</v>
      </c>
      <c r="J893" s="30">
        <v>30</v>
      </c>
      <c r="K893" s="31"/>
      <c r="L893" s="32"/>
      <c r="M893" s="32"/>
      <c r="N893" s="31">
        <v>6</v>
      </c>
      <c r="O893" s="33" t="e">
        <f>VLOOKUP(K893,Зони!B:D,2,FALSE)</f>
        <v>#N/A</v>
      </c>
      <c r="P893" s="34" t="str">
        <f t="shared" si="503"/>
        <v>немає даних</v>
      </c>
      <c r="Q893" s="50" t="str">
        <f t="shared" si="509"/>
        <v>немає даних</v>
      </c>
      <c r="R893" s="53">
        <f>VLOOKUP(E893,ящ!A:H,5,FALSE)</f>
        <v>2</v>
      </c>
      <c r="S893" s="44">
        <f>IF(X893&lt;&gt;"",X893*R893,"немає даних")</f>
        <v>13.2</v>
      </c>
      <c r="T893" s="38">
        <v>6.6</v>
      </c>
      <c r="U893" s="38">
        <v>39.5</v>
      </c>
      <c r="V893" s="38">
        <v>37</v>
      </c>
      <c r="W893" s="38">
        <v>19</v>
      </c>
      <c r="X893" s="37">
        <f>VLOOKUP(E893,шт!A:H,3,FALSE)</f>
        <v>6.6</v>
      </c>
      <c r="Y893" s="38">
        <v>6.6</v>
      </c>
      <c r="Z893" s="38">
        <v>39.5</v>
      </c>
      <c r="AA893" s="38">
        <v>37</v>
      </c>
      <c r="AB893" s="38">
        <v>19</v>
      </c>
      <c r="AC893" s="11"/>
      <c r="AD893" s="11"/>
      <c r="AE893" s="11"/>
      <c r="AF893" s="11"/>
      <c r="AG893" s="11"/>
      <c r="AH893" s="11"/>
      <c r="AI893" s="11"/>
    </row>
    <row r="894" spans="1:35" ht="46.5" customHeight="1" outlineLevel="1" x14ac:dyDescent="0.2">
      <c r="A894" s="24">
        <f t="shared" si="501"/>
        <v>1.5</v>
      </c>
      <c r="B894" s="25" t="s">
        <v>1642</v>
      </c>
      <c r="C894" s="26"/>
      <c r="D894" s="26" t="s">
        <v>31</v>
      </c>
      <c r="E894" s="27">
        <v>169375</v>
      </c>
      <c r="F894" s="26" t="s">
        <v>1643</v>
      </c>
      <c r="G894" s="27">
        <v>64904</v>
      </c>
      <c r="H894" s="39">
        <v>3</v>
      </c>
      <c r="I894" s="30">
        <f t="shared" si="502"/>
        <v>1.5</v>
      </c>
      <c r="J894" s="30">
        <v>0</v>
      </c>
      <c r="K894" s="31" t="s">
        <v>33</v>
      </c>
      <c r="L894" s="32"/>
      <c r="M894" s="32"/>
      <c r="N894" s="32"/>
      <c r="O894" s="33">
        <f>VLOOKUP(K894,Зони!B:D,2,FALSE)</f>
        <v>0</v>
      </c>
      <c r="P894" s="34" t="str">
        <f t="shared" si="503"/>
        <v>немає даних</v>
      </c>
      <c r="Q894" s="34">
        <f t="shared" ref="Q894:Q897" si="510">IF(OR(K894="стелаж",K894="2й поверх 1"),ROUND(T894*A894,3),IFERROR(ROUND(P894,1)*U894/100,"немає даних"))</f>
        <v>0.11899999999999999</v>
      </c>
      <c r="R894" s="26">
        <v>2</v>
      </c>
      <c r="S894" s="35">
        <f>VLOOKUP(E894,ящв!A:H,3,FALSE)</f>
        <v>16</v>
      </c>
      <c r="T894" s="35">
        <f>VLOOKUP(E894,ящв!A:H,4,FALSE)</f>
        <v>7.9000000000000001E-2</v>
      </c>
      <c r="U894" s="33">
        <v>47</v>
      </c>
      <c r="V894" s="33">
        <v>39.700000000000003</v>
      </c>
      <c r="W894" s="36">
        <v>42.4</v>
      </c>
      <c r="X894" s="37">
        <f>VLOOKUP(E894,шт!A:H,3,FALSE)</f>
        <v>7.72</v>
      </c>
      <c r="Y894" s="38">
        <v>7.72</v>
      </c>
      <c r="Z894" s="38">
        <v>46</v>
      </c>
      <c r="AA894" s="38">
        <v>37</v>
      </c>
      <c r="AB894" s="38">
        <v>21</v>
      </c>
      <c r="AC894" s="11"/>
      <c r="AD894" s="11"/>
      <c r="AE894" s="11"/>
      <c r="AF894" s="11"/>
      <c r="AG894" s="11"/>
      <c r="AH894" s="11"/>
      <c r="AI894" s="11"/>
    </row>
    <row r="895" spans="1:35" ht="46.5" customHeight="1" outlineLevel="1" x14ac:dyDescent="0.2">
      <c r="A895" s="24">
        <f t="shared" si="501"/>
        <v>15</v>
      </c>
      <c r="B895" s="25" t="s">
        <v>1644</v>
      </c>
      <c r="C895" s="26"/>
      <c r="D895" s="26"/>
      <c r="E895" s="27">
        <v>174477</v>
      </c>
      <c r="F895" s="26" t="s">
        <v>1645</v>
      </c>
      <c r="G895" s="28">
        <v>67699</v>
      </c>
      <c r="H895" s="29"/>
      <c r="I895" s="30">
        <f t="shared" si="502"/>
        <v>0</v>
      </c>
      <c r="J895" s="30">
        <v>15</v>
      </c>
      <c r="K895" s="31" t="s">
        <v>33</v>
      </c>
      <c r="L895" s="32"/>
      <c r="M895" s="32"/>
      <c r="N895" s="32"/>
      <c r="O895" s="33">
        <f>VLOOKUP(K895,Зони!B:D,2,FALSE)</f>
        <v>0</v>
      </c>
      <c r="P895" s="34" t="str">
        <f t="shared" si="503"/>
        <v>немає даних</v>
      </c>
      <c r="Q895" s="34">
        <f t="shared" si="510"/>
        <v>0.51</v>
      </c>
      <c r="R895" s="26">
        <v>2</v>
      </c>
      <c r="S895" s="35">
        <f>VLOOKUP(E895,ящв!A:H,3,FALSE)</f>
        <v>11.4</v>
      </c>
      <c r="T895" s="35">
        <f>VLOOKUP(E895,ящв!A:H,4,FALSE)</f>
        <v>3.4000000000000002E-2</v>
      </c>
      <c r="U895" s="33">
        <v>40</v>
      </c>
      <c r="V895" s="33">
        <v>27</v>
      </c>
      <c r="W895" s="36">
        <v>31.5</v>
      </c>
      <c r="X895" s="37">
        <f>VLOOKUP(E895,шт!A:H,3,FALSE)</f>
        <v>3.2</v>
      </c>
      <c r="Y895" s="38">
        <v>3.2</v>
      </c>
      <c r="Z895" s="38">
        <v>39</v>
      </c>
      <c r="AA895" s="38">
        <v>30</v>
      </c>
      <c r="AB895" s="38">
        <v>12</v>
      </c>
      <c r="AC895" s="11"/>
      <c r="AD895" s="11"/>
      <c r="AE895" s="11"/>
      <c r="AF895" s="11"/>
      <c r="AG895" s="11"/>
      <c r="AH895" s="11"/>
      <c r="AI895" s="11"/>
    </row>
    <row r="896" spans="1:35" ht="46.5" customHeight="1" outlineLevel="1" x14ac:dyDescent="0.2">
      <c r="A896" s="24">
        <f t="shared" si="501"/>
        <v>13</v>
      </c>
      <c r="B896" s="25" t="s">
        <v>1646</v>
      </c>
      <c r="C896" s="26"/>
      <c r="D896" s="26" t="s">
        <v>31</v>
      </c>
      <c r="E896" s="27">
        <v>173557</v>
      </c>
      <c r="F896" s="26" t="s">
        <v>1647</v>
      </c>
      <c r="G896" s="27">
        <v>64114</v>
      </c>
      <c r="H896" s="39">
        <v>6</v>
      </c>
      <c r="I896" s="30">
        <f t="shared" si="502"/>
        <v>3</v>
      </c>
      <c r="J896" s="30">
        <v>10</v>
      </c>
      <c r="K896" s="31" t="s">
        <v>33</v>
      </c>
      <c r="L896" s="32"/>
      <c r="M896" s="32"/>
      <c r="N896" s="32"/>
      <c r="O896" s="33">
        <f>VLOOKUP(K896,Зони!B:D,2,FALSE)</f>
        <v>0</v>
      </c>
      <c r="P896" s="34" t="str">
        <f t="shared" si="503"/>
        <v>немає даних</v>
      </c>
      <c r="Q896" s="34">
        <f t="shared" si="510"/>
        <v>0.624</v>
      </c>
      <c r="R896" s="26">
        <v>2</v>
      </c>
      <c r="S896" s="35">
        <f>VLOOKUP(E896,ящв!A:H,3,FALSE)</f>
        <v>11.3</v>
      </c>
      <c r="T896" s="35">
        <f>VLOOKUP(E896,ящв!A:H,4,FALSE)</f>
        <v>4.8000000000000001E-2</v>
      </c>
      <c r="U896" s="33">
        <v>36.9</v>
      </c>
      <c r="V896" s="33">
        <v>30.7</v>
      </c>
      <c r="W896" s="36">
        <v>42.4</v>
      </c>
      <c r="X896" s="37">
        <f>VLOOKUP(E896,шт!A:H,3,FALSE)</f>
        <v>3.2</v>
      </c>
      <c r="Y896" s="38">
        <v>3.2</v>
      </c>
      <c r="Z896" s="38">
        <v>41</v>
      </c>
      <c r="AA896" s="38">
        <v>36</v>
      </c>
      <c r="AB896" s="38">
        <v>15</v>
      </c>
      <c r="AC896" s="11"/>
      <c r="AD896" s="11"/>
      <c r="AE896" s="11"/>
      <c r="AF896" s="11"/>
      <c r="AG896" s="11"/>
      <c r="AH896" s="11"/>
      <c r="AI896" s="11"/>
    </row>
    <row r="897" spans="1:35" ht="46.5" customHeight="1" outlineLevel="1" x14ac:dyDescent="0.2">
      <c r="A897" s="24">
        <f t="shared" si="501"/>
        <v>13</v>
      </c>
      <c r="B897" s="25" t="s">
        <v>1648</v>
      </c>
      <c r="C897" s="26"/>
      <c r="D897" s="26" t="s">
        <v>31</v>
      </c>
      <c r="E897" s="27">
        <v>169033</v>
      </c>
      <c r="F897" s="26" t="s">
        <v>1649</v>
      </c>
      <c r="G897" s="27">
        <v>64118</v>
      </c>
      <c r="H897" s="39">
        <v>6</v>
      </c>
      <c r="I897" s="30">
        <f t="shared" si="502"/>
        <v>3</v>
      </c>
      <c r="J897" s="30">
        <v>10</v>
      </c>
      <c r="K897" s="31" t="s">
        <v>33</v>
      </c>
      <c r="L897" s="32"/>
      <c r="M897" s="32"/>
      <c r="N897" s="32"/>
      <c r="O897" s="33">
        <f>VLOOKUP(K897,Зони!B:D,2,FALSE)</f>
        <v>0</v>
      </c>
      <c r="P897" s="34" t="str">
        <f t="shared" si="503"/>
        <v>немає даних</v>
      </c>
      <c r="Q897" s="34">
        <f t="shared" si="510"/>
        <v>0.754</v>
      </c>
      <c r="R897" s="26">
        <v>2</v>
      </c>
      <c r="S897" s="35">
        <f>VLOOKUP(E897,ящв!A:H,3,FALSE)</f>
        <v>12.2</v>
      </c>
      <c r="T897" s="35">
        <f>VLOOKUP(E897,ящв!A:H,4,FALSE)</f>
        <v>5.8000000000000003E-2</v>
      </c>
      <c r="U897" s="33">
        <v>37.1</v>
      </c>
      <c r="V897" s="33">
        <v>36.9</v>
      </c>
      <c r="W897" s="36">
        <v>42.4</v>
      </c>
      <c r="X897" s="37">
        <f>VLOOKUP(E897,шт!A:H,3,FALSE)</f>
        <v>6</v>
      </c>
      <c r="Y897" s="38">
        <v>6</v>
      </c>
      <c r="Z897" s="38">
        <v>41</v>
      </c>
      <c r="AA897" s="38">
        <v>33</v>
      </c>
      <c r="AB897" s="38">
        <v>18</v>
      </c>
      <c r="AC897" s="11"/>
      <c r="AD897" s="11"/>
      <c r="AE897" s="11"/>
      <c r="AF897" s="11"/>
      <c r="AG897" s="11"/>
      <c r="AH897" s="11"/>
      <c r="AI897" s="11"/>
    </row>
    <row r="898" spans="1:35" ht="46.5" customHeight="1" outlineLevel="1" x14ac:dyDescent="0.2">
      <c r="A898" s="24">
        <f t="shared" si="501"/>
        <v>8</v>
      </c>
      <c r="B898" s="25" t="s">
        <v>1650</v>
      </c>
      <c r="C898" s="26"/>
      <c r="D898" s="26" t="s">
        <v>31</v>
      </c>
      <c r="E898" s="27">
        <v>174703</v>
      </c>
      <c r="F898" s="26" t="s">
        <v>1651</v>
      </c>
      <c r="G898" s="27">
        <v>64179</v>
      </c>
      <c r="H898" s="39">
        <v>8</v>
      </c>
      <c r="I898" s="45">
        <f t="shared" si="502"/>
        <v>8</v>
      </c>
      <c r="J898" s="30">
        <v>0</v>
      </c>
      <c r="K898" s="31" t="s">
        <v>33</v>
      </c>
      <c r="L898" s="32"/>
      <c r="M898" s="32"/>
      <c r="N898" s="32"/>
      <c r="O898" s="33">
        <f>VLOOKUP(K898,Зони!B:D,2,FALSE)</f>
        <v>0</v>
      </c>
      <c r="P898" s="34" t="str">
        <f t="shared" si="503"/>
        <v>немає даних</v>
      </c>
      <c r="Q898" s="34">
        <f>IF(OR(K898="стелаж",K898="2й поверх 1"),ROUND(U898*V898*W898/100/100/100*A898,3),IFERROR(ROUND(P898,1)*U898/100,"немає даних"))</f>
        <v>0.14199999999999999</v>
      </c>
      <c r="R898" s="47">
        <v>1</v>
      </c>
      <c r="S898" s="49">
        <f t="shared" ref="S898:W898" si="511">IF(X898&lt;&gt;"",X898,"немає даних")</f>
        <v>3.3</v>
      </c>
      <c r="T898" s="48">
        <f t="shared" si="511"/>
        <v>3.3</v>
      </c>
      <c r="U898" s="48">
        <f t="shared" si="511"/>
        <v>41</v>
      </c>
      <c r="V898" s="48">
        <f t="shared" si="511"/>
        <v>36</v>
      </c>
      <c r="W898" s="48">
        <f t="shared" si="511"/>
        <v>12</v>
      </c>
      <c r="X898" s="37">
        <f>VLOOKUP(E898,шт!A:H,3,FALSE)</f>
        <v>3.3</v>
      </c>
      <c r="Y898" s="38">
        <v>3.3</v>
      </c>
      <c r="Z898" s="38">
        <v>41</v>
      </c>
      <c r="AA898" s="38">
        <v>36</v>
      </c>
      <c r="AB898" s="38">
        <v>12</v>
      </c>
      <c r="AC898" s="11"/>
      <c r="AD898" s="11"/>
      <c r="AE898" s="11"/>
      <c r="AF898" s="11"/>
      <c r="AG898" s="11"/>
      <c r="AH898" s="11"/>
      <c r="AI898" s="11"/>
    </row>
    <row r="899" spans="1:35" ht="46.5" customHeight="1" outlineLevel="1" x14ac:dyDescent="0.2">
      <c r="A899" s="24">
        <f t="shared" si="501"/>
        <v>47.5</v>
      </c>
      <c r="B899" s="25" t="s">
        <v>1652</v>
      </c>
      <c r="C899" s="26"/>
      <c r="D899" s="26" t="s">
        <v>31</v>
      </c>
      <c r="E899" s="27">
        <v>167910</v>
      </c>
      <c r="F899" s="26" t="s">
        <v>1653</v>
      </c>
      <c r="G899" s="27">
        <v>67770</v>
      </c>
      <c r="H899" s="39">
        <v>15</v>
      </c>
      <c r="I899" s="30">
        <f t="shared" si="502"/>
        <v>7.5</v>
      </c>
      <c r="J899" s="30">
        <v>40</v>
      </c>
      <c r="K899" s="31" t="s">
        <v>903</v>
      </c>
      <c r="L899" s="32"/>
      <c r="M899" s="32"/>
      <c r="N899" s="31">
        <v>6</v>
      </c>
      <c r="O899" s="33">
        <f>VLOOKUP(K899,Зони!B:D,2,FALSE)</f>
        <v>4</v>
      </c>
      <c r="P899" s="34">
        <f t="shared" si="503"/>
        <v>0.93020833333333341</v>
      </c>
      <c r="Q899" s="34">
        <f t="shared" ref="Q899:Q903" si="512">IFERROR(ROUND(P899,1)*U899/100,"немає даних")</f>
        <v>0.32219999999999999</v>
      </c>
      <c r="R899" s="26">
        <v>2</v>
      </c>
      <c r="S899" s="35">
        <f>VLOOKUP(E899,ящв!A:H,3,FALSE)</f>
        <v>16.7</v>
      </c>
      <c r="T899" s="35">
        <f>VLOOKUP(E899,ящв!A:H,4,FALSE)</f>
        <v>7.0999999999999994E-2</v>
      </c>
      <c r="U899" s="40">
        <v>35.799999999999997</v>
      </c>
      <c r="V899" s="40">
        <v>47</v>
      </c>
      <c r="W899" s="36">
        <v>42.4</v>
      </c>
      <c r="X899" s="37">
        <f>VLOOKUP(E899,шт!A:H,3,FALSE)</f>
        <v>8.35</v>
      </c>
      <c r="Y899" s="38">
        <v>8.35</v>
      </c>
      <c r="Z899" s="38">
        <v>40</v>
      </c>
      <c r="AA899" s="38">
        <v>36.5</v>
      </c>
      <c r="AB899" s="38">
        <v>20.5</v>
      </c>
      <c r="AC899" s="11"/>
      <c r="AD899" s="11"/>
      <c r="AE899" s="11"/>
      <c r="AF899" s="11"/>
      <c r="AG899" s="11"/>
      <c r="AH899" s="11"/>
      <c r="AI899" s="11"/>
    </row>
    <row r="900" spans="1:35" ht="46.5" customHeight="1" outlineLevel="1" x14ac:dyDescent="0.2">
      <c r="A900" s="24">
        <f t="shared" si="501"/>
        <v>57</v>
      </c>
      <c r="B900" s="25" t="s">
        <v>1654</v>
      </c>
      <c r="C900" s="26"/>
      <c r="D900" s="26" t="s">
        <v>31</v>
      </c>
      <c r="E900" s="27">
        <v>174118</v>
      </c>
      <c r="F900" s="26" t="s">
        <v>1655</v>
      </c>
      <c r="G900" s="27">
        <v>64159</v>
      </c>
      <c r="H900" s="39">
        <v>4</v>
      </c>
      <c r="I900" s="30">
        <f t="shared" si="502"/>
        <v>2</v>
      </c>
      <c r="J900" s="30">
        <v>55</v>
      </c>
      <c r="K900" s="31" t="s">
        <v>903</v>
      </c>
      <c r="L900" s="32"/>
      <c r="M900" s="32"/>
      <c r="N900" s="31">
        <v>6</v>
      </c>
      <c r="O900" s="33">
        <f>VLOOKUP(K900,Зони!B:D,2,FALSE)</f>
        <v>4</v>
      </c>
      <c r="P900" s="34">
        <f t="shared" si="503"/>
        <v>0.87637500000000002</v>
      </c>
      <c r="Q900" s="34">
        <f t="shared" si="512"/>
        <v>0.28710000000000002</v>
      </c>
      <c r="R900" s="26">
        <v>2</v>
      </c>
      <c r="S900" s="35">
        <f>VLOOKUP(E900,ящв!A:H,3,FALSE)</f>
        <v>11.6</v>
      </c>
      <c r="T900" s="35">
        <f>VLOOKUP(E900,ящв!A:H,4,FALSE)</f>
        <v>0.05</v>
      </c>
      <c r="U900" s="40">
        <v>31.9</v>
      </c>
      <c r="V900" s="40">
        <v>36.9</v>
      </c>
      <c r="W900" s="36">
        <v>42.4</v>
      </c>
      <c r="X900" s="37">
        <f>VLOOKUP(E900,шт!A:H,3,FALSE)</f>
        <v>6</v>
      </c>
      <c r="Y900" s="38">
        <v>6</v>
      </c>
      <c r="Z900" s="38">
        <v>41</v>
      </c>
      <c r="AA900" s="38">
        <v>15</v>
      </c>
      <c r="AB900" s="38">
        <v>36</v>
      </c>
      <c r="AC900" s="11"/>
      <c r="AD900" s="11"/>
      <c r="AE900" s="11"/>
      <c r="AF900" s="11"/>
      <c r="AG900" s="11"/>
      <c r="AH900" s="11"/>
      <c r="AI900" s="11"/>
    </row>
    <row r="901" spans="1:35" ht="46.5" customHeight="1" outlineLevel="1" x14ac:dyDescent="0.2">
      <c r="A901" s="24">
        <f t="shared" si="501"/>
        <v>250.5</v>
      </c>
      <c r="B901" s="25" t="s">
        <v>1656</v>
      </c>
      <c r="C901" s="26"/>
      <c r="D901" s="26" t="s">
        <v>31</v>
      </c>
      <c r="E901" s="27">
        <v>168348</v>
      </c>
      <c r="F901" s="26" t="s">
        <v>1657</v>
      </c>
      <c r="G901" s="27">
        <v>64136</v>
      </c>
      <c r="H901" s="39">
        <v>81</v>
      </c>
      <c r="I901" s="30">
        <f t="shared" si="502"/>
        <v>40.5</v>
      </c>
      <c r="J901" s="30">
        <v>210</v>
      </c>
      <c r="K901" s="31" t="s">
        <v>1658</v>
      </c>
      <c r="L901" s="32"/>
      <c r="M901" s="32"/>
      <c r="N901" s="31">
        <v>8</v>
      </c>
      <c r="O901" s="33">
        <f>VLOOKUP(K901,Зони!B:D,2,FALSE)</f>
        <v>2.5</v>
      </c>
      <c r="P901" s="34">
        <f t="shared" si="503"/>
        <v>4.9599000000000002</v>
      </c>
      <c r="Q901" s="34">
        <f t="shared" si="512"/>
        <v>2</v>
      </c>
      <c r="R901" s="26">
        <v>2</v>
      </c>
      <c r="S901" s="35">
        <f>VLOOKUP(E901,ящв!A:H,3,FALSE)</f>
        <v>14.35</v>
      </c>
      <c r="T901" s="35">
        <f>VLOOKUP(E901,ящв!A:H,4,FALSE)</f>
        <v>6.7000000000000004E-2</v>
      </c>
      <c r="U901" s="40">
        <v>40</v>
      </c>
      <c r="V901" s="40">
        <v>39.6</v>
      </c>
      <c r="W901" s="36">
        <v>42.4</v>
      </c>
      <c r="X901" s="37">
        <f>VLOOKUP(E901,шт!A:H,3,FALSE)</f>
        <v>7.8</v>
      </c>
      <c r="Y901" s="38">
        <v>7.8</v>
      </c>
      <c r="Z901" s="38">
        <v>46</v>
      </c>
      <c r="AA901" s="38">
        <v>37.5</v>
      </c>
      <c r="AB901" s="38">
        <v>17.5</v>
      </c>
      <c r="AC901" s="11"/>
      <c r="AD901" s="11"/>
      <c r="AE901" s="11"/>
      <c r="AF901" s="11"/>
      <c r="AG901" s="11"/>
      <c r="AH901" s="11"/>
      <c r="AI901" s="11"/>
    </row>
    <row r="902" spans="1:35" ht="46.5" customHeight="1" outlineLevel="1" x14ac:dyDescent="0.2">
      <c r="A902" s="24">
        <f t="shared" si="501"/>
        <v>33</v>
      </c>
      <c r="B902" s="25" t="s">
        <v>1659</v>
      </c>
      <c r="C902" s="26"/>
      <c r="D902" s="26" t="s">
        <v>31</v>
      </c>
      <c r="E902" s="27">
        <v>168356</v>
      </c>
      <c r="F902" s="26" t="s">
        <v>1660</v>
      </c>
      <c r="G902" s="27">
        <v>64124</v>
      </c>
      <c r="H902" s="39">
        <v>6</v>
      </c>
      <c r="I902" s="30">
        <f t="shared" si="502"/>
        <v>3</v>
      </c>
      <c r="J902" s="30">
        <v>30</v>
      </c>
      <c r="K902" s="31" t="s">
        <v>58</v>
      </c>
      <c r="L902" s="32"/>
      <c r="M902" s="32"/>
      <c r="N902" s="31">
        <v>7</v>
      </c>
      <c r="O902" s="33">
        <f>VLOOKUP(K902,Зони!B:D,2,FALSE)</f>
        <v>2</v>
      </c>
      <c r="P902" s="34">
        <f t="shared" si="503"/>
        <v>0.84385714285714286</v>
      </c>
      <c r="Q902" s="34">
        <f t="shared" si="512"/>
        <v>0.32</v>
      </c>
      <c r="R902" s="26">
        <v>2</v>
      </c>
      <c r="S902" s="35">
        <f>VLOOKUP(E902,ящв!A:H,3,FALSE)</f>
        <v>12.4</v>
      </c>
      <c r="T902" s="35">
        <f>VLOOKUP(E902,ящв!A:H,4,FALSE)</f>
        <v>6.0999999999999999E-2</v>
      </c>
      <c r="U902" s="33">
        <v>40</v>
      </c>
      <c r="V902" s="33">
        <v>35.799999999999997</v>
      </c>
      <c r="W902" s="36">
        <v>42.4</v>
      </c>
      <c r="X902" s="37">
        <f>VLOOKUP(E902,шт!A:H,3,FALSE)</f>
        <v>7.2</v>
      </c>
      <c r="Y902" s="38">
        <v>7.2</v>
      </c>
      <c r="Z902" s="38">
        <v>46</v>
      </c>
      <c r="AA902" s="38">
        <v>38</v>
      </c>
      <c r="AB902" s="38">
        <v>17.5</v>
      </c>
      <c r="AC902" s="11"/>
      <c r="AD902" s="11"/>
      <c r="AE902" s="11"/>
      <c r="AF902" s="11"/>
      <c r="AG902" s="11"/>
      <c r="AH902" s="11"/>
      <c r="AI902" s="11"/>
    </row>
    <row r="903" spans="1:35" ht="46.5" customHeight="1" outlineLevel="1" x14ac:dyDescent="0.2">
      <c r="A903" s="24">
        <f t="shared" si="501"/>
        <v>341</v>
      </c>
      <c r="B903" s="25" t="s">
        <v>1661</v>
      </c>
      <c r="C903" s="26"/>
      <c r="D903" s="26" t="s">
        <v>31</v>
      </c>
      <c r="E903" s="27">
        <v>171855</v>
      </c>
      <c r="F903" s="26" t="s">
        <v>1662</v>
      </c>
      <c r="G903" s="27">
        <v>64428</v>
      </c>
      <c r="H903" s="39">
        <v>82</v>
      </c>
      <c r="I903" s="30">
        <f t="shared" si="502"/>
        <v>41</v>
      </c>
      <c r="J903" s="30">
        <v>300</v>
      </c>
      <c r="K903" s="31" t="s">
        <v>1663</v>
      </c>
      <c r="L903" s="32"/>
      <c r="M903" s="32"/>
      <c r="N903" s="31">
        <v>7</v>
      </c>
      <c r="O903" s="33">
        <f>VLOOKUP(K903,Зони!B:D,2,FALSE)</f>
        <v>3</v>
      </c>
      <c r="P903" s="34">
        <f t="shared" si="503"/>
        <v>6.0243333333333338</v>
      </c>
      <c r="Q903" s="34">
        <f t="shared" si="512"/>
        <v>2.82</v>
      </c>
      <c r="R903" s="26">
        <v>2</v>
      </c>
      <c r="S903" s="35">
        <f>VLOOKUP(E903,ящв!A:H,3,FALSE)</f>
        <v>18.3</v>
      </c>
      <c r="T903" s="35">
        <f>VLOOKUP(E903,ящв!A:H,4,FALSE)</f>
        <v>7.4999999999999997E-2</v>
      </c>
      <c r="U903" s="33">
        <v>47</v>
      </c>
      <c r="V903" s="33">
        <v>37.1</v>
      </c>
      <c r="W903" s="36">
        <v>43</v>
      </c>
      <c r="X903" s="37">
        <f>VLOOKUP(E903,шт!A:H,3,FALSE)</f>
        <v>6</v>
      </c>
      <c r="Y903" s="38">
        <v>6</v>
      </c>
      <c r="Z903" s="38">
        <v>46</v>
      </c>
      <c r="AA903" s="38">
        <v>40</v>
      </c>
      <c r="AB903" s="38">
        <v>18</v>
      </c>
      <c r="AC903" s="11"/>
      <c r="AD903" s="11"/>
      <c r="AE903" s="11"/>
      <c r="AF903" s="11"/>
      <c r="AG903" s="11"/>
      <c r="AH903" s="11"/>
      <c r="AI903" s="11"/>
    </row>
    <row r="904" spans="1:35" ht="46.5" customHeight="1" outlineLevel="1" x14ac:dyDescent="0.2">
      <c r="A904" s="24">
        <f t="shared" si="501"/>
        <v>27</v>
      </c>
      <c r="B904" s="25" t="s">
        <v>1664</v>
      </c>
      <c r="C904" s="26"/>
      <c r="D904" s="26" t="s">
        <v>31</v>
      </c>
      <c r="E904" s="27">
        <v>171871</v>
      </c>
      <c r="F904" s="26" t="s">
        <v>1665</v>
      </c>
      <c r="G904" s="27">
        <v>64126</v>
      </c>
      <c r="H904" s="39">
        <v>24</v>
      </c>
      <c r="I904" s="30">
        <f t="shared" si="502"/>
        <v>12</v>
      </c>
      <c r="J904" s="30">
        <v>15</v>
      </c>
      <c r="K904" s="31" t="s">
        <v>33</v>
      </c>
      <c r="L904" s="32"/>
      <c r="M904" s="32"/>
      <c r="N904" s="32"/>
      <c r="O904" s="33">
        <f>VLOOKUP(K904,Зони!B:D,2,FALSE)</f>
        <v>0</v>
      </c>
      <c r="P904" s="34" t="str">
        <f t="shared" si="503"/>
        <v>немає даних</v>
      </c>
      <c r="Q904" s="34">
        <f>IF(OR(K904="стелаж",K904="2й поверх 1"),ROUND(T904*A904,3),IFERROR(ROUND(P904,1)*U904/100,"немає даних"))</f>
        <v>1.998</v>
      </c>
      <c r="R904" s="26">
        <v>2</v>
      </c>
      <c r="S904" s="35">
        <f>VLOOKUP(E904,ящв!A:H,3,FALSE)</f>
        <v>14.7</v>
      </c>
      <c r="T904" s="35">
        <f>VLOOKUP(E904,ящв!A:H,4,FALSE)</f>
        <v>7.3999999999999996E-2</v>
      </c>
      <c r="U904" s="33">
        <v>47</v>
      </c>
      <c r="V904" s="33">
        <v>37.1</v>
      </c>
      <c r="W904" s="36">
        <v>42.4</v>
      </c>
      <c r="X904" s="37">
        <f>VLOOKUP(E904,шт!A:H,3,FALSE)</f>
        <v>7.2</v>
      </c>
      <c r="Y904" s="38">
        <v>7.2</v>
      </c>
      <c r="Z904" s="38">
        <v>45.5</v>
      </c>
      <c r="AA904" s="38">
        <v>37</v>
      </c>
      <c r="AB904" s="38">
        <v>18.5</v>
      </c>
      <c r="AC904" s="11"/>
      <c r="AD904" s="11"/>
      <c r="AE904" s="11"/>
      <c r="AF904" s="11"/>
      <c r="AG904" s="11"/>
      <c r="AH904" s="11"/>
      <c r="AI904" s="11"/>
    </row>
    <row r="905" spans="1:35" ht="46.5" customHeight="1" outlineLevel="1" x14ac:dyDescent="0.2">
      <c r="A905" s="24">
        <f t="shared" si="501"/>
        <v>93</v>
      </c>
      <c r="B905" s="25" t="s">
        <v>1666</v>
      </c>
      <c r="C905" s="26"/>
      <c r="D905" s="26" t="s">
        <v>31</v>
      </c>
      <c r="E905" s="27">
        <v>167965</v>
      </c>
      <c r="F905" s="26" t="s">
        <v>1667</v>
      </c>
      <c r="G905" s="27">
        <v>64414</v>
      </c>
      <c r="H905" s="39">
        <v>36</v>
      </c>
      <c r="I905" s="30">
        <f t="shared" si="502"/>
        <v>18</v>
      </c>
      <c r="J905" s="30">
        <v>75</v>
      </c>
      <c r="K905" s="31" t="s">
        <v>1658</v>
      </c>
      <c r="L905" s="32"/>
      <c r="M905" s="32"/>
      <c r="N905" s="31">
        <v>6</v>
      </c>
      <c r="O905" s="33">
        <f>VLOOKUP(K905,Зони!B:D,2,FALSE)</f>
        <v>2.5</v>
      </c>
      <c r="P905" s="34">
        <f t="shared" si="503"/>
        <v>2.9140000000000001</v>
      </c>
      <c r="Q905" s="34">
        <f>IFERROR(ROUND(P905,1)*U905/100,"немає даних")</f>
        <v>1.1107</v>
      </c>
      <c r="R905" s="26">
        <v>2</v>
      </c>
      <c r="S905" s="35">
        <f>VLOOKUP(E905,ящв!A:H,3,FALSE)</f>
        <v>18.649999999999999</v>
      </c>
      <c r="T905" s="35">
        <f>VLOOKUP(E905,ящв!A:H,4,FALSE)</f>
        <v>7.5999999999999998E-2</v>
      </c>
      <c r="U905" s="40">
        <v>38.299999999999997</v>
      </c>
      <c r="V905" s="40">
        <v>47</v>
      </c>
      <c r="W905" s="36">
        <v>42.4</v>
      </c>
      <c r="X905" s="37">
        <f>VLOOKUP(E905,шт!A:H,3,FALSE)</f>
        <v>9.3000000000000007</v>
      </c>
      <c r="Y905" s="38">
        <v>9.3000000000000007</v>
      </c>
      <c r="Z905" s="38">
        <v>46</v>
      </c>
      <c r="AA905" s="38">
        <v>37</v>
      </c>
      <c r="AB905" s="38">
        <v>19</v>
      </c>
      <c r="AC905" s="11"/>
      <c r="AD905" s="11"/>
      <c r="AE905" s="11"/>
      <c r="AF905" s="11"/>
      <c r="AG905" s="11"/>
      <c r="AH905" s="11"/>
      <c r="AI905" s="11"/>
    </row>
    <row r="906" spans="1:35" ht="46.5" customHeight="1" outlineLevel="1" x14ac:dyDescent="0.2">
      <c r="A906" s="24">
        <f t="shared" si="501"/>
        <v>2</v>
      </c>
      <c r="B906" s="25" t="s">
        <v>1668</v>
      </c>
      <c r="C906" s="26"/>
      <c r="D906" s="26"/>
      <c r="E906" s="27">
        <v>175021</v>
      </c>
      <c r="F906" s="26"/>
      <c r="G906" s="27">
        <v>64926</v>
      </c>
      <c r="H906" s="29"/>
      <c r="I906" s="45">
        <f t="shared" si="502"/>
        <v>0</v>
      </c>
      <c r="J906" s="30">
        <v>2</v>
      </c>
      <c r="K906" s="31" t="s">
        <v>33</v>
      </c>
      <c r="L906" s="32"/>
      <c r="M906" s="32"/>
      <c r="N906" s="32"/>
      <c r="O906" s="33">
        <f>VLOOKUP(K906,Зони!B:D,2,FALSE)</f>
        <v>0</v>
      </c>
      <c r="P906" s="34" t="str">
        <f t="shared" si="503"/>
        <v>немає даних</v>
      </c>
      <c r="Q906" s="46"/>
      <c r="R906" s="47">
        <v>1</v>
      </c>
      <c r="S906" s="44" t="str">
        <f>IF(X906&lt;&gt;"",X906*R906,"немає даних")</f>
        <v>немає даних</v>
      </c>
      <c r="T906" s="44" t="str">
        <f>IF(Y906&lt;&gt;"",Y906*R906,"немає даних")</f>
        <v>немає даних</v>
      </c>
      <c r="U906" s="48" t="str">
        <f t="shared" ref="U906:W906" si="513">IF(Z906&lt;&gt;"",Z906,"немає даних")</f>
        <v>немає даних</v>
      </c>
      <c r="V906" s="48" t="str">
        <f t="shared" si="513"/>
        <v>немає даних</v>
      </c>
      <c r="W906" s="48" t="str">
        <f t="shared" si="513"/>
        <v>немає даних</v>
      </c>
      <c r="X906" s="38"/>
      <c r="Y906" s="38"/>
      <c r="Z906" s="38"/>
      <c r="AA906" s="38"/>
      <c r="AB906" s="38"/>
      <c r="AC906" s="11"/>
      <c r="AD906" s="11"/>
      <c r="AE906" s="11"/>
      <c r="AF906" s="11"/>
      <c r="AG906" s="11"/>
      <c r="AH906" s="11"/>
      <c r="AI906" s="11"/>
    </row>
    <row r="907" spans="1:35" ht="46.5" customHeight="1" outlineLevel="1" x14ac:dyDescent="0.2">
      <c r="A907" s="24">
        <f t="shared" si="501"/>
        <v>41</v>
      </c>
      <c r="B907" s="25" t="s">
        <v>1669</v>
      </c>
      <c r="C907" s="26"/>
      <c r="D907" s="26"/>
      <c r="E907" s="27">
        <v>171864</v>
      </c>
      <c r="F907" s="26" t="s">
        <v>1670</v>
      </c>
      <c r="G907" s="27">
        <v>64490</v>
      </c>
      <c r="H907" s="39">
        <v>1</v>
      </c>
      <c r="I907" s="30">
        <f t="shared" si="502"/>
        <v>1</v>
      </c>
      <c r="J907" s="30">
        <v>40</v>
      </c>
      <c r="K907" s="31" t="s">
        <v>903</v>
      </c>
      <c r="L907" s="32"/>
      <c r="M907" s="32"/>
      <c r="N907" s="31">
        <v>7</v>
      </c>
      <c r="O907" s="33">
        <f>VLOOKUP(K907,Зони!B:D,2,FALSE)</f>
        <v>4</v>
      </c>
      <c r="P907" s="34">
        <f t="shared" si="503"/>
        <v>0.78192857142857131</v>
      </c>
      <c r="Q907" s="34">
        <f t="shared" ref="Q907:Q908" si="514">IFERROR(ROUND(P907,1)*U907/100,"немає даних")</f>
        <v>0.21359999999999998</v>
      </c>
      <c r="R907" s="26">
        <v>1</v>
      </c>
      <c r="S907" s="35">
        <f>VLOOKUP(E907,ящв!A:H,3,FALSE)</f>
        <v>16.399999999999999</v>
      </c>
      <c r="T907" s="35">
        <f>VLOOKUP(E907,ящв!A:H,4,FALSE)</f>
        <v>6.9000000000000006E-2</v>
      </c>
      <c r="U907" s="40">
        <v>26.7</v>
      </c>
      <c r="V907" s="40">
        <v>53.4</v>
      </c>
      <c r="W907" s="36">
        <v>48.5</v>
      </c>
      <c r="X907" s="37">
        <f>VLOOKUP(E907,шт!A:H,3,FALSE)</f>
        <v>16.7</v>
      </c>
      <c r="Y907" s="38">
        <v>16.7</v>
      </c>
      <c r="Z907" s="38">
        <v>53.4</v>
      </c>
      <c r="AA907" s="38">
        <v>48.5</v>
      </c>
      <c r="AB907" s="38">
        <v>23.7</v>
      </c>
      <c r="AC907" s="11"/>
      <c r="AD907" s="11"/>
      <c r="AE907" s="11"/>
      <c r="AF907" s="11"/>
      <c r="AG907" s="11"/>
      <c r="AH907" s="11"/>
      <c r="AI907" s="11"/>
    </row>
    <row r="908" spans="1:35" ht="46.5" customHeight="1" outlineLevel="1" x14ac:dyDescent="0.2">
      <c r="A908" s="24">
        <f t="shared" si="501"/>
        <v>73</v>
      </c>
      <c r="B908" s="25" t="s">
        <v>1671</v>
      </c>
      <c r="C908" s="26"/>
      <c r="D908" s="26" t="s">
        <v>31</v>
      </c>
      <c r="E908" s="27">
        <v>168347</v>
      </c>
      <c r="F908" s="26" t="s">
        <v>1672</v>
      </c>
      <c r="G908" s="27">
        <v>64418</v>
      </c>
      <c r="H908" s="39">
        <v>36</v>
      </c>
      <c r="I908" s="30">
        <f t="shared" si="502"/>
        <v>18</v>
      </c>
      <c r="J908" s="30">
        <v>55</v>
      </c>
      <c r="K908" s="31" t="s">
        <v>903</v>
      </c>
      <c r="L908" s="32"/>
      <c r="M908" s="32"/>
      <c r="N908" s="31">
        <v>5</v>
      </c>
      <c r="O908" s="33">
        <f>VLOOKUP(K908,Зони!B:D,2,FALSE)</f>
        <v>4</v>
      </c>
      <c r="P908" s="34">
        <f t="shared" si="503"/>
        <v>1.60965</v>
      </c>
      <c r="Q908" s="34">
        <f t="shared" si="514"/>
        <v>0.76</v>
      </c>
      <c r="R908" s="26">
        <v>2</v>
      </c>
      <c r="S908" s="35">
        <f>VLOOKUP(E908,ящв!A:H,3,FALSE)</f>
        <v>21</v>
      </c>
      <c r="T908" s="35">
        <f>VLOOKUP(E908,ящв!A:H,4,FALSE)</f>
        <v>8.8999999999999996E-2</v>
      </c>
      <c r="U908" s="33">
        <v>47.5</v>
      </c>
      <c r="V908" s="33">
        <v>44.1</v>
      </c>
      <c r="W908" s="36">
        <v>42.4</v>
      </c>
      <c r="X908" s="37">
        <f>VLOOKUP(E908,шт!A:H,3,FALSE)</f>
        <v>10.5</v>
      </c>
      <c r="Y908" s="38">
        <v>10.5</v>
      </c>
      <c r="Z908" s="38">
        <v>46</v>
      </c>
      <c r="AA908" s="38">
        <v>37</v>
      </c>
      <c r="AB908" s="38">
        <v>24</v>
      </c>
      <c r="AC908" s="11"/>
      <c r="AD908" s="11"/>
      <c r="AE908" s="11"/>
      <c r="AF908" s="11"/>
      <c r="AG908" s="11"/>
      <c r="AH908" s="11"/>
      <c r="AI908" s="11"/>
    </row>
    <row r="909" spans="1:35" ht="46.5" customHeight="1" outlineLevel="1" x14ac:dyDescent="0.2">
      <c r="A909" s="24">
        <f t="shared" si="501"/>
        <v>10</v>
      </c>
      <c r="B909" s="25" t="s">
        <v>1673</v>
      </c>
      <c r="C909" s="26"/>
      <c r="D909" s="26"/>
      <c r="E909" s="27">
        <v>174467</v>
      </c>
      <c r="F909" s="26"/>
      <c r="G909" s="26" t="s">
        <v>1674</v>
      </c>
      <c r="H909" s="29"/>
      <c r="I909" s="30">
        <f t="shared" si="502"/>
        <v>0</v>
      </c>
      <c r="J909" s="30">
        <v>10</v>
      </c>
      <c r="K909" s="31" t="s">
        <v>33</v>
      </c>
      <c r="L909" s="32"/>
      <c r="M909" s="32"/>
      <c r="N909" s="32"/>
      <c r="O909" s="33">
        <f>VLOOKUP(K909,Зони!B:D,2,FALSE)</f>
        <v>0</v>
      </c>
      <c r="P909" s="34" t="str">
        <f t="shared" si="503"/>
        <v>немає даних</v>
      </c>
      <c r="Q909" s="34">
        <f>IF(OR(K909="стелаж",K909="2й поверх 1"),ROUND(T909*A909,3),IFERROR(ROUND(P909,1)*U909/100,"немає даних"))</f>
        <v>0.34</v>
      </c>
      <c r="R909" s="26">
        <v>1</v>
      </c>
      <c r="S909" s="44" t="str">
        <f>IF(X909&lt;&gt;"",X909*R909,"немає даних")</f>
        <v>немає даних</v>
      </c>
      <c r="T909" s="35">
        <f>VLOOKUP(E909,ящв!A:H,4,FALSE)</f>
        <v>3.4000000000000002E-2</v>
      </c>
      <c r="U909" s="33">
        <v>0</v>
      </c>
      <c r="V909" s="33">
        <v>0</v>
      </c>
      <c r="W909" s="36">
        <v>0</v>
      </c>
      <c r="X909" s="38"/>
      <c r="Y909" s="38"/>
      <c r="Z909" s="38"/>
      <c r="AA909" s="38"/>
      <c r="AB909" s="38"/>
      <c r="AC909" s="11"/>
      <c r="AD909" s="11"/>
      <c r="AE909" s="11"/>
      <c r="AF909" s="11"/>
      <c r="AG909" s="11"/>
      <c r="AH909" s="11"/>
      <c r="AI909" s="11"/>
    </row>
    <row r="910" spans="1:35" ht="46.5" customHeight="1" outlineLevel="1" x14ac:dyDescent="0.2">
      <c r="A910" s="24">
        <f t="shared" si="501"/>
        <v>549</v>
      </c>
      <c r="B910" s="25" t="s">
        <v>1675</v>
      </c>
      <c r="C910" s="26"/>
      <c r="D910" s="26" t="s">
        <v>31</v>
      </c>
      <c r="E910" s="27">
        <v>170429</v>
      </c>
      <c r="F910" s="26" t="s">
        <v>1676</v>
      </c>
      <c r="G910" s="27">
        <v>64448</v>
      </c>
      <c r="H910" s="39">
        <v>99</v>
      </c>
      <c r="I910" s="30">
        <f t="shared" si="502"/>
        <v>99</v>
      </c>
      <c r="J910" s="30">
        <v>450</v>
      </c>
      <c r="K910" s="31" t="s">
        <v>90</v>
      </c>
      <c r="L910" s="32"/>
      <c r="M910" s="32"/>
      <c r="N910" s="31">
        <v>7</v>
      </c>
      <c r="O910" s="33">
        <f>VLOOKUP(K910,Зони!B:D,2,FALSE)</f>
        <v>3</v>
      </c>
      <c r="P910" s="34">
        <f t="shared" si="503"/>
        <v>6.0651428571428569</v>
      </c>
      <c r="Q910" s="34">
        <f>IFERROR(ROUND(P910,1)*U910/100,"немає даних")</f>
        <v>3.2939999999999996</v>
      </c>
      <c r="R910" s="26">
        <v>1</v>
      </c>
      <c r="S910" s="35">
        <f>VLOOKUP(E910,ящв!A:H,3,FALSE)</f>
        <v>12.5</v>
      </c>
      <c r="T910" s="35">
        <f>VLOOKUP(E910,ящв!A:H,4,FALSE)</f>
        <v>5.3999999999999999E-2</v>
      </c>
      <c r="U910" s="33">
        <v>54</v>
      </c>
      <c r="V910" s="33">
        <v>23.2</v>
      </c>
      <c r="W910" s="36">
        <v>42.8</v>
      </c>
      <c r="X910" s="37">
        <f>VLOOKUP(E910,шт!A:H,3,FALSE)</f>
        <v>12.2</v>
      </c>
      <c r="Y910" s="38">
        <v>12.2</v>
      </c>
      <c r="Z910" s="38">
        <v>54</v>
      </c>
      <c r="AA910" s="38">
        <v>42.8</v>
      </c>
      <c r="AB910" s="38">
        <v>22.3</v>
      </c>
      <c r="AC910" s="11"/>
      <c r="AD910" s="11"/>
      <c r="AE910" s="11"/>
      <c r="AF910" s="11"/>
      <c r="AG910" s="11"/>
      <c r="AH910" s="11"/>
      <c r="AI910" s="11"/>
    </row>
    <row r="911" spans="1:35" ht="12" customHeight="1" outlineLevel="1" x14ac:dyDescent="0.2">
      <c r="A911" s="11"/>
      <c r="B911" s="18" t="s">
        <v>1677</v>
      </c>
      <c r="C911" s="19"/>
      <c r="D911" s="20"/>
      <c r="E911" s="21"/>
      <c r="F911" s="21"/>
      <c r="G911" s="21"/>
      <c r="H911" s="20"/>
      <c r="I911" s="21"/>
      <c r="J911" s="21"/>
      <c r="K911" s="21"/>
      <c r="L911" s="21"/>
      <c r="M911" s="21"/>
      <c r="N911" s="21"/>
      <c r="O911" s="21"/>
      <c r="P911" s="106"/>
      <c r="Q911" s="23"/>
      <c r="R911" s="21"/>
      <c r="S911" s="20"/>
      <c r="T911" s="20"/>
      <c r="U911" s="21"/>
      <c r="V911" s="21"/>
      <c r="W911" s="21"/>
      <c r="X911" s="21"/>
      <c r="Y911" s="21"/>
      <c r="Z911" s="21"/>
      <c r="AA911" s="21"/>
      <c r="AB911" s="21"/>
    </row>
    <row r="912" spans="1:35" ht="46.5" customHeight="1" outlineLevel="1" x14ac:dyDescent="0.2">
      <c r="A912" s="24">
        <f t="shared" ref="A912:A938" si="515">J912+I912</f>
        <v>50.666666666666664</v>
      </c>
      <c r="B912" s="25" t="s">
        <v>1678</v>
      </c>
      <c r="C912" s="26"/>
      <c r="D912" s="26" t="s">
        <v>31</v>
      </c>
      <c r="E912" s="27">
        <v>169030</v>
      </c>
      <c r="F912" s="26" t="s">
        <v>1679</v>
      </c>
      <c r="G912" s="27">
        <v>64102</v>
      </c>
      <c r="H912" s="39">
        <v>32</v>
      </c>
      <c r="I912" s="30">
        <f t="shared" ref="I912:I938" si="516">H912/R912</f>
        <v>10.666666666666666</v>
      </c>
      <c r="J912" s="30">
        <v>40</v>
      </c>
      <c r="K912" s="31" t="s">
        <v>1658</v>
      </c>
      <c r="L912" s="32"/>
      <c r="M912" s="32"/>
      <c r="N912" s="31">
        <v>6</v>
      </c>
      <c r="O912" s="33">
        <f>VLOOKUP(K912,Зони!B:D,2,FALSE)</f>
        <v>2.5</v>
      </c>
      <c r="P912" s="34">
        <f t="shared" ref="P912:P938" si="517">IFERROR(A912/N912*V912/100/O912,"немає даних")</f>
        <v>0.97955555555555551</v>
      </c>
      <c r="Q912" s="34">
        <f>IFERROR(ROUND(P912,1)*U912/100,"немає даних")</f>
        <v>0.34</v>
      </c>
      <c r="R912" s="26">
        <v>3</v>
      </c>
      <c r="S912" s="35">
        <f>VLOOKUP(E912,ящв!A:H,3,FALSE)</f>
        <v>10.199999999999999</v>
      </c>
      <c r="T912" s="35">
        <f>VLOOKUP(E912,ящв!A:H,4,FALSE)</f>
        <v>3.6999999999999998E-2</v>
      </c>
      <c r="U912" s="33">
        <v>34</v>
      </c>
      <c r="V912" s="33">
        <v>29</v>
      </c>
      <c r="W912" s="36">
        <v>37.299999999999997</v>
      </c>
      <c r="X912" s="37">
        <f>VLOOKUP(E912,шт!A:H,3,FALSE)</f>
        <v>3.45</v>
      </c>
      <c r="Y912" s="38">
        <v>3.45</v>
      </c>
      <c r="Z912" s="38">
        <v>35.5</v>
      </c>
      <c r="AA912" s="38">
        <v>28.5</v>
      </c>
      <c r="AB912" s="38">
        <v>12</v>
      </c>
      <c r="AC912" s="11"/>
      <c r="AD912" s="11"/>
      <c r="AE912" s="11"/>
      <c r="AF912" s="11"/>
      <c r="AG912" s="11"/>
      <c r="AH912" s="11"/>
      <c r="AI912" s="11"/>
    </row>
    <row r="913" spans="1:35" ht="46.5" customHeight="1" outlineLevel="1" x14ac:dyDescent="0.2">
      <c r="A913" s="24">
        <f t="shared" si="515"/>
        <v>16.333333333333332</v>
      </c>
      <c r="B913" s="25" t="s">
        <v>1680</v>
      </c>
      <c r="C913" s="26"/>
      <c r="D913" s="26" t="s">
        <v>31</v>
      </c>
      <c r="E913" s="27">
        <v>171860</v>
      </c>
      <c r="F913" s="26" t="s">
        <v>1681</v>
      </c>
      <c r="G913" s="27">
        <v>64108</v>
      </c>
      <c r="H913" s="39">
        <v>49</v>
      </c>
      <c r="I913" s="30">
        <f t="shared" si="516"/>
        <v>16.333333333333332</v>
      </c>
      <c r="J913" s="30">
        <v>0</v>
      </c>
      <c r="K913" s="31" t="s">
        <v>33</v>
      </c>
      <c r="L913" s="32"/>
      <c r="M913" s="32"/>
      <c r="N913" s="31"/>
      <c r="O913" s="33">
        <f>VLOOKUP(K913,Зони!B:D,2,FALSE)</f>
        <v>0</v>
      </c>
      <c r="P913" s="34" t="str">
        <f t="shared" si="517"/>
        <v>немає даних</v>
      </c>
      <c r="Q913" s="34">
        <f>IF(OR(K913="стелаж",K913="2й поверх 1"),ROUND(T913*A913,3),IFERROR(ROUND(P913,1)*U913/100,"немає даних"))</f>
        <v>0.60399999999999998</v>
      </c>
      <c r="R913" s="26">
        <v>3</v>
      </c>
      <c r="S913" s="35">
        <f>VLOOKUP(E913,ящв!A:H,3,FALSE)</f>
        <v>10.199999999999999</v>
      </c>
      <c r="T913" s="35">
        <f>VLOOKUP(E913,ящв!A:H,4,FALSE)</f>
        <v>3.6999999999999998E-2</v>
      </c>
      <c r="U913" s="33">
        <v>34</v>
      </c>
      <c r="V913" s="33">
        <v>29</v>
      </c>
      <c r="W913" s="36">
        <v>37.299999999999997</v>
      </c>
      <c r="X913" s="37">
        <f>VLOOKUP(E913,шт!A:H,3,FALSE)</f>
        <v>3.36</v>
      </c>
      <c r="Y913" s="38">
        <v>3.36</v>
      </c>
      <c r="Z913" s="38">
        <v>35.5</v>
      </c>
      <c r="AA913" s="38">
        <v>28</v>
      </c>
      <c r="AB913" s="38">
        <v>10.5</v>
      </c>
      <c r="AC913" s="11"/>
      <c r="AD913" s="11"/>
      <c r="AE913" s="11"/>
      <c r="AF913" s="11"/>
      <c r="AG913" s="11"/>
      <c r="AH913" s="11"/>
      <c r="AI913" s="11"/>
    </row>
    <row r="914" spans="1:35" ht="46.5" customHeight="1" outlineLevel="1" x14ac:dyDescent="0.2">
      <c r="A914" s="24">
        <f t="shared" si="515"/>
        <v>37.666666666666671</v>
      </c>
      <c r="B914" s="25" t="s">
        <v>1682</v>
      </c>
      <c r="C914" s="26"/>
      <c r="D914" s="26"/>
      <c r="E914" s="27">
        <v>169044</v>
      </c>
      <c r="F914" s="26" t="s">
        <v>1683</v>
      </c>
      <c r="G914" s="27">
        <v>67999</v>
      </c>
      <c r="H914" s="39">
        <v>62</v>
      </c>
      <c r="I914" s="30">
        <f t="shared" si="516"/>
        <v>20.666666666666668</v>
      </c>
      <c r="J914" s="30">
        <v>17</v>
      </c>
      <c r="K914" s="31" t="s">
        <v>58</v>
      </c>
      <c r="L914" s="32"/>
      <c r="M914" s="32"/>
      <c r="N914" s="31">
        <v>7</v>
      </c>
      <c r="O914" s="33">
        <f>VLOOKUP(K914,Зони!B:D,2,FALSE)</f>
        <v>2</v>
      </c>
      <c r="P914" s="34">
        <f t="shared" si="517"/>
        <v>0.99278571428571438</v>
      </c>
      <c r="Q914" s="34">
        <f t="shared" ref="Q914:Q919" si="518">IFERROR(ROUND(P914,1)*U914/100,"немає даних")</f>
        <v>0.38900000000000001</v>
      </c>
      <c r="R914" s="26">
        <v>3</v>
      </c>
      <c r="S914" s="35">
        <f>VLOOKUP(E914,ящв!A:H,3,FALSE)</f>
        <v>11.5</v>
      </c>
      <c r="T914" s="35">
        <f>VLOOKUP(E914,ящв!A:H,4,FALSE)</f>
        <v>4.5999999999999999E-2</v>
      </c>
      <c r="U914" s="33">
        <v>38.9</v>
      </c>
      <c r="V914" s="33">
        <v>36.9</v>
      </c>
      <c r="W914" s="36">
        <v>31.8</v>
      </c>
      <c r="X914" s="37">
        <f>VLOOKUP(E914,шт!A:H,3,FALSE)</f>
        <v>3.57</v>
      </c>
      <c r="Y914" s="38">
        <v>3.57</v>
      </c>
      <c r="Z914" s="38">
        <v>36</v>
      </c>
      <c r="AA914" s="38">
        <v>30.5</v>
      </c>
      <c r="AB914" s="38">
        <v>12.5</v>
      </c>
      <c r="AC914" s="11"/>
      <c r="AD914" s="11"/>
      <c r="AE914" s="11"/>
      <c r="AF914" s="11"/>
      <c r="AG914" s="11"/>
      <c r="AH914" s="11"/>
      <c r="AI914" s="11"/>
    </row>
    <row r="915" spans="1:35" ht="46.5" customHeight="1" outlineLevel="1" x14ac:dyDescent="0.2">
      <c r="A915" s="24">
        <f t="shared" si="515"/>
        <v>302.66666666666669</v>
      </c>
      <c r="B915" s="25" t="s">
        <v>1684</v>
      </c>
      <c r="C915" s="26"/>
      <c r="D915" s="26" t="s">
        <v>31</v>
      </c>
      <c r="E915" s="27">
        <v>170418</v>
      </c>
      <c r="F915" s="26" t="s">
        <v>1685</v>
      </c>
      <c r="G915" s="27">
        <v>64758</v>
      </c>
      <c r="H915" s="39">
        <v>359</v>
      </c>
      <c r="I915" s="30">
        <f t="shared" si="516"/>
        <v>119.66666666666667</v>
      </c>
      <c r="J915" s="30">
        <v>183</v>
      </c>
      <c r="K915" s="31" t="s">
        <v>903</v>
      </c>
      <c r="L915" s="32"/>
      <c r="M915" s="32"/>
      <c r="N915" s="31">
        <v>8</v>
      </c>
      <c r="O915" s="33">
        <f>VLOOKUP(K915,Зони!B:D,2,FALSE)</f>
        <v>4</v>
      </c>
      <c r="P915" s="34">
        <f t="shared" si="517"/>
        <v>2.7429166666666669</v>
      </c>
      <c r="Q915" s="34">
        <f t="shared" si="518"/>
        <v>0.91800000000000015</v>
      </c>
      <c r="R915" s="26">
        <v>3</v>
      </c>
      <c r="S915" s="35">
        <f>VLOOKUP(E915,ящв!A:H,3,FALSE)</f>
        <v>10.1</v>
      </c>
      <c r="T915" s="35">
        <f>VLOOKUP(E915,ящв!A:H,4,FALSE)</f>
        <v>3.6999999999999998E-2</v>
      </c>
      <c r="U915" s="33">
        <v>34</v>
      </c>
      <c r="V915" s="33">
        <v>29</v>
      </c>
      <c r="W915" s="36">
        <v>37.299999999999997</v>
      </c>
      <c r="X915" s="37">
        <f>VLOOKUP(E915,шт!A:H,3,FALSE)</f>
        <v>3.37</v>
      </c>
      <c r="Y915" s="38">
        <v>3.37</v>
      </c>
      <c r="Z915" s="38">
        <v>35</v>
      </c>
      <c r="AA915" s="38">
        <v>28.5</v>
      </c>
      <c r="AB915" s="38">
        <v>11</v>
      </c>
      <c r="AC915" s="11"/>
      <c r="AD915" s="11"/>
      <c r="AE915" s="11"/>
      <c r="AF915" s="11"/>
      <c r="AG915" s="11"/>
      <c r="AH915" s="11"/>
      <c r="AI915" s="11"/>
    </row>
    <row r="916" spans="1:35" ht="46.5" customHeight="1" outlineLevel="1" x14ac:dyDescent="0.2">
      <c r="A916" s="24">
        <f t="shared" si="515"/>
        <v>38.333333333333329</v>
      </c>
      <c r="B916" s="25" t="s">
        <v>1686</v>
      </c>
      <c r="C916" s="26"/>
      <c r="D916" s="26" t="s">
        <v>31</v>
      </c>
      <c r="E916" s="27">
        <v>170423</v>
      </c>
      <c r="F916" s="26" t="s">
        <v>1687</v>
      </c>
      <c r="G916" s="27">
        <v>64142</v>
      </c>
      <c r="H916" s="39">
        <v>64</v>
      </c>
      <c r="I916" s="30">
        <f t="shared" si="516"/>
        <v>21.333333333333332</v>
      </c>
      <c r="J916" s="30">
        <v>17</v>
      </c>
      <c r="K916" s="31" t="s">
        <v>1658</v>
      </c>
      <c r="L916" s="32"/>
      <c r="M916" s="32"/>
      <c r="N916" s="31">
        <v>6</v>
      </c>
      <c r="O916" s="33">
        <f>VLOOKUP(K916,Зони!B:D,2,FALSE)</f>
        <v>2.5</v>
      </c>
      <c r="P916" s="34">
        <f t="shared" si="517"/>
        <v>0.81266666666666665</v>
      </c>
      <c r="Q916" s="34">
        <f t="shared" si="518"/>
        <v>0.27279999999999999</v>
      </c>
      <c r="R916" s="26">
        <v>3</v>
      </c>
      <c r="S916" s="35">
        <f>VLOOKUP(E916,ящв!A:H,3,FALSE)</f>
        <v>11.3</v>
      </c>
      <c r="T916" s="35">
        <f>VLOOKUP(E916,ящв!A:H,4,FALSE)</f>
        <v>4.1000000000000002E-2</v>
      </c>
      <c r="U916" s="33">
        <v>34.1</v>
      </c>
      <c r="V916" s="33">
        <v>31.8</v>
      </c>
      <c r="W916" s="36">
        <v>38.1</v>
      </c>
      <c r="X916" s="37">
        <f>VLOOKUP(E916,шт!A:H,3,FALSE)</f>
        <v>3.3</v>
      </c>
      <c r="Y916" s="38">
        <v>3.3</v>
      </c>
      <c r="Z916" s="38">
        <v>37</v>
      </c>
      <c r="AA916" s="38">
        <v>31</v>
      </c>
      <c r="AB916" s="38">
        <v>10</v>
      </c>
      <c r="AC916" s="11"/>
      <c r="AD916" s="11"/>
      <c r="AE916" s="11"/>
      <c r="AF916" s="11"/>
      <c r="AG916" s="11"/>
      <c r="AH916" s="11"/>
      <c r="AI916" s="11"/>
    </row>
    <row r="917" spans="1:35" ht="46.5" customHeight="1" outlineLevel="1" x14ac:dyDescent="0.2">
      <c r="A917" s="24">
        <f t="shared" si="515"/>
        <v>41</v>
      </c>
      <c r="B917" s="25" t="s">
        <v>1688</v>
      </c>
      <c r="C917" s="26"/>
      <c r="D917" s="26" t="s">
        <v>31</v>
      </c>
      <c r="E917" s="27">
        <v>171846</v>
      </c>
      <c r="F917" s="26" t="s">
        <v>1689</v>
      </c>
      <c r="G917" s="27">
        <v>64109</v>
      </c>
      <c r="H917" s="39">
        <v>72</v>
      </c>
      <c r="I917" s="30">
        <f t="shared" si="516"/>
        <v>24</v>
      </c>
      <c r="J917" s="30">
        <v>17</v>
      </c>
      <c r="K917" s="31" t="s">
        <v>1658</v>
      </c>
      <c r="L917" s="32"/>
      <c r="M917" s="32"/>
      <c r="N917" s="31">
        <v>6</v>
      </c>
      <c r="O917" s="33">
        <f>VLOOKUP(K917,Зони!B:D,2,FALSE)</f>
        <v>2.5</v>
      </c>
      <c r="P917" s="34">
        <f t="shared" si="517"/>
        <v>0.86099999999999999</v>
      </c>
      <c r="Q917" s="34">
        <f t="shared" si="518"/>
        <v>0.315</v>
      </c>
      <c r="R917" s="26">
        <v>3</v>
      </c>
      <c r="S917" s="35">
        <f>VLOOKUP(E917,ящв!A:H,3,FALSE)</f>
        <v>12.05</v>
      </c>
      <c r="T917" s="35">
        <f>VLOOKUP(E917,ящв!A:H,4,FALSE)</f>
        <v>4.2000000000000003E-2</v>
      </c>
      <c r="U917" s="33">
        <v>35</v>
      </c>
      <c r="V917" s="33">
        <v>31.5</v>
      </c>
      <c r="W917" s="36">
        <v>38.5</v>
      </c>
      <c r="X917" s="37">
        <f>VLOOKUP(E917,шт!A:H,3,FALSE)</f>
        <v>3.94</v>
      </c>
      <c r="Y917" s="38">
        <v>3.94</v>
      </c>
      <c r="Z917" s="38">
        <v>37</v>
      </c>
      <c r="AA917" s="38">
        <v>30.5</v>
      </c>
      <c r="AB917" s="38">
        <v>11</v>
      </c>
      <c r="AC917" s="11"/>
      <c r="AD917" s="11"/>
      <c r="AE917" s="11"/>
      <c r="AF917" s="11"/>
      <c r="AG917" s="11"/>
      <c r="AH917" s="11"/>
      <c r="AI917" s="11"/>
    </row>
    <row r="918" spans="1:35" ht="46.5" customHeight="1" outlineLevel="1" x14ac:dyDescent="0.2">
      <c r="A918" s="24">
        <f t="shared" si="515"/>
        <v>148</v>
      </c>
      <c r="B918" s="25" t="s">
        <v>1690</v>
      </c>
      <c r="C918" s="26"/>
      <c r="D918" s="26" t="s">
        <v>31</v>
      </c>
      <c r="E918" s="27">
        <v>170419</v>
      </c>
      <c r="F918" s="26" t="s">
        <v>1691</v>
      </c>
      <c r="G918" s="27">
        <v>64759</v>
      </c>
      <c r="H918" s="39">
        <v>444</v>
      </c>
      <c r="I918" s="30">
        <f t="shared" si="516"/>
        <v>148</v>
      </c>
      <c r="J918" s="30">
        <v>0</v>
      </c>
      <c r="K918" s="31" t="s">
        <v>903</v>
      </c>
      <c r="L918" s="32"/>
      <c r="M918" s="32"/>
      <c r="N918" s="31">
        <v>7</v>
      </c>
      <c r="O918" s="33">
        <f>VLOOKUP(K918,Зони!B:D,2,FALSE)</f>
        <v>4</v>
      </c>
      <c r="P918" s="34">
        <f t="shared" si="517"/>
        <v>1.85</v>
      </c>
      <c r="Q918" s="34">
        <f t="shared" si="518"/>
        <v>0.59849999999999992</v>
      </c>
      <c r="R918" s="26">
        <v>3</v>
      </c>
      <c r="S918" s="35">
        <f>VLOOKUP(E918,ящв!A:H,3,FALSE)</f>
        <v>11.8</v>
      </c>
      <c r="T918" s="35">
        <f>VLOOKUP(E918,ящв!A:H,4,FALSE)</f>
        <v>4.2000000000000003E-2</v>
      </c>
      <c r="U918" s="40">
        <v>31.5</v>
      </c>
      <c r="V918" s="40">
        <v>35</v>
      </c>
      <c r="W918" s="36">
        <v>38.5</v>
      </c>
      <c r="X918" s="37">
        <f>VLOOKUP(E918,шт!A:H,3,FALSE)</f>
        <v>4</v>
      </c>
      <c r="Y918" s="38">
        <v>4</v>
      </c>
      <c r="Z918" s="38">
        <v>36.5</v>
      </c>
      <c r="AA918" s="38">
        <v>30.5</v>
      </c>
      <c r="AB918" s="38">
        <v>11.5</v>
      </c>
      <c r="AC918" s="11"/>
      <c r="AD918" s="11"/>
      <c r="AE918" s="11"/>
      <c r="AF918" s="11"/>
      <c r="AG918" s="11"/>
      <c r="AH918" s="11"/>
      <c r="AI918" s="11"/>
    </row>
    <row r="919" spans="1:35" ht="46.5" customHeight="1" outlineLevel="1" x14ac:dyDescent="0.2">
      <c r="A919" s="24">
        <f t="shared" si="515"/>
        <v>289.66666666666669</v>
      </c>
      <c r="B919" s="25" t="s">
        <v>1692</v>
      </c>
      <c r="C919" s="26"/>
      <c r="D919" s="26" t="s">
        <v>31</v>
      </c>
      <c r="E919" s="27">
        <v>170421</v>
      </c>
      <c r="F919" s="26" t="s">
        <v>1693</v>
      </c>
      <c r="G919" s="27">
        <v>64765</v>
      </c>
      <c r="H919" s="39">
        <v>869</v>
      </c>
      <c r="I919" s="30">
        <f t="shared" si="516"/>
        <v>289.66666666666669</v>
      </c>
      <c r="J919" s="30">
        <v>0</v>
      </c>
      <c r="K919" s="31" t="s">
        <v>903</v>
      </c>
      <c r="L919" s="32"/>
      <c r="M919" s="32"/>
      <c r="N919" s="31">
        <v>7</v>
      </c>
      <c r="O919" s="33">
        <f>VLOOKUP(K919,Зони!B:D,2,FALSE)</f>
        <v>4</v>
      </c>
      <c r="P919" s="34">
        <f t="shared" si="517"/>
        <v>3.9208452380952381</v>
      </c>
      <c r="Q919" s="34">
        <f t="shared" si="518"/>
        <v>1.3376999999999999</v>
      </c>
      <c r="R919" s="26">
        <v>3</v>
      </c>
      <c r="S919" s="35">
        <f>VLOOKUP(E919,ящв!A:H,3,FALSE)</f>
        <v>13.8</v>
      </c>
      <c r="T919" s="35">
        <f>VLOOKUP(E919,ящв!A:H,4,FALSE)</f>
        <v>5.3999999999999999E-2</v>
      </c>
      <c r="U919" s="40">
        <v>34.299999999999997</v>
      </c>
      <c r="V919" s="40">
        <v>37.9</v>
      </c>
      <c r="W919" s="36">
        <v>41.9</v>
      </c>
      <c r="X919" s="37">
        <f>VLOOKUP(E919,шт!A:H,3,FALSE)</f>
        <v>4.5999999999999996</v>
      </c>
      <c r="Y919" s="38">
        <v>4.5999999999999996</v>
      </c>
      <c r="Z919" s="38">
        <v>40.5</v>
      </c>
      <c r="AA919" s="38">
        <v>33</v>
      </c>
      <c r="AB919" s="38">
        <v>12</v>
      </c>
      <c r="AC919" s="11"/>
      <c r="AD919" s="11"/>
      <c r="AE919" s="11"/>
      <c r="AF919" s="11"/>
      <c r="AG919" s="11"/>
      <c r="AH919" s="11"/>
      <c r="AI919" s="11"/>
    </row>
    <row r="920" spans="1:35" ht="46.5" customHeight="1" outlineLevel="1" x14ac:dyDescent="0.2">
      <c r="A920" s="24">
        <f t="shared" si="515"/>
        <v>3</v>
      </c>
      <c r="B920" s="25" t="s">
        <v>1694</v>
      </c>
      <c r="C920" s="26"/>
      <c r="D920" s="26"/>
      <c r="E920" s="27">
        <v>166868</v>
      </c>
      <c r="F920" s="26" t="s">
        <v>1695</v>
      </c>
      <c r="G920" s="28">
        <v>67003</v>
      </c>
      <c r="H920" s="39">
        <v>9</v>
      </c>
      <c r="I920" s="30">
        <f t="shared" si="516"/>
        <v>3</v>
      </c>
      <c r="J920" s="30">
        <v>0</v>
      </c>
      <c r="K920" s="31" t="s">
        <v>33</v>
      </c>
      <c r="L920" s="32"/>
      <c r="M920" s="32"/>
      <c r="N920" s="32"/>
      <c r="O920" s="33">
        <f>VLOOKUP(K920,Зони!B:D,2,FALSE)</f>
        <v>0</v>
      </c>
      <c r="P920" s="34" t="str">
        <f t="shared" si="517"/>
        <v>немає даних</v>
      </c>
      <c r="Q920" s="34">
        <f t="shared" ref="Q920:Q921" si="519">IF(OR(K920="стелаж",K920="2й поверх 1"),ROUND(T920*A920,3),IFERROR(ROUND(P920,1)*U920/100,"немає даних"))</f>
        <v>0.13200000000000001</v>
      </c>
      <c r="R920" s="26">
        <v>3</v>
      </c>
      <c r="S920" s="35">
        <f>VLOOKUP(E920,ящв!A:H,3,FALSE)</f>
        <v>12.5</v>
      </c>
      <c r="T920" s="35">
        <f>VLOOKUP(E920,ящв!A:H,4,FALSE)</f>
        <v>4.3999999999999997E-2</v>
      </c>
      <c r="U920" s="33">
        <v>38.5</v>
      </c>
      <c r="V920" s="33">
        <v>31.5</v>
      </c>
      <c r="W920" s="36">
        <v>36.5</v>
      </c>
      <c r="X920" s="37">
        <f>VLOOKUP(E920,шт!A:H,3,FALSE)</f>
        <v>4.0999999999999996</v>
      </c>
      <c r="Y920" s="38">
        <v>4.0999999999999996</v>
      </c>
      <c r="Z920" s="38">
        <v>35.5</v>
      </c>
      <c r="AA920" s="38">
        <v>33</v>
      </c>
      <c r="AB920" s="38">
        <v>11.5</v>
      </c>
      <c r="AC920" s="11"/>
      <c r="AD920" s="11"/>
      <c r="AE920" s="11"/>
      <c r="AF920" s="11"/>
      <c r="AG920" s="11"/>
      <c r="AH920" s="11"/>
      <c r="AI920" s="11"/>
    </row>
    <row r="921" spans="1:35" ht="46.5" customHeight="1" outlineLevel="1" x14ac:dyDescent="0.2">
      <c r="A921" s="24">
        <f t="shared" si="515"/>
        <v>2.6666666666666665</v>
      </c>
      <c r="B921" s="25" t="s">
        <v>1696</v>
      </c>
      <c r="C921" s="26"/>
      <c r="D921" s="26" t="s">
        <v>31</v>
      </c>
      <c r="E921" s="27">
        <v>166887</v>
      </c>
      <c r="F921" s="26" t="s">
        <v>1697</v>
      </c>
      <c r="G921" s="28">
        <v>67374</v>
      </c>
      <c r="H921" s="39">
        <v>8</v>
      </c>
      <c r="I921" s="30">
        <f t="shared" si="516"/>
        <v>2.6666666666666665</v>
      </c>
      <c r="J921" s="30">
        <v>0</v>
      </c>
      <c r="K921" s="31" t="s">
        <v>33</v>
      </c>
      <c r="L921" s="32"/>
      <c r="M921" s="32"/>
      <c r="N921" s="32"/>
      <c r="O921" s="33">
        <f>VLOOKUP(K921,Зони!B:D,2,FALSE)</f>
        <v>0</v>
      </c>
      <c r="P921" s="34" t="str">
        <f t="shared" si="517"/>
        <v>немає даних</v>
      </c>
      <c r="Q921" s="34">
        <f t="shared" si="519"/>
        <v>0.157</v>
      </c>
      <c r="R921" s="26">
        <v>3</v>
      </c>
      <c r="S921" s="35">
        <f>VLOOKUP(E921,ящв!A:H,3,FALSE)</f>
        <v>14.5</v>
      </c>
      <c r="T921" s="35">
        <f>VLOOKUP(E921,ящв!A:H,4,FALSE)</f>
        <v>5.8999999999999997E-2</v>
      </c>
      <c r="U921" s="33">
        <v>43.5</v>
      </c>
      <c r="V921" s="33">
        <v>41</v>
      </c>
      <c r="W921" s="36">
        <v>33</v>
      </c>
      <c r="X921" s="37">
        <f>VLOOKUP(E921,шт!A:H,3,FALSE)</f>
        <v>4.8499999999999996</v>
      </c>
      <c r="Y921" s="38">
        <v>4.8499999999999996</v>
      </c>
      <c r="Z921" s="38">
        <v>40.5</v>
      </c>
      <c r="AA921" s="38">
        <v>33</v>
      </c>
      <c r="AB921" s="38">
        <v>14</v>
      </c>
      <c r="AC921" s="11"/>
      <c r="AD921" s="11"/>
      <c r="AE921" s="11"/>
      <c r="AF921" s="11"/>
      <c r="AG921" s="11"/>
      <c r="AH921" s="11"/>
      <c r="AI921" s="11"/>
    </row>
    <row r="922" spans="1:35" ht="46.5" customHeight="1" outlineLevel="1" x14ac:dyDescent="0.2">
      <c r="A922" s="24">
        <f t="shared" si="515"/>
        <v>84</v>
      </c>
      <c r="B922" s="25" t="s">
        <v>1698</v>
      </c>
      <c r="C922" s="26"/>
      <c r="D922" s="26" t="s">
        <v>31</v>
      </c>
      <c r="E922" s="27">
        <v>170424</v>
      </c>
      <c r="F922" s="26" t="s">
        <v>1699</v>
      </c>
      <c r="G922" s="27">
        <v>64143</v>
      </c>
      <c r="H922" s="39">
        <v>252</v>
      </c>
      <c r="I922" s="30">
        <f t="shared" si="516"/>
        <v>84</v>
      </c>
      <c r="J922" s="30">
        <v>0</v>
      </c>
      <c r="K922" s="31" t="s">
        <v>861</v>
      </c>
      <c r="L922" s="32"/>
      <c r="M922" s="32"/>
      <c r="N922" s="31">
        <v>7</v>
      </c>
      <c r="O922" s="33">
        <f>VLOOKUP(K922,Зони!B:D,2,FALSE)</f>
        <v>4.5</v>
      </c>
      <c r="P922" s="34">
        <f t="shared" si="517"/>
        <v>0.91466666666666663</v>
      </c>
      <c r="Q922" s="34">
        <f t="shared" ref="Q922:Q923" si="520">IFERROR(ROUND(P922,1)*U922/100,"немає даних")</f>
        <v>0.34200000000000003</v>
      </c>
      <c r="R922" s="26">
        <v>3</v>
      </c>
      <c r="S922" s="35">
        <f>VLOOKUP(E922,ящв!A:H,3,FALSE)</f>
        <v>13.5</v>
      </c>
      <c r="T922" s="35">
        <f>VLOOKUP(E922,ящв!A:H,4,FALSE)</f>
        <v>0.05</v>
      </c>
      <c r="U922" s="33">
        <v>38</v>
      </c>
      <c r="V922" s="33">
        <v>34.299999999999997</v>
      </c>
      <c r="W922" s="36">
        <v>38.1</v>
      </c>
      <c r="X922" s="37">
        <f>VLOOKUP(E922,шт!A:H,3,FALSE)</f>
        <v>4.55</v>
      </c>
      <c r="Y922" s="38">
        <v>4.55</v>
      </c>
      <c r="Z922" s="38">
        <v>37.5</v>
      </c>
      <c r="AA922" s="38">
        <v>33.5</v>
      </c>
      <c r="AB922" s="38">
        <v>11.5</v>
      </c>
      <c r="AC922" s="11"/>
      <c r="AD922" s="11"/>
      <c r="AE922" s="11"/>
      <c r="AF922" s="11"/>
      <c r="AG922" s="11"/>
      <c r="AH922" s="11"/>
      <c r="AI922" s="11"/>
    </row>
    <row r="923" spans="1:35" ht="46.5" customHeight="1" outlineLevel="1" x14ac:dyDescent="0.2">
      <c r="A923" s="24">
        <f t="shared" si="515"/>
        <v>527</v>
      </c>
      <c r="B923" s="25" t="s">
        <v>1700</v>
      </c>
      <c r="C923" s="26"/>
      <c r="D923" s="26"/>
      <c r="E923" s="27">
        <v>170420</v>
      </c>
      <c r="F923" s="26" t="s">
        <v>1701</v>
      </c>
      <c r="G923" s="27">
        <v>64755</v>
      </c>
      <c r="H923" s="51">
        <v>1054</v>
      </c>
      <c r="I923" s="30">
        <f t="shared" si="516"/>
        <v>527</v>
      </c>
      <c r="J923" s="30">
        <v>0</v>
      </c>
      <c r="K923" s="31" t="s">
        <v>903</v>
      </c>
      <c r="L923" s="32"/>
      <c r="M923" s="32"/>
      <c r="N923" s="31">
        <v>8</v>
      </c>
      <c r="O923" s="33">
        <f>VLOOKUP(K923,Зони!B:D,2,FALSE)</f>
        <v>4</v>
      </c>
      <c r="P923" s="34">
        <f t="shared" si="517"/>
        <v>4.0183749999999998</v>
      </c>
      <c r="Q923" s="34">
        <f t="shared" si="520"/>
        <v>1.3719999999999999</v>
      </c>
      <c r="R923" s="26">
        <v>2</v>
      </c>
      <c r="S923" s="35">
        <f>VLOOKUP(E923,ящв!A:H,3,FALSE)</f>
        <v>9.4</v>
      </c>
      <c r="T923" s="35">
        <f>VLOOKUP(E923,ящв!A:H,4,FALSE)</f>
        <v>3.2000000000000001E-2</v>
      </c>
      <c r="U923" s="40">
        <v>34.299999999999997</v>
      </c>
      <c r="V923" s="40">
        <v>24.4</v>
      </c>
      <c r="W923" s="36">
        <v>38.5</v>
      </c>
      <c r="X923" s="37">
        <f>VLOOKUP(E923,шт!A:H,3,FALSE)</f>
        <v>4.7</v>
      </c>
      <c r="Y923" s="38">
        <v>4.7</v>
      </c>
      <c r="Z923" s="38">
        <v>36.5</v>
      </c>
      <c r="AA923" s="38">
        <v>33</v>
      </c>
      <c r="AB923" s="38">
        <v>11.5</v>
      </c>
      <c r="AC923" s="11"/>
      <c r="AD923" s="11"/>
      <c r="AE923" s="11"/>
      <c r="AF923" s="11"/>
      <c r="AG923" s="11"/>
      <c r="AH923" s="11"/>
      <c r="AI923" s="11"/>
    </row>
    <row r="924" spans="1:35" ht="46.5" customHeight="1" outlineLevel="1" x14ac:dyDescent="0.2">
      <c r="A924" s="24">
        <f t="shared" si="515"/>
        <v>5</v>
      </c>
      <c r="B924" s="25" t="s">
        <v>1702</v>
      </c>
      <c r="C924" s="26"/>
      <c r="D924" s="26"/>
      <c r="E924" s="27">
        <v>167050</v>
      </c>
      <c r="F924" s="26" t="s">
        <v>1703</v>
      </c>
      <c r="G924" s="28">
        <v>67004</v>
      </c>
      <c r="H924" s="39">
        <v>10</v>
      </c>
      <c r="I924" s="30">
        <f t="shared" si="516"/>
        <v>5</v>
      </c>
      <c r="J924" s="30">
        <v>0</v>
      </c>
      <c r="K924" s="31" t="s">
        <v>33</v>
      </c>
      <c r="L924" s="32"/>
      <c r="M924" s="32"/>
      <c r="N924" s="32"/>
      <c r="O924" s="33">
        <f>VLOOKUP(K924,Зони!B:D,2,FALSE)</f>
        <v>0</v>
      </c>
      <c r="P924" s="34" t="str">
        <f t="shared" si="517"/>
        <v>немає даних</v>
      </c>
      <c r="Q924" s="34">
        <f t="shared" ref="Q924:Q925" si="521">IF(OR(K924="стелаж",K924="2й поверх 1"),ROUND(T924*A924,3),IFERROR(ROUND(P924,1)*U924/100,"немає даних"))</f>
        <v>0.16</v>
      </c>
      <c r="R924" s="26">
        <v>2</v>
      </c>
      <c r="S924" s="35">
        <f>VLOOKUP(E924,ящв!A:H,3,FALSE)</f>
        <v>9.6</v>
      </c>
      <c r="T924" s="35">
        <f>VLOOKUP(E924,ящв!A:H,4,FALSE)</f>
        <v>3.2000000000000001E-2</v>
      </c>
      <c r="U924" s="33">
        <v>31.5</v>
      </c>
      <c r="V924" s="33">
        <v>28</v>
      </c>
      <c r="W924" s="36">
        <v>36.5</v>
      </c>
      <c r="X924" s="37">
        <f>VLOOKUP(E924,шт!A:H,3,FALSE)</f>
        <v>4.55</v>
      </c>
      <c r="Y924" s="38">
        <v>4.55</v>
      </c>
      <c r="Z924" s="38">
        <v>35.5</v>
      </c>
      <c r="AA924" s="38">
        <v>33</v>
      </c>
      <c r="AB924" s="38">
        <v>12</v>
      </c>
      <c r="AC924" s="11"/>
      <c r="AD924" s="11"/>
      <c r="AE924" s="11"/>
      <c r="AF924" s="11"/>
      <c r="AG924" s="11"/>
      <c r="AH924" s="11"/>
      <c r="AI924" s="11"/>
    </row>
    <row r="925" spans="1:35" ht="46.5" customHeight="1" outlineLevel="1" x14ac:dyDescent="0.2">
      <c r="A925" s="24">
        <f t="shared" si="515"/>
        <v>2</v>
      </c>
      <c r="B925" s="25" t="s">
        <v>1704</v>
      </c>
      <c r="C925" s="26"/>
      <c r="D925" s="26" t="s">
        <v>31</v>
      </c>
      <c r="E925" s="27">
        <v>173686</v>
      </c>
      <c r="F925" s="26" t="s">
        <v>1705</v>
      </c>
      <c r="G925" s="28">
        <v>67922</v>
      </c>
      <c r="H925" s="39">
        <v>4</v>
      </c>
      <c r="I925" s="30">
        <f t="shared" si="516"/>
        <v>2</v>
      </c>
      <c r="J925" s="30">
        <v>0</v>
      </c>
      <c r="K925" s="31" t="s">
        <v>33</v>
      </c>
      <c r="L925" s="32"/>
      <c r="M925" s="32"/>
      <c r="N925" s="32"/>
      <c r="O925" s="33">
        <f>VLOOKUP(K925,Зони!B:D,2,FALSE)</f>
        <v>0</v>
      </c>
      <c r="P925" s="34" t="str">
        <f t="shared" si="517"/>
        <v>немає даних</v>
      </c>
      <c r="Q925" s="34">
        <f t="shared" si="521"/>
        <v>6.2E-2</v>
      </c>
      <c r="R925" s="26">
        <v>2</v>
      </c>
      <c r="S925" s="35">
        <f>VLOOKUP(E925,ящв!A:H,3,FALSE)</f>
        <v>11.3</v>
      </c>
      <c r="T925" s="35">
        <f>VLOOKUP(E925,ящв!A:H,4,FALSE)</f>
        <v>3.1E-2</v>
      </c>
      <c r="U925" s="33">
        <v>31.5</v>
      </c>
      <c r="V925" s="33">
        <v>27</v>
      </c>
      <c r="W925" s="36">
        <v>36</v>
      </c>
      <c r="X925" s="37">
        <f>VLOOKUP(E925,шт!A:H,3,FALSE)</f>
        <v>3</v>
      </c>
      <c r="Y925" s="38">
        <v>3</v>
      </c>
      <c r="Z925" s="38">
        <v>35</v>
      </c>
      <c r="AA925" s="38">
        <v>31</v>
      </c>
      <c r="AB925" s="38">
        <v>13</v>
      </c>
      <c r="AC925" s="11"/>
      <c r="AD925" s="11"/>
      <c r="AE925" s="11"/>
      <c r="AF925" s="11"/>
      <c r="AG925" s="11"/>
      <c r="AH925" s="11"/>
      <c r="AI925" s="11"/>
    </row>
    <row r="926" spans="1:35" ht="46.5" customHeight="1" outlineLevel="1" x14ac:dyDescent="0.2">
      <c r="A926" s="24">
        <f t="shared" si="515"/>
        <v>476</v>
      </c>
      <c r="B926" s="25" t="s">
        <v>1706</v>
      </c>
      <c r="C926" s="26"/>
      <c r="D926" s="26" t="s">
        <v>31</v>
      </c>
      <c r="E926" s="27">
        <v>170425</v>
      </c>
      <c r="F926" s="26" t="s">
        <v>1707</v>
      </c>
      <c r="G926" s="27">
        <v>64144</v>
      </c>
      <c r="H926" s="39">
        <v>302</v>
      </c>
      <c r="I926" s="30">
        <f t="shared" si="516"/>
        <v>151</v>
      </c>
      <c r="J926" s="30">
        <v>325</v>
      </c>
      <c r="K926" s="31" t="s">
        <v>861</v>
      </c>
      <c r="L926" s="32"/>
      <c r="M926" s="32"/>
      <c r="N926" s="31">
        <v>7</v>
      </c>
      <c r="O926" s="33">
        <f>VLOOKUP(K926,Зони!B:D,2,FALSE)</f>
        <v>4.5</v>
      </c>
      <c r="P926" s="34">
        <f t="shared" si="517"/>
        <v>4.4577777777777774</v>
      </c>
      <c r="Q926" s="34">
        <f>IFERROR(ROUND(P926,1)*U926/100,"немає даних")</f>
        <v>1.5434999999999999</v>
      </c>
      <c r="R926" s="26">
        <v>2</v>
      </c>
      <c r="S926" s="35">
        <f>VLOOKUP(E926,ящв!A:H,3,FALSE)</f>
        <v>10.7</v>
      </c>
      <c r="T926" s="35">
        <f>VLOOKUP(E926,ящв!A:H,4,FALSE)</f>
        <v>3.9E-2</v>
      </c>
      <c r="U926" s="33">
        <v>34.299999999999997</v>
      </c>
      <c r="V926" s="33">
        <v>29.5</v>
      </c>
      <c r="W926" s="36">
        <v>38.6</v>
      </c>
      <c r="X926" s="37">
        <f>VLOOKUP(E926,шт!A:H,3,FALSE)</f>
        <v>5.43</v>
      </c>
      <c r="Y926" s="38">
        <v>5.43</v>
      </c>
      <c r="Z926" s="38">
        <v>37</v>
      </c>
      <c r="AA926" s="38">
        <v>33.5</v>
      </c>
      <c r="AB926" s="38">
        <v>13</v>
      </c>
      <c r="AC926" s="11"/>
      <c r="AD926" s="11"/>
      <c r="AE926" s="11"/>
      <c r="AF926" s="11"/>
      <c r="AG926" s="11"/>
      <c r="AH926" s="11"/>
      <c r="AI926" s="11"/>
    </row>
    <row r="927" spans="1:35" ht="46.5" customHeight="1" outlineLevel="1" x14ac:dyDescent="0.2">
      <c r="A927" s="24">
        <f t="shared" si="515"/>
        <v>1</v>
      </c>
      <c r="B927" s="25" t="s">
        <v>1708</v>
      </c>
      <c r="C927" s="26"/>
      <c r="D927" s="26" t="s">
        <v>31</v>
      </c>
      <c r="E927" s="27">
        <v>171856</v>
      </c>
      <c r="F927" s="26" t="s">
        <v>1709</v>
      </c>
      <c r="G927" s="27">
        <v>64106</v>
      </c>
      <c r="H927" s="39">
        <v>6</v>
      </c>
      <c r="I927" s="30">
        <f t="shared" si="516"/>
        <v>1</v>
      </c>
      <c r="J927" s="30">
        <v>0</v>
      </c>
      <c r="K927" s="31" t="s">
        <v>33</v>
      </c>
      <c r="L927" s="32"/>
      <c r="M927" s="32"/>
      <c r="N927" s="32"/>
      <c r="O927" s="33">
        <f>VLOOKUP(K927,Зони!B:D,2,FALSE)</f>
        <v>0</v>
      </c>
      <c r="P927" s="34" t="str">
        <f t="shared" si="517"/>
        <v>немає даних</v>
      </c>
      <c r="Q927" s="34">
        <f t="shared" ref="Q927:Q929" si="522">IF(OR(K927="стелаж",K927="2й поверх 1"),ROUND(T927*A927,3),IFERROR(ROUND(P927,1)*U927/100,"немає даних"))</f>
        <v>4.4999999999999998E-2</v>
      </c>
      <c r="R927" s="26">
        <v>6</v>
      </c>
      <c r="S927" s="35">
        <f>VLOOKUP(E927,ящв!A:H,3,FALSE)</f>
        <v>12.1</v>
      </c>
      <c r="T927" s="35">
        <f>VLOOKUP(E927,ящв!A:H,4,FALSE)</f>
        <v>4.4999999999999998E-2</v>
      </c>
      <c r="U927" s="33">
        <v>49.7</v>
      </c>
      <c r="V927" s="33">
        <v>28.4</v>
      </c>
      <c r="W927" s="36">
        <v>31.8</v>
      </c>
      <c r="X927" s="37">
        <f>VLOOKUP(E927,шт!A:H,3,FALSE)</f>
        <v>2.04</v>
      </c>
      <c r="Y927" s="38">
        <v>2.04</v>
      </c>
      <c r="Z927" s="38">
        <v>30.5</v>
      </c>
      <c r="AA927" s="38">
        <v>24</v>
      </c>
      <c r="AB927" s="38">
        <v>9</v>
      </c>
      <c r="AC927" s="11"/>
      <c r="AD927" s="11"/>
      <c r="AE927" s="11"/>
      <c r="AF927" s="11"/>
      <c r="AG927" s="11"/>
      <c r="AH927" s="11"/>
      <c r="AI927" s="11"/>
    </row>
    <row r="928" spans="1:35" ht="46.5" customHeight="1" outlineLevel="1" x14ac:dyDescent="0.2">
      <c r="A928" s="24">
        <f t="shared" si="515"/>
        <v>20</v>
      </c>
      <c r="B928" s="25" t="s">
        <v>1710</v>
      </c>
      <c r="C928" s="26"/>
      <c r="D928" s="26" t="s">
        <v>31</v>
      </c>
      <c r="E928" s="27">
        <v>169041</v>
      </c>
      <c r="F928" s="26" t="s">
        <v>1711</v>
      </c>
      <c r="G928" s="27">
        <v>67997</v>
      </c>
      <c r="H928" s="39">
        <v>60</v>
      </c>
      <c r="I928" s="30">
        <f t="shared" si="516"/>
        <v>10</v>
      </c>
      <c r="J928" s="30">
        <v>10</v>
      </c>
      <c r="K928" s="31" t="s">
        <v>33</v>
      </c>
      <c r="L928" s="32"/>
      <c r="M928" s="32"/>
      <c r="N928" s="32"/>
      <c r="O928" s="33">
        <f>VLOOKUP(K928,Зони!B:D,2,FALSE)</f>
        <v>0</v>
      </c>
      <c r="P928" s="34" t="str">
        <f t="shared" si="517"/>
        <v>немає даних</v>
      </c>
      <c r="Q928" s="34">
        <f t="shared" si="522"/>
        <v>0.68</v>
      </c>
      <c r="R928" s="26">
        <v>6</v>
      </c>
      <c r="S928" s="35">
        <f>VLOOKUP(E928,ящв!A:H,3,FALSE)</f>
        <v>10.4</v>
      </c>
      <c r="T928" s="35">
        <f>VLOOKUP(E928,ящв!A:H,4,FALSE)</f>
        <v>3.4000000000000002E-2</v>
      </c>
      <c r="U928" s="33">
        <v>47.9</v>
      </c>
      <c r="V928" s="33">
        <v>28</v>
      </c>
      <c r="W928" s="36">
        <v>25.7</v>
      </c>
      <c r="X928" s="37">
        <f>VLOOKUP(E928,шт!A:H,3,FALSE)</f>
        <v>1.64</v>
      </c>
      <c r="Y928" s="38">
        <v>1.64</v>
      </c>
      <c r="Z928" s="38">
        <v>27</v>
      </c>
      <c r="AA928" s="38">
        <v>24.5</v>
      </c>
      <c r="AB928" s="38">
        <v>7.5</v>
      </c>
      <c r="AC928" s="11"/>
      <c r="AD928" s="11"/>
      <c r="AE928" s="11"/>
      <c r="AF928" s="11"/>
      <c r="AG928" s="11"/>
      <c r="AH928" s="11"/>
      <c r="AI928" s="11"/>
    </row>
    <row r="929" spans="1:35" ht="46.5" customHeight="1" outlineLevel="1" x14ac:dyDescent="0.2">
      <c r="A929" s="24">
        <f t="shared" si="515"/>
        <v>16</v>
      </c>
      <c r="B929" s="25" t="s">
        <v>1712</v>
      </c>
      <c r="C929" s="26"/>
      <c r="D929" s="26" t="s">
        <v>31</v>
      </c>
      <c r="E929" s="27">
        <v>169043</v>
      </c>
      <c r="F929" s="26" t="s">
        <v>1713</v>
      </c>
      <c r="G929" s="27">
        <v>67998</v>
      </c>
      <c r="H929" s="39">
        <v>54</v>
      </c>
      <c r="I929" s="30">
        <f t="shared" si="516"/>
        <v>9</v>
      </c>
      <c r="J929" s="30">
        <v>7</v>
      </c>
      <c r="K929" s="31" t="s">
        <v>33</v>
      </c>
      <c r="L929" s="32"/>
      <c r="M929" s="32"/>
      <c r="N929" s="32"/>
      <c r="O929" s="33">
        <f>VLOOKUP(K929,Зони!B:D,2,FALSE)</f>
        <v>0</v>
      </c>
      <c r="P929" s="34" t="str">
        <f t="shared" si="517"/>
        <v>немає даних</v>
      </c>
      <c r="Q929" s="34">
        <f t="shared" si="522"/>
        <v>0.92800000000000005</v>
      </c>
      <c r="R929" s="26">
        <v>6</v>
      </c>
      <c r="S929" s="35">
        <f>VLOOKUP(E929,ящв!A:H,3,FALSE)</f>
        <v>13.1</v>
      </c>
      <c r="T929" s="35">
        <f>VLOOKUP(E929,ящв!A:H,4,FALSE)</f>
        <v>5.8000000000000003E-2</v>
      </c>
      <c r="U929" s="33">
        <v>54.9</v>
      </c>
      <c r="V929" s="33">
        <v>33.1</v>
      </c>
      <c r="W929" s="36">
        <v>31.8</v>
      </c>
      <c r="X929" s="37">
        <f>VLOOKUP(E929,шт!A:H,3,FALSE)</f>
        <v>2.1</v>
      </c>
      <c r="Y929" s="38">
        <v>2.1</v>
      </c>
      <c r="Z929" s="38">
        <v>30.5</v>
      </c>
      <c r="AA929" s="38">
        <v>26.5</v>
      </c>
      <c r="AB929" s="38">
        <v>10.5</v>
      </c>
      <c r="AC929" s="11"/>
      <c r="AD929" s="11"/>
      <c r="AE929" s="11"/>
      <c r="AF929" s="11"/>
      <c r="AG929" s="11"/>
      <c r="AH929" s="11"/>
      <c r="AI929" s="11"/>
    </row>
    <row r="930" spans="1:35" ht="46.5" customHeight="1" outlineLevel="1" x14ac:dyDescent="0.2">
      <c r="A930" s="24">
        <f t="shared" si="515"/>
        <v>292.5</v>
      </c>
      <c r="B930" s="25" t="s">
        <v>1714</v>
      </c>
      <c r="C930" s="26"/>
      <c r="D930" s="26" t="s">
        <v>31</v>
      </c>
      <c r="E930" s="27">
        <v>170416</v>
      </c>
      <c r="F930" s="26" t="s">
        <v>1715</v>
      </c>
      <c r="G930" s="27">
        <v>64756</v>
      </c>
      <c r="H930" s="39">
        <v>255</v>
      </c>
      <c r="I930" s="30">
        <f t="shared" si="516"/>
        <v>42.5</v>
      </c>
      <c r="J930" s="30">
        <v>250</v>
      </c>
      <c r="K930" s="31" t="s">
        <v>861</v>
      </c>
      <c r="L930" s="32"/>
      <c r="M930" s="32"/>
      <c r="N930" s="31">
        <v>7</v>
      </c>
      <c r="O930" s="33">
        <f>VLOOKUP(K930,Зони!B:D,2,FALSE)</f>
        <v>4.5</v>
      </c>
      <c r="P930" s="34">
        <f t="shared" si="517"/>
        <v>2.637142857142857</v>
      </c>
      <c r="Q930" s="34">
        <f>IFERROR(ROUND(P930,1)*U930/100,"немає даних")</f>
        <v>0.73840000000000006</v>
      </c>
      <c r="R930" s="26">
        <v>6</v>
      </c>
      <c r="S930" s="35">
        <f>VLOOKUP(E930,ящв!A:H,3,FALSE)</f>
        <v>12.25</v>
      </c>
      <c r="T930" s="35">
        <f>VLOOKUP(E930,ящв!A:H,4,FALSE)</f>
        <v>4.4999999999999998E-2</v>
      </c>
      <c r="U930" s="40">
        <v>28.4</v>
      </c>
      <c r="V930" s="33">
        <v>28.4</v>
      </c>
      <c r="W930" s="36">
        <v>31.8</v>
      </c>
      <c r="X930" s="37">
        <f>VLOOKUP(E930,шт!A:H,3,FALSE)</f>
        <v>2.1</v>
      </c>
      <c r="Y930" s="38">
        <v>2.1</v>
      </c>
      <c r="Z930" s="38">
        <v>31</v>
      </c>
      <c r="AA930" s="38">
        <v>24</v>
      </c>
      <c r="AB930" s="38">
        <v>9</v>
      </c>
      <c r="AC930" s="11"/>
      <c r="AD930" s="11"/>
      <c r="AE930" s="11"/>
      <c r="AF930" s="11"/>
      <c r="AG930" s="11"/>
      <c r="AH930" s="11"/>
      <c r="AI930" s="11"/>
    </row>
    <row r="931" spans="1:35" ht="46.5" customHeight="1" outlineLevel="1" x14ac:dyDescent="0.2">
      <c r="A931" s="24">
        <f t="shared" si="515"/>
        <v>24</v>
      </c>
      <c r="B931" s="25" t="s">
        <v>1716</v>
      </c>
      <c r="C931" s="26"/>
      <c r="D931" s="26" t="s">
        <v>31</v>
      </c>
      <c r="E931" s="27">
        <v>166867</v>
      </c>
      <c r="F931" s="26" t="s">
        <v>1717</v>
      </c>
      <c r="G931" s="28">
        <v>67000</v>
      </c>
      <c r="H931" s="39">
        <v>24</v>
      </c>
      <c r="I931" s="30">
        <f t="shared" si="516"/>
        <v>24</v>
      </c>
      <c r="J931" s="30">
        <v>0</v>
      </c>
      <c r="K931" s="31" t="s">
        <v>33</v>
      </c>
      <c r="L931" s="32"/>
      <c r="M931" s="32"/>
      <c r="N931" s="32"/>
      <c r="O931" s="33">
        <f>VLOOKUP(K931,Зони!B:D,2,FALSE)</f>
        <v>0</v>
      </c>
      <c r="P931" s="34" t="str">
        <f t="shared" si="517"/>
        <v>немає даних</v>
      </c>
      <c r="Q931" s="34">
        <f>IF(OR(K931="стелаж",K931="2й поверх 1"),ROUND(T931*A931,3),IFERROR(ROUND(P931,1)*U931/100,"немає даних"))</f>
        <v>8.5920000000000005</v>
      </c>
      <c r="R931" s="26">
        <v>1</v>
      </c>
      <c r="S931" s="35">
        <f>VLOOKUP(E931,ящв!A:H,3,FALSE)</f>
        <v>67.5</v>
      </c>
      <c r="T931" s="35">
        <f>VLOOKUP(E931,ящв!A:H,4,FALSE)</f>
        <v>0.35799999999999998</v>
      </c>
      <c r="U931" s="33">
        <v>59.1</v>
      </c>
      <c r="V931" s="33">
        <v>53.1</v>
      </c>
      <c r="W931" s="36">
        <v>114</v>
      </c>
      <c r="X931" s="37">
        <f>VLOOKUP(E931,шт!A:H,3,FALSE)</f>
        <v>1.88</v>
      </c>
      <c r="Y931" s="38">
        <v>1.88</v>
      </c>
      <c r="Z931" s="38">
        <v>35</v>
      </c>
      <c r="AA931" s="38">
        <v>31</v>
      </c>
      <c r="AB931" s="38">
        <v>6</v>
      </c>
      <c r="AC931" s="11"/>
      <c r="AD931" s="11"/>
      <c r="AE931" s="11"/>
      <c r="AF931" s="11"/>
      <c r="AG931" s="11"/>
      <c r="AH931" s="11"/>
      <c r="AI931" s="11"/>
    </row>
    <row r="932" spans="1:35" ht="46.5" customHeight="1" outlineLevel="1" x14ac:dyDescent="0.2">
      <c r="A932" s="24">
        <f t="shared" si="515"/>
        <v>50.25</v>
      </c>
      <c r="B932" s="25" t="s">
        <v>1718</v>
      </c>
      <c r="C932" s="26"/>
      <c r="D932" s="26" t="s">
        <v>31</v>
      </c>
      <c r="E932" s="27">
        <v>169029</v>
      </c>
      <c r="F932" s="26" t="s">
        <v>1719</v>
      </c>
      <c r="G932" s="27">
        <v>64101</v>
      </c>
      <c r="H932" s="39">
        <v>29</v>
      </c>
      <c r="I932" s="30">
        <f t="shared" si="516"/>
        <v>7.25</v>
      </c>
      <c r="J932" s="30">
        <v>43</v>
      </c>
      <c r="K932" s="31" t="s">
        <v>58</v>
      </c>
      <c r="L932" s="32"/>
      <c r="M932" s="32"/>
      <c r="N932" s="31">
        <v>8</v>
      </c>
      <c r="O932" s="33">
        <f>VLOOKUP(K932,Зони!B:D,2,FALSE)</f>
        <v>2</v>
      </c>
      <c r="P932" s="34">
        <f t="shared" si="517"/>
        <v>0.9170625</v>
      </c>
      <c r="Q932" s="34">
        <f>IFERROR(ROUND(P932,1)*U932/100,"немає даних")</f>
        <v>0.33750000000000002</v>
      </c>
      <c r="R932" s="26">
        <v>4</v>
      </c>
      <c r="S932" s="35">
        <f>VLOOKUP(E932,ящв!A:H,3,FALSE)</f>
        <v>10.1</v>
      </c>
      <c r="T932" s="35">
        <f>VLOOKUP(E932,ящв!A:H,4,FALSE)</f>
        <v>3.5000000000000003E-2</v>
      </c>
      <c r="U932" s="33">
        <v>37.5</v>
      </c>
      <c r="V932" s="33">
        <v>29.2</v>
      </c>
      <c r="W932" s="36">
        <v>32.4</v>
      </c>
      <c r="X932" s="37">
        <f>VLOOKUP(E932,шт!A:H,3,FALSE)</f>
        <v>2.65</v>
      </c>
      <c r="Y932" s="38">
        <v>2.65</v>
      </c>
      <c r="Z932" s="38">
        <v>30.5</v>
      </c>
      <c r="AA932" s="38">
        <v>28.5</v>
      </c>
      <c r="AB932" s="38">
        <v>10.5</v>
      </c>
      <c r="AC932" s="11"/>
      <c r="AD932" s="11"/>
      <c r="AE932" s="11"/>
      <c r="AF932" s="11"/>
      <c r="AG932" s="11"/>
      <c r="AH932" s="11"/>
      <c r="AI932" s="11"/>
    </row>
    <row r="933" spans="1:35" ht="46.5" customHeight="1" outlineLevel="1" x14ac:dyDescent="0.2">
      <c r="A933" s="24">
        <f t="shared" si="515"/>
        <v>3</v>
      </c>
      <c r="B933" s="25" t="s">
        <v>1720</v>
      </c>
      <c r="C933" s="26"/>
      <c r="D933" s="26" t="s">
        <v>31</v>
      </c>
      <c r="E933" s="27">
        <v>175010</v>
      </c>
      <c r="F933" s="26"/>
      <c r="G933" s="124">
        <v>66803</v>
      </c>
      <c r="H933" s="39">
        <v>3</v>
      </c>
      <c r="I933" s="45">
        <f t="shared" si="516"/>
        <v>3</v>
      </c>
      <c r="J933" s="30">
        <v>0</v>
      </c>
      <c r="K933" s="31" t="s">
        <v>33</v>
      </c>
      <c r="L933" s="32"/>
      <c r="M933" s="32"/>
      <c r="N933" s="32"/>
      <c r="O933" s="33">
        <f>VLOOKUP(K933,Зони!B:D,2,FALSE)</f>
        <v>0</v>
      </c>
      <c r="P933" s="34" t="str">
        <f t="shared" si="517"/>
        <v>немає даних</v>
      </c>
      <c r="Q933" s="46"/>
      <c r="R933" s="47">
        <v>1</v>
      </c>
      <c r="S933" s="44" t="str">
        <f t="shared" ref="S933:S934" si="523">IF(X933&lt;&gt;"",X933*R933,"немає даних")</f>
        <v>немає даних</v>
      </c>
      <c r="T933" s="44" t="str">
        <f t="shared" ref="T933:T934" si="524">IF(Y933&lt;&gt;"",Y933*R933,"немає даних")</f>
        <v>немає даних</v>
      </c>
      <c r="U933" s="48" t="str">
        <f t="shared" ref="U933:W933" si="525">IF(Z933&lt;&gt;"",Z933,"немає даних")</f>
        <v>немає даних</v>
      </c>
      <c r="V933" s="48" t="str">
        <f t="shared" si="525"/>
        <v>немає даних</v>
      </c>
      <c r="W933" s="48" t="str">
        <f t="shared" si="525"/>
        <v>немає даних</v>
      </c>
      <c r="X933" s="38"/>
      <c r="Y933" s="38"/>
      <c r="Z933" s="38"/>
      <c r="AA933" s="38"/>
      <c r="AB933" s="38"/>
      <c r="AC933" s="11"/>
      <c r="AD933" s="11"/>
      <c r="AE933" s="11"/>
      <c r="AF933" s="11"/>
      <c r="AG933" s="11"/>
      <c r="AH933" s="11"/>
      <c r="AI933" s="11"/>
    </row>
    <row r="934" spans="1:35" ht="46.5" customHeight="1" outlineLevel="1" x14ac:dyDescent="0.2">
      <c r="A934" s="24">
        <f t="shared" si="515"/>
        <v>3</v>
      </c>
      <c r="B934" s="25" t="s">
        <v>1721</v>
      </c>
      <c r="C934" s="26"/>
      <c r="D934" s="26" t="s">
        <v>31</v>
      </c>
      <c r="E934" s="27">
        <v>175009</v>
      </c>
      <c r="F934" s="26"/>
      <c r="G934" s="125">
        <v>66803</v>
      </c>
      <c r="H934" s="39">
        <v>3</v>
      </c>
      <c r="I934" s="45">
        <f t="shared" si="516"/>
        <v>3</v>
      </c>
      <c r="J934" s="30">
        <v>0</v>
      </c>
      <c r="K934" s="31" t="s">
        <v>33</v>
      </c>
      <c r="L934" s="32"/>
      <c r="M934" s="32"/>
      <c r="N934" s="32"/>
      <c r="O934" s="33">
        <f>VLOOKUP(K934,Зони!B:D,2,FALSE)</f>
        <v>0</v>
      </c>
      <c r="P934" s="34" t="str">
        <f t="shared" si="517"/>
        <v>немає даних</v>
      </c>
      <c r="Q934" s="46"/>
      <c r="R934" s="47">
        <v>1</v>
      </c>
      <c r="S934" s="44" t="str">
        <f t="shared" si="523"/>
        <v>немає даних</v>
      </c>
      <c r="T934" s="44" t="str">
        <f t="shared" si="524"/>
        <v>немає даних</v>
      </c>
      <c r="U934" s="48" t="str">
        <f t="shared" ref="U934:W934" si="526">IF(Z934&lt;&gt;"",Z934,"немає даних")</f>
        <v>немає даних</v>
      </c>
      <c r="V934" s="48" t="str">
        <f t="shared" si="526"/>
        <v>немає даних</v>
      </c>
      <c r="W934" s="48" t="str">
        <f t="shared" si="526"/>
        <v>немає даних</v>
      </c>
      <c r="X934" s="38"/>
      <c r="Y934" s="38"/>
      <c r="Z934" s="38"/>
      <c r="AA934" s="38"/>
      <c r="AB934" s="38"/>
      <c r="AC934" s="11"/>
      <c r="AD934" s="11"/>
      <c r="AE934" s="11"/>
      <c r="AF934" s="11"/>
      <c r="AG934" s="11"/>
      <c r="AH934" s="11"/>
      <c r="AI934" s="11"/>
    </row>
    <row r="935" spans="1:35" ht="46.5" customHeight="1" outlineLevel="1" x14ac:dyDescent="0.2">
      <c r="A935" s="24">
        <f t="shared" si="515"/>
        <v>33.25</v>
      </c>
      <c r="B935" s="25" t="s">
        <v>1722</v>
      </c>
      <c r="C935" s="26"/>
      <c r="D935" s="26" t="s">
        <v>31</v>
      </c>
      <c r="E935" s="27">
        <v>171857</v>
      </c>
      <c r="F935" s="26" t="s">
        <v>1723</v>
      </c>
      <c r="G935" s="27">
        <v>64107</v>
      </c>
      <c r="H935" s="39">
        <v>13</v>
      </c>
      <c r="I935" s="30">
        <f t="shared" si="516"/>
        <v>3.25</v>
      </c>
      <c r="J935" s="30">
        <v>30</v>
      </c>
      <c r="K935" s="31" t="s">
        <v>58</v>
      </c>
      <c r="L935" s="32"/>
      <c r="M935" s="32"/>
      <c r="N935" s="31">
        <v>6</v>
      </c>
      <c r="O935" s="33">
        <f>VLOOKUP(K935,Зони!B:D,2,FALSE)</f>
        <v>2</v>
      </c>
      <c r="P935" s="34">
        <f t="shared" si="517"/>
        <v>0.80908333333333327</v>
      </c>
      <c r="Q935" s="34">
        <f t="shared" ref="Q935:Q936" si="527">IFERROR(ROUND(P935,1)*U935/100,"немає даних")</f>
        <v>0.3</v>
      </c>
      <c r="R935" s="26">
        <v>4</v>
      </c>
      <c r="S935" s="35">
        <f>VLOOKUP(E935,ящв!A:H,3,FALSE)</f>
        <v>10.199999999999999</v>
      </c>
      <c r="T935" s="35">
        <f>VLOOKUP(E935,ящв!A:H,4,FALSE)</f>
        <v>3.5000000000000003E-2</v>
      </c>
      <c r="U935" s="33">
        <v>37.5</v>
      </c>
      <c r="V935" s="33">
        <v>29.2</v>
      </c>
      <c r="W935" s="36">
        <v>32.4</v>
      </c>
      <c r="X935" s="37">
        <f>VLOOKUP(E935,шт!A:H,3,FALSE)</f>
        <v>2.46</v>
      </c>
      <c r="Y935" s="38">
        <v>2.46</v>
      </c>
      <c r="Z935" s="38">
        <v>31</v>
      </c>
      <c r="AA935" s="38">
        <v>28</v>
      </c>
      <c r="AB935" s="38">
        <v>9</v>
      </c>
      <c r="AC935" s="11"/>
      <c r="AD935" s="11"/>
      <c r="AE935" s="11"/>
      <c r="AF935" s="11"/>
      <c r="AG935" s="11"/>
      <c r="AH935" s="11"/>
      <c r="AI935" s="11"/>
    </row>
    <row r="936" spans="1:35" ht="46.5" customHeight="1" outlineLevel="1" x14ac:dyDescent="0.2">
      <c r="A936" s="24">
        <f t="shared" si="515"/>
        <v>431.75</v>
      </c>
      <c r="B936" s="25" t="s">
        <v>1724</v>
      </c>
      <c r="C936" s="26"/>
      <c r="D936" s="26" t="s">
        <v>31</v>
      </c>
      <c r="E936" s="27">
        <v>170417</v>
      </c>
      <c r="F936" s="26" t="s">
        <v>1725</v>
      </c>
      <c r="G936" s="27">
        <v>64757</v>
      </c>
      <c r="H936" s="39">
        <v>375</v>
      </c>
      <c r="I936" s="30">
        <f t="shared" si="516"/>
        <v>93.75</v>
      </c>
      <c r="J936" s="30">
        <v>338</v>
      </c>
      <c r="K936" s="31" t="s">
        <v>861</v>
      </c>
      <c r="L936" s="32"/>
      <c r="M936" s="32"/>
      <c r="N936" s="31">
        <v>8</v>
      </c>
      <c r="O936" s="33">
        <f>VLOOKUP(K936,Зони!B:D,2,FALSE)</f>
        <v>4.5</v>
      </c>
      <c r="P936" s="34">
        <f t="shared" si="517"/>
        <v>3.5019722222222223</v>
      </c>
      <c r="Q936" s="34">
        <f t="shared" si="527"/>
        <v>1.3125</v>
      </c>
      <c r="R936" s="26">
        <v>4</v>
      </c>
      <c r="S936" s="35">
        <f>VLOOKUP(E936,ящв!A:H,3,FALSE)</f>
        <v>10.199999999999999</v>
      </c>
      <c r="T936" s="35">
        <f>VLOOKUP(E936,ящв!A:H,4,FALSE)</f>
        <v>3.5000000000000003E-2</v>
      </c>
      <c r="U936" s="33">
        <v>37.5</v>
      </c>
      <c r="V936" s="33">
        <v>29.2</v>
      </c>
      <c r="W936" s="36">
        <v>32.4</v>
      </c>
      <c r="X936" s="37">
        <f>VLOOKUP(E936,шт!A:H,3,FALSE)</f>
        <v>2.6</v>
      </c>
      <c r="Y936" s="38">
        <v>2.6</v>
      </c>
      <c r="Z936" s="38">
        <v>30.5</v>
      </c>
      <c r="AA936" s="38">
        <v>28</v>
      </c>
      <c r="AB936" s="38">
        <v>9</v>
      </c>
      <c r="AC936" s="11"/>
      <c r="AD936" s="11"/>
      <c r="AE936" s="11"/>
      <c r="AF936" s="11"/>
      <c r="AG936" s="11"/>
      <c r="AH936" s="11"/>
      <c r="AI936" s="11"/>
    </row>
    <row r="937" spans="1:35" ht="46.5" customHeight="1" outlineLevel="1" x14ac:dyDescent="0.2">
      <c r="A937" s="24">
        <f t="shared" si="515"/>
        <v>3.3333333333333335</v>
      </c>
      <c r="B937" s="25" t="s">
        <v>1726</v>
      </c>
      <c r="C937" s="26"/>
      <c r="D937" s="26" t="s">
        <v>31</v>
      </c>
      <c r="E937" s="27">
        <v>166866</v>
      </c>
      <c r="F937" s="26" t="s">
        <v>1727</v>
      </c>
      <c r="G937" s="28">
        <v>67001</v>
      </c>
      <c r="H937" s="39">
        <v>20</v>
      </c>
      <c r="I937" s="30">
        <f t="shared" si="516"/>
        <v>3.3333333333333335</v>
      </c>
      <c r="J937" s="30">
        <v>0</v>
      </c>
      <c r="K937" s="31" t="s">
        <v>33</v>
      </c>
      <c r="L937" s="32"/>
      <c r="M937" s="32"/>
      <c r="N937" s="32"/>
      <c r="O937" s="33">
        <f>VLOOKUP(K937,Зони!B:D,2,FALSE)</f>
        <v>0</v>
      </c>
      <c r="P937" s="34" t="str">
        <f t="shared" si="517"/>
        <v>немає даних</v>
      </c>
      <c r="Q937" s="34">
        <f>IF(OR(K937="стелаж",K937="2й поверх 1"),ROUND(T937*A937,3),IFERROR(ROUND(P937,1)*U937/100,"немає даних"))</f>
        <v>0.16</v>
      </c>
      <c r="R937" s="26">
        <v>6</v>
      </c>
      <c r="S937" s="35">
        <f>VLOOKUP(E937,ящв!A:H,3,FALSE)</f>
        <v>15.3</v>
      </c>
      <c r="T937" s="35">
        <f>VLOOKUP(E937,ящв!A:H,4,FALSE)</f>
        <v>4.8000000000000001E-2</v>
      </c>
      <c r="U937" s="33">
        <v>42</v>
      </c>
      <c r="V937" s="33">
        <v>31.5</v>
      </c>
      <c r="W937" s="36">
        <v>36.5</v>
      </c>
      <c r="X937" s="37">
        <f>VLOOKUP(E937,шт!A:H,3,FALSE)</f>
        <v>2.5</v>
      </c>
      <c r="Y937" s="38">
        <v>2.5</v>
      </c>
      <c r="Z937" s="38">
        <v>30.5</v>
      </c>
      <c r="AA937" s="38">
        <v>30</v>
      </c>
      <c r="AB937" s="38">
        <v>9.5</v>
      </c>
      <c r="AC937" s="11"/>
      <c r="AD937" s="11"/>
      <c r="AE937" s="11"/>
      <c r="AF937" s="11"/>
      <c r="AG937" s="11"/>
      <c r="AH937" s="11"/>
      <c r="AI937" s="11"/>
    </row>
    <row r="938" spans="1:35" ht="46.5" customHeight="1" outlineLevel="1" x14ac:dyDescent="0.2">
      <c r="A938" s="24">
        <f t="shared" si="515"/>
        <v>47.75</v>
      </c>
      <c r="B938" s="25" t="s">
        <v>1728</v>
      </c>
      <c r="C938" s="26"/>
      <c r="D938" s="26" t="s">
        <v>31</v>
      </c>
      <c r="E938" s="27">
        <v>170422</v>
      </c>
      <c r="F938" s="26" t="s">
        <v>1729</v>
      </c>
      <c r="G938" s="27">
        <v>64141</v>
      </c>
      <c r="H938" s="39">
        <v>39</v>
      </c>
      <c r="I938" s="30">
        <f t="shared" si="516"/>
        <v>9.75</v>
      </c>
      <c r="J938" s="30">
        <v>38</v>
      </c>
      <c r="K938" s="31" t="s">
        <v>58</v>
      </c>
      <c r="L938" s="32"/>
      <c r="M938" s="32"/>
      <c r="N938" s="31">
        <v>7</v>
      </c>
      <c r="O938" s="33">
        <f>VLOOKUP(K938,Зони!B:D,2,FALSE)</f>
        <v>2</v>
      </c>
      <c r="P938" s="34">
        <f t="shared" si="517"/>
        <v>0.99592857142857139</v>
      </c>
      <c r="Q938" s="34">
        <f>IFERROR(ROUND(P938,1)*U938/100,"немає даних")</f>
        <v>0.39899999999999997</v>
      </c>
      <c r="R938" s="26">
        <v>4</v>
      </c>
      <c r="S938" s="35">
        <f>VLOOKUP(E938,ящв!A:H,3,FALSE)</f>
        <v>11.5</v>
      </c>
      <c r="T938" s="35">
        <f>VLOOKUP(E938,ящв!A:H,4,FALSE)</f>
        <v>4.2999999999999997E-2</v>
      </c>
      <c r="U938" s="33">
        <v>39.9</v>
      </c>
      <c r="V938" s="33">
        <v>29.2</v>
      </c>
      <c r="W938" s="36">
        <v>36.9</v>
      </c>
      <c r="X938" s="37">
        <f>VLOOKUP(E938,шт!A:H,3,FALSE)</f>
        <v>3</v>
      </c>
      <c r="Y938" s="38">
        <v>3</v>
      </c>
      <c r="Z938" s="38">
        <v>35.5</v>
      </c>
      <c r="AA938" s="38">
        <v>28</v>
      </c>
      <c r="AB938" s="38">
        <v>9</v>
      </c>
      <c r="AC938" s="11"/>
      <c r="AD938" s="11"/>
      <c r="AE938" s="11"/>
      <c r="AF938" s="11"/>
      <c r="AG938" s="11"/>
      <c r="AH938" s="11"/>
      <c r="AI938" s="11"/>
    </row>
    <row r="939" spans="1:35" ht="12" customHeight="1" outlineLevel="1" x14ac:dyDescent="0.2">
      <c r="A939" s="11"/>
      <c r="B939" s="18" t="s">
        <v>1730</v>
      </c>
      <c r="C939" s="19"/>
      <c r="D939" s="20"/>
      <c r="E939" s="21"/>
      <c r="F939" s="21"/>
      <c r="G939" s="21"/>
      <c r="H939" s="20"/>
      <c r="I939" s="21"/>
      <c r="J939" s="21"/>
      <c r="K939" s="21"/>
      <c r="L939" s="21"/>
      <c r="M939" s="21"/>
      <c r="N939" s="21"/>
      <c r="O939" s="21"/>
      <c r="P939" s="106"/>
      <c r="Q939" s="23"/>
      <c r="R939" s="21"/>
      <c r="S939" s="20"/>
      <c r="T939" s="20"/>
      <c r="U939" s="21"/>
      <c r="V939" s="21"/>
      <c r="W939" s="21"/>
      <c r="X939" s="21"/>
      <c r="Y939" s="21"/>
      <c r="Z939" s="21"/>
      <c r="AA939" s="21"/>
      <c r="AB939" s="21"/>
    </row>
    <row r="940" spans="1:35" ht="46.5" customHeight="1" outlineLevel="1" x14ac:dyDescent="0.2">
      <c r="A940" s="24">
        <f t="shared" ref="A940:A945" si="528">J940+I940</f>
        <v>5.5555555555555552E-2</v>
      </c>
      <c r="B940" s="25" t="s">
        <v>1731</v>
      </c>
      <c r="C940" s="26"/>
      <c r="D940" s="26"/>
      <c r="E940" s="27">
        <v>171818</v>
      </c>
      <c r="F940" s="26"/>
      <c r="G940" s="26" t="s">
        <v>1732</v>
      </c>
      <c r="H940" s="39">
        <v>2</v>
      </c>
      <c r="I940" s="30">
        <f t="shared" ref="I940:I945" si="529">H940/R940</f>
        <v>5.5555555555555552E-2</v>
      </c>
      <c r="J940" s="30">
        <v>0</v>
      </c>
      <c r="K940" s="31" t="s">
        <v>33</v>
      </c>
      <c r="L940" s="31"/>
      <c r="M940" s="32"/>
      <c r="N940" s="32"/>
      <c r="O940" s="33">
        <f>VLOOKUP(K940,Зони!B:D,2,FALSE)</f>
        <v>0</v>
      </c>
      <c r="P940" s="34" t="str">
        <f t="shared" ref="P940:P945" si="530">IFERROR(A940/N940*V940/100/O940,"немає даних")</f>
        <v>немає даних</v>
      </c>
      <c r="Q940" s="50">
        <f t="shared" ref="Q940:Q944" si="531">IF(OR(K940="стелаж",K940="2й поверх 1"),ROUND(T940*A940,3),IFERROR(ROUND(P940,1)*U940/100,"немає даних"))</f>
        <v>0</v>
      </c>
      <c r="R940" s="53">
        <f>VLOOKUP(E940,ящ!A:H,5,FALSE)</f>
        <v>36</v>
      </c>
      <c r="S940" s="44">
        <f>IF(X940&lt;&gt;"",X940*R940,"немає даних")</f>
        <v>0.28800000000000003</v>
      </c>
      <c r="T940" s="43">
        <f>U940*V940*W940/100/100/100</f>
        <v>4.125E-4</v>
      </c>
      <c r="U940" s="48">
        <f t="shared" ref="U940:W940" si="532">Z940</f>
        <v>25</v>
      </c>
      <c r="V940" s="48">
        <f t="shared" si="532"/>
        <v>16.5</v>
      </c>
      <c r="W940" s="48">
        <f t="shared" si="532"/>
        <v>1</v>
      </c>
      <c r="X940" s="37">
        <f>VLOOKUP(E940,шт!A:H,3,FALSE)</f>
        <v>8.0000000000000002E-3</v>
      </c>
      <c r="Y940" s="38">
        <v>8.0000000000000002E-3</v>
      </c>
      <c r="Z940" s="38">
        <v>25</v>
      </c>
      <c r="AA940" s="38">
        <v>16.5</v>
      </c>
      <c r="AB940" s="38">
        <v>1</v>
      </c>
      <c r="AC940" s="11"/>
      <c r="AD940" s="11"/>
      <c r="AE940" s="11"/>
      <c r="AF940" s="11"/>
      <c r="AG940" s="11"/>
      <c r="AH940" s="11"/>
      <c r="AI940" s="11"/>
    </row>
    <row r="941" spans="1:35" ht="46.5" customHeight="1" outlineLevel="1" x14ac:dyDescent="0.2">
      <c r="A941" s="24">
        <f t="shared" si="528"/>
        <v>1.9166666666666667</v>
      </c>
      <c r="B941" s="25" t="s">
        <v>1733</v>
      </c>
      <c r="C941" s="26"/>
      <c r="D941" s="26"/>
      <c r="E941" s="27">
        <v>167438</v>
      </c>
      <c r="F941" s="26" t="s">
        <v>1734</v>
      </c>
      <c r="G941" s="126">
        <v>68675</v>
      </c>
      <c r="H941" s="39">
        <v>69</v>
      </c>
      <c r="I941" s="30">
        <f t="shared" si="529"/>
        <v>1.9166666666666667</v>
      </c>
      <c r="J941" s="30">
        <v>0</v>
      </c>
      <c r="K941" s="31" t="s">
        <v>33</v>
      </c>
      <c r="L941" s="31"/>
      <c r="M941" s="32"/>
      <c r="N941" s="31">
        <v>3</v>
      </c>
      <c r="O941" s="33">
        <f>VLOOKUP(K941,Зони!B:D,2,FALSE)</f>
        <v>0</v>
      </c>
      <c r="P941" s="34" t="str">
        <f t="shared" si="530"/>
        <v>немає даних</v>
      </c>
      <c r="Q941" s="34">
        <f t="shared" si="531"/>
        <v>3.5999999999999997E-2</v>
      </c>
      <c r="R941" s="26">
        <v>36</v>
      </c>
      <c r="S941" s="35">
        <f>VLOOKUP(E941,ящв!A:H,3,FALSE)</f>
        <v>3.95</v>
      </c>
      <c r="T941" s="35">
        <f>VLOOKUP(E941,ящв!A:H,4,FALSE)</f>
        <v>1.9E-2</v>
      </c>
      <c r="U941" s="33">
        <v>34</v>
      </c>
      <c r="V941" s="33">
        <v>26</v>
      </c>
      <c r="W941" s="36">
        <v>22</v>
      </c>
      <c r="X941" s="37">
        <f>VLOOKUP(E941,шт!A:H,3,FALSE)</f>
        <v>0.105</v>
      </c>
      <c r="Y941" s="38">
        <v>0.105</v>
      </c>
      <c r="Z941" s="38">
        <v>16.5</v>
      </c>
      <c r="AA941" s="38">
        <v>13</v>
      </c>
      <c r="AB941" s="38">
        <v>2</v>
      </c>
      <c r="AC941" s="11"/>
      <c r="AD941" s="11"/>
      <c r="AE941" s="11"/>
      <c r="AF941" s="11"/>
      <c r="AG941" s="11"/>
      <c r="AH941" s="11"/>
      <c r="AI941" s="11"/>
    </row>
    <row r="942" spans="1:35" ht="46.5" customHeight="1" outlineLevel="1" x14ac:dyDescent="0.2">
      <c r="A942" s="24">
        <f t="shared" si="528"/>
        <v>105.66666666666667</v>
      </c>
      <c r="B942" s="25" t="s">
        <v>1735</v>
      </c>
      <c r="C942" s="26"/>
      <c r="D942" s="26" t="s">
        <v>31</v>
      </c>
      <c r="E942" s="27">
        <v>169086</v>
      </c>
      <c r="F942" s="26" t="s">
        <v>1736</v>
      </c>
      <c r="G942" s="26" t="s">
        <v>1737</v>
      </c>
      <c r="H942" s="51">
        <v>3804</v>
      </c>
      <c r="I942" s="30">
        <f t="shared" si="529"/>
        <v>105.66666666666667</v>
      </c>
      <c r="J942" s="30">
        <v>0</v>
      </c>
      <c r="K942" s="31" t="s">
        <v>38</v>
      </c>
      <c r="L942" s="31"/>
      <c r="M942" s="32"/>
      <c r="N942" s="32"/>
      <c r="O942" s="33">
        <f>VLOOKUP(K942,Зони!B:D,2,FALSE)</f>
        <v>0</v>
      </c>
      <c r="P942" s="34" t="str">
        <f t="shared" si="530"/>
        <v>немає даних</v>
      </c>
      <c r="Q942" s="34">
        <f t="shared" si="531"/>
        <v>2.7469999999999999</v>
      </c>
      <c r="R942" s="26">
        <v>36</v>
      </c>
      <c r="S942" s="35">
        <f>VLOOKUP(E942,ящв!A:H,3,FALSE)</f>
        <v>5.5</v>
      </c>
      <c r="T942" s="35">
        <f>VLOOKUP(E942,ящв!A:H,4,FALSE)</f>
        <v>2.5999999999999999E-2</v>
      </c>
      <c r="U942" s="33">
        <v>36</v>
      </c>
      <c r="V942" s="33">
        <v>28</v>
      </c>
      <c r="W942" s="36">
        <v>26</v>
      </c>
      <c r="X942" s="37">
        <f>VLOOKUP(E942,шт!A:H,3,FALSE)</f>
        <v>0.17</v>
      </c>
      <c r="Y942" s="38">
        <v>0.17</v>
      </c>
      <c r="Z942" s="38">
        <v>19.5</v>
      </c>
      <c r="AA942" s="38">
        <v>12</v>
      </c>
      <c r="AB942" s="38">
        <v>2.5</v>
      </c>
      <c r="AC942" s="11"/>
      <c r="AD942" s="11"/>
      <c r="AE942" s="11"/>
      <c r="AF942" s="11"/>
      <c r="AG942" s="11"/>
      <c r="AH942" s="11"/>
      <c r="AI942" s="11"/>
    </row>
    <row r="943" spans="1:35" ht="46.5" customHeight="1" outlineLevel="1" x14ac:dyDescent="0.2">
      <c r="A943" s="24">
        <f t="shared" si="528"/>
        <v>289.16666666666669</v>
      </c>
      <c r="B943" s="25" t="s">
        <v>1738</v>
      </c>
      <c r="C943" s="26"/>
      <c r="D943" s="26" t="s">
        <v>31</v>
      </c>
      <c r="E943" s="27">
        <v>167588</v>
      </c>
      <c r="F943" s="26" t="s">
        <v>1739</v>
      </c>
      <c r="G943" s="26" t="s">
        <v>1740</v>
      </c>
      <c r="H943" s="51">
        <v>6940</v>
      </c>
      <c r="I943" s="30">
        <f t="shared" si="529"/>
        <v>289.16666666666669</v>
      </c>
      <c r="J943" s="30">
        <v>0</v>
      </c>
      <c r="K943" s="31" t="s">
        <v>38</v>
      </c>
      <c r="L943" s="31"/>
      <c r="M943" s="32"/>
      <c r="N943" s="32"/>
      <c r="O943" s="33">
        <f>VLOOKUP(K943,Зони!B:D,2,FALSE)</f>
        <v>0</v>
      </c>
      <c r="P943" s="34" t="str">
        <f t="shared" si="530"/>
        <v>немає даних</v>
      </c>
      <c r="Q943" s="34">
        <f t="shared" si="531"/>
        <v>5.2050000000000001</v>
      </c>
      <c r="R943" s="26">
        <v>24</v>
      </c>
      <c r="S943" s="35">
        <f>VLOOKUP(E943,ящв!A:H,3,FALSE)</f>
        <v>3.9</v>
      </c>
      <c r="T943" s="35">
        <f>VLOOKUP(E943,ящв!A:H,4,FALSE)</f>
        <v>1.7999999999999999E-2</v>
      </c>
      <c r="U943" s="33">
        <v>34</v>
      </c>
      <c r="V943" s="33">
        <v>26</v>
      </c>
      <c r="W943" s="36">
        <v>20.9</v>
      </c>
      <c r="X943" s="37">
        <f>VLOOKUP(E943,шт!A:H,3,FALSE)</f>
        <v>0.2</v>
      </c>
      <c r="Y943" s="38">
        <v>0.2</v>
      </c>
      <c r="Z943" s="38">
        <v>16.5</v>
      </c>
      <c r="AA943" s="38">
        <v>13</v>
      </c>
      <c r="AB943" s="38">
        <v>4</v>
      </c>
      <c r="AC943" s="11"/>
      <c r="AD943" s="11"/>
      <c r="AE943" s="11"/>
      <c r="AF943" s="11"/>
      <c r="AG943" s="11"/>
      <c r="AH943" s="11"/>
      <c r="AI943" s="11"/>
    </row>
    <row r="944" spans="1:35" ht="46.5" customHeight="1" outlineLevel="1" x14ac:dyDescent="0.2">
      <c r="A944" s="24">
        <f t="shared" si="528"/>
        <v>0.375</v>
      </c>
      <c r="B944" s="25" t="s">
        <v>1741</v>
      </c>
      <c r="C944" s="26"/>
      <c r="D944" s="26" t="s">
        <v>31</v>
      </c>
      <c r="E944" s="27">
        <v>167579</v>
      </c>
      <c r="F944" s="26" t="s">
        <v>1742</v>
      </c>
      <c r="G944" s="127">
        <v>68676</v>
      </c>
      <c r="H944" s="39">
        <v>9</v>
      </c>
      <c r="I944" s="30">
        <f t="shared" si="529"/>
        <v>0.375</v>
      </c>
      <c r="J944" s="30">
        <v>0</v>
      </c>
      <c r="K944" s="31" t="s">
        <v>33</v>
      </c>
      <c r="L944" s="31"/>
      <c r="M944" s="32"/>
      <c r="N944" s="31"/>
      <c r="O944" s="33">
        <f>VLOOKUP(K944,Зони!B:D,2,FALSE)</f>
        <v>0</v>
      </c>
      <c r="P944" s="34" t="str">
        <f t="shared" si="530"/>
        <v>немає даних</v>
      </c>
      <c r="Q944" s="34">
        <f t="shared" si="531"/>
        <v>7.0000000000000001E-3</v>
      </c>
      <c r="R944" s="26">
        <v>24</v>
      </c>
      <c r="S944" s="35">
        <f>VLOOKUP(E944,ящв!A:H,3,FALSE)</f>
        <v>3.9</v>
      </c>
      <c r="T944" s="35">
        <f>VLOOKUP(E944,ящв!A:H,4,FALSE)</f>
        <v>1.7999999999999999E-2</v>
      </c>
      <c r="U944" s="33">
        <v>34</v>
      </c>
      <c r="V944" s="33">
        <v>26</v>
      </c>
      <c r="W944" s="36">
        <v>20.9</v>
      </c>
      <c r="X944" s="37">
        <f>VLOOKUP(E944,шт!A:H,3,FALSE)</f>
        <v>0.2</v>
      </c>
      <c r="Y944" s="38">
        <v>0.2</v>
      </c>
      <c r="Z944" s="38">
        <v>19</v>
      </c>
      <c r="AA944" s="38">
        <v>12.5</v>
      </c>
      <c r="AB944" s="38">
        <v>3</v>
      </c>
      <c r="AC944" s="11"/>
      <c r="AD944" s="11"/>
      <c r="AE944" s="11"/>
      <c r="AF944" s="11"/>
      <c r="AG944" s="11"/>
      <c r="AH944" s="11"/>
      <c r="AI944" s="11"/>
    </row>
    <row r="945" spans="1:35" ht="46.5" customHeight="1" outlineLevel="1" x14ac:dyDescent="0.2">
      <c r="A945" s="24">
        <f t="shared" si="528"/>
        <v>18</v>
      </c>
      <c r="B945" s="25" t="s">
        <v>1743</v>
      </c>
      <c r="C945" s="26"/>
      <c r="D945" s="26" t="s">
        <v>31</v>
      </c>
      <c r="E945" s="27">
        <v>171863</v>
      </c>
      <c r="F945" s="26"/>
      <c r="G945" s="128">
        <v>68676</v>
      </c>
      <c r="H945" s="39">
        <v>18</v>
      </c>
      <c r="I945" s="45">
        <f t="shared" si="529"/>
        <v>18</v>
      </c>
      <c r="J945" s="30">
        <v>0</v>
      </c>
      <c r="K945" s="31" t="s">
        <v>33</v>
      </c>
      <c r="L945" s="31"/>
      <c r="M945" s="32"/>
      <c r="N945" s="31"/>
      <c r="O945" s="33">
        <f>VLOOKUP(K945,Зони!B:D,2,FALSE)</f>
        <v>0</v>
      </c>
      <c r="P945" s="34" t="str">
        <f t="shared" si="530"/>
        <v>немає даних</v>
      </c>
      <c r="Q945" s="46"/>
      <c r="R945" s="47">
        <v>1</v>
      </c>
      <c r="S945" s="44" t="str">
        <f>IF(X945&lt;&gt;"",X945*R945,"немає даних")</f>
        <v>немає даних</v>
      </c>
      <c r="T945" s="44" t="str">
        <f>IF(Y945&lt;&gt;"",Y945*R945,"немає даних")</f>
        <v>немає даних</v>
      </c>
      <c r="U945" s="48" t="str">
        <f t="shared" ref="U945:W945" si="533">IF(Z945&lt;&gt;"",Z945,"немає даних")</f>
        <v>немає даних</v>
      </c>
      <c r="V945" s="48" t="str">
        <f t="shared" si="533"/>
        <v>немає даних</v>
      </c>
      <c r="W945" s="48" t="str">
        <f t="shared" si="533"/>
        <v>немає даних</v>
      </c>
      <c r="X945" s="38"/>
      <c r="Y945" s="38"/>
      <c r="Z945" s="38"/>
      <c r="AA945" s="38"/>
      <c r="AB945" s="38"/>
      <c r="AC945" s="11"/>
      <c r="AD945" s="11"/>
      <c r="AE945" s="11"/>
      <c r="AF945" s="11"/>
      <c r="AG945" s="11"/>
      <c r="AH945" s="11"/>
      <c r="AI945" s="11"/>
    </row>
    <row r="946" spans="1:35" ht="12" customHeight="1" x14ac:dyDescent="0.2">
      <c r="A946" s="11"/>
      <c r="B946" s="12" t="s">
        <v>1744</v>
      </c>
      <c r="C946" s="13"/>
      <c r="D946" s="14"/>
      <c r="E946" s="15"/>
      <c r="F946" s="15"/>
      <c r="G946" s="15"/>
      <c r="H946" s="14"/>
      <c r="I946" s="15"/>
      <c r="J946" s="15"/>
      <c r="K946" s="15"/>
      <c r="L946" s="15"/>
      <c r="M946" s="15"/>
      <c r="N946" s="15"/>
      <c r="O946" s="15"/>
      <c r="P946" s="16"/>
      <c r="Q946" s="17"/>
      <c r="R946" s="15"/>
      <c r="S946" s="15"/>
      <c r="T946" s="15"/>
      <c r="U946" s="55"/>
      <c r="V946" s="55"/>
      <c r="W946" s="55"/>
      <c r="X946" s="55"/>
      <c r="Y946" s="55"/>
      <c r="Z946" s="55"/>
      <c r="AA946" s="55"/>
      <c r="AB946" s="55"/>
    </row>
    <row r="947" spans="1:35" ht="12" customHeight="1" outlineLevel="1" x14ac:dyDescent="0.2">
      <c r="A947" s="11"/>
      <c r="B947" s="18" t="s">
        <v>1745</v>
      </c>
      <c r="C947" s="19"/>
      <c r="D947" s="20"/>
      <c r="E947" s="21"/>
      <c r="F947" s="21"/>
      <c r="G947" s="21"/>
      <c r="H947" s="20"/>
      <c r="I947" s="21"/>
      <c r="J947" s="21"/>
      <c r="K947" s="21"/>
      <c r="L947" s="21"/>
      <c r="M947" s="21"/>
      <c r="N947" s="21"/>
      <c r="O947" s="21"/>
      <c r="P947" s="106"/>
      <c r="Q947" s="23"/>
      <c r="R947" s="21"/>
      <c r="S947" s="20"/>
      <c r="T947" s="20"/>
      <c r="U947" s="21"/>
      <c r="V947" s="21"/>
      <c r="W947" s="21"/>
      <c r="X947" s="21"/>
      <c r="Y947" s="21"/>
      <c r="Z947" s="21"/>
      <c r="AA947" s="21"/>
      <c r="AB947" s="21"/>
    </row>
    <row r="948" spans="1:35" ht="46.5" customHeight="1" outlineLevel="1" x14ac:dyDescent="0.2">
      <c r="A948" s="24">
        <f t="shared" ref="A948:A951" si="534">J948+I948</f>
        <v>25</v>
      </c>
      <c r="B948" s="25" t="s">
        <v>1746</v>
      </c>
      <c r="C948" s="26"/>
      <c r="D948" s="26"/>
      <c r="E948" s="27">
        <v>173496</v>
      </c>
      <c r="F948" s="26" t="s">
        <v>1747</v>
      </c>
      <c r="G948" s="28">
        <v>57450</v>
      </c>
      <c r="H948" s="39">
        <v>25</v>
      </c>
      <c r="I948" s="30">
        <f t="shared" ref="I948:I951" si="535">H948/R948</f>
        <v>25</v>
      </c>
      <c r="J948" s="30">
        <v>0</v>
      </c>
      <c r="K948" s="31" t="s">
        <v>33</v>
      </c>
      <c r="L948" s="32"/>
      <c r="M948" s="32"/>
      <c r="N948" s="32"/>
      <c r="O948" s="33">
        <f>VLOOKUP(K948,Зони!B:D,2,FALSE)</f>
        <v>0</v>
      </c>
      <c r="P948" s="34" t="str">
        <f t="shared" ref="P948:P951" si="536">IFERROR(A948/N948*V948/100/O948,"немає даних")</f>
        <v>немає даних</v>
      </c>
      <c r="Q948" s="34">
        <f>IF(OR(K948="стелаж",K948="2й поверх 1"),ROUND(T948*A948,3),IFERROR(ROUND(P948,1)*U948/100,"немає даних"))</f>
        <v>0.9</v>
      </c>
      <c r="R948" s="26">
        <v>1</v>
      </c>
      <c r="S948" s="35">
        <f>VLOOKUP(E948,ящв!A:H,3,FALSE)</f>
        <v>7.3</v>
      </c>
      <c r="T948" s="35">
        <f>VLOOKUP(E948,ящв!A:H,4,FALSE)</f>
        <v>3.5999999999999997E-2</v>
      </c>
      <c r="U948" s="33">
        <v>47</v>
      </c>
      <c r="V948" s="33">
        <v>26.5</v>
      </c>
      <c r="W948" s="36">
        <v>29</v>
      </c>
      <c r="X948" s="38"/>
      <c r="Y948" s="38"/>
      <c r="Z948" s="38"/>
      <c r="AA948" s="38"/>
      <c r="AB948" s="38"/>
      <c r="AC948" s="11"/>
      <c r="AD948" s="11"/>
      <c r="AE948" s="11"/>
      <c r="AF948" s="11"/>
      <c r="AG948" s="11"/>
      <c r="AH948" s="11"/>
      <c r="AI948" s="11"/>
    </row>
    <row r="949" spans="1:35" ht="46.5" customHeight="1" outlineLevel="1" x14ac:dyDescent="0.2">
      <c r="A949" s="24">
        <f t="shared" si="534"/>
        <v>494</v>
      </c>
      <c r="B949" s="25" t="s">
        <v>1748</v>
      </c>
      <c r="C949" s="26"/>
      <c r="D949" s="26" t="s">
        <v>31</v>
      </c>
      <c r="E949" s="27">
        <v>173177</v>
      </c>
      <c r="F949" s="26" t="s">
        <v>1749</v>
      </c>
      <c r="G949" s="27">
        <v>28106</v>
      </c>
      <c r="H949" s="39">
        <v>494</v>
      </c>
      <c r="I949" s="30">
        <f t="shared" si="535"/>
        <v>494</v>
      </c>
      <c r="J949" s="30">
        <v>0</v>
      </c>
      <c r="K949" s="31" t="s">
        <v>1528</v>
      </c>
      <c r="L949" s="32"/>
      <c r="M949" s="32"/>
      <c r="N949" s="31">
        <v>10</v>
      </c>
      <c r="O949" s="33">
        <f>VLOOKUP(K949,Зони!B:D,2,FALSE)</f>
        <v>3</v>
      </c>
      <c r="P949" s="34">
        <f t="shared" si="536"/>
        <v>2.6182000000000003</v>
      </c>
      <c r="Q949" s="34">
        <f>IFERROR(ROUND(P949,1)*U949/100,"немає даних")</f>
        <v>0.75139999999999996</v>
      </c>
      <c r="R949" s="26">
        <v>1</v>
      </c>
      <c r="S949" s="35">
        <f>VLOOKUP(E949,ящв!A:H,3,FALSE)</f>
        <v>5.2</v>
      </c>
      <c r="T949" s="35">
        <f>VLOOKUP(E949,ящв!A:H,4,FALSE)</f>
        <v>1.7000000000000001E-2</v>
      </c>
      <c r="U949" s="33">
        <v>28.9</v>
      </c>
      <c r="V949" s="33">
        <v>15.9</v>
      </c>
      <c r="W949" s="36">
        <v>37.1</v>
      </c>
      <c r="X949" s="37">
        <f>VLOOKUP(E949,шт!A:H,3,FALSE)</f>
        <v>5.25</v>
      </c>
      <c r="Y949" s="38">
        <v>5.25</v>
      </c>
      <c r="Z949" s="38">
        <v>37.1</v>
      </c>
      <c r="AA949" s="38">
        <v>28.9</v>
      </c>
      <c r="AB949" s="38">
        <v>15.9</v>
      </c>
      <c r="AC949" s="11"/>
      <c r="AD949" s="11"/>
      <c r="AE949" s="11"/>
      <c r="AF949" s="11"/>
      <c r="AG949" s="11"/>
      <c r="AH949" s="11"/>
      <c r="AI949" s="11"/>
    </row>
    <row r="950" spans="1:35" ht="46.5" customHeight="1" outlineLevel="1" x14ac:dyDescent="0.2">
      <c r="A950" s="24">
        <f t="shared" si="534"/>
        <v>13</v>
      </c>
      <c r="B950" s="25" t="s">
        <v>1750</v>
      </c>
      <c r="C950" s="26"/>
      <c r="D950" s="26"/>
      <c r="E950" s="27">
        <v>168904</v>
      </c>
      <c r="F950" s="26" t="s">
        <v>1751</v>
      </c>
      <c r="G950" s="28">
        <v>57268</v>
      </c>
      <c r="H950" s="39">
        <v>13</v>
      </c>
      <c r="I950" s="30">
        <f t="shared" si="535"/>
        <v>13</v>
      </c>
      <c r="J950" s="30">
        <v>0</v>
      </c>
      <c r="K950" s="31" t="s">
        <v>33</v>
      </c>
      <c r="L950" s="32"/>
      <c r="M950" s="32"/>
      <c r="N950" s="32"/>
      <c r="O950" s="33">
        <f>VLOOKUP(K950,Зони!B:D,2,FALSE)</f>
        <v>0</v>
      </c>
      <c r="P950" s="34" t="str">
        <f t="shared" si="536"/>
        <v>немає даних</v>
      </c>
      <c r="Q950" s="34">
        <f>IF(OR(K950="стелаж",K950="2й поверх 1"),ROUND(T950*A950,3),IFERROR(ROUND(P950,1)*U950/100,"немає даних"))</f>
        <v>0.45500000000000002</v>
      </c>
      <c r="R950" s="26">
        <v>1</v>
      </c>
      <c r="S950" s="35">
        <f>VLOOKUP(E950,ящв!A:H,3,FALSE)</f>
        <v>7.7</v>
      </c>
      <c r="T950" s="35">
        <f>VLOOKUP(E950,ящв!A:H,4,FALSE)</f>
        <v>3.5000000000000003E-2</v>
      </c>
      <c r="U950" s="33">
        <v>47</v>
      </c>
      <c r="V950" s="33">
        <v>26</v>
      </c>
      <c r="W950" s="36">
        <v>29</v>
      </c>
      <c r="X950" s="37">
        <f>VLOOKUP(E950,шт!A:H,3,FALSE)</f>
        <v>7.8</v>
      </c>
      <c r="Y950" s="38">
        <v>7.8</v>
      </c>
      <c r="Z950" s="38">
        <v>47</v>
      </c>
      <c r="AA950" s="38">
        <v>29</v>
      </c>
      <c r="AB950" s="38">
        <v>26.5</v>
      </c>
      <c r="AC950" s="11"/>
      <c r="AD950" s="11"/>
      <c r="AE950" s="11"/>
      <c r="AF950" s="11"/>
      <c r="AG950" s="11"/>
      <c r="AH950" s="11"/>
      <c r="AI950" s="11"/>
    </row>
    <row r="951" spans="1:35" ht="46.5" customHeight="1" outlineLevel="1" x14ac:dyDescent="0.2">
      <c r="A951" s="24">
        <f t="shared" si="534"/>
        <v>141</v>
      </c>
      <c r="B951" s="25" t="s">
        <v>1752</v>
      </c>
      <c r="C951" s="26"/>
      <c r="D951" s="26"/>
      <c r="E951" s="27">
        <v>166730</v>
      </c>
      <c r="F951" s="26" t="s">
        <v>1753</v>
      </c>
      <c r="G951" s="27">
        <v>28110</v>
      </c>
      <c r="H951" s="39">
        <v>141</v>
      </c>
      <c r="I951" s="30">
        <f t="shared" si="535"/>
        <v>141</v>
      </c>
      <c r="J951" s="30">
        <v>0</v>
      </c>
      <c r="K951" s="31" t="s">
        <v>1528</v>
      </c>
      <c r="L951" s="32"/>
      <c r="M951" s="32"/>
      <c r="N951" s="31">
        <v>10</v>
      </c>
      <c r="O951" s="33">
        <f>VLOOKUP(K951,Зони!B:D,2,FALSE)</f>
        <v>3</v>
      </c>
      <c r="P951" s="34">
        <f t="shared" si="536"/>
        <v>0.8365999999999999</v>
      </c>
      <c r="Q951" s="34">
        <f>IFERROR(ROUND(P951,1)*U951/100,"немає даних")</f>
        <v>0.23840000000000003</v>
      </c>
      <c r="R951" s="26">
        <v>1</v>
      </c>
      <c r="S951" s="35">
        <f>VLOOKUP(E951,ящв!A:H,3,FALSE)</f>
        <v>4.95</v>
      </c>
      <c r="T951" s="35">
        <f>VLOOKUP(E951,ящв!A:H,4,FALSE)</f>
        <v>2.1000000000000001E-2</v>
      </c>
      <c r="U951" s="33">
        <v>29.8</v>
      </c>
      <c r="V951" s="33">
        <v>17.8</v>
      </c>
      <c r="W951" s="36">
        <v>38.700000000000003</v>
      </c>
      <c r="X951" s="37">
        <f>VLOOKUP(E951,шт!A:H,3,FALSE)</f>
        <v>6.3</v>
      </c>
      <c r="Y951" s="38">
        <v>6.3</v>
      </c>
      <c r="Z951" s="38">
        <v>38.700000000000003</v>
      </c>
      <c r="AA951" s="38">
        <v>29.8</v>
      </c>
      <c r="AB951" s="38">
        <v>17.8</v>
      </c>
      <c r="AC951" s="11"/>
      <c r="AD951" s="11"/>
      <c r="AE951" s="11"/>
      <c r="AF951" s="11"/>
      <c r="AG951" s="11"/>
      <c r="AH951" s="11"/>
      <c r="AI951" s="11"/>
    </row>
    <row r="952" spans="1:35" ht="12" customHeight="1" outlineLevel="1" x14ac:dyDescent="0.2">
      <c r="A952" s="11"/>
      <c r="B952" s="18" t="s">
        <v>1754</v>
      </c>
      <c r="C952" s="19"/>
      <c r="D952" s="20"/>
      <c r="E952" s="21"/>
      <c r="F952" s="21"/>
      <c r="G952" s="21"/>
      <c r="H952" s="20"/>
      <c r="I952" s="21"/>
      <c r="J952" s="21"/>
      <c r="K952" s="21"/>
      <c r="L952" s="21"/>
      <c r="M952" s="21"/>
      <c r="N952" s="21"/>
      <c r="O952" s="21"/>
      <c r="P952" s="106"/>
      <c r="Q952" s="23"/>
      <c r="R952" s="21"/>
      <c r="S952" s="20"/>
      <c r="T952" s="20"/>
      <c r="U952" s="21"/>
      <c r="V952" s="21"/>
      <c r="W952" s="21"/>
      <c r="X952" s="21"/>
      <c r="Y952" s="21"/>
      <c r="Z952" s="21"/>
      <c r="AA952" s="21"/>
      <c r="AB952" s="21"/>
    </row>
    <row r="953" spans="1:35" ht="46.5" customHeight="1" outlineLevel="1" x14ac:dyDescent="0.2">
      <c r="A953" s="24">
        <f t="shared" ref="A953:A954" si="537">J953+I953</f>
        <v>708</v>
      </c>
      <c r="B953" s="25" t="s">
        <v>1755</v>
      </c>
      <c r="C953" s="26"/>
      <c r="D953" s="26" t="s">
        <v>31</v>
      </c>
      <c r="E953" s="27">
        <v>166728</v>
      </c>
      <c r="F953" s="26" t="s">
        <v>1756</v>
      </c>
      <c r="G953" s="27">
        <v>28120</v>
      </c>
      <c r="H953" s="39">
        <v>708</v>
      </c>
      <c r="I953" s="30">
        <f t="shared" ref="I953:I954" si="538">H953/R953</f>
        <v>708</v>
      </c>
      <c r="J953" s="30">
        <v>0</v>
      </c>
      <c r="K953" s="31" t="s">
        <v>1528</v>
      </c>
      <c r="L953" s="32"/>
      <c r="M953" s="32"/>
      <c r="N953" s="31">
        <v>10</v>
      </c>
      <c r="O953" s="33">
        <f>VLOOKUP(K953,Зони!B:D,2,FALSE)</f>
        <v>3</v>
      </c>
      <c r="P953" s="34">
        <f t="shared" ref="P953:P954" si="539">IFERROR(A953/N953*V953/100/O953,"немає даних")</f>
        <v>5.5459999999999994</v>
      </c>
      <c r="Q953" s="34">
        <f t="shared" ref="Q953:Q954" si="540">IFERROR(ROUND(P953,1)*U953/100,"немає даних")</f>
        <v>1.5894999999999999</v>
      </c>
      <c r="R953" s="26">
        <v>1</v>
      </c>
      <c r="S953" s="35">
        <f>VLOOKUP(E953,ящв!A:H,3,FALSE)</f>
        <v>8.3000000000000007</v>
      </c>
      <c r="T953" s="35">
        <f>VLOOKUP(E953,ящв!A:H,4,FALSE)</f>
        <v>2.9000000000000001E-2</v>
      </c>
      <c r="U953" s="33">
        <v>28.9</v>
      </c>
      <c r="V953" s="33">
        <v>23.5</v>
      </c>
      <c r="W953" s="36">
        <v>42.5</v>
      </c>
      <c r="X953" s="37">
        <f>VLOOKUP(E953,шт!A:H,3,FALSE)</f>
        <v>8.5</v>
      </c>
      <c r="Y953" s="38">
        <v>8.5</v>
      </c>
      <c r="Z953" s="38">
        <v>42.5</v>
      </c>
      <c r="AA953" s="38">
        <v>28.9</v>
      </c>
      <c r="AB953" s="38">
        <v>22.5</v>
      </c>
      <c r="AC953" s="11"/>
      <c r="AD953" s="11"/>
      <c r="AE953" s="11"/>
      <c r="AF953" s="11"/>
      <c r="AG953" s="11"/>
      <c r="AH953" s="11"/>
      <c r="AI953" s="11"/>
    </row>
    <row r="954" spans="1:35" ht="46.5" customHeight="1" outlineLevel="1" x14ac:dyDescent="0.2">
      <c r="A954" s="24">
        <f t="shared" si="537"/>
        <v>130</v>
      </c>
      <c r="B954" s="25" t="s">
        <v>1757</v>
      </c>
      <c r="C954" s="26"/>
      <c r="D954" s="26" t="s">
        <v>31</v>
      </c>
      <c r="E954" s="27">
        <v>166729</v>
      </c>
      <c r="F954" s="26" t="s">
        <v>1758</v>
      </c>
      <c r="G954" s="27">
        <v>28122</v>
      </c>
      <c r="H954" s="39">
        <v>130</v>
      </c>
      <c r="I954" s="30">
        <f t="shared" si="538"/>
        <v>130</v>
      </c>
      <c r="J954" s="30">
        <v>0</v>
      </c>
      <c r="K954" s="31" t="s">
        <v>1528</v>
      </c>
      <c r="L954" s="32"/>
      <c r="M954" s="32"/>
      <c r="N954" s="31">
        <v>7</v>
      </c>
      <c r="O954" s="33">
        <f>VLOOKUP(K954,Зони!B:D,2,FALSE)</f>
        <v>3</v>
      </c>
      <c r="P954" s="34">
        <f t="shared" si="539"/>
        <v>1.8447619047619048</v>
      </c>
      <c r="Q954" s="34">
        <f t="shared" si="540"/>
        <v>0.82799999999999996</v>
      </c>
      <c r="R954" s="26">
        <v>1</v>
      </c>
      <c r="S954" s="35">
        <f>VLOOKUP(E954,ящв!A:H,3,FALSE)</f>
        <v>10.8</v>
      </c>
      <c r="T954" s="35">
        <f>VLOOKUP(E954,ящв!A:H,4,FALSE)</f>
        <v>5.1999999999999998E-2</v>
      </c>
      <c r="U954" s="33">
        <v>46</v>
      </c>
      <c r="V954" s="33">
        <v>29.8</v>
      </c>
      <c r="W954" s="36">
        <v>38.1</v>
      </c>
      <c r="X954" s="37">
        <f>VLOOKUP(E954,шт!A:H,3,FALSE)</f>
        <v>11.1</v>
      </c>
      <c r="Y954" s="38">
        <v>11.1</v>
      </c>
      <c r="Z954" s="38">
        <v>46</v>
      </c>
      <c r="AA954" s="38">
        <v>38</v>
      </c>
      <c r="AB954" s="38">
        <v>29.8</v>
      </c>
      <c r="AC954" s="11"/>
      <c r="AD954" s="11"/>
      <c r="AE954" s="11"/>
      <c r="AF954" s="11"/>
      <c r="AG954" s="11"/>
      <c r="AH954" s="11"/>
      <c r="AI954" s="11"/>
    </row>
    <row r="955" spans="1:35" ht="12" customHeight="1" outlineLevel="1" x14ac:dyDescent="0.2">
      <c r="A955" s="11"/>
      <c r="B955" s="18" t="s">
        <v>1759</v>
      </c>
      <c r="C955" s="19"/>
      <c r="D955" s="20"/>
      <c r="E955" s="21"/>
      <c r="F955" s="21"/>
      <c r="G955" s="21"/>
      <c r="H955" s="20"/>
      <c r="I955" s="21"/>
      <c r="J955" s="21"/>
      <c r="K955" s="21"/>
      <c r="L955" s="21"/>
      <c r="M955" s="21"/>
      <c r="N955" s="21"/>
      <c r="O955" s="21"/>
      <c r="P955" s="106"/>
      <c r="Q955" s="23"/>
      <c r="R955" s="21"/>
      <c r="S955" s="20"/>
      <c r="T955" s="20"/>
      <c r="U955" s="21"/>
      <c r="V955" s="21"/>
      <c r="W955" s="21"/>
      <c r="X955" s="21"/>
      <c r="Y955" s="21"/>
      <c r="Z955" s="21"/>
      <c r="AA955" s="21"/>
      <c r="AB955" s="21"/>
    </row>
    <row r="956" spans="1:35" ht="46.5" customHeight="1" outlineLevel="1" x14ac:dyDescent="0.2">
      <c r="A956" s="24">
        <f>J956+I956</f>
        <v>75</v>
      </c>
      <c r="B956" s="25" t="s">
        <v>1760</v>
      </c>
      <c r="C956" s="26"/>
      <c r="D956" s="26" t="s">
        <v>31</v>
      </c>
      <c r="E956" s="27">
        <v>166721</v>
      </c>
      <c r="F956" s="26" t="s">
        <v>1761</v>
      </c>
      <c r="G956" s="27">
        <v>28130</v>
      </c>
      <c r="H956" s="39">
        <v>75</v>
      </c>
      <c r="I956" s="30">
        <f>H956/R956</f>
        <v>75</v>
      </c>
      <c r="J956" s="30">
        <v>0</v>
      </c>
      <c r="K956" s="31" t="s">
        <v>1528</v>
      </c>
      <c r="L956" s="32"/>
      <c r="M956" s="32"/>
      <c r="N956" s="31">
        <v>7</v>
      </c>
      <c r="O956" s="33">
        <f>VLOOKUP(K956,Зони!B:D,2,FALSE)</f>
        <v>3</v>
      </c>
      <c r="P956" s="34">
        <f>IFERROR(A956/N956*V956/100/O956,"немає даних")</f>
        <v>1.4285714285714286</v>
      </c>
      <c r="Q956" s="34">
        <f>IFERROR(ROUND(P956,1)*U956/100,"немає даних")</f>
        <v>0.32899999999999996</v>
      </c>
      <c r="R956" s="26">
        <v>1</v>
      </c>
      <c r="S956" s="35">
        <f>VLOOKUP(E956,ящв!A:H,3,FALSE)</f>
        <v>10.4</v>
      </c>
      <c r="T956" s="35">
        <f>VLOOKUP(E956,ящв!A:H,4,FALSE)</f>
        <v>3.7999999999999999E-2</v>
      </c>
      <c r="U956" s="40">
        <v>23.5</v>
      </c>
      <c r="V956" s="40">
        <v>40</v>
      </c>
      <c r="W956" s="36">
        <v>40</v>
      </c>
      <c r="X956" s="37">
        <f>VLOOKUP(E956,шт!A:H,3,FALSE)</f>
        <v>11.3</v>
      </c>
      <c r="Y956" s="38">
        <v>11.3</v>
      </c>
      <c r="Z956" s="38">
        <v>40</v>
      </c>
      <c r="AA956" s="38">
        <v>40</v>
      </c>
      <c r="AB956" s="38">
        <v>23.5</v>
      </c>
      <c r="AC956" s="11"/>
      <c r="AD956" s="11"/>
      <c r="AE956" s="11"/>
      <c r="AF956" s="11"/>
      <c r="AG956" s="11"/>
      <c r="AH956" s="11"/>
      <c r="AI956" s="11"/>
    </row>
    <row r="957" spans="1:35" ht="12" customHeight="1" outlineLevel="1" x14ac:dyDescent="0.2">
      <c r="A957" s="11"/>
      <c r="B957" s="18" t="s">
        <v>1762</v>
      </c>
      <c r="C957" s="19"/>
      <c r="D957" s="20"/>
      <c r="E957" s="21"/>
      <c r="F957" s="21"/>
      <c r="G957" s="21"/>
      <c r="H957" s="20"/>
      <c r="I957" s="21"/>
      <c r="J957" s="21"/>
      <c r="K957" s="21"/>
      <c r="L957" s="21"/>
      <c r="M957" s="21"/>
      <c r="N957" s="21"/>
      <c r="O957" s="21"/>
      <c r="P957" s="106"/>
      <c r="Q957" s="23"/>
      <c r="R957" s="21"/>
      <c r="S957" s="20"/>
      <c r="T957" s="20"/>
      <c r="U957" s="21"/>
      <c r="V957" s="21"/>
      <c r="W957" s="21"/>
      <c r="X957" s="21"/>
      <c r="Y957" s="21"/>
      <c r="Z957" s="21"/>
      <c r="AA957" s="21"/>
      <c r="AB957" s="21"/>
    </row>
    <row r="958" spans="1:35" ht="46.5" customHeight="1" outlineLevel="1" x14ac:dyDescent="0.2">
      <c r="A958" s="24">
        <f>J958+I958</f>
        <v>151</v>
      </c>
      <c r="B958" s="25" t="s">
        <v>1763</v>
      </c>
      <c r="C958" s="26"/>
      <c r="D958" s="26" t="s">
        <v>31</v>
      </c>
      <c r="E958" s="27">
        <v>168490</v>
      </c>
      <c r="F958" s="26" t="s">
        <v>1764</v>
      </c>
      <c r="G958" s="27">
        <v>28143</v>
      </c>
      <c r="H958" s="39">
        <v>151</v>
      </c>
      <c r="I958" s="30">
        <f>H958/R958</f>
        <v>151</v>
      </c>
      <c r="J958" s="30">
        <v>0</v>
      </c>
      <c r="K958" s="31" t="s">
        <v>1457</v>
      </c>
      <c r="L958" s="32"/>
      <c r="M958" s="32"/>
      <c r="N958" s="31">
        <v>7</v>
      </c>
      <c r="O958" s="33">
        <f>VLOOKUP(K958,Зони!B:D,2,FALSE)</f>
        <v>6</v>
      </c>
      <c r="P958" s="34">
        <f>IFERROR(A958/N958*V958/100/O958,"немає даних")</f>
        <v>0.97071428571428575</v>
      </c>
      <c r="Q958" s="34">
        <f>IFERROR(ROUND(P958,1)*U958/100,"немає даних")</f>
        <v>0.38100000000000001</v>
      </c>
      <c r="R958" s="26">
        <v>1</v>
      </c>
      <c r="S958" s="35">
        <f>VLOOKUP(E958,ящв!A:H,3,FALSE)</f>
        <v>13.3</v>
      </c>
      <c r="T958" s="35">
        <f>VLOOKUP(E958,ящв!A:H,4,FALSE)</f>
        <v>4.8000000000000001E-2</v>
      </c>
      <c r="U958" s="33">
        <v>38.1</v>
      </c>
      <c r="V958" s="33">
        <v>27</v>
      </c>
      <c r="W958" s="36">
        <v>46.4</v>
      </c>
      <c r="X958" s="37">
        <f>VLOOKUP(E958,шт!A:H,3,FALSE)</f>
        <v>14.3</v>
      </c>
      <c r="Y958" s="38">
        <v>14.3</v>
      </c>
      <c r="Z958" s="38">
        <v>46.4</v>
      </c>
      <c r="AA958" s="38">
        <v>38.1</v>
      </c>
      <c r="AB958" s="38">
        <v>27</v>
      </c>
      <c r="AC958" s="11"/>
      <c r="AD958" s="11"/>
      <c r="AE958" s="11"/>
      <c r="AF958" s="11"/>
      <c r="AG958" s="11"/>
      <c r="AH958" s="11"/>
      <c r="AI958" s="11"/>
    </row>
    <row r="959" spans="1:35" ht="12" customHeight="1" outlineLevel="1" x14ac:dyDescent="0.2">
      <c r="A959" s="11"/>
      <c r="B959" s="18" t="s">
        <v>1765</v>
      </c>
      <c r="C959" s="19"/>
      <c r="D959" s="20"/>
      <c r="E959" s="21"/>
      <c r="F959" s="21"/>
      <c r="G959" s="21"/>
      <c r="H959" s="20"/>
      <c r="I959" s="21"/>
      <c r="J959" s="21"/>
      <c r="K959" s="21"/>
      <c r="L959" s="21"/>
      <c r="M959" s="21"/>
      <c r="N959" s="21"/>
      <c r="O959" s="21"/>
      <c r="P959" s="106"/>
      <c r="Q959" s="23"/>
      <c r="R959" s="21"/>
      <c r="S959" s="20"/>
      <c r="T959" s="20"/>
      <c r="U959" s="21"/>
      <c r="V959" s="21"/>
      <c r="W959" s="21"/>
      <c r="X959" s="21"/>
      <c r="Y959" s="21"/>
      <c r="Z959" s="21"/>
      <c r="AA959" s="21"/>
      <c r="AB959" s="21"/>
    </row>
    <row r="960" spans="1:35" ht="46.5" customHeight="1" outlineLevel="1" x14ac:dyDescent="0.2">
      <c r="A960" s="24">
        <f t="shared" ref="A960:A961" si="541">J960+I960</f>
        <v>9</v>
      </c>
      <c r="B960" s="25" t="s">
        <v>1766</v>
      </c>
      <c r="C960" s="26"/>
      <c r="D960" s="26" t="s">
        <v>31</v>
      </c>
      <c r="E960" s="27">
        <v>168491</v>
      </c>
      <c r="F960" s="26" t="s">
        <v>1767</v>
      </c>
      <c r="G960" s="27">
        <v>28158</v>
      </c>
      <c r="H960" s="39">
        <v>9</v>
      </c>
      <c r="I960" s="30">
        <f t="shared" ref="I960:I961" si="542">H960/R960</f>
        <v>9</v>
      </c>
      <c r="J960" s="30">
        <v>0</v>
      </c>
      <c r="K960" s="31" t="s">
        <v>90</v>
      </c>
      <c r="L960" s="32"/>
      <c r="M960" s="32"/>
      <c r="N960" s="31">
        <v>2</v>
      </c>
      <c r="O960" s="33">
        <f>VLOOKUP(K960,Зони!B:D,2,FALSE)</f>
        <v>3</v>
      </c>
      <c r="P960" s="34">
        <f t="shared" ref="P960:P961" si="543">IFERROR(A960/N960*V960/100/O960,"немає даних")</f>
        <v>0.70500000000000007</v>
      </c>
      <c r="Q960" s="34">
        <f t="shared" ref="Q960:Q961" si="544">IFERROR(ROUND(P960,1)*U960/100,"немає даних")</f>
        <v>0.20860000000000001</v>
      </c>
      <c r="R960" s="26">
        <v>1</v>
      </c>
      <c r="S960" s="35">
        <f>VLOOKUP(E960,ящв!A:H,3,FALSE)</f>
        <v>22.7</v>
      </c>
      <c r="T960" s="35">
        <f>VLOOKUP(E960,ящв!A:H,4,FALSE)</f>
        <v>0.109</v>
      </c>
      <c r="U960" s="40">
        <v>29.8</v>
      </c>
      <c r="V960" s="40">
        <v>47</v>
      </c>
      <c r="W960" s="36">
        <v>77.5</v>
      </c>
      <c r="X960" s="37">
        <f>VLOOKUP(E960,шт!A:H,3,FALSE)</f>
        <v>22.5</v>
      </c>
      <c r="Y960" s="38">
        <v>22.5</v>
      </c>
      <c r="Z960" s="38">
        <v>77.5</v>
      </c>
      <c r="AA960" s="38">
        <v>47</v>
      </c>
      <c r="AB960" s="38">
        <v>29.8</v>
      </c>
      <c r="AC960" s="11"/>
      <c r="AD960" s="11"/>
      <c r="AE960" s="11"/>
      <c r="AF960" s="11"/>
      <c r="AG960" s="11"/>
      <c r="AH960" s="11"/>
      <c r="AI960" s="11"/>
    </row>
    <row r="961" spans="1:35" ht="46.5" customHeight="1" outlineLevel="1" x14ac:dyDescent="0.2">
      <c r="A961" s="24">
        <f t="shared" si="541"/>
        <v>25</v>
      </c>
      <c r="B961" s="25" t="s">
        <v>1768</v>
      </c>
      <c r="C961" s="26"/>
      <c r="D961" s="26"/>
      <c r="E961" s="27">
        <v>170377</v>
      </c>
      <c r="F961" s="26" t="s">
        <v>1769</v>
      </c>
      <c r="G961" s="27">
        <v>26168</v>
      </c>
      <c r="H961" s="39">
        <v>25</v>
      </c>
      <c r="I961" s="30">
        <f t="shared" si="542"/>
        <v>25</v>
      </c>
      <c r="J961" s="30">
        <v>0</v>
      </c>
      <c r="K961" s="31" t="s">
        <v>292</v>
      </c>
      <c r="L961" s="32"/>
      <c r="M961" s="32"/>
      <c r="N961" s="31">
        <v>2</v>
      </c>
      <c r="O961" s="33">
        <f>VLOOKUP(K961,Зони!B:D,2,FALSE)</f>
        <v>3</v>
      </c>
      <c r="P961" s="34">
        <f t="shared" si="543"/>
        <v>1.6541666666666668</v>
      </c>
      <c r="Q961" s="34">
        <f t="shared" si="544"/>
        <v>0.95030000000000003</v>
      </c>
      <c r="R961" s="26">
        <v>1</v>
      </c>
      <c r="S961" s="35">
        <f>VLOOKUP(E961,ящв!A:H,3,FALSE)</f>
        <v>46.9</v>
      </c>
      <c r="T961" s="35">
        <f>VLOOKUP(E961,ящв!A:H,4,FALSE)</f>
        <v>0.28699999999999998</v>
      </c>
      <c r="U961" s="33">
        <v>55.9</v>
      </c>
      <c r="V961" s="33">
        <v>39.700000000000003</v>
      </c>
      <c r="W961" s="36">
        <v>129.19999999999999</v>
      </c>
      <c r="X961" s="37">
        <f>VLOOKUP(E961,шт!A:H,3,FALSE)</f>
        <v>47</v>
      </c>
      <c r="Y961" s="38">
        <v>47</v>
      </c>
      <c r="Z961" s="38">
        <v>130</v>
      </c>
      <c r="AA961" s="38">
        <v>56</v>
      </c>
      <c r="AB961" s="38">
        <v>40</v>
      </c>
      <c r="AC961" s="11"/>
      <c r="AD961" s="11"/>
      <c r="AE961" s="11"/>
      <c r="AF961" s="11"/>
      <c r="AG961" s="11"/>
      <c r="AH961" s="11"/>
      <c r="AI961" s="11"/>
    </row>
    <row r="962" spans="1:35" ht="12" customHeight="1" outlineLevel="1" x14ac:dyDescent="0.2">
      <c r="A962" s="11"/>
      <c r="B962" s="18" t="s">
        <v>1770</v>
      </c>
      <c r="C962" s="19"/>
      <c r="D962" s="20"/>
      <c r="E962" s="21"/>
      <c r="F962" s="21"/>
      <c r="G962" s="21"/>
      <c r="H962" s="20"/>
      <c r="I962" s="21"/>
      <c r="J962" s="21"/>
      <c r="K962" s="21"/>
      <c r="L962" s="21"/>
      <c r="M962" s="21"/>
      <c r="N962" s="21"/>
      <c r="O962" s="21"/>
      <c r="P962" s="106"/>
      <c r="Q962" s="23"/>
      <c r="R962" s="21"/>
      <c r="S962" s="20"/>
      <c r="T962" s="20"/>
      <c r="U962" s="21"/>
      <c r="V962" s="21"/>
      <c r="W962" s="21"/>
      <c r="X962" s="21"/>
      <c r="Y962" s="21"/>
      <c r="Z962" s="21"/>
      <c r="AA962" s="21"/>
      <c r="AB962" s="21"/>
    </row>
    <row r="963" spans="1:35" ht="12" customHeight="1" outlineLevel="1" x14ac:dyDescent="0.2">
      <c r="A963" s="11"/>
      <c r="B963" s="18" t="s">
        <v>1771</v>
      </c>
      <c r="C963" s="19"/>
      <c r="D963" s="20"/>
      <c r="E963" s="21"/>
      <c r="F963" s="21"/>
      <c r="G963" s="21"/>
      <c r="H963" s="20"/>
      <c r="I963" s="21"/>
      <c r="J963" s="21"/>
      <c r="K963" s="21"/>
      <c r="L963" s="21"/>
      <c r="M963" s="21"/>
      <c r="N963" s="21"/>
      <c r="O963" s="21"/>
      <c r="P963" s="106"/>
      <c r="Q963" s="23"/>
      <c r="R963" s="21"/>
      <c r="S963" s="20"/>
      <c r="T963" s="20"/>
      <c r="U963" s="21"/>
      <c r="V963" s="21"/>
      <c r="W963" s="21"/>
      <c r="X963" s="21"/>
      <c r="Y963" s="21"/>
      <c r="Z963" s="21"/>
      <c r="AA963" s="21"/>
      <c r="AB963" s="21"/>
    </row>
    <row r="964" spans="1:35" ht="46.5" customHeight="1" outlineLevel="1" x14ac:dyDescent="0.2">
      <c r="A964" s="24">
        <f>J964+I964</f>
        <v>344</v>
      </c>
      <c r="B964" s="25" t="s">
        <v>1772</v>
      </c>
      <c r="C964" s="26"/>
      <c r="D964" s="26" t="s">
        <v>31</v>
      </c>
      <c r="E964" s="27">
        <v>166734</v>
      </c>
      <c r="F964" s="26" t="s">
        <v>1773</v>
      </c>
      <c r="G964" s="27">
        <v>28101</v>
      </c>
      <c r="H964" s="39">
        <v>688</v>
      </c>
      <c r="I964" s="30">
        <f>H964/R964</f>
        <v>344</v>
      </c>
      <c r="J964" s="30">
        <v>0</v>
      </c>
      <c r="K964" s="31" t="s">
        <v>903</v>
      </c>
      <c r="L964" s="32"/>
      <c r="M964" s="32"/>
      <c r="N964" s="31">
        <v>9</v>
      </c>
      <c r="O964" s="33">
        <f>VLOOKUP(K964,Зони!B:D,2,FALSE)</f>
        <v>4</v>
      </c>
      <c r="P964" s="34">
        <f>IFERROR(A964/N964*V964/100/O964,"немає даних")</f>
        <v>2.1595555555555559</v>
      </c>
      <c r="Q964" s="34">
        <f>IFERROR(ROUND(P964,1)*U964/100,"немає даних")</f>
        <v>0.69300000000000006</v>
      </c>
      <c r="R964" s="26">
        <v>2</v>
      </c>
      <c r="S964" s="35">
        <f>VLOOKUP(E964,ящв!A:H,3,FALSE)</f>
        <v>7</v>
      </c>
      <c r="T964" s="35">
        <f>VLOOKUP(E964,ящв!A:H,4,FALSE)</f>
        <v>2.5999999999999999E-2</v>
      </c>
      <c r="U964" s="33">
        <v>31.5</v>
      </c>
      <c r="V964" s="33">
        <v>22.6</v>
      </c>
      <c r="W964" s="36">
        <v>37</v>
      </c>
      <c r="X964" s="37">
        <f>VLOOKUP(E964,шт!A:H,3,FALSE)</f>
        <v>3.2</v>
      </c>
      <c r="Y964" s="38">
        <v>3.2</v>
      </c>
      <c r="Z964" s="38">
        <v>35.5</v>
      </c>
      <c r="AA964" s="38">
        <v>35.5</v>
      </c>
      <c r="AB964" s="38">
        <v>10.7</v>
      </c>
      <c r="AC964" s="11"/>
      <c r="AD964" s="11"/>
      <c r="AE964" s="11"/>
      <c r="AF964" s="11"/>
      <c r="AG964" s="11"/>
      <c r="AH964" s="11"/>
      <c r="AI964" s="11"/>
    </row>
    <row r="965" spans="1:35" ht="12" customHeight="1" outlineLevel="1" x14ac:dyDescent="0.2">
      <c r="A965" s="11"/>
      <c r="B965" s="12" t="s">
        <v>1774</v>
      </c>
      <c r="C965" s="13"/>
      <c r="D965" s="14"/>
      <c r="E965" s="15"/>
      <c r="F965" s="15"/>
      <c r="G965" s="15"/>
      <c r="H965" s="14"/>
      <c r="I965" s="15"/>
      <c r="J965" s="15"/>
      <c r="K965" s="15"/>
      <c r="L965" s="15"/>
      <c r="M965" s="15"/>
      <c r="N965" s="15"/>
      <c r="O965" s="15"/>
      <c r="P965" s="16"/>
      <c r="Q965" s="17"/>
      <c r="R965" s="15"/>
      <c r="S965" s="15"/>
      <c r="T965" s="15"/>
      <c r="U965" s="55"/>
      <c r="V965" s="55"/>
      <c r="W965" s="55"/>
      <c r="X965" s="55"/>
      <c r="Y965" s="55"/>
      <c r="Z965" s="55"/>
      <c r="AA965" s="55"/>
      <c r="AB965" s="55"/>
    </row>
    <row r="966" spans="1:35" ht="12" customHeight="1" outlineLevel="1" x14ac:dyDescent="0.2">
      <c r="A966" s="11"/>
      <c r="B966" s="18" t="s">
        <v>1775</v>
      </c>
      <c r="C966" s="19"/>
      <c r="D966" s="20"/>
      <c r="E966" s="21"/>
      <c r="F966" s="21"/>
      <c r="G966" s="21"/>
      <c r="H966" s="20"/>
      <c r="I966" s="21"/>
      <c r="J966" s="21"/>
      <c r="K966" s="21"/>
      <c r="L966" s="21"/>
      <c r="M966" s="21"/>
      <c r="N966" s="21"/>
      <c r="O966" s="21"/>
      <c r="P966" s="106"/>
      <c r="Q966" s="23"/>
      <c r="R966" s="21"/>
      <c r="S966" s="20"/>
      <c r="T966" s="20"/>
      <c r="U966" s="21"/>
      <c r="V966" s="21"/>
      <c r="W966" s="21"/>
      <c r="X966" s="21"/>
      <c r="Y966" s="21"/>
      <c r="Z966" s="21"/>
      <c r="AA966" s="21"/>
      <c r="AB966" s="21"/>
    </row>
    <row r="967" spans="1:35" ht="46.5" customHeight="1" outlineLevel="1" x14ac:dyDescent="0.2">
      <c r="A967" s="24">
        <f t="shared" ref="A967:A970" si="545">J967+I967</f>
        <v>1</v>
      </c>
      <c r="B967" s="25" t="s">
        <v>1776</v>
      </c>
      <c r="C967" s="26"/>
      <c r="D967" s="26"/>
      <c r="E967" s="27">
        <v>173168</v>
      </c>
      <c r="F967" s="26" t="s">
        <v>1777</v>
      </c>
      <c r="G967" s="28">
        <v>60037</v>
      </c>
      <c r="H967" s="39">
        <v>1</v>
      </c>
      <c r="I967" s="45">
        <f t="shared" ref="I967:I970" si="546">H967/R967</f>
        <v>1</v>
      </c>
      <c r="J967" s="30">
        <v>0</v>
      </c>
      <c r="K967" s="31"/>
      <c r="L967" s="32"/>
      <c r="M967" s="32"/>
      <c r="N967" s="32"/>
      <c r="O967" s="33" t="e">
        <f>VLOOKUP(K967,Зони!B:D,2,FALSE)</f>
        <v>#N/A</v>
      </c>
      <c r="P967" s="34" t="str">
        <f t="shared" ref="P967:P970" si="547">IFERROR(A967/N967*V967/100/O967,"немає даних")</f>
        <v>немає даних</v>
      </c>
      <c r="Q967" s="50" t="str">
        <f t="shared" ref="Q967:Q970" si="548">IFERROR(ROUND(P967,1)*U967/100,"немає даних")</f>
        <v>немає даних</v>
      </c>
      <c r="R967" s="47">
        <v>1</v>
      </c>
      <c r="S967" s="44" t="str">
        <f>IF(X967&lt;&gt;"",X967*R967,"немає даних")</f>
        <v>немає даних</v>
      </c>
      <c r="T967" s="44" t="str">
        <f>IF(Y967&lt;&gt;"",Y967*R967,"немає даних")</f>
        <v>немає даних</v>
      </c>
      <c r="U967" s="48" t="str">
        <f t="shared" ref="U967:W967" si="549">IF(Z967&lt;&gt;"",Z967,"немає даних")</f>
        <v>немає даних</v>
      </c>
      <c r="V967" s="48" t="str">
        <f t="shared" si="549"/>
        <v>немає даних</v>
      </c>
      <c r="W967" s="48" t="str">
        <f t="shared" si="549"/>
        <v>немає даних</v>
      </c>
      <c r="X967" s="38"/>
      <c r="Y967" s="38"/>
      <c r="Z967" s="38"/>
      <c r="AA967" s="38"/>
      <c r="AB967" s="38"/>
      <c r="AC967" s="11"/>
      <c r="AD967" s="11"/>
      <c r="AE967" s="11"/>
      <c r="AF967" s="11"/>
      <c r="AG967" s="11"/>
      <c r="AH967" s="11"/>
      <c r="AI967" s="11"/>
    </row>
    <row r="968" spans="1:35" ht="46.5" customHeight="1" outlineLevel="1" x14ac:dyDescent="0.2">
      <c r="A968" s="24">
        <f t="shared" si="545"/>
        <v>4</v>
      </c>
      <c r="B968" s="25" t="s">
        <v>1778</v>
      </c>
      <c r="C968" s="26"/>
      <c r="D968" s="26"/>
      <c r="E968" s="27">
        <v>171966</v>
      </c>
      <c r="F968" s="26" t="s">
        <v>1779</v>
      </c>
      <c r="G968" s="27">
        <v>28426</v>
      </c>
      <c r="H968" s="29"/>
      <c r="I968" s="30">
        <f t="shared" si="546"/>
        <v>0</v>
      </c>
      <c r="J968" s="30">
        <v>4</v>
      </c>
      <c r="K968" s="31" t="s">
        <v>1663</v>
      </c>
      <c r="L968" s="32"/>
      <c r="M968" s="32"/>
      <c r="N968" s="31">
        <v>2</v>
      </c>
      <c r="O968" s="33">
        <f>VLOOKUP(K968,Зони!B:D,2,FALSE)</f>
        <v>3</v>
      </c>
      <c r="P968" s="34">
        <f t="shared" si="547"/>
        <v>0.53666666666666674</v>
      </c>
      <c r="Q968" s="34">
        <f t="shared" si="548"/>
        <v>0.28249999999999997</v>
      </c>
      <c r="R968" s="26">
        <v>1</v>
      </c>
      <c r="S968" s="35">
        <f>VLOOKUP(E968,ящв!A:H,3,FALSE)</f>
        <v>46</v>
      </c>
      <c r="T968" s="35">
        <f>VLOOKUP(E968,ящв!A:H,4,FALSE)</f>
        <v>0.23799999999999999</v>
      </c>
      <c r="U968" s="40">
        <v>56.5</v>
      </c>
      <c r="V968" s="40">
        <v>80.5</v>
      </c>
      <c r="W968" s="36">
        <v>52.4</v>
      </c>
      <c r="X968" s="37">
        <f>VLOOKUP(E968,шт!A:H,3,FALSE)</f>
        <v>46</v>
      </c>
      <c r="Y968" s="38">
        <v>46</v>
      </c>
      <c r="Z968" s="38">
        <v>80.5</v>
      </c>
      <c r="AA968" s="38">
        <v>56.5</v>
      </c>
      <c r="AB968" s="38">
        <v>52.4</v>
      </c>
      <c r="AC968" s="11"/>
      <c r="AD968" s="11"/>
      <c r="AE968" s="11"/>
      <c r="AF968" s="11"/>
      <c r="AG968" s="11"/>
      <c r="AH968" s="11"/>
      <c r="AI968" s="11"/>
    </row>
    <row r="969" spans="1:35" ht="46.5" customHeight="1" outlineLevel="1" x14ac:dyDescent="0.2">
      <c r="A969" s="24">
        <f t="shared" si="545"/>
        <v>7</v>
      </c>
      <c r="B969" s="25" t="s">
        <v>1780</v>
      </c>
      <c r="C969" s="26"/>
      <c r="D969" s="26"/>
      <c r="E969" s="27">
        <v>173395</v>
      </c>
      <c r="F969" s="26" t="s">
        <v>1781</v>
      </c>
      <c r="G969" s="27">
        <v>28476</v>
      </c>
      <c r="H969" s="39">
        <v>3</v>
      </c>
      <c r="I969" s="30">
        <f t="shared" si="546"/>
        <v>3</v>
      </c>
      <c r="J969" s="30">
        <v>4</v>
      </c>
      <c r="K969" s="31" t="s">
        <v>1663</v>
      </c>
      <c r="L969" s="32"/>
      <c r="M969" s="32"/>
      <c r="N969" s="31">
        <v>2</v>
      </c>
      <c r="O969" s="33">
        <f>VLOOKUP(K969,Зони!B:D,2,FALSE)</f>
        <v>3</v>
      </c>
      <c r="P969" s="34">
        <f t="shared" si="547"/>
        <v>0.94733333333333336</v>
      </c>
      <c r="Q969" s="34">
        <f t="shared" si="548"/>
        <v>0.51300000000000001</v>
      </c>
      <c r="R969" s="26">
        <v>1</v>
      </c>
      <c r="S969" s="35">
        <f>VLOOKUP(E969,ящв!A:H,3,FALSE)</f>
        <v>55.97</v>
      </c>
      <c r="T969" s="35">
        <f>VLOOKUP(E969,ящв!A:H,4,FALSE)</f>
        <v>0.39</v>
      </c>
      <c r="U969" s="40">
        <v>57</v>
      </c>
      <c r="V969" s="40">
        <v>81.2</v>
      </c>
      <c r="W969" s="36">
        <v>84.3</v>
      </c>
      <c r="X969" s="37">
        <f>VLOOKUP(E969,шт!A:H,3,FALSE)</f>
        <v>56</v>
      </c>
      <c r="Y969" s="38">
        <v>56</v>
      </c>
      <c r="Z969" s="38">
        <v>84.3</v>
      </c>
      <c r="AA969" s="38">
        <v>81.2</v>
      </c>
      <c r="AB969" s="38">
        <v>57</v>
      </c>
      <c r="AC969" s="11"/>
      <c r="AD969" s="11"/>
      <c r="AE969" s="11"/>
      <c r="AF969" s="11"/>
      <c r="AG969" s="11"/>
      <c r="AH969" s="11"/>
      <c r="AI969" s="11"/>
    </row>
    <row r="970" spans="1:35" ht="46.5" customHeight="1" outlineLevel="1" x14ac:dyDescent="0.2">
      <c r="A970" s="24">
        <f t="shared" si="545"/>
        <v>15</v>
      </c>
      <c r="B970" s="25" t="s">
        <v>1782</v>
      </c>
      <c r="C970" s="26"/>
      <c r="D970" s="26"/>
      <c r="E970" s="27">
        <v>171968</v>
      </c>
      <c r="F970" s="26" t="s">
        <v>1783</v>
      </c>
      <c r="G970" s="27">
        <v>28458</v>
      </c>
      <c r="H970" s="29"/>
      <c r="I970" s="30">
        <f t="shared" si="546"/>
        <v>0</v>
      </c>
      <c r="J970" s="30">
        <v>15</v>
      </c>
      <c r="K970" s="31" t="s">
        <v>1663</v>
      </c>
      <c r="L970" s="32"/>
      <c r="M970" s="32"/>
      <c r="N970" s="31">
        <v>2</v>
      </c>
      <c r="O970" s="33">
        <f>VLOOKUP(K970,Зони!B:D,2,FALSE)</f>
        <v>3</v>
      </c>
      <c r="P970" s="34">
        <f t="shared" si="547"/>
        <v>1.8949999999999998</v>
      </c>
      <c r="Q970" s="34">
        <f t="shared" si="548"/>
        <v>1.0241</v>
      </c>
      <c r="R970" s="26">
        <v>1</v>
      </c>
      <c r="S970" s="35">
        <f>VLOOKUP(E970,ящв!A:H,3,FALSE)</f>
        <v>73.180000000000007</v>
      </c>
      <c r="T970" s="35">
        <f>VLOOKUP(E970,ящв!A:H,4,FALSE)</f>
        <v>0.41499999999999998</v>
      </c>
      <c r="U970" s="40">
        <v>53.9</v>
      </c>
      <c r="V970" s="40">
        <v>75.8</v>
      </c>
      <c r="W970" s="36">
        <v>101.5</v>
      </c>
      <c r="X970" s="37">
        <f>VLOOKUP(E970,шт!A:H,3,FALSE)</f>
        <v>73.2</v>
      </c>
      <c r="Y970" s="38">
        <v>73.2</v>
      </c>
      <c r="Z970" s="38">
        <v>101.5</v>
      </c>
      <c r="AA970" s="38">
        <v>75.8</v>
      </c>
      <c r="AB970" s="38">
        <v>54</v>
      </c>
      <c r="AC970" s="11"/>
      <c r="AD970" s="11"/>
      <c r="AE970" s="11"/>
      <c r="AF970" s="11"/>
      <c r="AG970" s="11"/>
      <c r="AH970" s="11"/>
      <c r="AI970" s="11"/>
    </row>
    <row r="971" spans="1:35" ht="12" customHeight="1" outlineLevel="1" x14ac:dyDescent="0.2">
      <c r="A971" s="11"/>
      <c r="B971" s="18" t="s">
        <v>1784</v>
      </c>
      <c r="C971" s="19"/>
      <c r="D971" s="20"/>
      <c r="E971" s="21"/>
      <c r="F971" s="21"/>
      <c r="G971" s="21"/>
      <c r="H971" s="20"/>
      <c r="I971" s="21"/>
      <c r="J971" s="21"/>
      <c r="K971" s="21"/>
      <c r="L971" s="21"/>
      <c r="M971" s="21"/>
      <c r="N971" s="21"/>
      <c r="O971" s="21"/>
      <c r="P971" s="106"/>
      <c r="Q971" s="23"/>
      <c r="R971" s="21"/>
      <c r="S971" s="20"/>
      <c r="T971" s="20"/>
      <c r="U971" s="21"/>
      <c r="V971" s="21"/>
      <c r="W971" s="21"/>
      <c r="X971" s="21"/>
      <c r="Y971" s="21"/>
      <c r="Z971" s="21"/>
      <c r="AA971" s="21"/>
      <c r="AB971" s="21"/>
    </row>
    <row r="972" spans="1:35" ht="46.5" customHeight="1" outlineLevel="1" x14ac:dyDescent="0.2">
      <c r="A972" s="24">
        <f t="shared" ref="A972:A975" si="550">J972+I972</f>
        <v>1</v>
      </c>
      <c r="B972" s="25" t="s">
        <v>1785</v>
      </c>
      <c r="C972" s="26"/>
      <c r="D972" s="26" t="s">
        <v>31</v>
      </c>
      <c r="E972" s="27">
        <v>171967</v>
      </c>
      <c r="F972" s="26" t="s">
        <v>1786</v>
      </c>
      <c r="G972" s="27">
        <v>28428</v>
      </c>
      <c r="H972" s="39">
        <v>1</v>
      </c>
      <c r="I972" s="30">
        <f t="shared" ref="I972:I975" si="551">H972/R972</f>
        <v>1</v>
      </c>
      <c r="J972" s="30">
        <v>0</v>
      </c>
      <c r="K972" s="31"/>
      <c r="L972" s="32"/>
      <c r="M972" s="32"/>
      <c r="N972" s="32"/>
      <c r="O972" s="33" t="e">
        <f>VLOOKUP(K972,Зони!B:D,2,FALSE)</f>
        <v>#N/A</v>
      </c>
      <c r="P972" s="34" t="str">
        <f t="shared" ref="P972:P975" si="552">IFERROR(A972/N972*V972/100/O972,"немає даних")</f>
        <v>немає даних</v>
      </c>
      <c r="Q972" s="50" t="str">
        <f t="shared" ref="Q972:Q975" si="553">IFERROR(ROUND(P972,1)*U972/100,"немає даних")</f>
        <v>немає даних</v>
      </c>
      <c r="R972" s="26">
        <v>1</v>
      </c>
      <c r="S972" s="35">
        <f>VLOOKUP(E972,ящв!A:H,3,FALSE)</f>
        <v>49.9</v>
      </c>
      <c r="T972" s="35">
        <f>VLOOKUP(E972,ящв!A:H,4,FALSE)</f>
        <v>0.26400000000000001</v>
      </c>
      <c r="U972" s="33">
        <v>79.599999999999994</v>
      </c>
      <c r="V972" s="33">
        <v>51.2</v>
      </c>
      <c r="W972" s="36">
        <v>64.8</v>
      </c>
      <c r="X972" s="37">
        <f>VLOOKUP(E972,шт!A:H,3,FALSE)</f>
        <v>49.9</v>
      </c>
      <c r="Y972" s="38">
        <v>49.9</v>
      </c>
      <c r="Z972" s="38">
        <v>79.599999999999994</v>
      </c>
      <c r="AA972" s="38">
        <v>64.8</v>
      </c>
      <c r="AB972" s="38">
        <v>51.2</v>
      </c>
      <c r="AC972" s="11"/>
      <c r="AD972" s="11"/>
      <c r="AE972" s="11"/>
      <c r="AF972" s="11"/>
      <c r="AG972" s="11"/>
      <c r="AH972" s="11"/>
      <c r="AI972" s="11"/>
    </row>
    <row r="973" spans="1:35" ht="46.5" customHeight="1" outlineLevel="1" x14ac:dyDescent="0.2">
      <c r="A973" s="24">
        <f t="shared" si="550"/>
        <v>3</v>
      </c>
      <c r="B973" s="25" t="s">
        <v>1787</v>
      </c>
      <c r="C973" s="26"/>
      <c r="D973" s="26"/>
      <c r="E973" s="27">
        <v>174671</v>
      </c>
      <c r="F973" s="26"/>
      <c r="G973" s="27">
        <v>28452</v>
      </c>
      <c r="H973" s="29"/>
      <c r="I973" s="30">
        <f t="shared" si="551"/>
        <v>0</v>
      </c>
      <c r="J973" s="30">
        <v>3</v>
      </c>
      <c r="K973" s="31"/>
      <c r="L973" s="32"/>
      <c r="M973" s="32"/>
      <c r="N973" s="31">
        <v>2</v>
      </c>
      <c r="O973" s="33" t="e">
        <f>VLOOKUP(K973,Зони!B:D,2,FALSE)</f>
        <v>#N/A</v>
      </c>
      <c r="P973" s="34" t="str">
        <f t="shared" si="552"/>
        <v>немає даних</v>
      </c>
      <c r="Q973" s="50" t="str">
        <f t="shared" si="553"/>
        <v>немає даних</v>
      </c>
      <c r="R973" s="26">
        <v>1</v>
      </c>
      <c r="S973" s="44" t="str">
        <f>IF(X973&lt;&gt;"",X973*R973,"немає даних")</f>
        <v>немає даних</v>
      </c>
      <c r="T973" s="35">
        <f>VLOOKUP(E973,ящв!A:H,4,FALSE)</f>
        <v>0.28599999999999998</v>
      </c>
      <c r="U973" s="33">
        <v>0</v>
      </c>
      <c r="V973" s="33">
        <v>0</v>
      </c>
      <c r="W973" s="36">
        <v>0</v>
      </c>
      <c r="X973" s="38"/>
      <c r="Y973" s="38"/>
      <c r="Z973" s="38"/>
      <c r="AA973" s="38"/>
      <c r="AB973" s="38"/>
      <c r="AC973" s="11"/>
      <c r="AD973" s="11"/>
      <c r="AE973" s="11"/>
      <c r="AF973" s="11"/>
      <c r="AG973" s="11"/>
      <c r="AH973" s="11"/>
      <c r="AI973" s="11"/>
    </row>
    <row r="974" spans="1:35" ht="46.5" customHeight="1" outlineLevel="1" x14ac:dyDescent="0.2">
      <c r="A974" s="24">
        <f t="shared" si="550"/>
        <v>23</v>
      </c>
      <c r="B974" s="25" t="s">
        <v>1788</v>
      </c>
      <c r="C974" s="26"/>
      <c r="D974" s="26"/>
      <c r="E974" s="27">
        <v>171969</v>
      </c>
      <c r="F974" s="26" t="s">
        <v>1789</v>
      </c>
      <c r="G974" s="27">
        <v>28462</v>
      </c>
      <c r="H974" s="29"/>
      <c r="I974" s="30">
        <f t="shared" si="551"/>
        <v>0</v>
      </c>
      <c r="J974" s="30">
        <v>23</v>
      </c>
      <c r="K974" s="31" t="s">
        <v>1663</v>
      </c>
      <c r="L974" s="32"/>
      <c r="M974" s="32"/>
      <c r="N974" s="31">
        <v>2</v>
      </c>
      <c r="O974" s="33">
        <f>VLOOKUP(K974,Зони!B:D,2,FALSE)</f>
        <v>3</v>
      </c>
      <c r="P974" s="34">
        <f t="shared" si="552"/>
        <v>2.0661666666666667</v>
      </c>
      <c r="Q974" s="34">
        <f t="shared" si="553"/>
        <v>1.5918000000000001</v>
      </c>
      <c r="R974" s="26">
        <v>1</v>
      </c>
      <c r="S974" s="35">
        <f>VLOOKUP(E974,ящв!A:H,3,FALSE)</f>
        <v>78.599999999999994</v>
      </c>
      <c r="T974" s="35">
        <f>VLOOKUP(E974,ящв!A:H,4,FALSE)</f>
        <v>0.436</v>
      </c>
      <c r="U974" s="33">
        <v>75.8</v>
      </c>
      <c r="V974" s="33">
        <v>53.9</v>
      </c>
      <c r="W974" s="36">
        <v>106.8</v>
      </c>
      <c r="X974" s="37">
        <f>VLOOKUP(E974,шт!A:H,3,FALSE)</f>
        <v>78.599999999999994</v>
      </c>
      <c r="Y974" s="38">
        <v>78.599999999999994</v>
      </c>
      <c r="Z974" s="38">
        <v>106.8</v>
      </c>
      <c r="AA974" s="38">
        <v>75.8</v>
      </c>
      <c r="AB974" s="38">
        <v>53.9</v>
      </c>
      <c r="AC974" s="11"/>
      <c r="AD974" s="11"/>
      <c r="AE974" s="11"/>
      <c r="AF974" s="11"/>
      <c r="AG974" s="11"/>
      <c r="AH974" s="11"/>
      <c r="AI974" s="11"/>
    </row>
    <row r="975" spans="1:35" ht="46.5" customHeight="1" outlineLevel="1" x14ac:dyDescent="0.2">
      <c r="A975" s="24">
        <f t="shared" si="550"/>
        <v>4</v>
      </c>
      <c r="B975" s="25" t="s">
        <v>1790</v>
      </c>
      <c r="C975" s="26"/>
      <c r="D975" s="26" t="s">
        <v>31</v>
      </c>
      <c r="E975" s="27">
        <v>172639</v>
      </c>
      <c r="F975" s="26" t="s">
        <v>1791</v>
      </c>
      <c r="G975" s="27">
        <v>28442</v>
      </c>
      <c r="H975" s="29"/>
      <c r="I975" s="30">
        <f t="shared" si="551"/>
        <v>0</v>
      </c>
      <c r="J975" s="30">
        <v>4</v>
      </c>
      <c r="K975" s="31" t="s">
        <v>1663</v>
      </c>
      <c r="L975" s="32"/>
      <c r="M975" s="32"/>
      <c r="N975" s="31">
        <v>2</v>
      </c>
      <c r="O975" s="33">
        <f>VLOOKUP(K975,Зони!B:D,2,FALSE)</f>
        <v>3</v>
      </c>
      <c r="P975" s="34">
        <f t="shared" si="552"/>
        <v>0.54533333333333334</v>
      </c>
      <c r="Q975" s="34">
        <f t="shared" si="553"/>
        <v>0.3075</v>
      </c>
      <c r="R975" s="26">
        <v>1</v>
      </c>
      <c r="S975" s="35">
        <f>VLOOKUP(E975,ящв!A:H,3,FALSE)</f>
        <v>55.1</v>
      </c>
      <c r="T975" s="35">
        <f>VLOOKUP(E975,ящв!A:H,4,FALSE)</f>
        <v>0.28599999999999998</v>
      </c>
      <c r="U975" s="40">
        <v>61.5</v>
      </c>
      <c r="V975" s="40">
        <v>81.8</v>
      </c>
      <c r="W975" s="36">
        <v>56.8</v>
      </c>
      <c r="X975" s="38"/>
      <c r="Y975" s="38"/>
      <c r="Z975" s="38"/>
      <c r="AA975" s="38"/>
      <c r="AB975" s="38"/>
      <c r="AC975" s="11"/>
      <c r="AD975" s="11"/>
      <c r="AE975" s="11"/>
      <c r="AF975" s="11"/>
      <c r="AG975" s="11"/>
      <c r="AH975" s="11"/>
      <c r="AI975" s="11"/>
    </row>
    <row r="976" spans="1:35" ht="12" customHeight="1" outlineLevel="1" x14ac:dyDescent="0.2">
      <c r="A976" s="11"/>
      <c r="B976" s="18" t="s">
        <v>1792</v>
      </c>
      <c r="C976" s="19"/>
      <c r="D976" s="20"/>
      <c r="E976" s="21"/>
      <c r="F976" s="21"/>
      <c r="G976" s="21"/>
      <c r="H976" s="20"/>
      <c r="I976" s="21"/>
      <c r="J976" s="21"/>
      <c r="K976" s="21"/>
      <c r="L976" s="21"/>
      <c r="M976" s="21"/>
      <c r="N976" s="21"/>
      <c r="O976" s="21"/>
      <c r="P976" s="106"/>
      <c r="Q976" s="23"/>
      <c r="R976" s="21"/>
      <c r="S976" s="20"/>
      <c r="T976" s="20"/>
      <c r="U976" s="21"/>
      <c r="V976" s="21"/>
      <c r="W976" s="21"/>
      <c r="X976" s="21"/>
      <c r="Y976" s="21"/>
      <c r="Z976" s="21"/>
      <c r="AA976" s="21"/>
      <c r="AB976" s="21"/>
    </row>
    <row r="977" spans="1:35" ht="46.5" customHeight="1" outlineLevel="1" x14ac:dyDescent="0.2">
      <c r="A977" s="24">
        <f t="shared" ref="A977:A980" si="554">J977+I977</f>
        <v>0.16666666666666666</v>
      </c>
      <c r="B977" s="25" t="s">
        <v>1793</v>
      </c>
      <c r="C977" s="26"/>
      <c r="D977" s="26"/>
      <c r="E977" s="27">
        <v>170415</v>
      </c>
      <c r="F977" s="26" t="s">
        <v>1794</v>
      </c>
      <c r="G977" s="27">
        <v>28505</v>
      </c>
      <c r="H977" s="39">
        <v>1</v>
      </c>
      <c r="I977" s="30">
        <f t="shared" ref="I977:I980" si="555">H977/R977</f>
        <v>0.16666666666666666</v>
      </c>
      <c r="J977" s="30">
        <v>0</v>
      </c>
      <c r="K977" s="31" t="s">
        <v>33</v>
      </c>
      <c r="L977" s="31"/>
      <c r="M977" s="32"/>
      <c r="N977" s="32"/>
      <c r="O977" s="33">
        <f>VLOOKUP(K977,Зони!B:D,2,FALSE)</f>
        <v>0</v>
      </c>
      <c r="P977" s="34" t="str">
        <f t="shared" ref="P977:P980" si="556">IFERROR(A977/N977*V977/100/O977,"немає даних")</f>
        <v>немає даних</v>
      </c>
      <c r="Q977" s="34">
        <f t="shared" ref="Q977:Q980" si="557">IF(OR(K977="стелаж",K977="2й поверх 1"),ROUND(T977*A977,3),IFERROR(ROUND(P977,1)*U977/100,"немає даних"))</f>
        <v>5.0000000000000001E-3</v>
      </c>
      <c r="R977" s="26">
        <v>6</v>
      </c>
      <c r="S977" s="35">
        <f>VLOOKUP(E977,ящв!A:H,3,FALSE)</f>
        <v>3.7</v>
      </c>
      <c r="T977" s="35">
        <f>VLOOKUP(E977,ящв!A:H,4,FALSE)</f>
        <v>3.2000000000000001E-2</v>
      </c>
      <c r="U977" s="33">
        <v>33.200000000000003</v>
      </c>
      <c r="V977" s="33">
        <v>24.8</v>
      </c>
      <c r="W977" s="36">
        <v>39.4</v>
      </c>
      <c r="X977" s="37">
        <f>VLOOKUP(E977,шт!A:H,3,FALSE)</f>
        <v>0.4</v>
      </c>
      <c r="Y977" s="38">
        <v>0.4</v>
      </c>
      <c r="Z977" s="38">
        <v>25.5</v>
      </c>
      <c r="AA977" s="38">
        <v>19</v>
      </c>
      <c r="AB977" s="38">
        <v>10.5</v>
      </c>
      <c r="AC977" s="11"/>
      <c r="AD977" s="11"/>
      <c r="AE977" s="11"/>
      <c r="AF977" s="11"/>
      <c r="AG977" s="11"/>
      <c r="AH977" s="11"/>
      <c r="AI977" s="11"/>
    </row>
    <row r="978" spans="1:35" ht="46.5" customHeight="1" outlineLevel="1" x14ac:dyDescent="0.2">
      <c r="A978" s="24">
        <f t="shared" si="554"/>
        <v>0.83333333333333337</v>
      </c>
      <c r="B978" s="25" t="s">
        <v>1795</v>
      </c>
      <c r="C978" s="26"/>
      <c r="D978" s="26"/>
      <c r="E978" s="27">
        <v>169262</v>
      </c>
      <c r="F978" s="26" t="s">
        <v>1796</v>
      </c>
      <c r="G978" s="28">
        <v>58416</v>
      </c>
      <c r="H978" s="39">
        <v>10</v>
      </c>
      <c r="I978" s="30">
        <f t="shared" si="555"/>
        <v>0.83333333333333337</v>
      </c>
      <c r="J978" s="30">
        <v>0</v>
      </c>
      <c r="K978" s="31" t="s">
        <v>33</v>
      </c>
      <c r="L978" s="31"/>
      <c r="M978" s="32"/>
      <c r="N978" s="32"/>
      <c r="O978" s="33">
        <f>VLOOKUP(K978,Зони!B:D,2,FALSE)</f>
        <v>0</v>
      </c>
      <c r="P978" s="34" t="str">
        <f t="shared" si="556"/>
        <v>немає даних</v>
      </c>
      <c r="Q978" s="34">
        <f t="shared" si="557"/>
        <v>9.2999999999999999E-2</v>
      </c>
      <c r="R978" s="26">
        <v>12</v>
      </c>
      <c r="S978" s="35">
        <f>VLOOKUP(E978,ящв!A:H,3,FALSE)</f>
        <v>8.9499999999999993</v>
      </c>
      <c r="T978" s="35">
        <f>VLOOKUP(E978,ящв!A:H,4,FALSE)</f>
        <v>0.111</v>
      </c>
      <c r="U978" s="33">
        <v>48</v>
      </c>
      <c r="V978" s="33">
        <v>42</v>
      </c>
      <c r="W978" s="36">
        <v>55</v>
      </c>
      <c r="X978" s="37">
        <f>VLOOKUP(E978,шт!A:H,3,FALSE)</f>
        <v>0.65</v>
      </c>
      <c r="Y978" s="38">
        <v>0.65</v>
      </c>
      <c r="Z978" s="38">
        <v>27</v>
      </c>
      <c r="AA978" s="38">
        <v>23</v>
      </c>
      <c r="AB978" s="38">
        <v>13.5</v>
      </c>
      <c r="AC978" s="11"/>
      <c r="AD978" s="11"/>
      <c r="AE978" s="11"/>
      <c r="AF978" s="11"/>
      <c r="AG978" s="11"/>
      <c r="AH978" s="11"/>
      <c r="AI978" s="11"/>
    </row>
    <row r="979" spans="1:35" ht="46.5" customHeight="1" outlineLevel="1" x14ac:dyDescent="0.2">
      <c r="A979" s="24">
        <f t="shared" si="554"/>
        <v>7</v>
      </c>
      <c r="B979" s="25" t="s">
        <v>1797</v>
      </c>
      <c r="C979" s="26"/>
      <c r="D979" s="26" t="s">
        <v>31</v>
      </c>
      <c r="E979" s="27">
        <v>168519</v>
      </c>
      <c r="F979" s="26" t="s">
        <v>1798</v>
      </c>
      <c r="G979" s="27">
        <v>28500</v>
      </c>
      <c r="H979" s="39">
        <v>8</v>
      </c>
      <c r="I979" s="30">
        <f t="shared" si="555"/>
        <v>1</v>
      </c>
      <c r="J979" s="30">
        <v>6</v>
      </c>
      <c r="K979" s="31" t="s">
        <v>33</v>
      </c>
      <c r="L979" s="31"/>
      <c r="M979" s="32"/>
      <c r="N979" s="32"/>
      <c r="O979" s="33">
        <f>VLOOKUP(K979,Зони!B:D,2,FALSE)</f>
        <v>0</v>
      </c>
      <c r="P979" s="34" t="str">
        <f t="shared" si="556"/>
        <v>немає даних</v>
      </c>
      <c r="Q979" s="34">
        <f t="shared" si="557"/>
        <v>0.33600000000000002</v>
      </c>
      <c r="R979" s="26">
        <v>8</v>
      </c>
      <c r="S979" s="35">
        <f>VLOOKUP(E979,ящв!A:H,3,FALSE)</f>
        <v>4.7</v>
      </c>
      <c r="T979" s="35">
        <f>VLOOKUP(E979,ящв!A:H,4,FALSE)</f>
        <v>4.8000000000000001E-2</v>
      </c>
      <c r="U979" s="33">
        <v>37.5</v>
      </c>
      <c r="V979" s="33">
        <v>27.2</v>
      </c>
      <c r="W979" s="36">
        <v>47.4</v>
      </c>
      <c r="X979" s="37">
        <f>VLOOKUP(E979,шт!A:H,3,FALSE)</f>
        <v>0.5</v>
      </c>
      <c r="Y979" s="38">
        <v>0.5</v>
      </c>
      <c r="Z979" s="38">
        <v>26</v>
      </c>
      <c r="AA979" s="38">
        <v>23</v>
      </c>
      <c r="AB979" s="38">
        <v>9</v>
      </c>
      <c r="AC979" s="11"/>
      <c r="AD979" s="11"/>
      <c r="AE979" s="11"/>
      <c r="AF979" s="11"/>
      <c r="AG979" s="11"/>
      <c r="AH979" s="11"/>
      <c r="AI979" s="11"/>
    </row>
    <row r="980" spans="1:35" ht="46.5" customHeight="1" outlineLevel="1" x14ac:dyDescent="0.2">
      <c r="A980" s="24">
        <f t="shared" si="554"/>
        <v>5</v>
      </c>
      <c r="B980" s="25" t="s">
        <v>1799</v>
      </c>
      <c r="C980" s="26"/>
      <c r="D980" s="26" t="s">
        <v>31</v>
      </c>
      <c r="E980" s="27">
        <v>168521</v>
      </c>
      <c r="F980" s="26" t="s">
        <v>1800</v>
      </c>
      <c r="G980" s="27">
        <v>28502</v>
      </c>
      <c r="H980" s="29"/>
      <c r="I980" s="30">
        <f t="shared" si="555"/>
        <v>0</v>
      </c>
      <c r="J980" s="30">
        <v>5</v>
      </c>
      <c r="K980" s="31" t="s">
        <v>33</v>
      </c>
      <c r="L980" s="31"/>
      <c r="M980" s="32"/>
      <c r="N980" s="32"/>
      <c r="O980" s="33">
        <f>VLOOKUP(K980,Зони!B:D,2,FALSE)</f>
        <v>0</v>
      </c>
      <c r="P980" s="34" t="str">
        <f t="shared" si="556"/>
        <v>немає даних</v>
      </c>
      <c r="Q980" s="34">
        <f t="shared" si="557"/>
        <v>0.35</v>
      </c>
      <c r="R980" s="26">
        <v>2</v>
      </c>
      <c r="S980" s="35">
        <f>VLOOKUP(E980,ящв!A:H,3,FALSE)</f>
        <v>9.9</v>
      </c>
      <c r="T980" s="35">
        <f>VLOOKUP(E980,ящв!A:H,4,FALSE)</f>
        <v>7.0000000000000007E-2</v>
      </c>
      <c r="U980" s="33">
        <v>52.2</v>
      </c>
      <c r="V980" s="33">
        <v>33.200000000000003</v>
      </c>
      <c r="W980" s="36">
        <v>40.4</v>
      </c>
      <c r="X980" s="37">
        <f>VLOOKUP(E980,шт!A:H,3,FALSE)</f>
        <v>4</v>
      </c>
      <c r="Y980" s="38">
        <v>4</v>
      </c>
      <c r="Z980" s="38">
        <v>51</v>
      </c>
      <c r="AA980" s="38">
        <v>39</v>
      </c>
      <c r="AB980" s="38">
        <v>16</v>
      </c>
      <c r="AC980" s="11"/>
      <c r="AD980" s="11"/>
      <c r="AE980" s="11"/>
      <c r="AF980" s="11"/>
      <c r="AG980" s="11"/>
      <c r="AH980" s="11"/>
      <c r="AI980" s="11"/>
    </row>
    <row r="981" spans="1:35" ht="12" customHeight="1" x14ac:dyDescent="0.2">
      <c r="A981" s="11"/>
      <c r="B981" s="12" t="s">
        <v>1801</v>
      </c>
      <c r="C981" s="13"/>
      <c r="D981" s="14"/>
      <c r="E981" s="15"/>
      <c r="F981" s="15"/>
      <c r="G981" s="15"/>
      <c r="H981" s="14"/>
      <c r="I981" s="15"/>
      <c r="J981" s="15"/>
      <c r="K981" s="15"/>
      <c r="L981" s="15"/>
      <c r="M981" s="15"/>
      <c r="N981" s="15"/>
      <c r="O981" s="15"/>
      <c r="P981" s="16"/>
      <c r="Q981" s="17"/>
      <c r="R981" s="15"/>
      <c r="S981" s="15"/>
      <c r="T981" s="15"/>
      <c r="U981" s="55"/>
      <c r="V981" s="55"/>
      <c r="W981" s="55"/>
      <c r="X981" s="55"/>
      <c r="Y981" s="55"/>
      <c r="Z981" s="55"/>
      <c r="AA981" s="55"/>
      <c r="AB981" s="55"/>
    </row>
    <row r="982" spans="1:35" ht="12" customHeight="1" outlineLevel="1" x14ac:dyDescent="0.2">
      <c r="A982" s="11"/>
      <c r="B982" s="18" t="s">
        <v>1802</v>
      </c>
      <c r="C982" s="19"/>
      <c r="D982" s="20"/>
      <c r="E982" s="21"/>
      <c r="F982" s="21"/>
      <c r="G982" s="21"/>
      <c r="H982" s="20"/>
      <c r="I982" s="21"/>
      <c r="J982" s="21"/>
      <c r="K982" s="21"/>
      <c r="L982" s="21"/>
      <c r="M982" s="21"/>
      <c r="N982" s="21"/>
      <c r="O982" s="21"/>
      <c r="P982" s="106"/>
      <c r="Q982" s="23"/>
      <c r="R982" s="21"/>
      <c r="S982" s="20"/>
      <c r="T982" s="20"/>
      <c r="U982" s="21"/>
      <c r="V982" s="21"/>
      <c r="W982" s="21"/>
      <c r="X982" s="21"/>
      <c r="Y982" s="21"/>
      <c r="Z982" s="21"/>
      <c r="AA982" s="21"/>
      <c r="AB982" s="21"/>
    </row>
    <row r="983" spans="1:35" ht="46.5" customHeight="1" outlineLevel="1" x14ac:dyDescent="0.2">
      <c r="A983" s="24">
        <f t="shared" ref="A983:A997" si="558">J983+I983</f>
        <v>2.3333333333333335</v>
      </c>
      <c r="B983" s="25" t="s">
        <v>1803</v>
      </c>
      <c r="C983" s="26"/>
      <c r="D983" s="26"/>
      <c r="E983" s="27">
        <v>171950</v>
      </c>
      <c r="F983" s="26" t="s">
        <v>1804</v>
      </c>
      <c r="G983" s="27">
        <v>69625</v>
      </c>
      <c r="H983" s="39">
        <v>14</v>
      </c>
      <c r="I983" s="30">
        <f t="shared" ref="I983:I997" si="559">H983/R983</f>
        <v>2.3333333333333335</v>
      </c>
      <c r="J983" s="30">
        <v>0</v>
      </c>
      <c r="K983" s="31" t="s">
        <v>33</v>
      </c>
      <c r="L983" s="32"/>
      <c r="M983" s="32"/>
      <c r="N983" s="32"/>
      <c r="O983" s="33">
        <f>VLOOKUP(K983,Зони!B:D,2,FALSE)</f>
        <v>0</v>
      </c>
      <c r="P983" s="34" t="str">
        <f t="shared" ref="P983:P997" si="560">IFERROR(A983/N983*V983/100/O983,"немає даних")</f>
        <v>немає даних</v>
      </c>
      <c r="Q983" s="50" t="str">
        <f t="shared" ref="Q983:Q985" si="561">IFERROR(ROUND(P983,1)*U983/100,"немає даних")</f>
        <v>немає даних</v>
      </c>
      <c r="R983" s="26">
        <v>6</v>
      </c>
      <c r="S983" s="35">
        <f>VLOOKUP(E983,ящв!A:H,3,FALSE)</f>
        <v>9.6</v>
      </c>
      <c r="T983" s="35">
        <f>VLOOKUP(E983,ящв!A:H,4,FALSE)</f>
        <v>4.9000000000000002E-2</v>
      </c>
      <c r="U983" s="33">
        <v>42</v>
      </c>
      <c r="V983" s="33">
        <v>21</v>
      </c>
      <c r="W983" s="36">
        <v>55</v>
      </c>
      <c r="X983" s="37">
        <f>VLOOKUP(E983,шт!A:H,3,FALSE)</f>
        <v>1.8</v>
      </c>
      <c r="Y983" s="38">
        <v>1.8</v>
      </c>
      <c r="Z983" s="38">
        <v>60</v>
      </c>
      <c r="AA983" s="38">
        <v>23</v>
      </c>
      <c r="AB983" s="38">
        <v>8</v>
      </c>
      <c r="AC983" s="11"/>
      <c r="AD983" s="11"/>
      <c r="AE983" s="11"/>
      <c r="AF983" s="11"/>
      <c r="AG983" s="11"/>
      <c r="AH983" s="11"/>
      <c r="AI983" s="11"/>
    </row>
    <row r="984" spans="1:35" ht="46.5" customHeight="1" outlineLevel="1" x14ac:dyDescent="0.2">
      <c r="A984" s="24">
        <f t="shared" si="558"/>
        <v>9.6666666666666679</v>
      </c>
      <c r="B984" s="25" t="s">
        <v>1805</v>
      </c>
      <c r="C984" s="26"/>
      <c r="D984" s="26" t="s">
        <v>31</v>
      </c>
      <c r="E984" s="27">
        <v>167839</v>
      </c>
      <c r="F984" s="26" t="s">
        <v>1806</v>
      </c>
      <c r="G984" s="27">
        <v>59623</v>
      </c>
      <c r="H984" s="39">
        <v>34</v>
      </c>
      <c r="I984" s="30">
        <f t="shared" si="559"/>
        <v>5.666666666666667</v>
      </c>
      <c r="J984" s="30">
        <v>4</v>
      </c>
      <c r="K984" s="31" t="s">
        <v>33</v>
      </c>
      <c r="L984" s="32"/>
      <c r="M984" s="32"/>
      <c r="N984" s="32"/>
      <c r="O984" s="33">
        <f>VLOOKUP(K984,Зони!B:D,2,FALSE)</f>
        <v>0</v>
      </c>
      <c r="P984" s="34" t="str">
        <f t="shared" si="560"/>
        <v>немає даних</v>
      </c>
      <c r="Q984" s="50" t="str">
        <f t="shared" si="561"/>
        <v>немає даних</v>
      </c>
      <c r="R984" s="26">
        <v>6</v>
      </c>
      <c r="S984" s="35">
        <f>VLOOKUP(E984,ящв!A:H,3,FALSE)</f>
        <v>6.5</v>
      </c>
      <c r="T984" s="35">
        <f>VLOOKUP(E984,ящв!A:H,4,FALSE)</f>
        <v>3.1E-2</v>
      </c>
      <c r="U984" s="33">
        <v>28</v>
      </c>
      <c r="V984" s="33">
        <v>23</v>
      </c>
      <c r="W984" s="36">
        <v>47.5</v>
      </c>
      <c r="X984" s="37">
        <f>VLOOKUP(E984,шт!A:H,3,FALSE)</f>
        <v>1.1000000000000001</v>
      </c>
      <c r="Y984" s="38">
        <v>1.1000000000000001</v>
      </c>
      <c r="Z984" s="38">
        <v>50</v>
      </c>
      <c r="AA984" s="38">
        <v>18</v>
      </c>
      <c r="AB984" s="38">
        <v>10</v>
      </c>
      <c r="AC984" s="11"/>
      <c r="AD984" s="11"/>
      <c r="AE984" s="11"/>
      <c r="AF984" s="11"/>
      <c r="AG984" s="11"/>
      <c r="AH984" s="11"/>
      <c r="AI984" s="11"/>
    </row>
    <row r="985" spans="1:35" ht="46.5" customHeight="1" outlineLevel="1" x14ac:dyDescent="0.2">
      <c r="A985" s="24">
        <f t="shared" si="558"/>
        <v>15</v>
      </c>
      <c r="B985" s="25" t="s">
        <v>1807</v>
      </c>
      <c r="C985" s="26"/>
      <c r="D985" s="26" t="s">
        <v>31</v>
      </c>
      <c r="E985" s="27">
        <v>171957</v>
      </c>
      <c r="F985" s="26" t="s">
        <v>1808</v>
      </c>
      <c r="G985" s="27">
        <v>69629</v>
      </c>
      <c r="H985" s="39">
        <v>48</v>
      </c>
      <c r="I985" s="30">
        <f t="shared" si="559"/>
        <v>8</v>
      </c>
      <c r="J985" s="30">
        <v>7</v>
      </c>
      <c r="K985" s="31" t="s">
        <v>33</v>
      </c>
      <c r="L985" s="32"/>
      <c r="M985" s="32"/>
      <c r="N985" s="32"/>
      <c r="O985" s="33">
        <f>VLOOKUP(K985,Зони!B:D,2,FALSE)</f>
        <v>0</v>
      </c>
      <c r="P985" s="34" t="str">
        <f t="shared" si="560"/>
        <v>немає даних</v>
      </c>
      <c r="Q985" s="50" t="str">
        <f t="shared" si="561"/>
        <v>немає даних</v>
      </c>
      <c r="R985" s="26">
        <v>6</v>
      </c>
      <c r="S985" s="35">
        <f>VLOOKUP(E985,ящв!A:H,3,FALSE)</f>
        <v>7.05</v>
      </c>
      <c r="T985" s="35">
        <f>VLOOKUP(E985,ящв!A:H,4,FALSE)</f>
        <v>4.4999999999999998E-2</v>
      </c>
      <c r="U985" s="33">
        <v>37</v>
      </c>
      <c r="V985" s="33">
        <v>21</v>
      </c>
      <c r="W985" s="36">
        <v>58</v>
      </c>
      <c r="X985" s="37">
        <f>VLOOKUP(E985,шт!A:H,3,FALSE)</f>
        <v>1.4</v>
      </c>
      <c r="Y985" s="38">
        <v>1.4</v>
      </c>
      <c r="Z985" s="38">
        <v>60</v>
      </c>
      <c r="AA985" s="38">
        <v>22</v>
      </c>
      <c r="AB985" s="38">
        <v>8</v>
      </c>
      <c r="AC985" s="11"/>
      <c r="AD985" s="11"/>
      <c r="AE985" s="11"/>
      <c r="AF985" s="11"/>
      <c r="AG985" s="11"/>
      <c r="AH985" s="11"/>
      <c r="AI985" s="11"/>
    </row>
    <row r="986" spans="1:35" ht="46.5" customHeight="1" outlineLevel="1" x14ac:dyDescent="0.2">
      <c r="A986" s="24">
        <f t="shared" si="558"/>
        <v>4</v>
      </c>
      <c r="B986" s="25" t="s">
        <v>1809</v>
      </c>
      <c r="C986" s="26"/>
      <c r="D986" s="26" t="s">
        <v>1810</v>
      </c>
      <c r="E986" s="27">
        <v>173093</v>
      </c>
      <c r="F986" s="26"/>
      <c r="G986" s="27">
        <v>25628</v>
      </c>
      <c r="H986" s="39">
        <v>4</v>
      </c>
      <c r="I986" s="45">
        <f t="shared" si="559"/>
        <v>4</v>
      </c>
      <c r="J986" s="30">
        <v>0</v>
      </c>
      <c r="K986" s="31" t="s">
        <v>33</v>
      </c>
      <c r="L986" s="32"/>
      <c r="M986" s="32"/>
      <c r="N986" s="32"/>
      <c r="O986" s="33">
        <f>VLOOKUP(K986,Зони!B:D,2,FALSE)</f>
        <v>0</v>
      </c>
      <c r="P986" s="34" t="str">
        <f t="shared" si="560"/>
        <v>немає даних</v>
      </c>
      <c r="Q986" s="46"/>
      <c r="R986" s="47">
        <v>1</v>
      </c>
      <c r="S986" s="44" t="str">
        <f>IF(X986&lt;&gt;"",X986*R986,"немає даних")</f>
        <v>немає даних</v>
      </c>
      <c r="T986" s="44" t="str">
        <f>IF(Y986&lt;&gt;"",Y986*R986,"немає даних")</f>
        <v>немає даних</v>
      </c>
      <c r="U986" s="48" t="str">
        <f t="shared" ref="U986:W986" si="562">IF(Z986&lt;&gt;"",Z986,"немає даних")</f>
        <v>немає даних</v>
      </c>
      <c r="V986" s="48" t="str">
        <f t="shared" si="562"/>
        <v>немає даних</v>
      </c>
      <c r="W986" s="48" t="str">
        <f t="shared" si="562"/>
        <v>немає даних</v>
      </c>
      <c r="X986" s="38"/>
      <c r="Y986" s="38"/>
      <c r="Z986" s="38"/>
      <c r="AA986" s="38"/>
      <c r="AB986" s="38"/>
      <c r="AC986" s="11"/>
      <c r="AD986" s="11"/>
      <c r="AE986" s="11"/>
      <c r="AF986" s="11"/>
      <c r="AG986" s="11"/>
      <c r="AH986" s="11"/>
      <c r="AI986" s="11"/>
    </row>
    <row r="987" spans="1:35" ht="46.5" customHeight="1" outlineLevel="1" x14ac:dyDescent="0.2">
      <c r="A987" s="24">
        <f t="shared" si="558"/>
        <v>24</v>
      </c>
      <c r="B987" s="25" t="s">
        <v>1811</v>
      </c>
      <c r="C987" s="26"/>
      <c r="D987" s="26" t="s">
        <v>1810</v>
      </c>
      <c r="E987" s="27">
        <v>173070</v>
      </c>
      <c r="F987" s="26"/>
      <c r="G987" s="27">
        <v>25629</v>
      </c>
      <c r="H987" s="39">
        <v>24</v>
      </c>
      <c r="I987" s="45">
        <f t="shared" si="559"/>
        <v>24</v>
      </c>
      <c r="J987" s="30">
        <v>0</v>
      </c>
      <c r="K987" s="31" t="s">
        <v>33</v>
      </c>
      <c r="L987" s="32"/>
      <c r="M987" s="32"/>
      <c r="N987" s="32"/>
      <c r="O987" s="33">
        <f>VLOOKUP(K987,Зони!B:D,2,FALSE)</f>
        <v>0</v>
      </c>
      <c r="P987" s="34" t="str">
        <f t="shared" si="560"/>
        <v>немає даних</v>
      </c>
      <c r="Q987" s="34">
        <f t="shared" ref="Q987:Q988" si="563">IF(OR(K987="стелаж",K987="2й поверх 1"),ROUND(U987*V987*W987/100/100/100*A987,3),IFERROR(ROUND(P987,1)*U987/100,"немає даних"))</f>
        <v>0.39300000000000002</v>
      </c>
      <c r="R987" s="47">
        <v>1</v>
      </c>
      <c r="S987" s="49">
        <f t="shared" ref="S987:W987" si="564">IF(X987&lt;&gt;"",X987,"немає даних")</f>
        <v>0.5</v>
      </c>
      <c r="T987" s="48">
        <f t="shared" si="564"/>
        <v>0.5</v>
      </c>
      <c r="U987" s="48">
        <f t="shared" si="564"/>
        <v>42</v>
      </c>
      <c r="V987" s="48">
        <f t="shared" si="564"/>
        <v>39</v>
      </c>
      <c r="W987" s="48">
        <f t="shared" si="564"/>
        <v>10</v>
      </c>
      <c r="X987" s="37">
        <f>VLOOKUP(E987,шт!A:H,3,FALSE)</f>
        <v>0.5</v>
      </c>
      <c r="Y987" s="38">
        <v>0.5</v>
      </c>
      <c r="Z987" s="38">
        <v>42</v>
      </c>
      <c r="AA987" s="38">
        <v>39</v>
      </c>
      <c r="AB987" s="38">
        <v>10</v>
      </c>
      <c r="AC987" s="11"/>
      <c r="AD987" s="11"/>
      <c r="AE987" s="11"/>
      <c r="AF987" s="11"/>
      <c r="AG987" s="11"/>
      <c r="AH987" s="11"/>
      <c r="AI987" s="11"/>
    </row>
    <row r="988" spans="1:35" ht="46.5" customHeight="1" outlineLevel="1" x14ac:dyDescent="0.2">
      <c r="A988" s="24">
        <f t="shared" si="558"/>
        <v>72</v>
      </c>
      <c r="B988" s="25" t="s">
        <v>1812</v>
      </c>
      <c r="C988" s="26"/>
      <c r="D988" s="26" t="s">
        <v>1813</v>
      </c>
      <c r="E988" s="27">
        <v>174013</v>
      </c>
      <c r="F988" s="26"/>
      <c r="G988" s="27">
        <v>58020</v>
      </c>
      <c r="H988" s="39">
        <v>72</v>
      </c>
      <c r="I988" s="45">
        <f t="shared" si="559"/>
        <v>72</v>
      </c>
      <c r="J988" s="30">
        <v>0</v>
      </c>
      <c r="K988" s="31" t="s">
        <v>33</v>
      </c>
      <c r="L988" s="32"/>
      <c r="M988" s="32"/>
      <c r="N988" s="32"/>
      <c r="O988" s="33">
        <f>VLOOKUP(K988,Зони!B:D,2,FALSE)</f>
        <v>0</v>
      </c>
      <c r="P988" s="34" t="str">
        <f t="shared" si="560"/>
        <v>немає даних</v>
      </c>
      <c r="Q988" s="34">
        <f t="shared" si="563"/>
        <v>0.156</v>
      </c>
      <c r="R988" s="47">
        <v>1</v>
      </c>
      <c r="S988" s="49">
        <f t="shared" ref="S988:W988" si="565">IF(X988&lt;&gt;"",X988,"немає даних")</f>
        <v>0.3</v>
      </c>
      <c r="T988" s="48">
        <f t="shared" si="565"/>
        <v>0.3</v>
      </c>
      <c r="U988" s="48">
        <f t="shared" si="565"/>
        <v>31</v>
      </c>
      <c r="V988" s="48">
        <f t="shared" si="565"/>
        <v>14</v>
      </c>
      <c r="W988" s="48">
        <f t="shared" si="565"/>
        <v>5</v>
      </c>
      <c r="X988" s="37">
        <f>VLOOKUP(E988,шт!A:H,3,FALSE)</f>
        <v>0.3</v>
      </c>
      <c r="Y988" s="38">
        <v>0.3</v>
      </c>
      <c r="Z988" s="38">
        <v>31</v>
      </c>
      <c r="AA988" s="38">
        <v>14</v>
      </c>
      <c r="AB988" s="38">
        <v>5</v>
      </c>
      <c r="AC988" s="11"/>
      <c r="AD988" s="11"/>
      <c r="AE988" s="11"/>
      <c r="AF988" s="11"/>
      <c r="AG988" s="11"/>
      <c r="AH988" s="11"/>
      <c r="AI988" s="11"/>
    </row>
    <row r="989" spans="1:35" ht="46.5" customHeight="1" outlineLevel="1" x14ac:dyDescent="0.2">
      <c r="A989" s="24">
        <f t="shared" si="558"/>
        <v>27</v>
      </c>
      <c r="B989" s="25" t="s">
        <v>1814</v>
      </c>
      <c r="C989" s="26"/>
      <c r="D989" s="26"/>
      <c r="E989" s="27">
        <v>167840</v>
      </c>
      <c r="F989" s="26" t="s">
        <v>1815</v>
      </c>
      <c r="G989" s="27">
        <v>10176</v>
      </c>
      <c r="H989" s="39">
        <v>27</v>
      </c>
      <c r="I989" s="30">
        <f t="shared" si="559"/>
        <v>27</v>
      </c>
      <c r="J989" s="30">
        <v>0</v>
      </c>
      <c r="K989" s="31" t="s">
        <v>33</v>
      </c>
      <c r="L989" s="32"/>
      <c r="M989" s="32"/>
      <c r="N989" s="32"/>
      <c r="O989" s="33">
        <f>VLOOKUP(K989,Зони!B:D,2,FALSE)</f>
        <v>0</v>
      </c>
      <c r="P989" s="34" t="str">
        <f t="shared" si="560"/>
        <v>немає даних</v>
      </c>
      <c r="Q989" s="50" t="str">
        <f t="shared" ref="Q989:Q992" si="566">IFERROR(ROUND(P989,1)*U989/100,"немає даних")</f>
        <v>немає даних</v>
      </c>
      <c r="R989" s="26">
        <v>1</v>
      </c>
      <c r="S989" s="35">
        <f>VLOOKUP(E989,ящв!A:H,3,FALSE)</f>
        <v>0.2</v>
      </c>
      <c r="T989" s="35">
        <f>VLOOKUP(E989,ящв!A:H,4,FALSE)</f>
        <v>1E-3</v>
      </c>
      <c r="U989" s="33">
        <v>36</v>
      </c>
      <c r="V989" s="33">
        <v>1</v>
      </c>
      <c r="W989" s="36">
        <v>15</v>
      </c>
      <c r="X989" s="37">
        <f>VLOOKUP(E989,шт!A:H,3,FALSE)</f>
        <v>0.2</v>
      </c>
      <c r="Y989" s="38">
        <v>0.2</v>
      </c>
      <c r="Z989" s="38">
        <v>37</v>
      </c>
      <c r="AA989" s="38">
        <v>16</v>
      </c>
      <c r="AB989" s="38">
        <v>6</v>
      </c>
      <c r="AC989" s="11"/>
      <c r="AD989" s="11"/>
      <c r="AE989" s="11"/>
      <c r="AF989" s="11"/>
      <c r="AG989" s="11"/>
      <c r="AH989" s="11"/>
      <c r="AI989" s="11"/>
    </row>
    <row r="990" spans="1:35" ht="46.5" customHeight="1" outlineLevel="1" x14ac:dyDescent="0.2">
      <c r="A990" s="24">
        <f t="shared" si="558"/>
        <v>19</v>
      </c>
      <c r="B990" s="25" t="s">
        <v>1816</v>
      </c>
      <c r="C990" s="26"/>
      <c r="D990" s="26"/>
      <c r="E990" s="27">
        <v>167841</v>
      </c>
      <c r="F990" s="26" t="s">
        <v>1817</v>
      </c>
      <c r="G990" s="27">
        <v>11060</v>
      </c>
      <c r="H990" s="39">
        <v>19</v>
      </c>
      <c r="I990" s="30">
        <f t="shared" si="559"/>
        <v>19</v>
      </c>
      <c r="J990" s="30">
        <v>0</v>
      </c>
      <c r="K990" s="31" t="s">
        <v>33</v>
      </c>
      <c r="L990" s="32"/>
      <c r="M990" s="32"/>
      <c r="N990" s="32"/>
      <c r="O990" s="33">
        <f>VLOOKUP(K990,Зони!B:D,2,FALSE)</f>
        <v>0</v>
      </c>
      <c r="P990" s="34" t="str">
        <f t="shared" si="560"/>
        <v>немає даних</v>
      </c>
      <c r="Q990" s="50" t="str">
        <f t="shared" si="566"/>
        <v>немає даних</v>
      </c>
      <c r="R990" s="26">
        <v>1</v>
      </c>
      <c r="S990" s="35">
        <f>VLOOKUP(E990,ящв!A:H,3,FALSE)</f>
        <v>1.3</v>
      </c>
      <c r="T990" s="35">
        <f>VLOOKUP(E990,ящв!A:H,4,FALSE)</f>
        <v>1E-3</v>
      </c>
      <c r="U990" s="33">
        <v>38</v>
      </c>
      <c r="V990" s="33">
        <v>32</v>
      </c>
      <c r="W990" s="36">
        <v>1</v>
      </c>
      <c r="X990" s="37">
        <f>VLOOKUP(E990,шт!A:H,3,FALSE)</f>
        <v>1.25</v>
      </c>
      <c r="Y990" s="38">
        <v>1.25</v>
      </c>
      <c r="Z990" s="38">
        <v>38</v>
      </c>
      <c r="AA990" s="38">
        <v>34</v>
      </c>
      <c r="AB990" s="38">
        <v>3.5</v>
      </c>
      <c r="AC990" s="11"/>
      <c r="AD990" s="11"/>
      <c r="AE990" s="11"/>
      <c r="AF990" s="11"/>
      <c r="AG990" s="11"/>
      <c r="AH990" s="11"/>
      <c r="AI990" s="11"/>
    </row>
    <row r="991" spans="1:35" ht="46.5" customHeight="1" outlineLevel="1" x14ac:dyDescent="0.2">
      <c r="A991" s="24">
        <f t="shared" si="558"/>
        <v>1.75</v>
      </c>
      <c r="B991" s="25" t="s">
        <v>1818</v>
      </c>
      <c r="C991" s="26"/>
      <c r="D991" s="26" t="s">
        <v>31</v>
      </c>
      <c r="E991" s="27">
        <v>172166</v>
      </c>
      <c r="F991" s="26" t="s">
        <v>1819</v>
      </c>
      <c r="G991" s="28">
        <v>68001</v>
      </c>
      <c r="H991" s="39">
        <v>21</v>
      </c>
      <c r="I991" s="30">
        <f t="shared" si="559"/>
        <v>1.75</v>
      </c>
      <c r="J991" s="30">
        <v>0</v>
      </c>
      <c r="K991" s="31" t="s">
        <v>33</v>
      </c>
      <c r="L991" s="32"/>
      <c r="M991" s="32"/>
      <c r="N991" s="32"/>
      <c r="O991" s="33">
        <f>VLOOKUP(K991,Зони!B:D,2,FALSE)</f>
        <v>0</v>
      </c>
      <c r="P991" s="34" t="str">
        <f t="shared" si="560"/>
        <v>немає даних</v>
      </c>
      <c r="Q991" s="50" t="str">
        <f t="shared" si="566"/>
        <v>немає даних</v>
      </c>
      <c r="R991" s="26">
        <v>12</v>
      </c>
      <c r="S991" s="35">
        <f>VLOOKUP(E991,ящв!A:H,3,FALSE)</f>
        <v>15.9</v>
      </c>
      <c r="T991" s="35">
        <f>VLOOKUP(E991,ящв!A:H,4,FALSE)</f>
        <v>4.8000000000000001E-2</v>
      </c>
      <c r="U991" s="33">
        <v>52</v>
      </c>
      <c r="V991" s="33">
        <v>28</v>
      </c>
      <c r="W991" s="36">
        <v>33</v>
      </c>
      <c r="X991" s="37">
        <f>VLOOKUP(E991,шт!A:H,3,FALSE)</f>
        <v>1.5</v>
      </c>
      <c r="Y991" s="38">
        <v>1.5</v>
      </c>
      <c r="Z991" s="38">
        <v>53</v>
      </c>
      <c r="AA991" s="38">
        <v>10</v>
      </c>
      <c r="AB991" s="38">
        <v>10</v>
      </c>
      <c r="AC991" s="11"/>
      <c r="AD991" s="11"/>
      <c r="AE991" s="11"/>
      <c r="AF991" s="11"/>
      <c r="AG991" s="11"/>
      <c r="AH991" s="11"/>
      <c r="AI991" s="11"/>
    </row>
    <row r="992" spans="1:35" ht="46.5" customHeight="1" outlineLevel="1" x14ac:dyDescent="0.2">
      <c r="A992" s="24">
        <f t="shared" si="558"/>
        <v>2</v>
      </c>
      <c r="B992" s="25" t="s">
        <v>1820</v>
      </c>
      <c r="C992" s="26"/>
      <c r="D992" s="26" t="s">
        <v>31</v>
      </c>
      <c r="E992" s="27">
        <v>173133</v>
      </c>
      <c r="F992" s="26" t="s">
        <v>1821</v>
      </c>
      <c r="G992" s="28">
        <v>68105</v>
      </c>
      <c r="H992" s="39">
        <v>16</v>
      </c>
      <c r="I992" s="30">
        <f t="shared" si="559"/>
        <v>1</v>
      </c>
      <c r="J992" s="30">
        <v>1</v>
      </c>
      <c r="K992" s="31" t="s">
        <v>33</v>
      </c>
      <c r="L992" s="32"/>
      <c r="M992" s="32"/>
      <c r="N992" s="32"/>
      <c r="O992" s="33">
        <f>VLOOKUP(K992,Зони!B:D,2,FALSE)</f>
        <v>0</v>
      </c>
      <c r="P992" s="34" t="str">
        <f t="shared" si="560"/>
        <v>немає даних</v>
      </c>
      <c r="Q992" s="50" t="str">
        <f t="shared" si="566"/>
        <v>немає даних</v>
      </c>
      <c r="R992" s="26">
        <v>16</v>
      </c>
      <c r="S992" s="35">
        <f>VLOOKUP(E992,ящв!A:H,3,FALSE)</f>
        <v>19.8</v>
      </c>
      <c r="T992" s="35">
        <f>VLOOKUP(E992,ящв!A:H,4,FALSE)</f>
        <v>7.4999999999999997E-2</v>
      </c>
      <c r="U992" s="33">
        <v>56</v>
      </c>
      <c r="V992" s="33">
        <v>39.5</v>
      </c>
      <c r="W992" s="36">
        <v>34</v>
      </c>
      <c r="X992" s="37">
        <f>VLOOKUP(E992,шт!A:H,3,FALSE)</f>
        <v>1.2</v>
      </c>
      <c r="Y992" s="38">
        <v>1.2</v>
      </c>
      <c r="Z992" s="38">
        <v>57</v>
      </c>
      <c r="AA992" s="38">
        <v>10</v>
      </c>
      <c r="AB992" s="38">
        <v>10</v>
      </c>
      <c r="AC992" s="11"/>
      <c r="AD992" s="11"/>
      <c r="AE992" s="11"/>
      <c r="AF992" s="11"/>
      <c r="AG992" s="11"/>
      <c r="AH992" s="11"/>
      <c r="AI992" s="11"/>
    </row>
    <row r="993" spans="1:35" ht="46.5" customHeight="1" outlineLevel="1" x14ac:dyDescent="0.2">
      <c r="A993" s="24">
        <f t="shared" si="558"/>
        <v>3</v>
      </c>
      <c r="B993" s="25" t="s">
        <v>1822</v>
      </c>
      <c r="C993" s="26"/>
      <c r="D993" s="26"/>
      <c r="E993" s="27">
        <v>173132</v>
      </c>
      <c r="F993" s="26"/>
      <c r="G993" s="28">
        <v>68107</v>
      </c>
      <c r="H993" s="39">
        <v>3</v>
      </c>
      <c r="I993" s="45">
        <f t="shared" si="559"/>
        <v>3</v>
      </c>
      <c r="J993" s="30">
        <v>0</v>
      </c>
      <c r="K993" s="31" t="s">
        <v>33</v>
      </c>
      <c r="L993" s="32"/>
      <c r="M993" s="32"/>
      <c r="N993" s="32"/>
      <c r="O993" s="33">
        <f>VLOOKUP(K993,Зони!B:D,2,FALSE)</f>
        <v>0</v>
      </c>
      <c r="P993" s="34" t="str">
        <f t="shared" si="560"/>
        <v>немає даних</v>
      </c>
      <c r="Q993" s="34">
        <f t="shared" ref="Q993:Q994" si="567">IF(OR(K993="стелаж",K993="2й поверх 1"),ROUND(U993*V993*W993/100/100/100*A993,3),IFERROR(ROUND(P993,1)*U993/100,"немає даних"))</f>
        <v>5.1999999999999998E-2</v>
      </c>
      <c r="R993" s="47">
        <v>1</v>
      </c>
      <c r="S993" s="44">
        <f>IF(X993&lt;&gt;"",X993*R993,"немає даних")</f>
        <v>0</v>
      </c>
      <c r="T993" s="43">
        <f>U993*V993*W993/100/100/100</f>
        <v>1.7408E-2</v>
      </c>
      <c r="U993" s="48">
        <f t="shared" ref="U993:W993" si="568">IF(Z993&lt;&gt;"",Z993,"немає даних")</f>
        <v>68</v>
      </c>
      <c r="V993" s="48">
        <f t="shared" si="568"/>
        <v>64</v>
      </c>
      <c r="W993" s="48">
        <f t="shared" si="568"/>
        <v>4</v>
      </c>
      <c r="X993" s="38">
        <f>VLOOKUP(E993,шт!A:H,3,FALSE)</f>
        <v>0</v>
      </c>
      <c r="Y993" s="38">
        <v>0</v>
      </c>
      <c r="Z993" s="38">
        <v>68</v>
      </c>
      <c r="AA993" s="38">
        <v>64</v>
      </c>
      <c r="AB993" s="38">
        <v>4</v>
      </c>
      <c r="AC993" s="11"/>
      <c r="AD993" s="11"/>
      <c r="AE993" s="11"/>
      <c r="AF993" s="11"/>
      <c r="AG993" s="11"/>
      <c r="AH993" s="11"/>
      <c r="AI993" s="11"/>
    </row>
    <row r="994" spans="1:35" ht="46.5" customHeight="1" outlineLevel="1" x14ac:dyDescent="0.2">
      <c r="A994" s="24">
        <f t="shared" si="558"/>
        <v>41</v>
      </c>
      <c r="B994" s="25" t="s">
        <v>1823</v>
      </c>
      <c r="C994" s="26"/>
      <c r="D994" s="26" t="s">
        <v>1810</v>
      </c>
      <c r="E994" s="27">
        <v>173530</v>
      </c>
      <c r="F994" s="26"/>
      <c r="G994" s="27">
        <v>25630</v>
      </c>
      <c r="H994" s="39">
        <v>41</v>
      </c>
      <c r="I994" s="45">
        <f t="shared" si="559"/>
        <v>41</v>
      </c>
      <c r="J994" s="30">
        <v>0</v>
      </c>
      <c r="K994" s="31" t="s">
        <v>33</v>
      </c>
      <c r="L994" s="32"/>
      <c r="M994" s="32"/>
      <c r="N994" s="32"/>
      <c r="O994" s="33">
        <f>VLOOKUP(K994,Зони!B:D,2,FALSE)</f>
        <v>0</v>
      </c>
      <c r="P994" s="34" t="str">
        <f t="shared" si="560"/>
        <v>немає даних</v>
      </c>
      <c r="Q994" s="34">
        <f t="shared" si="567"/>
        <v>0.57599999999999996</v>
      </c>
      <c r="R994" s="47">
        <v>1</v>
      </c>
      <c r="S994" s="49">
        <f t="shared" ref="S994:W994" si="569">IF(X994&lt;&gt;"",X994,"немає даних")</f>
        <v>0.5</v>
      </c>
      <c r="T994" s="48">
        <f t="shared" si="569"/>
        <v>0.5</v>
      </c>
      <c r="U994" s="48">
        <f t="shared" si="569"/>
        <v>36</v>
      </c>
      <c r="V994" s="48">
        <f t="shared" si="569"/>
        <v>39</v>
      </c>
      <c r="W994" s="48">
        <f t="shared" si="569"/>
        <v>10</v>
      </c>
      <c r="X994" s="37">
        <f>VLOOKUP(E994,шт!A:H,3,FALSE)</f>
        <v>0.5</v>
      </c>
      <c r="Y994" s="38">
        <v>0.5</v>
      </c>
      <c r="Z994" s="38">
        <v>36</v>
      </c>
      <c r="AA994" s="38">
        <v>39</v>
      </c>
      <c r="AB994" s="38">
        <v>10</v>
      </c>
      <c r="AC994" s="11"/>
      <c r="AD994" s="11"/>
      <c r="AE994" s="11"/>
      <c r="AF994" s="11"/>
      <c r="AG994" s="11"/>
      <c r="AH994" s="11"/>
      <c r="AI994" s="11"/>
    </row>
    <row r="995" spans="1:35" ht="46.5" customHeight="1" outlineLevel="1" x14ac:dyDescent="0.2">
      <c r="A995" s="24">
        <f t="shared" si="558"/>
        <v>8</v>
      </c>
      <c r="B995" s="25" t="s">
        <v>1824</v>
      </c>
      <c r="C995" s="26"/>
      <c r="D995" s="26"/>
      <c r="E995" s="27">
        <v>173301</v>
      </c>
      <c r="F995" s="26" t="s">
        <v>1825</v>
      </c>
      <c r="G995" s="27">
        <v>10159</v>
      </c>
      <c r="H995" s="39">
        <v>8</v>
      </c>
      <c r="I995" s="30">
        <f t="shared" si="559"/>
        <v>8</v>
      </c>
      <c r="J995" s="30">
        <v>0</v>
      </c>
      <c r="K995" s="31" t="s">
        <v>33</v>
      </c>
      <c r="L995" s="32"/>
      <c r="M995" s="32"/>
      <c r="N995" s="32"/>
      <c r="O995" s="33">
        <f>VLOOKUP(K995,Зони!B:D,2,FALSE)</f>
        <v>0</v>
      </c>
      <c r="P995" s="34" t="str">
        <f t="shared" si="560"/>
        <v>немає даних</v>
      </c>
      <c r="Q995" s="50" t="str">
        <f>IFERROR(ROUND(P995,1)*U995/100,"немає даних")</f>
        <v>немає даних</v>
      </c>
      <c r="R995" s="26">
        <v>1</v>
      </c>
      <c r="S995" s="35">
        <f>VLOOKUP(E995,ящв!A:H,3,FALSE)</f>
        <v>0.12</v>
      </c>
      <c r="T995" s="35">
        <f>VLOOKUP(E995,ящв!A:H,4,FALSE)</f>
        <v>1E-3</v>
      </c>
      <c r="U995" s="33">
        <v>22</v>
      </c>
      <c r="V995" s="33">
        <v>10</v>
      </c>
      <c r="W995" s="36">
        <v>3</v>
      </c>
      <c r="X995" s="38"/>
      <c r="Y995" s="38"/>
      <c r="Z995" s="38"/>
      <c r="AA995" s="38"/>
      <c r="AB995" s="38"/>
      <c r="AC995" s="11"/>
      <c r="AD995" s="11"/>
      <c r="AE995" s="11"/>
      <c r="AF995" s="11"/>
      <c r="AG995" s="11"/>
      <c r="AH995" s="11"/>
      <c r="AI995" s="11"/>
    </row>
    <row r="996" spans="1:35" ht="46.5" customHeight="1" outlineLevel="1" x14ac:dyDescent="0.2">
      <c r="A996" s="24">
        <f t="shared" si="558"/>
        <v>23</v>
      </c>
      <c r="B996" s="25" t="s">
        <v>1826</v>
      </c>
      <c r="C996" s="26"/>
      <c r="D996" s="26"/>
      <c r="E996" s="27">
        <v>174015</v>
      </c>
      <c r="F996" s="26"/>
      <c r="G996" s="27">
        <v>68326</v>
      </c>
      <c r="H996" s="39">
        <v>23</v>
      </c>
      <c r="I996" s="45">
        <f t="shared" si="559"/>
        <v>23</v>
      </c>
      <c r="J996" s="30">
        <v>0</v>
      </c>
      <c r="K996" s="31" t="s">
        <v>33</v>
      </c>
      <c r="L996" s="32"/>
      <c r="M996" s="32"/>
      <c r="N996" s="32"/>
      <c r="O996" s="33">
        <f>VLOOKUP(K996,Зони!B:D,2,FALSE)</f>
        <v>0</v>
      </c>
      <c r="P996" s="34" t="str">
        <f t="shared" si="560"/>
        <v>немає даних</v>
      </c>
      <c r="Q996" s="46"/>
      <c r="R996" s="47">
        <v>1</v>
      </c>
      <c r="S996" s="44" t="str">
        <f>IF(X996&lt;&gt;"",X996*R996,"немає даних")</f>
        <v>немає даних</v>
      </c>
      <c r="T996" s="44" t="str">
        <f>IF(Y996&lt;&gt;"",Y996*R996,"немає даних")</f>
        <v>немає даних</v>
      </c>
      <c r="U996" s="48" t="str">
        <f t="shared" ref="U996:W996" si="570">IF(Z996&lt;&gt;"",Z996,"немає даних")</f>
        <v>немає даних</v>
      </c>
      <c r="V996" s="48" t="str">
        <f t="shared" si="570"/>
        <v>немає даних</v>
      </c>
      <c r="W996" s="48" t="str">
        <f t="shared" si="570"/>
        <v>немає даних</v>
      </c>
      <c r="X996" s="38"/>
      <c r="Y996" s="38"/>
      <c r="Z996" s="38"/>
      <c r="AA996" s="38"/>
      <c r="AB996" s="38"/>
      <c r="AC996" s="11"/>
      <c r="AD996" s="11"/>
      <c r="AE996" s="11"/>
      <c r="AF996" s="11"/>
      <c r="AG996" s="11"/>
      <c r="AH996" s="11"/>
      <c r="AI996" s="11"/>
    </row>
    <row r="997" spans="1:35" ht="46.5" customHeight="1" outlineLevel="1" x14ac:dyDescent="0.2">
      <c r="A997" s="24">
        <f t="shared" si="558"/>
        <v>29.666666666666668</v>
      </c>
      <c r="B997" s="25" t="s">
        <v>1827</v>
      </c>
      <c r="C997" s="26"/>
      <c r="D997" s="26"/>
      <c r="E997" s="27">
        <v>167848</v>
      </c>
      <c r="F997" s="26" t="s">
        <v>1828</v>
      </c>
      <c r="G997" s="27">
        <v>68624</v>
      </c>
      <c r="H997" s="39">
        <v>89</v>
      </c>
      <c r="I997" s="30">
        <f t="shared" si="559"/>
        <v>29.666666666666668</v>
      </c>
      <c r="J997" s="30">
        <v>0</v>
      </c>
      <c r="K997" s="31" t="s">
        <v>33</v>
      </c>
      <c r="L997" s="32"/>
      <c r="M997" s="32"/>
      <c r="N997" s="32"/>
      <c r="O997" s="33">
        <f>VLOOKUP(K997,Зони!B:D,2,FALSE)</f>
        <v>0</v>
      </c>
      <c r="P997" s="34" t="str">
        <f t="shared" si="560"/>
        <v>немає даних</v>
      </c>
      <c r="Q997" s="50" t="str">
        <f>IFERROR(ROUND(P997,1)*U997/100,"немає даних")</f>
        <v>немає даних</v>
      </c>
      <c r="R997" s="26">
        <v>3</v>
      </c>
      <c r="S997" s="35">
        <f>VLOOKUP(E997,ящв!A:H,3,FALSE)</f>
        <v>7.5</v>
      </c>
      <c r="T997" s="35">
        <f>VLOOKUP(E997,ящв!A:H,4,FALSE)</f>
        <v>2.3E-2</v>
      </c>
      <c r="U997" s="33">
        <v>23</v>
      </c>
      <c r="V997" s="33">
        <v>22.5</v>
      </c>
      <c r="W997" s="36">
        <v>45</v>
      </c>
      <c r="X997" s="37">
        <f>VLOOKUP(E997,шт!A:H,3,FALSE)</f>
        <v>2.5</v>
      </c>
      <c r="Y997" s="38">
        <v>2.5</v>
      </c>
      <c r="Z997" s="38">
        <v>43.5</v>
      </c>
      <c r="AA997" s="38">
        <v>22</v>
      </c>
      <c r="AB997" s="38">
        <v>7</v>
      </c>
      <c r="AC997" s="11"/>
      <c r="AD997" s="11"/>
      <c r="AE997" s="11"/>
      <c r="AF997" s="11"/>
      <c r="AG997" s="11"/>
      <c r="AH997" s="11"/>
      <c r="AI997" s="11"/>
    </row>
    <row r="998" spans="1:35" ht="12" customHeight="1" outlineLevel="1" x14ac:dyDescent="0.2">
      <c r="A998" s="11"/>
      <c r="B998" s="18" t="s">
        <v>1829</v>
      </c>
      <c r="C998" s="19"/>
      <c r="D998" s="20"/>
      <c r="E998" s="21"/>
      <c r="F998" s="21"/>
      <c r="G998" s="21"/>
      <c r="H998" s="20"/>
      <c r="I998" s="21"/>
      <c r="J998" s="21"/>
      <c r="K998" s="21"/>
      <c r="L998" s="21"/>
      <c r="M998" s="21"/>
      <c r="N998" s="21"/>
      <c r="O998" s="21"/>
      <c r="P998" s="106"/>
      <c r="Q998" s="23"/>
      <c r="R998" s="21"/>
      <c r="S998" s="20"/>
      <c r="T998" s="20"/>
      <c r="U998" s="21"/>
      <c r="V998" s="21"/>
      <c r="W998" s="21"/>
      <c r="X998" s="21"/>
      <c r="Y998" s="21"/>
      <c r="Z998" s="21"/>
      <c r="AA998" s="21"/>
      <c r="AB998" s="21"/>
    </row>
    <row r="999" spans="1:35" ht="46.5" customHeight="1" outlineLevel="1" x14ac:dyDescent="0.2">
      <c r="A999" s="24">
        <f t="shared" ref="A999:A1004" si="571">J999+I999</f>
        <v>35</v>
      </c>
      <c r="B999" s="25" t="s">
        <v>1830</v>
      </c>
      <c r="C999" s="26"/>
      <c r="D999" s="26" t="s">
        <v>31</v>
      </c>
      <c r="E999" s="27">
        <v>167419</v>
      </c>
      <c r="F999" s="26" t="s">
        <v>1831</v>
      </c>
      <c r="G999" s="27">
        <v>68306</v>
      </c>
      <c r="H999" s="39">
        <v>35</v>
      </c>
      <c r="I999" s="30">
        <f t="shared" ref="I999:I1004" si="572">H999/R999</f>
        <v>35</v>
      </c>
      <c r="J999" s="30">
        <v>0</v>
      </c>
      <c r="K999" s="31" t="s">
        <v>289</v>
      </c>
      <c r="L999" s="32"/>
      <c r="M999" s="32"/>
      <c r="N999" s="31">
        <v>6</v>
      </c>
      <c r="O999" s="33">
        <f>VLOOKUP(K999,Зони!B:D,2,FALSE)</f>
        <v>1.2</v>
      </c>
      <c r="P999" s="34">
        <f t="shared" ref="P999:P1004" si="573">IFERROR(A999/N999*V999/100/O999,"немає даних")</f>
        <v>1.6041666666666667</v>
      </c>
      <c r="Q999" s="34">
        <f t="shared" ref="Q999:Q1000" si="574">IFERROR(ROUND(P999,1)*U999/100,"немає даних")</f>
        <v>0.95680000000000009</v>
      </c>
      <c r="R999" s="26">
        <v>1</v>
      </c>
      <c r="S999" s="35">
        <f>VLOOKUP(E999,ящв!A:H,3,FALSE)</f>
        <v>17.600000000000001</v>
      </c>
      <c r="T999" s="35">
        <f>VLOOKUP(E999,ящв!A:H,4,FALSE)</f>
        <v>8.3000000000000004E-2</v>
      </c>
      <c r="U999" s="33">
        <v>59.8</v>
      </c>
      <c r="V999" s="33">
        <v>33</v>
      </c>
      <c r="W999" s="36">
        <v>42.3</v>
      </c>
      <c r="X999" s="37">
        <f>VLOOKUP(E999,шт!A:H,3,FALSE)</f>
        <v>17.29</v>
      </c>
      <c r="Y999" s="38">
        <v>17.29</v>
      </c>
      <c r="Z999" s="38">
        <v>60</v>
      </c>
      <c r="AA999" s="38">
        <v>42</v>
      </c>
      <c r="AB999" s="38">
        <v>33</v>
      </c>
      <c r="AC999" s="11"/>
      <c r="AD999" s="11"/>
      <c r="AE999" s="11"/>
      <c r="AF999" s="11"/>
      <c r="AG999" s="11"/>
      <c r="AH999" s="11"/>
      <c r="AI999" s="11"/>
    </row>
    <row r="1000" spans="1:35" ht="46.5" customHeight="1" outlineLevel="1" x14ac:dyDescent="0.2">
      <c r="A1000" s="24">
        <f t="shared" si="571"/>
        <v>15</v>
      </c>
      <c r="B1000" s="25" t="s">
        <v>1832</v>
      </c>
      <c r="C1000" s="26"/>
      <c r="D1000" s="26" t="s">
        <v>31</v>
      </c>
      <c r="E1000" s="27">
        <v>167420</v>
      </c>
      <c r="F1000" s="26" t="s">
        <v>1833</v>
      </c>
      <c r="G1000" s="129">
        <v>68307</v>
      </c>
      <c r="H1000" s="39">
        <v>15</v>
      </c>
      <c r="I1000" s="30">
        <f t="shared" si="572"/>
        <v>15</v>
      </c>
      <c r="J1000" s="30">
        <v>0</v>
      </c>
      <c r="K1000" s="31" t="s">
        <v>289</v>
      </c>
      <c r="L1000" s="32"/>
      <c r="M1000" s="32"/>
      <c r="N1000" s="31">
        <v>5</v>
      </c>
      <c r="O1000" s="33">
        <f>VLOOKUP(K1000,Зони!B:D,2,FALSE)</f>
        <v>1.2</v>
      </c>
      <c r="P1000" s="34">
        <f t="shared" si="573"/>
        <v>0.88749999999999996</v>
      </c>
      <c r="Q1000" s="34">
        <f t="shared" si="574"/>
        <v>0.53820000000000001</v>
      </c>
      <c r="R1000" s="26">
        <v>1</v>
      </c>
      <c r="S1000" s="35">
        <f>VLOOKUP(E1000,ящв!A:H,3,FALSE)</f>
        <v>16.5</v>
      </c>
      <c r="T1000" s="35">
        <f>VLOOKUP(E1000,ящв!A:H,4,FALSE)</f>
        <v>0.09</v>
      </c>
      <c r="U1000" s="33">
        <v>59.8</v>
      </c>
      <c r="V1000" s="33">
        <v>35.5</v>
      </c>
      <c r="W1000" s="36">
        <v>42.3</v>
      </c>
      <c r="X1000" s="37">
        <f>VLOOKUP(E1000,шт!A:H,3,FALSE)</f>
        <v>16.75</v>
      </c>
      <c r="Y1000" s="38">
        <v>16.75</v>
      </c>
      <c r="Z1000" s="38">
        <v>59.8</v>
      </c>
      <c r="AA1000" s="38">
        <v>42.3</v>
      </c>
      <c r="AB1000" s="38">
        <v>35.5</v>
      </c>
      <c r="AC1000" s="11"/>
      <c r="AD1000" s="11"/>
      <c r="AE1000" s="11"/>
      <c r="AF1000" s="11"/>
      <c r="AG1000" s="11"/>
      <c r="AH1000" s="11"/>
      <c r="AI1000" s="11"/>
    </row>
    <row r="1001" spans="1:35" ht="46.5" customHeight="1" outlineLevel="1" x14ac:dyDescent="0.2">
      <c r="A1001" s="24">
        <f t="shared" si="571"/>
        <v>2</v>
      </c>
      <c r="B1001" s="25" t="s">
        <v>1834</v>
      </c>
      <c r="C1001" s="26"/>
      <c r="D1001" s="26" t="s">
        <v>31</v>
      </c>
      <c r="E1001" s="27">
        <v>174016</v>
      </c>
      <c r="F1001" s="26"/>
      <c r="G1001" s="27">
        <v>65310</v>
      </c>
      <c r="H1001" s="39">
        <v>2</v>
      </c>
      <c r="I1001" s="45">
        <f t="shared" si="572"/>
        <v>2</v>
      </c>
      <c r="J1001" s="30">
        <v>0</v>
      </c>
      <c r="K1001" s="31" t="s">
        <v>33</v>
      </c>
      <c r="L1001" s="32"/>
      <c r="M1001" s="32"/>
      <c r="N1001" s="32"/>
      <c r="O1001" s="33">
        <f>VLOOKUP(K1001,Зони!B:D,2,FALSE)</f>
        <v>0</v>
      </c>
      <c r="P1001" s="34" t="str">
        <f t="shared" si="573"/>
        <v>немає даних</v>
      </c>
      <c r="Q1001" s="46"/>
      <c r="R1001" s="47">
        <v>1</v>
      </c>
      <c r="S1001" s="44" t="str">
        <f>IF(X1001&lt;&gt;"",X1001*R1001,"немає даних")</f>
        <v>немає даних</v>
      </c>
      <c r="T1001" s="44" t="str">
        <f>IF(Y1001&lt;&gt;"",Y1001*R1001,"немає даних")</f>
        <v>немає даних</v>
      </c>
      <c r="U1001" s="48" t="str">
        <f t="shared" ref="U1001:W1001" si="575">IF(Z1001&lt;&gt;"",Z1001,"немає даних")</f>
        <v>немає даних</v>
      </c>
      <c r="V1001" s="48" t="str">
        <f t="shared" si="575"/>
        <v>немає даних</v>
      </c>
      <c r="W1001" s="48" t="str">
        <f t="shared" si="575"/>
        <v>немає даних</v>
      </c>
      <c r="X1001" s="38"/>
      <c r="Y1001" s="38"/>
      <c r="Z1001" s="38"/>
      <c r="AA1001" s="38"/>
      <c r="AB1001" s="38"/>
      <c r="AC1001" s="11"/>
      <c r="AD1001" s="11"/>
      <c r="AE1001" s="11"/>
      <c r="AF1001" s="11"/>
      <c r="AG1001" s="11"/>
      <c r="AH1001" s="11"/>
      <c r="AI1001" s="11"/>
    </row>
    <row r="1002" spans="1:35" ht="46.5" customHeight="1" outlineLevel="1" x14ac:dyDescent="0.2">
      <c r="A1002" s="24">
        <f t="shared" si="571"/>
        <v>5</v>
      </c>
      <c r="B1002" s="25" t="s">
        <v>1835</v>
      </c>
      <c r="C1002" s="26"/>
      <c r="D1002" s="26" t="s">
        <v>31</v>
      </c>
      <c r="E1002" s="27">
        <v>172186</v>
      </c>
      <c r="F1002" s="26" t="s">
        <v>1836</v>
      </c>
      <c r="G1002" s="28">
        <v>65115</v>
      </c>
      <c r="H1002" s="39">
        <v>5</v>
      </c>
      <c r="I1002" s="30">
        <f t="shared" si="572"/>
        <v>5</v>
      </c>
      <c r="J1002" s="30">
        <v>0</v>
      </c>
      <c r="K1002" s="31" t="s">
        <v>33</v>
      </c>
      <c r="L1002" s="32"/>
      <c r="M1002" s="32"/>
      <c r="N1002" s="32"/>
      <c r="O1002" s="33">
        <f>VLOOKUP(K1002,Зони!B:D,2,FALSE)</f>
        <v>0</v>
      </c>
      <c r="P1002" s="34" t="str">
        <f t="shared" si="573"/>
        <v>немає даних</v>
      </c>
      <c r="Q1002" s="50" t="str">
        <f t="shared" ref="Q1002:Q1004" si="576">IFERROR(ROUND(P1002,1)*U1002/100,"немає даних")</f>
        <v>немає даних</v>
      </c>
      <c r="R1002" s="26">
        <v>1</v>
      </c>
      <c r="S1002" s="35">
        <f>VLOOKUP(E1002,ящв!A:H,3,FALSE)</f>
        <v>10</v>
      </c>
      <c r="T1002" s="35">
        <f>VLOOKUP(E1002,ящв!A:H,4,FALSE)</f>
        <v>7.0000000000000007E-2</v>
      </c>
      <c r="U1002" s="33">
        <v>40.5</v>
      </c>
      <c r="V1002" s="33">
        <v>22.5</v>
      </c>
      <c r="W1002" s="36">
        <v>76.5</v>
      </c>
      <c r="X1002" s="37">
        <f>VLOOKUP(E1002,шт!A:H,3,FALSE)</f>
        <v>9.18</v>
      </c>
      <c r="Y1002" s="38">
        <v>9.18</v>
      </c>
      <c r="Z1002" s="38">
        <v>76</v>
      </c>
      <c r="AA1002" s="38">
        <v>40</v>
      </c>
      <c r="AB1002" s="38">
        <v>20</v>
      </c>
      <c r="AC1002" s="11"/>
      <c r="AD1002" s="11"/>
      <c r="AE1002" s="11"/>
      <c r="AF1002" s="11"/>
      <c r="AG1002" s="11"/>
      <c r="AH1002" s="11"/>
      <c r="AI1002" s="11"/>
    </row>
    <row r="1003" spans="1:35" ht="46.5" customHeight="1" outlineLevel="1" x14ac:dyDescent="0.2">
      <c r="A1003" s="24">
        <f t="shared" si="571"/>
        <v>5</v>
      </c>
      <c r="B1003" s="25" t="s">
        <v>1837</v>
      </c>
      <c r="C1003" s="26"/>
      <c r="D1003" s="26" t="s">
        <v>31</v>
      </c>
      <c r="E1003" s="27">
        <v>173126</v>
      </c>
      <c r="F1003" s="26" t="s">
        <v>1838</v>
      </c>
      <c r="G1003" s="27">
        <v>68303</v>
      </c>
      <c r="H1003" s="39">
        <v>5</v>
      </c>
      <c r="I1003" s="30">
        <f t="shared" si="572"/>
        <v>5</v>
      </c>
      <c r="J1003" s="30">
        <v>0</v>
      </c>
      <c r="K1003" s="31" t="s">
        <v>33</v>
      </c>
      <c r="L1003" s="32"/>
      <c r="M1003" s="32"/>
      <c r="N1003" s="32"/>
      <c r="O1003" s="33">
        <f>VLOOKUP(K1003,Зони!B:D,2,FALSE)</f>
        <v>0</v>
      </c>
      <c r="P1003" s="34" t="str">
        <f t="shared" si="573"/>
        <v>немає даних</v>
      </c>
      <c r="Q1003" s="50" t="str">
        <f t="shared" si="576"/>
        <v>немає даних</v>
      </c>
      <c r="R1003" s="26">
        <v>1</v>
      </c>
      <c r="S1003" s="35">
        <f>VLOOKUP(E1003,ящв!A:H,3,FALSE)</f>
        <v>17.399999999999999</v>
      </c>
      <c r="T1003" s="35">
        <f>VLOOKUP(E1003,ящв!A:H,4,FALSE)</f>
        <v>0.106</v>
      </c>
      <c r="U1003" s="33">
        <v>60</v>
      </c>
      <c r="V1003" s="33">
        <v>33.700000000000003</v>
      </c>
      <c r="W1003" s="36">
        <v>52.5</v>
      </c>
      <c r="X1003" s="38"/>
      <c r="Y1003" s="38"/>
      <c r="Z1003" s="38"/>
      <c r="AA1003" s="38"/>
      <c r="AB1003" s="38"/>
      <c r="AC1003" s="11"/>
      <c r="AD1003" s="11"/>
      <c r="AE1003" s="11"/>
      <c r="AF1003" s="11"/>
      <c r="AG1003" s="11"/>
      <c r="AH1003" s="11"/>
      <c r="AI1003" s="11"/>
    </row>
    <row r="1004" spans="1:35" ht="46.5" customHeight="1" outlineLevel="1" x14ac:dyDescent="0.2">
      <c r="A1004" s="24">
        <f t="shared" si="571"/>
        <v>4</v>
      </c>
      <c r="B1004" s="25" t="s">
        <v>1839</v>
      </c>
      <c r="C1004" s="26"/>
      <c r="D1004" s="26" t="s">
        <v>31</v>
      </c>
      <c r="E1004" s="27">
        <v>167418</v>
      </c>
      <c r="F1004" s="26" t="s">
        <v>1840</v>
      </c>
      <c r="G1004" s="27">
        <v>68305</v>
      </c>
      <c r="H1004" s="39">
        <v>8</v>
      </c>
      <c r="I1004" s="30">
        <f t="shared" si="572"/>
        <v>4</v>
      </c>
      <c r="J1004" s="30">
        <v>0</v>
      </c>
      <c r="K1004" s="31" t="s">
        <v>33</v>
      </c>
      <c r="L1004" s="32"/>
      <c r="M1004" s="32"/>
      <c r="N1004" s="32"/>
      <c r="O1004" s="33">
        <f>VLOOKUP(K1004,Зони!B:D,2,FALSE)</f>
        <v>0</v>
      </c>
      <c r="P1004" s="34" t="str">
        <f t="shared" si="573"/>
        <v>немає даних</v>
      </c>
      <c r="Q1004" s="50" t="str">
        <f t="shared" si="576"/>
        <v>немає даних</v>
      </c>
      <c r="R1004" s="26">
        <v>2</v>
      </c>
      <c r="S1004" s="35">
        <f>VLOOKUP(E1004,ящв!A:H,3,FALSE)</f>
        <v>25.7</v>
      </c>
      <c r="T1004" s="35">
        <f>VLOOKUP(E1004,ящв!A:H,4,FALSE)</f>
        <v>0.11600000000000001</v>
      </c>
      <c r="U1004" s="33">
        <v>60.3</v>
      </c>
      <c r="V1004" s="33">
        <v>45</v>
      </c>
      <c r="W1004" s="36">
        <v>42.6</v>
      </c>
      <c r="X1004" s="37">
        <f>VLOOKUP(E1004,шт!A:H,3,FALSE)</f>
        <v>13</v>
      </c>
      <c r="Y1004" s="38">
        <v>13</v>
      </c>
      <c r="Z1004" s="38">
        <v>59.5</v>
      </c>
      <c r="AA1004" s="38">
        <v>42.5</v>
      </c>
      <c r="AB1004" s="38">
        <v>22</v>
      </c>
      <c r="AC1004" s="11"/>
      <c r="AD1004" s="11"/>
      <c r="AE1004" s="11"/>
      <c r="AF1004" s="11"/>
      <c r="AG1004" s="11"/>
      <c r="AH1004" s="11"/>
      <c r="AI1004" s="11"/>
    </row>
    <row r="1005" spans="1:35" ht="12" customHeight="1" outlineLevel="1" x14ac:dyDescent="0.2">
      <c r="A1005" s="11"/>
      <c r="B1005" s="18" t="s">
        <v>1841</v>
      </c>
      <c r="C1005" s="19"/>
      <c r="D1005" s="20"/>
      <c r="E1005" s="21"/>
      <c r="F1005" s="21"/>
      <c r="G1005" s="21"/>
      <c r="H1005" s="20"/>
      <c r="I1005" s="21"/>
      <c r="J1005" s="21"/>
      <c r="K1005" s="21"/>
      <c r="L1005" s="21"/>
      <c r="M1005" s="21"/>
      <c r="N1005" s="21"/>
      <c r="O1005" s="21"/>
      <c r="P1005" s="106"/>
      <c r="Q1005" s="23"/>
      <c r="R1005" s="21"/>
      <c r="S1005" s="20"/>
      <c r="T1005" s="20"/>
      <c r="U1005" s="21"/>
      <c r="V1005" s="21"/>
      <c r="W1005" s="21"/>
      <c r="X1005" s="21"/>
      <c r="Y1005" s="21"/>
      <c r="Z1005" s="21"/>
      <c r="AA1005" s="21"/>
      <c r="AB1005" s="21"/>
    </row>
    <row r="1006" spans="1:35" ht="46.5" customHeight="1" outlineLevel="1" x14ac:dyDescent="0.2">
      <c r="A1006" s="24">
        <f t="shared" ref="A1006:A1018" si="577">J1006+I1006</f>
        <v>1.6666666666666667</v>
      </c>
      <c r="B1006" s="25" t="s">
        <v>1842</v>
      </c>
      <c r="C1006" s="26"/>
      <c r="D1006" s="26" t="s">
        <v>31</v>
      </c>
      <c r="E1006" s="27">
        <v>167372</v>
      </c>
      <c r="F1006" s="26" t="s">
        <v>1843</v>
      </c>
      <c r="G1006" s="27">
        <v>58332</v>
      </c>
      <c r="H1006" s="39">
        <v>5</v>
      </c>
      <c r="I1006" s="30">
        <f t="shared" ref="I1006:I1018" si="578">H1006/R1006</f>
        <v>1.6666666666666667</v>
      </c>
      <c r="J1006" s="30">
        <v>0</v>
      </c>
      <c r="K1006" s="31" t="s">
        <v>33</v>
      </c>
      <c r="L1006" s="32"/>
      <c r="M1006" s="32"/>
      <c r="N1006" s="32"/>
      <c r="O1006" s="33">
        <f>VLOOKUP(K1006,Зони!B:D,2,FALSE)</f>
        <v>0</v>
      </c>
      <c r="P1006" s="34" t="str">
        <f t="shared" ref="P1006:P1018" si="579">IFERROR(A1006/N1006*V1006/100/O1006,"немає даних")</f>
        <v>немає даних</v>
      </c>
      <c r="Q1006" s="50" t="str">
        <f t="shared" ref="Q1006:Q1018" si="580">IFERROR(ROUND(P1006,1)*U1006/100,"немає даних")</f>
        <v>немає даних</v>
      </c>
      <c r="R1006" s="26">
        <v>3</v>
      </c>
      <c r="S1006" s="35">
        <f>VLOOKUP(E1006,ящв!A:H,3,FALSE)</f>
        <v>15.2</v>
      </c>
      <c r="T1006" s="35">
        <f>VLOOKUP(E1006,ящв!A:H,4,FALSE)</f>
        <v>7.1999999999999995E-2</v>
      </c>
      <c r="U1006" s="33">
        <v>49.2</v>
      </c>
      <c r="V1006" s="33">
        <v>45.5</v>
      </c>
      <c r="W1006" s="36">
        <v>32.200000000000003</v>
      </c>
      <c r="X1006" s="37">
        <f>VLOOKUP(E1006,шт!A:H,3,FALSE)</f>
        <v>4.8730000000000002</v>
      </c>
      <c r="Y1006" s="38">
        <v>4.8730000000000002</v>
      </c>
      <c r="Z1006" s="38">
        <v>48</v>
      </c>
      <c r="AA1006" s="38">
        <v>30.5</v>
      </c>
      <c r="AB1006" s="38">
        <v>15</v>
      </c>
      <c r="AC1006" s="11"/>
      <c r="AD1006" s="11"/>
      <c r="AE1006" s="11"/>
      <c r="AF1006" s="11"/>
      <c r="AG1006" s="11"/>
      <c r="AH1006" s="11"/>
      <c r="AI1006" s="11"/>
    </row>
    <row r="1007" spans="1:35" ht="46.5" customHeight="1" outlineLevel="1" x14ac:dyDescent="0.2">
      <c r="A1007" s="24">
        <f t="shared" si="577"/>
        <v>16</v>
      </c>
      <c r="B1007" s="25" t="s">
        <v>1844</v>
      </c>
      <c r="C1007" s="26"/>
      <c r="D1007" s="26" t="s">
        <v>31</v>
      </c>
      <c r="E1007" s="27">
        <v>171372</v>
      </c>
      <c r="F1007" s="26" t="s">
        <v>1845</v>
      </c>
      <c r="G1007" s="27">
        <v>68347</v>
      </c>
      <c r="H1007" s="39">
        <v>12</v>
      </c>
      <c r="I1007" s="30">
        <f t="shared" si="578"/>
        <v>6</v>
      </c>
      <c r="J1007" s="30">
        <v>10</v>
      </c>
      <c r="K1007" s="31" t="s">
        <v>289</v>
      </c>
      <c r="L1007" s="32"/>
      <c r="M1007" s="32"/>
      <c r="N1007" s="31">
        <v>5</v>
      </c>
      <c r="O1007" s="33">
        <f>VLOOKUP(K1007,Зони!B:D,2,FALSE)</f>
        <v>1.2</v>
      </c>
      <c r="P1007" s="34">
        <f t="shared" si="579"/>
        <v>0.94400000000000006</v>
      </c>
      <c r="Q1007" s="34">
        <f t="shared" si="580"/>
        <v>0.49769999999999998</v>
      </c>
      <c r="R1007" s="26">
        <v>2</v>
      </c>
      <c r="S1007" s="35">
        <f>VLOOKUP(E1007,ящв!A:H,3,FALSE)</f>
        <v>18</v>
      </c>
      <c r="T1007" s="35">
        <f>VLOOKUP(E1007,ящв!A:H,4,FALSE)</f>
        <v>8.3000000000000004E-2</v>
      </c>
      <c r="U1007" s="33">
        <v>55.3</v>
      </c>
      <c r="V1007" s="33">
        <v>35.4</v>
      </c>
      <c r="W1007" s="36">
        <v>42.3</v>
      </c>
      <c r="X1007" s="37">
        <f>VLOOKUP(E1007,шт!A:H,3,FALSE)</f>
        <v>9.08</v>
      </c>
      <c r="Y1007" s="38">
        <v>9.08</v>
      </c>
      <c r="Z1007" s="38">
        <v>55</v>
      </c>
      <c r="AA1007" s="38">
        <v>42</v>
      </c>
      <c r="AB1007" s="38">
        <v>17</v>
      </c>
      <c r="AC1007" s="11"/>
      <c r="AD1007" s="11"/>
      <c r="AE1007" s="11"/>
      <c r="AF1007" s="11"/>
      <c r="AG1007" s="11"/>
      <c r="AH1007" s="11"/>
      <c r="AI1007" s="11"/>
    </row>
    <row r="1008" spans="1:35" ht="46.5" customHeight="1" outlineLevel="1" x14ac:dyDescent="0.2">
      <c r="A1008" s="24">
        <f t="shared" si="577"/>
        <v>1.5</v>
      </c>
      <c r="B1008" s="25" t="s">
        <v>1846</v>
      </c>
      <c r="C1008" s="26"/>
      <c r="D1008" s="26"/>
      <c r="E1008" s="27">
        <v>168556</v>
      </c>
      <c r="F1008" s="26" t="s">
        <v>1847</v>
      </c>
      <c r="G1008" s="26" t="s">
        <v>1848</v>
      </c>
      <c r="H1008" s="39">
        <v>9</v>
      </c>
      <c r="I1008" s="30">
        <f t="shared" si="578"/>
        <v>1.5</v>
      </c>
      <c r="J1008" s="30">
        <v>0</v>
      </c>
      <c r="K1008" s="31" t="s">
        <v>33</v>
      </c>
      <c r="L1008" s="32"/>
      <c r="M1008" s="32"/>
      <c r="N1008" s="32"/>
      <c r="O1008" s="33">
        <f>VLOOKUP(K1008,Зони!B:D,2,FALSE)</f>
        <v>0</v>
      </c>
      <c r="P1008" s="34" t="str">
        <f t="shared" si="579"/>
        <v>немає даних</v>
      </c>
      <c r="Q1008" s="50" t="str">
        <f t="shared" si="580"/>
        <v>немає даних</v>
      </c>
      <c r="R1008" s="26">
        <v>6</v>
      </c>
      <c r="S1008" s="35">
        <f>VLOOKUP(E1008,ящв!A:H,3,FALSE)</f>
        <v>15.6</v>
      </c>
      <c r="T1008" s="35">
        <f>VLOOKUP(E1008,ящв!A:H,4,FALSE)</f>
        <v>8.3000000000000004E-2</v>
      </c>
      <c r="U1008" s="33">
        <v>60</v>
      </c>
      <c r="V1008" s="33">
        <v>27.5</v>
      </c>
      <c r="W1008" s="36">
        <v>50</v>
      </c>
      <c r="X1008" s="37">
        <f>VLOOKUP(E1008,шт!A:H,3,FALSE)</f>
        <v>2.4620000000000002</v>
      </c>
      <c r="Y1008" s="38">
        <v>2.4620000000000002</v>
      </c>
      <c r="Z1008" s="38">
        <v>49.5</v>
      </c>
      <c r="AA1008" s="38">
        <v>26</v>
      </c>
      <c r="AB1008" s="38">
        <v>8</v>
      </c>
      <c r="AC1008" s="11"/>
      <c r="AD1008" s="11"/>
      <c r="AE1008" s="11"/>
      <c r="AF1008" s="11"/>
      <c r="AG1008" s="11"/>
      <c r="AH1008" s="11"/>
      <c r="AI1008" s="11"/>
    </row>
    <row r="1009" spans="1:35" ht="46.5" customHeight="1" outlineLevel="1" x14ac:dyDescent="0.2">
      <c r="A1009" s="24">
        <f t="shared" si="577"/>
        <v>39.666666666666664</v>
      </c>
      <c r="B1009" s="25" t="s">
        <v>1849</v>
      </c>
      <c r="C1009" s="26"/>
      <c r="D1009" s="26" t="s">
        <v>31</v>
      </c>
      <c r="E1009" s="27">
        <v>167404</v>
      </c>
      <c r="F1009" s="26" t="s">
        <v>1850</v>
      </c>
      <c r="G1009" s="27">
        <v>58329</v>
      </c>
      <c r="H1009" s="39">
        <v>119</v>
      </c>
      <c r="I1009" s="30">
        <f t="shared" si="578"/>
        <v>39.666666666666664</v>
      </c>
      <c r="J1009" s="30">
        <v>0</v>
      </c>
      <c r="K1009" s="31" t="s">
        <v>289</v>
      </c>
      <c r="L1009" s="32"/>
      <c r="M1009" s="32"/>
      <c r="N1009" s="31">
        <v>8</v>
      </c>
      <c r="O1009" s="33">
        <f>VLOOKUP(K1009,Зони!B:D,2,FALSE)</f>
        <v>1.2</v>
      </c>
      <c r="P1009" s="34">
        <f t="shared" si="579"/>
        <v>0.99579861111111112</v>
      </c>
      <c r="Q1009" s="34">
        <f t="shared" si="580"/>
        <v>0.27500000000000002</v>
      </c>
      <c r="R1009" s="26">
        <v>3</v>
      </c>
      <c r="S1009" s="35">
        <f>VLOOKUP(E1009,ящв!A:H,3,FALSE)</f>
        <v>4.5</v>
      </c>
      <c r="T1009" s="35">
        <f>VLOOKUP(E1009,ящв!A:H,4,FALSE)</f>
        <v>2.1000000000000001E-2</v>
      </c>
      <c r="U1009" s="33">
        <v>27.5</v>
      </c>
      <c r="V1009" s="33">
        <v>24.1</v>
      </c>
      <c r="W1009" s="36">
        <v>31.5</v>
      </c>
      <c r="X1009" s="37">
        <f>VLOOKUP(E1009,шт!A:H,3,FALSE)</f>
        <v>1.4370000000000001</v>
      </c>
      <c r="Y1009" s="38">
        <v>1.4370000000000001</v>
      </c>
      <c r="Z1009" s="38">
        <v>31.5</v>
      </c>
      <c r="AA1009" s="38">
        <v>26.5</v>
      </c>
      <c r="AB1009" s="38">
        <v>7.7</v>
      </c>
      <c r="AC1009" s="11"/>
      <c r="AD1009" s="11"/>
      <c r="AE1009" s="11"/>
      <c r="AF1009" s="11"/>
      <c r="AG1009" s="11"/>
      <c r="AH1009" s="11"/>
      <c r="AI1009" s="11"/>
    </row>
    <row r="1010" spans="1:35" ht="46.5" customHeight="1" outlineLevel="1" x14ac:dyDescent="0.2">
      <c r="A1010" s="24">
        <f t="shared" si="577"/>
        <v>1</v>
      </c>
      <c r="B1010" s="25" t="s">
        <v>1851</v>
      </c>
      <c r="C1010" s="26"/>
      <c r="D1010" s="26"/>
      <c r="E1010" s="27">
        <v>167403</v>
      </c>
      <c r="F1010" s="26" t="s">
        <v>1852</v>
      </c>
      <c r="G1010" s="27">
        <v>58354</v>
      </c>
      <c r="H1010" s="39">
        <v>4</v>
      </c>
      <c r="I1010" s="30">
        <f t="shared" si="578"/>
        <v>1</v>
      </c>
      <c r="J1010" s="30">
        <v>0</v>
      </c>
      <c r="K1010" s="31" t="s">
        <v>33</v>
      </c>
      <c r="L1010" s="32"/>
      <c r="M1010" s="32"/>
      <c r="N1010" s="32"/>
      <c r="O1010" s="33">
        <f>VLOOKUP(K1010,Зони!B:D,2,FALSE)</f>
        <v>0</v>
      </c>
      <c r="P1010" s="34" t="str">
        <f t="shared" si="579"/>
        <v>немає даних</v>
      </c>
      <c r="Q1010" s="50" t="str">
        <f t="shared" si="580"/>
        <v>немає даних</v>
      </c>
      <c r="R1010" s="26">
        <v>4</v>
      </c>
      <c r="S1010" s="35">
        <f>VLOOKUP(E1010,ящв!A:H,3,FALSE)</f>
        <v>8</v>
      </c>
      <c r="T1010" s="35">
        <f>VLOOKUP(E1010,ящв!A:H,4,FALSE)</f>
        <v>3.2000000000000001E-2</v>
      </c>
      <c r="U1010" s="33">
        <v>36.9</v>
      </c>
      <c r="V1010" s="33">
        <v>27.7</v>
      </c>
      <c r="W1010" s="36">
        <v>31.5</v>
      </c>
      <c r="X1010" s="37">
        <f>VLOOKUP(E1010,шт!A:H,3,FALSE)</f>
        <v>1.9</v>
      </c>
      <c r="Y1010" s="38">
        <v>1.9</v>
      </c>
      <c r="Z1010" s="38">
        <v>30</v>
      </c>
      <c r="AA1010" s="38">
        <v>27</v>
      </c>
      <c r="AB1010" s="38">
        <v>9</v>
      </c>
      <c r="AC1010" s="11"/>
      <c r="AD1010" s="11"/>
      <c r="AE1010" s="11"/>
      <c r="AF1010" s="11"/>
      <c r="AG1010" s="11"/>
      <c r="AH1010" s="11"/>
      <c r="AI1010" s="11"/>
    </row>
    <row r="1011" spans="1:35" ht="46.5" customHeight="1" outlineLevel="1" x14ac:dyDescent="0.2">
      <c r="A1011" s="24">
        <f t="shared" si="577"/>
        <v>11</v>
      </c>
      <c r="B1011" s="25" t="s">
        <v>1853</v>
      </c>
      <c r="C1011" s="26"/>
      <c r="D1011" s="26"/>
      <c r="E1011" s="27">
        <v>170811</v>
      </c>
      <c r="F1011" s="26" t="s">
        <v>1854</v>
      </c>
      <c r="G1011" s="26" t="s">
        <v>1855</v>
      </c>
      <c r="H1011" s="39">
        <v>66</v>
      </c>
      <c r="I1011" s="30">
        <f t="shared" si="578"/>
        <v>11</v>
      </c>
      <c r="J1011" s="30">
        <v>0</v>
      </c>
      <c r="K1011" s="31" t="s">
        <v>33</v>
      </c>
      <c r="L1011" s="32"/>
      <c r="M1011" s="32"/>
      <c r="N1011" s="32"/>
      <c r="O1011" s="33">
        <f>VLOOKUP(K1011,Зони!B:D,2,FALSE)</f>
        <v>0</v>
      </c>
      <c r="P1011" s="34" t="str">
        <f t="shared" si="579"/>
        <v>немає даних</v>
      </c>
      <c r="Q1011" s="50" t="str">
        <f t="shared" si="580"/>
        <v>немає даних</v>
      </c>
      <c r="R1011" s="26">
        <v>6</v>
      </c>
      <c r="S1011" s="35">
        <f>VLOOKUP(E1011,ящв!A:H,3,FALSE)</f>
        <v>13</v>
      </c>
      <c r="T1011" s="35">
        <f>VLOOKUP(E1011,ящв!A:H,4,FALSE)</f>
        <v>5.8000000000000003E-2</v>
      </c>
      <c r="U1011" s="33">
        <v>45</v>
      </c>
      <c r="V1011" s="33">
        <v>31.5</v>
      </c>
      <c r="W1011" s="36">
        <v>41</v>
      </c>
      <c r="X1011" s="37">
        <f>VLOOKUP(E1011,шт!A:H,3,FALSE)</f>
        <v>2</v>
      </c>
      <c r="Y1011" s="38">
        <v>2</v>
      </c>
      <c r="Z1011" s="38">
        <v>35</v>
      </c>
      <c r="AA1011" s="38">
        <v>33</v>
      </c>
      <c r="AB1011" s="38">
        <v>6.5</v>
      </c>
      <c r="AC1011" s="11"/>
      <c r="AD1011" s="11"/>
      <c r="AE1011" s="11"/>
      <c r="AF1011" s="11"/>
      <c r="AG1011" s="11"/>
      <c r="AH1011" s="11"/>
      <c r="AI1011" s="11"/>
    </row>
    <row r="1012" spans="1:35" ht="46.5" customHeight="1" outlineLevel="1" x14ac:dyDescent="0.2">
      <c r="A1012" s="24">
        <f t="shared" si="577"/>
        <v>16.333333333333332</v>
      </c>
      <c r="B1012" s="25" t="s">
        <v>1856</v>
      </c>
      <c r="C1012" s="26"/>
      <c r="D1012" s="26" t="s">
        <v>31</v>
      </c>
      <c r="E1012" s="27">
        <v>167405</v>
      </c>
      <c r="F1012" s="26" t="s">
        <v>1857</v>
      </c>
      <c r="G1012" s="130">
        <v>58330</v>
      </c>
      <c r="H1012" s="39">
        <v>10</v>
      </c>
      <c r="I1012" s="30">
        <f t="shared" si="578"/>
        <v>3.3333333333333335</v>
      </c>
      <c r="J1012" s="30">
        <v>13</v>
      </c>
      <c r="K1012" s="31" t="s">
        <v>33</v>
      </c>
      <c r="L1012" s="32"/>
      <c r="M1012" s="32"/>
      <c r="N1012" s="32"/>
      <c r="O1012" s="33">
        <f>VLOOKUP(K1012,Зони!B:D,2,FALSE)</f>
        <v>0</v>
      </c>
      <c r="P1012" s="34" t="str">
        <f t="shared" si="579"/>
        <v>немає даних</v>
      </c>
      <c r="Q1012" s="50" t="str">
        <f t="shared" si="580"/>
        <v>немає даних</v>
      </c>
      <c r="R1012" s="26">
        <v>3</v>
      </c>
      <c r="S1012" s="35">
        <f>VLOOKUP(E1012,ящв!A:H,3,FALSE)</f>
        <v>6.7</v>
      </c>
      <c r="T1012" s="35">
        <f>VLOOKUP(E1012,ящв!A:H,4,FALSE)</f>
        <v>2.3E-2</v>
      </c>
      <c r="U1012" s="33">
        <v>27.5</v>
      </c>
      <c r="V1012" s="33">
        <v>27</v>
      </c>
      <c r="W1012" s="36">
        <v>31.5</v>
      </c>
      <c r="X1012" s="37">
        <f>VLOOKUP(E1012,шт!A:H,3,FALSE)</f>
        <v>2.14</v>
      </c>
      <c r="Y1012" s="38">
        <v>2.14</v>
      </c>
      <c r="Z1012" s="38">
        <v>31</v>
      </c>
      <c r="AA1012" s="38">
        <v>27</v>
      </c>
      <c r="AB1012" s="38">
        <v>9</v>
      </c>
      <c r="AC1012" s="11"/>
      <c r="AD1012" s="11"/>
      <c r="AE1012" s="11"/>
      <c r="AF1012" s="11"/>
      <c r="AG1012" s="11"/>
      <c r="AH1012" s="11"/>
      <c r="AI1012" s="11"/>
    </row>
    <row r="1013" spans="1:35" ht="46.5" customHeight="1" outlineLevel="1" x14ac:dyDescent="0.2">
      <c r="A1013" s="24">
        <f t="shared" si="577"/>
        <v>1.3333333333333333</v>
      </c>
      <c r="B1013" s="25" t="s">
        <v>1858</v>
      </c>
      <c r="C1013" s="26"/>
      <c r="D1013" s="26"/>
      <c r="E1013" s="27">
        <v>167407</v>
      </c>
      <c r="F1013" s="26" t="s">
        <v>1859</v>
      </c>
      <c r="G1013" s="27">
        <v>58356</v>
      </c>
      <c r="H1013" s="39">
        <v>4</v>
      </c>
      <c r="I1013" s="30">
        <f t="shared" si="578"/>
        <v>1.3333333333333333</v>
      </c>
      <c r="J1013" s="30">
        <v>0</v>
      </c>
      <c r="K1013" s="31" t="s">
        <v>33</v>
      </c>
      <c r="L1013" s="32"/>
      <c r="M1013" s="32"/>
      <c r="N1013" s="32"/>
      <c r="O1013" s="33">
        <f>VLOOKUP(K1013,Зони!B:D,2,FALSE)</f>
        <v>0</v>
      </c>
      <c r="P1013" s="34" t="str">
        <f t="shared" si="579"/>
        <v>немає даних</v>
      </c>
      <c r="Q1013" s="50" t="str">
        <f t="shared" si="580"/>
        <v>немає даних</v>
      </c>
      <c r="R1013" s="26">
        <v>3</v>
      </c>
      <c r="S1013" s="35">
        <f>VLOOKUP(E1013,ящв!A:H,3,FALSE)</f>
        <v>11.7</v>
      </c>
      <c r="T1013" s="35">
        <f>VLOOKUP(E1013,ящв!A:H,4,FALSE)</f>
        <v>4.8000000000000001E-2</v>
      </c>
      <c r="U1013" s="33">
        <v>41.2</v>
      </c>
      <c r="V1013" s="33">
        <v>37.200000000000003</v>
      </c>
      <c r="W1013" s="36">
        <v>31.5</v>
      </c>
      <c r="X1013" s="37">
        <f>VLOOKUP(E1013,шт!A:H,3,FALSE)</f>
        <v>4</v>
      </c>
      <c r="Y1013" s="38">
        <v>4</v>
      </c>
      <c r="Z1013" s="38">
        <v>37</v>
      </c>
      <c r="AA1013" s="38">
        <v>30.5</v>
      </c>
      <c r="AB1013" s="38">
        <v>13.5</v>
      </c>
      <c r="AC1013" s="11"/>
      <c r="AD1013" s="11"/>
      <c r="AE1013" s="11"/>
      <c r="AF1013" s="11"/>
      <c r="AG1013" s="11"/>
      <c r="AH1013" s="11"/>
      <c r="AI1013" s="11"/>
    </row>
    <row r="1014" spans="1:35" ht="46.5" customHeight="1" outlineLevel="1" x14ac:dyDescent="0.2">
      <c r="A1014" s="24">
        <f t="shared" si="577"/>
        <v>22</v>
      </c>
      <c r="B1014" s="25" t="s">
        <v>1860</v>
      </c>
      <c r="C1014" s="26"/>
      <c r="D1014" s="26" t="s">
        <v>31</v>
      </c>
      <c r="E1014" s="27">
        <v>170806</v>
      </c>
      <c r="F1014" s="26" t="s">
        <v>1861</v>
      </c>
      <c r="G1014" s="54">
        <v>68325</v>
      </c>
      <c r="H1014" s="39">
        <v>2</v>
      </c>
      <c r="I1014" s="30">
        <f t="shared" si="578"/>
        <v>2</v>
      </c>
      <c r="J1014" s="30">
        <v>20</v>
      </c>
      <c r="K1014" s="31" t="s">
        <v>289</v>
      </c>
      <c r="L1014" s="32"/>
      <c r="M1014" s="32"/>
      <c r="N1014" s="31">
        <v>4</v>
      </c>
      <c r="O1014" s="33">
        <f>VLOOKUP(K1014,Зони!B:D,2,FALSE)</f>
        <v>1.2</v>
      </c>
      <c r="P1014" s="34">
        <f t="shared" si="579"/>
        <v>1.6316666666666668</v>
      </c>
      <c r="Q1014" s="34">
        <f t="shared" si="580"/>
        <v>0.83360000000000012</v>
      </c>
      <c r="R1014" s="26">
        <v>1</v>
      </c>
      <c r="S1014" s="35">
        <f>VLOOKUP(E1014,ящв!A:H,3,FALSE)</f>
        <v>25.4</v>
      </c>
      <c r="T1014" s="35">
        <f>VLOOKUP(E1014,ящв!A:H,4,FALSE)</f>
        <v>0.113</v>
      </c>
      <c r="U1014" s="33">
        <v>52.1</v>
      </c>
      <c r="V1014" s="33">
        <v>35.6</v>
      </c>
      <c r="W1014" s="36">
        <v>61</v>
      </c>
      <c r="X1014" s="37">
        <f>VLOOKUP(E1014,шт!A:H,3,FALSE)</f>
        <v>27</v>
      </c>
      <c r="Y1014" s="38">
        <v>27</v>
      </c>
      <c r="Z1014" s="38">
        <v>61</v>
      </c>
      <c r="AA1014" s="38">
        <v>52</v>
      </c>
      <c r="AB1014" s="38">
        <v>35.5</v>
      </c>
      <c r="AC1014" s="11"/>
      <c r="AD1014" s="11"/>
      <c r="AE1014" s="11"/>
      <c r="AF1014" s="11"/>
      <c r="AG1014" s="11"/>
      <c r="AH1014" s="11"/>
      <c r="AI1014" s="11"/>
    </row>
    <row r="1015" spans="1:35" ht="46.5" customHeight="1" outlineLevel="1" x14ac:dyDescent="0.2">
      <c r="A1015" s="24">
        <f t="shared" si="577"/>
        <v>8</v>
      </c>
      <c r="B1015" s="25" t="s">
        <v>1862</v>
      </c>
      <c r="C1015" s="26"/>
      <c r="D1015" s="26" t="s">
        <v>31</v>
      </c>
      <c r="E1015" s="27">
        <v>170804</v>
      </c>
      <c r="F1015" s="26" t="s">
        <v>1863</v>
      </c>
      <c r="G1015" s="27">
        <v>68370</v>
      </c>
      <c r="H1015" s="39">
        <v>16</v>
      </c>
      <c r="I1015" s="30">
        <f t="shared" si="578"/>
        <v>8</v>
      </c>
      <c r="J1015" s="30">
        <v>0</v>
      </c>
      <c r="K1015" s="31" t="s">
        <v>33</v>
      </c>
      <c r="L1015" s="32"/>
      <c r="M1015" s="32"/>
      <c r="N1015" s="32"/>
      <c r="O1015" s="33">
        <f>VLOOKUP(K1015,Зони!B:D,2,FALSE)</f>
        <v>0</v>
      </c>
      <c r="P1015" s="34" t="str">
        <f t="shared" si="579"/>
        <v>немає даних</v>
      </c>
      <c r="Q1015" s="50" t="str">
        <f t="shared" si="580"/>
        <v>немає даних</v>
      </c>
      <c r="R1015" s="26">
        <v>2</v>
      </c>
      <c r="S1015" s="35">
        <f>VLOOKUP(E1015,ящв!A:H,3,FALSE)</f>
        <v>25.3</v>
      </c>
      <c r="T1015" s="35">
        <f>VLOOKUP(E1015,ящв!A:H,4,FALSE)</f>
        <v>0.13</v>
      </c>
      <c r="U1015" s="33">
        <v>62.4</v>
      </c>
      <c r="V1015" s="33">
        <v>48.4</v>
      </c>
      <c r="W1015" s="36">
        <v>43.2</v>
      </c>
      <c r="X1015" s="37">
        <f>VLOOKUP(E1015,шт!A:H,3,FALSE)</f>
        <v>13</v>
      </c>
      <c r="Y1015" s="38">
        <v>13</v>
      </c>
      <c r="Z1015" s="38">
        <v>61</v>
      </c>
      <c r="AA1015" s="38">
        <v>41.2</v>
      </c>
      <c r="AB1015" s="38">
        <v>23.5</v>
      </c>
      <c r="AC1015" s="11"/>
      <c r="AD1015" s="11"/>
      <c r="AE1015" s="11"/>
      <c r="AF1015" s="11"/>
      <c r="AG1015" s="11"/>
      <c r="AH1015" s="11"/>
      <c r="AI1015" s="11"/>
    </row>
    <row r="1016" spans="1:35" ht="46.5" customHeight="1" outlineLevel="1" x14ac:dyDescent="0.2">
      <c r="A1016" s="24">
        <f t="shared" si="577"/>
        <v>28</v>
      </c>
      <c r="B1016" s="25" t="s">
        <v>1864</v>
      </c>
      <c r="C1016" s="26"/>
      <c r="D1016" s="26" t="s">
        <v>31</v>
      </c>
      <c r="E1016" s="27">
        <v>170803</v>
      </c>
      <c r="F1016" s="26" t="s">
        <v>1865</v>
      </c>
      <c r="G1016" s="27">
        <v>68380</v>
      </c>
      <c r="H1016" s="39">
        <v>28</v>
      </c>
      <c r="I1016" s="30">
        <f t="shared" si="578"/>
        <v>28</v>
      </c>
      <c r="J1016" s="30">
        <v>0</v>
      </c>
      <c r="K1016" s="31" t="s">
        <v>289</v>
      </c>
      <c r="L1016" s="32"/>
      <c r="M1016" s="32"/>
      <c r="N1016" s="31">
        <v>5</v>
      </c>
      <c r="O1016" s="33">
        <f>VLOOKUP(K1016,Зони!B:D,2,FALSE)</f>
        <v>1.2</v>
      </c>
      <c r="P1016" s="34">
        <f t="shared" si="579"/>
        <v>2.8980000000000001</v>
      </c>
      <c r="Q1016" s="34">
        <f t="shared" si="580"/>
        <v>0.89319999999999988</v>
      </c>
      <c r="R1016" s="26">
        <v>1</v>
      </c>
      <c r="S1016" s="35">
        <f>VLOOKUP(E1016,ящв!A:H,3,FALSE)</f>
        <v>14.6</v>
      </c>
      <c r="T1016" s="35">
        <f>VLOOKUP(E1016,ящв!A:H,4,FALSE)</f>
        <v>8.1000000000000003E-2</v>
      </c>
      <c r="U1016" s="40">
        <v>30.8</v>
      </c>
      <c r="V1016" s="40">
        <v>62.1</v>
      </c>
      <c r="W1016" s="36">
        <v>42.3</v>
      </c>
      <c r="X1016" s="37">
        <f>VLOOKUP(E1016,шт!A:H,3,FALSE)</f>
        <v>15.32</v>
      </c>
      <c r="Y1016" s="38">
        <v>15.32</v>
      </c>
      <c r="Z1016" s="38">
        <v>62</v>
      </c>
      <c r="AA1016" s="38">
        <v>42.3</v>
      </c>
      <c r="AB1016" s="38">
        <v>31</v>
      </c>
      <c r="AC1016" s="11"/>
      <c r="AD1016" s="11"/>
      <c r="AE1016" s="11"/>
      <c r="AF1016" s="11"/>
      <c r="AG1016" s="11"/>
      <c r="AH1016" s="11"/>
      <c r="AI1016" s="11"/>
    </row>
    <row r="1017" spans="1:35" ht="46.5" customHeight="1" outlineLevel="1" x14ac:dyDescent="0.2">
      <c r="A1017" s="24">
        <f t="shared" si="577"/>
        <v>24</v>
      </c>
      <c r="B1017" s="25" t="s">
        <v>1866</v>
      </c>
      <c r="C1017" s="26"/>
      <c r="D1017" s="26" t="s">
        <v>31</v>
      </c>
      <c r="E1017" s="27">
        <v>167416</v>
      </c>
      <c r="F1017" s="26" t="s">
        <v>1867</v>
      </c>
      <c r="G1017" s="27">
        <v>68324</v>
      </c>
      <c r="H1017" s="39">
        <v>4</v>
      </c>
      <c r="I1017" s="30">
        <f t="shared" si="578"/>
        <v>4</v>
      </c>
      <c r="J1017" s="30">
        <v>20</v>
      </c>
      <c r="K1017" s="31" t="s">
        <v>289</v>
      </c>
      <c r="L1017" s="32"/>
      <c r="M1017" s="32"/>
      <c r="N1017" s="31">
        <v>6</v>
      </c>
      <c r="O1017" s="33">
        <f>VLOOKUP(K1017,Зони!B:D,2,FALSE)</f>
        <v>1.2</v>
      </c>
      <c r="P1017" s="34">
        <f t="shared" si="579"/>
        <v>1.06</v>
      </c>
      <c r="Q1017" s="34">
        <f t="shared" si="580"/>
        <v>0.57310000000000005</v>
      </c>
      <c r="R1017" s="26">
        <v>1</v>
      </c>
      <c r="S1017" s="35">
        <f>VLOOKUP(E1017,ящв!A:H,3,FALSE)</f>
        <v>21.6</v>
      </c>
      <c r="T1017" s="35">
        <f>VLOOKUP(E1017,ящв!A:H,4,FALSE)</f>
        <v>0.10100000000000001</v>
      </c>
      <c r="U1017" s="33">
        <v>52.1</v>
      </c>
      <c r="V1017" s="33">
        <v>31.8</v>
      </c>
      <c r="W1017" s="36">
        <v>61</v>
      </c>
      <c r="X1017" s="37">
        <f>VLOOKUP(E1017,шт!A:H,3,FALSE)</f>
        <v>21.9</v>
      </c>
      <c r="Y1017" s="38">
        <v>21.9</v>
      </c>
      <c r="Z1017" s="38">
        <v>61</v>
      </c>
      <c r="AA1017" s="38">
        <v>52</v>
      </c>
      <c r="AB1017" s="38">
        <v>31</v>
      </c>
      <c r="AC1017" s="11"/>
      <c r="AD1017" s="11"/>
      <c r="AE1017" s="11"/>
      <c r="AF1017" s="11"/>
      <c r="AG1017" s="11"/>
      <c r="AH1017" s="11"/>
      <c r="AI1017" s="11"/>
    </row>
    <row r="1018" spans="1:35" ht="46.5" customHeight="1" outlineLevel="1" x14ac:dyDescent="0.2">
      <c r="A1018" s="24">
        <f t="shared" si="577"/>
        <v>34</v>
      </c>
      <c r="B1018" s="25" t="s">
        <v>1868</v>
      </c>
      <c r="C1018" s="26"/>
      <c r="D1018" s="26" t="s">
        <v>31</v>
      </c>
      <c r="E1018" s="27">
        <v>170805</v>
      </c>
      <c r="F1018" s="26" t="s">
        <v>1869</v>
      </c>
      <c r="G1018" s="27">
        <v>68351</v>
      </c>
      <c r="H1018" s="39">
        <v>34</v>
      </c>
      <c r="I1018" s="30">
        <f t="shared" si="578"/>
        <v>34</v>
      </c>
      <c r="J1018" s="30">
        <v>0</v>
      </c>
      <c r="K1018" s="31" t="s">
        <v>289</v>
      </c>
      <c r="L1018" s="32"/>
      <c r="M1018" s="32"/>
      <c r="N1018" s="31">
        <v>6</v>
      </c>
      <c r="O1018" s="33">
        <f>VLOOKUP(K1018,Зони!B:D,2,FALSE)</f>
        <v>1.2</v>
      </c>
      <c r="P1018" s="34">
        <f t="shared" si="579"/>
        <v>1.8086111111111112</v>
      </c>
      <c r="Q1018" s="34">
        <f t="shared" si="580"/>
        <v>1.1232</v>
      </c>
      <c r="R1018" s="26">
        <v>1</v>
      </c>
      <c r="S1018" s="35">
        <f>VLOOKUP(E1018,ящв!A:H,3,FALSE)</f>
        <v>21.7</v>
      </c>
      <c r="T1018" s="35">
        <f>VLOOKUP(E1018,ящв!A:H,4,FALSE)</f>
        <v>0.10199999999999999</v>
      </c>
      <c r="U1018" s="33">
        <v>62.4</v>
      </c>
      <c r="V1018" s="33">
        <v>38.299999999999997</v>
      </c>
      <c r="W1018" s="36">
        <v>42.8</v>
      </c>
      <c r="X1018" s="37">
        <f>VLOOKUP(E1018,шт!A:H,3,FALSE)</f>
        <v>21.94</v>
      </c>
      <c r="Y1018" s="38">
        <v>21.94</v>
      </c>
      <c r="Z1018" s="38">
        <v>62.1</v>
      </c>
      <c r="AA1018" s="38">
        <v>42.3</v>
      </c>
      <c r="AB1018" s="38">
        <v>35.4</v>
      </c>
      <c r="AC1018" s="11"/>
      <c r="AD1018" s="11"/>
      <c r="AE1018" s="11"/>
      <c r="AF1018" s="11"/>
      <c r="AG1018" s="11"/>
      <c r="AH1018" s="11"/>
      <c r="AI1018" s="11"/>
    </row>
    <row r="1019" spans="1:35" ht="12" customHeight="1" outlineLevel="1" x14ac:dyDescent="0.2">
      <c r="A1019" s="11"/>
      <c r="B1019" s="18" t="s">
        <v>1870</v>
      </c>
      <c r="C1019" s="19"/>
      <c r="D1019" s="20"/>
      <c r="E1019" s="21"/>
      <c r="F1019" s="21"/>
      <c r="G1019" s="21"/>
      <c r="H1019" s="20"/>
      <c r="I1019" s="21"/>
      <c r="J1019" s="21"/>
      <c r="K1019" s="21"/>
      <c r="L1019" s="21"/>
      <c r="M1019" s="21"/>
      <c r="N1019" s="21"/>
      <c r="O1019" s="21"/>
      <c r="P1019" s="106"/>
      <c r="Q1019" s="23"/>
      <c r="R1019" s="21"/>
      <c r="S1019" s="20"/>
      <c r="T1019" s="20"/>
      <c r="U1019" s="21"/>
      <c r="V1019" s="21"/>
      <c r="W1019" s="21"/>
      <c r="X1019" s="21"/>
      <c r="Y1019" s="21"/>
      <c r="Z1019" s="21"/>
      <c r="AA1019" s="21"/>
      <c r="AB1019" s="21"/>
    </row>
    <row r="1020" spans="1:35" ht="46.5" customHeight="1" outlineLevel="1" x14ac:dyDescent="0.2">
      <c r="A1020" s="24">
        <f t="shared" ref="A1020:A1034" si="581">J1020+I1020</f>
        <v>3</v>
      </c>
      <c r="B1020" s="25" t="s">
        <v>1871</v>
      </c>
      <c r="C1020" s="26"/>
      <c r="D1020" s="26"/>
      <c r="E1020" s="27">
        <v>172170</v>
      </c>
      <c r="F1020" s="26" t="s">
        <v>1872</v>
      </c>
      <c r="G1020" s="28">
        <v>68084</v>
      </c>
      <c r="H1020" s="29"/>
      <c r="I1020" s="30">
        <f t="shared" ref="I1020:I1034" si="582">H1020/R1020</f>
        <v>0</v>
      </c>
      <c r="J1020" s="30">
        <v>3</v>
      </c>
      <c r="K1020" s="31" t="s">
        <v>33</v>
      </c>
      <c r="L1020" s="32"/>
      <c r="M1020" s="32"/>
      <c r="N1020" s="32"/>
      <c r="O1020" s="33">
        <f>VLOOKUP(K1020,Зони!B:D,2,FALSE)</f>
        <v>0</v>
      </c>
      <c r="P1020" s="34" t="str">
        <f t="shared" ref="P1020:P1034" si="583">IFERROR(A1020/N1020*V1020/100/O1020,"немає даних")</f>
        <v>немає даних</v>
      </c>
      <c r="Q1020" s="50" t="str">
        <f t="shared" ref="Q1020:Q1022" si="584">IFERROR(ROUND(P1020,1)*U1020/100,"немає даних")</f>
        <v>немає даних</v>
      </c>
      <c r="R1020" s="26">
        <v>12</v>
      </c>
      <c r="S1020" s="35">
        <f>VLOOKUP(E1020,ящв!A:H,3,FALSE)</f>
        <v>21</v>
      </c>
      <c r="T1020" s="35">
        <f>VLOOKUP(E1020,ящв!A:H,4,FALSE)</f>
        <v>8.6999999999999994E-2</v>
      </c>
      <c r="U1020" s="33">
        <v>64</v>
      </c>
      <c r="V1020" s="33">
        <v>35.5</v>
      </c>
      <c r="W1020" s="36">
        <v>38.5</v>
      </c>
      <c r="X1020" s="37">
        <f>VLOOKUP(E1020,шт!A:H,3,FALSE)</f>
        <v>1.72</v>
      </c>
      <c r="Y1020" s="38">
        <v>1.72</v>
      </c>
      <c r="Z1020" s="38">
        <v>63</v>
      </c>
      <c r="AA1020" s="38">
        <v>16</v>
      </c>
      <c r="AB1020" s="38">
        <v>11</v>
      </c>
      <c r="AC1020" s="11"/>
      <c r="AD1020" s="11"/>
      <c r="AE1020" s="11"/>
      <c r="AF1020" s="11"/>
      <c r="AG1020" s="11"/>
      <c r="AH1020" s="11"/>
      <c r="AI1020" s="11"/>
    </row>
    <row r="1021" spans="1:35" ht="46.5" customHeight="1" outlineLevel="1" x14ac:dyDescent="0.2">
      <c r="A1021" s="24">
        <f t="shared" si="581"/>
        <v>0.41666666666666669</v>
      </c>
      <c r="B1021" s="25" t="s">
        <v>1873</v>
      </c>
      <c r="C1021" s="26"/>
      <c r="D1021" s="26" t="s">
        <v>31</v>
      </c>
      <c r="E1021" s="27">
        <v>172168</v>
      </c>
      <c r="F1021" s="26" t="s">
        <v>1874</v>
      </c>
      <c r="G1021" s="28">
        <v>68097</v>
      </c>
      <c r="H1021" s="39">
        <v>5</v>
      </c>
      <c r="I1021" s="30">
        <f t="shared" si="582"/>
        <v>0.41666666666666669</v>
      </c>
      <c r="J1021" s="30">
        <v>0</v>
      </c>
      <c r="K1021" s="31" t="s">
        <v>33</v>
      </c>
      <c r="L1021" s="32"/>
      <c r="M1021" s="32"/>
      <c r="N1021" s="32"/>
      <c r="O1021" s="33">
        <f>VLOOKUP(K1021,Зони!B:D,2,FALSE)</f>
        <v>0</v>
      </c>
      <c r="P1021" s="34" t="str">
        <f t="shared" si="583"/>
        <v>немає даних</v>
      </c>
      <c r="Q1021" s="50" t="str">
        <f t="shared" si="584"/>
        <v>немає даних</v>
      </c>
      <c r="R1021" s="26">
        <v>12</v>
      </c>
      <c r="S1021" s="35">
        <f>VLOOKUP(E1021,ящв!A:H,3,FALSE)</f>
        <v>20.5</v>
      </c>
      <c r="T1021" s="35">
        <f>VLOOKUP(E1021,ящв!A:H,4,FALSE)</f>
        <v>0.23</v>
      </c>
      <c r="U1021" s="33">
        <v>63.5</v>
      </c>
      <c r="V1021" s="33">
        <v>57.5</v>
      </c>
      <c r="W1021" s="36">
        <v>63</v>
      </c>
      <c r="X1021" s="37">
        <f>VLOOKUP(E1021,шт!A:H,3,FALSE)</f>
        <v>1.46</v>
      </c>
      <c r="Y1021" s="38">
        <v>1.46</v>
      </c>
      <c r="Z1021" s="38">
        <v>62</v>
      </c>
      <c r="AA1021" s="38">
        <v>62</v>
      </c>
      <c r="AB1021" s="38">
        <v>7</v>
      </c>
      <c r="AC1021" s="11"/>
      <c r="AD1021" s="11"/>
      <c r="AE1021" s="11"/>
      <c r="AF1021" s="11"/>
      <c r="AG1021" s="11"/>
      <c r="AH1021" s="11"/>
      <c r="AI1021" s="11"/>
    </row>
    <row r="1022" spans="1:35" ht="46.5" customHeight="1" outlineLevel="1" x14ac:dyDescent="0.2">
      <c r="A1022" s="24">
        <f t="shared" si="581"/>
        <v>7.5</v>
      </c>
      <c r="B1022" s="25" t="s">
        <v>1875</v>
      </c>
      <c r="C1022" s="26"/>
      <c r="D1022" s="26" t="s">
        <v>31</v>
      </c>
      <c r="E1022" s="27">
        <v>171833</v>
      </c>
      <c r="F1022" s="26" t="s">
        <v>1876</v>
      </c>
      <c r="G1022" s="28">
        <v>68065</v>
      </c>
      <c r="H1022" s="39">
        <v>15</v>
      </c>
      <c r="I1022" s="30">
        <f t="shared" si="582"/>
        <v>7.5</v>
      </c>
      <c r="J1022" s="30">
        <v>0</v>
      </c>
      <c r="K1022" s="31" t="s">
        <v>33</v>
      </c>
      <c r="L1022" s="32"/>
      <c r="M1022" s="32"/>
      <c r="N1022" s="32"/>
      <c r="O1022" s="33">
        <f>VLOOKUP(K1022,Зони!B:D,2,FALSE)</f>
        <v>0</v>
      </c>
      <c r="P1022" s="34" t="str">
        <f t="shared" si="583"/>
        <v>немає даних</v>
      </c>
      <c r="Q1022" s="50" t="str">
        <f t="shared" si="584"/>
        <v>немає даних</v>
      </c>
      <c r="R1022" s="26">
        <v>2</v>
      </c>
      <c r="S1022" s="35">
        <f>VLOOKUP(E1022,ящв!A:H,3,FALSE)</f>
        <v>14.7</v>
      </c>
      <c r="T1022" s="35">
        <f>VLOOKUP(E1022,ящв!A:H,4,FALSE)</f>
        <v>3.6999999999999998E-2</v>
      </c>
      <c r="U1022" s="33">
        <v>95</v>
      </c>
      <c r="V1022" s="33">
        <v>20.5</v>
      </c>
      <c r="W1022" s="36">
        <v>19</v>
      </c>
      <c r="X1022" s="37">
        <f>VLOOKUP(E1022,шт!A:H,3,FALSE)</f>
        <v>6.85</v>
      </c>
      <c r="Y1022" s="38">
        <v>6.85</v>
      </c>
      <c r="Z1022" s="38">
        <v>95</v>
      </c>
      <c r="AA1022" s="38">
        <v>19</v>
      </c>
      <c r="AB1022" s="38">
        <v>9</v>
      </c>
      <c r="AC1022" s="11"/>
      <c r="AD1022" s="11"/>
      <c r="AE1022" s="11"/>
      <c r="AF1022" s="11"/>
      <c r="AG1022" s="11"/>
      <c r="AH1022" s="11"/>
      <c r="AI1022" s="11"/>
    </row>
    <row r="1023" spans="1:35" ht="46.5" customHeight="1" outlineLevel="1" x14ac:dyDescent="0.2">
      <c r="A1023" s="24">
        <f t="shared" si="581"/>
        <v>27</v>
      </c>
      <c r="B1023" s="25" t="s">
        <v>1877</v>
      </c>
      <c r="C1023" s="26"/>
      <c r="D1023" s="26"/>
      <c r="E1023" s="27">
        <v>174075</v>
      </c>
      <c r="F1023" s="26"/>
      <c r="G1023" s="27">
        <v>68200</v>
      </c>
      <c r="H1023" s="39">
        <v>27</v>
      </c>
      <c r="I1023" s="45">
        <f t="shared" si="582"/>
        <v>27</v>
      </c>
      <c r="J1023" s="30">
        <v>0</v>
      </c>
      <c r="K1023" s="31" t="s">
        <v>33</v>
      </c>
      <c r="L1023" s="32"/>
      <c r="M1023" s="32"/>
      <c r="N1023" s="32"/>
      <c r="O1023" s="33">
        <f>VLOOKUP(K1023,Зони!B:D,2,FALSE)</f>
        <v>0</v>
      </c>
      <c r="P1023" s="34" t="str">
        <f t="shared" si="583"/>
        <v>немає даних</v>
      </c>
      <c r="Q1023" s="34">
        <f>IF(OR(K1023="стелаж",K1023="2й поверх 1"),ROUND(U1023*V1023*W1023/100/100/100*A1023,3),IFERROR(ROUND(P1023,1)*U1023/100,"немає даних"))</f>
        <v>0.6</v>
      </c>
      <c r="R1023" s="47">
        <v>1</v>
      </c>
      <c r="S1023" s="49">
        <f t="shared" ref="S1023:W1023" si="585">IF(X1023&lt;&gt;"",X1023,"немає даних")</f>
        <v>1.5</v>
      </c>
      <c r="T1023" s="48">
        <f t="shared" si="585"/>
        <v>1.5</v>
      </c>
      <c r="U1023" s="48">
        <f t="shared" si="585"/>
        <v>42</v>
      </c>
      <c r="V1023" s="48">
        <f t="shared" si="585"/>
        <v>23</v>
      </c>
      <c r="W1023" s="48">
        <f t="shared" si="585"/>
        <v>23</v>
      </c>
      <c r="X1023" s="37">
        <f>VLOOKUP(E1023,шт!A:H,3,FALSE)</f>
        <v>1.5</v>
      </c>
      <c r="Y1023" s="38">
        <v>1.5</v>
      </c>
      <c r="Z1023" s="38">
        <v>42</v>
      </c>
      <c r="AA1023" s="38">
        <v>23</v>
      </c>
      <c r="AB1023" s="38">
        <v>23</v>
      </c>
      <c r="AC1023" s="11"/>
      <c r="AD1023" s="11"/>
      <c r="AE1023" s="11"/>
      <c r="AF1023" s="11"/>
      <c r="AG1023" s="11"/>
      <c r="AH1023" s="11"/>
      <c r="AI1023" s="11"/>
    </row>
    <row r="1024" spans="1:35" ht="46.5" customHeight="1" outlineLevel="1" x14ac:dyDescent="0.2">
      <c r="A1024" s="24">
        <f t="shared" si="581"/>
        <v>3</v>
      </c>
      <c r="B1024" s="25" t="s">
        <v>1878</v>
      </c>
      <c r="C1024" s="26"/>
      <c r="D1024" s="26"/>
      <c r="E1024" s="27">
        <v>172744</v>
      </c>
      <c r="F1024" s="26" t="s">
        <v>1879</v>
      </c>
      <c r="G1024" s="26" t="s">
        <v>1880</v>
      </c>
      <c r="H1024" s="39">
        <v>12</v>
      </c>
      <c r="I1024" s="30">
        <f t="shared" si="582"/>
        <v>1</v>
      </c>
      <c r="J1024" s="30">
        <v>2</v>
      </c>
      <c r="K1024" s="31" t="s">
        <v>33</v>
      </c>
      <c r="L1024" s="32"/>
      <c r="M1024" s="32"/>
      <c r="N1024" s="32"/>
      <c r="O1024" s="33">
        <f>VLOOKUP(K1024,Зони!B:D,2,FALSE)</f>
        <v>0</v>
      </c>
      <c r="P1024" s="34" t="str">
        <f t="shared" si="583"/>
        <v>немає даних</v>
      </c>
      <c r="Q1024" s="50" t="str">
        <f t="shared" ref="Q1024:Q1034" si="586">IFERROR(ROUND(P1024,1)*U1024/100,"немає даних")</f>
        <v>немає даних</v>
      </c>
      <c r="R1024" s="26">
        <v>12</v>
      </c>
      <c r="S1024" s="35">
        <f>VLOOKUP(E1024,ящв!A:H,3,FALSE)</f>
        <v>10.3</v>
      </c>
      <c r="T1024" s="35">
        <f>VLOOKUP(E1024,ящв!A:H,4,FALSE)</f>
        <v>0.13800000000000001</v>
      </c>
      <c r="U1024" s="33">
        <v>63</v>
      </c>
      <c r="V1024" s="33">
        <v>61</v>
      </c>
      <c r="W1024" s="36">
        <v>36</v>
      </c>
      <c r="X1024" s="37">
        <f>VLOOKUP(E1024,шт!A:H,3,FALSE)</f>
        <v>0.68</v>
      </c>
      <c r="Y1024" s="38">
        <v>0.68</v>
      </c>
      <c r="Z1024" s="38">
        <v>34</v>
      </c>
      <c r="AA1024" s="38">
        <v>15</v>
      </c>
      <c r="AB1024" s="38">
        <v>14</v>
      </c>
      <c r="AC1024" s="11"/>
      <c r="AD1024" s="11"/>
      <c r="AE1024" s="11"/>
      <c r="AF1024" s="11"/>
      <c r="AG1024" s="11"/>
      <c r="AH1024" s="11"/>
      <c r="AI1024" s="11"/>
    </row>
    <row r="1025" spans="1:35" ht="46.5" customHeight="1" outlineLevel="1" x14ac:dyDescent="0.2">
      <c r="A1025" s="24">
        <f t="shared" si="581"/>
        <v>1</v>
      </c>
      <c r="B1025" s="25" t="s">
        <v>1881</v>
      </c>
      <c r="C1025" s="26"/>
      <c r="D1025" s="26"/>
      <c r="E1025" s="27">
        <v>172745</v>
      </c>
      <c r="F1025" s="26" t="s">
        <v>1879</v>
      </c>
      <c r="G1025" s="26" t="s">
        <v>1882</v>
      </c>
      <c r="H1025" s="39">
        <v>12</v>
      </c>
      <c r="I1025" s="30">
        <f t="shared" si="582"/>
        <v>1</v>
      </c>
      <c r="J1025" s="30">
        <v>0</v>
      </c>
      <c r="K1025" s="31" t="s">
        <v>33</v>
      </c>
      <c r="L1025" s="32"/>
      <c r="M1025" s="32"/>
      <c r="N1025" s="32"/>
      <c r="O1025" s="33">
        <f>VLOOKUP(K1025,Зони!B:D,2,FALSE)</f>
        <v>0</v>
      </c>
      <c r="P1025" s="34" t="str">
        <f t="shared" si="583"/>
        <v>немає даних</v>
      </c>
      <c r="Q1025" s="50" t="str">
        <f t="shared" si="586"/>
        <v>немає даних</v>
      </c>
      <c r="R1025" s="53">
        <f>VLOOKUP(E1025,ящ!A:H,5,FALSE)</f>
        <v>12</v>
      </c>
      <c r="S1025" s="44">
        <f>IF(X1025&lt;&gt;"",X1025*R1025,"немає даних")</f>
        <v>8.16</v>
      </c>
      <c r="T1025" s="43">
        <f>U1025*V1025*W1025/100/100/100</f>
        <v>0.138348</v>
      </c>
      <c r="U1025" s="33">
        <v>63</v>
      </c>
      <c r="V1025" s="33">
        <v>61</v>
      </c>
      <c r="W1025" s="36">
        <v>36</v>
      </c>
      <c r="X1025" s="37">
        <f>VLOOKUP(E1025,шт!A:H,3,FALSE)</f>
        <v>0.68</v>
      </c>
      <c r="Y1025" s="38">
        <v>0.68</v>
      </c>
      <c r="Z1025" s="38">
        <v>34</v>
      </c>
      <c r="AA1025" s="38">
        <v>15</v>
      </c>
      <c r="AB1025" s="38">
        <v>14</v>
      </c>
      <c r="AC1025" s="11"/>
      <c r="AD1025" s="11"/>
      <c r="AE1025" s="11"/>
      <c r="AF1025" s="11"/>
      <c r="AG1025" s="11"/>
      <c r="AH1025" s="11"/>
      <c r="AI1025" s="11"/>
    </row>
    <row r="1026" spans="1:35" ht="46.5" customHeight="1" outlineLevel="1" x14ac:dyDescent="0.2">
      <c r="A1026" s="24">
        <f t="shared" si="581"/>
        <v>1.5</v>
      </c>
      <c r="B1026" s="25" t="s">
        <v>1883</v>
      </c>
      <c r="C1026" s="26"/>
      <c r="D1026" s="26" t="s">
        <v>31</v>
      </c>
      <c r="E1026" s="27">
        <v>172181</v>
      </c>
      <c r="F1026" s="26" t="s">
        <v>1884</v>
      </c>
      <c r="G1026" s="28">
        <v>68100</v>
      </c>
      <c r="H1026" s="39">
        <v>9</v>
      </c>
      <c r="I1026" s="30">
        <f t="shared" si="582"/>
        <v>1.5</v>
      </c>
      <c r="J1026" s="30">
        <v>0</v>
      </c>
      <c r="K1026" s="31" t="s">
        <v>33</v>
      </c>
      <c r="L1026" s="32"/>
      <c r="M1026" s="32"/>
      <c r="N1026" s="32"/>
      <c r="O1026" s="33">
        <f>VLOOKUP(K1026,Зони!B:D,2,FALSE)</f>
        <v>0</v>
      </c>
      <c r="P1026" s="34" t="str">
        <f t="shared" si="583"/>
        <v>немає даних</v>
      </c>
      <c r="Q1026" s="50" t="str">
        <f t="shared" si="586"/>
        <v>немає даних</v>
      </c>
      <c r="R1026" s="26">
        <v>6</v>
      </c>
      <c r="S1026" s="35">
        <f>VLOOKUP(E1026,ящв!A:H,3,FALSE)</f>
        <v>9</v>
      </c>
      <c r="T1026" s="35">
        <f>VLOOKUP(E1026,ящв!A:H,4,FALSE)</f>
        <v>0.1</v>
      </c>
      <c r="U1026" s="33">
        <v>61</v>
      </c>
      <c r="V1026" s="33">
        <v>41</v>
      </c>
      <c r="W1026" s="36">
        <v>40</v>
      </c>
      <c r="X1026" s="37">
        <f>VLOOKUP(E1026,шт!A:H,3,FALSE)</f>
        <v>1.24</v>
      </c>
      <c r="Y1026" s="38">
        <v>1.24</v>
      </c>
      <c r="Z1026" s="38">
        <v>38</v>
      </c>
      <c r="AA1026" s="38">
        <v>21</v>
      </c>
      <c r="AB1026" s="38">
        <v>20</v>
      </c>
      <c r="AC1026" s="11"/>
      <c r="AD1026" s="11"/>
      <c r="AE1026" s="11"/>
      <c r="AF1026" s="11"/>
      <c r="AG1026" s="11"/>
      <c r="AH1026" s="11"/>
      <c r="AI1026" s="11"/>
    </row>
    <row r="1027" spans="1:35" ht="46.5" customHeight="1" outlineLevel="1" x14ac:dyDescent="0.2">
      <c r="A1027" s="24">
        <f t="shared" si="581"/>
        <v>0.83333333333333337</v>
      </c>
      <c r="B1027" s="25" t="s">
        <v>1885</v>
      </c>
      <c r="C1027" s="26"/>
      <c r="D1027" s="26" t="s">
        <v>31</v>
      </c>
      <c r="E1027" s="27">
        <v>172365</v>
      </c>
      <c r="F1027" s="26" t="s">
        <v>1886</v>
      </c>
      <c r="G1027" s="26" t="s">
        <v>1887</v>
      </c>
      <c r="H1027" s="39">
        <v>10</v>
      </c>
      <c r="I1027" s="30">
        <f t="shared" si="582"/>
        <v>0.83333333333333337</v>
      </c>
      <c r="J1027" s="30">
        <v>0</v>
      </c>
      <c r="K1027" s="31" t="s">
        <v>33</v>
      </c>
      <c r="L1027" s="32"/>
      <c r="M1027" s="32"/>
      <c r="N1027" s="32"/>
      <c r="O1027" s="33">
        <f>VLOOKUP(K1027,Зони!B:D,2,FALSE)</f>
        <v>0</v>
      </c>
      <c r="P1027" s="34" t="str">
        <f t="shared" si="583"/>
        <v>немає даних</v>
      </c>
      <c r="Q1027" s="50" t="str">
        <f t="shared" si="586"/>
        <v>немає даних</v>
      </c>
      <c r="R1027" s="53">
        <f>VLOOKUP(E1027,ящ!A:H,5,FALSE)</f>
        <v>12</v>
      </c>
      <c r="S1027" s="44">
        <f>IF(X1027&lt;&gt;"",X1027*R1027,"немає даних")</f>
        <v>9.36</v>
      </c>
      <c r="T1027" s="43">
        <f>U1027*V1027*W1027/100/100/100</f>
        <v>0.138348</v>
      </c>
      <c r="U1027" s="33">
        <v>63</v>
      </c>
      <c r="V1027" s="33">
        <v>61</v>
      </c>
      <c r="W1027" s="36">
        <v>36</v>
      </c>
      <c r="X1027" s="37">
        <f>VLOOKUP(E1027,шт!A:H,3,FALSE)</f>
        <v>0.78</v>
      </c>
      <c r="Y1027" s="38">
        <v>0.78</v>
      </c>
      <c r="Z1027" s="38">
        <v>35</v>
      </c>
      <c r="AA1027" s="38">
        <v>18</v>
      </c>
      <c r="AB1027" s="38">
        <v>14</v>
      </c>
      <c r="AC1027" s="11"/>
      <c r="AD1027" s="11"/>
      <c r="AE1027" s="11"/>
      <c r="AF1027" s="11"/>
      <c r="AG1027" s="11"/>
      <c r="AH1027" s="11"/>
      <c r="AI1027" s="11"/>
    </row>
    <row r="1028" spans="1:35" ht="46.5" customHeight="1" outlineLevel="1" x14ac:dyDescent="0.2">
      <c r="A1028" s="24">
        <f t="shared" si="581"/>
        <v>0.91666666666666663</v>
      </c>
      <c r="B1028" s="25" t="s">
        <v>1888</v>
      </c>
      <c r="C1028" s="26"/>
      <c r="D1028" s="26" t="s">
        <v>31</v>
      </c>
      <c r="E1028" s="27">
        <v>172180</v>
      </c>
      <c r="F1028" s="26" t="s">
        <v>1886</v>
      </c>
      <c r="G1028" s="26" t="s">
        <v>1889</v>
      </c>
      <c r="H1028" s="39">
        <v>11</v>
      </c>
      <c r="I1028" s="30">
        <f t="shared" si="582"/>
        <v>0.91666666666666663</v>
      </c>
      <c r="J1028" s="30">
        <v>0</v>
      </c>
      <c r="K1028" s="31" t="s">
        <v>33</v>
      </c>
      <c r="L1028" s="32"/>
      <c r="M1028" s="32"/>
      <c r="N1028" s="32"/>
      <c r="O1028" s="33">
        <f>VLOOKUP(K1028,Зони!B:D,2,FALSE)</f>
        <v>0</v>
      </c>
      <c r="P1028" s="34" t="str">
        <f t="shared" si="583"/>
        <v>немає даних</v>
      </c>
      <c r="Q1028" s="50" t="str">
        <f t="shared" si="586"/>
        <v>немає даних</v>
      </c>
      <c r="R1028" s="26">
        <v>12</v>
      </c>
      <c r="S1028" s="35">
        <f>VLOOKUP(E1028,ящв!A:H,3,FALSE)</f>
        <v>20.6</v>
      </c>
      <c r="T1028" s="35">
        <f>VLOOKUP(E1028,ящв!A:H,4,FALSE)</f>
        <v>0.27700000000000002</v>
      </c>
      <c r="U1028" s="33">
        <v>63</v>
      </c>
      <c r="V1028" s="33">
        <v>61</v>
      </c>
      <c r="W1028" s="36">
        <v>36</v>
      </c>
      <c r="X1028" s="37">
        <f>VLOOKUP(E1028,шт!A:H,3,FALSE)</f>
        <v>1</v>
      </c>
      <c r="Y1028" s="38">
        <v>1</v>
      </c>
      <c r="Z1028" s="38">
        <v>33</v>
      </c>
      <c r="AA1028" s="38">
        <v>15</v>
      </c>
      <c r="AB1028" s="38">
        <v>15</v>
      </c>
      <c r="AC1028" s="11"/>
      <c r="AD1028" s="11"/>
      <c r="AE1028" s="11"/>
      <c r="AF1028" s="11"/>
      <c r="AG1028" s="11"/>
      <c r="AH1028" s="11"/>
      <c r="AI1028" s="11"/>
    </row>
    <row r="1029" spans="1:35" ht="46.5" customHeight="1" outlineLevel="1" x14ac:dyDescent="0.2">
      <c r="A1029" s="24">
        <f t="shared" si="581"/>
        <v>4</v>
      </c>
      <c r="B1029" s="25" t="s">
        <v>1890</v>
      </c>
      <c r="C1029" s="26"/>
      <c r="D1029" s="26" t="s">
        <v>31</v>
      </c>
      <c r="E1029" s="27">
        <v>172182</v>
      </c>
      <c r="F1029" s="26" t="s">
        <v>1891</v>
      </c>
      <c r="G1029" s="28">
        <v>68103</v>
      </c>
      <c r="H1029" s="39">
        <v>24</v>
      </c>
      <c r="I1029" s="30">
        <f t="shared" si="582"/>
        <v>4</v>
      </c>
      <c r="J1029" s="30">
        <v>0</v>
      </c>
      <c r="K1029" s="31" t="s">
        <v>33</v>
      </c>
      <c r="L1029" s="32"/>
      <c r="M1029" s="32"/>
      <c r="N1029" s="32"/>
      <c r="O1029" s="33">
        <f>VLOOKUP(K1029,Зони!B:D,2,FALSE)</f>
        <v>0</v>
      </c>
      <c r="P1029" s="34" t="str">
        <f t="shared" si="583"/>
        <v>немає даних</v>
      </c>
      <c r="Q1029" s="50" t="str">
        <f t="shared" si="586"/>
        <v>немає даних</v>
      </c>
      <c r="R1029" s="26">
        <v>6</v>
      </c>
      <c r="S1029" s="35">
        <f>VLOOKUP(E1029,ящв!A:H,3,FALSE)</f>
        <v>9.6</v>
      </c>
      <c r="T1029" s="35">
        <f>VLOOKUP(E1029,ящв!A:H,4,FALSE)</f>
        <v>0.113</v>
      </c>
      <c r="U1029" s="33">
        <v>63</v>
      </c>
      <c r="V1029" s="33">
        <v>47</v>
      </c>
      <c r="W1029" s="36">
        <v>38</v>
      </c>
      <c r="X1029" s="37">
        <f>VLOOKUP(E1029,шт!A:H,3,FALSE)</f>
        <v>2</v>
      </c>
      <c r="Y1029" s="38">
        <v>2</v>
      </c>
      <c r="Z1029" s="38">
        <v>25</v>
      </c>
      <c r="AA1029" s="38">
        <v>22</v>
      </c>
      <c r="AB1029" s="38">
        <v>17</v>
      </c>
      <c r="AC1029" s="11"/>
      <c r="AD1029" s="11"/>
      <c r="AE1029" s="11"/>
      <c r="AF1029" s="11"/>
      <c r="AG1029" s="11"/>
      <c r="AH1029" s="11"/>
      <c r="AI1029" s="11"/>
    </row>
    <row r="1030" spans="1:35" ht="46.5" customHeight="1" outlineLevel="1" x14ac:dyDescent="0.2">
      <c r="A1030" s="24">
        <f t="shared" si="581"/>
        <v>1.5</v>
      </c>
      <c r="B1030" s="25" t="s">
        <v>1892</v>
      </c>
      <c r="C1030" s="26"/>
      <c r="D1030" s="26" t="s">
        <v>31</v>
      </c>
      <c r="E1030" s="27">
        <v>172070</v>
      </c>
      <c r="F1030" s="26" t="s">
        <v>1893</v>
      </c>
      <c r="G1030" s="28">
        <v>68085</v>
      </c>
      <c r="H1030" s="39">
        <v>4</v>
      </c>
      <c r="I1030" s="30">
        <f t="shared" si="582"/>
        <v>0.5</v>
      </c>
      <c r="J1030" s="30">
        <v>1</v>
      </c>
      <c r="K1030" s="31" t="s">
        <v>33</v>
      </c>
      <c r="L1030" s="32"/>
      <c r="M1030" s="32"/>
      <c r="N1030" s="32"/>
      <c r="O1030" s="33">
        <f>VLOOKUP(K1030,Зони!B:D,2,FALSE)</f>
        <v>0</v>
      </c>
      <c r="P1030" s="34" t="str">
        <f t="shared" si="583"/>
        <v>немає даних</v>
      </c>
      <c r="Q1030" s="50" t="str">
        <f t="shared" si="586"/>
        <v>немає даних</v>
      </c>
      <c r="R1030" s="26">
        <v>8</v>
      </c>
      <c r="S1030" s="35">
        <f>VLOOKUP(E1030,ящв!A:H,3,FALSE)</f>
        <v>20.399999999999999</v>
      </c>
      <c r="T1030" s="35">
        <f>VLOOKUP(E1030,ящв!A:H,4,FALSE)</f>
        <v>7.9000000000000001E-2</v>
      </c>
      <c r="U1030" s="33">
        <v>58</v>
      </c>
      <c r="V1030" s="33">
        <v>29.5</v>
      </c>
      <c r="W1030" s="36">
        <v>46</v>
      </c>
      <c r="X1030" s="37">
        <f>VLOOKUP(E1030,шт!A:H,3,FALSE)</f>
        <v>2.2400000000000002</v>
      </c>
      <c r="Y1030" s="38">
        <v>2.2400000000000002</v>
      </c>
      <c r="Z1030" s="38">
        <v>56</v>
      </c>
      <c r="AA1030" s="38">
        <v>13</v>
      </c>
      <c r="AB1030" s="38">
        <v>11</v>
      </c>
      <c r="AC1030" s="11"/>
      <c r="AD1030" s="11"/>
      <c r="AE1030" s="11"/>
      <c r="AF1030" s="11"/>
      <c r="AG1030" s="11"/>
      <c r="AH1030" s="11"/>
      <c r="AI1030" s="11"/>
    </row>
    <row r="1031" spans="1:35" ht="46.5" customHeight="1" outlineLevel="1" x14ac:dyDescent="0.2">
      <c r="A1031" s="24">
        <f t="shared" si="581"/>
        <v>1</v>
      </c>
      <c r="B1031" s="25" t="s">
        <v>1894</v>
      </c>
      <c r="C1031" s="26"/>
      <c r="D1031" s="26" t="s">
        <v>31</v>
      </c>
      <c r="E1031" s="27">
        <v>172171</v>
      </c>
      <c r="F1031" s="26" t="s">
        <v>1895</v>
      </c>
      <c r="G1031" s="28">
        <v>68088</v>
      </c>
      <c r="H1031" s="39">
        <v>8</v>
      </c>
      <c r="I1031" s="30">
        <f t="shared" si="582"/>
        <v>1</v>
      </c>
      <c r="J1031" s="30">
        <v>0</v>
      </c>
      <c r="K1031" s="31" t="s">
        <v>33</v>
      </c>
      <c r="L1031" s="32"/>
      <c r="M1031" s="32"/>
      <c r="N1031" s="32"/>
      <c r="O1031" s="33">
        <f>VLOOKUP(K1031,Зони!B:D,2,FALSE)</f>
        <v>0</v>
      </c>
      <c r="P1031" s="34" t="str">
        <f t="shared" si="583"/>
        <v>немає даних</v>
      </c>
      <c r="Q1031" s="50" t="str">
        <f t="shared" si="586"/>
        <v>немає даних</v>
      </c>
      <c r="R1031" s="26">
        <v>8</v>
      </c>
      <c r="S1031" s="35">
        <f>VLOOKUP(E1031,ящв!A:H,3,FALSE)</f>
        <v>24.1</v>
      </c>
      <c r="T1031" s="35">
        <f>VLOOKUP(E1031,ящв!A:H,4,FALSE)</f>
        <v>9.1999999999999998E-2</v>
      </c>
      <c r="U1031" s="33">
        <v>64.5</v>
      </c>
      <c r="V1031" s="33">
        <v>31</v>
      </c>
      <c r="W1031" s="36">
        <v>46</v>
      </c>
      <c r="X1031" s="37">
        <f>VLOOKUP(E1031,шт!A:H,3,FALSE)</f>
        <v>5</v>
      </c>
      <c r="Y1031" s="38">
        <v>5</v>
      </c>
      <c r="Z1031" s="38">
        <v>59</v>
      </c>
      <c r="AA1031" s="38">
        <v>13</v>
      </c>
      <c r="AB1031" s="38">
        <v>13</v>
      </c>
      <c r="AC1031" s="11"/>
      <c r="AD1031" s="11"/>
      <c r="AE1031" s="11"/>
      <c r="AF1031" s="11"/>
      <c r="AG1031" s="11"/>
      <c r="AH1031" s="11"/>
      <c r="AI1031" s="11"/>
    </row>
    <row r="1032" spans="1:35" ht="46.5" customHeight="1" outlineLevel="1" x14ac:dyDescent="0.2">
      <c r="A1032" s="24">
        <f t="shared" si="581"/>
        <v>0.83333333333333337</v>
      </c>
      <c r="B1032" s="25" t="s">
        <v>1896</v>
      </c>
      <c r="C1032" s="26"/>
      <c r="D1032" s="26" t="s">
        <v>31</v>
      </c>
      <c r="E1032" s="27">
        <v>172071</v>
      </c>
      <c r="F1032" s="26" t="s">
        <v>1897</v>
      </c>
      <c r="G1032" s="28">
        <v>68087</v>
      </c>
      <c r="H1032" s="39">
        <v>10</v>
      </c>
      <c r="I1032" s="30">
        <f t="shared" si="582"/>
        <v>0.83333333333333337</v>
      </c>
      <c r="J1032" s="30">
        <v>0</v>
      </c>
      <c r="K1032" s="31" t="s">
        <v>33</v>
      </c>
      <c r="L1032" s="32"/>
      <c r="M1032" s="32"/>
      <c r="N1032" s="32"/>
      <c r="O1032" s="33">
        <f>VLOOKUP(K1032,Зони!B:D,2,FALSE)</f>
        <v>0</v>
      </c>
      <c r="P1032" s="34" t="str">
        <f t="shared" si="583"/>
        <v>немає даних</v>
      </c>
      <c r="Q1032" s="50" t="str">
        <f t="shared" si="586"/>
        <v>немає даних</v>
      </c>
      <c r="R1032" s="26">
        <v>12</v>
      </c>
      <c r="S1032" s="35">
        <f>VLOOKUP(E1032,ящв!A:H,3,FALSE)</f>
        <v>35.57</v>
      </c>
      <c r="T1032" s="35">
        <f>VLOOKUP(E1032,ящв!A:H,4,FALSE)</f>
        <v>0.377</v>
      </c>
      <c r="U1032" s="33">
        <v>91.5</v>
      </c>
      <c r="V1032" s="33">
        <v>45</v>
      </c>
      <c r="W1032" s="36">
        <v>91.5</v>
      </c>
      <c r="X1032" s="37">
        <f>VLOOKUP(E1032,шт!A:H,3,FALSE)</f>
        <v>2.54</v>
      </c>
      <c r="Y1032" s="38">
        <v>2.54</v>
      </c>
      <c r="Z1032" s="38">
        <v>92</v>
      </c>
      <c r="AA1032" s="38">
        <v>92</v>
      </c>
      <c r="AB1032" s="38">
        <v>6</v>
      </c>
      <c r="AC1032" s="11"/>
      <c r="AD1032" s="11"/>
      <c r="AE1032" s="11"/>
      <c r="AF1032" s="11"/>
      <c r="AG1032" s="11"/>
      <c r="AH1032" s="11"/>
      <c r="AI1032" s="11"/>
    </row>
    <row r="1033" spans="1:35" ht="46.5" customHeight="1" outlineLevel="1" x14ac:dyDescent="0.2">
      <c r="A1033" s="24">
        <f t="shared" si="581"/>
        <v>1.25</v>
      </c>
      <c r="B1033" s="25" t="s">
        <v>1898</v>
      </c>
      <c r="C1033" s="26"/>
      <c r="D1033" s="26" t="s">
        <v>31</v>
      </c>
      <c r="E1033" s="27">
        <v>172174</v>
      </c>
      <c r="F1033" s="26" t="s">
        <v>1899</v>
      </c>
      <c r="G1033" s="28">
        <v>68091</v>
      </c>
      <c r="H1033" s="39">
        <v>5</v>
      </c>
      <c r="I1033" s="30">
        <f t="shared" si="582"/>
        <v>1.25</v>
      </c>
      <c r="J1033" s="30">
        <v>0</v>
      </c>
      <c r="K1033" s="31" t="s">
        <v>33</v>
      </c>
      <c r="L1033" s="32"/>
      <c r="M1033" s="32"/>
      <c r="N1033" s="32"/>
      <c r="O1033" s="33">
        <f>VLOOKUP(K1033,Зони!B:D,2,FALSE)</f>
        <v>0</v>
      </c>
      <c r="P1033" s="34" t="str">
        <f t="shared" si="583"/>
        <v>немає даних</v>
      </c>
      <c r="Q1033" s="50" t="str">
        <f t="shared" si="586"/>
        <v>немає даних</v>
      </c>
      <c r="R1033" s="26">
        <v>4</v>
      </c>
      <c r="S1033" s="35">
        <f>VLOOKUP(E1033,ящв!A:H,3,FALSE)</f>
        <v>16.8</v>
      </c>
      <c r="T1033" s="35">
        <f>VLOOKUP(E1033,ящв!A:H,4,FALSE)</f>
        <v>7.0999999999999994E-2</v>
      </c>
      <c r="U1033" s="33">
        <v>68.5</v>
      </c>
      <c r="V1033" s="33">
        <v>35</v>
      </c>
      <c r="W1033" s="36">
        <v>29.5</v>
      </c>
      <c r="X1033" s="37">
        <f>VLOOKUP(E1033,шт!A:H,3,FALSE)</f>
        <v>4.25</v>
      </c>
      <c r="Y1033" s="38">
        <v>4.25</v>
      </c>
      <c r="Z1033" s="38">
        <v>67</v>
      </c>
      <c r="AA1033" s="38">
        <v>14.5</v>
      </c>
      <c r="AB1033" s="38">
        <v>14.5</v>
      </c>
      <c r="AC1033" s="11"/>
      <c r="AD1033" s="11"/>
      <c r="AE1033" s="11"/>
      <c r="AF1033" s="11"/>
      <c r="AG1033" s="11"/>
      <c r="AH1033" s="11"/>
      <c r="AI1033" s="11"/>
    </row>
    <row r="1034" spans="1:35" ht="46.5" customHeight="1" outlineLevel="1" x14ac:dyDescent="0.2">
      <c r="A1034" s="24">
        <f t="shared" si="581"/>
        <v>5</v>
      </c>
      <c r="B1034" s="25" t="s">
        <v>1900</v>
      </c>
      <c r="C1034" s="26"/>
      <c r="D1034" s="26"/>
      <c r="E1034" s="27">
        <v>172177</v>
      </c>
      <c r="F1034" s="26" t="s">
        <v>1901</v>
      </c>
      <c r="G1034" s="28">
        <v>68094</v>
      </c>
      <c r="H1034" s="29"/>
      <c r="I1034" s="30">
        <f t="shared" si="582"/>
        <v>0</v>
      </c>
      <c r="J1034" s="30">
        <v>5</v>
      </c>
      <c r="K1034" s="31" t="s">
        <v>33</v>
      </c>
      <c r="L1034" s="32"/>
      <c r="M1034" s="32"/>
      <c r="N1034" s="32"/>
      <c r="O1034" s="33">
        <f>VLOOKUP(K1034,Зони!B:D,2,FALSE)</f>
        <v>0</v>
      </c>
      <c r="P1034" s="34" t="str">
        <f t="shared" si="583"/>
        <v>немає даних</v>
      </c>
      <c r="Q1034" s="50" t="str">
        <f t="shared" si="586"/>
        <v>немає даних</v>
      </c>
      <c r="R1034" s="26">
        <v>1</v>
      </c>
      <c r="S1034" s="35">
        <f>VLOOKUP(E1034,ящв!A:H,3,FALSE)</f>
        <v>18.600000000000001</v>
      </c>
      <c r="T1034" s="35">
        <f>VLOOKUP(E1034,ящв!A:H,4,FALSE)</f>
        <v>8.1000000000000003E-2</v>
      </c>
      <c r="U1034" s="33">
        <v>79</v>
      </c>
      <c r="V1034" s="33">
        <v>34</v>
      </c>
      <c r="W1034" s="36">
        <v>30</v>
      </c>
      <c r="X1034" s="37">
        <f>VLOOKUP(E1034,шт!A:H,3,FALSE)</f>
        <v>16.12</v>
      </c>
      <c r="Y1034" s="38">
        <v>16.12</v>
      </c>
      <c r="Z1034" s="38">
        <v>75</v>
      </c>
      <c r="AA1034" s="38">
        <v>33</v>
      </c>
      <c r="AB1034" s="38">
        <v>29</v>
      </c>
      <c r="AC1034" s="11"/>
      <c r="AD1034" s="11"/>
      <c r="AE1034" s="11"/>
      <c r="AF1034" s="11"/>
      <c r="AG1034" s="11"/>
      <c r="AH1034" s="11"/>
      <c r="AI1034" s="11"/>
    </row>
    <row r="1035" spans="1:35" ht="12" customHeight="1" x14ac:dyDescent="0.2">
      <c r="A1035" s="11"/>
      <c r="B1035" s="12" t="s">
        <v>1902</v>
      </c>
      <c r="C1035" s="13"/>
      <c r="D1035" s="14"/>
      <c r="E1035" s="15"/>
      <c r="F1035" s="15"/>
      <c r="G1035" s="15"/>
      <c r="H1035" s="14"/>
      <c r="I1035" s="15"/>
      <c r="J1035" s="15"/>
      <c r="K1035" s="15"/>
      <c r="L1035" s="15"/>
      <c r="M1035" s="15"/>
      <c r="N1035" s="15"/>
      <c r="O1035" s="15"/>
      <c r="P1035" s="16"/>
      <c r="Q1035" s="17"/>
      <c r="R1035" s="15"/>
      <c r="S1035" s="15"/>
      <c r="T1035" s="15"/>
      <c r="U1035" s="55"/>
      <c r="V1035" s="55"/>
      <c r="W1035" s="55"/>
      <c r="X1035" s="55"/>
      <c r="Y1035" s="55"/>
      <c r="Z1035" s="55"/>
      <c r="AA1035" s="55"/>
      <c r="AB1035" s="55"/>
    </row>
    <row r="1036" spans="1:35" ht="12" customHeight="1" outlineLevel="1" x14ac:dyDescent="0.2">
      <c r="A1036" s="11"/>
      <c r="B1036" s="18" t="s">
        <v>1903</v>
      </c>
      <c r="C1036" s="19"/>
      <c r="D1036" s="20"/>
      <c r="E1036" s="21"/>
      <c r="F1036" s="21"/>
      <c r="G1036" s="21"/>
      <c r="H1036" s="20"/>
      <c r="I1036" s="21"/>
      <c r="J1036" s="21"/>
      <c r="K1036" s="21"/>
      <c r="L1036" s="21"/>
      <c r="M1036" s="21"/>
      <c r="N1036" s="21"/>
      <c r="O1036" s="21"/>
      <c r="P1036" s="106"/>
      <c r="Q1036" s="23"/>
      <c r="R1036" s="21"/>
      <c r="S1036" s="20"/>
      <c r="T1036" s="20"/>
      <c r="U1036" s="21"/>
      <c r="V1036" s="21"/>
      <c r="W1036" s="21"/>
      <c r="X1036" s="21"/>
      <c r="Y1036" s="21"/>
      <c r="Z1036" s="21"/>
      <c r="AA1036" s="21"/>
      <c r="AB1036" s="21"/>
    </row>
    <row r="1037" spans="1:35" ht="46.5" customHeight="1" outlineLevel="1" x14ac:dyDescent="0.2">
      <c r="A1037" s="24">
        <f t="shared" ref="A1037:A1068" si="587">J1037+I1037</f>
        <v>4.166666666666667</v>
      </c>
      <c r="B1037" s="25" t="s">
        <v>1904</v>
      </c>
      <c r="C1037" s="26"/>
      <c r="D1037" s="26" t="s">
        <v>31</v>
      </c>
      <c r="E1037" s="27">
        <v>173669</v>
      </c>
      <c r="F1037" s="26" t="s">
        <v>1905</v>
      </c>
      <c r="G1037" s="27">
        <v>58674</v>
      </c>
      <c r="H1037" s="39">
        <v>50</v>
      </c>
      <c r="I1037" s="30">
        <f t="shared" ref="I1037:I1068" si="588">H1037/R1037</f>
        <v>4.166666666666667</v>
      </c>
      <c r="J1037" s="30">
        <v>0</v>
      </c>
      <c r="K1037" s="31" t="s">
        <v>33</v>
      </c>
      <c r="L1037" s="32"/>
      <c r="M1037" s="32"/>
      <c r="N1037" s="32"/>
      <c r="O1037" s="33">
        <f>VLOOKUP(K1037,Зони!B:D,2,FALSE)</f>
        <v>0</v>
      </c>
      <c r="P1037" s="34" t="str">
        <f t="shared" ref="P1037:P1068" si="589">IFERROR(A1037/N1037*V1037/100/O1037,"немає даних")</f>
        <v>немає даних</v>
      </c>
      <c r="Q1037" s="50" t="str">
        <f t="shared" ref="Q1037:Q1041" si="590">IFERROR(ROUND(P1037,1)*U1037/100,"немає даних")</f>
        <v>немає даних</v>
      </c>
      <c r="R1037" s="26">
        <v>12</v>
      </c>
      <c r="S1037" s="35">
        <f>VLOOKUP(E1037,ящв!A:H,3,FALSE)</f>
        <v>13.3</v>
      </c>
      <c r="T1037" s="35">
        <f>VLOOKUP(E1037,ящв!A:H,4,FALSE)</f>
        <v>0.06</v>
      </c>
      <c r="U1037" s="33">
        <v>60</v>
      </c>
      <c r="V1037" s="33">
        <v>33.5</v>
      </c>
      <c r="W1037" s="36">
        <v>30</v>
      </c>
      <c r="X1037" s="37">
        <f>VLOOKUP(E1037,шт!A:H,3,FALSE)</f>
        <v>2</v>
      </c>
      <c r="Y1037" s="38">
        <v>2</v>
      </c>
      <c r="Z1037" s="38">
        <v>58</v>
      </c>
      <c r="AA1037" s="38">
        <v>16</v>
      </c>
      <c r="AB1037" s="38">
        <v>5</v>
      </c>
      <c r="AC1037" s="11"/>
      <c r="AD1037" s="11"/>
      <c r="AE1037" s="11"/>
      <c r="AF1037" s="11"/>
      <c r="AG1037" s="11"/>
      <c r="AH1037" s="11"/>
      <c r="AI1037" s="11"/>
    </row>
    <row r="1038" spans="1:35" ht="46.5" customHeight="1" outlineLevel="1" x14ac:dyDescent="0.2">
      <c r="A1038" s="24">
        <f t="shared" si="587"/>
        <v>87</v>
      </c>
      <c r="B1038" s="25" t="s">
        <v>1906</v>
      </c>
      <c r="C1038" s="26"/>
      <c r="D1038" s="26" t="s">
        <v>31</v>
      </c>
      <c r="E1038" s="27">
        <v>169016</v>
      </c>
      <c r="F1038" s="26" t="s">
        <v>1907</v>
      </c>
      <c r="G1038" s="27">
        <v>28606</v>
      </c>
      <c r="H1038" s="39">
        <v>44</v>
      </c>
      <c r="I1038" s="30">
        <f t="shared" si="588"/>
        <v>22</v>
      </c>
      <c r="J1038" s="30">
        <v>65</v>
      </c>
      <c r="K1038" s="31" t="s">
        <v>1506</v>
      </c>
      <c r="L1038" s="32"/>
      <c r="M1038" s="32"/>
      <c r="N1038" s="31">
        <v>10</v>
      </c>
      <c r="O1038" s="33">
        <f>VLOOKUP(K1038,Зони!B:D,2,FALSE)</f>
        <v>4.0999999999999996</v>
      </c>
      <c r="P1038" s="34">
        <f t="shared" si="589"/>
        <v>1.2222439024390244</v>
      </c>
      <c r="Q1038" s="34">
        <f t="shared" si="590"/>
        <v>0.34799999999999998</v>
      </c>
      <c r="R1038" s="26">
        <v>2</v>
      </c>
      <c r="S1038" s="35">
        <f>VLOOKUP(E1038,ящв!A:H,3,FALSE)</f>
        <v>6.9</v>
      </c>
      <c r="T1038" s="35">
        <f>VLOOKUP(E1038,ящв!A:H,4,FALSE)</f>
        <v>0.05</v>
      </c>
      <c r="U1038" s="40">
        <v>29</v>
      </c>
      <c r="V1038" s="40">
        <v>57.6</v>
      </c>
      <c r="W1038" s="36">
        <v>29.8</v>
      </c>
      <c r="X1038" s="37">
        <f>VLOOKUP(E1038,шт!A:H,3,FALSE)</f>
        <v>3.23</v>
      </c>
      <c r="Y1038" s="38">
        <v>3.23</v>
      </c>
      <c r="Z1038" s="38">
        <v>29</v>
      </c>
      <c r="AA1038" s="38">
        <v>29</v>
      </c>
      <c r="AB1038" s="38">
        <v>28</v>
      </c>
      <c r="AC1038" s="11"/>
      <c r="AD1038" s="11"/>
      <c r="AE1038" s="11"/>
      <c r="AF1038" s="11"/>
      <c r="AG1038" s="11"/>
      <c r="AH1038" s="11"/>
      <c r="AI1038" s="11"/>
    </row>
    <row r="1039" spans="1:35" ht="46.5" customHeight="1" outlineLevel="1" x14ac:dyDescent="0.2">
      <c r="A1039" s="24">
        <f t="shared" si="587"/>
        <v>10.166666666666668</v>
      </c>
      <c r="B1039" s="25" t="s">
        <v>1908</v>
      </c>
      <c r="C1039" s="26"/>
      <c r="D1039" s="26" t="s">
        <v>31</v>
      </c>
      <c r="E1039" s="27">
        <v>166663</v>
      </c>
      <c r="F1039" s="26" t="s">
        <v>1909</v>
      </c>
      <c r="G1039" s="27">
        <v>29057</v>
      </c>
      <c r="H1039" s="39">
        <v>25</v>
      </c>
      <c r="I1039" s="30">
        <f t="shared" si="588"/>
        <v>4.166666666666667</v>
      </c>
      <c r="J1039" s="30">
        <v>6</v>
      </c>
      <c r="K1039" s="31" t="s">
        <v>33</v>
      </c>
      <c r="L1039" s="32"/>
      <c r="M1039" s="32"/>
      <c r="N1039" s="32"/>
      <c r="O1039" s="33">
        <f>VLOOKUP(K1039,Зони!B:D,2,FALSE)</f>
        <v>0</v>
      </c>
      <c r="P1039" s="34" t="str">
        <f t="shared" si="589"/>
        <v>немає даних</v>
      </c>
      <c r="Q1039" s="50" t="str">
        <f t="shared" si="590"/>
        <v>немає даних</v>
      </c>
      <c r="R1039" s="26">
        <v>6</v>
      </c>
      <c r="S1039" s="35">
        <f>VLOOKUP(E1039,ящв!A:H,3,FALSE)</f>
        <v>12.3</v>
      </c>
      <c r="T1039" s="35">
        <f>VLOOKUP(E1039,ящв!A:H,4,FALSE)</f>
        <v>0.114</v>
      </c>
      <c r="U1039" s="33">
        <v>63.5</v>
      </c>
      <c r="V1039" s="33">
        <v>54.5</v>
      </c>
      <c r="W1039" s="36">
        <v>33</v>
      </c>
      <c r="X1039" s="37">
        <f>VLOOKUP(E1039,шт!A:H,3,FALSE)</f>
        <v>1.9</v>
      </c>
      <c r="Y1039" s="38">
        <v>1.9</v>
      </c>
      <c r="Z1039" s="38">
        <v>51</v>
      </c>
      <c r="AA1039" s="38">
        <v>33</v>
      </c>
      <c r="AB1039" s="38">
        <v>11</v>
      </c>
      <c r="AC1039" s="11"/>
      <c r="AD1039" s="11"/>
      <c r="AE1039" s="11"/>
      <c r="AF1039" s="11"/>
      <c r="AG1039" s="11"/>
      <c r="AH1039" s="11"/>
      <c r="AI1039" s="11"/>
    </row>
    <row r="1040" spans="1:35" ht="46.5" customHeight="1" outlineLevel="1" x14ac:dyDescent="0.2">
      <c r="A1040" s="24">
        <f t="shared" si="587"/>
        <v>16.166666666666664</v>
      </c>
      <c r="B1040" s="25" t="s">
        <v>1910</v>
      </c>
      <c r="C1040" s="26"/>
      <c r="D1040" s="26" t="s">
        <v>31</v>
      </c>
      <c r="E1040" s="27">
        <v>166548</v>
      </c>
      <c r="F1040" s="26" t="s">
        <v>1911</v>
      </c>
      <c r="G1040" s="27">
        <v>29056</v>
      </c>
      <c r="H1040" s="39">
        <v>49</v>
      </c>
      <c r="I1040" s="30">
        <f t="shared" si="588"/>
        <v>8.1666666666666661</v>
      </c>
      <c r="J1040" s="30">
        <v>8</v>
      </c>
      <c r="K1040" s="31" t="s">
        <v>33</v>
      </c>
      <c r="L1040" s="32"/>
      <c r="M1040" s="32"/>
      <c r="N1040" s="32"/>
      <c r="O1040" s="33">
        <f>VLOOKUP(K1040,Зони!B:D,2,FALSE)</f>
        <v>0</v>
      </c>
      <c r="P1040" s="34" t="str">
        <f t="shared" si="589"/>
        <v>немає даних</v>
      </c>
      <c r="Q1040" s="50" t="str">
        <f t="shared" si="590"/>
        <v>немає даних</v>
      </c>
      <c r="R1040" s="26">
        <v>6</v>
      </c>
      <c r="S1040" s="35">
        <f>VLOOKUP(E1040,ящв!A:H,3,FALSE)</f>
        <v>5.2</v>
      </c>
      <c r="T1040" s="35">
        <f>VLOOKUP(E1040,ящв!A:H,4,FALSE)</f>
        <v>8.3000000000000004E-2</v>
      </c>
      <c r="U1040" s="33">
        <v>43</v>
      </c>
      <c r="V1040" s="33">
        <v>36.5</v>
      </c>
      <c r="W1040" s="36">
        <v>53</v>
      </c>
      <c r="X1040" s="38"/>
      <c r="Y1040" s="38"/>
      <c r="Z1040" s="38"/>
      <c r="AA1040" s="38"/>
      <c r="AB1040" s="38"/>
      <c r="AC1040" s="11"/>
      <c r="AD1040" s="11"/>
      <c r="AE1040" s="11"/>
      <c r="AF1040" s="11"/>
      <c r="AG1040" s="11"/>
      <c r="AH1040" s="11"/>
      <c r="AI1040" s="11"/>
    </row>
    <row r="1041" spans="1:35" ht="46.5" customHeight="1" outlineLevel="1" x14ac:dyDescent="0.2">
      <c r="A1041" s="24">
        <f t="shared" si="587"/>
        <v>2</v>
      </c>
      <c r="B1041" s="25" t="s">
        <v>1912</v>
      </c>
      <c r="C1041" s="26"/>
      <c r="D1041" s="26" t="s">
        <v>31</v>
      </c>
      <c r="E1041" s="27">
        <v>166672</v>
      </c>
      <c r="F1041" s="26" t="s">
        <v>1913</v>
      </c>
      <c r="G1041" s="27">
        <v>11445</v>
      </c>
      <c r="H1041" s="39">
        <v>2</v>
      </c>
      <c r="I1041" s="30">
        <f t="shared" si="588"/>
        <v>2</v>
      </c>
      <c r="J1041" s="30">
        <v>0</v>
      </c>
      <c r="K1041" s="31" t="s">
        <v>33</v>
      </c>
      <c r="L1041" s="32"/>
      <c r="M1041" s="32"/>
      <c r="N1041" s="32"/>
      <c r="O1041" s="33">
        <f>VLOOKUP(K1041,Зони!B:D,2,FALSE)</f>
        <v>0</v>
      </c>
      <c r="P1041" s="34" t="str">
        <f t="shared" si="589"/>
        <v>немає даних</v>
      </c>
      <c r="Q1041" s="50" t="str">
        <f t="shared" si="590"/>
        <v>немає даних</v>
      </c>
      <c r="R1041" s="26">
        <v>1</v>
      </c>
      <c r="S1041" s="35">
        <f>VLOOKUP(E1041,ящв!A:H,3,FALSE)</f>
        <v>0.3</v>
      </c>
      <c r="T1041" s="35">
        <f>VLOOKUP(E1041,ящв!A:H,4,FALSE)</f>
        <v>1E-3</v>
      </c>
      <c r="U1041" s="33">
        <v>20</v>
      </c>
      <c r="V1041" s="33">
        <v>12</v>
      </c>
      <c r="W1041" s="36">
        <v>6</v>
      </c>
      <c r="X1041" s="37">
        <f>VLOOKUP(E1041,шт!A:H,3,FALSE)</f>
        <v>0.3</v>
      </c>
      <c r="Y1041" s="38">
        <v>0.3</v>
      </c>
      <c r="Z1041" s="38">
        <v>20</v>
      </c>
      <c r="AA1041" s="38">
        <v>14</v>
      </c>
      <c r="AB1041" s="38">
        <v>8</v>
      </c>
      <c r="AC1041" s="11"/>
      <c r="AD1041" s="11"/>
      <c r="AE1041" s="11"/>
      <c r="AF1041" s="11"/>
      <c r="AG1041" s="11"/>
      <c r="AH1041" s="11"/>
      <c r="AI1041" s="11"/>
    </row>
    <row r="1042" spans="1:35" ht="46.5" customHeight="1" outlineLevel="1" x14ac:dyDescent="0.2">
      <c r="A1042" s="24">
        <f t="shared" si="587"/>
        <v>13</v>
      </c>
      <c r="B1042" s="25" t="s">
        <v>1914</v>
      </c>
      <c r="C1042" s="26"/>
      <c r="D1042" s="26" t="s">
        <v>31</v>
      </c>
      <c r="E1042" s="27">
        <v>170642</v>
      </c>
      <c r="F1042" s="26"/>
      <c r="G1042" s="27">
        <v>11444</v>
      </c>
      <c r="H1042" s="39">
        <v>13</v>
      </c>
      <c r="I1042" s="45">
        <f t="shared" si="588"/>
        <v>13</v>
      </c>
      <c r="J1042" s="30">
        <v>0</v>
      </c>
      <c r="K1042" s="31" t="s">
        <v>33</v>
      </c>
      <c r="L1042" s="32"/>
      <c r="M1042" s="32"/>
      <c r="N1042" s="32"/>
      <c r="O1042" s="33">
        <f>VLOOKUP(K1042,Зони!B:D,2,FALSE)</f>
        <v>0</v>
      </c>
      <c r="P1042" s="34" t="str">
        <f t="shared" si="589"/>
        <v>немає даних</v>
      </c>
      <c r="Q1042" s="46"/>
      <c r="R1042" s="47">
        <v>1</v>
      </c>
      <c r="S1042" s="44" t="str">
        <f>IF(X1042&lt;&gt;"",X1042*R1042,"немає даних")</f>
        <v>немає даних</v>
      </c>
      <c r="T1042" s="44" t="str">
        <f>IF(Y1042&lt;&gt;"",Y1042*R1042,"немає даних")</f>
        <v>немає даних</v>
      </c>
      <c r="U1042" s="48" t="str">
        <f t="shared" ref="U1042:W1042" si="591">IF(Z1042&lt;&gt;"",Z1042,"немає даних")</f>
        <v>немає даних</v>
      </c>
      <c r="V1042" s="48" t="str">
        <f t="shared" si="591"/>
        <v>немає даних</v>
      </c>
      <c r="W1042" s="48" t="str">
        <f t="shared" si="591"/>
        <v>немає даних</v>
      </c>
      <c r="X1042" s="38"/>
      <c r="Y1042" s="38"/>
      <c r="Z1042" s="38"/>
      <c r="AA1042" s="38"/>
      <c r="AB1042" s="38"/>
      <c r="AC1042" s="11"/>
      <c r="AD1042" s="11"/>
      <c r="AE1042" s="11"/>
      <c r="AF1042" s="11"/>
      <c r="AG1042" s="11"/>
      <c r="AH1042" s="11"/>
      <c r="AI1042" s="11"/>
    </row>
    <row r="1043" spans="1:35" ht="46.5" customHeight="1" outlineLevel="1" x14ac:dyDescent="0.2">
      <c r="A1043" s="24">
        <f t="shared" si="587"/>
        <v>5</v>
      </c>
      <c r="B1043" s="25" t="s">
        <v>1915</v>
      </c>
      <c r="C1043" s="26"/>
      <c r="D1043" s="26" t="s">
        <v>31</v>
      </c>
      <c r="E1043" s="27">
        <v>169266</v>
      </c>
      <c r="F1043" s="26" t="s">
        <v>1916</v>
      </c>
      <c r="G1043" s="28">
        <v>58282</v>
      </c>
      <c r="H1043" s="29"/>
      <c r="I1043" s="30">
        <f t="shared" si="588"/>
        <v>0</v>
      </c>
      <c r="J1043" s="30">
        <v>5</v>
      </c>
      <c r="K1043" s="31" t="s">
        <v>33</v>
      </c>
      <c r="L1043" s="32"/>
      <c r="M1043" s="32"/>
      <c r="N1043" s="32"/>
      <c r="O1043" s="33">
        <f>VLOOKUP(K1043,Зони!B:D,2,FALSE)</f>
        <v>0</v>
      </c>
      <c r="P1043" s="34" t="str">
        <f t="shared" si="589"/>
        <v>немає даних</v>
      </c>
      <c r="Q1043" s="50" t="str">
        <f t="shared" ref="Q1043:Q1051" si="592">IFERROR(ROUND(P1043,1)*U1043/100,"немає даних")</f>
        <v>немає даних</v>
      </c>
      <c r="R1043" s="26">
        <v>12</v>
      </c>
      <c r="S1043" s="35">
        <f>VLOOKUP(E1043,ящв!A:H,3,FALSE)</f>
        <v>10.1</v>
      </c>
      <c r="T1043" s="35">
        <f>VLOOKUP(E1043,ящв!A:H,4,FALSE)</f>
        <v>5.5E-2</v>
      </c>
      <c r="U1043" s="33">
        <v>76</v>
      </c>
      <c r="V1043" s="33">
        <v>29.5</v>
      </c>
      <c r="W1043" s="36">
        <v>24.5</v>
      </c>
      <c r="X1043" s="37">
        <f>VLOOKUP(E1043,шт!A:H,3,FALSE)</f>
        <v>0.81</v>
      </c>
      <c r="Y1043" s="38">
        <v>0.81</v>
      </c>
      <c r="Z1043" s="38">
        <v>28</v>
      </c>
      <c r="AA1043" s="38">
        <v>24</v>
      </c>
      <c r="AB1043" s="38">
        <v>11</v>
      </c>
      <c r="AC1043" s="11"/>
      <c r="AD1043" s="11"/>
      <c r="AE1043" s="11"/>
      <c r="AF1043" s="11"/>
      <c r="AG1043" s="11"/>
      <c r="AH1043" s="11"/>
      <c r="AI1043" s="11"/>
    </row>
    <row r="1044" spans="1:35" ht="46.5" customHeight="1" outlineLevel="1" x14ac:dyDescent="0.2">
      <c r="A1044" s="24">
        <f t="shared" si="587"/>
        <v>87.833333333333329</v>
      </c>
      <c r="B1044" s="25" t="s">
        <v>1917</v>
      </c>
      <c r="C1044" s="26"/>
      <c r="D1044" s="26" t="s">
        <v>31</v>
      </c>
      <c r="E1044" s="27">
        <v>166667</v>
      </c>
      <c r="F1044" s="26" t="s">
        <v>1918</v>
      </c>
      <c r="G1044" s="27">
        <v>29050</v>
      </c>
      <c r="H1044" s="39">
        <v>298</v>
      </c>
      <c r="I1044" s="30">
        <f t="shared" si="588"/>
        <v>24.833333333333332</v>
      </c>
      <c r="J1044" s="30">
        <v>63</v>
      </c>
      <c r="K1044" s="31" t="s">
        <v>38</v>
      </c>
      <c r="L1044" s="32"/>
      <c r="M1044" s="32"/>
      <c r="N1044" s="32"/>
      <c r="O1044" s="33">
        <f>VLOOKUP(K1044,Зони!B:D,2,FALSE)</f>
        <v>0</v>
      </c>
      <c r="P1044" s="34" t="str">
        <f t="shared" si="589"/>
        <v>немає даних</v>
      </c>
      <c r="Q1044" s="50" t="str">
        <f t="shared" si="592"/>
        <v>немає даних</v>
      </c>
      <c r="R1044" s="26">
        <v>12</v>
      </c>
      <c r="S1044" s="35">
        <f>VLOOKUP(E1044,ящв!A:H,3,FALSE)</f>
        <v>3</v>
      </c>
      <c r="T1044" s="35">
        <f>VLOOKUP(E1044,ящв!A:H,4,FALSE)</f>
        <v>0.04</v>
      </c>
      <c r="U1044" s="33">
        <v>42</v>
      </c>
      <c r="V1044" s="33">
        <v>30.5</v>
      </c>
      <c r="W1044" s="36">
        <v>31.5</v>
      </c>
      <c r="X1044" s="37">
        <f>VLOOKUP(E1044,шт!A:H,3,FALSE)</f>
        <v>0.5</v>
      </c>
      <c r="Y1044" s="38">
        <v>0.5</v>
      </c>
      <c r="Z1044" s="38">
        <v>41.5</v>
      </c>
      <c r="AA1044" s="38">
        <v>29</v>
      </c>
      <c r="AB1044" s="38">
        <v>3</v>
      </c>
      <c r="AC1044" s="11"/>
      <c r="AD1044" s="11"/>
      <c r="AE1044" s="11"/>
      <c r="AF1044" s="11"/>
      <c r="AG1044" s="11"/>
      <c r="AH1044" s="11"/>
      <c r="AI1044" s="11"/>
    </row>
    <row r="1045" spans="1:35" ht="46.5" customHeight="1" outlineLevel="1" x14ac:dyDescent="0.2">
      <c r="A1045" s="24">
        <f t="shared" si="587"/>
        <v>27.416666666666664</v>
      </c>
      <c r="B1045" s="25" t="s">
        <v>1919</v>
      </c>
      <c r="C1045" s="26"/>
      <c r="D1045" s="26" t="s">
        <v>31</v>
      </c>
      <c r="E1045" s="27">
        <v>166668</v>
      </c>
      <c r="F1045" s="26" t="s">
        <v>1920</v>
      </c>
      <c r="G1045" s="27">
        <v>29051</v>
      </c>
      <c r="H1045" s="39">
        <v>149</v>
      </c>
      <c r="I1045" s="30">
        <f t="shared" si="588"/>
        <v>12.416666666666666</v>
      </c>
      <c r="J1045" s="30">
        <v>15</v>
      </c>
      <c r="K1045" s="31" t="s">
        <v>33</v>
      </c>
      <c r="L1045" s="32"/>
      <c r="M1045" s="32"/>
      <c r="N1045" s="32"/>
      <c r="O1045" s="33">
        <f>VLOOKUP(K1045,Зони!B:D,2,FALSE)</f>
        <v>0</v>
      </c>
      <c r="P1045" s="34" t="str">
        <f t="shared" si="589"/>
        <v>немає даних</v>
      </c>
      <c r="Q1045" s="50" t="str">
        <f t="shared" si="592"/>
        <v>немає даних</v>
      </c>
      <c r="R1045" s="26">
        <v>12</v>
      </c>
      <c r="S1045" s="35">
        <f>VLOOKUP(E1045,ящв!A:H,3,FALSE)</f>
        <v>3.5</v>
      </c>
      <c r="T1045" s="35">
        <f>VLOOKUP(E1045,ящв!A:H,4,FALSE)</f>
        <v>3.3000000000000002E-2</v>
      </c>
      <c r="U1045" s="33">
        <v>45</v>
      </c>
      <c r="V1045" s="33">
        <v>31</v>
      </c>
      <c r="W1045" s="36">
        <v>24</v>
      </c>
      <c r="X1045" s="37">
        <f>VLOOKUP(E1045,шт!A:H,3,FALSE)</f>
        <v>0.3</v>
      </c>
      <c r="Y1045" s="38">
        <v>0.3</v>
      </c>
      <c r="Z1045" s="38">
        <v>48</v>
      </c>
      <c r="AA1045" s="38">
        <v>32</v>
      </c>
      <c r="AB1045" s="38">
        <v>4</v>
      </c>
      <c r="AC1045" s="11"/>
      <c r="AD1045" s="11"/>
      <c r="AE1045" s="11"/>
      <c r="AF1045" s="11"/>
      <c r="AG1045" s="11"/>
      <c r="AH1045" s="11"/>
      <c r="AI1045" s="11"/>
    </row>
    <row r="1046" spans="1:35" ht="46.5" customHeight="1" outlineLevel="1" x14ac:dyDescent="0.2">
      <c r="A1046" s="24">
        <f t="shared" si="587"/>
        <v>6</v>
      </c>
      <c r="B1046" s="25" t="s">
        <v>1921</v>
      </c>
      <c r="C1046" s="26"/>
      <c r="D1046" s="26" t="s">
        <v>31</v>
      </c>
      <c r="E1046" s="27">
        <v>169270</v>
      </c>
      <c r="F1046" s="26" t="s">
        <v>1922</v>
      </c>
      <c r="G1046" s="28">
        <v>58277</v>
      </c>
      <c r="H1046" s="29"/>
      <c r="I1046" s="30">
        <f t="shared" si="588"/>
        <v>0</v>
      </c>
      <c r="J1046" s="30">
        <v>6</v>
      </c>
      <c r="K1046" s="31" t="s">
        <v>33</v>
      </c>
      <c r="L1046" s="32"/>
      <c r="M1046" s="32"/>
      <c r="N1046" s="32"/>
      <c r="O1046" s="33">
        <f>VLOOKUP(K1046,Зони!B:D,2,FALSE)</f>
        <v>0</v>
      </c>
      <c r="P1046" s="34" t="str">
        <f t="shared" si="589"/>
        <v>немає даних</v>
      </c>
      <c r="Q1046" s="50" t="str">
        <f t="shared" si="592"/>
        <v>немає даних</v>
      </c>
      <c r="R1046" s="26">
        <v>12</v>
      </c>
      <c r="S1046" s="35">
        <f>VLOOKUP(E1046,ящв!A:H,3,FALSE)</f>
        <v>2.5</v>
      </c>
      <c r="T1046" s="35">
        <f>VLOOKUP(E1046,ящв!A:H,4,FALSE)</f>
        <v>0.03</v>
      </c>
      <c r="U1046" s="33">
        <v>48</v>
      </c>
      <c r="V1046" s="33">
        <v>31</v>
      </c>
      <c r="W1046" s="36">
        <v>20</v>
      </c>
      <c r="X1046" s="37">
        <f>VLOOKUP(E1046,шт!A:H,3,FALSE)</f>
        <v>0.8</v>
      </c>
      <c r="Y1046" s="38">
        <v>0.8</v>
      </c>
      <c r="Z1046" s="38">
        <v>44</v>
      </c>
      <c r="AA1046" s="38">
        <v>29.5</v>
      </c>
      <c r="AB1046" s="38">
        <v>4.5</v>
      </c>
      <c r="AC1046" s="11"/>
      <c r="AD1046" s="11"/>
      <c r="AE1046" s="11"/>
      <c r="AF1046" s="11"/>
      <c r="AG1046" s="11"/>
      <c r="AH1046" s="11"/>
      <c r="AI1046" s="11"/>
    </row>
    <row r="1047" spans="1:35" ht="46.5" customHeight="1" outlineLevel="1" x14ac:dyDescent="0.2">
      <c r="A1047" s="24">
        <f t="shared" si="587"/>
        <v>1.9166666666666667</v>
      </c>
      <c r="B1047" s="25" t="s">
        <v>1923</v>
      </c>
      <c r="C1047" s="26"/>
      <c r="D1047" s="26" t="s">
        <v>31</v>
      </c>
      <c r="E1047" s="27">
        <v>169269</v>
      </c>
      <c r="F1047" s="26" t="s">
        <v>1924</v>
      </c>
      <c r="G1047" s="28">
        <v>58278</v>
      </c>
      <c r="H1047" s="39">
        <v>23</v>
      </c>
      <c r="I1047" s="30">
        <f t="shared" si="588"/>
        <v>1.9166666666666667</v>
      </c>
      <c r="J1047" s="30">
        <v>0</v>
      </c>
      <c r="K1047" s="31" t="s">
        <v>33</v>
      </c>
      <c r="L1047" s="32"/>
      <c r="M1047" s="32"/>
      <c r="N1047" s="32"/>
      <c r="O1047" s="33">
        <f>VLOOKUP(K1047,Зони!B:D,2,FALSE)</f>
        <v>0</v>
      </c>
      <c r="P1047" s="34" t="str">
        <f t="shared" si="589"/>
        <v>немає даних</v>
      </c>
      <c r="Q1047" s="50" t="str">
        <f t="shared" si="592"/>
        <v>немає даних</v>
      </c>
      <c r="R1047" s="26">
        <v>12</v>
      </c>
      <c r="S1047" s="35">
        <f>VLOOKUP(E1047,ящв!A:H,3,FALSE)</f>
        <v>3</v>
      </c>
      <c r="T1047" s="35">
        <f>VLOOKUP(E1047,ящв!A:H,4,FALSE)</f>
        <v>0.04</v>
      </c>
      <c r="U1047" s="33">
        <v>38</v>
      </c>
      <c r="V1047" s="33">
        <v>38</v>
      </c>
      <c r="W1047" s="36">
        <v>28</v>
      </c>
      <c r="X1047" s="37">
        <f>VLOOKUP(E1047,шт!A:H,3,FALSE)</f>
        <v>0.3</v>
      </c>
      <c r="Y1047" s="38">
        <v>0.3</v>
      </c>
      <c r="Z1047" s="38">
        <v>43</v>
      </c>
      <c r="AA1047" s="38">
        <v>33</v>
      </c>
      <c r="AB1047" s="38">
        <v>3</v>
      </c>
      <c r="AC1047" s="11"/>
      <c r="AD1047" s="11"/>
      <c r="AE1047" s="11"/>
      <c r="AF1047" s="11"/>
      <c r="AG1047" s="11"/>
      <c r="AH1047" s="11"/>
      <c r="AI1047" s="11"/>
    </row>
    <row r="1048" spans="1:35" ht="46.5" customHeight="1" outlineLevel="1" x14ac:dyDescent="0.2">
      <c r="A1048" s="24">
        <f t="shared" si="587"/>
        <v>35.333333333333329</v>
      </c>
      <c r="B1048" s="25" t="s">
        <v>1925</v>
      </c>
      <c r="C1048" s="26"/>
      <c r="D1048" s="26" t="s">
        <v>31</v>
      </c>
      <c r="E1048" s="27">
        <v>166834</v>
      </c>
      <c r="F1048" s="26" t="s">
        <v>1926</v>
      </c>
      <c r="G1048" s="27">
        <v>29054</v>
      </c>
      <c r="H1048" s="39">
        <v>392</v>
      </c>
      <c r="I1048" s="30">
        <f t="shared" si="588"/>
        <v>16.333333333333332</v>
      </c>
      <c r="J1048" s="30">
        <v>19</v>
      </c>
      <c r="K1048" s="31" t="s">
        <v>33</v>
      </c>
      <c r="L1048" s="32"/>
      <c r="M1048" s="32"/>
      <c r="N1048" s="32"/>
      <c r="O1048" s="33">
        <f>VLOOKUP(K1048,Зони!B:D,2,FALSE)</f>
        <v>0</v>
      </c>
      <c r="P1048" s="34" t="str">
        <f t="shared" si="589"/>
        <v>немає даних</v>
      </c>
      <c r="Q1048" s="50" t="str">
        <f t="shared" si="592"/>
        <v>немає даних</v>
      </c>
      <c r="R1048" s="26">
        <v>24</v>
      </c>
      <c r="S1048" s="35">
        <f>VLOOKUP(E1048,ящв!A:H,3,FALSE)</f>
        <v>12.7</v>
      </c>
      <c r="T1048" s="35">
        <f>VLOOKUP(E1048,ящв!A:H,4,FALSE)</f>
        <v>2.7E-2</v>
      </c>
      <c r="U1048" s="33">
        <v>99.5</v>
      </c>
      <c r="V1048" s="33">
        <v>14.5</v>
      </c>
      <c r="W1048" s="36">
        <v>18.5</v>
      </c>
      <c r="X1048" s="37">
        <f>VLOOKUP(E1048,шт!A:H,3,FALSE)</f>
        <v>0.5</v>
      </c>
      <c r="Y1048" s="38">
        <v>0.5</v>
      </c>
      <c r="Z1048" s="38">
        <v>108</v>
      </c>
      <c r="AA1048" s="38">
        <v>7</v>
      </c>
      <c r="AB1048" s="38">
        <v>7</v>
      </c>
      <c r="AC1048" s="11"/>
      <c r="AD1048" s="11"/>
      <c r="AE1048" s="11"/>
      <c r="AF1048" s="11"/>
      <c r="AG1048" s="11"/>
      <c r="AH1048" s="11"/>
      <c r="AI1048" s="11"/>
    </row>
    <row r="1049" spans="1:35" ht="46.5" customHeight="1" outlineLevel="1" x14ac:dyDescent="0.2">
      <c r="A1049" s="24">
        <f t="shared" si="587"/>
        <v>14.583333333333332</v>
      </c>
      <c r="B1049" s="25" t="s">
        <v>1927</v>
      </c>
      <c r="C1049" s="26"/>
      <c r="D1049" s="26" t="s">
        <v>31</v>
      </c>
      <c r="E1049" s="27">
        <v>166661</v>
      </c>
      <c r="F1049" s="26" t="s">
        <v>1928</v>
      </c>
      <c r="G1049" s="27">
        <v>29055</v>
      </c>
      <c r="H1049" s="39">
        <v>110</v>
      </c>
      <c r="I1049" s="30">
        <f t="shared" si="588"/>
        <v>4.583333333333333</v>
      </c>
      <c r="J1049" s="30">
        <v>10</v>
      </c>
      <c r="K1049" s="31" t="s">
        <v>33</v>
      </c>
      <c r="L1049" s="32"/>
      <c r="M1049" s="32"/>
      <c r="N1049" s="32"/>
      <c r="O1049" s="33">
        <f>VLOOKUP(K1049,Зони!B:D,2,FALSE)</f>
        <v>0</v>
      </c>
      <c r="P1049" s="34" t="str">
        <f t="shared" si="589"/>
        <v>немає даних</v>
      </c>
      <c r="Q1049" s="50" t="str">
        <f t="shared" si="592"/>
        <v>немає даних</v>
      </c>
      <c r="R1049" s="26">
        <v>24</v>
      </c>
      <c r="S1049" s="35">
        <f>VLOOKUP(E1049,ящв!A:H,3,FALSE)</f>
        <v>17.7</v>
      </c>
      <c r="T1049" s="35">
        <f>VLOOKUP(E1049,ящв!A:H,4,FALSE)</f>
        <v>0.05</v>
      </c>
      <c r="U1049" s="33">
        <v>116</v>
      </c>
      <c r="V1049" s="33">
        <v>18</v>
      </c>
      <c r="W1049" s="36">
        <v>24</v>
      </c>
      <c r="X1049" s="37">
        <f>VLOOKUP(E1049,шт!A:H,3,FALSE)</f>
        <v>0.7</v>
      </c>
      <c r="Y1049" s="38">
        <v>0.7</v>
      </c>
      <c r="Z1049" s="38">
        <v>118</v>
      </c>
      <c r="AA1049" s="38">
        <v>7.5</v>
      </c>
      <c r="AB1049" s="38">
        <v>7.5</v>
      </c>
      <c r="AC1049" s="11"/>
      <c r="AD1049" s="11"/>
      <c r="AE1049" s="11"/>
      <c r="AF1049" s="11"/>
      <c r="AG1049" s="11"/>
      <c r="AH1049" s="11"/>
      <c r="AI1049" s="11"/>
    </row>
    <row r="1050" spans="1:35" ht="46.5" customHeight="1" outlineLevel="1" x14ac:dyDescent="0.2">
      <c r="A1050" s="24">
        <f t="shared" si="587"/>
        <v>1.375</v>
      </c>
      <c r="B1050" s="25" t="s">
        <v>1929</v>
      </c>
      <c r="C1050" s="26"/>
      <c r="D1050" s="26" t="s">
        <v>31</v>
      </c>
      <c r="E1050" s="27">
        <v>169268</v>
      </c>
      <c r="F1050" s="26" t="s">
        <v>1930</v>
      </c>
      <c r="G1050" s="28">
        <v>58279</v>
      </c>
      <c r="H1050" s="39">
        <v>9</v>
      </c>
      <c r="I1050" s="30">
        <f t="shared" si="588"/>
        <v>0.375</v>
      </c>
      <c r="J1050" s="30">
        <v>1</v>
      </c>
      <c r="K1050" s="31" t="s">
        <v>33</v>
      </c>
      <c r="L1050" s="32"/>
      <c r="M1050" s="32"/>
      <c r="N1050" s="32"/>
      <c r="O1050" s="33">
        <f>VLOOKUP(K1050,Зони!B:D,2,FALSE)</f>
        <v>0</v>
      </c>
      <c r="P1050" s="34" t="str">
        <f t="shared" si="589"/>
        <v>немає даних</v>
      </c>
      <c r="Q1050" s="50" t="str">
        <f t="shared" si="592"/>
        <v>немає даних</v>
      </c>
      <c r="R1050" s="26">
        <v>24</v>
      </c>
      <c r="S1050" s="35">
        <f>VLOOKUP(E1050,ящв!A:H,3,FALSE)</f>
        <v>19.899999999999999</v>
      </c>
      <c r="T1050" s="35">
        <f>VLOOKUP(E1050,ящв!A:H,4,FALSE)</f>
        <v>5.8000000000000003E-2</v>
      </c>
      <c r="U1050" s="33">
        <v>142</v>
      </c>
      <c r="V1050" s="33">
        <v>24</v>
      </c>
      <c r="W1050" s="36">
        <v>17</v>
      </c>
      <c r="X1050" s="37">
        <f>VLOOKUP(E1050,шт!A:H,3,FALSE)</f>
        <v>0.73499999999999999</v>
      </c>
      <c r="Y1050" s="38">
        <v>0.73499999999999999</v>
      </c>
      <c r="Z1050" s="38">
        <v>144</v>
      </c>
      <c r="AA1050" s="38">
        <v>8</v>
      </c>
      <c r="AB1050" s="38">
        <v>8</v>
      </c>
      <c r="AC1050" s="11"/>
      <c r="AD1050" s="11"/>
      <c r="AE1050" s="11"/>
      <c r="AF1050" s="11"/>
      <c r="AG1050" s="11"/>
      <c r="AH1050" s="11"/>
      <c r="AI1050" s="11"/>
    </row>
    <row r="1051" spans="1:35" ht="46.5" customHeight="1" outlineLevel="1" x14ac:dyDescent="0.2">
      <c r="A1051" s="24">
        <f t="shared" si="587"/>
        <v>50</v>
      </c>
      <c r="B1051" s="25" t="s">
        <v>1931</v>
      </c>
      <c r="C1051" s="26"/>
      <c r="D1051" s="26" t="s">
        <v>31</v>
      </c>
      <c r="E1051" s="27">
        <v>166669</v>
      </c>
      <c r="F1051" s="26" t="s">
        <v>1932</v>
      </c>
      <c r="G1051" s="27">
        <v>29052</v>
      </c>
      <c r="H1051" s="39">
        <v>48</v>
      </c>
      <c r="I1051" s="30">
        <f t="shared" si="588"/>
        <v>4</v>
      </c>
      <c r="J1051" s="30">
        <v>46</v>
      </c>
      <c r="K1051" s="31" t="s">
        <v>38</v>
      </c>
      <c r="L1051" s="32"/>
      <c r="M1051" s="32"/>
      <c r="N1051" s="32"/>
      <c r="O1051" s="33">
        <f>VLOOKUP(K1051,Зони!B:D,2,FALSE)</f>
        <v>0</v>
      </c>
      <c r="P1051" s="34" t="str">
        <f t="shared" si="589"/>
        <v>немає даних</v>
      </c>
      <c r="Q1051" s="50" t="str">
        <f t="shared" si="592"/>
        <v>немає даних</v>
      </c>
      <c r="R1051" s="26">
        <v>12</v>
      </c>
      <c r="S1051" s="35">
        <f>VLOOKUP(E1051,ящв!A:H,3,FALSE)</f>
        <v>2.2000000000000002</v>
      </c>
      <c r="T1051" s="35">
        <f>VLOOKUP(E1051,ящв!A:H,4,FALSE)</f>
        <v>0.02</v>
      </c>
      <c r="U1051" s="33">
        <v>34.5</v>
      </c>
      <c r="V1051" s="33">
        <v>22</v>
      </c>
      <c r="W1051" s="36">
        <v>27</v>
      </c>
      <c r="X1051" s="37">
        <f>VLOOKUP(E1051,шт!A:H,3,FALSE)</f>
        <v>0.33</v>
      </c>
      <c r="Y1051" s="38">
        <v>0.33</v>
      </c>
      <c r="Z1051" s="38">
        <v>27</v>
      </c>
      <c r="AA1051" s="38">
        <v>19</v>
      </c>
      <c r="AB1051" s="38">
        <v>6</v>
      </c>
      <c r="AC1051" s="11"/>
      <c r="AD1051" s="11"/>
      <c r="AE1051" s="11"/>
      <c r="AF1051" s="11"/>
      <c r="AG1051" s="11"/>
      <c r="AH1051" s="11"/>
      <c r="AI1051" s="11"/>
    </row>
    <row r="1052" spans="1:35" ht="46.5" customHeight="1" outlineLevel="1" x14ac:dyDescent="0.2">
      <c r="A1052" s="24">
        <f t="shared" si="587"/>
        <v>4</v>
      </c>
      <c r="B1052" s="25" t="s">
        <v>1933</v>
      </c>
      <c r="C1052" s="26"/>
      <c r="D1052" s="26"/>
      <c r="E1052" s="27">
        <v>170254</v>
      </c>
      <c r="F1052" s="26"/>
      <c r="G1052" s="27">
        <v>11073</v>
      </c>
      <c r="H1052" s="39">
        <v>4</v>
      </c>
      <c r="I1052" s="45">
        <f t="shared" si="588"/>
        <v>4</v>
      </c>
      <c r="J1052" s="30">
        <v>0</v>
      </c>
      <c r="K1052" s="31" t="s">
        <v>33</v>
      </c>
      <c r="L1052" s="32"/>
      <c r="M1052" s="32"/>
      <c r="N1052" s="32"/>
      <c r="O1052" s="33">
        <f>VLOOKUP(K1052,Зони!B:D,2,FALSE)</f>
        <v>0</v>
      </c>
      <c r="P1052" s="34" t="str">
        <f t="shared" si="589"/>
        <v>немає даних</v>
      </c>
      <c r="Q1052" s="34">
        <f>IF(OR(K1052="стелаж",K1052="2й поверх 1"),ROUND(U1052*V1052*W1052/100/100/100*A1052,3),IFERROR(ROUND(P1052,1)*U1052/100,"немає даних"))</f>
        <v>0.01</v>
      </c>
      <c r="R1052" s="47">
        <v>1</v>
      </c>
      <c r="S1052" s="49">
        <f t="shared" ref="S1052:W1052" si="593">IF(X1052&lt;&gt;"",X1052,"немає даних")</f>
        <v>0.33</v>
      </c>
      <c r="T1052" s="48">
        <f t="shared" si="593"/>
        <v>0.33</v>
      </c>
      <c r="U1052" s="48">
        <f t="shared" si="593"/>
        <v>24.5</v>
      </c>
      <c r="V1052" s="48">
        <f t="shared" si="593"/>
        <v>17</v>
      </c>
      <c r="W1052" s="48">
        <f t="shared" si="593"/>
        <v>6</v>
      </c>
      <c r="X1052" s="37">
        <f>VLOOKUP(E1052,шт!A:H,3,FALSE)</f>
        <v>0.33</v>
      </c>
      <c r="Y1052" s="38">
        <v>0.33</v>
      </c>
      <c r="Z1052" s="38">
        <v>24.5</v>
      </c>
      <c r="AA1052" s="38">
        <v>17</v>
      </c>
      <c r="AB1052" s="38">
        <v>6</v>
      </c>
      <c r="AC1052" s="11"/>
      <c r="AD1052" s="11"/>
      <c r="AE1052" s="11"/>
      <c r="AF1052" s="11"/>
      <c r="AG1052" s="11"/>
      <c r="AH1052" s="11"/>
      <c r="AI1052" s="11"/>
    </row>
    <row r="1053" spans="1:35" ht="46.5" customHeight="1" outlineLevel="1" x14ac:dyDescent="0.2">
      <c r="A1053" s="24">
        <f t="shared" si="587"/>
        <v>6.8333333333333339</v>
      </c>
      <c r="B1053" s="25" t="s">
        <v>1934</v>
      </c>
      <c r="C1053" s="26"/>
      <c r="D1053" s="26" t="s">
        <v>31</v>
      </c>
      <c r="E1053" s="27">
        <v>166670</v>
      </c>
      <c r="F1053" s="26" t="s">
        <v>1935</v>
      </c>
      <c r="G1053" s="27">
        <v>29053</v>
      </c>
      <c r="H1053" s="39">
        <v>46</v>
      </c>
      <c r="I1053" s="30">
        <f t="shared" si="588"/>
        <v>3.8333333333333335</v>
      </c>
      <c r="J1053" s="30">
        <v>3</v>
      </c>
      <c r="K1053" s="31" t="s">
        <v>33</v>
      </c>
      <c r="L1053" s="32"/>
      <c r="M1053" s="32"/>
      <c r="N1053" s="32"/>
      <c r="O1053" s="33">
        <f>VLOOKUP(K1053,Зони!B:D,2,FALSE)</f>
        <v>0</v>
      </c>
      <c r="P1053" s="34" t="str">
        <f t="shared" si="589"/>
        <v>немає даних</v>
      </c>
      <c r="Q1053" s="50" t="str">
        <f t="shared" ref="Q1053:Q1054" si="594">IFERROR(ROUND(P1053,1)*U1053/100,"немає даних")</f>
        <v>немає даних</v>
      </c>
      <c r="R1053" s="26">
        <v>12</v>
      </c>
      <c r="S1053" s="35">
        <f>VLOOKUP(E1053,ящв!A:H,3,FALSE)</f>
        <v>3.1</v>
      </c>
      <c r="T1053" s="35">
        <f>VLOOKUP(E1053,ящв!A:H,4,FALSE)</f>
        <v>3.9E-2</v>
      </c>
      <c r="U1053" s="33">
        <v>42</v>
      </c>
      <c r="V1053" s="33">
        <v>22</v>
      </c>
      <c r="W1053" s="36">
        <v>42</v>
      </c>
      <c r="X1053" s="37">
        <f>VLOOKUP(E1053,шт!A:H,3,FALSE)</f>
        <v>0.4</v>
      </c>
      <c r="Y1053" s="38">
        <v>0.4</v>
      </c>
      <c r="Z1053" s="38">
        <v>46</v>
      </c>
      <c r="AA1053" s="38">
        <v>18</v>
      </c>
      <c r="AB1053" s="38">
        <v>8</v>
      </c>
      <c r="AC1053" s="11"/>
      <c r="AD1053" s="11"/>
      <c r="AE1053" s="11"/>
      <c r="AF1053" s="11"/>
      <c r="AG1053" s="11"/>
      <c r="AH1053" s="11"/>
      <c r="AI1053" s="11"/>
    </row>
    <row r="1054" spans="1:35" ht="46.5" customHeight="1" outlineLevel="1" x14ac:dyDescent="0.2">
      <c r="A1054" s="24">
        <f t="shared" si="587"/>
        <v>3</v>
      </c>
      <c r="B1054" s="25" t="s">
        <v>1936</v>
      </c>
      <c r="C1054" s="26"/>
      <c r="D1054" s="26" t="s">
        <v>31</v>
      </c>
      <c r="E1054" s="27">
        <v>170529</v>
      </c>
      <c r="F1054" s="26" t="s">
        <v>1937</v>
      </c>
      <c r="G1054" s="28">
        <v>58280</v>
      </c>
      <c r="H1054" s="29"/>
      <c r="I1054" s="30">
        <f t="shared" si="588"/>
        <v>0</v>
      </c>
      <c r="J1054" s="30">
        <v>3</v>
      </c>
      <c r="K1054" s="31" t="s">
        <v>33</v>
      </c>
      <c r="L1054" s="32"/>
      <c r="M1054" s="32"/>
      <c r="N1054" s="32"/>
      <c r="O1054" s="33">
        <f>VLOOKUP(K1054,Зони!B:D,2,FALSE)</f>
        <v>0</v>
      </c>
      <c r="P1054" s="34" t="str">
        <f t="shared" si="589"/>
        <v>немає даних</v>
      </c>
      <c r="Q1054" s="50" t="str">
        <f t="shared" si="594"/>
        <v>немає даних</v>
      </c>
      <c r="R1054" s="26">
        <v>12</v>
      </c>
      <c r="S1054" s="35">
        <f>VLOOKUP(E1054,ящв!A:H,3,FALSE)</f>
        <v>3.7</v>
      </c>
      <c r="T1054" s="35">
        <f>VLOOKUP(E1054,ящв!A:H,4,FALSE)</f>
        <v>0.04</v>
      </c>
      <c r="U1054" s="33">
        <v>55</v>
      </c>
      <c r="V1054" s="33">
        <v>45.5</v>
      </c>
      <c r="W1054" s="36">
        <v>16</v>
      </c>
      <c r="X1054" s="37">
        <f>VLOOKUP(E1054,шт!A:H,3,FALSE)</f>
        <v>0.3</v>
      </c>
      <c r="Y1054" s="38">
        <v>0.3</v>
      </c>
      <c r="Z1054" s="38">
        <v>46</v>
      </c>
      <c r="AA1054" s="38">
        <v>17</v>
      </c>
      <c r="AB1054" s="38">
        <v>8</v>
      </c>
      <c r="AC1054" s="11"/>
      <c r="AD1054" s="11"/>
      <c r="AE1054" s="11"/>
      <c r="AF1054" s="11"/>
      <c r="AG1054" s="11"/>
      <c r="AH1054" s="11"/>
      <c r="AI1054" s="11"/>
    </row>
    <row r="1055" spans="1:35" ht="46.5" customHeight="1" outlineLevel="1" x14ac:dyDescent="0.2">
      <c r="A1055" s="24">
        <f t="shared" si="587"/>
        <v>107</v>
      </c>
      <c r="B1055" s="25" t="s">
        <v>1938</v>
      </c>
      <c r="C1055" s="26"/>
      <c r="D1055" s="26"/>
      <c r="E1055" s="26" t="s">
        <v>212</v>
      </c>
      <c r="F1055" s="26"/>
      <c r="G1055" s="26" t="s">
        <v>1939</v>
      </c>
      <c r="H1055" s="39">
        <v>107</v>
      </c>
      <c r="I1055" s="45">
        <f t="shared" si="588"/>
        <v>107</v>
      </c>
      <c r="J1055" s="30">
        <v>0</v>
      </c>
      <c r="K1055" s="31" t="s">
        <v>33</v>
      </c>
      <c r="L1055" s="32"/>
      <c r="M1055" s="32"/>
      <c r="N1055" s="32"/>
      <c r="O1055" s="33">
        <f>VLOOKUP(K1055,Зони!B:D,2,FALSE)</f>
        <v>0</v>
      </c>
      <c r="P1055" s="34" t="str">
        <f t="shared" si="589"/>
        <v>немає даних</v>
      </c>
      <c r="Q1055" s="46"/>
      <c r="R1055" s="47">
        <v>1</v>
      </c>
      <c r="S1055" s="44" t="str">
        <f t="shared" ref="S1055:S1056" si="595">IF(X1055&lt;&gt;"",X1055*R1055,"немає даних")</f>
        <v>немає даних</v>
      </c>
      <c r="T1055" s="44" t="str">
        <f t="shared" ref="T1055:T1056" si="596">IF(Y1055&lt;&gt;"",Y1055*R1055,"немає даних")</f>
        <v>немає даних</v>
      </c>
      <c r="U1055" s="48" t="str">
        <f t="shared" ref="U1055:W1055" si="597">IF(Z1055&lt;&gt;"",Z1055,"немає даних")</f>
        <v>немає даних</v>
      </c>
      <c r="V1055" s="48" t="str">
        <f t="shared" si="597"/>
        <v>немає даних</v>
      </c>
      <c r="W1055" s="48" t="str">
        <f t="shared" si="597"/>
        <v>немає даних</v>
      </c>
      <c r="X1055" s="38"/>
      <c r="Y1055" s="38"/>
      <c r="Z1055" s="38"/>
      <c r="AA1055" s="38"/>
      <c r="AB1055" s="38"/>
      <c r="AC1055" s="11"/>
      <c r="AD1055" s="11"/>
      <c r="AE1055" s="11"/>
      <c r="AF1055" s="11"/>
      <c r="AG1055" s="11"/>
      <c r="AH1055" s="11"/>
      <c r="AI1055" s="11"/>
    </row>
    <row r="1056" spans="1:35" ht="46.5" customHeight="1" outlineLevel="1" x14ac:dyDescent="0.2">
      <c r="A1056" s="24">
        <f t="shared" si="587"/>
        <v>17</v>
      </c>
      <c r="B1056" s="25" t="s">
        <v>1940</v>
      </c>
      <c r="C1056" s="26"/>
      <c r="D1056" s="26"/>
      <c r="E1056" s="26" t="s">
        <v>212</v>
      </c>
      <c r="F1056" s="26"/>
      <c r="G1056" s="26" t="s">
        <v>1941</v>
      </c>
      <c r="H1056" s="39">
        <v>17</v>
      </c>
      <c r="I1056" s="45">
        <f t="shared" si="588"/>
        <v>17</v>
      </c>
      <c r="J1056" s="30">
        <v>0</v>
      </c>
      <c r="K1056" s="31" t="s">
        <v>33</v>
      </c>
      <c r="L1056" s="32"/>
      <c r="M1056" s="32"/>
      <c r="N1056" s="32"/>
      <c r="O1056" s="33">
        <f>VLOOKUP(K1056,Зони!B:D,2,FALSE)</f>
        <v>0</v>
      </c>
      <c r="P1056" s="34" t="str">
        <f t="shared" si="589"/>
        <v>немає даних</v>
      </c>
      <c r="Q1056" s="46"/>
      <c r="R1056" s="47">
        <v>1</v>
      </c>
      <c r="S1056" s="44" t="str">
        <f t="shared" si="595"/>
        <v>немає даних</v>
      </c>
      <c r="T1056" s="44" t="str">
        <f t="shared" si="596"/>
        <v>немає даних</v>
      </c>
      <c r="U1056" s="48" t="str">
        <f t="shared" ref="U1056:W1056" si="598">IF(Z1056&lt;&gt;"",Z1056,"немає даних")</f>
        <v>немає даних</v>
      </c>
      <c r="V1056" s="48" t="str">
        <f t="shared" si="598"/>
        <v>немає даних</v>
      </c>
      <c r="W1056" s="48" t="str">
        <f t="shared" si="598"/>
        <v>немає даних</v>
      </c>
      <c r="X1056" s="38"/>
      <c r="Y1056" s="38"/>
      <c r="Z1056" s="38"/>
      <c r="AA1056" s="38"/>
      <c r="AB1056" s="38"/>
      <c r="AC1056" s="11"/>
      <c r="AD1056" s="11"/>
      <c r="AE1056" s="11"/>
      <c r="AF1056" s="11"/>
      <c r="AG1056" s="11"/>
      <c r="AH1056" s="11"/>
      <c r="AI1056" s="11"/>
    </row>
    <row r="1057" spans="1:35" ht="46.5" customHeight="1" outlineLevel="1" x14ac:dyDescent="0.2">
      <c r="A1057" s="24">
        <f t="shared" si="587"/>
        <v>33.25</v>
      </c>
      <c r="B1057" s="25" t="s">
        <v>1942</v>
      </c>
      <c r="C1057" s="26"/>
      <c r="D1057" s="26" t="s">
        <v>31</v>
      </c>
      <c r="E1057" s="27">
        <v>174715</v>
      </c>
      <c r="F1057" s="26" t="s">
        <v>1943</v>
      </c>
      <c r="G1057" s="27">
        <v>28626</v>
      </c>
      <c r="H1057" s="39">
        <v>33</v>
      </c>
      <c r="I1057" s="30">
        <f t="shared" si="588"/>
        <v>8.25</v>
      </c>
      <c r="J1057" s="30">
        <v>25</v>
      </c>
      <c r="K1057" s="31" t="s">
        <v>38</v>
      </c>
      <c r="L1057" s="32"/>
      <c r="M1057" s="32"/>
      <c r="N1057" s="32"/>
      <c r="O1057" s="33">
        <f>VLOOKUP(K1057,Зони!B:D,2,FALSE)</f>
        <v>0</v>
      </c>
      <c r="P1057" s="34" t="str">
        <f t="shared" si="589"/>
        <v>немає даних</v>
      </c>
      <c r="Q1057" s="50" t="str">
        <f t="shared" ref="Q1057:Q1061" si="599">IFERROR(ROUND(P1057,1)*U1057/100,"немає даних")</f>
        <v>немає даних</v>
      </c>
      <c r="R1057" s="26">
        <v>4</v>
      </c>
      <c r="S1057" s="35">
        <f>VLOOKUP(E1057,ящв!A:H,3,FALSE)</f>
        <v>12.5</v>
      </c>
      <c r="T1057" s="35">
        <f>VLOOKUP(E1057,ящв!A:H,4,FALSE)</f>
        <v>0.126</v>
      </c>
      <c r="U1057" s="33">
        <v>102</v>
      </c>
      <c r="V1057" s="33">
        <v>37.6</v>
      </c>
      <c r="W1057" s="36">
        <v>32.799999999999997</v>
      </c>
      <c r="X1057" s="37">
        <f>VLOOKUP(E1057,шт!A:H,3,FALSE)</f>
        <v>7.32</v>
      </c>
      <c r="Y1057" s="38">
        <v>7.32</v>
      </c>
      <c r="Z1057" s="38">
        <v>100</v>
      </c>
      <c r="AA1057" s="38">
        <v>18</v>
      </c>
      <c r="AB1057" s="38">
        <v>16</v>
      </c>
      <c r="AC1057" s="11"/>
      <c r="AD1057" s="11"/>
      <c r="AE1057" s="11"/>
      <c r="AF1057" s="11"/>
      <c r="AG1057" s="11"/>
      <c r="AH1057" s="11"/>
      <c r="AI1057" s="11"/>
    </row>
    <row r="1058" spans="1:35" ht="46.5" customHeight="1" outlineLevel="1" x14ac:dyDescent="0.2">
      <c r="A1058" s="24">
        <f t="shared" si="587"/>
        <v>42</v>
      </c>
      <c r="B1058" s="25" t="s">
        <v>1944</v>
      </c>
      <c r="C1058" s="26"/>
      <c r="D1058" s="26" t="s">
        <v>31</v>
      </c>
      <c r="E1058" s="27">
        <v>174112</v>
      </c>
      <c r="F1058" s="26" t="s">
        <v>1945</v>
      </c>
      <c r="G1058" s="27">
        <v>28628</v>
      </c>
      <c r="H1058" s="39">
        <v>16</v>
      </c>
      <c r="I1058" s="30">
        <f t="shared" si="588"/>
        <v>4</v>
      </c>
      <c r="J1058" s="30">
        <v>38</v>
      </c>
      <c r="K1058" s="31" t="s">
        <v>38</v>
      </c>
      <c r="L1058" s="32"/>
      <c r="M1058" s="32"/>
      <c r="N1058" s="32"/>
      <c r="O1058" s="33">
        <f>VLOOKUP(K1058,Зони!B:D,2,FALSE)</f>
        <v>0</v>
      </c>
      <c r="P1058" s="34" t="str">
        <f t="shared" si="589"/>
        <v>немає даних</v>
      </c>
      <c r="Q1058" s="50" t="str">
        <f t="shared" si="599"/>
        <v>немає даних</v>
      </c>
      <c r="R1058" s="26">
        <v>4</v>
      </c>
      <c r="S1058" s="35">
        <f>VLOOKUP(E1058,ящв!A:H,3,FALSE)</f>
        <v>17.899999999999999</v>
      </c>
      <c r="T1058" s="35">
        <f>VLOOKUP(E1058,ящв!A:H,4,FALSE)</f>
        <v>0.17899999999999999</v>
      </c>
      <c r="U1058" s="33">
        <v>118.5</v>
      </c>
      <c r="V1058" s="33">
        <v>34.5</v>
      </c>
      <c r="W1058" s="36">
        <v>43.7</v>
      </c>
      <c r="X1058" s="37">
        <f>VLOOKUP(E1058,шт!A:H,3,FALSE)</f>
        <v>3</v>
      </c>
      <c r="Y1058" s="38">
        <v>3</v>
      </c>
      <c r="Z1058" s="38">
        <v>117</v>
      </c>
      <c r="AA1058" s="38">
        <v>21</v>
      </c>
      <c r="AB1058" s="38">
        <v>17</v>
      </c>
      <c r="AC1058" s="11"/>
      <c r="AD1058" s="11"/>
      <c r="AE1058" s="11"/>
      <c r="AF1058" s="11"/>
      <c r="AG1058" s="11"/>
      <c r="AH1058" s="11"/>
      <c r="AI1058" s="11"/>
    </row>
    <row r="1059" spans="1:35" ht="46.5" customHeight="1" outlineLevel="1" x14ac:dyDescent="0.2">
      <c r="A1059" s="24">
        <f t="shared" si="587"/>
        <v>149.75</v>
      </c>
      <c r="B1059" s="25" t="s">
        <v>1946</v>
      </c>
      <c r="C1059" s="26"/>
      <c r="D1059" s="26" t="s">
        <v>31</v>
      </c>
      <c r="E1059" s="27">
        <v>166643</v>
      </c>
      <c r="F1059" s="26" t="s">
        <v>1947</v>
      </c>
      <c r="G1059" s="27">
        <v>28002</v>
      </c>
      <c r="H1059" s="39">
        <v>399</v>
      </c>
      <c r="I1059" s="30">
        <f t="shared" si="588"/>
        <v>99.75</v>
      </c>
      <c r="J1059" s="30">
        <v>50</v>
      </c>
      <c r="K1059" s="31" t="s">
        <v>38</v>
      </c>
      <c r="L1059" s="32"/>
      <c r="M1059" s="32"/>
      <c r="N1059" s="32"/>
      <c r="O1059" s="33">
        <f>VLOOKUP(K1059,Зони!B:D,2,FALSE)</f>
        <v>0</v>
      </c>
      <c r="P1059" s="34" t="str">
        <f t="shared" si="589"/>
        <v>немає даних</v>
      </c>
      <c r="Q1059" s="50" t="str">
        <f t="shared" si="599"/>
        <v>немає даних</v>
      </c>
      <c r="R1059" s="26">
        <v>4</v>
      </c>
      <c r="S1059" s="35">
        <f>VLOOKUP(E1059,ящв!A:H,3,FALSE)</f>
        <v>6.8</v>
      </c>
      <c r="T1059" s="35">
        <f>VLOOKUP(E1059,ящв!A:H,4,FALSE)</f>
        <v>0.123</v>
      </c>
      <c r="U1059" s="33">
        <v>97</v>
      </c>
      <c r="V1059" s="33">
        <v>29.6</v>
      </c>
      <c r="W1059" s="36">
        <v>42.7</v>
      </c>
      <c r="X1059" s="37">
        <f>VLOOKUP(E1059,шт!A:H,3,FALSE)</f>
        <v>1.55</v>
      </c>
      <c r="Y1059" s="38">
        <v>1.55</v>
      </c>
      <c r="Z1059" s="38">
        <v>94</v>
      </c>
      <c r="AA1059" s="38">
        <v>29</v>
      </c>
      <c r="AB1059" s="38">
        <v>10.5</v>
      </c>
      <c r="AC1059" s="11"/>
      <c r="AD1059" s="11"/>
      <c r="AE1059" s="11"/>
      <c r="AF1059" s="11"/>
      <c r="AG1059" s="11"/>
      <c r="AH1059" s="11"/>
      <c r="AI1059" s="11"/>
    </row>
    <row r="1060" spans="1:35" ht="46.5" customHeight="1" outlineLevel="1" x14ac:dyDescent="0.2">
      <c r="A1060" s="24">
        <f t="shared" si="587"/>
        <v>27.25</v>
      </c>
      <c r="B1060" s="25" t="s">
        <v>1948</v>
      </c>
      <c r="C1060" s="26"/>
      <c r="D1060" s="26" t="s">
        <v>31</v>
      </c>
      <c r="E1060" s="27">
        <v>166659</v>
      </c>
      <c r="F1060" s="26" t="s">
        <v>1949</v>
      </c>
      <c r="G1060" s="28">
        <v>58234</v>
      </c>
      <c r="H1060" s="39">
        <v>9</v>
      </c>
      <c r="I1060" s="30">
        <f t="shared" si="588"/>
        <v>2.25</v>
      </c>
      <c r="J1060" s="30">
        <v>25</v>
      </c>
      <c r="K1060" s="31" t="s">
        <v>38</v>
      </c>
      <c r="L1060" s="32"/>
      <c r="M1060" s="32"/>
      <c r="N1060" s="32"/>
      <c r="O1060" s="33">
        <f>VLOOKUP(K1060,Зони!B:D,2,FALSE)</f>
        <v>0</v>
      </c>
      <c r="P1060" s="34" t="str">
        <f t="shared" si="589"/>
        <v>немає даних</v>
      </c>
      <c r="Q1060" s="50" t="str">
        <f t="shared" si="599"/>
        <v>немає даних</v>
      </c>
      <c r="R1060" s="26">
        <v>4</v>
      </c>
      <c r="S1060" s="35">
        <f>VLOOKUP(E1060,ящв!A:H,3,FALSE)</f>
        <v>14.9</v>
      </c>
      <c r="T1060" s="35">
        <f>VLOOKUP(E1060,ящв!A:H,4,FALSE)</f>
        <v>0.186</v>
      </c>
      <c r="U1060" s="33">
        <v>114</v>
      </c>
      <c r="V1060" s="33">
        <v>49.5</v>
      </c>
      <c r="W1060" s="36">
        <v>33</v>
      </c>
      <c r="X1060" s="37">
        <f>VLOOKUP(E1060,шт!A:H,3,FALSE)</f>
        <v>2</v>
      </c>
      <c r="Y1060" s="38">
        <v>2</v>
      </c>
      <c r="Z1060" s="38">
        <v>111</v>
      </c>
      <c r="AA1060" s="38">
        <v>31</v>
      </c>
      <c r="AB1060" s="38">
        <v>12</v>
      </c>
      <c r="AC1060" s="11"/>
      <c r="AD1060" s="11"/>
      <c r="AE1060" s="11"/>
      <c r="AF1060" s="11"/>
      <c r="AG1060" s="11"/>
      <c r="AH1060" s="11"/>
      <c r="AI1060" s="11"/>
    </row>
    <row r="1061" spans="1:35" ht="46.5" customHeight="1" outlineLevel="1" x14ac:dyDescent="0.2">
      <c r="A1061" s="24">
        <f t="shared" si="587"/>
        <v>893.33333333333337</v>
      </c>
      <c r="B1061" s="25" t="s">
        <v>1950</v>
      </c>
      <c r="C1061" s="26"/>
      <c r="D1061" s="26" t="s">
        <v>31</v>
      </c>
      <c r="E1061" s="27">
        <v>166634</v>
      </c>
      <c r="F1061" s="26" t="s">
        <v>1951</v>
      </c>
      <c r="G1061" s="27">
        <v>28003</v>
      </c>
      <c r="H1061" s="39">
        <v>181</v>
      </c>
      <c r="I1061" s="30">
        <f t="shared" si="588"/>
        <v>60.333333333333336</v>
      </c>
      <c r="J1061" s="30">
        <v>833</v>
      </c>
      <c r="K1061" s="31" t="s">
        <v>38</v>
      </c>
      <c r="L1061" s="32"/>
      <c r="M1061" s="32"/>
      <c r="N1061" s="31"/>
      <c r="O1061" s="33">
        <f>VLOOKUP(K1061,Зони!B:D,2,FALSE)</f>
        <v>0</v>
      </c>
      <c r="P1061" s="34" t="str">
        <f t="shared" si="589"/>
        <v>немає даних</v>
      </c>
      <c r="Q1061" s="50" t="str">
        <f t="shared" si="599"/>
        <v>немає даних</v>
      </c>
      <c r="R1061" s="26">
        <v>3</v>
      </c>
      <c r="S1061" s="35">
        <f>VLOOKUP(E1061,ящв!A:H,3,FALSE)</f>
        <v>11.9</v>
      </c>
      <c r="T1061" s="35">
        <f>VLOOKUP(E1061,ящв!A:H,4,FALSE)</f>
        <v>0.14099999999999999</v>
      </c>
      <c r="U1061" s="33">
        <v>39.5</v>
      </c>
      <c r="V1061" s="33">
        <v>31.1</v>
      </c>
      <c r="W1061" s="36">
        <v>114.5</v>
      </c>
      <c r="X1061" s="37">
        <f>VLOOKUP(E1061,шт!A:H,3,FALSE)</f>
        <v>3.7</v>
      </c>
      <c r="Y1061" s="38">
        <v>3.7</v>
      </c>
      <c r="Z1061" s="38">
        <v>113.5</v>
      </c>
      <c r="AA1061" s="38">
        <v>30.5</v>
      </c>
      <c r="AB1061" s="38">
        <v>13.5</v>
      </c>
      <c r="AC1061" s="11"/>
      <c r="AD1061" s="11"/>
      <c r="AE1061" s="11"/>
      <c r="AF1061" s="11"/>
      <c r="AG1061" s="11"/>
      <c r="AH1061" s="11"/>
      <c r="AI1061" s="11"/>
    </row>
    <row r="1062" spans="1:35" ht="46.5" customHeight="1" outlineLevel="1" x14ac:dyDescent="0.2">
      <c r="A1062" s="24">
        <f t="shared" si="587"/>
        <v>6</v>
      </c>
      <c r="B1062" s="25" t="s">
        <v>1952</v>
      </c>
      <c r="C1062" s="26"/>
      <c r="D1062" s="26"/>
      <c r="E1062" s="27">
        <v>168124</v>
      </c>
      <c r="F1062" s="26"/>
      <c r="G1062" s="26" t="s">
        <v>1953</v>
      </c>
      <c r="H1062" s="39">
        <v>6</v>
      </c>
      <c r="I1062" s="45">
        <f t="shared" si="588"/>
        <v>6</v>
      </c>
      <c r="J1062" s="30">
        <v>0</v>
      </c>
      <c r="K1062" s="31" t="s">
        <v>33</v>
      </c>
      <c r="L1062" s="32"/>
      <c r="M1062" s="32"/>
      <c r="N1062" s="32"/>
      <c r="O1062" s="33">
        <f>VLOOKUP(K1062,Зони!B:D,2,FALSE)</f>
        <v>0</v>
      </c>
      <c r="P1062" s="34" t="str">
        <f t="shared" si="589"/>
        <v>немає даних</v>
      </c>
      <c r="Q1062" s="34">
        <f>IF(OR(K1062="стелаж",K1062="2й поверх 1"),ROUND(U1062*V1062*W1062/100/100/100*A1062,3),IFERROR(ROUND(P1062,1)*U1062/100,"немає даних"))</f>
        <v>0.215</v>
      </c>
      <c r="R1062" s="47">
        <v>1</v>
      </c>
      <c r="S1062" s="49">
        <f t="shared" ref="S1062:W1062" si="600">IF(X1062&lt;&gt;"",X1062,"немає даних")</f>
        <v>5</v>
      </c>
      <c r="T1062" s="48">
        <f t="shared" si="600"/>
        <v>5</v>
      </c>
      <c r="U1062" s="48">
        <f t="shared" si="600"/>
        <v>48</v>
      </c>
      <c r="V1062" s="48">
        <f t="shared" si="600"/>
        <v>34</v>
      </c>
      <c r="W1062" s="48">
        <f t="shared" si="600"/>
        <v>22</v>
      </c>
      <c r="X1062" s="37">
        <f>VLOOKUP(E1062,шт!A:H,3,FALSE)</f>
        <v>5</v>
      </c>
      <c r="Y1062" s="38">
        <v>5</v>
      </c>
      <c r="Z1062" s="38">
        <v>48</v>
      </c>
      <c r="AA1062" s="38">
        <v>34</v>
      </c>
      <c r="AB1062" s="38">
        <v>22</v>
      </c>
      <c r="AC1062" s="11"/>
      <c r="AD1062" s="11"/>
      <c r="AE1062" s="11"/>
      <c r="AF1062" s="11"/>
      <c r="AG1062" s="11"/>
      <c r="AH1062" s="11"/>
      <c r="AI1062" s="11"/>
    </row>
    <row r="1063" spans="1:35" ht="46.5" customHeight="1" outlineLevel="1" x14ac:dyDescent="0.2">
      <c r="A1063" s="24">
        <f t="shared" si="587"/>
        <v>412</v>
      </c>
      <c r="B1063" s="25" t="s">
        <v>1954</v>
      </c>
      <c r="C1063" s="26"/>
      <c r="D1063" s="26" t="s">
        <v>31</v>
      </c>
      <c r="E1063" s="27">
        <v>174081</v>
      </c>
      <c r="F1063" s="26" t="s">
        <v>1955</v>
      </c>
      <c r="G1063" s="27">
        <v>28005</v>
      </c>
      <c r="H1063" s="39">
        <v>142</v>
      </c>
      <c r="I1063" s="30">
        <f t="shared" si="588"/>
        <v>142</v>
      </c>
      <c r="J1063" s="30">
        <v>270</v>
      </c>
      <c r="K1063" s="31" t="s">
        <v>83</v>
      </c>
      <c r="L1063" s="32"/>
      <c r="M1063" s="32"/>
      <c r="N1063" s="31">
        <v>10</v>
      </c>
      <c r="O1063" s="33">
        <f>VLOOKUP(K1063,Зони!B:D,2,FALSE)</f>
        <v>8.8000000000000007</v>
      </c>
      <c r="P1063" s="34">
        <f t="shared" si="589"/>
        <v>1.8727272727272726</v>
      </c>
      <c r="Q1063" s="34">
        <f t="shared" ref="Q1063:Q1068" si="601">IFERROR(ROUND(P1063,1)*U1063/100,"немає даних")</f>
        <v>0.91199999999999992</v>
      </c>
      <c r="R1063" s="26">
        <v>1</v>
      </c>
      <c r="S1063" s="35">
        <f>VLOOKUP(E1063,ящв!A:H,3,FALSE)</f>
        <v>7.85</v>
      </c>
      <c r="T1063" s="35">
        <f>VLOOKUP(E1063,ящв!A:H,4,FALSE)</f>
        <v>8.3000000000000004E-2</v>
      </c>
      <c r="U1063" s="33">
        <v>48</v>
      </c>
      <c r="V1063" s="33">
        <v>40</v>
      </c>
      <c r="W1063" s="36">
        <v>43</v>
      </c>
      <c r="X1063" s="37">
        <f>VLOOKUP(E1063,шт!A:H,3,FALSE)</f>
        <v>7.64</v>
      </c>
      <c r="Y1063" s="38">
        <v>7.64</v>
      </c>
      <c r="Z1063" s="38">
        <v>48</v>
      </c>
      <c r="AA1063" s="38">
        <v>40</v>
      </c>
      <c r="AB1063" s="38">
        <v>43</v>
      </c>
      <c r="AC1063" s="11"/>
      <c r="AD1063" s="11"/>
      <c r="AE1063" s="11"/>
      <c r="AF1063" s="11"/>
      <c r="AG1063" s="11"/>
      <c r="AH1063" s="11"/>
      <c r="AI1063" s="11"/>
    </row>
    <row r="1064" spans="1:35" ht="46.5" customHeight="1" outlineLevel="1" x14ac:dyDescent="0.2">
      <c r="A1064" s="24">
        <f t="shared" si="587"/>
        <v>30</v>
      </c>
      <c r="B1064" s="25" t="s">
        <v>1956</v>
      </c>
      <c r="C1064" s="26"/>
      <c r="D1064" s="26" t="s">
        <v>31</v>
      </c>
      <c r="E1064" s="27">
        <v>174113</v>
      </c>
      <c r="F1064" s="26" t="s">
        <v>1957</v>
      </c>
      <c r="G1064" s="27">
        <v>28006</v>
      </c>
      <c r="H1064" s="39">
        <v>30</v>
      </c>
      <c r="I1064" s="30">
        <f t="shared" si="588"/>
        <v>30</v>
      </c>
      <c r="J1064" s="30">
        <v>0</v>
      </c>
      <c r="K1064" s="31" t="s">
        <v>58</v>
      </c>
      <c r="L1064" s="32"/>
      <c r="M1064" s="32"/>
      <c r="N1064" s="31">
        <v>10</v>
      </c>
      <c r="O1064" s="33">
        <f>VLOOKUP(K1064,Зони!B:D,2,FALSE)</f>
        <v>2</v>
      </c>
      <c r="P1064" s="34">
        <f t="shared" si="589"/>
        <v>0.84750000000000003</v>
      </c>
      <c r="Q1064" s="34">
        <f t="shared" si="601"/>
        <v>0.31360000000000005</v>
      </c>
      <c r="R1064" s="26">
        <v>1</v>
      </c>
      <c r="S1064" s="35">
        <f>VLOOKUP(E1064,ящв!A:H,3,FALSE)</f>
        <v>7.2</v>
      </c>
      <c r="T1064" s="35">
        <f>VLOOKUP(E1064,ящв!A:H,4,FALSE)</f>
        <v>7.1999999999999995E-2</v>
      </c>
      <c r="U1064" s="40">
        <v>39.200000000000003</v>
      </c>
      <c r="V1064" s="40">
        <v>56.5</v>
      </c>
      <c r="W1064" s="36">
        <v>32.5</v>
      </c>
      <c r="X1064" s="37">
        <f>VLOOKUP(E1064,шт!A:H,3,FALSE)</f>
        <v>6.8</v>
      </c>
      <c r="Y1064" s="38">
        <v>6.8</v>
      </c>
      <c r="Z1064" s="38">
        <v>56.5</v>
      </c>
      <c r="AA1064" s="38">
        <v>39.200000000000003</v>
      </c>
      <c r="AB1064" s="38">
        <v>32.5</v>
      </c>
      <c r="AC1064" s="11"/>
      <c r="AD1064" s="11"/>
      <c r="AE1064" s="11"/>
      <c r="AF1064" s="11"/>
      <c r="AG1064" s="11"/>
      <c r="AH1064" s="11"/>
      <c r="AI1064" s="11"/>
    </row>
    <row r="1065" spans="1:35" ht="46.5" customHeight="1" outlineLevel="1" x14ac:dyDescent="0.2">
      <c r="A1065" s="24">
        <f t="shared" si="587"/>
        <v>57</v>
      </c>
      <c r="B1065" s="25" t="s">
        <v>1958</v>
      </c>
      <c r="C1065" s="26"/>
      <c r="D1065" s="26" t="s">
        <v>31</v>
      </c>
      <c r="E1065" s="27">
        <v>173558</v>
      </c>
      <c r="F1065" s="26" t="s">
        <v>1959</v>
      </c>
      <c r="G1065" s="27">
        <v>28007</v>
      </c>
      <c r="H1065" s="39">
        <v>7</v>
      </c>
      <c r="I1065" s="30">
        <f t="shared" si="588"/>
        <v>7</v>
      </c>
      <c r="J1065" s="30">
        <v>50</v>
      </c>
      <c r="K1065" s="31" t="s">
        <v>58</v>
      </c>
      <c r="L1065" s="32"/>
      <c r="M1065" s="32"/>
      <c r="N1065" s="31">
        <v>10</v>
      </c>
      <c r="O1065" s="33">
        <f>VLOOKUP(K1065,Зони!B:D,2,FALSE)</f>
        <v>2</v>
      </c>
      <c r="P1065" s="34">
        <f t="shared" si="589"/>
        <v>1.09155</v>
      </c>
      <c r="Q1065" s="34">
        <f t="shared" si="601"/>
        <v>0.42900000000000005</v>
      </c>
      <c r="R1065" s="26">
        <v>1</v>
      </c>
      <c r="S1065" s="35">
        <f>VLOOKUP(E1065,ящв!A:H,3,FALSE)</f>
        <v>5.6</v>
      </c>
      <c r="T1065" s="35">
        <f>VLOOKUP(E1065,ящв!A:H,4,FALSE)</f>
        <v>4.8000000000000001E-2</v>
      </c>
      <c r="U1065" s="33">
        <v>39</v>
      </c>
      <c r="V1065" s="33">
        <v>38.299999999999997</v>
      </c>
      <c r="W1065" s="36">
        <v>32.4</v>
      </c>
      <c r="X1065" s="37">
        <f>VLOOKUP(E1065,шт!A:H,3,FALSE)</f>
        <v>5.27</v>
      </c>
      <c r="Y1065" s="38">
        <v>5.27</v>
      </c>
      <c r="Z1065" s="38">
        <v>39</v>
      </c>
      <c r="AA1065" s="38">
        <v>38.299999999999997</v>
      </c>
      <c r="AB1065" s="38">
        <v>32.4</v>
      </c>
      <c r="AC1065" s="11"/>
      <c r="AD1065" s="11"/>
      <c r="AE1065" s="11"/>
      <c r="AF1065" s="11"/>
      <c r="AG1065" s="11"/>
      <c r="AH1065" s="11"/>
      <c r="AI1065" s="11"/>
    </row>
    <row r="1066" spans="1:35" ht="46.5" customHeight="1" outlineLevel="1" x14ac:dyDescent="0.2">
      <c r="A1066" s="24">
        <f t="shared" si="587"/>
        <v>1617</v>
      </c>
      <c r="B1066" s="25" t="s">
        <v>1960</v>
      </c>
      <c r="C1066" s="26"/>
      <c r="D1066" s="26" t="s">
        <v>31</v>
      </c>
      <c r="E1066" s="27">
        <v>168114</v>
      </c>
      <c r="F1066" s="26" t="s">
        <v>1961</v>
      </c>
      <c r="G1066" s="27">
        <v>18946</v>
      </c>
      <c r="H1066" s="51">
        <v>1617</v>
      </c>
      <c r="I1066" s="30">
        <f t="shared" si="588"/>
        <v>1617</v>
      </c>
      <c r="J1066" s="30">
        <v>0</v>
      </c>
      <c r="K1066" s="31" t="s">
        <v>38</v>
      </c>
      <c r="L1066" s="32"/>
      <c r="M1066" s="32"/>
      <c r="N1066" s="32"/>
      <c r="O1066" s="33">
        <f>VLOOKUP(K1066,Зони!B:D,2,FALSE)</f>
        <v>0</v>
      </c>
      <c r="P1066" s="34" t="str">
        <f t="shared" si="589"/>
        <v>немає даних</v>
      </c>
      <c r="Q1066" s="50" t="str">
        <f t="shared" si="601"/>
        <v>немає даних</v>
      </c>
      <c r="R1066" s="26">
        <v>1</v>
      </c>
      <c r="S1066" s="35">
        <f>VLOOKUP(E1066,ящв!A:H,3,FALSE)</f>
        <v>1.4</v>
      </c>
      <c r="T1066" s="35">
        <f>VLOOKUP(E1066,ящв!A:H,4,FALSE)</f>
        <v>1.4E-2</v>
      </c>
      <c r="U1066" s="33">
        <v>29</v>
      </c>
      <c r="V1066" s="33">
        <v>20</v>
      </c>
      <c r="W1066" s="36">
        <v>24</v>
      </c>
      <c r="X1066" s="37">
        <f>VLOOKUP(E1066,шт!A:H,3,FALSE)</f>
        <v>1.1299999999999999</v>
      </c>
      <c r="Y1066" s="38">
        <v>1.1299999999999999</v>
      </c>
      <c r="Z1066" s="38">
        <v>29.5</v>
      </c>
      <c r="AA1066" s="38">
        <v>24</v>
      </c>
      <c r="AB1066" s="38">
        <v>19</v>
      </c>
      <c r="AC1066" s="11"/>
      <c r="AD1066" s="11"/>
      <c r="AE1066" s="11"/>
      <c r="AF1066" s="11"/>
      <c r="AG1066" s="11"/>
      <c r="AH1066" s="11"/>
      <c r="AI1066" s="11"/>
    </row>
    <row r="1067" spans="1:35" ht="46.5" customHeight="1" outlineLevel="1" x14ac:dyDescent="0.2">
      <c r="A1067" s="24">
        <f t="shared" si="587"/>
        <v>40</v>
      </c>
      <c r="B1067" s="25" t="s">
        <v>1962</v>
      </c>
      <c r="C1067" s="26"/>
      <c r="D1067" s="26" t="s">
        <v>31</v>
      </c>
      <c r="E1067" s="27">
        <v>166631</v>
      </c>
      <c r="F1067" s="26" t="s">
        <v>1963</v>
      </c>
      <c r="G1067" s="28">
        <v>58233</v>
      </c>
      <c r="H1067" s="29"/>
      <c r="I1067" s="30">
        <f t="shared" si="588"/>
        <v>0</v>
      </c>
      <c r="J1067" s="30">
        <v>40</v>
      </c>
      <c r="K1067" s="31" t="s">
        <v>38</v>
      </c>
      <c r="L1067" s="32"/>
      <c r="M1067" s="32"/>
      <c r="N1067" s="32"/>
      <c r="O1067" s="33">
        <f>VLOOKUP(K1067,Зони!B:D,2,FALSE)</f>
        <v>0</v>
      </c>
      <c r="P1067" s="34" t="str">
        <f t="shared" si="589"/>
        <v>немає даних</v>
      </c>
      <c r="Q1067" s="50" t="str">
        <f t="shared" si="601"/>
        <v>немає даних</v>
      </c>
      <c r="R1067" s="26">
        <v>4</v>
      </c>
      <c r="S1067" s="35">
        <f>VLOOKUP(E1067,ящв!A:H,3,FALSE)</f>
        <v>8.1999999999999993</v>
      </c>
      <c r="T1067" s="35">
        <f>VLOOKUP(E1067,ящв!A:H,4,FALSE)</f>
        <v>9.5000000000000001E-2</v>
      </c>
      <c r="U1067" s="33">
        <v>52</v>
      </c>
      <c r="V1067" s="33">
        <v>52</v>
      </c>
      <c r="W1067" s="36">
        <v>35</v>
      </c>
      <c r="X1067" s="37">
        <f>VLOOKUP(E1067,шт!A:H,3,FALSE)</f>
        <v>2.2000000000000002</v>
      </c>
      <c r="Y1067" s="38">
        <v>2.2000000000000002</v>
      </c>
      <c r="Z1067" s="38">
        <v>34.5</v>
      </c>
      <c r="AA1067" s="38">
        <v>25.5</v>
      </c>
      <c r="AB1067" s="38">
        <v>25.5</v>
      </c>
      <c r="AC1067" s="11"/>
      <c r="AD1067" s="11"/>
      <c r="AE1067" s="11"/>
      <c r="AF1067" s="11"/>
      <c r="AG1067" s="11"/>
      <c r="AH1067" s="11"/>
      <c r="AI1067" s="11"/>
    </row>
    <row r="1068" spans="1:35" ht="46.5" customHeight="1" outlineLevel="1" x14ac:dyDescent="0.2">
      <c r="A1068" s="24">
        <f t="shared" si="587"/>
        <v>312.25</v>
      </c>
      <c r="B1068" s="25" t="s">
        <v>1964</v>
      </c>
      <c r="C1068" s="26"/>
      <c r="D1068" s="26" t="s">
        <v>31</v>
      </c>
      <c r="E1068" s="27">
        <v>166544</v>
      </c>
      <c r="F1068" s="26" t="s">
        <v>1965</v>
      </c>
      <c r="G1068" s="27">
        <v>28000</v>
      </c>
      <c r="H1068" s="39">
        <v>49</v>
      </c>
      <c r="I1068" s="30">
        <f t="shared" si="588"/>
        <v>12.25</v>
      </c>
      <c r="J1068" s="30">
        <v>300</v>
      </c>
      <c r="K1068" s="31" t="s">
        <v>38</v>
      </c>
      <c r="L1068" s="32"/>
      <c r="M1068" s="32"/>
      <c r="N1068" s="31">
        <v>10</v>
      </c>
      <c r="O1068" s="33">
        <f>VLOOKUP(K1068,Зони!B:D,2,FALSE)</f>
        <v>0</v>
      </c>
      <c r="P1068" s="34" t="str">
        <f t="shared" si="589"/>
        <v>немає даних</v>
      </c>
      <c r="Q1068" s="50" t="str">
        <f t="shared" si="601"/>
        <v>немає даних</v>
      </c>
      <c r="R1068" s="26">
        <v>4</v>
      </c>
      <c r="S1068" s="35">
        <f>VLOOKUP(E1068,ящв!A:H,3,FALSE)</f>
        <v>7.3</v>
      </c>
      <c r="T1068" s="35">
        <f>VLOOKUP(E1068,ящв!A:H,4,FALSE)</f>
        <v>7.1999999999999995E-2</v>
      </c>
      <c r="U1068" s="33">
        <v>49</v>
      </c>
      <c r="V1068" s="33">
        <v>43</v>
      </c>
      <c r="W1068" s="36">
        <v>34</v>
      </c>
      <c r="X1068" s="37">
        <f>VLOOKUP(E1068,шт!A:H,3,FALSE)</f>
        <v>2.1</v>
      </c>
      <c r="Y1068" s="38">
        <v>2.1</v>
      </c>
      <c r="Z1068" s="38">
        <v>33.5</v>
      </c>
      <c r="AA1068" s="38">
        <v>24.5</v>
      </c>
      <c r="AB1068" s="38">
        <v>21</v>
      </c>
      <c r="AC1068" s="11"/>
      <c r="AD1068" s="11"/>
      <c r="AE1068" s="11"/>
      <c r="AF1068" s="11"/>
      <c r="AG1068" s="11"/>
      <c r="AH1068" s="11"/>
      <c r="AI1068" s="11"/>
    </row>
    <row r="1069" spans="1:35" ht="12" customHeight="1" outlineLevel="1" x14ac:dyDescent="0.2">
      <c r="A1069" s="11"/>
      <c r="B1069" s="18" t="s">
        <v>1966</v>
      </c>
      <c r="C1069" s="19"/>
      <c r="D1069" s="20"/>
      <c r="E1069" s="21"/>
      <c r="F1069" s="21"/>
      <c r="G1069" s="21"/>
      <c r="H1069" s="20"/>
      <c r="I1069" s="21"/>
      <c r="J1069" s="21"/>
      <c r="K1069" s="21"/>
      <c r="L1069" s="21"/>
      <c r="M1069" s="21"/>
      <c r="N1069" s="21"/>
      <c r="O1069" s="21"/>
      <c r="P1069" s="106"/>
      <c r="Q1069" s="23"/>
      <c r="R1069" s="21"/>
      <c r="S1069" s="20"/>
      <c r="T1069" s="20"/>
      <c r="U1069" s="21"/>
      <c r="V1069" s="21"/>
      <c r="W1069" s="21"/>
      <c r="X1069" s="21"/>
      <c r="Y1069" s="21"/>
      <c r="Z1069" s="21"/>
      <c r="AA1069" s="21"/>
      <c r="AB1069" s="21"/>
    </row>
    <row r="1070" spans="1:35" ht="46.5" customHeight="1" outlineLevel="1" x14ac:dyDescent="0.2">
      <c r="A1070" s="24">
        <f t="shared" ref="A1070:A1081" si="602">J1070+I1070</f>
        <v>1822</v>
      </c>
      <c r="B1070" s="25" t="s">
        <v>1967</v>
      </c>
      <c r="C1070" s="26"/>
      <c r="D1070" s="26" t="s">
        <v>31</v>
      </c>
      <c r="E1070" s="27">
        <v>167292</v>
      </c>
      <c r="F1070" s="26" t="s">
        <v>1968</v>
      </c>
      <c r="G1070" s="26" t="s">
        <v>1969</v>
      </c>
      <c r="H1070" s="51">
        <v>10932</v>
      </c>
      <c r="I1070" s="30">
        <f t="shared" ref="I1070:I1081" si="603">H1070/R1070</f>
        <v>1822</v>
      </c>
      <c r="J1070" s="30">
        <v>0</v>
      </c>
      <c r="K1070" s="31" t="s">
        <v>38</v>
      </c>
      <c r="L1070" s="32"/>
      <c r="M1070" s="32"/>
      <c r="N1070" s="32"/>
      <c r="O1070" s="33">
        <f>VLOOKUP(K1070,Зони!B:D,2,FALSE)</f>
        <v>0</v>
      </c>
      <c r="P1070" s="34" t="str">
        <f t="shared" ref="P1070:P1081" si="604">IFERROR(A1070/N1070*V1070/100/O1070,"немає даних")</f>
        <v>немає даних</v>
      </c>
      <c r="Q1070" s="50" t="str">
        <f t="shared" ref="Q1070:Q1081" si="605">IFERROR(ROUND(P1070,1)*U1070/100,"немає даних")</f>
        <v>немає даних</v>
      </c>
      <c r="R1070" s="26">
        <v>6</v>
      </c>
      <c r="S1070" s="35">
        <f>VLOOKUP(E1070,ящв!A:H,3,FALSE)</f>
        <v>1.3</v>
      </c>
      <c r="T1070" s="35">
        <f>VLOOKUP(E1070,ящв!A:H,4,FALSE)</f>
        <v>1.7999999999999999E-2</v>
      </c>
      <c r="U1070" s="33">
        <v>34</v>
      </c>
      <c r="V1070" s="33">
        <v>24</v>
      </c>
      <c r="W1070" s="36">
        <v>21.5</v>
      </c>
      <c r="X1070" s="37">
        <f>VLOOKUP(E1070,шт!A:H,3,FALSE)</f>
        <v>0.35</v>
      </c>
      <c r="Y1070" s="38">
        <v>0.35</v>
      </c>
      <c r="Z1070" s="38">
        <v>20.5</v>
      </c>
      <c r="AA1070" s="38">
        <v>11</v>
      </c>
      <c r="AB1070" s="38">
        <v>11</v>
      </c>
      <c r="AC1070" s="11"/>
      <c r="AD1070" s="11"/>
      <c r="AE1070" s="11"/>
      <c r="AF1070" s="11"/>
      <c r="AG1070" s="11"/>
      <c r="AH1070" s="11"/>
      <c r="AI1070" s="11"/>
    </row>
    <row r="1071" spans="1:35" ht="46.5" customHeight="1" outlineLevel="1" x14ac:dyDescent="0.2">
      <c r="A1071" s="24">
        <f t="shared" si="602"/>
        <v>2.1666666666666665</v>
      </c>
      <c r="B1071" s="25" t="s">
        <v>1970</v>
      </c>
      <c r="C1071" s="26"/>
      <c r="D1071" s="26" t="s">
        <v>31</v>
      </c>
      <c r="E1071" s="27">
        <v>166614</v>
      </c>
      <c r="F1071" s="26" t="s">
        <v>1971</v>
      </c>
      <c r="G1071" s="131">
        <v>58095</v>
      </c>
      <c r="H1071" s="39">
        <v>13</v>
      </c>
      <c r="I1071" s="30">
        <f t="shared" si="603"/>
        <v>2.1666666666666665</v>
      </c>
      <c r="J1071" s="30">
        <v>0</v>
      </c>
      <c r="K1071" s="31" t="s">
        <v>33</v>
      </c>
      <c r="L1071" s="32"/>
      <c r="M1071" s="32"/>
      <c r="N1071" s="32"/>
      <c r="O1071" s="33">
        <f>VLOOKUP(K1071,Зони!B:D,2,FALSE)</f>
        <v>0</v>
      </c>
      <c r="P1071" s="34" t="str">
        <f t="shared" si="604"/>
        <v>немає даних</v>
      </c>
      <c r="Q1071" s="50" t="str">
        <f t="shared" si="605"/>
        <v>немає даних</v>
      </c>
      <c r="R1071" s="26">
        <v>6</v>
      </c>
      <c r="S1071" s="35">
        <f>VLOOKUP(E1071,ящв!A:H,3,FALSE)</f>
        <v>2.6</v>
      </c>
      <c r="T1071" s="35">
        <f>VLOOKUP(E1071,ящв!A:H,4,FALSE)</f>
        <v>3.5999999999999997E-2</v>
      </c>
      <c r="U1071" s="33">
        <v>44</v>
      </c>
      <c r="V1071" s="33">
        <v>30</v>
      </c>
      <c r="W1071" s="36">
        <v>27</v>
      </c>
      <c r="X1071" s="38"/>
      <c r="Y1071" s="38"/>
      <c r="Z1071" s="38"/>
      <c r="AA1071" s="38"/>
      <c r="AB1071" s="38"/>
      <c r="AC1071" s="11"/>
      <c r="AD1071" s="11"/>
      <c r="AE1071" s="11"/>
      <c r="AF1071" s="11"/>
      <c r="AG1071" s="11"/>
      <c r="AH1071" s="11"/>
      <c r="AI1071" s="11"/>
    </row>
    <row r="1072" spans="1:35" ht="46.5" customHeight="1" outlineLevel="1" x14ac:dyDescent="0.2">
      <c r="A1072" s="24">
        <f t="shared" si="602"/>
        <v>6.166666666666667</v>
      </c>
      <c r="B1072" s="25" t="s">
        <v>1972</v>
      </c>
      <c r="C1072" s="26"/>
      <c r="D1072" s="26" t="s">
        <v>31</v>
      </c>
      <c r="E1072" s="27">
        <v>166536</v>
      </c>
      <c r="F1072" s="26" t="s">
        <v>1973</v>
      </c>
      <c r="G1072" s="26" t="s">
        <v>1974</v>
      </c>
      <c r="H1072" s="39">
        <v>37</v>
      </c>
      <c r="I1072" s="30">
        <f t="shared" si="603"/>
        <v>6.166666666666667</v>
      </c>
      <c r="J1072" s="30">
        <v>0</v>
      </c>
      <c r="K1072" s="31" t="s">
        <v>33</v>
      </c>
      <c r="L1072" s="32"/>
      <c r="M1072" s="32"/>
      <c r="N1072" s="32"/>
      <c r="O1072" s="33">
        <f>VLOOKUP(K1072,Зони!B:D,2,FALSE)</f>
        <v>0</v>
      </c>
      <c r="P1072" s="34" t="str">
        <f t="shared" si="604"/>
        <v>немає даних</v>
      </c>
      <c r="Q1072" s="50" t="str">
        <f t="shared" si="605"/>
        <v>немає даних</v>
      </c>
      <c r="R1072" s="26">
        <v>6</v>
      </c>
      <c r="S1072" s="35">
        <f>VLOOKUP(E1072,ящв!A:H,3,FALSE)</f>
        <v>3.1</v>
      </c>
      <c r="T1072" s="35">
        <f>VLOOKUP(E1072,ящв!A:H,4,FALSE)</f>
        <v>3.7999999999999999E-2</v>
      </c>
      <c r="U1072" s="33">
        <v>45.5</v>
      </c>
      <c r="V1072" s="33">
        <v>31</v>
      </c>
      <c r="W1072" s="36">
        <v>26.8</v>
      </c>
      <c r="X1072" s="37">
        <f>VLOOKUP(E1072,шт!A:H,3,FALSE)</f>
        <v>1</v>
      </c>
      <c r="Y1072" s="38">
        <v>1</v>
      </c>
      <c r="Z1072" s="38">
        <v>26</v>
      </c>
      <c r="AA1072" s="38">
        <v>14.5</v>
      </c>
      <c r="AB1072" s="38">
        <v>14.5</v>
      </c>
      <c r="AC1072" s="11"/>
      <c r="AD1072" s="11"/>
      <c r="AE1072" s="11"/>
      <c r="AF1072" s="11"/>
      <c r="AG1072" s="11"/>
      <c r="AH1072" s="11"/>
      <c r="AI1072" s="11"/>
    </row>
    <row r="1073" spans="1:35" ht="46.5" customHeight="1" outlineLevel="1" x14ac:dyDescent="0.2">
      <c r="A1073" s="24">
        <f t="shared" si="602"/>
        <v>160.33333333333334</v>
      </c>
      <c r="B1073" s="25" t="s">
        <v>1975</v>
      </c>
      <c r="C1073" s="26"/>
      <c r="D1073" s="26" t="s">
        <v>31</v>
      </c>
      <c r="E1073" s="27">
        <v>166605</v>
      </c>
      <c r="F1073" s="26" t="s">
        <v>1976</v>
      </c>
      <c r="G1073" s="26" t="s">
        <v>1977</v>
      </c>
      <c r="H1073" s="51">
        <v>1924</v>
      </c>
      <c r="I1073" s="30">
        <f t="shared" si="603"/>
        <v>160.33333333333334</v>
      </c>
      <c r="J1073" s="30">
        <v>0</v>
      </c>
      <c r="K1073" s="31" t="s">
        <v>38</v>
      </c>
      <c r="L1073" s="32"/>
      <c r="M1073" s="32"/>
      <c r="N1073" s="32"/>
      <c r="O1073" s="33">
        <f>VLOOKUP(K1073,Зони!B:D,2,FALSE)</f>
        <v>0</v>
      </c>
      <c r="P1073" s="34" t="str">
        <f t="shared" si="604"/>
        <v>немає даних</v>
      </c>
      <c r="Q1073" s="50" t="str">
        <f t="shared" si="605"/>
        <v>немає даних</v>
      </c>
      <c r="R1073" s="26">
        <v>12</v>
      </c>
      <c r="S1073" s="35">
        <f>VLOOKUP(E1073,ящв!A:H,3,FALSE)</f>
        <v>1.2</v>
      </c>
      <c r="T1073" s="35">
        <f>VLOOKUP(E1073,ящв!A:H,4,FALSE)</f>
        <v>1.2999999999999999E-2</v>
      </c>
      <c r="U1073" s="33">
        <v>29</v>
      </c>
      <c r="V1073" s="33">
        <v>20</v>
      </c>
      <c r="W1073" s="36">
        <v>21.7</v>
      </c>
      <c r="X1073" s="37">
        <f>VLOOKUP(E1073,шт!A:H,3,FALSE)</f>
        <v>0.1</v>
      </c>
      <c r="Y1073" s="38">
        <v>0.1</v>
      </c>
      <c r="Z1073" s="38">
        <v>10</v>
      </c>
      <c r="AA1073" s="38">
        <v>9</v>
      </c>
      <c r="AB1073" s="38">
        <v>9</v>
      </c>
      <c r="AC1073" s="11"/>
      <c r="AD1073" s="11"/>
      <c r="AE1073" s="11"/>
      <c r="AF1073" s="11"/>
      <c r="AG1073" s="11"/>
      <c r="AH1073" s="11"/>
      <c r="AI1073" s="11"/>
    </row>
    <row r="1074" spans="1:35" ht="46.5" customHeight="1" outlineLevel="1" x14ac:dyDescent="0.2">
      <c r="A1074" s="24">
        <f t="shared" si="602"/>
        <v>50.083333333333336</v>
      </c>
      <c r="B1074" s="25" t="s">
        <v>1978</v>
      </c>
      <c r="C1074" s="26"/>
      <c r="D1074" s="26" t="s">
        <v>31</v>
      </c>
      <c r="E1074" s="27">
        <v>167266</v>
      </c>
      <c r="F1074" s="26" t="s">
        <v>1979</v>
      </c>
      <c r="G1074" s="131">
        <v>58093</v>
      </c>
      <c r="H1074" s="39">
        <v>1</v>
      </c>
      <c r="I1074" s="30">
        <f t="shared" si="603"/>
        <v>8.3333333333333329E-2</v>
      </c>
      <c r="J1074" s="30">
        <v>50</v>
      </c>
      <c r="K1074" s="31" t="s">
        <v>38</v>
      </c>
      <c r="L1074" s="32"/>
      <c r="M1074" s="32"/>
      <c r="N1074" s="32"/>
      <c r="O1074" s="33">
        <f>VLOOKUP(K1074,Зони!B:D,2,FALSE)</f>
        <v>0</v>
      </c>
      <c r="P1074" s="34" t="str">
        <f t="shared" si="604"/>
        <v>немає даних</v>
      </c>
      <c r="Q1074" s="50" t="str">
        <f t="shared" si="605"/>
        <v>немає даних</v>
      </c>
      <c r="R1074" s="26">
        <v>12</v>
      </c>
      <c r="S1074" s="35">
        <f>VLOOKUP(E1074,ящв!A:H,3,FALSE)</f>
        <v>1.8</v>
      </c>
      <c r="T1074" s="35">
        <f>VLOOKUP(E1074,ящв!A:H,4,FALSE)</f>
        <v>1.7999999999999999E-2</v>
      </c>
      <c r="U1074" s="33">
        <v>34</v>
      </c>
      <c r="V1074" s="33">
        <v>26</v>
      </c>
      <c r="W1074" s="36">
        <v>20</v>
      </c>
      <c r="X1074" s="37">
        <f>VLOOKUP(E1074,шт!A:H,3,FALSE)</f>
        <v>0.1</v>
      </c>
      <c r="Y1074" s="38">
        <v>0.1</v>
      </c>
      <c r="Z1074" s="38">
        <v>9</v>
      </c>
      <c r="AA1074" s="38">
        <v>8</v>
      </c>
      <c r="AB1074" s="38">
        <v>8</v>
      </c>
      <c r="AC1074" s="11"/>
      <c r="AD1074" s="11"/>
      <c r="AE1074" s="11"/>
      <c r="AF1074" s="11"/>
      <c r="AG1074" s="11"/>
      <c r="AH1074" s="11"/>
      <c r="AI1074" s="11"/>
    </row>
    <row r="1075" spans="1:35" ht="46.5" customHeight="1" outlineLevel="1" x14ac:dyDescent="0.2">
      <c r="A1075" s="24">
        <f t="shared" si="602"/>
        <v>280.58333333333337</v>
      </c>
      <c r="B1075" s="25" t="s">
        <v>1980</v>
      </c>
      <c r="C1075" s="26"/>
      <c r="D1075" s="26" t="s">
        <v>31</v>
      </c>
      <c r="E1075" s="27">
        <v>167274</v>
      </c>
      <c r="F1075" s="26" t="s">
        <v>1981</v>
      </c>
      <c r="G1075" s="131">
        <v>58094</v>
      </c>
      <c r="H1075" s="51">
        <v>2611</v>
      </c>
      <c r="I1075" s="30">
        <f t="shared" si="603"/>
        <v>217.58333333333334</v>
      </c>
      <c r="J1075" s="30">
        <v>63</v>
      </c>
      <c r="K1075" s="31" t="s">
        <v>38</v>
      </c>
      <c r="L1075" s="32"/>
      <c r="M1075" s="32"/>
      <c r="N1075" s="32"/>
      <c r="O1075" s="33">
        <f>VLOOKUP(K1075,Зони!B:D,2,FALSE)</f>
        <v>0</v>
      </c>
      <c r="P1075" s="34" t="str">
        <f t="shared" si="604"/>
        <v>немає даних</v>
      </c>
      <c r="Q1075" s="50" t="str">
        <f t="shared" si="605"/>
        <v>немає даних</v>
      </c>
      <c r="R1075" s="26">
        <v>12</v>
      </c>
      <c r="S1075" s="35">
        <f>VLOOKUP(E1075,ящв!A:H,3,FALSE)</f>
        <v>3</v>
      </c>
      <c r="T1075" s="35">
        <f>VLOOKUP(E1075,ящв!A:H,4,FALSE)</f>
        <v>4.2000000000000003E-2</v>
      </c>
      <c r="U1075" s="33">
        <v>44</v>
      </c>
      <c r="V1075" s="33">
        <v>33</v>
      </c>
      <c r="W1075" s="36">
        <v>29</v>
      </c>
      <c r="X1075" s="37">
        <f>VLOOKUP(E1075,шт!A:H,3,FALSE)</f>
        <v>0.11</v>
      </c>
      <c r="Y1075" s="38">
        <v>0.11</v>
      </c>
      <c r="Z1075" s="38">
        <v>14</v>
      </c>
      <c r="AA1075" s="38">
        <v>10.5</v>
      </c>
      <c r="AB1075" s="38">
        <v>10.5</v>
      </c>
      <c r="AC1075" s="11"/>
      <c r="AD1075" s="11"/>
      <c r="AE1075" s="11"/>
      <c r="AF1075" s="11"/>
      <c r="AG1075" s="11"/>
      <c r="AH1075" s="11"/>
      <c r="AI1075" s="11"/>
    </row>
    <row r="1076" spans="1:35" ht="46.5" customHeight="1" outlineLevel="1" x14ac:dyDescent="0.2">
      <c r="A1076" s="24">
        <f t="shared" si="602"/>
        <v>38</v>
      </c>
      <c r="B1076" s="25" t="s">
        <v>1982</v>
      </c>
      <c r="C1076" s="26"/>
      <c r="D1076" s="26" t="s">
        <v>31</v>
      </c>
      <c r="E1076" s="27">
        <v>171875</v>
      </c>
      <c r="F1076" s="26" t="s">
        <v>1983</v>
      </c>
      <c r="G1076" s="26" t="s">
        <v>1984</v>
      </c>
      <c r="H1076" s="39">
        <v>90</v>
      </c>
      <c r="I1076" s="30">
        <f t="shared" si="603"/>
        <v>30</v>
      </c>
      <c r="J1076" s="30">
        <v>8</v>
      </c>
      <c r="K1076" s="31" t="s">
        <v>38</v>
      </c>
      <c r="L1076" s="32"/>
      <c r="M1076" s="32"/>
      <c r="N1076" s="32"/>
      <c r="O1076" s="33">
        <f>VLOOKUP(K1076,Зони!B:D,2,FALSE)</f>
        <v>0</v>
      </c>
      <c r="P1076" s="34" t="str">
        <f t="shared" si="604"/>
        <v>немає даних</v>
      </c>
      <c r="Q1076" s="50" t="str">
        <f t="shared" si="605"/>
        <v>немає даних</v>
      </c>
      <c r="R1076" s="26">
        <v>3</v>
      </c>
      <c r="S1076" s="35">
        <f>VLOOKUP(E1076,ящв!A:H,3,FALSE)</f>
        <v>2.2999999999999998</v>
      </c>
      <c r="T1076" s="35">
        <f>VLOOKUP(E1076,ящв!A:H,4,FALSE)</f>
        <v>1.7999999999999999E-2</v>
      </c>
      <c r="U1076" s="33">
        <v>34</v>
      </c>
      <c r="V1076" s="33">
        <v>34</v>
      </c>
      <c r="W1076" s="36">
        <v>16</v>
      </c>
      <c r="X1076" s="38"/>
      <c r="Y1076" s="38"/>
      <c r="Z1076" s="38"/>
      <c r="AA1076" s="38"/>
      <c r="AB1076" s="38"/>
      <c r="AC1076" s="11"/>
      <c r="AD1076" s="11"/>
      <c r="AE1076" s="11"/>
      <c r="AF1076" s="11"/>
      <c r="AG1076" s="11"/>
      <c r="AH1076" s="11"/>
      <c r="AI1076" s="11"/>
    </row>
    <row r="1077" spans="1:35" ht="46.5" customHeight="1" outlineLevel="1" x14ac:dyDescent="0.2">
      <c r="A1077" s="24">
        <f t="shared" si="602"/>
        <v>6</v>
      </c>
      <c r="B1077" s="25" t="s">
        <v>1985</v>
      </c>
      <c r="C1077" s="26"/>
      <c r="D1077" s="26" t="s">
        <v>31</v>
      </c>
      <c r="E1077" s="27">
        <v>173306</v>
      </c>
      <c r="F1077" s="26" t="s">
        <v>1986</v>
      </c>
      <c r="G1077" s="131">
        <v>60311</v>
      </c>
      <c r="H1077" s="29"/>
      <c r="I1077" s="30">
        <f t="shared" si="603"/>
        <v>0</v>
      </c>
      <c r="J1077" s="30">
        <v>6</v>
      </c>
      <c r="K1077" s="31" t="s">
        <v>33</v>
      </c>
      <c r="L1077" s="32"/>
      <c r="M1077" s="32"/>
      <c r="N1077" s="32"/>
      <c r="O1077" s="33">
        <f>VLOOKUP(K1077,Зони!B:D,2,FALSE)</f>
        <v>0</v>
      </c>
      <c r="P1077" s="34" t="str">
        <f t="shared" si="604"/>
        <v>немає даних</v>
      </c>
      <c r="Q1077" s="50" t="str">
        <f t="shared" si="605"/>
        <v>немає даних</v>
      </c>
      <c r="R1077" s="26">
        <v>12</v>
      </c>
      <c r="S1077" s="35">
        <f>VLOOKUP(E1077,ящв!A:H,3,FALSE)</f>
        <v>2.9</v>
      </c>
      <c r="T1077" s="35">
        <f>VLOOKUP(E1077,ящв!A:H,4,FALSE)</f>
        <v>2.8000000000000001E-2</v>
      </c>
      <c r="U1077" s="33">
        <v>44.5</v>
      </c>
      <c r="V1077" s="33">
        <v>33.5</v>
      </c>
      <c r="W1077" s="36">
        <v>19</v>
      </c>
      <c r="X1077" s="38"/>
      <c r="Y1077" s="38"/>
      <c r="Z1077" s="38"/>
      <c r="AA1077" s="38"/>
      <c r="AB1077" s="38"/>
      <c r="AC1077" s="11"/>
      <c r="AD1077" s="11"/>
      <c r="AE1077" s="11"/>
      <c r="AF1077" s="11"/>
      <c r="AG1077" s="11"/>
      <c r="AH1077" s="11"/>
      <c r="AI1077" s="11"/>
    </row>
    <row r="1078" spans="1:35" ht="46.5" customHeight="1" outlineLevel="1" x14ac:dyDescent="0.2">
      <c r="A1078" s="24">
        <f t="shared" si="602"/>
        <v>87</v>
      </c>
      <c r="B1078" s="25" t="s">
        <v>1987</v>
      </c>
      <c r="C1078" s="26"/>
      <c r="D1078" s="26" t="s">
        <v>1988</v>
      </c>
      <c r="E1078" s="27">
        <v>167308</v>
      </c>
      <c r="F1078" s="26"/>
      <c r="G1078" s="26" t="s">
        <v>1989</v>
      </c>
      <c r="H1078" s="39">
        <v>87</v>
      </c>
      <c r="I1078" s="45">
        <f t="shared" si="603"/>
        <v>87</v>
      </c>
      <c r="J1078" s="30">
        <v>0</v>
      </c>
      <c r="K1078" s="31"/>
      <c r="L1078" s="31" t="s">
        <v>1990</v>
      </c>
      <c r="M1078" s="32"/>
      <c r="N1078" s="32"/>
      <c r="O1078" s="33" t="e">
        <f>VLOOKUP(K1078,Зони!B:D,2,FALSE)</f>
        <v>#N/A</v>
      </c>
      <c r="P1078" s="34" t="str">
        <f t="shared" si="604"/>
        <v>немає даних</v>
      </c>
      <c r="Q1078" s="50" t="str">
        <f t="shared" si="605"/>
        <v>немає даних</v>
      </c>
      <c r="R1078" s="47">
        <v>1</v>
      </c>
      <c r="S1078" s="49">
        <f t="shared" ref="S1078:W1078" si="606">IF(X1078&lt;&gt;"",X1078,"немає даних")</f>
        <v>25</v>
      </c>
      <c r="T1078" s="48">
        <f t="shared" si="606"/>
        <v>25</v>
      </c>
      <c r="U1078" s="48">
        <f t="shared" si="606"/>
        <v>28</v>
      </c>
      <c r="V1078" s="48">
        <f t="shared" si="606"/>
        <v>28</v>
      </c>
      <c r="W1078" s="48">
        <f t="shared" si="606"/>
        <v>28</v>
      </c>
      <c r="X1078" s="37">
        <f>VLOOKUP(E1078,шт!A:H,3,FALSE)</f>
        <v>25</v>
      </c>
      <c r="Y1078" s="38">
        <v>25</v>
      </c>
      <c r="Z1078" s="38">
        <v>28</v>
      </c>
      <c r="AA1078" s="38">
        <v>28</v>
      </c>
      <c r="AB1078" s="38">
        <v>28</v>
      </c>
      <c r="AC1078" s="11"/>
      <c r="AD1078" s="11"/>
      <c r="AE1078" s="11"/>
      <c r="AF1078" s="11"/>
      <c r="AG1078" s="11"/>
      <c r="AH1078" s="11"/>
      <c r="AI1078" s="11"/>
    </row>
    <row r="1079" spans="1:35" ht="46.5" customHeight="1" outlineLevel="1" x14ac:dyDescent="0.2">
      <c r="A1079" s="24">
        <f t="shared" si="602"/>
        <v>239</v>
      </c>
      <c r="B1079" s="25" t="s">
        <v>1991</v>
      </c>
      <c r="C1079" s="26"/>
      <c r="D1079" s="26" t="s">
        <v>1988</v>
      </c>
      <c r="E1079" s="27">
        <v>167307</v>
      </c>
      <c r="F1079" s="26"/>
      <c r="G1079" s="26" t="s">
        <v>1992</v>
      </c>
      <c r="H1079" s="39">
        <v>239</v>
      </c>
      <c r="I1079" s="45">
        <f t="shared" si="603"/>
        <v>239</v>
      </c>
      <c r="J1079" s="30">
        <v>0</v>
      </c>
      <c r="K1079" s="31"/>
      <c r="L1079" s="31" t="s">
        <v>1990</v>
      </c>
      <c r="M1079" s="32"/>
      <c r="N1079" s="32"/>
      <c r="O1079" s="33" t="e">
        <f>VLOOKUP(K1079,Зони!B:D,2,FALSE)</f>
        <v>#N/A</v>
      </c>
      <c r="P1079" s="34" t="str">
        <f t="shared" si="604"/>
        <v>немає даних</v>
      </c>
      <c r="Q1079" s="50" t="str">
        <f t="shared" si="605"/>
        <v>немає даних</v>
      </c>
      <c r="R1079" s="47">
        <v>1</v>
      </c>
      <c r="S1079" s="49">
        <f t="shared" ref="S1079:W1079" si="607">IF(X1079&lt;&gt;"",X1079,"немає даних")</f>
        <v>12</v>
      </c>
      <c r="T1079" s="48">
        <f t="shared" si="607"/>
        <v>12</v>
      </c>
      <c r="U1079" s="48">
        <f t="shared" si="607"/>
        <v>36</v>
      </c>
      <c r="V1079" s="48">
        <f t="shared" si="607"/>
        <v>24</v>
      </c>
      <c r="W1079" s="48">
        <f t="shared" si="607"/>
        <v>14</v>
      </c>
      <c r="X1079" s="37">
        <f>VLOOKUP(E1079,шт!A:H,3,FALSE)</f>
        <v>12</v>
      </c>
      <c r="Y1079" s="38">
        <v>12</v>
      </c>
      <c r="Z1079" s="38">
        <v>36</v>
      </c>
      <c r="AA1079" s="38">
        <v>24</v>
      </c>
      <c r="AB1079" s="38">
        <v>14</v>
      </c>
      <c r="AC1079" s="11"/>
      <c r="AD1079" s="11"/>
      <c r="AE1079" s="11"/>
      <c r="AF1079" s="11"/>
      <c r="AG1079" s="11"/>
      <c r="AH1079" s="11"/>
      <c r="AI1079" s="11"/>
    </row>
    <row r="1080" spans="1:35" ht="46.5" customHeight="1" outlineLevel="1" x14ac:dyDescent="0.2">
      <c r="A1080" s="24">
        <f t="shared" si="602"/>
        <v>2</v>
      </c>
      <c r="B1080" s="25" t="s">
        <v>1993</v>
      </c>
      <c r="C1080" s="26"/>
      <c r="D1080" s="26"/>
      <c r="E1080" s="27">
        <v>174714</v>
      </c>
      <c r="F1080" s="26"/>
      <c r="G1080" s="27">
        <v>29045</v>
      </c>
      <c r="H1080" s="29"/>
      <c r="I1080" s="30">
        <f t="shared" si="603"/>
        <v>0</v>
      </c>
      <c r="J1080" s="30">
        <v>2</v>
      </c>
      <c r="K1080" s="31" t="s">
        <v>33</v>
      </c>
      <c r="L1080" s="32"/>
      <c r="M1080" s="32"/>
      <c r="N1080" s="32"/>
      <c r="O1080" s="33">
        <f>VLOOKUP(K1080,Зони!B:D,2,FALSE)</f>
        <v>0</v>
      </c>
      <c r="P1080" s="34" t="str">
        <f t="shared" si="604"/>
        <v>немає даних</v>
      </c>
      <c r="Q1080" s="50" t="str">
        <f t="shared" si="605"/>
        <v>немає даних</v>
      </c>
      <c r="R1080" s="26">
        <v>12</v>
      </c>
      <c r="S1080" s="44" t="str">
        <f>IF(X1080&lt;&gt;"",X1080*R1080,"немає даних")</f>
        <v>немає даних</v>
      </c>
      <c r="T1080" s="35">
        <f>VLOOKUP(E1080,ящв!A:H,4,FALSE)</f>
        <v>3.6999999999999998E-2</v>
      </c>
      <c r="U1080" s="33">
        <v>0</v>
      </c>
      <c r="V1080" s="33">
        <v>0</v>
      </c>
      <c r="W1080" s="36">
        <v>0</v>
      </c>
      <c r="X1080" s="38"/>
      <c r="Y1080" s="38"/>
      <c r="Z1080" s="38"/>
      <c r="AA1080" s="38"/>
      <c r="AB1080" s="38"/>
      <c r="AC1080" s="11"/>
      <c r="AD1080" s="11"/>
      <c r="AE1080" s="11"/>
      <c r="AF1080" s="11"/>
      <c r="AG1080" s="11"/>
      <c r="AH1080" s="11"/>
      <c r="AI1080" s="11"/>
    </row>
    <row r="1081" spans="1:35" ht="46.5" customHeight="1" outlineLevel="1" x14ac:dyDescent="0.2">
      <c r="A1081" s="24">
        <f t="shared" si="602"/>
        <v>36</v>
      </c>
      <c r="B1081" s="25" t="s">
        <v>1994</v>
      </c>
      <c r="C1081" s="26"/>
      <c r="D1081" s="26" t="s">
        <v>1142</v>
      </c>
      <c r="E1081" s="27">
        <v>168645</v>
      </c>
      <c r="F1081" s="26"/>
      <c r="G1081" s="27">
        <v>29777</v>
      </c>
      <c r="H1081" s="39">
        <v>36</v>
      </c>
      <c r="I1081" s="45">
        <f t="shared" si="603"/>
        <v>36</v>
      </c>
      <c r="J1081" s="30">
        <v>0</v>
      </c>
      <c r="K1081" s="31"/>
      <c r="L1081" s="31" t="s">
        <v>1990</v>
      </c>
      <c r="M1081" s="32"/>
      <c r="N1081" s="32"/>
      <c r="O1081" s="33" t="e">
        <f>VLOOKUP(K1081,Зони!B:D,2,FALSE)</f>
        <v>#N/A</v>
      </c>
      <c r="P1081" s="34" t="str">
        <f t="shared" si="604"/>
        <v>немає даних</v>
      </c>
      <c r="Q1081" s="50" t="str">
        <f t="shared" si="605"/>
        <v>немає даних</v>
      </c>
      <c r="R1081" s="47">
        <v>1</v>
      </c>
      <c r="S1081" s="49">
        <f t="shared" ref="S1081:W1081" si="608">IF(X1081&lt;&gt;"",X1081,"немає даних")</f>
        <v>25</v>
      </c>
      <c r="T1081" s="48">
        <f t="shared" si="608"/>
        <v>25</v>
      </c>
      <c r="U1081" s="48">
        <f t="shared" si="608"/>
        <v>45</v>
      </c>
      <c r="V1081" s="48">
        <f t="shared" si="608"/>
        <v>46</v>
      </c>
      <c r="W1081" s="48">
        <f t="shared" si="608"/>
        <v>18</v>
      </c>
      <c r="X1081" s="37">
        <f>VLOOKUP(E1081,шт!A:H,3,FALSE)</f>
        <v>25</v>
      </c>
      <c r="Y1081" s="38">
        <v>25</v>
      </c>
      <c r="Z1081" s="38">
        <v>45</v>
      </c>
      <c r="AA1081" s="38">
        <v>46</v>
      </c>
      <c r="AB1081" s="38">
        <v>18</v>
      </c>
      <c r="AC1081" s="11"/>
      <c r="AD1081" s="11"/>
      <c r="AE1081" s="11"/>
      <c r="AF1081" s="11"/>
      <c r="AG1081" s="11"/>
      <c r="AH1081" s="11"/>
      <c r="AI1081" s="11"/>
    </row>
    <row r="1082" spans="1:35" ht="12" customHeight="1" outlineLevel="1" x14ac:dyDescent="0.2">
      <c r="A1082" s="11"/>
      <c r="B1082" s="18" t="s">
        <v>1995</v>
      </c>
      <c r="C1082" s="19"/>
      <c r="D1082" s="20"/>
      <c r="E1082" s="21"/>
      <c r="F1082" s="21"/>
      <c r="G1082" s="21"/>
      <c r="H1082" s="20"/>
      <c r="I1082" s="21"/>
      <c r="J1082" s="21"/>
      <c r="K1082" s="21"/>
      <c r="L1082" s="21"/>
      <c r="M1082" s="21"/>
      <c r="N1082" s="21"/>
      <c r="O1082" s="21"/>
      <c r="P1082" s="106"/>
      <c r="Q1082" s="23"/>
      <c r="R1082" s="21"/>
      <c r="S1082" s="20"/>
      <c r="T1082" s="20"/>
      <c r="U1082" s="21"/>
      <c r="V1082" s="21"/>
      <c r="W1082" s="21"/>
      <c r="X1082" s="21"/>
      <c r="Y1082" s="21"/>
      <c r="Z1082" s="21"/>
      <c r="AA1082" s="21"/>
      <c r="AB1082" s="21"/>
    </row>
    <row r="1083" spans="1:35" ht="46.5" customHeight="1" outlineLevel="1" x14ac:dyDescent="0.2">
      <c r="A1083" s="24">
        <f t="shared" ref="A1083:A1094" si="609">J1083+I1083</f>
        <v>10.25</v>
      </c>
      <c r="B1083" s="25" t="s">
        <v>1996</v>
      </c>
      <c r="C1083" s="26"/>
      <c r="D1083" s="26" t="s">
        <v>31</v>
      </c>
      <c r="E1083" s="27">
        <v>170934</v>
      </c>
      <c r="F1083" s="26" t="s">
        <v>1997</v>
      </c>
      <c r="G1083" s="28">
        <v>58381</v>
      </c>
      <c r="H1083" s="39">
        <v>21</v>
      </c>
      <c r="I1083" s="30">
        <f t="shared" ref="I1083:I1094" si="610">H1083/R1083</f>
        <v>5.25</v>
      </c>
      <c r="J1083" s="30">
        <v>5</v>
      </c>
      <c r="K1083" s="31" t="s">
        <v>33</v>
      </c>
      <c r="L1083" s="32"/>
      <c r="M1083" s="32"/>
      <c r="N1083" s="32"/>
      <c r="O1083" s="33">
        <f>VLOOKUP(K1083,Зони!B:D,2,FALSE)</f>
        <v>0</v>
      </c>
      <c r="P1083" s="34" t="str">
        <f t="shared" ref="P1083:P1094" si="611">IFERROR(A1083/N1083*V1083/100/O1083,"немає даних")</f>
        <v>немає даних</v>
      </c>
      <c r="Q1083" s="50" t="str">
        <f t="shared" ref="Q1083:Q1089" si="612">IFERROR(ROUND(P1083,1)*U1083/100,"немає даних")</f>
        <v>немає даних</v>
      </c>
      <c r="R1083" s="26">
        <v>4</v>
      </c>
      <c r="S1083" s="35">
        <f>VLOOKUP(E1083,ящв!A:H,3,FALSE)</f>
        <v>8</v>
      </c>
      <c r="T1083" s="35">
        <f>VLOOKUP(E1083,ящв!A:H,4,FALSE)</f>
        <v>8.5000000000000006E-2</v>
      </c>
      <c r="U1083" s="33">
        <v>56</v>
      </c>
      <c r="V1083" s="33">
        <v>56</v>
      </c>
      <c r="W1083" s="36">
        <v>27</v>
      </c>
      <c r="X1083" s="37">
        <f>VLOOKUP(E1083,шт!A:H,3,FALSE)</f>
        <v>1.2</v>
      </c>
      <c r="Y1083" s="38">
        <v>1.2</v>
      </c>
      <c r="Z1083" s="38">
        <v>34</v>
      </c>
      <c r="AA1083" s="38">
        <v>29</v>
      </c>
      <c r="AB1083" s="38">
        <v>23</v>
      </c>
      <c r="AC1083" s="11"/>
      <c r="AD1083" s="11"/>
      <c r="AE1083" s="11"/>
      <c r="AF1083" s="11"/>
      <c r="AG1083" s="11"/>
      <c r="AH1083" s="11"/>
      <c r="AI1083" s="11"/>
    </row>
    <row r="1084" spans="1:35" ht="46.5" customHeight="1" outlineLevel="1" x14ac:dyDescent="0.2">
      <c r="A1084" s="24">
        <f t="shared" si="609"/>
        <v>128.25</v>
      </c>
      <c r="B1084" s="25" t="s">
        <v>1998</v>
      </c>
      <c r="C1084" s="26"/>
      <c r="D1084" s="26" t="s">
        <v>31</v>
      </c>
      <c r="E1084" s="27">
        <v>166597</v>
      </c>
      <c r="F1084" s="26" t="s">
        <v>1999</v>
      </c>
      <c r="G1084" s="27">
        <v>28602</v>
      </c>
      <c r="H1084" s="39">
        <v>281</v>
      </c>
      <c r="I1084" s="30">
        <f t="shared" si="610"/>
        <v>70.25</v>
      </c>
      <c r="J1084" s="30">
        <v>58</v>
      </c>
      <c r="K1084" s="31" t="s">
        <v>83</v>
      </c>
      <c r="L1084" s="32"/>
      <c r="M1084" s="32"/>
      <c r="N1084" s="31">
        <v>10</v>
      </c>
      <c r="O1084" s="33">
        <f>VLOOKUP(K1084,Зони!B:D,2,FALSE)</f>
        <v>8.8000000000000007</v>
      </c>
      <c r="P1084" s="34">
        <f t="shared" si="611"/>
        <v>0.83071022727272714</v>
      </c>
      <c r="Q1084" s="34">
        <f t="shared" si="612"/>
        <v>0.42400000000000004</v>
      </c>
      <c r="R1084" s="26">
        <v>4</v>
      </c>
      <c r="S1084" s="35">
        <f>VLOOKUP(E1084,ящв!A:H,3,FALSE)</f>
        <v>10.8</v>
      </c>
      <c r="T1084" s="35">
        <f>VLOOKUP(E1084,ящв!A:H,4,FALSE)</f>
        <v>0.11</v>
      </c>
      <c r="U1084" s="40">
        <v>53</v>
      </c>
      <c r="V1084" s="40">
        <v>57</v>
      </c>
      <c r="W1084" s="36">
        <v>36.5</v>
      </c>
      <c r="X1084" s="37">
        <f>VLOOKUP(E1084,шт!A:H,3,FALSE)</f>
        <v>2.6</v>
      </c>
      <c r="Y1084" s="38">
        <v>2.6</v>
      </c>
      <c r="Z1084" s="38">
        <v>26.5</v>
      </c>
      <c r="AA1084" s="38">
        <v>25</v>
      </c>
      <c r="AB1084" s="38">
        <v>25</v>
      </c>
      <c r="AC1084" s="11"/>
      <c r="AD1084" s="11"/>
      <c r="AE1084" s="11"/>
      <c r="AF1084" s="11"/>
      <c r="AG1084" s="11"/>
      <c r="AH1084" s="11"/>
      <c r="AI1084" s="11"/>
    </row>
    <row r="1085" spans="1:35" ht="46.5" customHeight="1" outlineLevel="1" x14ac:dyDescent="0.2">
      <c r="A1085" s="24">
        <f t="shared" si="609"/>
        <v>32.25</v>
      </c>
      <c r="B1085" s="25" t="s">
        <v>2000</v>
      </c>
      <c r="C1085" s="26"/>
      <c r="D1085" s="26"/>
      <c r="E1085" s="27">
        <v>166601</v>
      </c>
      <c r="F1085" s="26" t="s">
        <v>2001</v>
      </c>
      <c r="G1085" s="28">
        <v>58383</v>
      </c>
      <c r="H1085" s="39">
        <v>129</v>
      </c>
      <c r="I1085" s="30">
        <f t="shared" si="610"/>
        <v>32.25</v>
      </c>
      <c r="J1085" s="30">
        <v>0</v>
      </c>
      <c r="K1085" s="31" t="s">
        <v>38</v>
      </c>
      <c r="L1085" s="32"/>
      <c r="M1085" s="32"/>
      <c r="N1085" s="32"/>
      <c r="O1085" s="33">
        <f>VLOOKUP(K1085,Зони!B:D,2,FALSE)</f>
        <v>0</v>
      </c>
      <c r="P1085" s="34" t="str">
        <f t="shared" si="611"/>
        <v>немає даних</v>
      </c>
      <c r="Q1085" s="50" t="str">
        <f t="shared" si="612"/>
        <v>немає даних</v>
      </c>
      <c r="R1085" s="26">
        <v>4</v>
      </c>
      <c r="S1085" s="35">
        <f>VLOOKUP(E1085,ящв!A:H,3,FALSE)</f>
        <v>11.2</v>
      </c>
      <c r="T1085" s="35">
        <f>VLOOKUP(E1085,ящв!A:H,4,FALSE)</f>
        <v>0.107</v>
      </c>
      <c r="U1085" s="33">
        <v>56</v>
      </c>
      <c r="V1085" s="33">
        <v>56</v>
      </c>
      <c r="W1085" s="36">
        <v>34</v>
      </c>
      <c r="X1085" s="37">
        <f>VLOOKUP(E1085,шт!A:H,3,FALSE)</f>
        <v>2.6</v>
      </c>
      <c r="Y1085" s="38">
        <v>2.6</v>
      </c>
      <c r="Z1085" s="38">
        <v>40</v>
      </c>
      <c r="AA1085" s="38">
        <v>29</v>
      </c>
      <c r="AB1085" s="38">
        <v>23</v>
      </c>
      <c r="AC1085" s="11"/>
      <c r="AD1085" s="11"/>
      <c r="AE1085" s="11"/>
      <c r="AF1085" s="11"/>
      <c r="AG1085" s="11"/>
      <c r="AH1085" s="11"/>
      <c r="AI1085" s="11"/>
    </row>
    <row r="1086" spans="1:35" ht="46.5" customHeight="1" outlineLevel="1" x14ac:dyDescent="0.2">
      <c r="A1086" s="24">
        <f t="shared" si="609"/>
        <v>476.25</v>
      </c>
      <c r="B1086" s="25" t="s">
        <v>2002</v>
      </c>
      <c r="C1086" s="26"/>
      <c r="D1086" s="26" t="s">
        <v>31</v>
      </c>
      <c r="E1086" s="27">
        <v>166498</v>
      </c>
      <c r="F1086" s="26" t="s">
        <v>2003</v>
      </c>
      <c r="G1086" s="27">
        <v>28604</v>
      </c>
      <c r="H1086" s="51">
        <v>1905</v>
      </c>
      <c r="I1086" s="30">
        <f t="shared" si="610"/>
        <v>476.25</v>
      </c>
      <c r="J1086" s="30">
        <v>0</v>
      </c>
      <c r="K1086" s="31" t="s">
        <v>83</v>
      </c>
      <c r="L1086" s="32"/>
      <c r="M1086" s="32"/>
      <c r="N1086" s="31">
        <v>11</v>
      </c>
      <c r="O1086" s="33">
        <f>VLOOKUP(K1086,Зони!B:D,2,FALSE)</f>
        <v>8.8000000000000007</v>
      </c>
      <c r="P1086" s="34">
        <f t="shared" si="611"/>
        <v>3.0503615702479339</v>
      </c>
      <c r="Q1086" s="34">
        <f t="shared" si="612"/>
        <v>1.9220000000000002</v>
      </c>
      <c r="R1086" s="53">
        <f>VLOOKUP(E1086,ящ!A:H,5,FALSE)</f>
        <v>4</v>
      </c>
      <c r="S1086" s="44">
        <f>IF(X1086&lt;&gt;"",X1086*R1086,"немає даних")</f>
        <v>14</v>
      </c>
      <c r="T1086" s="44">
        <f>IF(Y1086&lt;&gt;"",Y1086*R1086,"немає даних")</f>
        <v>14</v>
      </c>
      <c r="U1086" s="33">
        <v>62</v>
      </c>
      <c r="V1086" s="33">
        <v>62</v>
      </c>
      <c r="W1086" s="36">
        <v>40.5</v>
      </c>
      <c r="X1086" s="37">
        <f>VLOOKUP(E1086,шт!A:H,3,FALSE)</f>
        <v>3.5</v>
      </c>
      <c r="Y1086" s="38">
        <v>3.5</v>
      </c>
      <c r="Z1086" s="38">
        <v>40</v>
      </c>
      <c r="AA1086" s="38">
        <v>31</v>
      </c>
      <c r="AB1086" s="38">
        <v>31</v>
      </c>
      <c r="AC1086" s="11"/>
      <c r="AD1086" s="11"/>
      <c r="AE1086" s="11"/>
      <c r="AF1086" s="11"/>
      <c r="AG1086" s="11"/>
      <c r="AH1086" s="11"/>
      <c r="AI1086" s="11"/>
    </row>
    <row r="1087" spans="1:35" ht="46.5" customHeight="1" outlineLevel="1" x14ac:dyDescent="0.2">
      <c r="A1087" s="24">
        <f t="shared" si="609"/>
        <v>20.25</v>
      </c>
      <c r="B1087" s="25" t="s">
        <v>2004</v>
      </c>
      <c r="C1087" s="26"/>
      <c r="D1087" s="26"/>
      <c r="E1087" s="27">
        <v>167696</v>
      </c>
      <c r="F1087" s="26" t="s">
        <v>2003</v>
      </c>
      <c r="G1087" s="27">
        <v>11468</v>
      </c>
      <c r="H1087" s="39">
        <v>81</v>
      </c>
      <c r="I1087" s="30">
        <f t="shared" si="610"/>
        <v>20.25</v>
      </c>
      <c r="J1087" s="30">
        <v>0</v>
      </c>
      <c r="K1087" s="31" t="s">
        <v>38</v>
      </c>
      <c r="L1087" s="32"/>
      <c r="M1087" s="32"/>
      <c r="N1087" s="32"/>
      <c r="O1087" s="33">
        <f>VLOOKUP(K1087,Зони!B:D,2,FALSE)</f>
        <v>0</v>
      </c>
      <c r="P1087" s="34" t="str">
        <f t="shared" si="611"/>
        <v>немає даних</v>
      </c>
      <c r="Q1087" s="50" t="str">
        <f t="shared" si="612"/>
        <v>немає даних</v>
      </c>
      <c r="R1087" s="26">
        <v>4</v>
      </c>
      <c r="S1087" s="35">
        <f>VLOOKUP(E1087,ящв!A:H,3,FALSE)</f>
        <v>29</v>
      </c>
      <c r="T1087" s="35">
        <f>VLOOKUP(E1087,ящв!A:H,4,FALSE)</f>
        <v>0.311</v>
      </c>
      <c r="U1087" s="33">
        <v>62</v>
      </c>
      <c r="V1087" s="33">
        <v>62</v>
      </c>
      <c r="W1087" s="36">
        <v>40.5</v>
      </c>
      <c r="X1087" s="37">
        <f>VLOOKUP(E1087,шт!A:H,3,FALSE)</f>
        <v>2</v>
      </c>
      <c r="Y1087" s="38">
        <v>2</v>
      </c>
      <c r="Z1087" s="38">
        <v>40</v>
      </c>
      <c r="AA1087" s="38">
        <v>25</v>
      </c>
      <c r="AB1087" s="38">
        <v>25</v>
      </c>
      <c r="AC1087" s="11"/>
      <c r="AD1087" s="11"/>
      <c r="AE1087" s="11"/>
      <c r="AF1087" s="11"/>
      <c r="AG1087" s="11"/>
      <c r="AH1087" s="11"/>
      <c r="AI1087" s="11"/>
    </row>
    <row r="1088" spans="1:35" ht="46.5" customHeight="1" outlineLevel="1" x14ac:dyDescent="0.2">
      <c r="A1088" s="24">
        <f t="shared" si="609"/>
        <v>13</v>
      </c>
      <c r="B1088" s="25" t="s">
        <v>2005</v>
      </c>
      <c r="C1088" s="26"/>
      <c r="D1088" s="26" t="s">
        <v>31</v>
      </c>
      <c r="E1088" s="27">
        <v>170936</v>
      </c>
      <c r="F1088" s="26" t="s">
        <v>2006</v>
      </c>
      <c r="G1088" s="28">
        <v>58386</v>
      </c>
      <c r="H1088" s="29"/>
      <c r="I1088" s="30">
        <f t="shared" si="610"/>
        <v>0</v>
      </c>
      <c r="J1088" s="30">
        <v>13</v>
      </c>
      <c r="K1088" s="31" t="s">
        <v>33</v>
      </c>
      <c r="L1088" s="32"/>
      <c r="M1088" s="32"/>
      <c r="N1088" s="32"/>
      <c r="O1088" s="33">
        <f>VLOOKUP(K1088,Зони!B:D,2,FALSE)</f>
        <v>0</v>
      </c>
      <c r="P1088" s="34" t="str">
        <f t="shared" si="611"/>
        <v>немає даних</v>
      </c>
      <c r="Q1088" s="50" t="str">
        <f t="shared" si="612"/>
        <v>немає даних</v>
      </c>
      <c r="R1088" s="26">
        <v>1</v>
      </c>
      <c r="S1088" s="44">
        <f>IF(X1088&lt;&gt;"",X1088*R1088,"немає даних")</f>
        <v>1.9</v>
      </c>
      <c r="T1088" s="35">
        <f>VLOOKUP(E1088,ящв!A:H,4,FALSE)</f>
        <v>0.05</v>
      </c>
      <c r="U1088" s="33">
        <v>0</v>
      </c>
      <c r="V1088" s="33">
        <v>0</v>
      </c>
      <c r="W1088" s="36">
        <v>0</v>
      </c>
      <c r="X1088" s="37">
        <f>VLOOKUP(E1088,шт!A:H,3,FALSE)</f>
        <v>1.9</v>
      </c>
      <c r="Y1088" s="38">
        <v>1.9</v>
      </c>
      <c r="Z1088" s="38">
        <v>36</v>
      </c>
      <c r="AA1088" s="38">
        <v>30</v>
      </c>
      <c r="AB1088" s="38">
        <v>27</v>
      </c>
      <c r="AC1088" s="11"/>
      <c r="AD1088" s="11"/>
      <c r="AE1088" s="11"/>
      <c r="AF1088" s="11"/>
      <c r="AG1088" s="11"/>
      <c r="AH1088" s="11"/>
      <c r="AI1088" s="11"/>
    </row>
    <row r="1089" spans="1:35" ht="46.5" customHeight="1" outlineLevel="1" x14ac:dyDescent="0.2">
      <c r="A1089" s="24">
        <f t="shared" si="609"/>
        <v>258.75</v>
      </c>
      <c r="B1089" s="25" t="s">
        <v>2007</v>
      </c>
      <c r="C1089" s="26"/>
      <c r="D1089" s="26" t="s">
        <v>31</v>
      </c>
      <c r="E1089" s="27">
        <v>166592</v>
      </c>
      <c r="F1089" s="26" t="s">
        <v>2008</v>
      </c>
      <c r="G1089" s="27">
        <v>28638</v>
      </c>
      <c r="H1089" s="51">
        <v>1035</v>
      </c>
      <c r="I1089" s="30">
        <f t="shared" si="610"/>
        <v>258.75</v>
      </c>
      <c r="J1089" s="30">
        <v>0</v>
      </c>
      <c r="K1089" s="31" t="s">
        <v>83</v>
      </c>
      <c r="L1089" s="32"/>
      <c r="M1089" s="32"/>
      <c r="N1089" s="31">
        <v>10</v>
      </c>
      <c r="O1089" s="33">
        <f>VLOOKUP(K1089,Зони!B:D,2,FALSE)</f>
        <v>8.8000000000000007</v>
      </c>
      <c r="P1089" s="34">
        <f t="shared" si="611"/>
        <v>1.8965198863636361</v>
      </c>
      <c r="Q1089" s="34">
        <f t="shared" si="612"/>
        <v>1.2255</v>
      </c>
      <c r="R1089" s="26">
        <v>4</v>
      </c>
      <c r="S1089" s="35">
        <f>VLOOKUP(E1089,ящв!A:H,3,FALSE)</f>
        <v>16.8</v>
      </c>
      <c r="T1089" s="35">
        <f>VLOOKUP(E1089,ящв!A:H,4,FALSE)</f>
        <v>0.189</v>
      </c>
      <c r="U1089" s="33">
        <v>64.5</v>
      </c>
      <c r="V1089" s="33">
        <v>64.5</v>
      </c>
      <c r="W1089" s="36">
        <v>45.5</v>
      </c>
      <c r="X1089" s="37">
        <f>VLOOKUP(E1089,шт!A:H,3,FALSE)</f>
        <v>4</v>
      </c>
      <c r="Y1089" s="38">
        <v>4</v>
      </c>
      <c r="Z1089" s="38">
        <v>45.5</v>
      </c>
      <c r="AA1089" s="38">
        <v>32</v>
      </c>
      <c r="AB1089" s="38">
        <v>32</v>
      </c>
      <c r="AC1089" s="11"/>
      <c r="AD1089" s="11"/>
      <c r="AE1089" s="11"/>
      <c r="AF1089" s="11"/>
      <c r="AG1089" s="11"/>
      <c r="AH1089" s="11"/>
      <c r="AI1089" s="11"/>
    </row>
    <row r="1090" spans="1:35" ht="46.5" customHeight="1" outlineLevel="1" x14ac:dyDescent="0.2">
      <c r="A1090" s="24">
        <f t="shared" si="609"/>
        <v>73</v>
      </c>
      <c r="B1090" s="25" t="s">
        <v>2009</v>
      </c>
      <c r="C1090" s="26"/>
      <c r="D1090" s="26"/>
      <c r="E1090" s="27">
        <v>166515</v>
      </c>
      <c r="F1090" s="26"/>
      <c r="G1090" s="27">
        <v>11470</v>
      </c>
      <c r="H1090" s="39">
        <v>73</v>
      </c>
      <c r="I1090" s="45">
        <f t="shared" si="610"/>
        <v>73</v>
      </c>
      <c r="J1090" s="30">
        <v>0</v>
      </c>
      <c r="K1090" s="31" t="s">
        <v>38</v>
      </c>
      <c r="L1090" s="32"/>
      <c r="M1090" s="32"/>
      <c r="N1090" s="32"/>
      <c r="O1090" s="33">
        <f>VLOOKUP(K1090,Зони!B:D,2,FALSE)</f>
        <v>0</v>
      </c>
      <c r="P1090" s="34" t="str">
        <f t="shared" si="611"/>
        <v>немає даних</v>
      </c>
      <c r="Q1090" s="34">
        <f>IF(OR(K1090="стелаж",K1090="2й поверх 1"),ROUND(U1090*V1090*W1090/100/100/100*A1090,3),IFERROR(ROUND(P1090,1)*U1090/100,"немає даних"))</f>
        <v>1.825</v>
      </c>
      <c r="R1090" s="47">
        <v>1</v>
      </c>
      <c r="S1090" s="49">
        <f t="shared" ref="S1090:W1090" si="613">IF(X1090&lt;&gt;"",X1090,"немає даних")</f>
        <v>2</v>
      </c>
      <c r="T1090" s="48">
        <f t="shared" si="613"/>
        <v>2</v>
      </c>
      <c r="U1090" s="48">
        <f t="shared" si="613"/>
        <v>40</v>
      </c>
      <c r="V1090" s="48">
        <f t="shared" si="613"/>
        <v>25</v>
      </c>
      <c r="W1090" s="48">
        <f t="shared" si="613"/>
        <v>25</v>
      </c>
      <c r="X1090" s="37">
        <f>VLOOKUP(E1090,шт!A:H,3,FALSE)</f>
        <v>2</v>
      </c>
      <c r="Y1090" s="38">
        <v>2</v>
      </c>
      <c r="Z1090" s="38">
        <v>40</v>
      </c>
      <c r="AA1090" s="38">
        <v>25</v>
      </c>
      <c r="AB1090" s="38">
        <v>25</v>
      </c>
      <c r="AC1090" s="11"/>
      <c r="AD1090" s="11"/>
      <c r="AE1090" s="11"/>
      <c r="AF1090" s="11"/>
      <c r="AG1090" s="11"/>
      <c r="AH1090" s="11"/>
      <c r="AI1090" s="11"/>
    </row>
    <row r="1091" spans="1:35" ht="46.5" customHeight="1" outlineLevel="1" x14ac:dyDescent="0.2">
      <c r="A1091" s="24">
        <f t="shared" si="609"/>
        <v>21</v>
      </c>
      <c r="B1091" s="25" t="s">
        <v>2010</v>
      </c>
      <c r="C1091" s="26"/>
      <c r="D1091" s="26" t="s">
        <v>31</v>
      </c>
      <c r="E1091" s="27">
        <v>167976</v>
      </c>
      <c r="F1091" s="26" t="s">
        <v>2011</v>
      </c>
      <c r="G1091" s="27">
        <v>28636</v>
      </c>
      <c r="H1091" s="39">
        <v>21</v>
      </c>
      <c r="I1091" s="30">
        <f t="shared" si="610"/>
        <v>21</v>
      </c>
      <c r="J1091" s="30">
        <v>0</v>
      </c>
      <c r="K1091" s="31" t="s">
        <v>1528</v>
      </c>
      <c r="L1091" s="32"/>
      <c r="M1091" s="32"/>
      <c r="N1091" s="31">
        <v>5</v>
      </c>
      <c r="O1091" s="33">
        <f>VLOOKUP(K1091,Зони!B:D,2,FALSE)</f>
        <v>3</v>
      </c>
      <c r="P1091" s="34">
        <f t="shared" si="611"/>
        <v>0.68600000000000005</v>
      </c>
      <c r="Q1091" s="34">
        <f t="shared" ref="Q1091:Q1093" si="614">IFERROR(ROUND(P1091,1)*U1091/100,"немає даних")</f>
        <v>0.23099999999999998</v>
      </c>
      <c r="R1091" s="26">
        <v>1</v>
      </c>
      <c r="S1091" s="35">
        <f>VLOOKUP(E1091,ящв!A:H,3,FALSE)</f>
        <v>8</v>
      </c>
      <c r="T1091" s="35">
        <f>VLOOKUP(E1091,ящв!A:H,4,FALSE)</f>
        <v>6.4000000000000001E-2</v>
      </c>
      <c r="U1091" s="40">
        <v>33</v>
      </c>
      <c r="V1091" s="40">
        <v>49</v>
      </c>
      <c r="W1091" s="36">
        <v>39.299999999999997</v>
      </c>
      <c r="X1091" s="37">
        <f>VLOOKUP(E1091,шт!A:H,3,FALSE)</f>
        <v>8.25</v>
      </c>
      <c r="Y1091" s="38">
        <v>8.25</v>
      </c>
      <c r="Z1091" s="38">
        <v>49</v>
      </c>
      <c r="AA1091" s="38">
        <v>38.5</v>
      </c>
      <c r="AB1091" s="38">
        <v>33</v>
      </c>
      <c r="AC1091" s="11"/>
      <c r="AD1091" s="11"/>
      <c r="AE1091" s="11"/>
      <c r="AF1091" s="11"/>
      <c r="AG1091" s="11"/>
      <c r="AH1091" s="11"/>
      <c r="AI1091" s="11"/>
    </row>
    <row r="1092" spans="1:35" ht="46.5" customHeight="1" outlineLevel="1" x14ac:dyDescent="0.2">
      <c r="A1092" s="24">
        <f t="shared" si="609"/>
        <v>1</v>
      </c>
      <c r="B1092" s="25" t="s">
        <v>2012</v>
      </c>
      <c r="C1092" s="26"/>
      <c r="D1092" s="26"/>
      <c r="E1092" s="27">
        <v>172736</v>
      </c>
      <c r="F1092" s="26"/>
      <c r="G1092" s="28">
        <v>58391</v>
      </c>
      <c r="H1092" s="39">
        <v>1</v>
      </c>
      <c r="I1092" s="45">
        <f t="shared" si="610"/>
        <v>1</v>
      </c>
      <c r="J1092" s="30">
        <v>0</v>
      </c>
      <c r="K1092" s="31"/>
      <c r="L1092" s="32"/>
      <c r="M1092" s="32"/>
      <c r="N1092" s="32"/>
      <c r="O1092" s="33" t="e">
        <f>VLOOKUP(K1092,Зони!B:D,2,FALSE)</f>
        <v>#N/A</v>
      </c>
      <c r="P1092" s="34" t="str">
        <f t="shared" si="611"/>
        <v>немає даних</v>
      </c>
      <c r="Q1092" s="50" t="str">
        <f t="shared" si="614"/>
        <v>немає даних</v>
      </c>
      <c r="R1092" s="47">
        <v>1</v>
      </c>
      <c r="S1092" s="44" t="str">
        <f>IF(X1092&lt;&gt;"",X1092*R1092,"немає даних")</f>
        <v>немає даних</v>
      </c>
      <c r="T1092" s="44" t="str">
        <f>IF(Y1092&lt;&gt;"",Y1092*R1092,"немає даних")</f>
        <v>немає даних</v>
      </c>
      <c r="U1092" s="48" t="str">
        <f t="shared" ref="U1092:W1092" si="615">IF(Z1092&lt;&gt;"",Z1092,"немає даних")</f>
        <v>немає даних</v>
      </c>
      <c r="V1092" s="48" t="str">
        <f t="shared" si="615"/>
        <v>немає даних</v>
      </c>
      <c r="W1092" s="48" t="str">
        <f t="shared" si="615"/>
        <v>немає даних</v>
      </c>
      <c r="X1092" s="38"/>
      <c r="Y1092" s="38"/>
      <c r="Z1092" s="38"/>
      <c r="AA1092" s="38"/>
      <c r="AB1092" s="38"/>
      <c r="AC1092" s="11"/>
      <c r="AD1092" s="11"/>
      <c r="AE1092" s="11"/>
      <c r="AF1092" s="11"/>
      <c r="AG1092" s="11"/>
      <c r="AH1092" s="11"/>
      <c r="AI1092" s="11"/>
    </row>
    <row r="1093" spans="1:35" ht="46.5" customHeight="1" outlineLevel="1" x14ac:dyDescent="0.2">
      <c r="A1093" s="24">
        <f t="shared" si="609"/>
        <v>5</v>
      </c>
      <c r="B1093" s="25" t="s">
        <v>2013</v>
      </c>
      <c r="C1093" s="26"/>
      <c r="D1093" s="26" t="s">
        <v>31</v>
      </c>
      <c r="E1093" s="27">
        <v>174078</v>
      </c>
      <c r="F1093" s="26" t="s">
        <v>2014</v>
      </c>
      <c r="G1093" s="54">
        <v>28634</v>
      </c>
      <c r="H1093" s="39">
        <v>5</v>
      </c>
      <c r="I1093" s="30">
        <f t="shared" si="610"/>
        <v>5</v>
      </c>
      <c r="J1093" s="30">
        <v>0</v>
      </c>
      <c r="K1093" s="31"/>
      <c r="L1093" s="32"/>
      <c r="M1093" s="32"/>
      <c r="N1093" s="32"/>
      <c r="O1093" s="33" t="e">
        <f>VLOOKUP(K1093,Зони!B:D,2,FALSE)</f>
        <v>#N/A</v>
      </c>
      <c r="P1093" s="34" t="str">
        <f t="shared" si="611"/>
        <v>немає даних</v>
      </c>
      <c r="Q1093" s="50" t="str">
        <f t="shared" si="614"/>
        <v>немає даних</v>
      </c>
      <c r="R1093" s="26">
        <v>1</v>
      </c>
      <c r="S1093" s="35">
        <f>VLOOKUP(E1093,ящв!A:H,3,FALSE)</f>
        <v>11.5</v>
      </c>
      <c r="T1093" s="35">
        <f>VLOOKUP(E1093,ящв!A:H,4,FALSE)</f>
        <v>7.3999999999999996E-2</v>
      </c>
      <c r="U1093" s="33">
        <v>48</v>
      </c>
      <c r="V1093" s="33">
        <v>36</v>
      </c>
      <c r="W1093" s="36">
        <v>43</v>
      </c>
      <c r="X1093" s="37">
        <f>VLOOKUP(E1093,шт!A:H,3,FALSE)</f>
        <v>11.49</v>
      </c>
      <c r="Y1093" s="38">
        <v>11.49</v>
      </c>
      <c r="Z1093" s="38">
        <v>48</v>
      </c>
      <c r="AA1093" s="38">
        <v>36</v>
      </c>
      <c r="AB1093" s="38">
        <v>43</v>
      </c>
      <c r="AC1093" s="11"/>
      <c r="AD1093" s="11"/>
      <c r="AE1093" s="11"/>
      <c r="AF1093" s="11"/>
      <c r="AG1093" s="11"/>
      <c r="AH1093" s="11"/>
      <c r="AI1093" s="11"/>
    </row>
    <row r="1094" spans="1:35" ht="46.5" customHeight="1" outlineLevel="1" x14ac:dyDescent="0.2">
      <c r="A1094" s="24">
        <f t="shared" si="609"/>
        <v>71</v>
      </c>
      <c r="B1094" s="25" t="s">
        <v>2015</v>
      </c>
      <c r="C1094" s="26"/>
      <c r="D1094" s="26" t="s">
        <v>2016</v>
      </c>
      <c r="E1094" s="27">
        <v>173752</v>
      </c>
      <c r="F1094" s="26"/>
      <c r="G1094" s="27">
        <v>69888</v>
      </c>
      <c r="H1094" s="39">
        <v>71</v>
      </c>
      <c r="I1094" s="45">
        <f t="shared" si="610"/>
        <v>71</v>
      </c>
      <c r="J1094" s="30">
        <v>0</v>
      </c>
      <c r="K1094" s="31" t="s">
        <v>33</v>
      </c>
      <c r="L1094" s="32"/>
      <c r="M1094" s="32"/>
      <c r="N1094" s="32"/>
      <c r="O1094" s="33">
        <f>VLOOKUP(K1094,Зони!B:D,2,FALSE)</f>
        <v>0</v>
      </c>
      <c r="P1094" s="34" t="str">
        <f t="shared" si="611"/>
        <v>немає даних</v>
      </c>
      <c r="Q1094" s="46"/>
      <c r="R1094" s="47">
        <v>1</v>
      </c>
      <c r="S1094" s="44" t="str">
        <f>IF(X1094&lt;&gt;"",X1094*R1094,"немає даних")</f>
        <v>немає даних</v>
      </c>
      <c r="T1094" s="44" t="str">
        <f>IF(Y1094&lt;&gt;"",Y1094*R1094,"немає даних")</f>
        <v>немає даних</v>
      </c>
      <c r="U1094" s="48" t="str">
        <f t="shared" ref="U1094:W1094" si="616">IF(Z1094&lt;&gt;"",Z1094,"немає даних")</f>
        <v>немає даних</v>
      </c>
      <c r="V1094" s="48" t="str">
        <f t="shared" si="616"/>
        <v>немає даних</v>
      </c>
      <c r="W1094" s="48" t="str">
        <f t="shared" si="616"/>
        <v>немає даних</v>
      </c>
      <c r="X1094" s="38"/>
      <c r="Y1094" s="38"/>
      <c r="Z1094" s="38"/>
      <c r="AA1094" s="38"/>
      <c r="AB1094" s="38"/>
      <c r="AC1094" s="11"/>
      <c r="AD1094" s="11"/>
      <c r="AE1094" s="11"/>
      <c r="AF1094" s="11"/>
      <c r="AG1094" s="11"/>
      <c r="AH1094" s="11"/>
      <c r="AI1094" s="11"/>
    </row>
    <row r="1095" spans="1:35" ht="12" customHeight="1" outlineLevel="1" x14ac:dyDescent="0.2">
      <c r="A1095" s="11"/>
      <c r="B1095" s="18" t="s">
        <v>2017</v>
      </c>
      <c r="C1095" s="19"/>
      <c r="D1095" s="20"/>
      <c r="E1095" s="21"/>
      <c r="F1095" s="21"/>
      <c r="G1095" s="21"/>
      <c r="H1095" s="20"/>
      <c r="I1095" s="21"/>
      <c r="J1095" s="21"/>
      <c r="K1095" s="21"/>
      <c r="L1095" s="21"/>
      <c r="M1095" s="21"/>
      <c r="N1095" s="21"/>
      <c r="O1095" s="21"/>
      <c r="P1095" s="106"/>
      <c r="Q1095" s="23"/>
      <c r="R1095" s="21"/>
      <c r="S1095" s="20"/>
      <c r="T1095" s="20"/>
      <c r="U1095" s="21"/>
      <c r="V1095" s="21"/>
      <c r="W1095" s="21"/>
      <c r="X1095" s="21"/>
      <c r="Y1095" s="21"/>
      <c r="Z1095" s="21"/>
      <c r="AA1095" s="21"/>
      <c r="AB1095" s="21"/>
    </row>
    <row r="1096" spans="1:35" ht="46.5" customHeight="1" outlineLevel="1" x14ac:dyDescent="0.2">
      <c r="A1096" s="24">
        <f t="shared" ref="A1096:A1106" si="617">J1096+I1096</f>
        <v>2</v>
      </c>
      <c r="B1096" s="25" t="s">
        <v>2018</v>
      </c>
      <c r="C1096" s="26"/>
      <c r="D1096" s="26" t="s">
        <v>31</v>
      </c>
      <c r="E1096" s="27">
        <v>171964</v>
      </c>
      <c r="F1096" s="26" t="s">
        <v>2019</v>
      </c>
      <c r="G1096" s="27">
        <v>26676</v>
      </c>
      <c r="H1096" s="39">
        <v>2</v>
      </c>
      <c r="I1096" s="30">
        <f t="shared" ref="I1096:I1106" si="618">H1096/R1096</f>
        <v>2</v>
      </c>
      <c r="J1096" s="30">
        <v>0</v>
      </c>
      <c r="K1096" s="31"/>
      <c r="L1096" s="32"/>
      <c r="M1096" s="32"/>
      <c r="N1096" s="32"/>
      <c r="O1096" s="33" t="e">
        <f>VLOOKUP(K1096,Зони!B:D,2,FALSE)</f>
        <v>#N/A</v>
      </c>
      <c r="P1096" s="34" t="str">
        <f t="shared" ref="P1096:P1106" si="619">IFERROR(A1096/N1096*V1096/100/O1096,"немає даних")</f>
        <v>немає даних</v>
      </c>
      <c r="Q1096" s="50" t="str">
        <f t="shared" ref="Q1096:Q1106" si="620">IFERROR(ROUND(P1096,1)*U1096/100,"немає даних")</f>
        <v>немає даних</v>
      </c>
      <c r="R1096" s="26">
        <v>1</v>
      </c>
      <c r="S1096" s="35">
        <f>VLOOKUP(E1096,ящв!A:H,3,FALSE)</f>
        <v>25</v>
      </c>
      <c r="T1096" s="35">
        <f>VLOOKUP(E1096,ящв!A:H,4,FALSE)</f>
        <v>0.18099999999999999</v>
      </c>
      <c r="U1096" s="33">
        <v>65.5</v>
      </c>
      <c r="V1096" s="33">
        <v>48</v>
      </c>
      <c r="W1096" s="36">
        <v>57.7</v>
      </c>
      <c r="X1096" s="37">
        <f>VLOOKUP(E1096,шт!A:H,3,FALSE)</f>
        <v>25</v>
      </c>
      <c r="Y1096" s="38">
        <v>25</v>
      </c>
      <c r="Z1096" s="38">
        <v>65</v>
      </c>
      <c r="AA1096" s="38">
        <v>58</v>
      </c>
      <c r="AB1096" s="38">
        <v>48</v>
      </c>
      <c r="AC1096" s="11"/>
      <c r="AD1096" s="11"/>
      <c r="AE1096" s="11"/>
      <c r="AF1096" s="11"/>
      <c r="AG1096" s="11"/>
      <c r="AH1096" s="11"/>
      <c r="AI1096" s="11"/>
    </row>
    <row r="1097" spans="1:35" ht="46.5" customHeight="1" outlineLevel="1" x14ac:dyDescent="0.2">
      <c r="A1097" s="24">
        <f t="shared" si="617"/>
        <v>8</v>
      </c>
      <c r="B1097" s="25" t="s">
        <v>2020</v>
      </c>
      <c r="C1097" s="26"/>
      <c r="D1097" s="26" t="s">
        <v>31</v>
      </c>
      <c r="E1097" s="27">
        <v>174970</v>
      </c>
      <c r="F1097" s="26" t="s">
        <v>2021</v>
      </c>
      <c r="G1097" s="54">
        <v>26680</v>
      </c>
      <c r="H1097" s="39">
        <v>3</v>
      </c>
      <c r="I1097" s="30">
        <f t="shared" si="618"/>
        <v>3</v>
      </c>
      <c r="J1097" s="30">
        <v>5</v>
      </c>
      <c r="K1097" s="31"/>
      <c r="L1097" s="32"/>
      <c r="M1097" s="32"/>
      <c r="N1097" s="32"/>
      <c r="O1097" s="33" t="e">
        <f>VLOOKUP(K1097,Зони!B:D,2,FALSE)</f>
        <v>#N/A</v>
      </c>
      <c r="P1097" s="34" t="str">
        <f t="shared" si="619"/>
        <v>немає даних</v>
      </c>
      <c r="Q1097" s="50" t="str">
        <f t="shared" si="620"/>
        <v>немає даних</v>
      </c>
      <c r="R1097" s="26">
        <v>1</v>
      </c>
      <c r="S1097" s="35">
        <f>VLOOKUP(E1097,ящв!A:H,3,FALSE)</f>
        <v>29.1</v>
      </c>
      <c r="T1097" s="35">
        <f>VLOOKUP(E1097,ящв!A:H,4,FALSE)</f>
        <v>0.22700000000000001</v>
      </c>
      <c r="U1097" s="33">
        <v>70.5</v>
      </c>
      <c r="V1097" s="33">
        <v>49.5</v>
      </c>
      <c r="W1097" s="36">
        <v>65</v>
      </c>
      <c r="X1097" s="37">
        <f>VLOOKUP(E1097,шт!A:H,3,FALSE)</f>
        <v>30</v>
      </c>
      <c r="Y1097" s="38">
        <v>30</v>
      </c>
      <c r="Z1097" s="38">
        <v>70.5</v>
      </c>
      <c r="AA1097" s="38">
        <v>65</v>
      </c>
      <c r="AB1097" s="38">
        <v>49.5</v>
      </c>
      <c r="AC1097" s="11"/>
      <c r="AD1097" s="11"/>
      <c r="AE1097" s="11"/>
      <c r="AF1097" s="11"/>
      <c r="AG1097" s="11"/>
      <c r="AH1097" s="11"/>
      <c r="AI1097" s="11"/>
    </row>
    <row r="1098" spans="1:35" ht="46.5" customHeight="1" outlineLevel="1" x14ac:dyDescent="0.2">
      <c r="A1098" s="24">
        <f t="shared" si="617"/>
        <v>91</v>
      </c>
      <c r="B1098" s="25" t="s">
        <v>2022</v>
      </c>
      <c r="C1098" s="26"/>
      <c r="D1098" s="26" t="s">
        <v>31</v>
      </c>
      <c r="E1098" s="27">
        <v>170409</v>
      </c>
      <c r="F1098" s="26" t="s">
        <v>2023</v>
      </c>
      <c r="G1098" s="27">
        <v>26648</v>
      </c>
      <c r="H1098" s="39">
        <v>91</v>
      </c>
      <c r="I1098" s="30">
        <f t="shared" si="618"/>
        <v>91</v>
      </c>
      <c r="J1098" s="30">
        <v>0</v>
      </c>
      <c r="K1098" s="31" t="s">
        <v>83</v>
      </c>
      <c r="L1098" s="32"/>
      <c r="M1098" s="32"/>
      <c r="N1098" s="31">
        <v>6</v>
      </c>
      <c r="O1098" s="33">
        <f>VLOOKUP(K1098,Зони!B:D,2,FALSE)</f>
        <v>8.8000000000000007</v>
      </c>
      <c r="P1098" s="34">
        <f t="shared" si="619"/>
        <v>0.71524621212121209</v>
      </c>
      <c r="Q1098" s="34">
        <f t="shared" si="620"/>
        <v>0.42699999999999994</v>
      </c>
      <c r="R1098" s="26">
        <v>1</v>
      </c>
      <c r="S1098" s="35">
        <f>VLOOKUP(E1098,ящв!A:H,3,FALSE)</f>
        <v>20.100000000000001</v>
      </c>
      <c r="T1098" s="35">
        <f>VLOOKUP(E1098,ящв!A:H,4,FALSE)</f>
        <v>0.17499999999999999</v>
      </c>
      <c r="U1098" s="33">
        <v>61</v>
      </c>
      <c r="V1098" s="33">
        <v>41.5</v>
      </c>
      <c r="W1098" s="36">
        <v>69</v>
      </c>
      <c r="X1098" s="37">
        <f>VLOOKUP(E1098,шт!A:H,3,FALSE)</f>
        <v>22.56</v>
      </c>
      <c r="Y1098" s="38">
        <v>22.56</v>
      </c>
      <c r="Z1098" s="38">
        <v>69</v>
      </c>
      <c r="AA1098" s="38">
        <v>61</v>
      </c>
      <c r="AB1098" s="38">
        <v>42</v>
      </c>
      <c r="AC1098" s="11"/>
      <c r="AD1098" s="11"/>
      <c r="AE1098" s="11"/>
      <c r="AF1098" s="11"/>
      <c r="AG1098" s="11"/>
      <c r="AH1098" s="11"/>
      <c r="AI1098" s="11"/>
    </row>
    <row r="1099" spans="1:35" ht="46.5" customHeight="1" outlineLevel="1" x14ac:dyDescent="0.2">
      <c r="A1099" s="24">
        <f t="shared" si="617"/>
        <v>10</v>
      </c>
      <c r="B1099" s="25" t="s">
        <v>2024</v>
      </c>
      <c r="C1099" s="26"/>
      <c r="D1099" s="26"/>
      <c r="E1099" s="27">
        <v>174511</v>
      </c>
      <c r="F1099" s="26"/>
      <c r="G1099" s="26" t="s">
        <v>2025</v>
      </c>
      <c r="H1099" s="29"/>
      <c r="I1099" s="30">
        <f t="shared" si="618"/>
        <v>0</v>
      </c>
      <c r="J1099" s="30">
        <v>10</v>
      </c>
      <c r="K1099" s="31"/>
      <c r="L1099" s="32"/>
      <c r="M1099" s="32"/>
      <c r="N1099" s="32"/>
      <c r="O1099" s="33" t="e">
        <f>VLOOKUP(K1099,Зони!B:D,2,FALSE)</f>
        <v>#N/A</v>
      </c>
      <c r="P1099" s="34" t="str">
        <f t="shared" si="619"/>
        <v>немає даних</v>
      </c>
      <c r="Q1099" s="50" t="str">
        <f t="shared" si="620"/>
        <v>немає даних</v>
      </c>
      <c r="R1099" s="26">
        <v>1</v>
      </c>
      <c r="S1099" s="44" t="str">
        <f>IF(X1099&lt;&gt;"",X1099*R1099,"немає даних")</f>
        <v>немає даних</v>
      </c>
      <c r="T1099" s="35">
        <f>VLOOKUP(E1099,ящв!A:H,4,FALSE)</f>
        <v>0.16900000000000001</v>
      </c>
      <c r="U1099" s="33">
        <v>0</v>
      </c>
      <c r="V1099" s="33">
        <v>0</v>
      </c>
      <c r="W1099" s="36">
        <v>0</v>
      </c>
      <c r="X1099" s="38"/>
      <c r="Y1099" s="38"/>
      <c r="Z1099" s="38"/>
      <c r="AA1099" s="38"/>
      <c r="AB1099" s="38"/>
      <c r="AC1099" s="11"/>
      <c r="AD1099" s="11"/>
      <c r="AE1099" s="11"/>
      <c r="AF1099" s="11"/>
      <c r="AG1099" s="11"/>
      <c r="AH1099" s="11"/>
      <c r="AI1099" s="11"/>
    </row>
    <row r="1100" spans="1:35" ht="46.5" customHeight="1" outlineLevel="1" x14ac:dyDescent="0.2">
      <c r="A1100" s="24">
        <f t="shared" si="617"/>
        <v>69</v>
      </c>
      <c r="B1100" s="25" t="s">
        <v>2026</v>
      </c>
      <c r="C1100" s="26"/>
      <c r="D1100" s="26" t="s">
        <v>31</v>
      </c>
      <c r="E1100" s="27">
        <v>170410</v>
      </c>
      <c r="F1100" s="26" t="s">
        <v>2027</v>
      </c>
      <c r="G1100" s="27">
        <v>26652</v>
      </c>
      <c r="H1100" s="39">
        <v>9</v>
      </c>
      <c r="I1100" s="30">
        <f t="shared" si="618"/>
        <v>9</v>
      </c>
      <c r="J1100" s="30">
        <v>60</v>
      </c>
      <c r="K1100" s="31" t="s">
        <v>83</v>
      </c>
      <c r="L1100" s="32"/>
      <c r="M1100" s="32"/>
      <c r="N1100" s="31">
        <v>5</v>
      </c>
      <c r="O1100" s="33">
        <f>VLOOKUP(K1100,Зони!B:D,2,FALSE)</f>
        <v>8.8000000000000007</v>
      </c>
      <c r="P1100" s="34">
        <f t="shared" si="619"/>
        <v>0.72450000000000003</v>
      </c>
      <c r="Q1100" s="34">
        <f t="shared" si="620"/>
        <v>0.49419999999999997</v>
      </c>
      <c r="R1100" s="26">
        <v>1</v>
      </c>
      <c r="S1100" s="35">
        <f>VLOOKUP(E1100,ящв!A:H,3,FALSE)</f>
        <v>24.1</v>
      </c>
      <c r="T1100" s="35">
        <f>VLOOKUP(E1100,ящв!A:H,4,FALSE)</f>
        <v>0.191</v>
      </c>
      <c r="U1100" s="33">
        <v>70.599999999999994</v>
      </c>
      <c r="V1100" s="33">
        <v>46.2</v>
      </c>
      <c r="W1100" s="36">
        <v>58.7</v>
      </c>
      <c r="X1100" s="37">
        <f>VLOOKUP(E1100,шт!A:H,3,FALSE)</f>
        <v>24.17</v>
      </c>
      <c r="Y1100" s="38">
        <v>24.17</v>
      </c>
      <c r="Z1100" s="38">
        <v>70.599999999999994</v>
      </c>
      <c r="AA1100" s="38">
        <v>58.7</v>
      </c>
      <c r="AB1100" s="38">
        <v>46.2</v>
      </c>
      <c r="AC1100" s="11"/>
      <c r="AD1100" s="11"/>
      <c r="AE1100" s="11"/>
      <c r="AF1100" s="11"/>
      <c r="AG1100" s="11"/>
      <c r="AH1100" s="11"/>
      <c r="AI1100" s="11"/>
    </row>
    <row r="1101" spans="1:35" ht="46.5" customHeight="1" outlineLevel="1" x14ac:dyDescent="0.2">
      <c r="A1101" s="24">
        <f t="shared" si="617"/>
        <v>100</v>
      </c>
      <c r="B1101" s="25" t="s">
        <v>2028</v>
      </c>
      <c r="C1101" s="26"/>
      <c r="D1101" s="26"/>
      <c r="E1101" s="27">
        <v>174508</v>
      </c>
      <c r="F1101" s="26"/>
      <c r="G1101" s="26" t="s">
        <v>2029</v>
      </c>
      <c r="H1101" s="29"/>
      <c r="I1101" s="30">
        <f t="shared" si="618"/>
        <v>0</v>
      </c>
      <c r="J1101" s="30">
        <v>100</v>
      </c>
      <c r="K1101" s="31" t="s">
        <v>83</v>
      </c>
      <c r="L1101" s="32"/>
      <c r="M1101" s="32"/>
      <c r="N1101" s="31">
        <v>7</v>
      </c>
      <c r="O1101" s="33">
        <f>VLOOKUP(K1101,Зони!B:D,2,FALSE)</f>
        <v>8.8000000000000007</v>
      </c>
      <c r="P1101" s="34">
        <f t="shared" si="619"/>
        <v>0</v>
      </c>
      <c r="Q1101" s="50">
        <f t="shared" si="620"/>
        <v>0</v>
      </c>
      <c r="R1101" s="26">
        <v>1</v>
      </c>
      <c r="S1101" s="44">
        <f>IF(X1101&lt;&gt;"",X1101*R1101,"немає даних")</f>
        <v>7.44</v>
      </c>
      <c r="T1101" s="35">
        <f>VLOOKUP(E1101,ящв!A:H,4,FALSE)</f>
        <v>0.06</v>
      </c>
      <c r="U1101" s="33">
        <v>0</v>
      </c>
      <c r="V1101" s="33">
        <v>0</v>
      </c>
      <c r="W1101" s="36">
        <v>0</v>
      </c>
      <c r="X1101" s="37">
        <f>VLOOKUP(E1101,шт!A:H,3,FALSE)</f>
        <v>7.44</v>
      </c>
      <c r="Y1101" s="38">
        <v>7.44</v>
      </c>
      <c r="Z1101" s="38">
        <v>37</v>
      </c>
      <c r="AA1101" s="38">
        <v>37</v>
      </c>
      <c r="AB1101" s="38">
        <v>44</v>
      </c>
      <c r="AC1101" s="11"/>
      <c r="AD1101" s="11"/>
      <c r="AE1101" s="11"/>
      <c r="AF1101" s="11"/>
      <c r="AG1101" s="11"/>
      <c r="AH1101" s="11"/>
      <c r="AI1101" s="11"/>
    </row>
    <row r="1102" spans="1:35" ht="46.5" customHeight="1" outlineLevel="1" x14ac:dyDescent="0.2">
      <c r="A1102" s="24">
        <f t="shared" si="617"/>
        <v>177</v>
      </c>
      <c r="B1102" s="25" t="s">
        <v>2030</v>
      </c>
      <c r="C1102" s="26"/>
      <c r="D1102" s="26" t="s">
        <v>31</v>
      </c>
      <c r="E1102" s="27">
        <v>173502</v>
      </c>
      <c r="F1102" s="26" t="s">
        <v>2031</v>
      </c>
      <c r="G1102" s="27">
        <v>26642</v>
      </c>
      <c r="H1102" s="39">
        <v>77</v>
      </c>
      <c r="I1102" s="30">
        <f t="shared" si="618"/>
        <v>77</v>
      </c>
      <c r="J1102" s="30">
        <v>100</v>
      </c>
      <c r="K1102" s="31" t="s">
        <v>83</v>
      </c>
      <c r="L1102" s="32"/>
      <c r="M1102" s="32"/>
      <c r="N1102" s="31">
        <v>10</v>
      </c>
      <c r="O1102" s="33">
        <f>VLOOKUP(K1102,Зони!B:D,2,FALSE)</f>
        <v>8.8000000000000007</v>
      </c>
      <c r="P1102" s="34">
        <f t="shared" si="619"/>
        <v>0.7381704545454546</v>
      </c>
      <c r="Q1102" s="34">
        <f t="shared" si="620"/>
        <v>0.32340000000000002</v>
      </c>
      <c r="R1102" s="26">
        <v>1</v>
      </c>
      <c r="S1102" s="35">
        <f>VLOOKUP(E1102,ящв!A:H,3,FALSE)</f>
        <v>8.4</v>
      </c>
      <c r="T1102" s="35">
        <f>VLOOKUP(E1102,ящв!A:H,4,FALSE)</f>
        <v>5.6000000000000001E-2</v>
      </c>
      <c r="U1102" s="33">
        <v>46.2</v>
      </c>
      <c r="V1102" s="33">
        <v>36.700000000000003</v>
      </c>
      <c r="W1102" s="36">
        <v>32.799999999999997</v>
      </c>
      <c r="X1102" s="37">
        <f>VLOOKUP(E1102,шт!A:H,3,FALSE)</f>
        <v>8.2200000000000006</v>
      </c>
      <c r="Y1102" s="38">
        <v>8.2200000000000006</v>
      </c>
      <c r="Z1102" s="38">
        <v>46</v>
      </c>
      <c r="AA1102" s="38">
        <v>36</v>
      </c>
      <c r="AB1102" s="38">
        <v>32</v>
      </c>
      <c r="AC1102" s="11"/>
      <c r="AD1102" s="11"/>
      <c r="AE1102" s="11"/>
      <c r="AF1102" s="11"/>
      <c r="AG1102" s="11"/>
      <c r="AH1102" s="11"/>
      <c r="AI1102" s="11"/>
    </row>
    <row r="1103" spans="1:35" ht="46.5" customHeight="1" outlineLevel="1" x14ac:dyDescent="0.2">
      <c r="A1103" s="24">
        <f t="shared" si="617"/>
        <v>50</v>
      </c>
      <c r="B1103" s="25" t="s">
        <v>2032</v>
      </c>
      <c r="C1103" s="26"/>
      <c r="D1103" s="26" t="s">
        <v>31</v>
      </c>
      <c r="E1103" s="27">
        <v>174509</v>
      </c>
      <c r="F1103" s="26"/>
      <c r="G1103" s="26" t="s">
        <v>2033</v>
      </c>
      <c r="H1103" s="29"/>
      <c r="I1103" s="30">
        <f t="shared" si="618"/>
        <v>0</v>
      </c>
      <c r="J1103" s="30">
        <v>50</v>
      </c>
      <c r="K1103" s="31"/>
      <c r="L1103" s="32"/>
      <c r="M1103" s="32"/>
      <c r="N1103" s="32"/>
      <c r="O1103" s="33" t="e">
        <f>VLOOKUP(K1103,Зони!B:D,2,FALSE)</f>
        <v>#N/A</v>
      </c>
      <c r="P1103" s="34" t="str">
        <f t="shared" si="619"/>
        <v>немає даних</v>
      </c>
      <c r="Q1103" s="50" t="str">
        <f t="shared" si="620"/>
        <v>немає даних</v>
      </c>
      <c r="R1103" s="26">
        <v>1</v>
      </c>
      <c r="S1103" s="44">
        <f>IF(X1103&lt;&gt;"",X1103*R1103,"немає даних")</f>
        <v>11.65</v>
      </c>
      <c r="T1103" s="35">
        <f>VLOOKUP(E1103,ящв!A:H,4,FALSE)</f>
        <v>0.1</v>
      </c>
      <c r="U1103" s="33">
        <v>0</v>
      </c>
      <c r="V1103" s="33">
        <v>0</v>
      </c>
      <c r="W1103" s="36">
        <v>0</v>
      </c>
      <c r="X1103" s="37">
        <f>VLOOKUP(E1103,шт!A:H,3,FALSE)</f>
        <v>11.65</v>
      </c>
      <c r="Y1103" s="38">
        <v>11.65</v>
      </c>
      <c r="Z1103" s="38">
        <v>55</v>
      </c>
      <c r="AA1103" s="38">
        <v>55</v>
      </c>
      <c r="AB1103" s="38">
        <v>33</v>
      </c>
      <c r="AC1103" s="11"/>
      <c r="AD1103" s="11"/>
      <c r="AE1103" s="11"/>
      <c r="AF1103" s="11"/>
      <c r="AG1103" s="11"/>
      <c r="AH1103" s="11"/>
      <c r="AI1103" s="11"/>
    </row>
    <row r="1104" spans="1:35" ht="46.5" customHeight="1" outlineLevel="1" x14ac:dyDescent="0.2">
      <c r="A1104" s="24">
        <f t="shared" si="617"/>
        <v>555</v>
      </c>
      <c r="B1104" s="25" t="s">
        <v>2034</v>
      </c>
      <c r="C1104" s="26"/>
      <c r="D1104" s="26" t="s">
        <v>31</v>
      </c>
      <c r="E1104" s="27">
        <v>170407</v>
      </c>
      <c r="F1104" s="26" t="s">
        <v>2035</v>
      </c>
      <c r="G1104" s="27">
        <v>26644</v>
      </c>
      <c r="H1104" s="39">
        <v>305</v>
      </c>
      <c r="I1104" s="30">
        <f t="shared" si="618"/>
        <v>305</v>
      </c>
      <c r="J1104" s="30">
        <v>250</v>
      </c>
      <c r="K1104" s="31" t="s">
        <v>83</v>
      </c>
      <c r="L1104" s="32"/>
      <c r="M1104" s="32"/>
      <c r="N1104" s="31">
        <v>10</v>
      </c>
      <c r="O1104" s="33">
        <f>VLOOKUP(K1104,Зони!B:D,2,FALSE)</f>
        <v>8.8000000000000007</v>
      </c>
      <c r="P1104" s="34">
        <f t="shared" si="619"/>
        <v>2.5227272727272725</v>
      </c>
      <c r="Q1104" s="34">
        <f t="shared" si="620"/>
        <v>1.5</v>
      </c>
      <c r="R1104" s="26">
        <v>1</v>
      </c>
      <c r="S1104" s="35">
        <f>VLOOKUP(E1104,ящв!A:H,3,FALSE)</f>
        <v>12.7</v>
      </c>
      <c r="T1104" s="35">
        <f>VLOOKUP(E1104,ящв!A:H,4,FALSE)</f>
        <v>7.6999999999999999E-2</v>
      </c>
      <c r="U1104" s="33">
        <v>60</v>
      </c>
      <c r="V1104" s="33">
        <v>40</v>
      </c>
      <c r="W1104" s="36">
        <v>32.200000000000003</v>
      </c>
      <c r="X1104" s="37">
        <f>VLOOKUP(E1104,шт!A:H,3,FALSE)</f>
        <v>13.28</v>
      </c>
      <c r="Y1104" s="38">
        <v>13.28</v>
      </c>
      <c r="Z1104" s="38">
        <v>60</v>
      </c>
      <c r="AA1104" s="38">
        <v>40</v>
      </c>
      <c r="AB1104" s="38">
        <v>33</v>
      </c>
      <c r="AC1104" s="11"/>
      <c r="AD1104" s="11"/>
      <c r="AE1104" s="11"/>
      <c r="AF1104" s="11"/>
      <c r="AG1104" s="11"/>
      <c r="AH1104" s="11"/>
      <c r="AI1104" s="11"/>
    </row>
    <row r="1105" spans="1:35" ht="46.5" customHeight="1" outlineLevel="1" x14ac:dyDescent="0.2">
      <c r="A1105" s="24">
        <f t="shared" si="617"/>
        <v>30</v>
      </c>
      <c r="B1105" s="25" t="s">
        <v>2036</v>
      </c>
      <c r="C1105" s="26"/>
      <c r="D1105" s="26" t="s">
        <v>31</v>
      </c>
      <c r="E1105" s="27">
        <v>174510</v>
      </c>
      <c r="F1105" s="26"/>
      <c r="G1105" s="26" t="s">
        <v>2037</v>
      </c>
      <c r="H1105" s="29"/>
      <c r="I1105" s="30">
        <f t="shared" si="618"/>
        <v>0</v>
      </c>
      <c r="J1105" s="30">
        <v>30</v>
      </c>
      <c r="K1105" s="31"/>
      <c r="L1105" s="32"/>
      <c r="M1105" s="32"/>
      <c r="N1105" s="32"/>
      <c r="O1105" s="33" t="e">
        <f>VLOOKUP(K1105,Зони!B:D,2,FALSE)</f>
        <v>#N/A</v>
      </c>
      <c r="P1105" s="34" t="str">
        <f t="shared" si="619"/>
        <v>немає даних</v>
      </c>
      <c r="Q1105" s="50" t="str">
        <f t="shared" si="620"/>
        <v>немає даних</v>
      </c>
      <c r="R1105" s="26">
        <v>1</v>
      </c>
      <c r="S1105" s="44">
        <f>IF(X1105&lt;&gt;"",X1105*R1105,"немає даних")</f>
        <v>13.32</v>
      </c>
      <c r="T1105" s="35">
        <f>VLOOKUP(E1105,ящв!A:H,4,FALSE)</f>
        <v>0.126</v>
      </c>
      <c r="U1105" s="33">
        <v>0</v>
      </c>
      <c r="V1105" s="33">
        <v>0</v>
      </c>
      <c r="W1105" s="36">
        <v>0</v>
      </c>
      <c r="X1105" s="37">
        <f>VLOOKUP(E1105,шт!A:H,3,FALSE)</f>
        <v>13.32</v>
      </c>
      <c r="Y1105" s="38">
        <v>13.32</v>
      </c>
      <c r="Z1105" s="38">
        <v>58</v>
      </c>
      <c r="AA1105" s="38">
        <v>55.5</v>
      </c>
      <c r="AB1105" s="38">
        <v>39</v>
      </c>
      <c r="AC1105" s="11"/>
      <c r="AD1105" s="11"/>
      <c r="AE1105" s="11"/>
      <c r="AF1105" s="11"/>
      <c r="AG1105" s="11"/>
      <c r="AH1105" s="11"/>
      <c r="AI1105" s="11"/>
    </row>
    <row r="1106" spans="1:35" ht="46.5" customHeight="1" outlineLevel="1" x14ac:dyDescent="0.2">
      <c r="A1106" s="24">
        <f t="shared" si="617"/>
        <v>652</v>
      </c>
      <c r="B1106" s="25" t="s">
        <v>2038</v>
      </c>
      <c r="C1106" s="26"/>
      <c r="D1106" s="26" t="s">
        <v>31</v>
      </c>
      <c r="E1106" s="27">
        <v>170408</v>
      </c>
      <c r="F1106" s="26" t="s">
        <v>2039</v>
      </c>
      <c r="G1106" s="27">
        <v>26646</v>
      </c>
      <c r="H1106" s="39">
        <v>202</v>
      </c>
      <c r="I1106" s="30">
        <f t="shared" si="618"/>
        <v>202</v>
      </c>
      <c r="J1106" s="30">
        <v>450</v>
      </c>
      <c r="K1106" s="31" t="s">
        <v>83</v>
      </c>
      <c r="L1106" s="32"/>
      <c r="M1106" s="32"/>
      <c r="N1106" s="31">
        <v>6</v>
      </c>
      <c r="O1106" s="33">
        <f>VLOOKUP(K1106,Зони!B:D,2,FALSE)</f>
        <v>8.8000000000000007</v>
      </c>
      <c r="P1106" s="34">
        <f t="shared" si="619"/>
        <v>4.9393939393939394</v>
      </c>
      <c r="Q1106" s="34">
        <f t="shared" si="620"/>
        <v>2.94</v>
      </c>
      <c r="R1106" s="26">
        <v>1</v>
      </c>
      <c r="S1106" s="35">
        <f>VLOOKUP(E1106,ящв!A:H,3,FALSE)</f>
        <v>17.399999999999999</v>
      </c>
      <c r="T1106" s="35">
        <f>VLOOKUP(E1106,ящв!A:H,4,FALSE)</f>
        <v>0.13900000000000001</v>
      </c>
      <c r="U1106" s="33">
        <v>60</v>
      </c>
      <c r="V1106" s="33">
        <v>40</v>
      </c>
      <c r="W1106" s="36">
        <v>58</v>
      </c>
      <c r="X1106" s="37">
        <f>VLOOKUP(E1106,шт!A:H,3,FALSE)</f>
        <v>18.2</v>
      </c>
      <c r="Y1106" s="38">
        <v>18.2</v>
      </c>
      <c r="Z1106" s="38">
        <v>60</v>
      </c>
      <c r="AA1106" s="38">
        <v>58</v>
      </c>
      <c r="AB1106" s="38">
        <v>40</v>
      </c>
      <c r="AC1106" s="11"/>
      <c r="AD1106" s="11"/>
      <c r="AE1106" s="11"/>
      <c r="AF1106" s="11"/>
      <c r="AG1106" s="11"/>
      <c r="AH1106" s="11"/>
      <c r="AI1106" s="11"/>
    </row>
    <row r="1107" spans="1:35" ht="12" customHeight="1" outlineLevel="1" x14ac:dyDescent="0.2">
      <c r="A1107" s="11"/>
      <c r="B1107" s="18" t="s">
        <v>2040</v>
      </c>
      <c r="C1107" s="19"/>
      <c r="D1107" s="20"/>
      <c r="E1107" s="21"/>
      <c r="F1107" s="21"/>
      <c r="G1107" s="21"/>
      <c r="H1107" s="20"/>
      <c r="I1107" s="21"/>
      <c r="J1107" s="21"/>
      <c r="K1107" s="21"/>
      <c r="L1107" s="21"/>
      <c r="M1107" s="21"/>
      <c r="N1107" s="21"/>
      <c r="O1107" s="21"/>
      <c r="P1107" s="106"/>
      <c r="Q1107" s="23"/>
      <c r="R1107" s="21"/>
      <c r="S1107" s="20"/>
      <c r="T1107" s="20"/>
      <c r="U1107" s="21"/>
      <c r="V1107" s="21"/>
      <c r="W1107" s="21"/>
      <c r="X1107" s="21"/>
      <c r="Y1107" s="21"/>
      <c r="Z1107" s="21"/>
      <c r="AA1107" s="21"/>
      <c r="AB1107" s="21"/>
    </row>
    <row r="1108" spans="1:35" ht="46.5" customHeight="1" outlineLevel="1" x14ac:dyDescent="0.2">
      <c r="A1108" s="24">
        <f t="shared" ref="A1108:A1112" si="621">J1108+I1108</f>
        <v>69</v>
      </c>
      <c r="B1108" s="132" t="s">
        <v>2041</v>
      </c>
      <c r="C1108" s="26"/>
      <c r="D1108" s="26" t="s">
        <v>31</v>
      </c>
      <c r="E1108" s="27">
        <v>169009</v>
      </c>
      <c r="F1108" s="26" t="s">
        <v>2042</v>
      </c>
      <c r="G1108" s="27"/>
      <c r="H1108" s="39">
        <v>138</v>
      </c>
      <c r="I1108" s="30">
        <f t="shared" ref="I1108:I1112" si="622">H1108/R1108</f>
        <v>69</v>
      </c>
      <c r="J1108" s="30">
        <v>0</v>
      </c>
      <c r="K1108" s="31" t="s">
        <v>83</v>
      </c>
      <c r="L1108" s="32"/>
      <c r="M1108" s="32"/>
      <c r="N1108" s="31">
        <v>8</v>
      </c>
      <c r="O1108" s="33">
        <f>VLOOKUP(K1108,Зони!B:D,2,FALSE)</f>
        <v>8.8000000000000007</v>
      </c>
      <c r="P1108" s="34">
        <f t="shared" ref="P1108:P1112" si="623">IFERROR(A1108/N1108*V1108/100/O1108,"немає даних")</f>
        <v>0.40674715909090908</v>
      </c>
      <c r="Q1108" s="34">
        <f t="shared" ref="Q1108:Q1112" si="624">IFERROR(ROUND(P1108,1)*U1108/100,"немає даних")</f>
        <v>0.318</v>
      </c>
      <c r="R1108" s="26">
        <v>2</v>
      </c>
      <c r="S1108" s="35">
        <f>VLOOKUP(E1108,ящв!A:H,3,FALSE)</f>
        <v>22.4</v>
      </c>
      <c r="T1108" s="35">
        <f>VLOOKUP(E1108,ящв!A:H,4,FALSE)</f>
        <v>0.113</v>
      </c>
      <c r="U1108" s="33">
        <v>79.5</v>
      </c>
      <c r="V1108" s="33">
        <v>41.5</v>
      </c>
      <c r="W1108" s="36">
        <v>34.1</v>
      </c>
      <c r="X1108" s="37">
        <f>VLOOKUP(E1108,шт!A:H,3,FALSE)</f>
        <v>11.34</v>
      </c>
      <c r="Y1108" s="38">
        <v>11.34</v>
      </c>
      <c r="Z1108" s="38">
        <v>40</v>
      </c>
      <c r="AA1108" s="38">
        <v>39</v>
      </c>
      <c r="AB1108" s="38">
        <v>32</v>
      </c>
      <c r="AC1108" s="11"/>
      <c r="AD1108" s="11"/>
      <c r="AE1108" s="11"/>
      <c r="AF1108" s="11"/>
      <c r="AG1108" s="11"/>
      <c r="AH1108" s="11"/>
      <c r="AI1108" s="11"/>
    </row>
    <row r="1109" spans="1:35" ht="46.5" customHeight="1" outlineLevel="1" x14ac:dyDescent="0.2">
      <c r="A1109" s="24">
        <f t="shared" si="621"/>
        <v>14.5</v>
      </c>
      <c r="B1109" s="25" t="s">
        <v>2043</v>
      </c>
      <c r="C1109" s="26"/>
      <c r="D1109" s="26" t="s">
        <v>31</v>
      </c>
      <c r="E1109" s="27">
        <v>169008</v>
      </c>
      <c r="F1109" s="26" t="s">
        <v>2044</v>
      </c>
      <c r="G1109" s="27">
        <v>26670</v>
      </c>
      <c r="H1109" s="39">
        <v>9</v>
      </c>
      <c r="I1109" s="30">
        <f t="shared" si="622"/>
        <v>4.5</v>
      </c>
      <c r="J1109" s="30">
        <v>10</v>
      </c>
      <c r="K1109" s="31"/>
      <c r="L1109" s="32"/>
      <c r="M1109" s="32"/>
      <c r="N1109" s="32"/>
      <c r="O1109" s="33" t="e">
        <f>VLOOKUP(K1109,Зони!B:D,2,FALSE)</f>
        <v>#N/A</v>
      </c>
      <c r="P1109" s="34" t="str">
        <f t="shared" si="623"/>
        <v>немає даних</v>
      </c>
      <c r="Q1109" s="50" t="str">
        <f t="shared" si="624"/>
        <v>немає даних</v>
      </c>
      <c r="R1109" s="26">
        <v>2</v>
      </c>
      <c r="S1109" s="35">
        <f>VLOOKUP(E1109,ящв!A:H,3,FALSE)</f>
        <v>21</v>
      </c>
      <c r="T1109" s="35">
        <f>VLOOKUP(E1109,ящв!A:H,4,FALSE)</f>
        <v>0.11</v>
      </c>
      <c r="U1109" s="33">
        <v>72.099999999999994</v>
      </c>
      <c r="V1109" s="33">
        <v>46.5</v>
      </c>
      <c r="W1109" s="36">
        <v>32.799999999999997</v>
      </c>
      <c r="X1109" s="37">
        <f>VLOOKUP(E1109,шт!A:H,3,FALSE)</f>
        <v>10</v>
      </c>
      <c r="Y1109" s="38">
        <v>10</v>
      </c>
      <c r="Z1109" s="38">
        <v>45</v>
      </c>
      <c r="AA1109" s="38">
        <v>35</v>
      </c>
      <c r="AB1109" s="38">
        <v>30.5</v>
      </c>
      <c r="AC1109" s="11"/>
      <c r="AD1109" s="11"/>
      <c r="AE1109" s="11"/>
      <c r="AF1109" s="11"/>
      <c r="AG1109" s="11"/>
      <c r="AH1109" s="11"/>
      <c r="AI1109" s="11"/>
    </row>
    <row r="1110" spans="1:35" ht="46.5" customHeight="1" outlineLevel="1" x14ac:dyDescent="0.2">
      <c r="A1110" s="24">
        <f t="shared" si="621"/>
        <v>3</v>
      </c>
      <c r="B1110" s="25" t="s">
        <v>2045</v>
      </c>
      <c r="C1110" s="26"/>
      <c r="D1110" s="26" t="s">
        <v>31</v>
      </c>
      <c r="E1110" s="27">
        <v>173515</v>
      </c>
      <c r="F1110" s="26" t="s">
        <v>2046</v>
      </c>
      <c r="G1110" s="27">
        <v>26662</v>
      </c>
      <c r="H1110" s="39">
        <v>6</v>
      </c>
      <c r="I1110" s="30">
        <f t="shared" si="622"/>
        <v>3</v>
      </c>
      <c r="J1110" s="30">
        <v>0</v>
      </c>
      <c r="K1110" s="31"/>
      <c r="L1110" s="32"/>
      <c r="M1110" s="32"/>
      <c r="N1110" s="32"/>
      <c r="O1110" s="33" t="e">
        <f>VLOOKUP(K1110,Зони!B:D,2,FALSE)</f>
        <v>#N/A</v>
      </c>
      <c r="P1110" s="34" t="str">
        <f t="shared" si="623"/>
        <v>немає даних</v>
      </c>
      <c r="Q1110" s="50" t="str">
        <f t="shared" si="624"/>
        <v>немає даних</v>
      </c>
      <c r="R1110" s="26">
        <v>2</v>
      </c>
      <c r="S1110" s="35">
        <f>VLOOKUP(E1110,ящв!A:H,3,FALSE)</f>
        <v>5.8</v>
      </c>
      <c r="T1110" s="35">
        <f>VLOOKUP(E1110,ящв!A:H,4,FALSE)</f>
        <v>3.7999999999999999E-2</v>
      </c>
      <c r="U1110" s="33">
        <v>56</v>
      </c>
      <c r="V1110" s="33">
        <v>28.5</v>
      </c>
      <c r="W1110" s="36">
        <v>24</v>
      </c>
      <c r="X1110" s="38">
        <f>VLOOKUP(E1110,шт!A:H,3,FALSE)</f>
        <v>0</v>
      </c>
      <c r="Y1110" s="38">
        <v>0</v>
      </c>
      <c r="Z1110" s="38">
        <v>27</v>
      </c>
      <c r="AA1110" s="38">
        <v>27</v>
      </c>
      <c r="AB1110" s="38">
        <v>22</v>
      </c>
      <c r="AC1110" s="11"/>
      <c r="AD1110" s="11"/>
      <c r="AE1110" s="11"/>
      <c r="AF1110" s="11"/>
      <c r="AG1110" s="11"/>
      <c r="AH1110" s="11"/>
      <c r="AI1110" s="11"/>
    </row>
    <row r="1111" spans="1:35" ht="46.5" customHeight="1" outlineLevel="1" x14ac:dyDescent="0.2">
      <c r="A1111" s="24">
        <f t="shared" si="621"/>
        <v>82</v>
      </c>
      <c r="B1111" s="25" t="s">
        <v>2047</v>
      </c>
      <c r="C1111" s="26"/>
      <c r="D1111" s="26"/>
      <c r="E1111" s="27">
        <v>173292</v>
      </c>
      <c r="F1111" s="26" t="s">
        <v>2048</v>
      </c>
      <c r="G1111" s="27">
        <v>26664</v>
      </c>
      <c r="H1111" s="39">
        <v>164</v>
      </c>
      <c r="I1111" s="30">
        <f t="shared" si="622"/>
        <v>82</v>
      </c>
      <c r="J1111" s="30">
        <v>0</v>
      </c>
      <c r="K1111" s="31" t="s">
        <v>83</v>
      </c>
      <c r="L1111" s="32"/>
      <c r="M1111" s="32"/>
      <c r="N1111" s="31">
        <v>8</v>
      </c>
      <c r="O1111" s="33">
        <f>VLOOKUP(K1111,Зони!B:D,2,FALSE)</f>
        <v>8.8000000000000007</v>
      </c>
      <c r="P1111" s="34">
        <f t="shared" si="623"/>
        <v>0.39602272727272725</v>
      </c>
      <c r="Q1111" s="34">
        <f t="shared" si="624"/>
        <v>0.20800000000000002</v>
      </c>
      <c r="R1111" s="26">
        <v>2</v>
      </c>
      <c r="S1111" s="35">
        <f>VLOOKUP(E1111,ящв!A:H,3,FALSE)</f>
        <v>7.5</v>
      </c>
      <c r="T1111" s="35">
        <f>VLOOKUP(E1111,ящв!A:H,4,FALSE)</f>
        <v>5.0999999999999997E-2</v>
      </c>
      <c r="U1111" s="33">
        <v>52</v>
      </c>
      <c r="V1111" s="33">
        <v>34</v>
      </c>
      <c r="W1111" s="36">
        <v>29</v>
      </c>
      <c r="X1111" s="37">
        <f>VLOOKUP(E1111,шт!A:H,3,FALSE)</f>
        <v>3.52</v>
      </c>
      <c r="Y1111" s="38">
        <v>3.52</v>
      </c>
      <c r="Z1111" s="38">
        <v>32.5</v>
      </c>
      <c r="AA1111" s="38">
        <v>27.5</v>
      </c>
      <c r="AB1111" s="38">
        <v>25</v>
      </c>
      <c r="AC1111" s="11"/>
      <c r="AD1111" s="11"/>
      <c r="AE1111" s="11"/>
      <c r="AF1111" s="11"/>
      <c r="AG1111" s="11"/>
      <c r="AH1111" s="11"/>
      <c r="AI1111" s="11"/>
    </row>
    <row r="1112" spans="1:35" ht="46.5" customHeight="1" outlineLevel="1" x14ac:dyDescent="0.2">
      <c r="A1112" s="24">
        <f t="shared" si="621"/>
        <v>164</v>
      </c>
      <c r="B1112" s="25" t="s">
        <v>2049</v>
      </c>
      <c r="C1112" s="26"/>
      <c r="D1112" s="26" t="s">
        <v>31</v>
      </c>
      <c r="E1112" s="27">
        <v>169007</v>
      </c>
      <c r="F1112" s="26" t="s">
        <v>2050</v>
      </c>
      <c r="G1112" s="73">
        <v>26668</v>
      </c>
      <c r="H1112" s="39">
        <v>108</v>
      </c>
      <c r="I1112" s="30">
        <f t="shared" si="622"/>
        <v>54</v>
      </c>
      <c r="J1112" s="30">
        <v>110</v>
      </c>
      <c r="K1112" s="31" t="s">
        <v>83</v>
      </c>
      <c r="L1112" s="32"/>
      <c r="M1112" s="32"/>
      <c r="N1112" s="31">
        <v>8</v>
      </c>
      <c r="O1112" s="33">
        <f>VLOOKUP(K1112,Зони!B:D,2,FALSE)</f>
        <v>8.8000000000000007</v>
      </c>
      <c r="P1112" s="34">
        <f t="shared" si="623"/>
        <v>1.0249999999999999</v>
      </c>
      <c r="Q1112" s="34">
        <f t="shared" si="624"/>
        <v>0.72099999999999997</v>
      </c>
      <c r="R1112" s="26">
        <v>2</v>
      </c>
      <c r="S1112" s="35">
        <f>VLOOKUP(E1112,ящв!A:H,3,FALSE)</f>
        <v>17.899999999999999</v>
      </c>
      <c r="T1112" s="35">
        <f>VLOOKUP(E1112,ящв!A:H,4,FALSE)</f>
        <v>9.9000000000000005E-2</v>
      </c>
      <c r="U1112" s="33">
        <v>72.099999999999994</v>
      </c>
      <c r="V1112" s="33">
        <v>44</v>
      </c>
      <c r="W1112" s="36">
        <v>31.3</v>
      </c>
      <c r="X1112" s="37">
        <f>VLOOKUP(E1112,шт!A:H,3,FALSE)</f>
        <v>8.5</v>
      </c>
      <c r="Y1112" s="38">
        <v>8.5</v>
      </c>
      <c r="Z1112" s="38">
        <v>43</v>
      </c>
      <c r="AA1112" s="38">
        <v>35</v>
      </c>
      <c r="AB1112" s="38">
        <v>29</v>
      </c>
      <c r="AC1112" s="11"/>
      <c r="AD1112" s="11"/>
      <c r="AE1112" s="11"/>
      <c r="AF1112" s="11"/>
      <c r="AG1112" s="11"/>
      <c r="AH1112" s="11"/>
      <c r="AI1112" s="11"/>
    </row>
    <row r="1113" spans="1:35" ht="12" customHeight="1" outlineLevel="1" x14ac:dyDescent="0.2">
      <c r="A1113" s="11"/>
      <c r="B1113" s="18" t="s">
        <v>2051</v>
      </c>
      <c r="C1113" s="19"/>
      <c r="D1113" s="20"/>
      <c r="E1113" s="21"/>
      <c r="F1113" s="21"/>
      <c r="G1113" s="21"/>
      <c r="H1113" s="20"/>
      <c r="I1113" s="21"/>
      <c r="J1113" s="21"/>
      <c r="K1113" s="21"/>
      <c r="L1113" s="21"/>
      <c r="M1113" s="21"/>
      <c r="N1113" s="21"/>
      <c r="O1113" s="21"/>
      <c r="P1113" s="106"/>
      <c r="Q1113" s="23"/>
      <c r="R1113" s="21"/>
      <c r="S1113" s="20"/>
      <c r="T1113" s="20"/>
      <c r="U1113" s="21"/>
      <c r="V1113" s="21"/>
      <c r="W1113" s="21"/>
      <c r="X1113" s="21"/>
      <c r="Y1113" s="21"/>
      <c r="Z1113" s="21"/>
      <c r="AA1113" s="21"/>
      <c r="AB1113" s="21"/>
    </row>
    <row r="1114" spans="1:35" ht="46.5" customHeight="1" outlineLevel="1" x14ac:dyDescent="0.2">
      <c r="A1114" s="24">
        <f t="shared" ref="A1114:A1122" si="625">J1114+I1114</f>
        <v>95.666666666666671</v>
      </c>
      <c r="B1114" s="25" t="s">
        <v>2052</v>
      </c>
      <c r="C1114" s="26"/>
      <c r="D1114" s="26" t="s">
        <v>31</v>
      </c>
      <c r="E1114" s="27">
        <v>168236</v>
      </c>
      <c r="F1114" s="26" t="s">
        <v>2053</v>
      </c>
      <c r="G1114" s="27">
        <v>29059</v>
      </c>
      <c r="H1114" s="39">
        <v>861</v>
      </c>
      <c r="I1114" s="30">
        <f t="shared" ref="I1114:I1122" si="626">H1114/R1114</f>
        <v>95.666666666666671</v>
      </c>
      <c r="J1114" s="30">
        <v>0</v>
      </c>
      <c r="K1114" s="31" t="s">
        <v>38</v>
      </c>
      <c r="L1114" s="32"/>
      <c r="M1114" s="32"/>
      <c r="N1114" s="32"/>
      <c r="O1114" s="33">
        <f>VLOOKUP(K1114,Зони!B:D,2,FALSE)</f>
        <v>0</v>
      </c>
      <c r="P1114" s="34" t="str">
        <f t="shared" ref="P1114:P1122" si="627">IFERROR(A1114/N1114*V1114/100/O1114,"немає даних")</f>
        <v>немає даних</v>
      </c>
      <c r="Q1114" s="50" t="str">
        <f t="shared" ref="Q1114:Q1121" si="628">IFERROR(ROUND(P1114,1)*U1114/100,"немає даних")</f>
        <v>немає даних</v>
      </c>
      <c r="R1114" s="26">
        <v>9</v>
      </c>
      <c r="S1114" s="35">
        <f>VLOOKUP(E1114,ящв!A:H,3,FALSE)</f>
        <v>2.2999999999999998</v>
      </c>
      <c r="T1114" s="35">
        <f>VLOOKUP(E1114,ящв!A:H,4,FALSE)</f>
        <v>4.4999999999999998E-2</v>
      </c>
      <c r="U1114" s="33">
        <v>42</v>
      </c>
      <c r="V1114" s="33">
        <v>20.5</v>
      </c>
      <c r="W1114" s="36">
        <v>52</v>
      </c>
      <c r="X1114" s="37">
        <f>VLOOKUP(E1114,шт!A:H,3,FALSE)</f>
        <v>0.2</v>
      </c>
      <c r="Y1114" s="38">
        <v>0.2</v>
      </c>
      <c r="Z1114" s="38">
        <v>52</v>
      </c>
      <c r="AA1114" s="38">
        <v>20.5</v>
      </c>
      <c r="AB1114" s="38">
        <v>4</v>
      </c>
      <c r="AC1114" s="11"/>
      <c r="AD1114" s="11"/>
      <c r="AE1114" s="11"/>
      <c r="AF1114" s="11"/>
      <c r="AG1114" s="11"/>
      <c r="AH1114" s="11"/>
      <c r="AI1114" s="11"/>
    </row>
    <row r="1115" spans="1:35" ht="46.5" customHeight="1" outlineLevel="1" x14ac:dyDescent="0.2">
      <c r="A1115" s="24">
        <f t="shared" si="625"/>
        <v>1341</v>
      </c>
      <c r="B1115" s="25" t="s">
        <v>2054</v>
      </c>
      <c r="C1115" s="26"/>
      <c r="D1115" s="26"/>
      <c r="E1115" s="27">
        <v>168666</v>
      </c>
      <c r="F1115" s="26" t="s">
        <v>2055</v>
      </c>
      <c r="G1115" s="26" t="s">
        <v>2056</v>
      </c>
      <c r="H1115" s="51">
        <v>1341</v>
      </c>
      <c r="I1115" s="30">
        <f t="shared" si="626"/>
        <v>1341</v>
      </c>
      <c r="J1115" s="30">
        <v>0</v>
      </c>
      <c r="K1115" s="31" t="s">
        <v>38</v>
      </c>
      <c r="L1115" s="32"/>
      <c r="M1115" s="32"/>
      <c r="N1115" s="32"/>
      <c r="O1115" s="33">
        <f>VLOOKUP(K1115,Зони!B:D,2,FALSE)</f>
        <v>0</v>
      </c>
      <c r="P1115" s="34" t="str">
        <f t="shared" si="627"/>
        <v>немає даних</v>
      </c>
      <c r="Q1115" s="50" t="str">
        <f t="shared" si="628"/>
        <v>немає даних</v>
      </c>
      <c r="R1115" s="26">
        <v>1</v>
      </c>
      <c r="S1115" s="35">
        <f>VLOOKUP(E1115,ящв!A:H,3,FALSE)</f>
        <v>0.36</v>
      </c>
      <c r="T1115" s="35">
        <f>VLOOKUP(E1115,ящв!A:H,4,FALSE)</f>
        <v>4.0000000000000001E-3</v>
      </c>
      <c r="U1115" s="33">
        <v>300</v>
      </c>
      <c r="V1115" s="33">
        <v>3.5</v>
      </c>
      <c r="W1115" s="36">
        <v>3.5</v>
      </c>
      <c r="X1115" s="37">
        <f>VLOOKUP(E1115,шт!A:H,3,FALSE)</f>
        <v>0.67</v>
      </c>
      <c r="Y1115" s="38">
        <v>0.67</v>
      </c>
      <c r="Z1115" s="38">
        <v>34</v>
      </c>
      <c r="AA1115" s="38">
        <v>27</v>
      </c>
      <c r="AB1115" s="38">
        <v>12</v>
      </c>
      <c r="AC1115" s="11"/>
      <c r="AD1115" s="11"/>
      <c r="AE1115" s="11"/>
      <c r="AF1115" s="11"/>
      <c r="AG1115" s="11"/>
      <c r="AH1115" s="11"/>
      <c r="AI1115" s="11"/>
    </row>
    <row r="1116" spans="1:35" ht="46.5" customHeight="1" outlineLevel="1" x14ac:dyDescent="0.2">
      <c r="A1116" s="24">
        <f t="shared" si="625"/>
        <v>4</v>
      </c>
      <c r="B1116" s="25" t="s">
        <v>2057</v>
      </c>
      <c r="C1116" s="26"/>
      <c r="D1116" s="26"/>
      <c r="E1116" s="27">
        <v>168224</v>
      </c>
      <c r="F1116" s="26" t="s">
        <v>2058</v>
      </c>
      <c r="G1116" s="27">
        <v>10797</v>
      </c>
      <c r="H1116" s="39">
        <v>4</v>
      </c>
      <c r="I1116" s="30">
        <f t="shared" si="626"/>
        <v>4</v>
      </c>
      <c r="J1116" s="30">
        <v>0</v>
      </c>
      <c r="K1116" s="31" t="s">
        <v>33</v>
      </c>
      <c r="L1116" s="32"/>
      <c r="M1116" s="32"/>
      <c r="N1116" s="32"/>
      <c r="O1116" s="33">
        <f>VLOOKUP(K1116,Зони!B:D,2,FALSE)</f>
        <v>0</v>
      </c>
      <c r="P1116" s="34" t="str">
        <f t="shared" si="627"/>
        <v>немає даних</v>
      </c>
      <c r="Q1116" s="50" t="str">
        <f t="shared" si="628"/>
        <v>немає даних</v>
      </c>
      <c r="R1116" s="26">
        <v>1</v>
      </c>
      <c r="S1116" s="35">
        <f>VLOOKUP(E1116,ящв!A:H,3,FALSE)</f>
        <v>1.3</v>
      </c>
      <c r="T1116" s="35">
        <f>VLOOKUP(E1116,ящв!A:H,4,FALSE)</f>
        <v>2.1000000000000001E-2</v>
      </c>
      <c r="U1116" s="33">
        <v>58</v>
      </c>
      <c r="V1116" s="33">
        <v>36</v>
      </c>
      <c r="W1116" s="36">
        <v>10</v>
      </c>
      <c r="X1116" s="37">
        <f>VLOOKUP(E1116,шт!A:H,3,FALSE)</f>
        <v>1.133</v>
      </c>
      <c r="Y1116" s="38">
        <v>1.133</v>
      </c>
      <c r="Z1116" s="38">
        <v>58</v>
      </c>
      <c r="AA1116" s="38">
        <v>36</v>
      </c>
      <c r="AB1116" s="38">
        <v>10</v>
      </c>
      <c r="AC1116" s="11"/>
      <c r="AD1116" s="11"/>
      <c r="AE1116" s="11"/>
      <c r="AF1116" s="11"/>
      <c r="AG1116" s="11"/>
      <c r="AH1116" s="11"/>
      <c r="AI1116" s="11"/>
    </row>
    <row r="1117" spans="1:35" ht="46.5" customHeight="1" outlineLevel="1" x14ac:dyDescent="0.2">
      <c r="A1117" s="24">
        <f t="shared" si="625"/>
        <v>78.125</v>
      </c>
      <c r="B1117" s="25" t="s">
        <v>2059</v>
      </c>
      <c r="C1117" s="26"/>
      <c r="D1117" s="26" t="s">
        <v>31</v>
      </c>
      <c r="E1117" s="27">
        <v>168233</v>
      </c>
      <c r="F1117" s="26" t="s">
        <v>2060</v>
      </c>
      <c r="G1117" s="27">
        <v>29060</v>
      </c>
      <c r="H1117" s="39">
        <v>73</v>
      </c>
      <c r="I1117" s="30">
        <f t="shared" si="626"/>
        <v>9.125</v>
      </c>
      <c r="J1117" s="30">
        <v>69</v>
      </c>
      <c r="K1117" s="31" t="s">
        <v>38</v>
      </c>
      <c r="L1117" s="32"/>
      <c r="M1117" s="32"/>
      <c r="N1117" s="32"/>
      <c r="O1117" s="33">
        <f>VLOOKUP(K1117,Зони!B:D,2,FALSE)</f>
        <v>0</v>
      </c>
      <c r="P1117" s="34" t="str">
        <f t="shared" si="627"/>
        <v>немає даних</v>
      </c>
      <c r="Q1117" s="50" t="str">
        <f t="shared" si="628"/>
        <v>немає даних</v>
      </c>
      <c r="R1117" s="26">
        <v>8</v>
      </c>
      <c r="S1117" s="35">
        <f>VLOOKUP(E1117,ящв!A:H,3,FALSE)</f>
        <v>4.9000000000000004</v>
      </c>
      <c r="T1117" s="35">
        <f>VLOOKUP(E1117,ящв!A:H,4,FALSE)</f>
        <v>7.4999999999999997E-2</v>
      </c>
      <c r="U1117" s="33">
        <v>60</v>
      </c>
      <c r="V1117" s="33">
        <v>25.4</v>
      </c>
      <c r="W1117" s="36">
        <v>48.9</v>
      </c>
      <c r="X1117" s="37">
        <f>VLOOKUP(E1117,шт!A:H,3,FALSE)</f>
        <v>0.6</v>
      </c>
      <c r="Y1117" s="38">
        <v>0.6</v>
      </c>
      <c r="Z1117" s="38">
        <v>50</v>
      </c>
      <c r="AA1117" s="38">
        <v>28</v>
      </c>
      <c r="AB1117" s="38">
        <v>7</v>
      </c>
      <c r="AC1117" s="11"/>
      <c r="AD1117" s="11"/>
      <c r="AE1117" s="11"/>
      <c r="AF1117" s="11"/>
      <c r="AG1117" s="11"/>
      <c r="AH1117" s="11"/>
      <c r="AI1117" s="11"/>
    </row>
    <row r="1118" spans="1:35" ht="46.5" customHeight="1" outlineLevel="1" x14ac:dyDescent="0.2">
      <c r="A1118" s="24">
        <f t="shared" si="625"/>
        <v>4</v>
      </c>
      <c r="B1118" s="25" t="s">
        <v>2061</v>
      </c>
      <c r="C1118" s="26"/>
      <c r="D1118" s="26" t="s">
        <v>31</v>
      </c>
      <c r="E1118" s="27">
        <v>168228</v>
      </c>
      <c r="F1118" s="26" t="s">
        <v>2062</v>
      </c>
      <c r="G1118" s="27">
        <v>11010</v>
      </c>
      <c r="H1118" s="39">
        <v>4</v>
      </c>
      <c r="I1118" s="30">
        <f t="shared" si="626"/>
        <v>4</v>
      </c>
      <c r="J1118" s="30">
        <v>0</v>
      </c>
      <c r="K1118" s="31" t="s">
        <v>33</v>
      </c>
      <c r="L1118" s="32"/>
      <c r="M1118" s="32"/>
      <c r="N1118" s="32"/>
      <c r="O1118" s="33">
        <f>VLOOKUP(K1118,Зони!B:D,2,FALSE)</f>
        <v>0</v>
      </c>
      <c r="P1118" s="34" t="str">
        <f t="shared" si="627"/>
        <v>немає даних</v>
      </c>
      <c r="Q1118" s="50" t="str">
        <f t="shared" si="628"/>
        <v>немає даних</v>
      </c>
      <c r="R1118" s="26">
        <v>1</v>
      </c>
      <c r="S1118" s="35">
        <f>VLOOKUP(E1118,ящв!A:H,3,FALSE)</f>
        <v>0.8</v>
      </c>
      <c r="T1118" s="35">
        <f>VLOOKUP(E1118,ящв!A:H,4,FALSE)</f>
        <v>8.9999999999999993E-3</v>
      </c>
      <c r="U1118" s="33">
        <v>300</v>
      </c>
      <c r="V1118" s="33">
        <v>5.5</v>
      </c>
      <c r="W1118" s="36">
        <v>5.5</v>
      </c>
      <c r="X1118" s="37">
        <f>VLOOKUP(E1118,шт!A:H,3,FALSE)</f>
        <v>0.85</v>
      </c>
      <c r="Y1118" s="38">
        <v>0.85</v>
      </c>
      <c r="Z1118" s="38">
        <v>37.5</v>
      </c>
      <c r="AA1118" s="38">
        <v>29</v>
      </c>
      <c r="AB1118" s="38">
        <v>14</v>
      </c>
      <c r="AC1118" s="11"/>
      <c r="AD1118" s="11"/>
      <c r="AE1118" s="11"/>
      <c r="AF1118" s="11"/>
      <c r="AG1118" s="11"/>
      <c r="AH1118" s="11"/>
      <c r="AI1118" s="11"/>
    </row>
    <row r="1119" spans="1:35" ht="46.5" customHeight="1" outlineLevel="1" x14ac:dyDescent="0.2">
      <c r="A1119" s="24">
        <f t="shared" si="625"/>
        <v>7.833333333333333</v>
      </c>
      <c r="B1119" s="25" t="s">
        <v>2063</v>
      </c>
      <c r="C1119" s="26"/>
      <c r="D1119" s="26" t="s">
        <v>31</v>
      </c>
      <c r="E1119" s="27">
        <v>168237</v>
      </c>
      <c r="F1119" s="26" t="s">
        <v>2064</v>
      </c>
      <c r="G1119" s="27">
        <v>29083</v>
      </c>
      <c r="H1119" s="39">
        <v>47</v>
      </c>
      <c r="I1119" s="30">
        <f t="shared" si="626"/>
        <v>7.833333333333333</v>
      </c>
      <c r="J1119" s="30">
        <v>0</v>
      </c>
      <c r="K1119" s="31" t="s">
        <v>38</v>
      </c>
      <c r="L1119" s="32"/>
      <c r="M1119" s="32"/>
      <c r="N1119" s="32"/>
      <c r="O1119" s="33">
        <f>VLOOKUP(K1119,Зони!B:D,2,FALSE)</f>
        <v>0</v>
      </c>
      <c r="P1119" s="34" t="str">
        <f t="shared" si="627"/>
        <v>немає даних</v>
      </c>
      <c r="Q1119" s="50" t="str">
        <f t="shared" si="628"/>
        <v>немає даних</v>
      </c>
      <c r="R1119" s="26">
        <v>6</v>
      </c>
      <c r="S1119" s="35">
        <f>VLOOKUP(E1119,ящв!A:H,3,FALSE)</f>
        <v>10.35</v>
      </c>
      <c r="T1119" s="35">
        <f>VLOOKUP(E1119,ящв!A:H,4,FALSE)</f>
        <v>0.17799999999999999</v>
      </c>
      <c r="U1119" s="33">
        <v>47</v>
      </c>
      <c r="V1119" s="33">
        <v>45</v>
      </c>
      <c r="W1119" s="36">
        <v>84</v>
      </c>
      <c r="X1119" s="37">
        <f>VLOOKUP(E1119,шт!A:H,3,FALSE)</f>
        <v>1.4</v>
      </c>
      <c r="Y1119" s="38">
        <v>1.4</v>
      </c>
      <c r="Z1119" s="38">
        <v>45</v>
      </c>
      <c r="AA1119" s="38">
        <v>45</v>
      </c>
      <c r="AB1119" s="38">
        <v>18</v>
      </c>
      <c r="AC1119" s="11"/>
      <c r="AD1119" s="11"/>
      <c r="AE1119" s="11"/>
      <c r="AF1119" s="11"/>
      <c r="AG1119" s="11"/>
      <c r="AH1119" s="11"/>
      <c r="AI1119" s="11"/>
    </row>
    <row r="1120" spans="1:35" ht="46.5" customHeight="1" outlineLevel="1" x14ac:dyDescent="0.2">
      <c r="A1120" s="24">
        <f t="shared" si="625"/>
        <v>2</v>
      </c>
      <c r="B1120" s="25" t="s">
        <v>2065</v>
      </c>
      <c r="C1120" s="26"/>
      <c r="D1120" s="26" t="s">
        <v>31</v>
      </c>
      <c r="E1120" s="27">
        <v>168229</v>
      </c>
      <c r="F1120" s="26" t="s">
        <v>2066</v>
      </c>
      <c r="G1120" s="27">
        <v>11388</v>
      </c>
      <c r="H1120" s="39">
        <v>2</v>
      </c>
      <c r="I1120" s="30">
        <f t="shared" si="626"/>
        <v>2</v>
      </c>
      <c r="J1120" s="30">
        <v>0</v>
      </c>
      <c r="K1120" s="31" t="s">
        <v>33</v>
      </c>
      <c r="L1120" s="32"/>
      <c r="M1120" s="32"/>
      <c r="N1120" s="32"/>
      <c r="O1120" s="33">
        <f>VLOOKUP(K1120,Зони!B:D,2,FALSE)</f>
        <v>0</v>
      </c>
      <c r="P1120" s="34" t="str">
        <f t="shared" si="627"/>
        <v>немає даних</v>
      </c>
      <c r="Q1120" s="50" t="str">
        <f t="shared" si="628"/>
        <v>немає даних</v>
      </c>
      <c r="R1120" s="26">
        <v>1</v>
      </c>
      <c r="S1120" s="35">
        <f>VLOOKUP(E1120,ящв!A:H,3,FALSE)</f>
        <v>0.2</v>
      </c>
      <c r="T1120" s="35">
        <f>VLOOKUP(E1120,ящв!A:H,4,FALSE)</f>
        <v>1E-3</v>
      </c>
      <c r="U1120" s="33">
        <v>5.5</v>
      </c>
      <c r="V1120" s="33">
        <v>5.5</v>
      </c>
      <c r="W1120" s="36">
        <v>40</v>
      </c>
      <c r="X1120" s="37">
        <f>VLOOKUP(E1120,шт!A:H,3,FALSE)</f>
        <v>0.2</v>
      </c>
      <c r="Y1120" s="38">
        <v>0.2</v>
      </c>
      <c r="Z1120" s="38">
        <v>43</v>
      </c>
      <c r="AA1120" s="38">
        <v>9</v>
      </c>
      <c r="AB1120" s="38">
        <v>9</v>
      </c>
      <c r="AC1120" s="11"/>
      <c r="AD1120" s="11"/>
      <c r="AE1120" s="11"/>
      <c r="AF1120" s="11"/>
      <c r="AG1120" s="11"/>
      <c r="AH1120" s="11"/>
      <c r="AI1120" s="11"/>
    </row>
    <row r="1121" spans="1:35" ht="46.5" customHeight="1" outlineLevel="1" x14ac:dyDescent="0.2">
      <c r="A1121" s="24">
        <f t="shared" si="625"/>
        <v>13</v>
      </c>
      <c r="B1121" s="25" t="s">
        <v>2067</v>
      </c>
      <c r="C1121" s="26"/>
      <c r="D1121" s="26" t="s">
        <v>31</v>
      </c>
      <c r="E1121" s="27">
        <v>172333</v>
      </c>
      <c r="F1121" s="26" t="s">
        <v>2068</v>
      </c>
      <c r="G1121" s="27">
        <v>11763</v>
      </c>
      <c r="H1121" s="39">
        <v>13</v>
      </c>
      <c r="I1121" s="30">
        <f t="shared" si="626"/>
        <v>13</v>
      </c>
      <c r="J1121" s="30">
        <v>0</v>
      </c>
      <c r="K1121" s="31" t="s">
        <v>33</v>
      </c>
      <c r="L1121" s="32"/>
      <c r="M1121" s="32"/>
      <c r="N1121" s="32"/>
      <c r="O1121" s="33">
        <f>VLOOKUP(K1121,Зони!B:D,2,FALSE)</f>
        <v>0</v>
      </c>
      <c r="P1121" s="34" t="str">
        <f t="shared" si="627"/>
        <v>немає даних</v>
      </c>
      <c r="Q1121" s="50" t="str">
        <f t="shared" si="628"/>
        <v>немає даних</v>
      </c>
      <c r="R1121" s="26">
        <v>1</v>
      </c>
      <c r="S1121" s="35">
        <f>VLOOKUP(E1121,ящв!A:H,3,FALSE)</f>
        <v>0.2</v>
      </c>
      <c r="T1121" s="35">
        <f>VLOOKUP(E1121,ящв!A:H,4,FALSE)</f>
        <v>1E-3</v>
      </c>
      <c r="U1121" s="33">
        <v>24</v>
      </c>
      <c r="V1121" s="33">
        <v>7</v>
      </c>
      <c r="W1121" s="36">
        <v>7</v>
      </c>
      <c r="X1121" s="38"/>
      <c r="Y1121" s="38"/>
      <c r="Z1121" s="38"/>
      <c r="AA1121" s="38"/>
      <c r="AB1121" s="38"/>
      <c r="AC1121" s="11"/>
      <c r="AD1121" s="11"/>
      <c r="AE1121" s="11"/>
      <c r="AF1121" s="11"/>
      <c r="AG1121" s="11"/>
      <c r="AH1121" s="11"/>
      <c r="AI1121" s="11"/>
    </row>
    <row r="1122" spans="1:35" ht="46.5" customHeight="1" outlineLevel="1" x14ac:dyDescent="0.2">
      <c r="A1122" s="24">
        <f t="shared" si="625"/>
        <v>39</v>
      </c>
      <c r="B1122" s="25" t="s">
        <v>2069</v>
      </c>
      <c r="C1122" s="26"/>
      <c r="D1122" s="26"/>
      <c r="E1122" s="27">
        <v>173028</v>
      </c>
      <c r="F1122" s="26"/>
      <c r="G1122" s="27">
        <v>87533</v>
      </c>
      <c r="H1122" s="39">
        <v>39</v>
      </c>
      <c r="I1122" s="45">
        <f t="shared" si="626"/>
        <v>39</v>
      </c>
      <c r="J1122" s="30">
        <v>0</v>
      </c>
      <c r="K1122" s="31" t="s">
        <v>33</v>
      </c>
      <c r="L1122" s="32"/>
      <c r="M1122" s="32"/>
      <c r="N1122" s="32"/>
      <c r="O1122" s="33">
        <f>VLOOKUP(K1122,Зони!B:D,2,FALSE)</f>
        <v>0</v>
      </c>
      <c r="P1122" s="34" t="str">
        <f t="shared" si="627"/>
        <v>немає даних</v>
      </c>
      <c r="Q1122" s="34">
        <f>IF(OR(K1122="стелаж",K1122="2й поверх 1"),ROUND(U1122*V1122*W1122/100/100/100*A1122,3),IFERROR(ROUND(P1122,1)*U1122/100,"немає даних"))</f>
        <v>0.23699999999999999</v>
      </c>
      <c r="R1122" s="47">
        <v>1</v>
      </c>
      <c r="S1122" s="49">
        <f t="shared" ref="S1122:W1122" si="629">IF(X1122&lt;&gt;"",X1122,"немає даних")</f>
        <v>1</v>
      </c>
      <c r="T1122" s="48">
        <f t="shared" si="629"/>
        <v>1</v>
      </c>
      <c r="U1122" s="48">
        <f t="shared" si="629"/>
        <v>26</v>
      </c>
      <c r="V1122" s="48">
        <f t="shared" si="629"/>
        <v>26</v>
      </c>
      <c r="W1122" s="48">
        <f t="shared" si="629"/>
        <v>9</v>
      </c>
      <c r="X1122" s="37">
        <f>VLOOKUP(E1122,шт!A:H,3,FALSE)</f>
        <v>1</v>
      </c>
      <c r="Y1122" s="38">
        <v>1</v>
      </c>
      <c r="Z1122" s="38">
        <v>26</v>
      </c>
      <c r="AA1122" s="38">
        <v>26</v>
      </c>
      <c r="AB1122" s="38">
        <v>9</v>
      </c>
      <c r="AC1122" s="11"/>
      <c r="AD1122" s="11"/>
      <c r="AE1122" s="11"/>
      <c r="AF1122" s="11"/>
      <c r="AG1122" s="11"/>
      <c r="AH1122" s="11"/>
      <c r="AI1122" s="11"/>
    </row>
    <row r="1123" spans="1:35" ht="12" customHeight="1" x14ac:dyDescent="0.2">
      <c r="A1123" s="11"/>
      <c r="B1123" s="12" t="s">
        <v>2070</v>
      </c>
      <c r="C1123" s="13"/>
      <c r="D1123" s="14"/>
      <c r="E1123" s="15"/>
      <c r="F1123" s="15"/>
      <c r="G1123" s="15"/>
      <c r="H1123" s="14"/>
      <c r="I1123" s="15"/>
      <c r="J1123" s="15"/>
      <c r="K1123" s="15"/>
      <c r="L1123" s="15"/>
      <c r="M1123" s="15"/>
      <c r="N1123" s="15"/>
      <c r="O1123" s="15"/>
      <c r="P1123" s="16"/>
      <c r="Q1123" s="17"/>
      <c r="R1123" s="15"/>
      <c r="S1123" s="15"/>
      <c r="T1123" s="15"/>
      <c r="U1123" s="55"/>
      <c r="V1123" s="55"/>
      <c r="W1123" s="55"/>
      <c r="X1123" s="55"/>
      <c r="Y1123" s="55"/>
      <c r="Z1123" s="55"/>
      <c r="AA1123" s="55"/>
      <c r="AB1123" s="55"/>
    </row>
    <row r="1124" spans="1:35" ht="46.5" customHeight="1" outlineLevel="1" x14ac:dyDescent="0.2">
      <c r="A1124" s="24">
        <f t="shared" ref="A1124:A1163" si="630">J1124+I1124</f>
        <v>368.33333333333337</v>
      </c>
      <c r="B1124" s="25" t="s">
        <v>2071</v>
      </c>
      <c r="C1124" s="26"/>
      <c r="D1124" s="26"/>
      <c r="E1124" s="27">
        <v>167781</v>
      </c>
      <c r="F1124" s="26" t="s">
        <v>2072</v>
      </c>
      <c r="G1124" s="27">
        <v>29040</v>
      </c>
      <c r="H1124" s="51">
        <v>5432</v>
      </c>
      <c r="I1124" s="30">
        <f t="shared" ref="I1124:I1163" si="631">H1124/R1124</f>
        <v>226.33333333333334</v>
      </c>
      <c r="J1124" s="30">
        <v>142</v>
      </c>
      <c r="K1124" s="31"/>
      <c r="L1124" s="32"/>
      <c r="M1124" s="32"/>
      <c r="N1124" s="32"/>
      <c r="O1124" s="33" t="e">
        <f>VLOOKUP(K1124,Зони!B:D,2,FALSE)</f>
        <v>#N/A</v>
      </c>
      <c r="P1124" s="34" t="str">
        <f t="shared" ref="P1124:P1163" si="632">IFERROR(A1124/N1124*V1124/100/O1124,"немає даних")</f>
        <v>немає даних</v>
      </c>
      <c r="Q1124" s="50" t="str">
        <f t="shared" ref="Q1124:Q1163" si="633">IFERROR(ROUND(P1124,1)*U1124/100,"немає даних")</f>
        <v>немає даних</v>
      </c>
      <c r="R1124" s="26">
        <v>24</v>
      </c>
      <c r="S1124" s="44">
        <f>IF(X1124&lt;&gt;"",X1124*R1124,"немає даних")</f>
        <v>1.6800000000000002</v>
      </c>
      <c r="T1124" s="35">
        <f>VLOOKUP(E1124,ящв!A:H,4,FALSE)</f>
        <v>0.03</v>
      </c>
      <c r="U1124" s="33">
        <v>0</v>
      </c>
      <c r="V1124" s="33">
        <v>0</v>
      </c>
      <c r="W1124" s="36">
        <v>0</v>
      </c>
      <c r="X1124" s="37">
        <f>VLOOKUP(E1124,шт!A:H,3,FALSE)</f>
        <v>7.0000000000000007E-2</v>
      </c>
      <c r="Y1124" s="38">
        <v>7.0000000000000007E-2</v>
      </c>
      <c r="Z1124" s="38">
        <v>12.5</v>
      </c>
      <c r="AA1124" s="38">
        <v>12.5</v>
      </c>
      <c r="AB1124" s="38">
        <v>6.5</v>
      </c>
      <c r="AC1124" s="11"/>
      <c r="AD1124" s="11"/>
      <c r="AE1124" s="11"/>
      <c r="AF1124" s="11"/>
      <c r="AG1124" s="11"/>
      <c r="AH1124" s="11"/>
      <c r="AI1124" s="11"/>
    </row>
    <row r="1125" spans="1:35" ht="46.5" customHeight="1" outlineLevel="1" x14ac:dyDescent="0.2">
      <c r="A1125" s="24">
        <f t="shared" si="630"/>
        <v>582</v>
      </c>
      <c r="B1125" s="25" t="s">
        <v>2073</v>
      </c>
      <c r="C1125" s="26"/>
      <c r="D1125" s="26"/>
      <c r="E1125" s="27">
        <v>167772</v>
      </c>
      <c r="F1125" s="26"/>
      <c r="G1125" s="27">
        <v>80014</v>
      </c>
      <c r="H1125" s="39">
        <v>582</v>
      </c>
      <c r="I1125" s="45">
        <f t="shared" si="631"/>
        <v>582</v>
      </c>
      <c r="J1125" s="30">
        <v>0</v>
      </c>
      <c r="K1125" s="31"/>
      <c r="L1125" s="32"/>
      <c r="M1125" s="32"/>
      <c r="N1125" s="32"/>
      <c r="O1125" s="33" t="e">
        <f>VLOOKUP(K1125,Зони!B:D,2,FALSE)</f>
        <v>#N/A</v>
      </c>
      <c r="P1125" s="34" t="str">
        <f t="shared" si="632"/>
        <v>немає даних</v>
      </c>
      <c r="Q1125" s="50" t="str">
        <f t="shared" si="633"/>
        <v>немає даних</v>
      </c>
      <c r="R1125" s="47">
        <v>1</v>
      </c>
      <c r="S1125" s="49">
        <f t="shared" ref="S1125:W1125" si="634">IF(X1125&lt;&gt;"",X1125,"немає даних")</f>
        <v>1.65</v>
      </c>
      <c r="T1125" s="48">
        <f t="shared" si="634"/>
        <v>1.65</v>
      </c>
      <c r="U1125" s="48">
        <f t="shared" si="634"/>
        <v>15</v>
      </c>
      <c r="V1125" s="48">
        <f t="shared" si="634"/>
        <v>15</v>
      </c>
      <c r="W1125" s="48">
        <f t="shared" si="634"/>
        <v>14</v>
      </c>
      <c r="X1125" s="37">
        <f>VLOOKUP(E1125,шт!A:H,3,FALSE)</f>
        <v>1.65</v>
      </c>
      <c r="Y1125" s="38">
        <v>1.65</v>
      </c>
      <c r="Z1125" s="38">
        <v>15</v>
      </c>
      <c r="AA1125" s="38">
        <v>15</v>
      </c>
      <c r="AB1125" s="38">
        <v>14</v>
      </c>
      <c r="AC1125" s="11"/>
      <c r="AD1125" s="11"/>
      <c r="AE1125" s="11"/>
      <c r="AF1125" s="11"/>
      <c r="AG1125" s="11"/>
      <c r="AH1125" s="11"/>
      <c r="AI1125" s="11"/>
    </row>
    <row r="1126" spans="1:35" ht="46.5" customHeight="1" outlineLevel="1" x14ac:dyDescent="0.2">
      <c r="A1126" s="24">
        <f t="shared" si="630"/>
        <v>298</v>
      </c>
      <c r="B1126" s="25" t="s">
        <v>2074</v>
      </c>
      <c r="C1126" s="26"/>
      <c r="D1126" s="26"/>
      <c r="E1126" s="27">
        <v>168512</v>
      </c>
      <c r="F1126" s="26"/>
      <c r="G1126" s="27">
        <v>80415</v>
      </c>
      <c r="H1126" s="39">
        <v>298</v>
      </c>
      <c r="I1126" s="45">
        <f t="shared" si="631"/>
        <v>298</v>
      </c>
      <c r="J1126" s="30">
        <v>0</v>
      </c>
      <c r="K1126" s="31"/>
      <c r="L1126" s="32"/>
      <c r="M1126" s="32"/>
      <c r="N1126" s="32"/>
      <c r="O1126" s="33" t="e">
        <f>VLOOKUP(K1126,Зони!B:D,2,FALSE)</f>
        <v>#N/A</v>
      </c>
      <c r="P1126" s="34" t="str">
        <f t="shared" si="632"/>
        <v>немає даних</v>
      </c>
      <c r="Q1126" s="50" t="str">
        <f t="shared" si="633"/>
        <v>немає даних</v>
      </c>
      <c r="R1126" s="47">
        <v>1</v>
      </c>
      <c r="S1126" s="49">
        <f t="shared" ref="S1126:W1126" si="635">IF(X1126&lt;&gt;"",X1126,"немає даних")</f>
        <v>0.85699999999999998</v>
      </c>
      <c r="T1126" s="48">
        <f t="shared" si="635"/>
        <v>0.85699999999999998</v>
      </c>
      <c r="U1126" s="48">
        <f t="shared" si="635"/>
        <v>13</v>
      </c>
      <c r="V1126" s="48">
        <f t="shared" si="635"/>
        <v>11</v>
      </c>
      <c r="W1126" s="48">
        <f t="shared" si="635"/>
        <v>11</v>
      </c>
      <c r="X1126" s="37">
        <f>VLOOKUP(E1126,шт!A:H,3,FALSE)</f>
        <v>0.85699999999999998</v>
      </c>
      <c r="Y1126" s="38">
        <v>0.85699999999999998</v>
      </c>
      <c r="Z1126" s="38">
        <v>13</v>
      </c>
      <c r="AA1126" s="38">
        <v>11</v>
      </c>
      <c r="AB1126" s="38">
        <v>11</v>
      </c>
      <c r="AC1126" s="11"/>
      <c r="AD1126" s="11"/>
      <c r="AE1126" s="11"/>
      <c r="AF1126" s="11"/>
      <c r="AG1126" s="11"/>
      <c r="AH1126" s="11"/>
      <c r="AI1126" s="11"/>
    </row>
    <row r="1127" spans="1:35" ht="46.5" customHeight="1" outlineLevel="1" x14ac:dyDescent="0.2">
      <c r="A1127" s="24">
        <f t="shared" si="630"/>
        <v>514</v>
      </c>
      <c r="B1127" s="25" t="s">
        <v>2075</v>
      </c>
      <c r="C1127" s="26"/>
      <c r="D1127" s="26"/>
      <c r="E1127" s="27">
        <v>167765</v>
      </c>
      <c r="F1127" s="26"/>
      <c r="G1127" s="27">
        <v>80013</v>
      </c>
      <c r="H1127" s="39">
        <v>514</v>
      </c>
      <c r="I1127" s="45">
        <f t="shared" si="631"/>
        <v>514</v>
      </c>
      <c r="J1127" s="30">
        <v>0</v>
      </c>
      <c r="K1127" s="31"/>
      <c r="L1127" s="32"/>
      <c r="M1127" s="32"/>
      <c r="N1127" s="32"/>
      <c r="O1127" s="33" t="e">
        <f>VLOOKUP(K1127,Зони!B:D,2,FALSE)</f>
        <v>#N/A</v>
      </c>
      <c r="P1127" s="34" t="str">
        <f t="shared" si="632"/>
        <v>немає даних</v>
      </c>
      <c r="Q1127" s="50" t="str">
        <f t="shared" si="633"/>
        <v>немає даних</v>
      </c>
      <c r="R1127" s="47">
        <v>1</v>
      </c>
      <c r="S1127" s="49">
        <f t="shared" ref="S1127:W1127" si="636">IF(X1127&lt;&gt;"",X1127,"немає даних")</f>
        <v>0.98499999999999999</v>
      </c>
      <c r="T1127" s="48">
        <f t="shared" si="636"/>
        <v>0.98499999999999999</v>
      </c>
      <c r="U1127" s="48">
        <f t="shared" si="636"/>
        <v>17</v>
      </c>
      <c r="V1127" s="48">
        <f t="shared" si="636"/>
        <v>16</v>
      </c>
      <c r="W1127" s="48">
        <f t="shared" si="636"/>
        <v>16</v>
      </c>
      <c r="X1127" s="37">
        <f>VLOOKUP(E1127,шт!A:H,3,FALSE)</f>
        <v>0.98499999999999999</v>
      </c>
      <c r="Y1127" s="38">
        <v>0.98499999999999999</v>
      </c>
      <c r="Z1127" s="38">
        <v>17</v>
      </c>
      <c r="AA1127" s="38">
        <v>16</v>
      </c>
      <c r="AB1127" s="38">
        <v>16</v>
      </c>
      <c r="AC1127" s="11"/>
      <c r="AD1127" s="11"/>
      <c r="AE1127" s="11"/>
      <c r="AF1127" s="11"/>
      <c r="AG1127" s="11"/>
      <c r="AH1127" s="11"/>
      <c r="AI1127" s="11"/>
    </row>
    <row r="1128" spans="1:35" ht="46.5" customHeight="1" outlineLevel="1" x14ac:dyDescent="0.2">
      <c r="A1128" s="24">
        <f t="shared" si="630"/>
        <v>209</v>
      </c>
      <c r="B1128" s="25" t="s">
        <v>2076</v>
      </c>
      <c r="C1128" s="26"/>
      <c r="D1128" s="26"/>
      <c r="E1128" s="27">
        <v>168513</v>
      </c>
      <c r="F1128" s="26"/>
      <c r="G1128" s="27">
        <v>80413</v>
      </c>
      <c r="H1128" s="39">
        <v>209</v>
      </c>
      <c r="I1128" s="45">
        <f t="shared" si="631"/>
        <v>209</v>
      </c>
      <c r="J1128" s="30">
        <v>0</v>
      </c>
      <c r="K1128" s="31"/>
      <c r="L1128" s="32"/>
      <c r="M1128" s="32"/>
      <c r="N1128" s="32"/>
      <c r="O1128" s="33" t="e">
        <f>VLOOKUP(K1128,Зони!B:D,2,FALSE)</f>
        <v>#N/A</v>
      </c>
      <c r="P1128" s="34" t="str">
        <f t="shared" si="632"/>
        <v>немає даних</v>
      </c>
      <c r="Q1128" s="50" t="str">
        <f t="shared" si="633"/>
        <v>немає даних</v>
      </c>
      <c r="R1128" s="47">
        <v>1</v>
      </c>
      <c r="S1128" s="49">
        <f t="shared" ref="S1128:W1128" si="637">IF(X1128&lt;&gt;"",X1128,"немає даних")</f>
        <v>0.47</v>
      </c>
      <c r="T1128" s="48">
        <f t="shared" si="637"/>
        <v>0.47</v>
      </c>
      <c r="U1128" s="48">
        <f t="shared" si="637"/>
        <v>13</v>
      </c>
      <c r="V1128" s="48">
        <f t="shared" si="637"/>
        <v>10.5</v>
      </c>
      <c r="W1128" s="48">
        <f t="shared" si="637"/>
        <v>10.5</v>
      </c>
      <c r="X1128" s="37">
        <f>VLOOKUP(E1128,шт!A:H,3,FALSE)</f>
        <v>0.47</v>
      </c>
      <c r="Y1128" s="38">
        <v>0.47</v>
      </c>
      <c r="Z1128" s="38">
        <v>13</v>
      </c>
      <c r="AA1128" s="38">
        <v>10.5</v>
      </c>
      <c r="AB1128" s="38">
        <v>10.5</v>
      </c>
      <c r="AC1128" s="11"/>
      <c r="AD1128" s="11"/>
      <c r="AE1128" s="11"/>
      <c r="AF1128" s="11"/>
      <c r="AG1128" s="11"/>
      <c r="AH1128" s="11"/>
      <c r="AI1128" s="11"/>
    </row>
    <row r="1129" spans="1:35" ht="46.5" customHeight="1" outlineLevel="1" x14ac:dyDescent="0.2">
      <c r="A1129" s="24">
        <f t="shared" si="630"/>
        <v>466</v>
      </c>
      <c r="B1129" s="25" t="s">
        <v>2077</v>
      </c>
      <c r="C1129" s="26"/>
      <c r="D1129" s="26" t="s">
        <v>1142</v>
      </c>
      <c r="E1129" s="27">
        <v>167746</v>
      </c>
      <c r="F1129" s="26"/>
      <c r="G1129" s="27">
        <v>80015</v>
      </c>
      <c r="H1129" s="39">
        <v>466</v>
      </c>
      <c r="I1129" s="45">
        <f t="shared" si="631"/>
        <v>466</v>
      </c>
      <c r="J1129" s="30">
        <v>0</v>
      </c>
      <c r="K1129" s="31"/>
      <c r="L1129" s="32"/>
      <c r="M1129" s="32"/>
      <c r="N1129" s="32"/>
      <c r="O1129" s="33" t="e">
        <f>VLOOKUP(K1129,Зони!B:D,2,FALSE)</f>
        <v>#N/A</v>
      </c>
      <c r="P1129" s="34" t="str">
        <f t="shared" si="632"/>
        <v>немає даних</v>
      </c>
      <c r="Q1129" s="50" t="str">
        <f t="shared" si="633"/>
        <v>немає даних</v>
      </c>
      <c r="R1129" s="47">
        <v>1</v>
      </c>
      <c r="S1129" s="49">
        <f t="shared" ref="S1129:W1129" si="638">IF(X1129&lt;&gt;"",X1129,"немає даних")</f>
        <v>1.1000000000000001</v>
      </c>
      <c r="T1129" s="48">
        <f t="shared" si="638"/>
        <v>1.1000000000000001</v>
      </c>
      <c r="U1129" s="48">
        <f t="shared" si="638"/>
        <v>25</v>
      </c>
      <c r="V1129" s="48">
        <f t="shared" si="638"/>
        <v>9</v>
      </c>
      <c r="W1129" s="48">
        <f t="shared" si="638"/>
        <v>9</v>
      </c>
      <c r="X1129" s="37">
        <f>VLOOKUP(E1129,шт!A:H,3,FALSE)</f>
        <v>1.1000000000000001</v>
      </c>
      <c r="Y1129" s="38">
        <v>1.1000000000000001</v>
      </c>
      <c r="Z1129" s="38">
        <v>25</v>
      </c>
      <c r="AA1129" s="38">
        <v>9</v>
      </c>
      <c r="AB1129" s="38">
        <v>9</v>
      </c>
      <c r="AC1129" s="11"/>
      <c r="AD1129" s="11"/>
      <c r="AE1129" s="11"/>
      <c r="AF1129" s="11"/>
      <c r="AG1129" s="11"/>
      <c r="AH1129" s="11"/>
      <c r="AI1129" s="11"/>
    </row>
    <row r="1130" spans="1:35" ht="46.5" customHeight="1" outlineLevel="1" x14ac:dyDescent="0.2">
      <c r="A1130" s="24">
        <f t="shared" si="630"/>
        <v>321</v>
      </c>
      <c r="B1130" s="25" t="s">
        <v>2078</v>
      </c>
      <c r="C1130" s="26"/>
      <c r="D1130" s="26" t="s">
        <v>1142</v>
      </c>
      <c r="E1130" s="27">
        <v>167755</v>
      </c>
      <c r="F1130" s="26"/>
      <c r="G1130" s="27">
        <v>80016</v>
      </c>
      <c r="H1130" s="39">
        <v>321</v>
      </c>
      <c r="I1130" s="45">
        <f t="shared" si="631"/>
        <v>321</v>
      </c>
      <c r="J1130" s="30">
        <v>0</v>
      </c>
      <c r="K1130" s="31"/>
      <c r="L1130" s="32"/>
      <c r="M1130" s="32"/>
      <c r="N1130" s="32"/>
      <c r="O1130" s="33" t="e">
        <f>VLOOKUP(K1130,Зони!B:D,2,FALSE)</f>
        <v>#N/A</v>
      </c>
      <c r="P1130" s="34" t="str">
        <f t="shared" si="632"/>
        <v>немає даних</v>
      </c>
      <c r="Q1130" s="50" t="str">
        <f t="shared" si="633"/>
        <v>немає даних</v>
      </c>
      <c r="R1130" s="47">
        <v>1</v>
      </c>
      <c r="S1130" s="49">
        <f t="shared" ref="S1130:W1130" si="639">IF(X1130&lt;&gt;"",X1130,"немає даних")</f>
        <v>5.0999999999999996</v>
      </c>
      <c r="T1130" s="48">
        <f t="shared" si="639"/>
        <v>5.0999999999999996</v>
      </c>
      <c r="U1130" s="48">
        <f t="shared" si="639"/>
        <v>27</v>
      </c>
      <c r="V1130" s="48">
        <f t="shared" si="639"/>
        <v>19</v>
      </c>
      <c r="W1130" s="48">
        <f t="shared" si="639"/>
        <v>14</v>
      </c>
      <c r="X1130" s="37">
        <f>VLOOKUP(E1130,шт!A:H,3,FALSE)</f>
        <v>5.0999999999999996</v>
      </c>
      <c r="Y1130" s="38">
        <v>5.0999999999999996</v>
      </c>
      <c r="Z1130" s="38">
        <v>27</v>
      </c>
      <c r="AA1130" s="38">
        <v>19</v>
      </c>
      <c r="AB1130" s="38">
        <v>14</v>
      </c>
      <c r="AC1130" s="11"/>
      <c r="AD1130" s="11"/>
      <c r="AE1130" s="11"/>
      <c r="AF1130" s="11"/>
      <c r="AG1130" s="11"/>
      <c r="AH1130" s="11"/>
      <c r="AI1130" s="11"/>
    </row>
    <row r="1131" spans="1:35" ht="46.5" customHeight="1" outlineLevel="1" x14ac:dyDescent="0.2">
      <c r="A1131" s="24">
        <f t="shared" si="630"/>
        <v>1393</v>
      </c>
      <c r="B1131" s="25" t="s">
        <v>2079</v>
      </c>
      <c r="C1131" s="26"/>
      <c r="D1131" s="26" t="s">
        <v>1142</v>
      </c>
      <c r="E1131" s="27">
        <v>167756</v>
      </c>
      <c r="F1131" s="26"/>
      <c r="G1131" s="27">
        <v>80017</v>
      </c>
      <c r="H1131" s="51">
        <v>1393</v>
      </c>
      <c r="I1131" s="45">
        <f t="shared" si="631"/>
        <v>1393</v>
      </c>
      <c r="J1131" s="30">
        <v>0</v>
      </c>
      <c r="K1131" s="31"/>
      <c r="L1131" s="32"/>
      <c r="M1131" s="32"/>
      <c r="N1131" s="32"/>
      <c r="O1131" s="33" t="e">
        <f>VLOOKUP(K1131,Зони!B:D,2,FALSE)</f>
        <v>#N/A</v>
      </c>
      <c r="P1131" s="34" t="str">
        <f t="shared" si="632"/>
        <v>немає даних</v>
      </c>
      <c r="Q1131" s="50" t="str">
        <f t="shared" si="633"/>
        <v>немає даних</v>
      </c>
      <c r="R1131" s="47">
        <v>1</v>
      </c>
      <c r="S1131" s="49">
        <f t="shared" ref="S1131:W1131" si="640">IF(X1131&lt;&gt;"",X1131,"немає даних")</f>
        <v>1.1000000000000001</v>
      </c>
      <c r="T1131" s="48">
        <f t="shared" si="640"/>
        <v>1.1000000000000001</v>
      </c>
      <c r="U1131" s="48">
        <f t="shared" si="640"/>
        <v>25</v>
      </c>
      <c r="V1131" s="48">
        <f t="shared" si="640"/>
        <v>9</v>
      </c>
      <c r="W1131" s="48">
        <f t="shared" si="640"/>
        <v>9</v>
      </c>
      <c r="X1131" s="37">
        <f>VLOOKUP(E1131,шт!A:H,3,FALSE)</f>
        <v>1.1000000000000001</v>
      </c>
      <c r="Y1131" s="38">
        <v>1.1000000000000001</v>
      </c>
      <c r="Z1131" s="38">
        <v>25</v>
      </c>
      <c r="AA1131" s="38">
        <v>9</v>
      </c>
      <c r="AB1131" s="38">
        <v>9</v>
      </c>
      <c r="AC1131" s="11"/>
      <c r="AD1131" s="11"/>
      <c r="AE1131" s="11"/>
      <c r="AF1131" s="11"/>
      <c r="AG1131" s="11"/>
      <c r="AH1131" s="11"/>
      <c r="AI1131" s="11"/>
    </row>
    <row r="1132" spans="1:35" ht="46.5" customHeight="1" outlineLevel="1" x14ac:dyDescent="0.2">
      <c r="A1132" s="24">
        <f t="shared" si="630"/>
        <v>87</v>
      </c>
      <c r="B1132" s="25" t="s">
        <v>2080</v>
      </c>
      <c r="C1132" s="26"/>
      <c r="D1132" s="26" t="s">
        <v>1142</v>
      </c>
      <c r="E1132" s="27">
        <v>167763</v>
      </c>
      <c r="F1132" s="26"/>
      <c r="G1132" s="27">
        <v>80018</v>
      </c>
      <c r="H1132" s="39">
        <v>87</v>
      </c>
      <c r="I1132" s="45">
        <f t="shared" si="631"/>
        <v>87</v>
      </c>
      <c r="J1132" s="30">
        <v>0</v>
      </c>
      <c r="K1132" s="31"/>
      <c r="L1132" s="32"/>
      <c r="M1132" s="32"/>
      <c r="N1132" s="32"/>
      <c r="O1132" s="33" t="e">
        <f>VLOOKUP(K1132,Зони!B:D,2,FALSE)</f>
        <v>#N/A</v>
      </c>
      <c r="P1132" s="34" t="str">
        <f t="shared" si="632"/>
        <v>немає даних</v>
      </c>
      <c r="Q1132" s="50" t="str">
        <f t="shared" si="633"/>
        <v>немає даних</v>
      </c>
      <c r="R1132" s="47">
        <v>1</v>
      </c>
      <c r="S1132" s="49">
        <f t="shared" ref="S1132:W1132" si="641">IF(X1132&lt;&gt;"",X1132,"немає даних")</f>
        <v>5.0999999999999996</v>
      </c>
      <c r="T1132" s="48">
        <f t="shared" si="641"/>
        <v>5.0999999999999996</v>
      </c>
      <c r="U1132" s="48">
        <f t="shared" si="641"/>
        <v>27</v>
      </c>
      <c r="V1132" s="48">
        <f t="shared" si="641"/>
        <v>19</v>
      </c>
      <c r="W1132" s="48">
        <f t="shared" si="641"/>
        <v>14</v>
      </c>
      <c r="X1132" s="37">
        <f>VLOOKUP(E1132,шт!A:H,3,FALSE)</f>
        <v>5.0999999999999996</v>
      </c>
      <c r="Y1132" s="38">
        <v>5.0999999999999996</v>
      </c>
      <c r="Z1132" s="38">
        <v>27</v>
      </c>
      <c r="AA1132" s="38">
        <v>19</v>
      </c>
      <c r="AB1132" s="38">
        <v>14</v>
      </c>
      <c r="AC1132" s="11"/>
      <c r="AD1132" s="11"/>
      <c r="AE1132" s="11"/>
      <c r="AF1132" s="11"/>
      <c r="AG1132" s="11"/>
      <c r="AH1132" s="11"/>
      <c r="AI1132" s="11"/>
    </row>
    <row r="1133" spans="1:35" ht="46.5" customHeight="1" outlineLevel="1" x14ac:dyDescent="0.2">
      <c r="A1133" s="24">
        <f t="shared" si="630"/>
        <v>293</v>
      </c>
      <c r="B1133" s="25" t="s">
        <v>2081</v>
      </c>
      <c r="C1133" s="26"/>
      <c r="D1133" s="26"/>
      <c r="E1133" s="27">
        <v>174555</v>
      </c>
      <c r="F1133" s="26"/>
      <c r="G1133" s="27">
        <v>80201</v>
      </c>
      <c r="H1133" s="39">
        <v>293</v>
      </c>
      <c r="I1133" s="45">
        <f t="shared" si="631"/>
        <v>293</v>
      </c>
      <c r="J1133" s="30">
        <v>0</v>
      </c>
      <c r="K1133" s="31"/>
      <c r="L1133" s="32"/>
      <c r="M1133" s="32"/>
      <c r="N1133" s="32"/>
      <c r="O1133" s="33" t="e">
        <f>VLOOKUP(K1133,Зони!B:D,2,FALSE)</f>
        <v>#N/A</v>
      </c>
      <c r="P1133" s="34" t="str">
        <f t="shared" si="632"/>
        <v>немає даних</v>
      </c>
      <c r="Q1133" s="50" t="str">
        <f t="shared" si="633"/>
        <v>немає даних</v>
      </c>
      <c r="R1133" s="47">
        <v>1</v>
      </c>
      <c r="S1133" s="44" t="str">
        <f>IF(X1133&lt;&gt;"",X1133*R1133,"немає даних")</f>
        <v>немає даних</v>
      </c>
      <c r="T1133" s="44" t="str">
        <f>IF(Y1133&lt;&gt;"",Y1133*R1133,"немає даних")</f>
        <v>немає даних</v>
      </c>
      <c r="U1133" s="48" t="str">
        <f t="shared" ref="U1133:W1133" si="642">IF(Z1133&lt;&gt;"",Z1133,"немає даних")</f>
        <v>немає даних</v>
      </c>
      <c r="V1133" s="48" t="str">
        <f t="shared" si="642"/>
        <v>немає даних</v>
      </c>
      <c r="W1133" s="48" t="str">
        <f t="shared" si="642"/>
        <v>немає даних</v>
      </c>
      <c r="X1133" s="38"/>
      <c r="Y1133" s="38"/>
      <c r="Z1133" s="38"/>
      <c r="AA1133" s="38"/>
      <c r="AB1133" s="38"/>
      <c r="AC1133" s="11"/>
      <c r="AD1133" s="11"/>
      <c r="AE1133" s="11"/>
      <c r="AF1133" s="11"/>
      <c r="AG1133" s="11"/>
      <c r="AH1133" s="11"/>
      <c r="AI1133" s="11"/>
    </row>
    <row r="1134" spans="1:35" ht="46.5" customHeight="1" outlineLevel="1" x14ac:dyDescent="0.2">
      <c r="A1134" s="24">
        <f t="shared" si="630"/>
        <v>789</v>
      </c>
      <c r="B1134" s="25" t="s">
        <v>2082</v>
      </c>
      <c r="C1134" s="26"/>
      <c r="D1134" s="26"/>
      <c r="E1134" s="27">
        <v>168515</v>
      </c>
      <c r="F1134" s="26"/>
      <c r="G1134" s="27">
        <v>80022</v>
      </c>
      <c r="H1134" s="39">
        <v>789</v>
      </c>
      <c r="I1134" s="45">
        <f t="shared" si="631"/>
        <v>789</v>
      </c>
      <c r="J1134" s="30">
        <v>0</v>
      </c>
      <c r="K1134" s="31"/>
      <c r="L1134" s="32"/>
      <c r="M1134" s="32"/>
      <c r="N1134" s="32"/>
      <c r="O1134" s="33" t="e">
        <f>VLOOKUP(K1134,Зони!B:D,2,FALSE)</f>
        <v>#N/A</v>
      </c>
      <c r="P1134" s="34" t="str">
        <f t="shared" si="632"/>
        <v>немає даних</v>
      </c>
      <c r="Q1134" s="50" t="str">
        <f t="shared" si="633"/>
        <v>немає даних</v>
      </c>
      <c r="R1134" s="47">
        <v>1</v>
      </c>
      <c r="S1134" s="49">
        <f t="shared" ref="S1134:W1134" si="643">IF(X1134&lt;&gt;"",X1134,"немає даних")</f>
        <v>1.238</v>
      </c>
      <c r="T1134" s="48">
        <f t="shared" si="643"/>
        <v>1.238</v>
      </c>
      <c r="U1134" s="48">
        <f t="shared" si="643"/>
        <v>17</v>
      </c>
      <c r="V1134" s="48">
        <f t="shared" si="643"/>
        <v>16</v>
      </c>
      <c r="W1134" s="48">
        <f t="shared" si="643"/>
        <v>16</v>
      </c>
      <c r="X1134" s="37">
        <f>VLOOKUP(E1134,шт!A:H,3,FALSE)</f>
        <v>1.238</v>
      </c>
      <c r="Y1134" s="38">
        <v>1.238</v>
      </c>
      <c r="Z1134" s="38">
        <v>17</v>
      </c>
      <c r="AA1134" s="38">
        <v>16</v>
      </c>
      <c r="AB1134" s="38">
        <v>16</v>
      </c>
      <c r="AC1134" s="11"/>
      <c r="AD1134" s="11"/>
      <c r="AE1134" s="11"/>
      <c r="AF1134" s="11"/>
      <c r="AG1134" s="11"/>
      <c r="AH1134" s="11"/>
      <c r="AI1134" s="11"/>
    </row>
    <row r="1135" spans="1:35" ht="46.5" customHeight="1" outlineLevel="1" x14ac:dyDescent="0.2">
      <c r="A1135" s="24">
        <f t="shared" si="630"/>
        <v>8</v>
      </c>
      <c r="B1135" s="25" t="s">
        <v>2083</v>
      </c>
      <c r="C1135" s="26"/>
      <c r="D1135" s="26"/>
      <c r="E1135" s="27">
        <v>168517</v>
      </c>
      <c r="F1135" s="26"/>
      <c r="G1135" s="27">
        <v>80023</v>
      </c>
      <c r="H1135" s="39">
        <v>400</v>
      </c>
      <c r="I1135" s="30">
        <f t="shared" si="631"/>
        <v>8</v>
      </c>
      <c r="J1135" s="30">
        <v>0</v>
      </c>
      <c r="K1135" s="31"/>
      <c r="L1135" s="32"/>
      <c r="M1135" s="32"/>
      <c r="N1135" s="32"/>
      <c r="O1135" s="33" t="e">
        <f>VLOOKUP(K1135,Зони!B:D,2,FALSE)</f>
        <v>#N/A</v>
      </c>
      <c r="P1135" s="34" t="str">
        <f t="shared" si="632"/>
        <v>немає даних</v>
      </c>
      <c r="Q1135" s="50" t="str">
        <f t="shared" si="633"/>
        <v>немає даних</v>
      </c>
      <c r="R1135" s="53">
        <f>VLOOKUP(E1135,ящ!A:H,5,FALSE)</f>
        <v>50</v>
      </c>
      <c r="S1135" s="44">
        <f t="shared" ref="S1135:S1137" si="644">IF(X1135&lt;&gt;"",X1135*R1135,"немає даних")</f>
        <v>20.5</v>
      </c>
      <c r="T1135" s="44">
        <f t="shared" ref="T1135:T1137" si="645">IF(Y1135&lt;&gt;"",Y1135*R1135,"немає даних")</f>
        <v>20.5</v>
      </c>
      <c r="U1135" s="33"/>
      <c r="V1135" s="33"/>
      <c r="W1135" s="36"/>
      <c r="X1135" s="37">
        <f>VLOOKUP(E1135,шт!A:H,3,FALSE)</f>
        <v>0.41</v>
      </c>
      <c r="Y1135" s="38">
        <v>0.41</v>
      </c>
      <c r="Z1135" s="38">
        <v>14</v>
      </c>
      <c r="AA1135" s="38">
        <v>12</v>
      </c>
      <c r="AB1135" s="38">
        <v>11</v>
      </c>
      <c r="AC1135" s="11"/>
      <c r="AD1135" s="11"/>
      <c r="AE1135" s="11"/>
      <c r="AF1135" s="11"/>
      <c r="AG1135" s="11"/>
      <c r="AH1135" s="11"/>
      <c r="AI1135" s="11"/>
    </row>
    <row r="1136" spans="1:35" ht="46.5" customHeight="1" outlineLevel="1" x14ac:dyDescent="0.2">
      <c r="A1136" s="24">
        <f t="shared" si="630"/>
        <v>481</v>
      </c>
      <c r="B1136" s="25" t="s">
        <v>2084</v>
      </c>
      <c r="C1136" s="26"/>
      <c r="D1136" s="26"/>
      <c r="E1136" s="27">
        <v>170933</v>
      </c>
      <c r="F1136" s="26"/>
      <c r="G1136" s="28">
        <v>58501</v>
      </c>
      <c r="H1136" s="39">
        <v>481</v>
      </c>
      <c r="I1136" s="45">
        <f t="shared" si="631"/>
        <v>481</v>
      </c>
      <c r="J1136" s="30">
        <v>0</v>
      </c>
      <c r="K1136" s="31"/>
      <c r="L1136" s="32"/>
      <c r="M1136" s="32"/>
      <c r="N1136" s="32"/>
      <c r="O1136" s="33" t="e">
        <f>VLOOKUP(K1136,Зони!B:D,2,FALSE)</f>
        <v>#N/A</v>
      </c>
      <c r="P1136" s="34" t="str">
        <f t="shared" si="632"/>
        <v>немає даних</v>
      </c>
      <c r="Q1136" s="50" t="str">
        <f t="shared" si="633"/>
        <v>немає даних</v>
      </c>
      <c r="R1136" s="47">
        <v>1</v>
      </c>
      <c r="S1136" s="44">
        <f t="shared" si="644"/>
        <v>0</v>
      </c>
      <c r="T1136" s="44">
        <f t="shared" si="645"/>
        <v>0</v>
      </c>
      <c r="U1136" s="48">
        <f t="shared" ref="U1136:W1136" si="646">IF(Z1136&lt;&gt;"",Z1136,"немає даних")</f>
        <v>10.5</v>
      </c>
      <c r="V1136" s="48">
        <f t="shared" si="646"/>
        <v>10.5</v>
      </c>
      <c r="W1136" s="48">
        <f t="shared" si="646"/>
        <v>6.5</v>
      </c>
      <c r="X1136" s="38">
        <f>VLOOKUP(E1136,шт!A:H,3,FALSE)</f>
        <v>0</v>
      </c>
      <c r="Y1136" s="38">
        <v>0</v>
      </c>
      <c r="Z1136" s="38">
        <v>10.5</v>
      </c>
      <c r="AA1136" s="38">
        <v>10.5</v>
      </c>
      <c r="AB1136" s="38">
        <v>6.5</v>
      </c>
      <c r="AC1136" s="11"/>
      <c r="AD1136" s="11"/>
      <c r="AE1136" s="11"/>
      <c r="AF1136" s="11"/>
      <c r="AG1136" s="11"/>
      <c r="AH1136" s="11"/>
      <c r="AI1136" s="11"/>
    </row>
    <row r="1137" spans="1:35" ht="46.5" customHeight="1" outlineLevel="1" x14ac:dyDescent="0.2">
      <c r="A1137" s="24">
        <f t="shared" si="630"/>
        <v>1230</v>
      </c>
      <c r="B1137" s="25" t="s">
        <v>2085</v>
      </c>
      <c r="C1137" s="26"/>
      <c r="D1137" s="26" t="s">
        <v>222</v>
      </c>
      <c r="E1137" s="27">
        <v>174575</v>
      </c>
      <c r="F1137" s="26"/>
      <c r="G1137" s="27">
        <v>80600</v>
      </c>
      <c r="H1137" s="51">
        <v>1230</v>
      </c>
      <c r="I1137" s="45">
        <f t="shared" si="631"/>
        <v>1230</v>
      </c>
      <c r="J1137" s="30">
        <v>0</v>
      </c>
      <c r="K1137" s="31"/>
      <c r="L1137" s="32"/>
      <c r="M1137" s="32"/>
      <c r="N1137" s="32"/>
      <c r="O1137" s="33" t="e">
        <f>VLOOKUP(K1137,Зони!B:D,2,FALSE)</f>
        <v>#N/A</v>
      </c>
      <c r="P1137" s="34" t="str">
        <f t="shared" si="632"/>
        <v>немає даних</v>
      </c>
      <c r="Q1137" s="50" t="str">
        <f t="shared" si="633"/>
        <v>немає даних</v>
      </c>
      <c r="R1137" s="47">
        <v>1</v>
      </c>
      <c r="S1137" s="44" t="str">
        <f t="shared" si="644"/>
        <v>немає даних</v>
      </c>
      <c r="T1137" s="44" t="str">
        <f t="shared" si="645"/>
        <v>немає даних</v>
      </c>
      <c r="U1137" s="48" t="str">
        <f t="shared" ref="U1137:W1137" si="647">IF(Z1137&lt;&gt;"",Z1137,"немає даних")</f>
        <v>немає даних</v>
      </c>
      <c r="V1137" s="48" t="str">
        <f t="shared" si="647"/>
        <v>немає даних</v>
      </c>
      <c r="W1137" s="48" t="str">
        <f t="shared" si="647"/>
        <v>немає даних</v>
      </c>
      <c r="X1137" s="38"/>
      <c r="Y1137" s="38"/>
      <c r="Z1137" s="38"/>
      <c r="AA1137" s="38"/>
      <c r="AB1137" s="38"/>
      <c r="AC1137" s="11"/>
      <c r="AD1137" s="11"/>
      <c r="AE1137" s="11"/>
      <c r="AF1137" s="11"/>
      <c r="AG1137" s="11"/>
      <c r="AH1137" s="11"/>
      <c r="AI1137" s="11"/>
    </row>
    <row r="1138" spans="1:35" ht="46.5" customHeight="1" outlineLevel="1" x14ac:dyDescent="0.2">
      <c r="A1138" s="24">
        <f t="shared" si="630"/>
        <v>416</v>
      </c>
      <c r="B1138" s="25" t="s">
        <v>2086</v>
      </c>
      <c r="C1138" s="26"/>
      <c r="D1138" s="26"/>
      <c r="E1138" s="27">
        <v>174565</v>
      </c>
      <c r="F1138" s="26"/>
      <c r="G1138" s="27">
        <v>80510</v>
      </c>
      <c r="H1138" s="39">
        <v>416</v>
      </c>
      <c r="I1138" s="45">
        <f t="shared" si="631"/>
        <v>416</v>
      </c>
      <c r="J1138" s="30">
        <v>0</v>
      </c>
      <c r="K1138" s="31"/>
      <c r="L1138" s="32"/>
      <c r="M1138" s="32"/>
      <c r="N1138" s="32"/>
      <c r="O1138" s="33" t="e">
        <f>VLOOKUP(K1138,Зони!B:D,2,FALSE)</f>
        <v>#N/A</v>
      </c>
      <c r="P1138" s="34" t="str">
        <f t="shared" si="632"/>
        <v>немає даних</v>
      </c>
      <c r="Q1138" s="50" t="str">
        <f t="shared" si="633"/>
        <v>немає даних</v>
      </c>
      <c r="R1138" s="47">
        <v>1</v>
      </c>
      <c r="S1138" s="49">
        <f t="shared" ref="S1138:W1138" si="648">IF(X1138&lt;&gt;"",X1138,"немає даних")</f>
        <v>1</v>
      </c>
      <c r="T1138" s="48">
        <f t="shared" si="648"/>
        <v>1</v>
      </c>
      <c r="U1138" s="48">
        <f t="shared" si="648"/>
        <v>20</v>
      </c>
      <c r="V1138" s="48">
        <f t="shared" si="648"/>
        <v>15</v>
      </c>
      <c r="W1138" s="48">
        <f t="shared" si="648"/>
        <v>15</v>
      </c>
      <c r="X1138" s="37">
        <f>VLOOKUP(E1138,шт!A:H,3,FALSE)</f>
        <v>1</v>
      </c>
      <c r="Y1138" s="38">
        <v>1</v>
      </c>
      <c r="Z1138" s="38">
        <v>20</v>
      </c>
      <c r="AA1138" s="38">
        <v>15</v>
      </c>
      <c r="AB1138" s="38">
        <v>15</v>
      </c>
      <c r="AC1138" s="11"/>
      <c r="AD1138" s="11"/>
      <c r="AE1138" s="11"/>
      <c r="AF1138" s="11"/>
      <c r="AG1138" s="11"/>
      <c r="AH1138" s="11"/>
      <c r="AI1138" s="11"/>
    </row>
    <row r="1139" spans="1:35" ht="46.5" customHeight="1" outlineLevel="1" x14ac:dyDescent="0.2">
      <c r="A1139" s="24">
        <f t="shared" si="630"/>
        <v>365</v>
      </c>
      <c r="B1139" s="25" t="s">
        <v>2087</v>
      </c>
      <c r="C1139" s="26"/>
      <c r="D1139" s="26"/>
      <c r="E1139" s="27">
        <v>171290</v>
      </c>
      <c r="F1139" s="26"/>
      <c r="G1139" s="27">
        <v>80511</v>
      </c>
      <c r="H1139" s="39">
        <v>365</v>
      </c>
      <c r="I1139" s="45">
        <f t="shared" si="631"/>
        <v>365</v>
      </c>
      <c r="J1139" s="30">
        <v>0</v>
      </c>
      <c r="K1139" s="31"/>
      <c r="L1139" s="32"/>
      <c r="M1139" s="32"/>
      <c r="N1139" s="32"/>
      <c r="O1139" s="33" t="e">
        <f>VLOOKUP(K1139,Зони!B:D,2,FALSE)</f>
        <v>#N/A</v>
      </c>
      <c r="P1139" s="34" t="str">
        <f t="shared" si="632"/>
        <v>немає даних</v>
      </c>
      <c r="Q1139" s="50" t="str">
        <f t="shared" si="633"/>
        <v>немає даних</v>
      </c>
      <c r="R1139" s="47">
        <v>1</v>
      </c>
      <c r="S1139" s="49">
        <f t="shared" ref="S1139:W1139" si="649">IF(X1139&lt;&gt;"",X1139,"немає даних")</f>
        <v>2.2610000000000001</v>
      </c>
      <c r="T1139" s="48">
        <f t="shared" si="649"/>
        <v>2.2610000000000001</v>
      </c>
      <c r="U1139" s="48">
        <f t="shared" si="649"/>
        <v>21</v>
      </c>
      <c r="V1139" s="48">
        <f t="shared" si="649"/>
        <v>21</v>
      </c>
      <c r="W1139" s="48">
        <f t="shared" si="649"/>
        <v>12</v>
      </c>
      <c r="X1139" s="37">
        <f>VLOOKUP(E1139,шт!A:H,3,FALSE)</f>
        <v>2.2610000000000001</v>
      </c>
      <c r="Y1139" s="38">
        <v>2.2610000000000001</v>
      </c>
      <c r="Z1139" s="38">
        <v>21</v>
      </c>
      <c r="AA1139" s="38">
        <v>21</v>
      </c>
      <c r="AB1139" s="38">
        <v>12</v>
      </c>
      <c r="AC1139" s="11"/>
      <c r="AD1139" s="11"/>
      <c r="AE1139" s="11"/>
      <c r="AF1139" s="11"/>
      <c r="AG1139" s="11"/>
      <c r="AH1139" s="11"/>
      <c r="AI1139" s="11"/>
    </row>
    <row r="1140" spans="1:35" ht="46.5" customHeight="1" outlineLevel="1" x14ac:dyDescent="0.2">
      <c r="A1140" s="24">
        <f t="shared" si="630"/>
        <v>312</v>
      </c>
      <c r="B1140" s="25" t="s">
        <v>2088</v>
      </c>
      <c r="C1140" s="26"/>
      <c r="D1140" s="26"/>
      <c r="E1140" s="27">
        <v>171293</v>
      </c>
      <c r="F1140" s="26"/>
      <c r="G1140" s="27">
        <v>80512</v>
      </c>
      <c r="H1140" s="39">
        <v>312</v>
      </c>
      <c r="I1140" s="45">
        <f t="shared" si="631"/>
        <v>312</v>
      </c>
      <c r="J1140" s="30">
        <v>0</v>
      </c>
      <c r="K1140" s="31"/>
      <c r="L1140" s="32"/>
      <c r="M1140" s="32"/>
      <c r="N1140" s="32"/>
      <c r="O1140" s="33" t="e">
        <f>VLOOKUP(K1140,Зони!B:D,2,FALSE)</f>
        <v>#N/A</v>
      </c>
      <c r="P1140" s="34" t="str">
        <f t="shared" si="632"/>
        <v>немає даних</v>
      </c>
      <c r="Q1140" s="50" t="str">
        <f t="shared" si="633"/>
        <v>немає даних</v>
      </c>
      <c r="R1140" s="47">
        <v>1</v>
      </c>
      <c r="S1140" s="49">
        <f t="shared" ref="S1140:W1140" si="650">IF(X1140&lt;&gt;"",X1140,"немає даних")</f>
        <v>4.9119999999999999</v>
      </c>
      <c r="T1140" s="48">
        <f t="shared" si="650"/>
        <v>4.9119999999999999</v>
      </c>
      <c r="U1140" s="48">
        <f t="shared" si="650"/>
        <v>28</v>
      </c>
      <c r="V1140" s="48">
        <f t="shared" si="650"/>
        <v>28</v>
      </c>
      <c r="W1140" s="48">
        <f t="shared" si="650"/>
        <v>15</v>
      </c>
      <c r="X1140" s="37">
        <f>VLOOKUP(E1140,шт!A:H,3,FALSE)</f>
        <v>4.9119999999999999</v>
      </c>
      <c r="Y1140" s="38">
        <v>4.9119999999999999</v>
      </c>
      <c r="Z1140" s="38">
        <v>28</v>
      </c>
      <c r="AA1140" s="38">
        <v>28</v>
      </c>
      <c r="AB1140" s="38">
        <v>15</v>
      </c>
      <c r="AC1140" s="11"/>
      <c r="AD1140" s="11"/>
      <c r="AE1140" s="11"/>
      <c r="AF1140" s="11"/>
      <c r="AG1140" s="11"/>
      <c r="AH1140" s="11"/>
      <c r="AI1140" s="11"/>
    </row>
    <row r="1141" spans="1:35" ht="46.5" customHeight="1" outlineLevel="1" x14ac:dyDescent="0.2">
      <c r="A1141" s="24">
        <f t="shared" si="630"/>
        <v>1767</v>
      </c>
      <c r="B1141" s="25" t="s">
        <v>2089</v>
      </c>
      <c r="C1141" s="26"/>
      <c r="D1141" s="26"/>
      <c r="E1141" s="27">
        <v>173298</v>
      </c>
      <c r="F1141" s="26"/>
      <c r="G1141" s="27">
        <v>80021</v>
      </c>
      <c r="H1141" s="51">
        <v>1767</v>
      </c>
      <c r="I1141" s="45">
        <f t="shared" si="631"/>
        <v>1767</v>
      </c>
      <c r="J1141" s="30">
        <v>0</v>
      </c>
      <c r="K1141" s="31"/>
      <c r="L1141" s="32"/>
      <c r="M1141" s="32"/>
      <c r="N1141" s="32"/>
      <c r="O1141" s="33" t="e">
        <f>VLOOKUP(K1141,Зони!B:D,2,FALSE)</f>
        <v>#N/A</v>
      </c>
      <c r="P1141" s="34" t="str">
        <f t="shared" si="632"/>
        <v>немає даних</v>
      </c>
      <c r="Q1141" s="50" t="str">
        <f t="shared" si="633"/>
        <v>немає даних</v>
      </c>
      <c r="R1141" s="47">
        <v>1</v>
      </c>
      <c r="S1141" s="49">
        <f t="shared" ref="S1141:W1141" si="651">IF(X1141&lt;&gt;"",X1141,"немає даних")</f>
        <v>1.1000000000000001</v>
      </c>
      <c r="T1141" s="48">
        <f t="shared" si="651"/>
        <v>1.1000000000000001</v>
      </c>
      <c r="U1141" s="48">
        <f t="shared" si="651"/>
        <v>20</v>
      </c>
      <c r="V1141" s="48">
        <f t="shared" si="651"/>
        <v>14.5</v>
      </c>
      <c r="W1141" s="48">
        <f t="shared" si="651"/>
        <v>14.5</v>
      </c>
      <c r="X1141" s="37">
        <f>VLOOKUP(E1141,шт!A:H,3,FALSE)</f>
        <v>1.1000000000000001</v>
      </c>
      <c r="Y1141" s="38">
        <v>1.1000000000000001</v>
      </c>
      <c r="Z1141" s="38">
        <v>20</v>
      </c>
      <c r="AA1141" s="38">
        <v>14.5</v>
      </c>
      <c r="AB1141" s="38">
        <v>14.5</v>
      </c>
      <c r="AC1141" s="11"/>
      <c r="AD1141" s="11"/>
      <c r="AE1141" s="11"/>
      <c r="AF1141" s="11"/>
      <c r="AG1141" s="11"/>
      <c r="AH1141" s="11"/>
      <c r="AI1141" s="11"/>
    </row>
    <row r="1142" spans="1:35" ht="46.5" customHeight="1" outlineLevel="1" x14ac:dyDescent="0.2">
      <c r="A1142" s="24">
        <f t="shared" si="630"/>
        <v>549</v>
      </c>
      <c r="B1142" s="25" t="s">
        <v>2090</v>
      </c>
      <c r="C1142" s="26"/>
      <c r="D1142" s="26"/>
      <c r="E1142" s="27">
        <v>174554</v>
      </c>
      <c r="F1142" s="26"/>
      <c r="G1142" s="26" t="s">
        <v>2091</v>
      </c>
      <c r="H1142" s="39">
        <v>549</v>
      </c>
      <c r="I1142" s="45">
        <f t="shared" si="631"/>
        <v>549</v>
      </c>
      <c r="J1142" s="30">
        <v>0</v>
      </c>
      <c r="K1142" s="31"/>
      <c r="L1142" s="32"/>
      <c r="M1142" s="32"/>
      <c r="N1142" s="32"/>
      <c r="O1142" s="33" t="e">
        <f>VLOOKUP(K1142,Зони!B:D,2,FALSE)</f>
        <v>#N/A</v>
      </c>
      <c r="P1142" s="34" t="str">
        <f t="shared" si="632"/>
        <v>немає даних</v>
      </c>
      <c r="Q1142" s="50" t="str">
        <f t="shared" si="633"/>
        <v>немає даних</v>
      </c>
      <c r="R1142" s="47">
        <v>1</v>
      </c>
      <c r="S1142" s="49">
        <f t="shared" ref="S1142:W1142" si="652">IF(X1142&lt;&gt;"",X1142,"немає даних")</f>
        <v>0.5</v>
      </c>
      <c r="T1142" s="48">
        <f t="shared" si="652"/>
        <v>0.5</v>
      </c>
      <c r="U1142" s="48">
        <f t="shared" si="652"/>
        <v>15</v>
      </c>
      <c r="V1142" s="48">
        <f t="shared" si="652"/>
        <v>15</v>
      </c>
      <c r="W1142" s="48">
        <f t="shared" si="652"/>
        <v>15</v>
      </c>
      <c r="X1142" s="37">
        <f>VLOOKUP(E1142,шт!A:H,3,FALSE)</f>
        <v>0.5</v>
      </c>
      <c r="Y1142" s="38">
        <v>0.5</v>
      </c>
      <c r="Z1142" s="38">
        <v>15</v>
      </c>
      <c r="AA1142" s="38">
        <v>15</v>
      </c>
      <c r="AB1142" s="38">
        <v>15</v>
      </c>
      <c r="AC1142" s="11"/>
      <c r="AD1142" s="11"/>
      <c r="AE1142" s="11"/>
      <c r="AF1142" s="11"/>
      <c r="AG1142" s="11"/>
      <c r="AH1142" s="11"/>
      <c r="AI1142" s="11"/>
    </row>
    <row r="1143" spans="1:35" ht="46.5" customHeight="1" outlineLevel="1" x14ac:dyDescent="0.2">
      <c r="A1143" s="24">
        <f t="shared" si="630"/>
        <v>320</v>
      </c>
      <c r="B1143" s="25" t="s">
        <v>2092</v>
      </c>
      <c r="C1143" s="26"/>
      <c r="D1143" s="26"/>
      <c r="E1143" s="52">
        <v>555</v>
      </c>
      <c r="F1143" s="26"/>
      <c r="G1143" s="26" t="s">
        <v>2093</v>
      </c>
      <c r="H1143" s="39">
        <v>320</v>
      </c>
      <c r="I1143" s="45">
        <f t="shared" si="631"/>
        <v>320</v>
      </c>
      <c r="J1143" s="30">
        <v>0</v>
      </c>
      <c r="K1143" s="31"/>
      <c r="L1143" s="32"/>
      <c r="M1143" s="32"/>
      <c r="N1143" s="32"/>
      <c r="O1143" s="33" t="e">
        <f>VLOOKUP(K1143,Зони!B:D,2,FALSE)</f>
        <v>#N/A</v>
      </c>
      <c r="P1143" s="34" t="str">
        <f t="shared" si="632"/>
        <v>немає даних</v>
      </c>
      <c r="Q1143" s="50" t="str">
        <f t="shared" si="633"/>
        <v>немає даних</v>
      </c>
      <c r="R1143" s="47">
        <v>1</v>
      </c>
      <c r="S1143" s="44" t="str">
        <f>IF(X1143&lt;&gt;"",X1143*R1143,"немає даних")</f>
        <v>немає даних</v>
      </c>
      <c r="T1143" s="44" t="str">
        <f>IF(Y1143&lt;&gt;"",Y1143*R1143,"немає даних")</f>
        <v>немає даних</v>
      </c>
      <c r="U1143" s="48" t="str">
        <f t="shared" ref="U1143:W1143" si="653">IF(Z1143&lt;&gt;"",Z1143,"немає даних")</f>
        <v>немає даних</v>
      </c>
      <c r="V1143" s="48" t="str">
        <f t="shared" si="653"/>
        <v>немає даних</v>
      </c>
      <c r="W1143" s="48" t="str">
        <f t="shared" si="653"/>
        <v>немає даних</v>
      </c>
      <c r="X1143" s="38"/>
      <c r="Y1143" s="38"/>
      <c r="Z1143" s="38"/>
      <c r="AA1143" s="38"/>
      <c r="AB1143" s="38"/>
      <c r="AC1143" s="11"/>
      <c r="AD1143" s="11"/>
      <c r="AE1143" s="11"/>
      <c r="AF1143" s="11"/>
      <c r="AG1143" s="11"/>
      <c r="AH1143" s="11"/>
      <c r="AI1143" s="11"/>
    </row>
    <row r="1144" spans="1:35" ht="46.5" customHeight="1" outlineLevel="1" x14ac:dyDescent="0.2">
      <c r="A1144" s="24">
        <f t="shared" si="630"/>
        <v>434</v>
      </c>
      <c r="B1144" s="25" t="s">
        <v>2094</v>
      </c>
      <c r="C1144" s="26"/>
      <c r="D1144" s="26"/>
      <c r="E1144" s="27">
        <v>173396</v>
      </c>
      <c r="F1144" s="26"/>
      <c r="G1144" s="27">
        <v>80515</v>
      </c>
      <c r="H1144" s="39">
        <v>434</v>
      </c>
      <c r="I1144" s="45">
        <f t="shared" si="631"/>
        <v>434</v>
      </c>
      <c r="J1144" s="30">
        <v>0</v>
      </c>
      <c r="K1144" s="31"/>
      <c r="L1144" s="32"/>
      <c r="M1144" s="32"/>
      <c r="N1144" s="32"/>
      <c r="O1144" s="33" t="e">
        <f>VLOOKUP(K1144,Зони!B:D,2,FALSE)</f>
        <v>#N/A</v>
      </c>
      <c r="P1144" s="34" t="str">
        <f t="shared" si="632"/>
        <v>немає даних</v>
      </c>
      <c r="Q1144" s="50" t="str">
        <f t="shared" si="633"/>
        <v>немає даних</v>
      </c>
      <c r="R1144" s="47">
        <v>1</v>
      </c>
      <c r="S1144" s="49">
        <f t="shared" ref="S1144:W1144" si="654">IF(X1144&lt;&gt;"",X1144,"немає даних")</f>
        <v>0.2</v>
      </c>
      <c r="T1144" s="48">
        <f t="shared" si="654"/>
        <v>0.2</v>
      </c>
      <c r="U1144" s="48">
        <f t="shared" si="654"/>
        <v>15</v>
      </c>
      <c r="V1144" s="48">
        <f t="shared" si="654"/>
        <v>10</v>
      </c>
      <c r="W1144" s="48">
        <f t="shared" si="654"/>
        <v>5</v>
      </c>
      <c r="X1144" s="37">
        <f>VLOOKUP(E1144,шт!A:H,3,FALSE)</f>
        <v>0.2</v>
      </c>
      <c r="Y1144" s="38">
        <v>0.2</v>
      </c>
      <c r="Z1144" s="38">
        <v>15</v>
      </c>
      <c r="AA1144" s="38">
        <v>10</v>
      </c>
      <c r="AB1144" s="38">
        <v>5</v>
      </c>
      <c r="AC1144" s="11"/>
      <c r="AD1144" s="11"/>
      <c r="AE1144" s="11"/>
      <c r="AF1144" s="11"/>
      <c r="AG1144" s="11"/>
      <c r="AH1144" s="11"/>
      <c r="AI1144" s="11"/>
    </row>
    <row r="1145" spans="1:35" ht="46.5" customHeight="1" outlineLevel="1" x14ac:dyDescent="0.2">
      <c r="A1145" s="24">
        <f t="shared" si="630"/>
        <v>54</v>
      </c>
      <c r="B1145" s="25" t="s">
        <v>2095</v>
      </c>
      <c r="C1145" s="26"/>
      <c r="D1145" s="26"/>
      <c r="E1145" s="27">
        <v>173399</v>
      </c>
      <c r="F1145" s="26"/>
      <c r="G1145" s="26" t="s">
        <v>2096</v>
      </c>
      <c r="H1145" s="39">
        <v>54</v>
      </c>
      <c r="I1145" s="45">
        <f t="shared" si="631"/>
        <v>54</v>
      </c>
      <c r="J1145" s="30">
        <v>0</v>
      </c>
      <c r="K1145" s="31"/>
      <c r="L1145" s="32"/>
      <c r="M1145" s="32"/>
      <c r="N1145" s="32"/>
      <c r="O1145" s="33" t="e">
        <f>VLOOKUP(K1145,Зони!B:D,2,FALSE)</f>
        <v>#N/A</v>
      </c>
      <c r="P1145" s="34" t="str">
        <f t="shared" si="632"/>
        <v>немає даних</v>
      </c>
      <c r="Q1145" s="50" t="str">
        <f t="shared" si="633"/>
        <v>немає даних</v>
      </c>
      <c r="R1145" s="47">
        <v>1</v>
      </c>
      <c r="S1145" s="44" t="str">
        <f t="shared" ref="S1145:S1147" si="655">IF(X1145&lt;&gt;"",X1145*R1145,"немає даних")</f>
        <v>немає даних</v>
      </c>
      <c r="T1145" s="44" t="str">
        <f t="shared" ref="T1145:T1147" si="656">IF(Y1145&lt;&gt;"",Y1145*R1145,"немає даних")</f>
        <v>немає даних</v>
      </c>
      <c r="U1145" s="48" t="str">
        <f t="shared" ref="U1145:W1145" si="657">IF(Z1145&lt;&gt;"",Z1145,"немає даних")</f>
        <v>немає даних</v>
      </c>
      <c r="V1145" s="48" t="str">
        <f t="shared" si="657"/>
        <v>немає даних</v>
      </c>
      <c r="W1145" s="48" t="str">
        <f t="shared" si="657"/>
        <v>немає даних</v>
      </c>
      <c r="X1145" s="38"/>
      <c r="Y1145" s="38"/>
      <c r="Z1145" s="38"/>
      <c r="AA1145" s="38"/>
      <c r="AB1145" s="38"/>
      <c r="AC1145" s="11"/>
      <c r="AD1145" s="11"/>
      <c r="AE1145" s="11"/>
      <c r="AF1145" s="11"/>
      <c r="AG1145" s="11"/>
      <c r="AH1145" s="11"/>
      <c r="AI1145" s="11"/>
    </row>
    <row r="1146" spans="1:35" ht="46.5" customHeight="1" outlineLevel="1" x14ac:dyDescent="0.2">
      <c r="A1146" s="24">
        <f t="shared" si="630"/>
        <v>3.25</v>
      </c>
      <c r="B1146" s="25" t="s">
        <v>2097</v>
      </c>
      <c r="C1146" s="26"/>
      <c r="D1146" s="26" t="s">
        <v>1142</v>
      </c>
      <c r="E1146" s="27">
        <v>171843</v>
      </c>
      <c r="F1146" s="26" t="s">
        <v>2098</v>
      </c>
      <c r="G1146" s="27">
        <v>58209</v>
      </c>
      <c r="H1146" s="39">
        <v>39</v>
      </c>
      <c r="I1146" s="30">
        <f t="shared" si="631"/>
        <v>3.25</v>
      </c>
      <c r="J1146" s="30">
        <v>0</v>
      </c>
      <c r="K1146" s="31"/>
      <c r="L1146" s="32"/>
      <c r="M1146" s="32"/>
      <c r="N1146" s="32"/>
      <c r="O1146" s="33" t="e">
        <f>VLOOKUP(K1146,Зони!B:D,2,FALSE)</f>
        <v>#N/A</v>
      </c>
      <c r="P1146" s="34" t="str">
        <f t="shared" si="632"/>
        <v>немає даних</v>
      </c>
      <c r="Q1146" s="50" t="str">
        <f t="shared" si="633"/>
        <v>немає даних</v>
      </c>
      <c r="R1146" s="53">
        <f>VLOOKUP(E1146,ящ!A:H,5,FALSE)</f>
        <v>12</v>
      </c>
      <c r="S1146" s="44">
        <f t="shared" si="655"/>
        <v>3.5999999999999996</v>
      </c>
      <c r="T1146" s="44">
        <f t="shared" si="656"/>
        <v>3.5999999999999996</v>
      </c>
      <c r="U1146" s="33"/>
      <c r="V1146" s="33"/>
      <c r="W1146" s="36"/>
      <c r="X1146" s="37">
        <f>VLOOKUP(E1146,шт!A:H,3,FALSE)</f>
        <v>0.3</v>
      </c>
      <c r="Y1146" s="38">
        <v>0.3</v>
      </c>
      <c r="Z1146" s="38">
        <v>18</v>
      </c>
      <c r="AA1146" s="38">
        <v>18</v>
      </c>
      <c r="AB1146" s="38">
        <v>18</v>
      </c>
      <c r="AC1146" s="11"/>
      <c r="AD1146" s="11"/>
      <c r="AE1146" s="11"/>
      <c r="AF1146" s="11"/>
      <c r="AG1146" s="11"/>
      <c r="AH1146" s="11"/>
      <c r="AI1146" s="11"/>
    </row>
    <row r="1147" spans="1:35" ht="46.5" customHeight="1" outlineLevel="1" x14ac:dyDescent="0.2">
      <c r="A1147" s="24">
        <f t="shared" si="630"/>
        <v>2.25</v>
      </c>
      <c r="B1147" s="25" t="s">
        <v>2099</v>
      </c>
      <c r="C1147" s="26"/>
      <c r="D1147" s="26"/>
      <c r="E1147" s="27">
        <v>172462</v>
      </c>
      <c r="F1147" s="26" t="s">
        <v>2100</v>
      </c>
      <c r="G1147" s="26" t="s">
        <v>2101</v>
      </c>
      <c r="H1147" s="39">
        <v>9</v>
      </c>
      <c r="I1147" s="30">
        <f t="shared" si="631"/>
        <v>2.25</v>
      </c>
      <c r="J1147" s="30">
        <v>0</v>
      </c>
      <c r="K1147" s="31"/>
      <c r="L1147" s="32"/>
      <c r="M1147" s="32"/>
      <c r="N1147" s="32"/>
      <c r="O1147" s="33" t="e">
        <f>VLOOKUP(K1147,Зони!B:D,2,FALSE)</f>
        <v>#N/A</v>
      </c>
      <c r="P1147" s="34" t="str">
        <f t="shared" si="632"/>
        <v>немає даних</v>
      </c>
      <c r="Q1147" s="50" t="str">
        <f t="shared" si="633"/>
        <v>немає даних</v>
      </c>
      <c r="R1147" s="53">
        <f>VLOOKUP(E1147,ящ!A:H,5,FALSE)</f>
        <v>4</v>
      </c>
      <c r="S1147" s="44" t="str">
        <f t="shared" si="655"/>
        <v>немає даних</v>
      </c>
      <c r="T1147" s="44" t="str">
        <f t="shared" si="656"/>
        <v>немає даних</v>
      </c>
      <c r="U1147" s="33"/>
      <c r="V1147" s="33"/>
      <c r="W1147" s="36"/>
      <c r="X1147" s="38"/>
      <c r="Y1147" s="38"/>
      <c r="Z1147" s="38"/>
      <c r="AA1147" s="38"/>
      <c r="AB1147" s="38"/>
      <c r="AC1147" s="11"/>
      <c r="AD1147" s="11"/>
      <c r="AE1147" s="11"/>
      <c r="AF1147" s="11"/>
      <c r="AG1147" s="11"/>
      <c r="AH1147" s="11"/>
      <c r="AI1147" s="11"/>
    </row>
    <row r="1148" spans="1:35" ht="46.5" customHeight="1" outlineLevel="1" x14ac:dyDescent="0.2">
      <c r="A1148" s="24">
        <f t="shared" si="630"/>
        <v>74.833333333333329</v>
      </c>
      <c r="B1148" s="25" t="s">
        <v>2102</v>
      </c>
      <c r="C1148" s="26"/>
      <c r="D1148" s="26" t="s">
        <v>31</v>
      </c>
      <c r="E1148" s="27">
        <v>167774</v>
      </c>
      <c r="F1148" s="26" t="s">
        <v>2103</v>
      </c>
      <c r="G1148" s="27">
        <v>29041</v>
      </c>
      <c r="H1148" s="39">
        <v>118</v>
      </c>
      <c r="I1148" s="30">
        <f t="shared" si="631"/>
        <v>9.8333333333333339</v>
      </c>
      <c r="J1148" s="30">
        <v>65</v>
      </c>
      <c r="K1148" s="31"/>
      <c r="L1148" s="32"/>
      <c r="M1148" s="32"/>
      <c r="N1148" s="32"/>
      <c r="O1148" s="33" t="e">
        <f>VLOOKUP(K1148,Зони!B:D,2,FALSE)</f>
        <v>#N/A</v>
      </c>
      <c r="P1148" s="34" t="str">
        <f t="shared" si="632"/>
        <v>немає даних</v>
      </c>
      <c r="Q1148" s="50" t="str">
        <f t="shared" si="633"/>
        <v>немає даних</v>
      </c>
      <c r="R1148" s="26">
        <v>12</v>
      </c>
      <c r="S1148" s="35">
        <f>VLOOKUP(E1148,ящв!A:H,3,FALSE)</f>
        <v>3.4</v>
      </c>
      <c r="T1148" s="35">
        <f>VLOOKUP(E1148,ящв!A:H,4,FALSE)</f>
        <v>4.1000000000000002E-2</v>
      </c>
      <c r="U1148" s="33">
        <v>37.1</v>
      </c>
      <c r="V1148" s="33">
        <v>36.1</v>
      </c>
      <c r="W1148" s="36">
        <v>30.4</v>
      </c>
      <c r="X1148" s="37">
        <f>VLOOKUP(E1148,шт!A:H,3,FALSE)</f>
        <v>0.215</v>
      </c>
      <c r="Y1148" s="38">
        <v>0.215</v>
      </c>
      <c r="Z1148" s="38">
        <v>20</v>
      </c>
      <c r="AA1148" s="38">
        <v>20</v>
      </c>
      <c r="AB1148" s="38">
        <v>12</v>
      </c>
      <c r="AC1148" s="11"/>
      <c r="AD1148" s="11"/>
      <c r="AE1148" s="11"/>
      <c r="AF1148" s="11"/>
      <c r="AG1148" s="11"/>
      <c r="AH1148" s="11"/>
      <c r="AI1148" s="11"/>
    </row>
    <row r="1149" spans="1:35" ht="46.5" customHeight="1" outlineLevel="1" x14ac:dyDescent="0.2">
      <c r="A1149" s="24">
        <f t="shared" si="630"/>
        <v>13.5</v>
      </c>
      <c r="B1149" s="25" t="s">
        <v>2104</v>
      </c>
      <c r="C1149" s="26"/>
      <c r="D1149" s="26"/>
      <c r="E1149" s="27">
        <v>173451</v>
      </c>
      <c r="F1149" s="26"/>
      <c r="G1149" s="27">
        <v>80525</v>
      </c>
      <c r="H1149" s="39">
        <v>27</v>
      </c>
      <c r="I1149" s="30">
        <f t="shared" si="631"/>
        <v>13.5</v>
      </c>
      <c r="J1149" s="30">
        <v>0</v>
      </c>
      <c r="K1149" s="31"/>
      <c r="L1149" s="32"/>
      <c r="M1149" s="32"/>
      <c r="N1149" s="32"/>
      <c r="O1149" s="33" t="e">
        <f>VLOOKUP(K1149,Зони!B:D,2,FALSE)</f>
        <v>#N/A</v>
      </c>
      <c r="P1149" s="34" t="str">
        <f t="shared" si="632"/>
        <v>немає даних</v>
      </c>
      <c r="Q1149" s="50" t="str">
        <f t="shared" si="633"/>
        <v>немає даних</v>
      </c>
      <c r="R1149" s="53">
        <f>VLOOKUP(E1149,ящ!A:H,5,FALSE)</f>
        <v>2</v>
      </c>
      <c r="S1149" s="44">
        <f t="shared" ref="S1149:S1152" si="658">IF(X1149&lt;&gt;"",X1149*R1149,"немає даних")</f>
        <v>1.2</v>
      </c>
      <c r="T1149" s="44">
        <f t="shared" ref="T1149:T1152" si="659">IF(Y1149&lt;&gt;"",Y1149*R1149,"немає даних")</f>
        <v>1.2</v>
      </c>
      <c r="U1149" s="33"/>
      <c r="V1149" s="33"/>
      <c r="W1149" s="36"/>
      <c r="X1149" s="37">
        <f>VLOOKUP(E1149,шт!A:H,3,FALSE)</f>
        <v>0.6</v>
      </c>
      <c r="Y1149" s="38">
        <v>0.6</v>
      </c>
      <c r="Z1149" s="38">
        <v>15</v>
      </c>
      <c r="AA1149" s="38">
        <v>15</v>
      </c>
      <c r="AB1149" s="38">
        <v>15</v>
      </c>
      <c r="AC1149" s="11"/>
      <c r="AD1149" s="11"/>
      <c r="AE1149" s="11"/>
      <c r="AF1149" s="11"/>
      <c r="AG1149" s="11"/>
      <c r="AH1149" s="11"/>
      <c r="AI1149" s="11"/>
    </row>
    <row r="1150" spans="1:35" ht="46.5" customHeight="1" outlineLevel="1" x14ac:dyDescent="0.2">
      <c r="A1150" s="24">
        <f t="shared" si="630"/>
        <v>107.9</v>
      </c>
      <c r="B1150" s="25" t="s">
        <v>2105</v>
      </c>
      <c r="C1150" s="26"/>
      <c r="D1150" s="26" t="s">
        <v>1142</v>
      </c>
      <c r="E1150" s="52">
        <v>777</v>
      </c>
      <c r="F1150" s="26"/>
      <c r="G1150" s="27">
        <v>400</v>
      </c>
      <c r="H1150" s="39">
        <v>107.9</v>
      </c>
      <c r="I1150" s="45">
        <f t="shared" si="631"/>
        <v>107.9</v>
      </c>
      <c r="J1150" s="30">
        <v>0</v>
      </c>
      <c r="K1150" s="31"/>
      <c r="L1150" s="32"/>
      <c r="M1150" s="32"/>
      <c r="N1150" s="32"/>
      <c r="O1150" s="33" t="e">
        <f>VLOOKUP(K1150,Зони!B:D,2,FALSE)</f>
        <v>#N/A</v>
      </c>
      <c r="P1150" s="34" t="str">
        <f t="shared" si="632"/>
        <v>немає даних</v>
      </c>
      <c r="Q1150" s="50" t="str">
        <f t="shared" si="633"/>
        <v>немає даних</v>
      </c>
      <c r="R1150" s="47">
        <v>1</v>
      </c>
      <c r="S1150" s="44" t="str">
        <f t="shared" si="658"/>
        <v>немає даних</v>
      </c>
      <c r="T1150" s="44" t="str">
        <f t="shared" si="659"/>
        <v>немає даних</v>
      </c>
      <c r="U1150" s="48" t="str">
        <f t="shared" ref="U1150:W1150" si="660">IF(Z1150&lt;&gt;"",Z1150,"немає даних")</f>
        <v>немає даних</v>
      </c>
      <c r="V1150" s="48" t="str">
        <f t="shared" si="660"/>
        <v>немає даних</v>
      </c>
      <c r="W1150" s="48" t="str">
        <f t="shared" si="660"/>
        <v>немає даних</v>
      </c>
      <c r="X1150" s="38"/>
      <c r="Y1150" s="38"/>
      <c r="Z1150" s="38"/>
      <c r="AA1150" s="38"/>
      <c r="AB1150" s="38"/>
      <c r="AC1150" s="11"/>
      <c r="AD1150" s="11"/>
      <c r="AE1150" s="11"/>
      <c r="AF1150" s="11"/>
      <c r="AG1150" s="11"/>
      <c r="AH1150" s="11"/>
      <c r="AI1150" s="11"/>
    </row>
    <row r="1151" spans="1:35" ht="46.5" customHeight="1" outlineLevel="1" x14ac:dyDescent="0.2">
      <c r="A1151" s="24">
        <f t="shared" si="630"/>
        <v>192.2</v>
      </c>
      <c r="B1151" s="25" t="s">
        <v>2106</v>
      </c>
      <c r="C1151" s="26"/>
      <c r="D1151" s="26" t="s">
        <v>1142</v>
      </c>
      <c r="E1151" s="133">
        <v>0</v>
      </c>
      <c r="F1151" s="26"/>
      <c r="G1151" s="27">
        <v>401</v>
      </c>
      <c r="H1151" s="39">
        <v>192.2</v>
      </c>
      <c r="I1151" s="45">
        <f t="shared" si="631"/>
        <v>192.2</v>
      </c>
      <c r="J1151" s="30">
        <v>0</v>
      </c>
      <c r="K1151" s="31"/>
      <c r="L1151" s="32"/>
      <c r="M1151" s="32"/>
      <c r="N1151" s="32"/>
      <c r="O1151" s="33" t="e">
        <f>VLOOKUP(K1151,Зони!B:D,2,FALSE)</f>
        <v>#N/A</v>
      </c>
      <c r="P1151" s="34" t="str">
        <f t="shared" si="632"/>
        <v>немає даних</v>
      </c>
      <c r="Q1151" s="50" t="str">
        <f t="shared" si="633"/>
        <v>немає даних</v>
      </c>
      <c r="R1151" s="47">
        <v>1</v>
      </c>
      <c r="S1151" s="44" t="str">
        <f t="shared" si="658"/>
        <v>немає даних</v>
      </c>
      <c r="T1151" s="44" t="str">
        <f t="shared" si="659"/>
        <v>немає даних</v>
      </c>
      <c r="U1151" s="48" t="str">
        <f t="shared" ref="U1151:W1151" si="661">IF(Z1151&lt;&gt;"",Z1151,"немає даних")</f>
        <v>немає даних</v>
      </c>
      <c r="V1151" s="48" t="str">
        <f t="shared" si="661"/>
        <v>немає даних</v>
      </c>
      <c r="W1151" s="48" t="str">
        <f t="shared" si="661"/>
        <v>немає даних</v>
      </c>
      <c r="X1151" s="38"/>
      <c r="Y1151" s="38"/>
      <c r="Z1151" s="38"/>
      <c r="AA1151" s="38"/>
      <c r="AB1151" s="38"/>
      <c r="AC1151" s="11"/>
      <c r="AD1151" s="11"/>
      <c r="AE1151" s="11"/>
      <c r="AF1151" s="11"/>
      <c r="AG1151" s="11"/>
      <c r="AH1151" s="11"/>
      <c r="AI1151" s="11"/>
    </row>
    <row r="1152" spans="1:35" ht="46.5" customHeight="1" outlineLevel="1" x14ac:dyDescent="0.2">
      <c r="A1152" s="24">
        <f t="shared" si="630"/>
        <v>31.8</v>
      </c>
      <c r="B1152" s="25" t="s">
        <v>2107</v>
      </c>
      <c r="C1152" s="26"/>
      <c r="D1152" s="26" t="s">
        <v>1142</v>
      </c>
      <c r="E1152" s="52">
        <v>666</v>
      </c>
      <c r="F1152" s="26"/>
      <c r="G1152" s="27">
        <v>402</v>
      </c>
      <c r="H1152" s="39">
        <v>31.8</v>
      </c>
      <c r="I1152" s="45">
        <f t="shared" si="631"/>
        <v>31.8</v>
      </c>
      <c r="J1152" s="30">
        <v>0</v>
      </c>
      <c r="K1152" s="31"/>
      <c r="L1152" s="32"/>
      <c r="M1152" s="32"/>
      <c r="N1152" s="32"/>
      <c r="O1152" s="33" t="e">
        <f>VLOOKUP(K1152,Зони!B:D,2,FALSE)</f>
        <v>#N/A</v>
      </c>
      <c r="P1152" s="34" t="str">
        <f t="shared" si="632"/>
        <v>немає даних</v>
      </c>
      <c r="Q1152" s="50" t="str">
        <f t="shared" si="633"/>
        <v>немає даних</v>
      </c>
      <c r="R1152" s="47">
        <v>1</v>
      </c>
      <c r="S1152" s="44" t="str">
        <f t="shared" si="658"/>
        <v>немає даних</v>
      </c>
      <c r="T1152" s="44" t="str">
        <f t="shared" si="659"/>
        <v>немає даних</v>
      </c>
      <c r="U1152" s="48" t="str">
        <f t="shared" ref="U1152:W1152" si="662">IF(Z1152&lt;&gt;"",Z1152,"немає даних")</f>
        <v>немає даних</v>
      </c>
      <c r="V1152" s="48" t="str">
        <f t="shared" si="662"/>
        <v>немає даних</v>
      </c>
      <c r="W1152" s="48" t="str">
        <f t="shared" si="662"/>
        <v>немає даних</v>
      </c>
      <c r="X1152" s="38"/>
      <c r="Y1152" s="38"/>
      <c r="Z1152" s="38"/>
      <c r="AA1152" s="38"/>
      <c r="AB1152" s="38"/>
      <c r="AC1152" s="11"/>
      <c r="AD1152" s="11"/>
      <c r="AE1152" s="11"/>
      <c r="AF1152" s="11"/>
      <c r="AG1152" s="11"/>
      <c r="AH1152" s="11"/>
      <c r="AI1152" s="11"/>
    </row>
    <row r="1153" spans="1:35" ht="46.5" customHeight="1" outlineLevel="1" x14ac:dyDescent="0.2">
      <c r="A1153" s="24">
        <f t="shared" si="630"/>
        <v>1254</v>
      </c>
      <c r="B1153" s="25" t="s">
        <v>2108</v>
      </c>
      <c r="C1153" s="26"/>
      <c r="D1153" s="26" t="s">
        <v>1142</v>
      </c>
      <c r="E1153" s="27">
        <v>167738</v>
      </c>
      <c r="F1153" s="26"/>
      <c r="G1153" s="27">
        <v>80008</v>
      </c>
      <c r="H1153" s="51">
        <v>1254</v>
      </c>
      <c r="I1153" s="45">
        <f t="shared" si="631"/>
        <v>1254</v>
      </c>
      <c r="J1153" s="30">
        <v>0</v>
      </c>
      <c r="K1153" s="31"/>
      <c r="L1153" s="32"/>
      <c r="M1153" s="32"/>
      <c r="N1153" s="32"/>
      <c r="O1153" s="33" t="e">
        <f>VLOOKUP(K1153,Зони!B:D,2,FALSE)</f>
        <v>#N/A</v>
      </c>
      <c r="P1153" s="34" t="str">
        <f t="shared" si="632"/>
        <v>немає даних</v>
      </c>
      <c r="Q1153" s="50" t="str">
        <f t="shared" si="633"/>
        <v>немає даних</v>
      </c>
      <c r="R1153" s="47">
        <v>1</v>
      </c>
      <c r="S1153" s="49">
        <f t="shared" ref="S1153:W1153" si="663">IF(X1153&lt;&gt;"",X1153,"немає даних")</f>
        <v>0.5</v>
      </c>
      <c r="T1153" s="48">
        <f t="shared" si="663"/>
        <v>0.5</v>
      </c>
      <c r="U1153" s="48">
        <f t="shared" si="663"/>
        <v>13</v>
      </c>
      <c r="V1153" s="48">
        <f t="shared" si="663"/>
        <v>11</v>
      </c>
      <c r="W1153" s="48">
        <f t="shared" si="663"/>
        <v>11</v>
      </c>
      <c r="X1153" s="37">
        <f>VLOOKUP(E1153,шт!A:H,3,FALSE)</f>
        <v>0.5</v>
      </c>
      <c r="Y1153" s="38">
        <v>0.5</v>
      </c>
      <c r="Z1153" s="38">
        <v>13</v>
      </c>
      <c r="AA1153" s="38">
        <v>11</v>
      </c>
      <c r="AB1153" s="38">
        <v>11</v>
      </c>
      <c r="AC1153" s="11"/>
      <c r="AD1153" s="11"/>
      <c r="AE1153" s="11"/>
      <c r="AF1153" s="11"/>
      <c r="AG1153" s="11"/>
      <c r="AH1153" s="11"/>
      <c r="AI1153" s="11"/>
    </row>
    <row r="1154" spans="1:35" ht="46.5" customHeight="1" outlineLevel="1" x14ac:dyDescent="0.2">
      <c r="A1154" s="24">
        <f t="shared" si="630"/>
        <v>2236</v>
      </c>
      <c r="B1154" s="25" t="s">
        <v>2109</v>
      </c>
      <c r="C1154" s="26"/>
      <c r="D1154" s="26" t="s">
        <v>1142</v>
      </c>
      <c r="E1154" s="27">
        <v>167684</v>
      </c>
      <c r="F1154" s="26"/>
      <c r="G1154" s="27">
        <v>80002</v>
      </c>
      <c r="H1154" s="51">
        <v>2236</v>
      </c>
      <c r="I1154" s="45">
        <f t="shared" si="631"/>
        <v>2236</v>
      </c>
      <c r="J1154" s="30">
        <v>0</v>
      </c>
      <c r="K1154" s="31"/>
      <c r="L1154" s="32"/>
      <c r="M1154" s="32"/>
      <c r="N1154" s="32"/>
      <c r="O1154" s="33" t="e">
        <f>VLOOKUP(K1154,Зони!B:D,2,FALSE)</f>
        <v>#N/A</v>
      </c>
      <c r="P1154" s="34" t="str">
        <f t="shared" si="632"/>
        <v>немає даних</v>
      </c>
      <c r="Q1154" s="50" t="str">
        <f t="shared" si="633"/>
        <v>немає даних</v>
      </c>
      <c r="R1154" s="47">
        <v>1</v>
      </c>
      <c r="S1154" s="49">
        <f t="shared" ref="S1154:W1154" si="664">IF(X1154&lt;&gt;"",X1154,"немає даних")</f>
        <v>1.08</v>
      </c>
      <c r="T1154" s="48">
        <f t="shared" si="664"/>
        <v>1.08</v>
      </c>
      <c r="U1154" s="48">
        <f t="shared" si="664"/>
        <v>17</v>
      </c>
      <c r="V1154" s="48">
        <f t="shared" si="664"/>
        <v>12</v>
      </c>
      <c r="W1154" s="48">
        <f t="shared" si="664"/>
        <v>11</v>
      </c>
      <c r="X1154" s="37">
        <f>VLOOKUP(E1154,шт!A:H,3,FALSE)</f>
        <v>1.08</v>
      </c>
      <c r="Y1154" s="38">
        <v>1.08</v>
      </c>
      <c r="Z1154" s="38">
        <v>17</v>
      </c>
      <c r="AA1154" s="38">
        <v>12</v>
      </c>
      <c r="AB1154" s="38">
        <v>11</v>
      </c>
      <c r="AC1154" s="11"/>
      <c r="AD1154" s="11"/>
      <c r="AE1154" s="11"/>
      <c r="AF1154" s="11"/>
      <c r="AG1154" s="11"/>
      <c r="AH1154" s="11"/>
      <c r="AI1154" s="11"/>
    </row>
    <row r="1155" spans="1:35" ht="46.5" customHeight="1" outlineLevel="1" x14ac:dyDescent="0.2">
      <c r="A1155" s="24">
        <f t="shared" si="630"/>
        <v>1362</v>
      </c>
      <c r="B1155" s="25" t="s">
        <v>2110</v>
      </c>
      <c r="C1155" s="26"/>
      <c r="D1155" s="26" t="s">
        <v>1142</v>
      </c>
      <c r="E1155" s="27">
        <v>167737</v>
      </c>
      <c r="F1155" s="26"/>
      <c r="G1155" s="27">
        <v>80009</v>
      </c>
      <c r="H1155" s="51">
        <v>1362</v>
      </c>
      <c r="I1155" s="45">
        <f t="shared" si="631"/>
        <v>1362</v>
      </c>
      <c r="J1155" s="30">
        <v>0</v>
      </c>
      <c r="K1155" s="31"/>
      <c r="L1155" s="32"/>
      <c r="M1155" s="32"/>
      <c r="N1155" s="32"/>
      <c r="O1155" s="33" t="e">
        <f>VLOOKUP(K1155,Зони!B:D,2,FALSE)</f>
        <v>#N/A</v>
      </c>
      <c r="P1155" s="34" t="str">
        <f t="shared" si="632"/>
        <v>немає даних</v>
      </c>
      <c r="Q1155" s="50" t="str">
        <f t="shared" si="633"/>
        <v>немає даних</v>
      </c>
      <c r="R1155" s="47">
        <v>1</v>
      </c>
      <c r="S1155" s="49">
        <f t="shared" ref="S1155:W1155" si="665">IF(X1155&lt;&gt;"",X1155,"немає даних")</f>
        <v>1.2</v>
      </c>
      <c r="T1155" s="48">
        <f t="shared" si="665"/>
        <v>1.2</v>
      </c>
      <c r="U1155" s="48">
        <f t="shared" si="665"/>
        <v>15</v>
      </c>
      <c r="V1155" s="48">
        <f t="shared" si="665"/>
        <v>15</v>
      </c>
      <c r="W1155" s="48">
        <f t="shared" si="665"/>
        <v>15</v>
      </c>
      <c r="X1155" s="37">
        <f>VLOOKUP(E1155,шт!A:H,3,FALSE)</f>
        <v>1.2</v>
      </c>
      <c r="Y1155" s="38">
        <v>1.2</v>
      </c>
      <c r="Z1155" s="38">
        <v>15</v>
      </c>
      <c r="AA1155" s="38">
        <v>15</v>
      </c>
      <c r="AB1155" s="38">
        <v>15</v>
      </c>
      <c r="AC1155" s="11"/>
      <c r="AD1155" s="11"/>
      <c r="AE1155" s="11"/>
      <c r="AF1155" s="11"/>
      <c r="AG1155" s="11"/>
      <c r="AH1155" s="11"/>
      <c r="AI1155" s="11"/>
    </row>
    <row r="1156" spans="1:35" ht="46.5" customHeight="1" outlineLevel="1" x14ac:dyDescent="0.2">
      <c r="A1156" s="24">
        <f t="shared" si="630"/>
        <v>25</v>
      </c>
      <c r="B1156" s="25" t="s">
        <v>2111</v>
      </c>
      <c r="C1156" s="26"/>
      <c r="D1156" s="26" t="s">
        <v>2112</v>
      </c>
      <c r="E1156" s="26" t="s">
        <v>212</v>
      </c>
      <c r="F1156" s="26"/>
      <c r="G1156" s="26" t="s">
        <v>2113</v>
      </c>
      <c r="H1156" s="39">
        <v>25</v>
      </c>
      <c r="I1156" s="45">
        <f t="shared" si="631"/>
        <v>25</v>
      </c>
      <c r="J1156" s="30">
        <v>0</v>
      </c>
      <c r="K1156" s="31"/>
      <c r="L1156" s="32"/>
      <c r="M1156" s="32"/>
      <c r="N1156" s="32"/>
      <c r="O1156" s="33" t="e">
        <f>VLOOKUP(K1156,Зони!B:D,2,FALSE)</f>
        <v>#N/A</v>
      </c>
      <c r="P1156" s="34" t="str">
        <f t="shared" si="632"/>
        <v>немає даних</v>
      </c>
      <c r="Q1156" s="50" t="str">
        <f t="shared" si="633"/>
        <v>немає даних</v>
      </c>
      <c r="R1156" s="47">
        <v>1</v>
      </c>
      <c r="S1156" s="44" t="str">
        <f t="shared" ref="S1156:S1158" si="666">IF(X1156&lt;&gt;"",X1156*R1156,"немає даних")</f>
        <v>немає даних</v>
      </c>
      <c r="T1156" s="44" t="str">
        <f t="shared" ref="T1156:T1158" si="667">IF(Y1156&lt;&gt;"",Y1156*R1156,"немає даних")</f>
        <v>немає даних</v>
      </c>
      <c r="U1156" s="48" t="str">
        <f t="shared" ref="U1156:W1156" si="668">IF(Z1156&lt;&gt;"",Z1156,"немає даних")</f>
        <v>немає даних</v>
      </c>
      <c r="V1156" s="48" t="str">
        <f t="shared" si="668"/>
        <v>немає даних</v>
      </c>
      <c r="W1156" s="48" t="str">
        <f t="shared" si="668"/>
        <v>немає даних</v>
      </c>
      <c r="X1156" s="38"/>
      <c r="Y1156" s="38"/>
      <c r="Z1156" s="38"/>
      <c r="AA1156" s="38"/>
      <c r="AB1156" s="38"/>
      <c r="AC1156" s="11"/>
      <c r="AD1156" s="11"/>
      <c r="AE1156" s="11"/>
      <c r="AF1156" s="11"/>
      <c r="AG1156" s="11"/>
      <c r="AH1156" s="11"/>
      <c r="AI1156" s="11"/>
    </row>
    <row r="1157" spans="1:35" ht="46.5" customHeight="1" outlineLevel="1" x14ac:dyDescent="0.2">
      <c r="A1157" s="24">
        <f t="shared" si="630"/>
        <v>1091.75</v>
      </c>
      <c r="B1157" s="25" t="s">
        <v>2114</v>
      </c>
      <c r="C1157" s="26"/>
      <c r="D1157" s="26" t="s">
        <v>2115</v>
      </c>
      <c r="E1157" s="27">
        <v>173460</v>
      </c>
      <c r="F1157" s="26"/>
      <c r="G1157" s="26" t="s">
        <v>2116</v>
      </c>
      <c r="H1157" s="51">
        <v>4367</v>
      </c>
      <c r="I1157" s="30">
        <f t="shared" si="631"/>
        <v>1091.75</v>
      </c>
      <c r="J1157" s="30">
        <v>0</v>
      </c>
      <c r="K1157" s="31"/>
      <c r="L1157" s="32"/>
      <c r="M1157" s="32"/>
      <c r="N1157" s="32"/>
      <c r="O1157" s="33" t="e">
        <f>VLOOKUP(K1157,Зони!B:D,2,FALSE)</f>
        <v>#N/A</v>
      </c>
      <c r="P1157" s="34" t="str">
        <f t="shared" si="632"/>
        <v>немає даних</v>
      </c>
      <c r="Q1157" s="50" t="str">
        <f t="shared" si="633"/>
        <v>немає даних</v>
      </c>
      <c r="R1157" s="53">
        <f>VLOOKUP(E1157,ящ!A:H,5,FALSE)</f>
        <v>4</v>
      </c>
      <c r="S1157" s="44" t="str">
        <f t="shared" si="666"/>
        <v>немає даних</v>
      </c>
      <c r="T1157" s="44" t="str">
        <f t="shared" si="667"/>
        <v>немає даних</v>
      </c>
      <c r="U1157" s="33"/>
      <c r="V1157" s="33"/>
      <c r="W1157" s="36"/>
      <c r="X1157" s="38"/>
      <c r="Y1157" s="38"/>
      <c r="Z1157" s="38"/>
      <c r="AA1157" s="38"/>
      <c r="AB1157" s="38"/>
      <c r="AC1157" s="11"/>
      <c r="AD1157" s="11"/>
      <c r="AE1157" s="11"/>
      <c r="AF1157" s="11"/>
      <c r="AG1157" s="11"/>
      <c r="AH1157" s="11"/>
      <c r="AI1157" s="11"/>
    </row>
    <row r="1158" spans="1:35" ht="46.5" customHeight="1" outlineLevel="1" x14ac:dyDescent="0.2">
      <c r="A1158" s="24">
        <f t="shared" si="630"/>
        <v>490</v>
      </c>
      <c r="B1158" s="25" t="s">
        <v>2117</v>
      </c>
      <c r="C1158" s="26"/>
      <c r="D1158" s="26" t="s">
        <v>2115</v>
      </c>
      <c r="E1158" s="27">
        <v>174964</v>
      </c>
      <c r="F1158" s="26"/>
      <c r="G1158" s="27">
        <v>58146</v>
      </c>
      <c r="H1158" s="39">
        <v>490</v>
      </c>
      <c r="I1158" s="45">
        <f t="shared" si="631"/>
        <v>490</v>
      </c>
      <c r="J1158" s="30">
        <v>0</v>
      </c>
      <c r="K1158" s="31"/>
      <c r="L1158" s="32"/>
      <c r="M1158" s="32"/>
      <c r="N1158" s="32"/>
      <c r="O1158" s="33" t="e">
        <f>VLOOKUP(K1158,Зони!B:D,2,FALSE)</f>
        <v>#N/A</v>
      </c>
      <c r="P1158" s="34" t="str">
        <f t="shared" si="632"/>
        <v>немає даних</v>
      </c>
      <c r="Q1158" s="50" t="str">
        <f t="shared" si="633"/>
        <v>немає даних</v>
      </c>
      <c r="R1158" s="47">
        <v>1</v>
      </c>
      <c r="S1158" s="44" t="str">
        <f t="shared" si="666"/>
        <v>немає даних</v>
      </c>
      <c r="T1158" s="44" t="str">
        <f t="shared" si="667"/>
        <v>немає даних</v>
      </c>
      <c r="U1158" s="48" t="str">
        <f t="shared" ref="U1158:W1158" si="669">IF(Z1158&lt;&gt;"",Z1158,"немає даних")</f>
        <v>немає даних</v>
      </c>
      <c r="V1158" s="48" t="str">
        <f t="shared" si="669"/>
        <v>немає даних</v>
      </c>
      <c r="W1158" s="48" t="str">
        <f t="shared" si="669"/>
        <v>немає даних</v>
      </c>
      <c r="X1158" s="38"/>
      <c r="Y1158" s="38"/>
      <c r="Z1158" s="38"/>
      <c r="AA1158" s="38"/>
      <c r="AB1158" s="38"/>
      <c r="AC1158" s="11"/>
      <c r="AD1158" s="11"/>
      <c r="AE1158" s="11"/>
      <c r="AF1158" s="11"/>
      <c r="AG1158" s="11"/>
      <c r="AH1158" s="11"/>
      <c r="AI1158" s="11"/>
    </row>
    <row r="1159" spans="1:35" ht="46.5" customHeight="1" outlineLevel="1" x14ac:dyDescent="0.2">
      <c r="A1159" s="24">
        <f t="shared" si="630"/>
        <v>558</v>
      </c>
      <c r="B1159" s="25" t="s">
        <v>2118</v>
      </c>
      <c r="C1159" s="26"/>
      <c r="D1159" s="26" t="s">
        <v>1142</v>
      </c>
      <c r="E1159" s="27">
        <v>167744</v>
      </c>
      <c r="F1159" s="26"/>
      <c r="G1159" s="27">
        <v>80011</v>
      </c>
      <c r="H1159" s="39">
        <v>558</v>
      </c>
      <c r="I1159" s="45">
        <f t="shared" si="631"/>
        <v>558</v>
      </c>
      <c r="J1159" s="30">
        <v>0</v>
      </c>
      <c r="K1159" s="31"/>
      <c r="L1159" s="32"/>
      <c r="M1159" s="32"/>
      <c r="N1159" s="32"/>
      <c r="O1159" s="33" t="e">
        <f>VLOOKUP(K1159,Зони!B:D,2,FALSE)</f>
        <v>#N/A</v>
      </c>
      <c r="P1159" s="34" t="str">
        <f t="shared" si="632"/>
        <v>немає даних</v>
      </c>
      <c r="Q1159" s="50" t="str">
        <f t="shared" si="633"/>
        <v>немає даних</v>
      </c>
      <c r="R1159" s="47">
        <v>1</v>
      </c>
      <c r="S1159" s="49">
        <f t="shared" ref="S1159:W1159" si="670">IF(X1159&lt;&gt;"",X1159,"немає даних")</f>
        <v>1.1000000000000001</v>
      </c>
      <c r="T1159" s="48">
        <f t="shared" si="670"/>
        <v>1.1000000000000001</v>
      </c>
      <c r="U1159" s="48">
        <f t="shared" si="670"/>
        <v>25</v>
      </c>
      <c r="V1159" s="48">
        <f t="shared" si="670"/>
        <v>9</v>
      </c>
      <c r="W1159" s="48">
        <f t="shared" si="670"/>
        <v>9</v>
      </c>
      <c r="X1159" s="37">
        <f>VLOOKUP(E1159,шт!A:H,3,FALSE)</f>
        <v>1.1000000000000001</v>
      </c>
      <c r="Y1159" s="38">
        <v>1.1000000000000001</v>
      </c>
      <c r="Z1159" s="38">
        <v>25</v>
      </c>
      <c r="AA1159" s="38">
        <v>9</v>
      </c>
      <c r="AB1159" s="38">
        <v>9</v>
      </c>
      <c r="AC1159" s="11"/>
      <c r="AD1159" s="11"/>
      <c r="AE1159" s="11"/>
      <c r="AF1159" s="11"/>
      <c r="AG1159" s="11"/>
      <c r="AH1159" s="11"/>
      <c r="AI1159" s="11"/>
    </row>
    <row r="1160" spans="1:35" ht="46.5" customHeight="1" outlineLevel="1" x14ac:dyDescent="0.2">
      <c r="A1160" s="24">
        <f t="shared" si="630"/>
        <v>680</v>
      </c>
      <c r="B1160" s="25" t="s">
        <v>2119</v>
      </c>
      <c r="C1160" s="26"/>
      <c r="D1160" s="26" t="s">
        <v>1142</v>
      </c>
      <c r="E1160" s="27">
        <v>167745</v>
      </c>
      <c r="F1160" s="26"/>
      <c r="G1160" s="27">
        <v>80012</v>
      </c>
      <c r="H1160" s="39">
        <v>680</v>
      </c>
      <c r="I1160" s="45">
        <f t="shared" si="631"/>
        <v>680</v>
      </c>
      <c r="J1160" s="30">
        <v>0</v>
      </c>
      <c r="K1160" s="31"/>
      <c r="L1160" s="32"/>
      <c r="M1160" s="32"/>
      <c r="N1160" s="32"/>
      <c r="O1160" s="33" t="e">
        <f>VLOOKUP(K1160,Зони!B:D,2,FALSE)</f>
        <v>#N/A</v>
      </c>
      <c r="P1160" s="34" t="str">
        <f t="shared" si="632"/>
        <v>немає даних</v>
      </c>
      <c r="Q1160" s="50" t="str">
        <f t="shared" si="633"/>
        <v>немає даних</v>
      </c>
      <c r="R1160" s="47">
        <v>1</v>
      </c>
      <c r="S1160" s="49">
        <f t="shared" ref="S1160:W1160" si="671">IF(X1160&lt;&gt;"",X1160,"немає даних")</f>
        <v>1.1000000000000001</v>
      </c>
      <c r="T1160" s="48">
        <f t="shared" si="671"/>
        <v>1.1000000000000001</v>
      </c>
      <c r="U1160" s="48">
        <f t="shared" si="671"/>
        <v>15</v>
      </c>
      <c r="V1160" s="48">
        <f t="shared" si="671"/>
        <v>15</v>
      </c>
      <c r="W1160" s="48">
        <f t="shared" si="671"/>
        <v>14</v>
      </c>
      <c r="X1160" s="37">
        <f>VLOOKUP(E1160,шт!A:H,3,FALSE)</f>
        <v>1.1000000000000001</v>
      </c>
      <c r="Y1160" s="38">
        <v>1.1000000000000001</v>
      </c>
      <c r="Z1160" s="38">
        <v>15</v>
      </c>
      <c r="AA1160" s="38">
        <v>15</v>
      </c>
      <c r="AB1160" s="38">
        <v>14</v>
      </c>
      <c r="AC1160" s="11"/>
      <c r="AD1160" s="11"/>
      <c r="AE1160" s="11"/>
      <c r="AF1160" s="11"/>
      <c r="AG1160" s="11"/>
      <c r="AH1160" s="11"/>
      <c r="AI1160" s="11"/>
    </row>
    <row r="1161" spans="1:35" ht="46.5" customHeight="1" outlineLevel="1" x14ac:dyDescent="0.2">
      <c r="A1161" s="24">
        <f t="shared" si="630"/>
        <v>248</v>
      </c>
      <c r="B1161" s="25" t="s">
        <v>2120</v>
      </c>
      <c r="C1161" s="26"/>
      <c r="D1161" s="26" t="s">
        <v>1142</v>
      </c>
      <c r="E1161" s="27">
        <v>168514</v>
      </c>
      <c r="F1161" s="26"/>
      <c r="G1161" s="27">
        <v>80412</v>
      </c>
      <c r="H1161" s="39">
        <v>248</v>
      </c>
      <c r="I1161" s="45">
        <f t="shared" si="631"/>
        <v>248</v>
      </c>
      <c r="J1161" s="30">
        <v>0</v>
      </c>
      <c r="K1161" s="31"/>
      <c r="L1161" s="32"/>
      <c r="M1161" s="32"/>
      <c r="N1161" s="32"/>
      <c r="O1161" s="33" t="e">
        <f>VLOOKUP(K1161,Зони!B:D,2,FALSE)</f>
        <v>#N/A</v>
      </c>
      <c r="P1161" s="34" t="str">
        <f t="shared" si="632"/>
        <v>немає даних</v>
      </c>
      <c r="Q1161" s="50" t="str">
        <f t="shared" si="633"/>
        <v>немає даних</v>
      </c>
      <c r="R1161" s="47">
        <v>1</v>
      </c>
      <c r="S1161" s="49">
        <f t="shared" ref="S1161:W1161" si="672">IF(X1161&lt;&gt;"",X1161,"немає даних")</f>
        <v>0.5</v>
      </c>
      <c r="T1161" s="48">
        <f t="shared" si="672"/>
        <v>0.5</v>
      </c>
      <c r="U1161" s="48">
        <f t="shared" si="672"/>
        <v>13</v>
      </c>
      <c r="V1161" s="48">
        <f t="shared" si="672"/>
        <v>11</v>
      </c>
      <c r="W1161" s="48">
        <f t="shared" si="672"/>
        <v>11</v>
      </c>
      <c r="X1161" s="37">
        <f>VLOOKUP(E1161,шт!A:H,3,FALSE)</f>
        <v>0.5</v>
      </c>
      <c r="Y1161" s="38">
        <v>0.5</v>
      </c>
      <c r="Z1161" s="38">
        <v>13</v>
      </c>
      <c r="AA1161" s="38">
        <v>11</v>
      </c>
      <c r="AB1161" s="38">
        <v>11</v>
      </c>
      <c r="AC1161" s="11"/>
      <c r="AD1161" s="11"/>
      <c r="AE1161" s="11"/>
      <c r="AF1161" s="11"/>
      <c r="AG1161" s="11"/>
      <c r="AH1161" s="11"/>
      <c r="AI1161" s="11"/>
    </row>
    <row r="1162" spans="1:35" ht="46.5" customHeight="1" outlineLevel="1" x14ac:dyDescent="0.2">
      <c r="A1162" s="24">
        <f t="shared" si="630"/>
        <v>43.2</v>
      </c>
      <c r="B1162" s="25" t="s">
        <v>2121</v>
      </c>
      <c r="C1162" s="26"/>
      <c r="D1162" s="26" t="s">
        <v>1142</v>
      </c>
      <c r="E1162" s="52">
        <v>888</v>
      </c>
      <c r="F1162" s="26"/>
      <c r="G1162" s="27">
        <v>403</v>
      </c>
      <c r="H1162" s="39">
        <v>43.2</v>
      </c>
      <c r="I1162" s="45">
        <f t="shared" si="631"/>
        <v>43.2</v>
      </c>
      <c r="J1162" s="30">
        <v>0</v>
      </c>
      <c r="K1162" s="31"/>
      <c r="L1162" s="32"/>
      <c r="M1162" s="32"/>
      <c r="N1162" s="32"/>
      <c r="O1162" s="33" t="e">
        <f>VLOOKUP(K1162,Зони!B:D,2,FALSE)</f>
        <v>#N/A</v>
      </c>
      <c r="P1162" s="34" t="str">
        <f t="shared" si="632"/>
        <v>немає даних</v>
      </c>
      <c r="Q1162" s="50" t="str">
        <f t="shared" si="633"/>
        <v>немає даних</v>
      </c>
      <c r="R1162" s="47">
        <v>1</v>
      </c>
      <c r="S1162" s="44" t="str">
        <f t="shared" ref="S1162:S1163" si="673">IF(X1162&lt;&gt;"",X1162*R1162,"немає даних")</f>
        <v>немає даних</v>
      </c>
      <c r="T1162" s="44" t="str">
        <f t="shared" ref="T1162:T1163" si="674">IF(Y1162&lt;&gt;"",Y1162*R1162,"немає даних")</f>
        <v>немає даних</v>
      </c>
      <c r="U1162" s="48" t="str">
        <f t="shared" ref="U1162:W1162" si="675">IF(Z1162&lt;&gt;"",Z1162,"немає даних")</f>
        <v>немає даних</v>
      </c>
      <c r="V1162" s="48" t="str">
        <f t="shared" si="675"/>
        <v>немає даних</v>
      </c>
      <c r="W1162" s="48" t="str">
        <f t="shared" si="675"/>
        <v>немає даних</v>
      </c>
      <c r="X1162" s="38"/>
      <c r="Y1162" s="38"/>
      <c r="Z1162" s="38"/>
      <c r="AA1162" s="38"/>
      <c r="AB1162" s="38"/>
      <c r="AC1162" s="11"/>
      <c r="AD1162" s="11"/>
      <c r="AE1162" s="11"/>
      <c r="AF1162" s="11"/>
      <c r="AG1162" s="11"/>
      <c r="AH1162" s="11"/>
      <c r="AI1162" s="11"/>
    </row>
    <row r="1163" spans="1:35" ht="46.5" customHeight="1" outlineLevel="1" x14ac:dyDescent="0.2">
      <c r="A1163" s="24">
        <f t="shared" si="630"/>
        <v>163.19999999999999</v>
      </c>
      <c r="B1163" s="25" t="s">
        <v>2122</v>
      </c>
      <c r="C1163" s="26"/>
      <c r="D1163" s="26" t="s">
        <v>1142</v>
      </c>
      <c r="E1163" s="52">
        <v>111</v>
      </c>
      <c r="F1163" s="26"/>
      <c r="G1163" s="27">
        <v>404</v>
      </c>
      <c r="H1163" s="39">
        <v>163.19999999999999</v>
      </c>
      <c r="I1163" s="45">
        <f t="shared" si="631"/>
        <v>163.19999999999999</v>
      </c>
      <c r="J1163" s="30">
        <v>0</v>
      </c>
      <c r="K1163" s="31"/>
      <c r="L1163" s="32"/>
      <c r="M1163" s="32"/>
      <c r="N1163" s="32"/>
      <c r="O1163" s="33" t="e">
        <f>VLOOKUP(K1163,Зони!B:D,2,FALSE)</f>
        <v>#N/A</v>
      </c>
      <c r="P1163" s="34" t="str">
        <f t="shared" si="632"/>
        <v>немає даних</v>
      </c>
      <c r="Q1163" s="50" t="str">
        <f t="shared" si="633"/>
        <v>немає даних</v>
      </c>
      <c r="R1163" s="47">
        <v>1</v>
      </c>
      <c r="S1163" s="44" t="str">
        <f t="shared" si="673"/>
        <v>немає даних</v>
      </c>
      <c r="T1163" s="44" t="str">
        <f t="shared" si="674"/>
        <v>немає даних</v>
      </c>
      <c r="U1163" s="48" t="str">
        <f t="shared" ref="U1163:W1163" si="676">IF(Z1163&lt;&gt;"",Z1163,"немає даних")</f>
        <v>немає даних</v>
      </c>
      <c r="V1163" s="48" t="str">
        <f t="shared" si="676"/>
        <v>немає даних</v>
      </c>
      <c r="W1163" s="48" t="str">
        <f t="shared" si="676"/>
        <v>немає даних</v>
      </c>
      <c r="X1163" s="38"/>
      <c r="Y1163" s="38"/>
      <c r="Z1163" s="38"/>
      <c r="AA1163" s="38"/>
      <c r="AB1163" s="38"/>
      <c r="AC1163" s="11"/>
      <c r="AD1163" s="11"/>
      <c r="AE1163" s="11"/>
      <c r="AF1163" s="11"/>
      <c r="AG1163" s="11"/>
      <c r="AH1163" s="11"/>
      <c r="AI1163" s="11"/>
    </row>
    <row r="1164" spans="1:35" ht="15" customHeight="1" x14ac:dyDescent="0.2">
      <c r="Q1164" s="451">
        <f>SUM(Q4:Q95,Q104:Q105,Q115,Q117,Q125,Q127,Q130,Q134:Q136,Q139,Q141,Q143,Q145,Q146,Q152,Q153,Q154:Q165,Q167,Q171:Q318,Q322:Q336,Q338:Q347,Q351:Q389,Q391:Q437,Q439:Q861,Q865:Q871,Q874:Q904,Q909:Q931,Q937:Q944,Q948:Q980,Q987:Q988,Q993:Q994,R1023,Q1023)</f>
        <v>367.47469999999998</v>
      </c>
    </row>
  </sheetData>
  <autoFilter ref="A1:AB1163" xr:uid="{00000000-0009-0000-0000-000000000000}"/>
  <customSheetViews>
    <customSheetView guid="{E7207DD4-24A2-4F94-8E5B-9937F0E32619}" filter="1" showAutoFilter="1">
      <pageMargins left="0.7" right="0.7" top="0.75" bottom="0.75" header="0.3" footer="0.3"/>
      <autoFilter ref="A1:AI1163" xr:uid="{147BAA5B-1AD2-4DD7-AC84-F90F8B9E86FD}"/>
      <extLst>
        <ext uri="GoogleSheetsCustomDataVersion1">
          <go:sheetsCustomData xmlns:go="http://customooxmlschemas.google.com/" filterViewId="947824118"/>
        </ext>
      </extLst>
    </customSheetView>
    <customSheetView guid="{A1A8927A-09E3-4C35-A8D2-AC153AE115F1}" filter="1" showAutoFilter="1">
      <pageMargins left="0.7" right="0.7" top="0.75" bottom="0.75" header="0.3" footer="0.3"/>
      <autoFilter ref="A1:AI1163" xr:uid="{42D975DF-6E78-449F-AB6C-E1BB6F3DE9C1}"/>
      <extLst>
        <ext uri="GoogleSheetsCustomDataVersion1">
          <go:sheetsCustomData xmlns:go="http://customooxmlschemas.google.com/" filterViewId="749222834"/>
        </ext>
      </extLst>
    </customSheetView>
  </customSheetViews>
  <dataValidations count="1">
    <dataValidation type="list" allowBlank="1" showErrorMessage="1" sqref="K4:K16 K18:K27 K29:K49 K51:K75 K77:K105 K107:K127 K129:K168 K171:K220 K222:K230 K232:K276 K278:K305 K307:K328 K330:K334 K336:K353 K355:K367 K369:K380 K382:K396 K399:K413 K415:K426 K428:K445 K447:K465 K467:K470 K473:K579 K581:K582 K584:K589 K591:K604 K606:K608 K610:K656 K658:K661 K663:K704 K706:K782 K785:K786 K789:K790 K792:K804 K807:K811 K814:K815 K818:K823 K825:K827 K829:K830 K832 K834:K836 K840:K843 K845 K848:K851 K854:K857 K859:K862 K864:K877 K879:K910 K912:K938 K940:K945 K948:K951 K953:K954 K956 K958 K960:K961 K964 K967:K970 K972:K975 K977:K980 K983:K997 K999:K1004 K1006:K1018 K1020:K1034 K1037:K1068 K1070:K1081 K1083:K1094 K1096:K1106 K1108:K1112 K1114:K1122 K1124:K1163" xr:uid="{00000000-0002-0000-0000-000000000000}">
      <formula1>"A,Стелаж,C1,C2,C3,C4,D1,D2,E1,E2,F1,F2,G1,G2,G3,H1,H2,I1,I2,K1,K2,2й поверх 1,2й поверх 2,2й поверх 3"</formula1>
    </dataValidation>
  </dataValidations>
  <pageMargins left="0.75" right="1" top="0.75" bottom="1" header="0" footer="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8BA69-852F-4E42-A6C3-16D42A5B5DD7}">
  <dimension ref="B2:C371"/>
  <sheetViews>
    <sheetView topLeftCell="A358" workbookViewId="0">
      <selection activeCell="B372" sqref="B372"/>
    </sheetView>
  </sheetViews>
  <sheetFormatPr defaultRowHeight="10.199999999999999" x14ac:dyDescent="0.2"/>
  <sheetData>
    <row r="2" spans="2:3" ht="79.2" x14ac:dyDescent="0.2">
      <c r="B2" s="7" t="s">
        <v>16</v>
      </c>
    </row>
    <row r="3" spans="2:3" x14ac:dyDescent="0.2">
      <c r="B3" s="34">
        <v>1.47</v>
      </c>
      <c r="C3">
        <v>1</v>
      </c>
    </row>
    <row r="4" spans="2:3" x14ac:dyDescent="0.2">
      <c r="B4" s="34">
        <v>4.3999999999999997E-2</v>
      </c>
      <c r="C4">
        <v>2</v>
      </c>
    </row>
    <row r="5" spans="2:3" x14ac:dyDescent="0.2">
      <c r="B5" s="34">
        <v>1.7999999999999999E-2</v>
      </c>
      <c r="C5">
        <v>3</v>
      </c>
    </row>
    <row r="6" spans="2:3" x14ac:dyDescent="0.2">
      <c r="B6" s="34">
        <v>3.7999999999999999E-2</v>
      </c>
      <c r="C6">
        <v>4</v>
      </c>
    </row>
    <row r="7" spans="2:3" x14ac:dyDescent="0.2">
      <c r="B7" s="34">
        <v>4.2000000000000003E-2</v>
      </c>
      <c r="C7">
        <v>5</v>
      </c>
    </row>
    <row r="8" spans="2:3" x14ac:dyDescent="0.2">
      <c r="B8" s="34">
        <v>0.52200000000000002</v>
      </c>
      <c r="C8">
        <v>6</v>
      </c>
    </row>
    <row r="9" spans="2:3" x14ac:dyDescent="0.2">
      <c r="B9" s="34">
        <v>0.34799999999999998</v>
      </c>
      <c r="C9">
        <v>7</v>
      </c>
    </row>
    <row r="10" spans="2:3" x14ac:dyDescent="0.2">
      <c r="B10" s="34">
        <v>7.8E-2</v>
      </c>
      <c r="C10">
        <v>8</v>
      </c>
    </row>
    <row r="11" spans="2:3" x14ac:dyDescent="0.2">
      <c r="B11" s="34">
        <v>3.6999999999999998E-2</v>
      </c>
      <c r="C11">
        <v>9</v>
      </c>
    </row>
    <row r="12" spans="2:3" x14ac:dyDescent="0.2">
      <c r="B12" s="34">
        <v>0.65500000000000003</v>
      </c>
      <c r="C12">
        <v>10</v>
      </c>
    </row>
    <row r="13" spans="2:3" x14ac:dyDescent="0.2">
      <c r="B13" s="34">
        <v>8.4000000000000005E-2</v>
      </c>
      <c r="C13">
        <v>11</v>
      </c>
    </row>
    <row r="14" spans="2:3" x14ac:dyDescent="0.2">
      <c r="B14" s="34">
        <v>5.8000000000000003E-2</v>
      </c>
      <c r="C14">
        <v>12</v>
      </c>
    </row>
    <row r="15" spans="2:3" x14ac:dyDescent="0.2">
      <c r="B15" s="34">
        <v>0.67300000000000004</v>
      </c>
      <c r="C15">
        <v>13</v>
      </c>
    </row>
    <row r="16" spans="2:3" x14ac:dyDescent="0.2">
      <c r="B16" s="34">
        <v>1.2689999999999999</v>
      </c>
      <c r="C16">
        <v>14</v>
      </c>
    </row>
    <row r="17" spans="2:3" x14ac:dyDescent="0.2">
      <c r="B17" s="34">
        <v>3.5999999999999997E-2</v>
      </c>
      <c r="C17">
        <v>15</v>
      </c>
    </row>
    <row r="18" spans="2:3" x14ac:dyDescent="0.2">
      <c r="B18" s="34">
        <v>0.17599999999999999</v>
      </c>
      <c r="C18">
        <v>16</v>
      </c>
    </row>
    <row r="19" spans="2:3" x14ac:dyDescent="0.2">
      <c r="B19" s="34">
        <v>0.153</v>
      </c>
      <c r="C19">
        <v>17</v>
      </c>
    </row>
    <row r="20" spans="2:3" x14ac:dyDescent="0.2">
      <c r="B20" s="34">
        <v>6.4000000000000001E-2</v>
      </c>
      <c r="C20">
        <v>18</v>
      </c>
    </row>
    <row r="21" spans="2:3" x14ac:dyDescent="0.2">
      <c r="B21" s="34">
        <v>9.9000000000000005E-2</v>
      </c>
      <c r="C21">
        <v>19</v>
      </c>
    </row>
    <row r="22" spans="2:3" x14ac:dyDescent="0.2">
      <c r="B22" s="34">
        <v>2.5999999999999999E-2</v>
      </c>
      <c r="C22">
        <v>20</v>
      </c>
    </row>
    <row r="23" spans="2:3" x14ac:dyDescent="0.2">
      <c r="B23" s="34">
        <v>1.131</v>
      </c>
      <c r="C23">
        <v>21</v>
      </c>
    </row>
    <row r="24" spans="2:3" x14ac:dyDescent="0.2">
      <c r="B24" s="34">
        <v>5.0000000000000001E-3</v>
      </c>
      <c r="C24">
        <v>22</v>
      </c>
    </row>
    <row r="25" spans="2:3" x14ac:dyDescent="0.2">
      <c r="B25" s="34">
        <v>1.2999999999999999E-2</v>
      </c>
      <c r="C25">
        <v>23</v>
      </c>
    </row>
    <row r="26" spans="2:3" x14ac:dyDescent="0.2">
      <c r="B26" s="34">
        <v>3.6999999999999998E-2</v>
      </c>
      <c r="C26">
        <v>24</v>
      </c>
    </row>
    <row r="27" spans="2:3" x14ac:dyDescent="0.2">
      <c r="B27" s="34">
        <v>2.5999999999999999E-2</v>
      </c>
      <c r="C27">
        <v>25</v>
      </c>
    </row>
    <row r="28" spans="2:3" x14ac:dyDescent="0.2">
      <c r="B28" s="34">
        <v>8.0000000000000002E-3</v>
      </c>
      <c r="C28">
        <v>26</v>
      </c>
    </row>
    <row r="29" spans="2:3" x14ac:dyDescent="0.2">
      <c r="B29" s="34">
        <v>0.03</v>
      </c>
      <c r="C29">
        <v>27</v>
      </c>
    </row>
    <row r="30" spans="2:3" x14ac:dyDescent="0.2">
      <c r="B30" s="34">
        <v>0.06</v>
      </c>
      <c r="C30">
        <v>28</v>
      </c>
    </row>
    <row r="31" spans="2:3" x14ac:dyDescent="0.2">
      <c r="B31" s="34">
        <v>1.0999999999999999E-2</v>
      </c>
      <c r="C31">
        <v>29</v>
      </c>
    </row>
    <row r="32" spans="2:3" x14ac:dyDescent="0.2">
      <c r="B32" s="34">
        <v>0.45600000000000002</v>
      </c>
      <c r="C32">
        <v>30</v>
      </c>
    </row>
    <row r="33" spans="2:3" x14ac:dyDescent="0.2">
      <c r="B33" s="34">
        <v>8.5000000000000006E-2</v>
      </c>
      <c r="C33">
        <v>31</v>
      </c>
    </row>
    <row r="34" spans="2:3" x14ac:dyDescent="0.2">
      <c r="B34" s="34">
        <v>4.1000000000000002E-2</v>
      </c>
      <c r="C34">
        <v>32</v>
      </c>
    </row>
    <row r="35" spans="2:3" x14ac:dyDescent="0.2">
      <c r="B35" s="34">
        <v>6.6000000000000003E-2</v>
      </c>
      <c r="C35">
        <v>33</v>
      </c>
    </row>
    <row r="36" spans="2:3" x14ac:dyDescent="0.2">
      <c r="B36" s="34">
        <v>0.59499999999999997</v>
      </c>
      <c r="C36">
        <v>34</v>
      </c>
    </row>
    <row r="37" spans="2:3" x14ac:dyDescent="0.2">
      <c r="B37" s="34">
        <v>0.26100000000000001</v>
      </c>
      <c r="C37">
        <v>35</v>
      </c>
    </row>
    <row r="38" spans="2:3" x14ac:dyDescent="0.2">
      <c r="B38" s="34">
        <v>0.104</v>
      </c>
      <c r="C38">
        <v>36</v>
      </c>
    </row>
    <row r="39" spans="2:3" x14ac:dyDescent="0.2">
      <c r="B39" s="34">
        <v>0.50700000000000001</v>
      </c>
      <c r="C39">
        <v>37</v>
      </c>
    </row>
    <row r="40" spans="2:3" x14ac:dyDescent="0.2">
      <c r="B40" s="34">
        <v>0.38</v>
      </c>
      <c r="C40">
        <v>38</v>
      </c>
    </row>
    <row r="41" spans="2:3" x14ac:dyDescent="0.2">
      <c r="B41" s="34">
        <v>0.30299999999999999</v>
      </c>
      <c r="C41">
        <v>39</v>
      </c>
    </row>
    <row r="42" spans="2:3" x14ac:dyDescent="0.2">
      <c r="B42" s="34">
        <v>0.26800000000000002</v>
      </c>
      <c r="C42">
        <v>41</v>
      </c>
    </row>
    <row r="43" spans="2:3" x14ac:dyDescent="0.2">
      <c r="B43" s="34">
        <v>0.151</v>
      </c>
      <c r="C43">
        <v>42</v>
      </c>
    </row>
    <row r="44" spans="2:3" x14ac:dyDescent="0.2">
      <c r="B44" s="34">
        <v>0.03</v>
      </c>
      <c r="C44">
        <v>47</v>
      </c>
    </row>
    <row r="45" spans="2:3" x14ac:dyDescent="0.2">
      <c r="B45" s="34">
        <v>0.20599999999999999</v>
      </c>
      <c r="C45">
        <v>49</v>
      </c>
    </row>
    <row r="46" spans="2:3" x14ac:dyDescent="0.2">
      <c r="B46" s="34">
        <v>0.13900000000000001</v>
      </c>
      <c r="C46">
        <v>56</v>
      </c>
    </row>
    <row r="47" spans="2:3" x14ac:dyDescent="0.2">
      <c r="B47" s="34">
        <v>0.90600000000000003</v>
      </c>
      <c r="C47">
        <v>57</v>
      </c>
    </row>
    <row r="48" spans="2:3" x14ac:dyDescent="0.2">
      <c r="B48" s="34">
        <v>1.1220000000000001</v>
      </c>
      <c r="C48">
        <v>59</v>
      </c>
    </row>
    <row r="49" spans="2:3" x14ac:dyDescent="0.2">
      <c r="B49" s="34">
        <v>7.5999999999999998E-2</v>
      </c>
      <c r="C49">
        <v>60</v>
      </c>
    </row>
    <row r="50" spans="2:3" x14ac:dyDescent="0.2">
      <c r="B50" s="34">
        <v>4.3999999999999997E-2</v>
      </c>
      <c r="C50">
        <v>61</v>
      </c>
    </row>
    <row r="51" spans="2:3" x14ac:dyDescent="0.2">
      <c r="B51" s="34">
        <v>0.27600000000000002</v>
      </c>
      <c r="C51">
        <v>63</v>
      </c>
    </row>
    <row r="52" spans="2:3" x14ac:dyDescent="0.2">
      <c r="B52" s="34">
        <v>1.1359999999999999</v>
      </c>
      <c r="C52">
        <v>65</v>
      </c>
    </row>
    <row r="53" spans="2:3" x14ac:dyDescent="0.2">
      <c r="B53" s="34">
        <v>0.40799999999999997</v>
      </c>
      <c r="C53">
        <v>67</v>
      </c>
    </row>
    <row r="54" spans="2:3" x14ac:dyDescent="0.2">
      <c r="B54" s="34">
        <v>0.16600000000000001</v>
      </c>
      <c r="C54">
        <v>69</v>
      </c>
    </row>
    <row r="55" spans="2:3" x14ac:dyDescent="0.2">
      <c r="B55" s="34">
        <v>8.9999999999999993E-3</v>
      </c>
      <c r="C55">
        <v>70</v>
      </c>
    </row>
    <row r="56" spans="2:3" x14ac:dyDescent="0.2">
      <c r="B56" s="34">
        <v>0.76500000000000001</v>
      </c>
      <c r="C56">
        <v>71</v>
      </c>
    </row>
    <row r="57" spans="2:3" x14ac:dyDescent="0.2">
      <c r="B57" s="34">
        <v>3.9E-2</v>
      </c>
      <c r="C57">
        <v>72</v>
      </c>
    </row>
    <row r="58" spans="2:3" x14ac:dyDescent="0.2">
      <c r="B58" s="34">
        <v>0.41299999999999998</v>
      </c>
      <c r="C58">
        <v>73</v>
      </c>
    </row>
    <row r="59" spans="2:3" x14ac:dyDescent="0.2">
      <c r="B59" s="34">
        <v>9.8000000000000004E-2</v>
      </c>
      <c r="C59">
        <v>74</v>
      </c>
    </row>
    <row r="60" spans="2:3" x14ac:dyDescent="0.2">
      <c r="B60" s="34">
        <v>0.29699999999999999</v>
      </c>
      <c r="C60">
        <v>75</v>
      </c>
    </row>
    <row r="61" spans="2:3" x14ac:dyDescent="0.2">
      <c r="B61" s="34">
        <v>0.14000000000000001</v>
      </c>
      <c r="C61">
        <v>76</v>
      </c>
    </row>
    <row r="62" spans="2:3" x14ac:dyDescent="0.2">
      <c r="B62" s="34">
        <v>3.5000000000000003E-2</v>
      </c>
      <c r="C62">
        <v>77</v>
      </c>
    </row>
    <row r="63" spans="2:3" x14ac:dyDescent="0.2">
      <c r="B63" s="34">
        <v>0.16</v>
      </c>
      <c r="C63">
        <v>78</v>
      </c>
    </row>
    <row r="64" spans="2:3" x14ac:dyDescent="0.2">
      <c r="B64" s="34">
        <v>8.9999999999999993E-3</v>
      </c>
      <c r="C64">
        <v>79</v>
      </c>
    </row>
    <row r="65" spans="2:3" x14ac:dyDescent="0.2">
      <c r="B65" s="34">
        <v>2.5999999999999999E-2</v>
      </c>
      <c r="C65">
        <v>81</v>
      </c>
    </row>
    <row r="66" spans="2:3" x14ac:dyDescent="0.2">
      <c r="B66" s="34">
        <v>8.5000000000000006E-2</v>
      </c>
      <c r="C66">
        <v>82</v>
      </c>
    </row>
    <row r="67" spans="2:3" x14ac:dyDescent="0.2">
      <c r="B67" s="34">
        <v>0.16500000000000001</v>
      </c>
      <c r="C67">
        <v>83</v>
      </c>
    </row>
    <row r="68" spans="2:3" x14ac:dyDescent="0.2">
      <c r="B68" s="34">
        <v>0.108</v>
      </c>
      <c r="C68">
        <v>84</v>
      </c>
    </row>
    <row r="69" spans="2:3" x14ac:dyDescent="0.2">
      <c r="B69" s="34">
        <v>0.25</v>
      </c>
      <c r="C69">
        <v>85</v>
      </c>
    </row>
    <row r="70" spans="2:3" x14ac:dyDescent="0.2">
      <c r="B70" s="34">
        <v>5.6000000000000001E-2</v>
      </c>
      <c r="C70">
        <v>86</v>
      </c>
    </row>
    <row r="71" spans="2:3" x14ac:dyDescent="0.2">
      <c r="B71" s="34">
        <v>0.56699999999999995</v>
      </c>
      <c r="C71">
        <v>87</v>
      </c>
    </row>
    <row r="72" spans="2:3" x14ac:dyDescent="0.2">
      <c r="B72" s="34">
        <v>4.8000000000000001E-2</v>
      </c>
      <c r="C72">
        <v>88</v>
      </c>
    </row>
    <row r="73" spans="2:3" x14ac:dyDescent="0.2">
      <c r="B73" s="34">
        <v>2.5000000000000001E-2</v>
      </c>
      <c r="C73">
        <v>89</v>
      </c>
    </row>
    <row r="74" spans="2:3" x14ac:dyDescent="0.2">
      <c r="B74" s="34">
        <v>1.2E-2</v>
      </c>
      <c r="C74">
        <v>90</v>
      </c>
    </row>
    <row r="75" spans="2:3" x14ac:dyDescent="0.2">
      <c r="B75" s="34">
        <v>2.5000000000000001E-2</v>
      </c>
      <c r="C75">
        <v>91</v>
      </c>
    </row>
    <row r="76" spans="2:3" x14ac:dyDescent="0.2">
      <c r="B76" s="34">
        <v>4.2000000000000003E-2</v>
      </c>
      <c r="C76">
        <v>92</v>
      </c>
    </row>
    <row r="77" spans="2:3" x14ac:dyDescent="0.2">
      <c r="B77" s="34">
        <v>0.14000000000000001</v>
      </c>
      <c r="C77">
        <v>93</v>
      </c>
    </row>
    <row r="78" spans="2:3" x14ac:dyDescent="0.2">
      <c r="B78" s="34">
        <v>0.36099999999999999</v>
      </c>
      <c r="C78">
        <v>94</v>
      </c>
    </row>
    <row r="79" spans="2:3" x14ac:dyDescent="0.2">
      <c r="B79" s="34">
        <v>9.2999999999999999E-2</v>
      </c>
      <c r="C79">
        <v>95</v>
      </c>
    </row>
    <row r="80" spans="2:3" x14ac:dyDescent="0.2">
      <c r="B80" s="34">
        <v>0.185</v>
      </c>
      <c r="C80">
        <v>96</v>
      </c>
    </row>
    <row r="81" spans="2:3" x14ac:dyDescent="0.2">
      <c r="B81" s="34">
        <v>0.16600000000000001</v>
      </c>
      <c r="C81">
        <v>97</v>
      </c>
    </row>
    <row r="82" spans="2:3" x14ac:dyDescent="0.2">
      <c r="B82" s="34">
        <v>0.124</v>
      </c>
      <c r="C82">
        <v>98</v>
      </c>
    </row>
    <row r="83" spans="2:3" x14ac:dyDescent="0.2">
      <c r="B83" s="34">
        <v>3.5999999999999997E-2</v>
      </c>
      <c r="C83">
        <v>99</v>
      </c>
    </row>
    <row r="84" spans="2:3" x14ac:dyDescent="0.2">
      <c r="B84" s="34">
        <v>0.186</v>
      </c>
      <c r="C84">
        <v>100</v>
      </c>
    </row>
    <row r="85" spans="2:3" x14ac:dyDescent="0.2">
      <c r="B85" s="34">
        <v>6.2E-2</v>
      </c>
      <c r="C85">
        <v>101</v>
      </c>
    </row>
    <row r="86" spans="2:3" x14ac:dyDescent="0.2">
      <c r="B86" s="53">
        <v>3.0000000000000001E-3</v>
      </c>
      <c r="C86">
        <v>102</v>
      </c>
    </row>
    <row r="87" spans="2:3" x14ac:dyDescent="0.2">
      <c r="B87" s="34">
        <v>4.8000000000000001E-2</v>
      </c>
      <c r="C87">
        <v>103</v>
      </c>
    </row>
    <row r="88" spans="2:3" x14ac:dyDescent="0.2">
      <c r="B88" s="34">
        <v>2.5000000000000001E-2</v>
      </c>
      <c r="C88">
        <v>104</v>
      </c>
    </row>
    <row r="89" spans="2:3" x14ac:dyDescent="0.2">
      <c r="B89" s="34">
        <v>4.8000000000000001E-2</v>
      </c>
      <c r="C89">
        <v>105</v>
      </c>
    </row>
    <row r="90" spans="2:3" x14ac:dyDescent="0.2">
      <c r="B90" s="34">
        <v>1.4E-2</v>
      </c>
      <c r="C90">
        <v>106</v>
      </c>
    </row>
    <row r="91" spans="2:3" x14ac:dyDescent="0.2">
      <c r="B91" s="34">
        <v>2.4E-2</v>
      </c>
      <c r="C91">
        <v>107</v>
      </c>
    </row>
    <row r="92" spans="2:3" x14ac:dyDescent="0.2">
      <c r="B92" s="34">
        <v>0.124</v>
      </c>
      <c r="C92">
        <v>108</v>
      </c>
    </row>
    <row r="93" spans="2:3" x14ac:dyDescent="0.2">
      <c r="B93" s="34">
        <v>4.5999999999999999E-2</v>
      </c>
      <c r="C93">
        <v>109</v>
      </c>
    </row>
    <row r="94" spans="2:3" x14ac:dyDescent="0.2">
      <c r="B94" s="34">
        <v>2.5999999999999999E-2</v>
      </c>
      <c r="C94">
        <v>110</v>
      </c>
    </row>
    <row r="95" spans="2:3" x14ac:dyDescent="0.2">
      <c r="B95" s="34">
        <v>6.4000000000000001E-2</v>
      </c>
      <c r="C95">
        <v>111</v>
      </c>
    </row>
    <row r="96" spans="2:3" x14ac:dyDescent="0.2">
      <c r="B96" s="34">
        <v>0.112</v>
      </c>
      <c r="C96">
        <v>112</v>
      </c>
    </row>
    <row r="97" spans="2:3" x14ac:dyDescent="0.2">
      <c r="B97" s="34">
        <v>2.5999999999999999E-2</v>
      </c>
      <c r="C97">
        <v>113</v>
      </c>
    </row>
    <row r="98" spans="2:3" x14ac:dyDescent="0.2">
      <c r="B98" s="34">
        <v>0.183</v>
      </c>
      <c r="C98">
        <v>114</v>
      </c>
    </row>
    <row r="99" spans="2:3" x14ac:dyDescent="0.2">
      <c r="B99" s="34">
        <v>0.09</v>
      </c>
      <c r="C99">
        <v>115</v>
      </c>
    </row>
    <row r="100" spans="2:3" x14ac:dyDescent="0.2">
      <c r="B100" s="34">
        <v>2.5000000000000001E-2</v>
      </c>
      <c r="C100">
        <v>116</v>
      </c>
    </row>
    <row r="101" spans="2:3" x14ac:dyDescent="0.2">
      <c r="B101" s="34">
        <v>0.06</v>
      </c>
      <c r="C101">
        <v>117</v>
      </c>
    </row>
    <row r="102" spans="2:3" x14ac:dyDescent="0.2">
      <c r="B102" s="34">
        <v>6.2E-2</v>
      </c>
      <c r="C102">
        <v>118</v>
      </c>
    </row>
    <row r="103" spans="2:3" x14ac:dyDescent="0.2">
      <c r="B103" s="34">
        <v>9.2999999999999999E-2</v>
      </c>
      <c r="C103">
        <v>119</v>
      </c>
    </row>
    <row r="104" spans="2:3" x14ac:dyDescent="0.2">
      <c r="B104" s="34">
        <v>9.4E-2</v>
      </c>
      <c r="C104">
        <v>120</v>
      </c>
    </row>
    <row r="105" spans="2:3" x14ac:dyDescent="0.2">
      <c r="B105" s="34">
        <v>0.13900000000000001</v>
      </c>
      <c r="C105">
        <v>121</v>
      </c>
    </row>
    <row r="106" spans="2:3" x14ac:dyDescent="0.2">
      <c r="B106" s="34">
        <v>0.10199999999999999</v>
      </c>
      <c r="C106">
        <v>122</v>
      </c>
    </row>
    <row r="107" spans="2:3" x14ac:dyDescent="0.2">
      <c r="B107" s="34">
        <v>4.3999999999999997E-2</v>
      </c>
      <c r="C107">
        <v>123</v>
      </c>
    </row>
    <row r="108" spans="2:3" x14ac:dyDescent="0.2">
      <c r="B108" s="34">
        <v>8.5000000000000006E-2</v>
      </c>
      <c r="C108">
        <v>124</v>
      </c>
    </row>
    <row r="109" spans="2:3" x14ac:dyDescent="0.2">
      <c r="B109" s="34">
        <v>5.0999999999999997E-2</v>
      </c>
      <c r="C109">
        <v>125</v>
      </c>
    </row>
    <row r="110" spans="2:3" x14ac:dyDescent="0.2">
      <c r="B110" s="34">
        <v>0.38400000000000001</v>
      </c>
      <c r="C110">
        <v>126</v>
      </c>
    </row>
    <row r="111" spans="2:3" x14ac:dyDescent="0.2">
      <c r="B111" s="34">
        <v>2.9000000000000001E-2</v>
      </c>
      <c r="C111">
        <v>127</v>
      </c>
    </row>
    <row r="112" spans="2:3" x14ac:dyDescent="0.2">
      <c r="B112" s="34">
        <v>7.0000000000000001E-3</v>
      </c>
      <c r="C112">
        <v>128</v>
      </c>
    </row>
    <row r="113" spans="2:3" x14ac:dyDescent="0.2">
      <c r="B113" s="34">
        <v>7.1999999999999995E-2</v>
      </c>
      <c r="C113">
        <v>129</v>
      </c>
    </row>
    <row r="114" spans="2:3" x14ac:dyDescent="0.2">
      <c r="B114" s="34">
        <v>1.4999999999999999E-2</v>
      </c>
      <c r="C114">
        <v>130</v>
      </c>
    </row>
    <row r="115" spans="2:3" x14ac:dyDescent="0.2">
      <c r="B115" s="34">
        <v>6.6000000000000003E-2</v>
      </c>
      <c r="C115">
        <v>131</v>
      </c>
    </row>
    <row r="116" spans="2:3" x14ac:dyDescent="0.2">
      <c r="B116" s="34">
        <v>0.15</v>
      </c>
      <c r="C116">
        <v>132</v>
      </c>
    </row>
    <row r="117" spans="2:3" x14ac:dyDescent="0.2">
      <c r="B117" s="34">
        <v>8.9999999999999993E-3</v>
      </c>
      <c r="C117">
        <v>133</v>
      </c>
    </row>
    <row r="118" spans="2:3" x14ac:dyDescent="0.2">
      <c r="B118" s="34">
        <v>0.17499999999999999</v>
      </c>
      <c r="C118">
        <v>134</v>
      </c>
    </row>
    <row r="119" spans="2:3" x14ac:dyDescent="0.2">
      <c r="B119" s="34">
        <v>0.01</v>
      </c>
      <c r="C119">
        <v>135</v>
      </c>
    </row>
    <row r="120" spans="2:3" x14ac:dyDescent="0.2">
      <c r="B120" s="34">
        <v>1.7999999999999999E-2</v>
      </c>
      <c r="C120">
        <v>136</v>
      </c>
    </row>
    <row r="121" spans="2:3" x14ac:dyDescent="0.2">
      <c r="B121" s="34">
        <v>0.23400000000000001</v>
      </c>
      <c r="C121">
        <v>137</v>
      </c>
    </row>
    <row r="122" spans="2:3" x14ac:dyDescent="0.2">
      <c r="B122" s="34">
        <v>8.9999999999999993E-3</v>
      </c>
      <c r="C122">
        <v>138</v>
      </c>
    </row>
    <row r="123" spans="2:3" x14ac:dyDescent="0.2">
      <c r="B123" s="34">
        <v>2.4E-2</v>
      </c>
      <c r="C123">
        <v>139</v>
      </c>
    </row>
    <row r="124" spans="2:3" x14ac:dyDescent="0.2">
      <c r="B124" s="34">
        <v>8.0000000000000002E-3</v>
      </c>
      <c r="C124">
        <v>140</v>
      </c>
    </row>
    <row r="125" spans="2:3" x14ac:dyDescent="0.2">
      <c r="B125" s="53">
        <v>2E-3</v>
      </c>
      <c r="C125">
        <v>141</v>
      </c>
    </row>
    <row r="126" spans="2:3" x14ac:dyDescent="0.2">
      <c r="B126" s="53">
        <v>2E-3</v>
      </c>
      <c r="C126">
        <v>142</v>
      </c>
    </row>
    <row r="127" spans="2:3" x14ac:dyDescent="0.2">
      <c r="B127" s="34">
        <v>3.1E-2</v>
      </c>
      <c r="C127">
        <v>143</v>
      </c>
    </row>
    <row r="128" spans="2:3" x14ac:dyDescent="0.2">
      <c r="B128" s="34">
        <v>8.3000000000000004E-2</v>
      </c>
      <c r="C128">
        <v>144</v>
      </c>
    </row>
    <row r="129" spans="2:3" x14ac:dyDescent="0.2">
      <c r="B129" s="34">
        <v>4.9000000000000002E-2</v>
      </c>
      <c r="C129">
        <v>145</v>
      </c>
    </row>
    <row r="130" spans="2:3" x14ac:dyDescent="0.2">
      <c r="B130" s="34">
        <v>0.159</v>
      </c>
      <c r="C130">
        <v>146</v>
      </c>
    </row>
    <row r="131" spans="2:3" x14ac:dyDescent="0.2">
      <c r="B131" s="34">
        <v>5.1999999999999998E-2</v>
      </c>
      <c r="C131">
        <v>147</v>
      </c>
    </row>
    <row r="132" spans="2:3" x14ac:dyDescent="0.2">
      <c r="B132" s="34">
        <v>1.2E-2</v>
      </c>
      <c r="C132">
        <v>148</v>
      </c>
    </row>
    <row r="133" spans="2:3" x14ac:dyDescent="0.2">
      <c r="B133" s="34">
        <v>0.25700000000000001</v>
      </c>
      <c r="C133">
        <v>149</v>
      </c>
    </row>
    <row r="134" spans="2:3" x14ac:dyDescent="0.2">
      <c r="B134" s="34">
        <v>1.7999999999999999E-2</v>
      </c>
      <c r="C134">
        <v>150</v>
      </c>
    </row>
    <row r="135" spans="2:3" x14ac:dyDescent="0.2">
      <c r="B135" s="34">
        <v>6.0000000000000001E-3</v>
      </c>
      <c r="C135">
        <v>151</v>
      </c>
    </row>
    <row r="136" spans="2:3" x14ac:dyDescent="0.2">
      <c r="B136" s="34">
        <v>1.0999999999999999E-2</v>
      </c>
      <c r="C136">
        <v>152</v>
      </c>
    </row>
    <row r="137" spans="2:3" x14ac:dyDescent="0.2">
      <c r="B137" s="34">
        <v>0.09</v>
      </c>
      <c r="C137">
        <v>153</v>
      </c>
    </row>
    <row r="138" spans="2:3" x14ac:dyDescent="0.2">
      <c r="B138" s="34">
        <v>0.14799999999999999</v>
      </c>
      <c r="C138">
        <v>154</v>
      </c>
    </row>
    <row r="139" spans="2:3" x14ac:dyDescent="0.2">
      <c r="B139" s="34">
        <v>4.3999999999999997E-2</v>
      </c>
      <c r="C139">
        <v>155</v>
      </c>
    </row>
    <row r="140" spans="2:3" x14ac:dyDescent="0.2">
      <c r="B140" s="34">
        <v>8.0000000000000002E-3</v>
      </c>
      <c r="C140">
        <v>156</v>
      </c>
    </row>
    <row r="141" spans="2:3" x14ac:dyDescent="0.2">
      <c r="B141" s="34">
        <v>1.4999999999999999E-2</v>
      </c>
      <c r="C141">
        <v>157</v>
      </c>
    </row>
    <row r="142" spans="2:3" x14ac:dyDescent="0.2">
      <c r="B142" s="34">
        <v>1.2999999999999999E-2</v>
      </c>
      <c r="C142">
        <v>158</v>
      </c>
    </row>
    <row r="143" spans="2:3" x14ac:dyDescent="0.2">
      <c r="B143" s="34">
        <v>0.01</v>
      </c>
      <c r="C143">
        <v>159</v>
      </c>
    </row>
    <row r="144" spans="2:3" x14ac:dyDescent="0.2">
      <c r="B144" s="34">
        <v>2.7E-2</v>
      </c>
      <c r="C144">
        <v>160</v>
      </c>
    </row>
    <row r="145" spans="2:3" x14ac:dyDescent="0.2">
      <c r="B145" s="34">
        <v>8.8999999999999996E-2</v>
      </c>
      <c r="C145">
        <v>161</v>
      </c>
    </row>
    <row r="146" spans="2:3" x14ac:dyDescent="0.2">
      <c r="B146" s="34">
        <v>7.3999999999999996E-2</v>
      </c>
      <c r="C146">
        <v>162</v>
      </c>
    </row>
    <row r="147" spans="2:3" x14ac:dyDescent="0.2">
      <c r="B147" s="34">
        <v>7.0000000000000001E-3</v>
      </c>
      <c r="C147">
        <v>163</v>
      </c>
    </row>
    <row r="148" spans="2:3" x14ac:dyDescent="0.2">
      <c r="B148" s="34">
        <v>0.11700000000000001</v>
      </c>
      <c r="C148">
        <v>164</v>
      </c>
    </row>
    <row r="149" spans="2:3" x14ac:dyDescent="0.2">
      <c r="B149" s="34">
        <v>5.1999999999999998E-2</v>
      </c>
      <c r="C149">
        <v>165</v>
      </c>
    </row>
    <row r="150" spans="2:3" x14ac:dyDescent="0.2">
      <c r="B150" s="34">
        <v>0.02</v>
      </c>
      <c r="C150">
        <v>166</v>
      </c>
    </row>
    <row r="151" spans="2:3" x14ac:dyDescent="0.2">
      <c r="B151" s="34">
        <v>1.6E-2</v>
      </c>
      <c r="C151">
        <v>167</v>
      </c>
    </row>
    <row r="152" spans="2:3" x14ac:dyDescent="0.2">
      <c r="B152" s="34">
        <v>0.189</v>
      </c>
      <c r="C152">
        <v>168</v>
      </c>
    </row>
    <row r="153" spans="2:3" x14ac:dyDescent="0.2">
      <c r="B153" s="34">
        <v>0.13900000000000001</v>
      </c>
      <c r="C153">
        <v>169</v>
      </c>
    </row>
    <row r="154" spans="2:3" x14ac:dyDescent="0.2">
      <c r="B154" s="34">
        <v>6.7000000000000004E-2</v>
      </c>
      <c r="C154">
        <v>170</v>
      </c>
    </row>
    <row r="155" spans="2:3" x14ac:dyDescent="0.2">
      <c r="B155" s="34">
        <v>0.63</v>
      </c>
      <c r="C155">
        <v>171</v>
      </c>
    </row>
    <row r="156" spans="2:3" x14ac:dyDescent="0.2">
      <c r="B156" s="34">
        <v>8.9999999999999993E-3</v>
      </c>
      <c r="C156">
        <v>172</v>
      </c>
    </row>
    <row r="157" spans="2:3" x14ac:dyDescent="0.2">
      <c r="B157" s="34">
        <v>2.9000000000000001E-2</v>
      </c>
      <c r="C157">
        <v>173</v>
      </c>
    </row>
    <row r="158" spans="2:3" x14ac:dyDescent="0.2">
      <c r="B158" s="34">
        <v>0.152</v>
      </c>
      <c r="C158">
        <v>174</v>
      </c>
    </row>
    <row r="159" spans="2:3" x14ac:dyDescent="0.2">
      <c r="B159" s="34">
        <v>0.41899999999999998</v>
      </c>
      <c r="C159">
        <v>175</v>
      </c>
    </row>
    <row r="160" spans="2:3" x14ac:dyDescent="0.2">
      <c r="B160" s="34">
        <v>0.19400000000000001</v>
      </c>
      <c r="C160">
        <v>176</v>
      </c>
    </row>
    <row r="161" spans="2:3" x14ac:dyDescent="0.2">
      <c r="B161" s="34">
        <v>1.9E-2</v>
      </c>
      <c r="C161">
        <v>177</v>
      </c>
    </row>
    <row r="162" spans="2:3" x14ac:dyDescent="0.2">
      <c r="B162" s="34">
        <v>8.0000000000000002E-3</v>
      </c>
      <c r="C162">
        <v>178</v>
      </c>
    </row>
    <row r="163" spans="2:3" x14ac:dyDescent="0.2">
      <c r="B163" s="34">
        <v>0.20799999999999999</v>
      </c>
      <c r="C163">
        <v>179</v>
      </c>
    </row>
    <row r="164" spans="2:3" x14ac:dyDescent="0.2">
      <c r="B164" s="34">
        <v>6.0000000000000001E-3</v>
      </c>
      <c r="C164">
        <v>180</v>
      </c>
    </row>
    <row r="165" spans="2:3" x14ac:dyDescent="0.2">
      <c r="B165" s="53">
        <v>3.0000000000000001E-3</v>
      </c>
      <c r="C165">
        <v>181</v>
      </c>
    </row>
    <row r="166" spans="2:3" x14ac:dyDescent="0.2">
      <c r="B166" s="53">
        <v>3.0000000000000001E-3</v>
      </c>
      <c r="C166">
        <v>182</v>
      </c>
    </row>
    <row r="167" spans="2:3" x14ac:dyDescent="0.2">
      <c r="B167" s="53">
        <v>4.0000000000000001E-3</v>
      </c>
      <c r="C167">
        <v>183</v>
      </c>
    </row>
    <row r="168" spans="2:3" x14ac:dyDescent="0.2">
      <c r="B168" s="34">
        <v>0.30399999999999999</v>
      </c>
      <c r="C168">
        <v>184</v>
      </c>
    </row>
    <row r="169" spans="2:3" x14ac:dyDescent="0.2">
      <c r="B169" s="34">
        <v>2.1000000000000001E-2</v>
      </c>
      <c r="C169">
        <v>185</v>
      </c>
    </row>
    <row r="170" spans="2:3" x14ac:dyDescent="0.2">
      <c r="B170" s="34">
        <v>5.3999999999999999E-2</v>
      </c>
      <c r="C170">
        <v>186</v>
      </c>
    </row>
    <row r="171" spans="2:3" x14ac:dyDescent="0.2">
      <c r="B171" s="34">
        <v>6.5000000000000002E-2</v>
      </c>
      <c r="C171">
        <v>187</v>
      </c>
    </row>
    <row r="172" spans="2:3" x14ac:dyDescent="0.2">
      <c r="B172" s="34">
        <v>3.3000000000000002E-2</v>
      </c>
      <c r="C172">
        <v>188</v>
      </c>
    </row>
    <row r="173" spans="2:3" x14ac:dyDescent="0.2">
      <c r="B173" s="34">
        <v>1.7999999999999999E-2</v>
      </c>
      <c r="C173">
        <v>189</v>
      </c>
    </row>
    <row r="174" spans="2:3" x14ac:dyDescent="0.2">
      <c r="B174" s="34">
        <v>1.2E-2</v>
      </c>
      <c r="C174">
        <v>190</v>
      </c>
    </row>
    <row r="175" spans="2:3" x14ac:dyDescent="0.2">
      <c r="B175" s="34">
        <v>5.0000000000000001E-3</v>
      </c>
      <c r="C175">
        <v>191</v>
      </c>
    </row>
    <row r="176" spans="2:3" x14ac:dyDescent="0.2">
      <c r="B176" s="34">
        <v>0.01</v>
      </c>
      <c r="C176">
        <v>192</v>
      </c>
    </row>
    <row r="177" spans="2:3" x14ac:dyDescent="0.2">
      <c r="B177" s="34">
        <v>5.3999999999999999E-2</v>
      </c>
      <c r="C177">
        <v>193</v>
      </c>
    </row>
    <row r="178" spans="2:3" x14ac:dyDescent="0.2">
      <c r="B178" s="53">
        <v>2E-3</v>
      </c>
      <c r="C178">
        <v>194</v>
      </c>
    </row>
    <row r="179" spans="2:3" x14ac:dyDescent="0.2">
      <c r="B179" s="34">
        <v>1.2E-2</v>
      </c>
      <c r="C179">
        <v>195</v>
      </c>
    </row>
    <row r="180" spans="2:3" x14ac:dyDescent="0.2">
      <c r="B180" s="53">
        <v>1E-3</v>
      </c>
      <c r="C180">
        <v>196</v>
      </c>
    </row>
    <row r="181" spans="2:3" x14ac:dyDescent="0.2">
      <c r="B181" s="34">
        <v>1.4E-2</v>
      </c>
      <c r="C181">
        <v>197</v>
      </c>
    </row>
    <row r="182" spans="2:3" x14ac:dyDescent="0.2">
      <c r="B182" s="34">
        <v>0.13200000000000001</v>
      </c>
      <c r="C182">
        <v>198</v>
      </c>
    </row>
    <row r="183" spans="2:3" x14ac:dyDescent="0.2">
      <c r="B183" s="34">
        <v>0.106</v>
      </c>
      <c r="C183">
        <v>199</v>
      </c>
    </row>
    <row r="184" spans="2:3" x14ac:dyDescent="0.2">
      <c r="B184" s="34">
        <v>4.5999999999999999E-2</v>
      </c>
      <c r="C184">
        <v>200</v>
      </c>
    </row>
    <row r="185" spans="2:3" x14ac:dyDescent="0.2">
      <c r="B185" s="34">
        <v>6.6000000000000003E-2</v>
      </c>
      <c r="C185">
        <v>201</v>
      </c>
    </row>
    <row r="186" spans="2:3" x14ac:dyDescent="0.2">
      <c r="B186" s="34">
        <v>3.1E-2</v>
      </c>
      <c r="C186">
        <v>202</v>
      </c>
    </row>
    <row r="187" spans="2:3" x14ac:dyDescent="0.2">
      <c r="B187" s="34">
        <v>7.1999999999999995E-2</v>
      </c>
      <c r="C187">
        <v>203</v>
      </c>
    </row>
    <row r="188" spans="2:3" x14ac:dyDescent="0.2">
      <c r="B188" s="34">
        <v>0.114</v>
      </c>
      <c r="C188">
        <v>204</v>
      </c>
    </row>
    <row r="189" spans="2:3" x14ac:dyDescent="0.2">
      <c r="B189" s="34">
        <v>0.20899999999999999</v>
      </c>
      <c r="C189">
        <v>205</v>
      </c>
    </row>
    <row r="190" spans="2:3" x14ac:dyDescent="0.2">
      <c r="B190" s="34">
        <v>0.12</v>
      </c>
      <c r="C190">
        <v>206</v>
      </c>
    </row>
    <row r="191" spans="2:3" x14ac:dyDescent="0.2">
      <c r="B191" s="34">
        <v>0.24</v>
      </c>
      <c r="C191">
        <v>207</v>
      </c>
    </row>
    <row r="192" spans="2:3" x14ac:dyDescent="0.2">
      <c r="B192" s="34">
        <v>0.20899999999999999</v>
      </c>
      <c r="C192">
        <v>208</v>
      </c>
    </row>
    <row r="193" spans="2:3" x14ac:dyDescent="0.2">
      <c r="B193" s="34">
        <v>5.1999999999999998E-2</v>
      </c>
      <c r="C193">
        <v>209</v>
      </c>
    </row>
    <row r="194" spans="2:3" x14ac:dyDescent="0.2">
      <c r="B194" s="34">
        <v>1.1160000000000001</v>
      </c>
      <c r="C194">
        <v>210</v>
      </c>
    </row>
    <row r="195" spans="2:3" x14ac:dyDescent="0.2">
      <c r="B195" s="34">
        <v>0.63300000000000001</v>
      </c>
      <c r="C195">
        <v>211</v>
      </c>
    </row>
    <row r="196" spans="2:3" x14ac:dyDescent="0.2">
      <c r="B196" s="34">
        <v>3.1E-2</v>
      </c>
      <c r="C196">
        <v>212</v>
      </c>
    </row>
    <row r="197" spans="2:3" x14ac:dyDescent="0.2">
      <c r="B197" s="34">
        <v>3.5000000000000003E-2</v>
      </c>
      <c r="C197">
        <v>213</v>
      </c>
    </row>
    <row r="198" spans="2:3" x14ac:dyDescent="0.2">
      <c r="B198" s="34">
        <v>5.0000000000000001E-3</v>
      </c>
      <c r="C198">
        <v>214</v>
      </c>
    </row>
    <row r="199" spans="2:3" x14ac:dyDescent="0.2">
      <c r="B199" s="53">
        <v>1E-3</v>
      </c>
      <c r="C199">
        <v>215</v>
      </c>
    </row>
    <row r="200" spans="2:3" x14ac:dyDescent="0.2">
      <c r="B200" s="34">
        <v>0.16200000000000001</v>
      </c>
      <c r="C200">
        <v>216</v>
      </c>
    </row>
    <row r="201" spans="2:3" x14ac:dyDescent="0.2">
      <c r="B201" s="34">
        <v>0.124</v>
      </c>
      <c r="C201">
        <v>217</v>
      </c>
    </row>
    <row r="202" spans="2:3" x14ac:dyDescent="0.2">
      <c r="B202" s="34">
        <v>6.2E-2</v>
      </c>
      <c r="C202">
        <v>218</v>
      </c>
    </row>
    <row r="203" spans="2:3" x14ac:dyDescent="0.2">
      <c r="B203" s="34">
        <v>0.21299999999999999</v>
      </c>
      <c r="C203">
        <v>219</v>
      </c>
    </row>
    <row r="204" spans="2:3" x14ac:dyDescent="0.2">
      <c r="B204" s="34">
        <v>0.14899999999999999</v>
      </c>
      <c r="C204">
        <v>223</v>
      </c>
    </row>
    <row r="205" spans="2:3" x14ac:dyDescent="0.2">
      <c r="B205" s="34">
        <v>0.21299999999999999</v>
      </c>
      <c r="C205">
        <v>224</v>
      </c>
    </row>
    <row r="206" spans="2:3" x14ac:dyDescent="0.2">
      <c r="B206" s="34">
        <v>0.76800000000000002</v>
      </c>
      <c r="C206">
        <v>225</v>
      </c>
    </row>
    <row r="207" spans="2:3" x14ac:dyDescent="0.2">
      <c r="B207" s="34">
        <v>1.2E-2</v>
      </c>
      <c r="C207">
        <v>226</v>
      </c>
    </row>
    <row r="208" spans="2:3" x14ac:dyDescent="0.2">
      <c r="B208" s="34">
        <v>0.217</v>
      </c>
      <c r="C208">
        <v>227</v>
      </c>
    </row>
    <row r="209" spans="2:3" x14ac:dyDescent="0.2">
      <c r="B209" s="34">
        <v>0.03</v>
      </c>
      <c r="C209">
        <v>228</v>
      </c>
    </row>
    <row r="210" spans="2:3" x14ac:dyDescent="0.2">
      <c r="B210" s="34">
        <v>4.4999999999999998E-2</v>
      </c>
      <c r="C210">
        <v>229</v>
      </c>
    </row>
    <row r="211" spans="2:3" x14ac:dyDescent="0.2">
      <c r="B211" s="34">
        <v>1.7000000000000001E-2</v>
      </c>
      <c r="C211">
        <v>230</v>
      </c>
    </row>
    <row r="212" spans="2:3" x14ac:dyDescent="0.2">
      <c r="B212" s="53">
        <v>0</v>
      </c>
      <c r="C212">
        <v>231</v>
      </c>
    </row>
    <row r="213" spans="2:3" x14ac:dyDescent="0.2">
      <c r="B213" s="53">
        <v>0</v>
      </c>
      <c r="C213">
        <v>232</v>
      </c>
    </row>
    <row r="214" spans="2:3" x14ac:dyDescent="0.2">
      <c r="B214" s="34">
        <v>0.01</v>
      </c>
      <c r="C214">
        <v>233</v>
      </c>
    </row>
    <row r="215" spans="2:3" x14ac:dyDescent="0.2">
      <c r="B215" s="34">
        <v>8.0000000000000002E-3</v>
      </c>
      <c r="C215">
        <v>234</v>
      </c>
    </row>
    <row r="216" spans="2:3" x14ac:dyDescent="0.2">
      <c r="B216" s="34">
        <v>0.23499999999999999</v>
      </c>
      <c r="C216">
        <v>235</v>
      </c>
    </row>
    <row r="217" spans="2:3" x14ac:dyDescent="0.2">
      <c r="B217" s="34">
        <v>5.0000000000000001E-3</v>
      </c>
      <c r="C217">
        <v>237</v>
      </c>
    </row>
    <row r="218" spans="2:3" x14ac:dyDescent="0.2">
      <c r="B218" s="34">
        <v>7.0000000000000001E-3</v>
      </c>
      <c r="C218">
        <v>238</v>
      </c>
    </row>
    <row r="219" spans="2:3" x14ac:dyDescent="0.2">
      <c r="B219" s="34">
        <v>0.79500000000000004</v>
      </c>
      <c r="C219">
        <v>239</v>
      </c>
    </row>
    <row r="220" spans="2:3" x14ac:dyDescent="0.2">
      <c r="B220" s="53">
        <v>3.0000000000000001E-3</v>
      </c>
      <c r="C220">
        <v>240</v>
      </c>
    </row>
    <row r="221" spans="2:3" x14ac:dyDescent="0.2">
      <c r="B221" s="34">
        <v>0.05</v>
      </c>
      <c r="C221">
        <v>241</v>
      </c>
    </row>
    <row r="222" spans="2:3" x14ac:dyDescent="0.2">
      <c r="B222" s="53">
        <v>2E-3</v>
      </c>
      <c r="C222">
        <v>242</v>
      </c>
    </row>
    <row r="223" spans="2:3" x14ac:dyDescent="0.2">
      <c r="B223" s="34">
        <v>0.05</v>
      </c>
      <c r="C223">
        <v>243</v>
      </c>
    </row>
    <row r="224" spans="2:3" x14ac:dyDescent="0.2">
      <c r="B224" s="34">
        <v>5.1999999999999998E-2</v>
      </c>
      <c r="C224">
        <v>244</v>
      </c>
    </row>
    <row r="225" spans="2:3" x14ac:dyDescent="0.2">
      <c r="B225" s="34">
        <v>6.3E-2</v>
      </c>
      <c r="C225">
        <v>245</v>
      </c>
    </row>
    <row r="226" spans="2:3" x14ac:dyDescent="0.2">
      <c r="B226" s="53">
        <v>4.0000000000000001E-3</v>
      </c>
      <c r="C226">
        <v>246</v>
      </c>
    </row>
    <row r="227" spans="2:3" x14ac:dyDescent="0.2">
      <c r="B227" s="34">
        <v>2.1000000000000001E-2</v>
      </c>
      <c r="C227">
        <v>248</v>
      </c>
    </row>
    <row r="228" spans="2:3" x14ac:dyDescent="0.2">
      <c r="B228" s="34">
        <v>2.4E-2</v>
      </c>
      <c r="C228">
        <v>249</v>
      </c>
    </row>
    <row r="229" spans="2:3" x14ac:dyDescent="0.2">
      <c r="B229" s="34">
        <v>2.4E-2</v>
      </c>
      <c r="C229">
        <v>250</v>
      </c>
    </row>
    <row r="230" spans="2:3" x14ac:dyDescent="0.2">
      <c r="B230" s="34">
        <v>0.16200000000000001</v>
      </c>
      <c r="C230">
        <v>251</v>
      </c>
    </row>
    <row r="231" spans="2:3" x14ac:dyDescent="0.2">
      <c r="B231" s="34">
        <v>1.9E-2</v>
      </c>
      <c r="C231">
        <v>252</v>
      </c>
    </row>
    <row r="232" spans="2:3" x14ac:dyDescent="0.2">
      <c r="B232" s="34">
        <v>1.9E-2</v>
      </c>
      <c r="C232">
        <v>253</v>
      </c>
    </row>
    <row r="233" spans="2:3" x14ac:dyDescent="0.2">
      <c r="B233" s="34">
        <v>8.9999999999999993E-3</v>
      </c>
      <c r="C233">
        <v>254</v>
      </c>
    </row>
    <row r="234" spans="2:3" x14ac:dyDescent="0.2">
      <c r="B234" s="34">
        <v>3.5999999999999997E-2</v>
      </c>
      <c r="C234">
        <v>255</v>
      </c>
    </row>
    <row r="235" spans="2:3" x14ac:dyDescent="0.2">
      <c r="B235" s="34">
        <v>8.9999999999999993E-3</v>
      </c>
      <c r="C235">
        <v>256</v>
      </c>
    </row>
    <row r="236" spans="2:3" x14ac:dyDescent="0.2">
      <c r="B236" s="53">
        <v>3.0000000000000001E-3</v>
      </c>
      <c r="C236">
        <v>257</v>
      </c>
    </row>
    <row r="237" spans="2:3" x14ac:dyDescent="0.2">
      <c r="B237" s="34">
        <v>0.09</v>
      </c>
      <c r="C237">
        <v>258</v>
      </c>
    </row>
    <row r="238" spans="2:3" x14ac:dyDescent="0.2">
      <c r="B238" s="34">
        <v>0.19400000000000001</v>
      </c>
      <c r="C238">
        <v>259</v>
      </c>
    </row>
    <row r="239" spans="2:3" x14ac:dyDescent="0.2">
      <c r="B239" s="34">
        <v>3.1E-2</v>
      </c>
      <c r="C239">
        <v>260</v>
      </c>
    </row>
    <row r="240" spans="2:3" x14ac:dyDescent="0.2">
      <c r="B240" s="34">
        <v>3.4000000000000002E-2</v>
      </c>
      <c r="C240">
        <v>261</v>
      </c>
    </row>
    <row r="241" spans="2:3" x14ac:dyDescent="0.2">
      <c r="B241" s="34">
        <v>0.249</v>
      </c>
      <c r="C241">
        <v>262</v>
      </c>
    </row>
    <row r="242" spans="2:3" x14ac:dyDescent="0.2">
      <c r="B242" s="34">
        <v>0.02</v>
      </c>
      <c r="C242">
        <v>263</v>
      </c>
    </row>
    <row r="243" spans="2:3" x14ac:dyDescent="0.2">
      <c r="B243" s="34">
        <v>0.25</v>
      </c>
      <c r="C243">
        <v>264</v>
      </c>
    </row>
    <row r="244" spans="2:3" x14ac:dyDescent="0.2">
      <c r="B244" s="34">
        <v>0.26300000000000001</v>
      </c>
      <c r="C244">
        <v>265</v>
      </c>
    </row>
    <row r="245" spans="2:3" x14ac:dyDescent="0.2">
      <c r="B245" s="34">
        <v>0.01</v>
      </c>
      <c r="C245">
        <v>266</v>
      </c>
    </row>
    <row r="246" spans="2:3" x14ac:dyDescent="0.2">
      <c r="B246" s="34">
        <v>6.2E-2</v>
      </c>
      <c r="C246">
        <v>267</v>
      </c>
    </row>
    <row r="247" spans="2:3" x14ac:dyDescent="0.2">
      <c r="B247" s="34">
        <v>0.39</v>
      </c>
      <c r="C247">
        <v>268</v>
      </c>
    </row>
    <row r="248" spans="2:3" x14ac:dyDescent="0.2">
      <c r="B248" s="34">
        <v>2.5999999999999999E-2</v>
      </c>
      <c r="C248">
        <v>269</v>
      </c>
    </row>
    <row r="249" spans="2:3" x14ac:dyDescent="0.2">
      <c r="B249" s="34">
        <v>0.193</v>
      </c>
      <c r="C249">
        <v>270</v>
      </c>
    </row>
    <row r="250" spans="2:3" x14ac:dyDescent="0.2">
      <c r="B250" s="34">
        <v>0.23400000000000001</v>
      </c>
      <c r="C250">
        <v>271</v>
      </c>
    </row>
    <row r="251" spans="2:3" x14ac:dyDescent="0.2">
      <c r="B251" s="34">
        <v>0.54</v>
      </c>
      <c r="C251">
        <v>272</v>
      </c>
    </row>
    <row r="252" spans="2:3" x14ac:dyDescent="0.2">
      <c r="B252" s="34">
        <v>4.2999999999999997E-2</v>
      </c>
      <c r="C252">
        <v>273</v>
      </c>
    </row>
    <row r="253" spans="2:3" x14ac:dyDescent="0.2">
      <c r="B253" s="34">
        <v>0.33400000000000002</v>
      </c>
      <c r="C253">
        <v>274</v>
      </c>
    </row>
    <row r="254" spans="2:3" x14ac:dyDescent="0.2">
      <c r="B254" s="34">
        <v>0.52700000000000002</v>
      </c>
      <c r="C254">
        <v>275</v>
      </c>
    </row>
    <row r="255" spans="2:3" x14ac:dyDescent="0.2">
      <c r="B255" s="34">
        <v>0.127</v>
      </c>
      <c r="C255">
        <v>276</v>
      </c>
    </row>
    <row r="256" spans="2:3" x14ac:dyDescent="0.2">
      <c r="B256" s="34">
        <v>0.29199999999999998</v>
      </c>
      <c r="C256">
        <v>277</v>
      </c>
    </row>
    <row r="257" spans="2:3" x14ac:dyDescent="0.2">
      <c r="B257" s="34">
        <v>2.1999999999999999E-2</v>
      </c>
      <c r="C257">
        <v>278</v>
      </c>
    </row>
    <row r="258" spans="2:3" x14ac:dyDescent="0.2">
      <c r="B258" s="34">
        <v>9.0999999999999998E-2</v>
      </c>
      <c r="C258">
        <v>279</v>
      </c>
    </row>
    <row r="259" spans="2:3" x14ac:dyDescent="0.2">
      <c r="B259" s="34">
        <v>1.2999999999999999E-2</v>
      </c>
      <c r="C259">
        <v>280</v>
      </c>
    </row>
    <row r="260" spans="2:3" x14ac:dyDescent="0.2">
      <c r="B260" s="34">
        <v>8.9999999999999993E-3</v>
      </c>
      <c r="C260">
        <v>281</v>
      </c>
    </row>
    <row r="261" spans="2:3" x14ac:dyDescent="0.2">
      <c r="B261" s="34">
        <v>4.4999999999999998E-2</v>
      </c>
      <c r="C261">
        <v>282</v>
      </c>
    </row>
    <row r="262" spans="2:3" x14ac:dyDescent="0.2">
      <c r="B262" s="34">
        <v>4.2999999999999997E-2</v>
      </c>
      <c r="C262">
        <v>283</v>
      </c>
    </row>
    <row r="263" spans="2:3" x14ac:dyDescent="0.2">
      <c r="B263" s="34">
        <v>5.0999999999999997E-2</v>
      </c>
      <c r="C263">
        <v>284</v>
      </c>
    </row>
    <row r="264" spans="2:3" x14ac:dyDescent="0.2">
      <c r="B264" s="34">
        <v>8.9999999999999993E-3</v>
      </c>
      <c r="C264">
        <v>285</v>
      </c>
    </row>
    <row r="265" spans="2:3" x14ac:dyDescent="0.2">
      <c r="B265" s="34">
        <v>5.3999999999999999E-2</v>
      </c>
      <c r="C265">
        <v>287</v>
      </c>
    </row>
    <row r="266" spans="2:3" x14ac:dyDescent="0.2">
      <c r="B266" s="34">
        <v>1.2E-2</v>
      </c>
      <c r="C266">
        <v>288</v>
      </c>
    </row>
    <row r="267" spans="2:3" x14ac:dyDescent="0.2">
      <c r="B267" s="34">
        <v>2.9000000000000001E-2</v>
      </c>
      <c r="C267">
        <v>289</v>
      </c>
    </row>
    <row r="268" spans="2:3" x14ac:dyDescent="0.2">
      <c r="B268" s="34">
        <v>1.9E-2</v>
      </c>
      <c r="C268">
        <v>290</v>
      </c>
    </row>
    <row r="269" spans="2:3" x14ac:dyDescent="0.2">
      <c r="B269" s="34">
        <v>1.7999999999999999E-2</v>
      </c>
      <c r="C269">
        <v>291</v>
      </c>
    </row>
    <row r="270" spans="2:3" x14ac:dyDescent="0.2">
      <c r="B270" s="34">
        <v>0.251</v>
      </c>
      <c r="C270">
        <v>292</v>
      </c>
    </row>
    <row r="271" spans="2:3" x14ac:dyDescent="0.2">
      <c r="B271" s="34">
        <v>1.0069999999999999</v>
      </c>
      <c r="C271">
        <v>293</v>
      </c>
    </row>
    <row r="272" spans="2:3" x14ac:dyDescent="0.2">
      <c r="B272" s="34">
        <v>0.73099999999999998</v>
      </c>
      <c r="C272">
        <v>294</v>
      </c>
    </row>
    <row r="273" spans="2:3" x14ac:dyDescent="0.2">
      <c r="B273" s="34">
        <v>2.7E-2</v>
      </c>
      <c r="C273">
        <v>295</v>
      </c>
    </row>
    <row r="274" spans="2:3" x14ac:dyDescent="0.2">
      <c r="B274" s="34">
        <v>2.8000000000000001E-2</v>
      </c>
      <c r="C274">
        <v>296</v>
      </c>
    </row>
    <row r="275" spans="2:3" x14ac:dyDescent="0.2">
      <c r="B275" s="34">
        <v>0.16</v>
      </c>
      <c r="C275">
        <v>297</v>
      </c>
    </row>
    <row r="276" spans="2:3" x14ac:dyDescent="0.2">
      <c r="B276" s="34">
        <v>0.86399999999999999</v>
      </c>
      <c r="C276">
        <v>298</v>
      </c>
    </row>
    <row r="277" spans="2:3" x14ac:dyDescent="0.2">
      <c r="B277" s="34">
        <v>0.69799999999999995</v>
      </c>
      <c r="C277">
        <v>299</v>
      </c>
    </row>
    <row r="278" spans="2:3" x14ac:dyDescent="0.2">
      <c r="B278" s="34">
        <v>8.5999999999999993E-2</v>
      </c>
      <c r="C278">
        <v>300</v>
      </c>
    </row>
    <row r="279" spans="2:3" x14ac:dyDescent="0.2">
      <c r="B279" s="34">
        <v>0.127</v>
      </c>
      <c r="C279">
        <v>301</v>
      </c>
    </row>
    <row r="280" spans="2:3" x14ac:dyDescent="0.2">
      <c r="B280" s="34">
        <v>5.1999999999999998E-2</v>
      </c>
      <c r="C280">
        <v>302</v>
      </c>
    </row>
    <row r="281" spans="2:3" x14ac:dyDescent="0.2">
      <c r="B281" s="34">
        <v>2.8000000000000001E-2</v>
      </c>
      <c r="C281">
        <v>303</v>
      </c>
    </row>
    <row r="282" spans="2:3" x14ac:dyDescent="0.2">
      <c r="B282" s="34">
        <v>0.34499999999999997</v>
      </c>
      <c r="C282">
        <v>304</v>
      </c>
    </row>
    <row r="283" spans="2:3" x14ac:dyDescent="0.2">
      <c r="B283" s="34">
        <v>0.41299999999999998</v>
      </c>
      <c r="C283">
        <v>305</v>
      </c>
    </row>
    <row r="284" spans="2:3" x14ac:dyDescent="0.2">
      <c r="B284" s="34">
        <v>0.45900000000000002</v>
      </c>
      <c r="C284">
        <v>306</v>
      </c>
    </row>
    <row r="285" spans="2:3" x14ac:dyDescent="0.2">
      <c r="B285" s="34">
        <v>5.6000000000000001E-2</v>
      </c>
      <c r="C285">
        <v>307</v>
      </c>
    </row>
    <row r="286" spans="2:3" x14ac:dyDescent="0.2">
      <c r="B286" s="34">
        <v>0.68799999999999994</v>
      </c>
      <c r="C286">
        <v>308</v>
      </c>
    </row>
    <row r="287" spans="2:3" x14ac:dyDescent="0.2">
      <c r="B287" s="34">
        <v>0.54600000000000004</v>
      </c>
      <c r="C287">
        <v>309</v>
      </c>
    </row>
    <row r="288" spans="2:3" x14ac:dyDescent="0.2">
      <c r="B288" s="34">
        <v>0.112</v>
      </c>
      <c r="C288">
        <v>310</v>
      </c>
    </row>
    <row r="289" spans="2:3" x14ac:dyDescent="0.2">
      <c r="B289" s="34">
        <v>0.03</v>
      </c>
      <c r="C289">
        <v>311</v>
      </c>
    </row>
    <row r="290" spans="2:3" x14ac:dyDescent="0.2">
      <c r="B290" s="34">
        <v>1.0580000000000001</v>
      </c>
      <c r="C290">
        <v>312</v>
      </c>
    </row>
    <row r="291" spans="2:3" x14ac:dyDescent="0.2">
      <c r="B291" s="34">
        <v>7.6999999999999999E-2</v>
      </c>
      <c r="C291">
        <v>313</v>
      </c>
    </row>
    <row r="292" spans="2:3" x14ac:dyDescent="0.2">
      <c r="B292" s="34">
        <v>1.0999999999999999E-2</v>
      </c>
      <c r="C292">
        <v>314</v>
      </c>
    </row>
    <row r="293" spans="2:3" x14ac:dyDescent="0.2">
      <c r="B293" s="34">
        <v>0.32200000000000001</v>
      </c>
      <c r="C293">
        <v>315</v>
      </c>
    </row>
    <row r="294" spans="2:3" x14ac:dyDescent="0.2">
      <c r="B294" s="53">
        <v>3.0000000000000001E-3</v>
      </c>
      <c r="C294">
        <v>316</v>
      </c>
    </row>
    <row r="295" spans="2:3" x14ac:dyDescent="0.2">
      <c r="B295" s="34">
        <v>8.0000000000000002E-3</v>
      </c>
      <c r="C295">
        <v>317</v>
      </c>
    </row>
    <row r="296" spans="2:3" x14ac:dyDescent="0.2">
      <c r="B296" s="34">
        <v>0.41499999999999998</v>
      </c>
      <c r="C296">
        <v>319</v>
      </c>
    </row>
    <row r="297" spans="2:3" x14ac:dyDescent="0.2">
      <c r="B297" s="34">
        <v>6.6000000000000003E-2</v>
      </c>
      <c r="C297">
        <v>320</v>
      </c>
    </row>
    <row r="298" spans="2:3" x14ac:dyDescent="0.2">
      <c r="B298" s="34">
        <v>0.76500000000000001</v>
      </c>
      <c r="C298">
        <v>321</v>
      </c>
    </row>
    <row r="299" spans="2:3" x14ac:dyDescent="0.2">
      <c r="B299" s="34">
        <v>0.443</v>
      </c>
      <c r="C299">
        <v>322</v>
      </c>
    </row>
    <row r="300" spans="2:3" x14ac:dyDescent="0.2">
      <c r="B300" s="34">
        <v>0.32</v>
      </c>
      <c r="C300">
        <v>323</v>
      </c>
    </row>
    <row r="301" spans="2:3" x14ac:dyDescent="0.2">
      <c r="B301" s="34">
        <v>0.26400000000000001</v>
      </c>
      <c r="C301">
        <v>324</v>
      </c>
    </row>
    <row r="302" spans="2:3" x14ac:dyDescent="0.2">
      <c r="B302" s="34">
        <v>0.105</v>
      </c>
      <c r="C302">
        <v>325</v>
      </c>
    </row>
    <row r="303" spans="2:3" x14ac:dyDescent="0.2">
      <c r="B303" s="34">
        <v>0.10199999999999999</v>
      </c>
      <c r="C303">
        <v>326</v>
      </c>
    </row>
    <row r="304" spans="2:3" x14ac:dyDescent="0.2">
      <c r="B304" s="34">
        <v>0.7</v>
      </c>
      <c r="C304">
        <v>327</v>
      </c>
    </row>
    <row r="305" spans="2:3" x14ac:dyDescent="0.2">
      <c r="B305" s="34">
        <v>5.0999999999999997E-2</v>
      </c>
      <c r="C305">
        <v>328</v>
      </c>
    </row>
    <row r="306" spans="2:3" x14ac:dyDescent="0.2">
      <c r="B306" s="34">
        <v>0.7</v>
      </c>
      <c r="C306">
        <v>329</v>
      </c>
    </row>
    <row r="307" spans="2:3" x14ac:dyDescent="0.2">
      <c r="B307" s="34">
        <v>0.98699999999999999</v>
      </c>
      <c r="C307">
        <v>330</v>
      </c>
    </row>
    <row r="308" spans="2:3" x14ac:dyDescent="0.2">
      <c r="B308" s="34">
        <v>0.45300000000000001</v>
      </c>
      <c r="C308">
        <v>331</v>
      </c>
    </row>
    <row r="309" spans="2:3" x14ac:dyDescent="0.2">
      <c r="B309" s="34">
        <v>0.123</v>
      </c>
      <c r="C309">
        <v>332</v>
      </c>
    </row>
    <row r="310" spans="2:3" x14ac:dyDescent="0.2">
      <c r="B310" s="34">
        <v>0.49299999999999999</v>
      </c>
      <c r="C310">
        <v>333</v>
      </c>
    </row>
    <row r="311" spans="2:3" x14ac:dyDescent="0.2">
      <c r="B311" s="34">
        <v>0.57999999999999996</v>
      </c>
      <c r="C311">
        <v>334</v>
      </c>
    </row>
    <row r="312" spans="2:3" x14ac:dyDescent="0.2">
      <c r="B312" s="34">
        <v>0.19600000000000001</v>
      </c>
      <c r="C312">
        <v>335</v>
      </c>
    </row>
    <row r="313" spans="2:3" x14ac:dyDescent="0.2">
      <c r="B313" s="34">
        <v>0.84</v>
      </c>
      <c r="C313">
        <v>336</v>
      </c>
    </row>
    <row r="314" spans="2:3" x14ac:dyDescent="0.2">
      <c r="B314" s="34">
        <v>0.77400000000000002</v>
      </c>
      <c r="C314">
        <v>337</v>
      </c>
    </row>
    <row r="315" spans="2:3" x14ac:dyDescent="0.2">
      <c r="B315" s="34">
        <v>1.073</v>
      </c>
      <c r="C315">
        <v>338</v>
      </c>
    </row>
    <row r="316" spans="2:3" x14ac:dyDescent="0.2">
      <c r="B316" s="34">
        <v>0.23799999999999999</v>
      </c>
      <c r="C316">
        <v>339</v>
      </c>
    </row>
    <row r="317" spans="2:3" x14ac:dyDescent="0.2">
      <c r="B317" s="34">
        <v>0.754</v>
      </c>
      <c r="C317">
        <v>340</v>
      </c>
    </row>
    <row r="318" spans="2:3" x14ac:dyDescent="0.2">
      <c r="B318" s="34">
        <v>0.152</v>
      </c>
      <c r="C318">
        <v>341</v>
      </c>
    </row>
    <row r="319" spans="2:3" x14ac:dyDescent="0.2">
      <c r="B319" s="34">
        <v>2.1000000000000001E-2</v>
      </c>
      <c r="C319">
        <v>343</v>
      </c>
    </row>
    <row r="320" spans="2:3" x14ac:dyDescent="0.2">
      <c r="B320" s="34">
        <v>0.09</v>
      </c>
      <c r="C320">
        <v>344</v>
      </c>
    </row>
    <row r="321" spans="2:3" x14ac:dyDescent="0.2">
      <c r="B321" s="34">
        <v>8.9999999999999993E-3</v>
      </c>
      <c r="C321">
        <v>345</v>
      </c>
    </row>
    <row r="322" spans="2:3" x14ac:dyDescent="0.2">
      <c r="B322" s="34">
        <v>0.22500000000000001</v>
      </c>
      <c r="C322">
        <v>346</v>
      </c>
    </row>
    <row r="323" spans="2:3" x14ac:dyDescent="0.2">
      <c r="B323" s="34">
        <v>6.0000000000000001E-3</v>
      </c>
      <c r="C323">
        <v>347</v>
      </c>
    </row>
    <row r="324" spans="2:3" x14ac:dyDescent="0.2">
      <c r="B324" s="34">
        <v>1.4999999999999999E-2</v>
      </c>
      <c r="C324">
        <v>348</v>
      </c>
    </row>
    <row r="325" spans="2:3" x14ac:dyDescent="0.2">
      <c r="B325" s="34">
        <v>0.40400000000000003</v>
      </c>
      <c r="C325">
        <v>350</v>
      </c>
    </row>
    <row r="326" spans="2:3" x14ac:dyDescent="0.2">
      <c r="B326" s="34">
        <v>0.33100000000000002</v>
      </c>
      <c r="C326">
        <v>351</v>
      </c>
    </row>
    <row r="327" spans="2:3" x14ac:dyDescent="0.2">
      <c r="B327" s="34">
        <v>1.2370000000000001</v>
      </c>
      <c r="C327">
        <v>352</v>
      </c>
    </row>
    <row r="328" spans="2:3" x14ac:dyDescent="0.2">
      <c r="B328" s="34">
        <v>5.0000000000000001E-3</v>
      </c>
      <c r="C328">
        <v>353</v>
      </c>
    </row>
    <row r="329" spans="2:3" x14ac:dyDescent="0.2">
      <c r="B329" s="34">
        <v>0.82</v>
      </c>
      <c r="C329">
        <v>354</v>
      </c>
    </row>
    <row r="330" spans="2:3" x14ac:dyDescent="0.2">
      <c r="B330" s="34">
        <v>1.34</v>
      </c>
      <c r="C330">
        <v>355</v>
      </c>
    </row>
    <row r="331" spans="2:3" x14ac:dyDescent="0.2">
      <c r="B331" s="34">
        <v>0.182</v>
      </c>
      <c r="C331">
        <v>356</v>
      </c>
    </row>
    <row r="332" spans="2:3" x14ac:dyDescent="0.2">
      <c r="B332" s="34">
        <v>1.1339999999999999</v>
      </c>
      <c r="C332">
        <v>357</v>
      </c>
    </row>
    <row r="333" spans="2:3" x14ac:dyDescent="0.2">
      <c r="B333" s="34">
        <v>1.54</v>
      </c>
      <c r="C333">
        <v>358</v>
      </c>
    </row>
    <row r="334" spans="2:3" x14ac:dyDescent="0.2">
      <c r="B334" s="34">
        <v>1.482</v>
      </c>
      <c r="C334">
        <v>359</v>
      </c>
    </row>
    <row r="335" spans="2:3" x14ac:dyDescent="0.2">
      <c r="B335" s="34">
        <v>0.45900000000000002</v>
      </c>
      <c r="C335">
        <v>360</v>
      </c>
    </row>
    <row r="336" spans="2:3" x14ac:dyDescent="0.2">
      <c r="B336" s="34">
        <v>6.6000000000000003E-2</v>
      </c>
      <c r="C336">
        <v>361</v>
      </c>
    </row>
    <row r="337" spans="2:3" x14ac:dyDescent="0.2">
      <c r="B337" s="34">
        <v>0.11899999999999999</v>
      </c>
      <c r="C337">
        <v>362</v>
      </c>
    </row>
    <row r="338" spans="2:3" x14ac:dyDescent="0.2">
      <c r="B338" s="34">
        <v>0.51</v>
      </c>
      <c r="C338">
        <v>363</v>
      </c>
    </row>
    <row r="339" spans="2:3" x14ac:dyDescent="0.2">
      <c r="B339" s="34">
        <v>0.624</v>
      </c>
      <c r="C339">
        <v>364</v>
      </c>
    </row>
    <row r="340" spans="2:3" x14ac:dyDescent="0.2">
      <c r="B340" s="34">
        <v>0.754</v>
      </c>
      <c r="C340">
        <v>365</v>
      </c>
    </row>
    <row r="341" spans="2:3" x14ac:dyDescent="0.2">
      <c r="B341" s="34">
        <v>0.14199999999999999</v>
      </c>
      <c r="C341">
        <v>366</v>
      </c>
    </row>
    <row r="342" spans="2:3" x14ac:dyDescent="0.2">
      <c r="B342" s="34">
        <v>1.998</v>
      </c>
      <c r="C342">
        <v>367</v>
      </c>
    </row>
    <row r="343" spans="2:3" x14ac:dyDescent="0.2">
      <c r="B343" s="34">
        <v>0.34</v>
      </c>
      <c r="C343">
        <v>369</v>
      </c>
    </row>
    <row r="344" spans="2:3" x14ac:dyDescent="0.2">
      <c r="B344" s="34">
        <v>0.60399999999999998</v>
      </c>
      <c r="C344">
        <v>370</v>
      </c>
    </row>
    <row r="345" spans="2:3" x14ac:dyDescent="0.2">
      <c r="B345" s="34">
        <v>0.13200000000000001</v>
      </c>
      <c r="C345">
        <v>371</v>
      </c>
    </row>
    <row r="346" spans="2:3" x14ac:dyDescent="0.2">
      <c r="B346" s="34">
        <v>0.157</v>
      </c>
      <c r="C346">
        <v>372</v>
      </c>
    </row>
    <row r="347" spans="2:3" x14ac:dyDescent="0.2">
      <c r="B347" s="34">
        <v>0.16</v>
      </c>
      <c r="C347">
        <v>373</v>
      </c>
    </row>
    <row r="348" spans="2:3" x14ac:dyDescent="0.2">
      <c r="B348" s="34">
        <v>6.2E-2</v>
      </c>
      <c r="C348">
        <v>374</v>
      </c>
    </row>
    <row r="349" spans="2:3" x14ac:dyDescent="0.2">
      <c r="B349" s="34">
        <v>4.4999999999999998E-2</v>
      </c>
      <c r="C349">
        <v>375</v>
      </c>
    </row>
    <row r="350" spans="2:3" x14ac:dyDescent="0.2">
      <c r="B350" s="34">
        <v>0.68</v>
      </c>
      <c r="C350">
        <v>376</v>
      </c>
    </row>
    <row r="351" spans="2:3" x14ac:dyDescent="0.2">
      <c r="B351" s="34">
        <v>0.92800000000000005</v>
      </c>
      <c r="C351">
        <v>377</v>
      </c>
    </row>
    <row r="352" spans="2:3" x14ac:dyDescent="0.2">
      <c r="B352" s="34">
        <v>8.5920000000000005</v>
      </c>
      <c r="C352">
        <v>378</v>
      </c>
    </row>
    <row r="353" spans="2:3" x14ac:dyDescent="0.2">
      <c r="B353" s="34">
        <v>0.16</v>
      </c>
      <c r="C353">
        <v>381</v>
      </c>
    </row>
    <row r="354" spans="2:3" x14ac:dyDescent="0.2">
      <c r="B354" s="53">
        <v>0</v>
      </c>
      <c r="C354">
        <v>382</v>
      </c>
    </row>
    <row r="355" spans="2:3" x14ac:dyDescent="0.2">
      <c r="B355" s="34">
        <v>3.5999999999999997E-2</v>
      </c>
      <c r="C355">
        <v>383</v>
      </c>
    </row>
    <row r="356" spans="2:3" x14ac:dyDescent="0.2">
      <c r="B356" s="34">
        <v>7.0000000000000001E-3</v>
      </c>
      <c r="C356">
        <v>384</v>
      </c>
    </row>
    <row r="357" spans="2:3" x14ac:dyDescent="0.2">
      <c r="B357" s="34">
        <v>0.9</v>
      </c>
      <c r="C357">
        <v>386</v>
      </c>
    </row>
    <row r="358" spans="2:3" x14ac:dyDescent="0.2">
      <c r="B358" s="34">
        <v>0.45500000000000002</v>
      </c>
      <c r="C358">
        <v>387</v>
      </c>
    </row>
    <row r="359" spans="2:3" x14ac:dyDescent="0.2">
      <c r="B359" s="34">
        <v>5.0000000000000001E-3</v>
      </c>
      <c r="C359">
        <v>388</v>
      </c>
    </row>
    <row r="360" spans="2:3" x14ac:dyDescent="0.2">
      <c r="B360" s="34">
        <v>9.2999999999999999E-2</v>
      </c>
      <c r="C360">
        <v>389</v>
      </c>
    </row>
    <row r="361" spans="2:3" x14ac:dyDescent="0.2">
      <c r="B361" s="34">
        <v>0.33600000000000002</v>
      </c>
      <c r="C361">
        <v>390</v>
      </c>
    </row>
    <row r="362" spans="2:3" x14ac:dyDescent="0.2">
      <c r="B362" s="34">
        <v>0.35</v>
      </c>
      <c r="C362">
        <v>391</v>
      </c>
    </row>
    <row r="363" spans="2:3" x14ac:dyDescent="0.2">
      <c r="B363" s="34">
        <v>0.39300000000000002</v>
      </c>
      <c r="C363">
        <v>396</v>
      </c>
    </row>
    <row r="364" spans="2:3" x14ac:dyDescent="0.2">
      <c r="B364" s="34">
        <v>0.156</v>
      </c>
      <c r="C364">
        <v>397</v>
      </c>
    </row>
    <row r="365" spans="2:3" x14ac:dyDescent="0.2">
      <c r="B365" s="34">
        <v>5.1999999999999998E-2</v>
      </c>
      <c r="C365">
        <v>402</v>
      </c>
    </row>
    <row r="366" spans="2:3" x14ac:dyDescent="0.2">
      <c r="B366" s="34">
        <v>0.57599999999999996</v>
      </c>
      <c r="C366">
        <v>403</v>
      </c>
    </row>
    <row r="367" spans="2:3" x14ac:dyDescent="0.2">
      <c r="B367" s="34">
        <v>0.6</v>
      </c>
      <c r="C367">
        <v>421</v>
      </c>
    </row>
    <row r="368" spans="2:3" x14ac:dyDescent="0.2">
      <c r="B368" s="34">
        <v>0.01</v>
      </c>
      <c r="C368">
        <v>445</v>
      </c>
    </row>
    <row r="369" spans="2:3" x14ac:dyDescent="0.2">
      <c r="B369" s="34">
        <v>0.215</v>
      </c>
      <c r="C369">
        <v>450</v>
      </c>
    </row>
    <row r="370" spans="2:3" x14ac:dyDescent="0.2">
      <c r="B370" s="34">
        <v>0.23699999999999999</v>
      </c>
      <c r="C370">
        <v>462</v>
      </c>
    </row>
    <row r="371" spans="2:3" x14ac:dyDescent="0.2">
      <c r="B371" s="451">
        <f>SUM(B3:B370)</f>
        <v>86.297000000000068</v>
      </c>
    </row>
  </sheetData>
  <autoFilter ref="A2:C370" xr:uid="{1AF8BA69-852F-4E42-A6C3-16D42A5B5DD7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R1011"/>
  <sheetViews>
    <sheetView workbookViewId="0">
      <selection activeCell="B22" sqref="B22"/>
    </sheetView>
  </sheetViews>
  <sheetFormatPr defaultColWidth="16.85546875" defaultRowHeight="15" customHeight="1" x14ac:dyDescent="0.2"/>
  <cols>
    <col min="7" max="7" width="26.42578125" customWidth="1"/>
    <col min="8" max="8" width="41.28515625" customWidth="1"/>
  </cols>
  <sheetData>
    <row r="1" spans="1:44" ht="15" customHeight="1" x14ac:dyDescent="0.2">
      <c r="A1" s="134"/>
      <c r="B1" s="135"/>
      <c r="C1" s="136" t="s">
        <v>2123</v>
      </c>
      <c r="D1" s="136" t="s">
        <v>2124</v>
      </c>
      <c r="E1" s="136" t="s">
        <v>2125</v>
      </c>
      <c r="F1" s="136" t="s">
        <v>2126</v>
      </c>
      <c r="G1" s="442" t="s">
        <v>10</v>
      </c>
      <c r="H1" s="443" t="s">
        <v>5020</v>
      </c>
      <c r="I1" s="134"/>
      <c r="J1" s="134"/>
      <c r="K1" s="134"/>
      <c r="L1" s="134"/>
      <c r="M1" s="134"/>
      <c r="N1" s="134"/>
      <c r="O1" s="134"/>
      <c r="P1" s="134"/>
      <c r="Q1" s="134"/>
      <c r="R1" s="134"/>
      <c r="S1" s="134"/>
      <c r="T1" s="134"/>
      <c r="U1" s="134"/>
      <c r="V1" s="134"/>
      <c r="W1" s="134"/>
      <c r="X1" s="134"/>
      <c r="Y1" s="134"/>
      <c r="Z1" s="134"/>
      <c r="AA1" s="134"/>
      <c r="AB1" s="134"/>
      <c r="AC1" s="134"/>
      <c r="AD1" s="134"/>
      <c r="AE1" s="134"/>
      <c r="AF1" s="134"/>
      <c r="AG1" s="134"/>
      <c r="AH1" s="134"/>
      <c r="AI1" s="134"/>
      <c r="AJ1" s="134"/>
      <c r="AK1" s="134"/>
      <c r="AL1" s="134"/>
      <c r="AM1" s="134"/>
      <c r="AN1" s="134"/>
      <c r="AO1" s="134"/>
      <c r="AP1" s="134"/>
      <c r="AQ1" s="134"/>
      <c r="AR1" s="134"/>
    </row>
    <row r="2" spans="1:44" x14ac:dyDescent="0.3">
      <c r="A2" s="137"/>
      <c r="B2" s="138" t="s">
        <v>83</v>
      </c>
      <c r="C2" s="139">
        <v>8.8000000000000007</v>
      </c>
      <c r="D2" s="139">
        <v>35</v>
      </c>
      <c r="E2" s="140">
        <f t="shared" ref="E2:E22" si="0">IFERROR(VLOOKUP(B2,G:H,2,FALSE),"немає даних")</f>
        <v>31.714099999999995</v>
      </c>
      <c r="F2" s="140">
        <f>IFERROR(D2-E2,"немає даних")</f>
        <v>3.2859000000000052</v>
      </c>
      <c r="G2" s="444" t="s">
        <v>38</v>
      </c>
      <c r="H2" s="445">
        <v>163.91599999999997</v>
      </c>
      <c r="I2" s="137"/>
      <c r="J2" s="137"/>
      <c r="K2" s="137"/>
      <c r="L2" s="137"/>
      <c r="M2" s="137"/>
      <c r="N2" s="137"/>
      <c r="O2" s="137"/>
      <c r="P2" s="137"/>
      <c r="Q2" s="137"/>
      <c r="R2" s="137"/>
      <c r="S2" s="137"/>
      <c r="T2" s="137"/>
      <c r="U2" s="137"/>
      <c r="V2" s="137"/>
      <c r="W2" s="137"/>
      <c r="X2" s="137"/>
      <c r="Y2" s="137"/>
      <c r="Z2" s="137"/>
      <c r="AA2" s="137"/>
      <c r="AB2" s="137"/>
      <c r="AC2" s="137"/>
      <c r="AD2" s="137"/>
      <c r="AE2" s="137"/>
      <c r="AF2" s="137"/>
      <c r="AG2" s="137"/>
      <c r="AH2" s="137"/>
      <c r="AI2" s="137"/>
      <c r="AJ2" s="137"/>
      <c r="AK2" s="137"/>
      <c r="AL2" s="137"/>
      <c r="AM2" s="137"/>
      <c r="AN2" s="137"/>
      <c r="AO2" s="137"/>
      <c r="AP2" s="137"/>
      <c r="AQ2" s="137"/>
      <c r="AR2" s="137"/>
    </row>
    <row r="3" spans="1:44" x14ac:dyDescent="0.3">
      <c r="A3" s="137"/>
      <c r="B3" s="138" t="s">
        <v>33</v>
      </c>
      <c r="C3" s="139"/>
      <c r="D3" s="139"/>
      <c r="E3" s="140">
        <f t="shared" si="0"/>
        <v>86.297000000000068</v>
      </c>
      <c r="F3" s="140"/>
      <c r="G3" s="446" t="s">
        <v>83</v>
      </c>
      <c r="H3" s="447">
        <v>31.714099999999995</v>
      </c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  <c r="Y3" s="137"/>
      <c r="Z3" s="137"/>
      <c r="AA3" s="137"/>
      <c r="AB3" s="137"/>
      <c r="AC3" s="137"/>
      <c r="AD3" s="137"/>
      <c r="AE3" s="137"/>
      <c r="AF3" s="137"/>
      <c r="AG3" s="137"/>
      <c r="AH3" s="137"/>
      <c r="AI3" s="137"/>
      <c r="AJ3" s="137"/>
      <c r="AK3" s="137"/>
      <c r="AL3" s="137"/>
      <c r="AM3" s="137"/>
      <c r="AN3" s="137"/>
      <c r="AO3" s="137"/>
      <c r="AP3" s="137"/>
      <c r="AQ3" s="137"/>
      <c r="AR3" s="137"/>
    </row>
    <row r="4" spans="1:44" x14ac:dyDescent="0.3">
      <c r="A4" s="137"/>
      <c r="B4" s="138" t="s">
        <v>58</v>
      </c>
      <c r="C4" s="139">
        <v>2</v>
      </c>
      <c r="D4" s="139">
        <v>11</v>
      </c>
      <c r="E4" s="140">
        <f t="shared" si="0"/>
        <v>11.171299999999999</v>
      </c>
      <c r="F4" s="140">
        <f t="shared" ref="F4:F21" si="1">IFERROR(D4-E4,"немає даних")</f>
        <v>-0.17129999999999868</v>
      </c>
      <c r="G4" s="446" t="s">
        <v>58</v>
      </c>
      <c r="H4" s="447">
        <v>11.171299999999999</v>
      </c>
      <c r="I4" s="141"/>
      <c r="J4" s="137"/>
      <c r="K4" s="137"/>
      <c r="L4" s="137"/>
      <c r="M4" s="137"/>
      <c r="N4" s="137"/>
      <c r="O4" s="137"/>
      <c r="P4" s="137"/>
      <c r="Q4" s="137"/>
      <c r="R4" s="137"/>
      <c r="S4" s="137"/>
      <c r="T4" s="137"/>
      <c r="U4" s="137"/>
      <c r="V4" s="137"/>
      <c r="W4" s="137"/>
      <c r="X4" s="137"/>
      <c r="Y4" s="137"/>
      <c r="Z4" s="137"/>
      <c r="AA4" s="137"/>
      <c r="AB4" s="137"/>
      <c r="AC4" s="137"/>
      <c r="AD4" s="137"/>
      <c r="AE4" s="137"/>
      <c r="AF4" s="137"/>
      <c r="AG4" s="137"/>
      <c r="AH4" s="137"/>
      <c r="AI4" s="137"/>
      <c r="AJ4" s="137"/>
      <c r="AK4" s="137"/>
      <c r="AL4" s="137"/>
      <c r="AM4" s="137"/>
      <c r="AN4" s="137"/>
      <c r="AO4" s="137"/>
      <c r="AP4" s="137"/>
      <c r="AQ4" s="137"/>
      <c r="AR4" s="137"/>
    </row>
    <row r="5" spans="1:44" x14ac:dyDescent="0.3">
      <c r="A5" s="137"/>
      <c r="B5" s="138" t="s">
        <v>64</v>
      </c>
      <c r="C5" s="139">
        <v>1.2</v>
      </c>
      <c r="D5" s="139">
        <v>12</v>
      </c>
      <c r="E5" s="140">
        <f t="shared" si="0"/>
        <v>8.9783000000000008</v>
      </c>
      <c r="F5" s="140">
        <f t="shared" si="1"/>
        <v>3.0216999999999992</v>
      </c>
      <c r="G5" s="446" t="s">
        <v>64</v>
      </c>
      <c r="H5" s="447">
        <v>8.9783000000000008</v>
      </c>
      <c r="I5" s="137"/>
      <c r="J5" s="137"/>
      <c r="K5" s="137"/>
      <c r="L5" s="137"/>
      <c r="M5" s="137"/>
      <c r="N5" s="137"/>
      <c r="O5" s="137"/>
      <c r="P5" s="137"/>
      <c r="Q5" s="137"/>
      <c r="R5" s="137"/>
      <c r="S5" s="137"/>
      <c r="T5" s="137"/>
      <c r="U5" s="137"/>
      <c r="V5" s="137"/>
      <c r="W5" s="137"/>
      <c r="X5" s="137"/>
      <c r="Y5" s="137"/>
      <c r="Z5" s="137"/>
      <c r="AA5" s="137"/>
      <c r="AB5" s="137"/>
      <c r="AC5" s="137"/>
      <c r="AD5" s="137"/>
      <c r="AE5" s="137"/>
      <c r="AF5" s="137"/>
      <c r="AG5" s="137"/>
      <c r="AH5" s="137"/>
      <c r="AI5" s="137"/>
      <c r="AJ5" s="137"/>
      <c r="AK5" s="137"/>
      <c r="AL5" s="137"/>
      <c r="AM5" s="137"/>
      <c r="AN5" s="137"/>
      <c r="AO5" s="137"/>
      <c r="AP5" s="137"/>
      <c r="AQ5" s="137"/>
      <c r="AR5" s="137"/>
    </row>
    <row r="6" spans="1:44" x14ac:dyDescent="0.3">
      <c r="A6" s="137"/>
      <c r="B6" s="138" t="s">
        <v>289</v>
      </c>
      <c r="C6" s="139">
        <v>1.2</v>
      </c>
      <c r="D6" s="139">
        <v>12</v>
      </c>
      <c r="E6" s="140">
        <f t="shared" si="0"/>
        <v>10.284500000000001</v>
      </c>
      <c r="F6" s="140">
        <f t="shared" si="1"/>
        <v>1.7154999999999987</v>
      </c>
      <c r="G6" s="446" t="s">
        <v>289</v>
      </c>
      <c r="H6" s="447">
        <v>10.284500000000001</v>
      </c>
      <c r="I6" s="137"/>
      <c r="J6" s="137"/>
      <c r="K6" s="137"/>
      <c r="L6" s="137"/>
      <c r="M6" s="137"/>
      <c r="N6" s="137"/>
      <c r="O6" s="137"/>
      <c r="P6" s="137"/>
      <c r="Q6" s="137"/>
      <c r="R6" s="137"/>
      <c r="S6" s="137"/>
      <c r="T6" s="137"/>
      <c r="U6" s="137"/>
      <c r="V6" s="137"/>
      <c r="W6" s="137"/>
      <c r="X6" s="137"/>
      <c r="Y6" s="137"/>
      <c r="Z6" s="137"/>
      <c r="AA6" s="137"/>
      <c r="AB6" s="137"/>
      <c r="AC6" s="137"/>
      <c r="AD6" s="137"/>
      <c r="AE6" s="137"/>
      <c r="AF6" s="137"/>
      <c r="AG6" s="137"/>
      <c r="AH6" s="137"/>
      <c r="AI6" s="137"/>
      <c r="AJ6" s="137"/>
      <c r="AK6" s="137"/>
      <c r="AL6" s="137"/>
      <c r="AM6" s="137"/>
      <c r="AN6" s="137"/>
      <c r="AO6" s="137"/>
      <c r="AP6" s="137"/>
      <c r="AQ6" s="137"/>
      <c r="AR6" s="137"/>
    </row>
    <row r="7" spans="1:44" x14ac:dyDescent="0.3">
      <c r="A7" s="137"/>
      <c r="B7" s="138" t="s">
        <v>1658</v>
      </c>
      <c r="C7" s="139">
        <v>2.5</v>
      </c>
      <c r="D7" s="139">
        <v>4</v>
      </c>
      <c r="E7" s="140">
        <f t="shared" si="0"/>
        <v>4.0385</v>
      </c>
      <c r="F7" s="140">
        <f t="shared" si="1"/>
        <v>-3.8499999999999979E-2</v>
      </c>
      <c r="G7" s="446" t="s">
        <v>1658</v>
      </c>
      <c r="H7" s="447">
        <v>4.0385</v>
      </c>
      <c r="I7" s="137"/>
      <c r="J7" s="137"/>
      <c r="K7" s="137"/>
      <c r="L7" s="137"/>
      <c r="M7" s="137"/>
      <c r="N7" s="137"/>
      <c r="O7" s="137"/>
      <c r="P7" s="137"/>
      <c r="Q7" s="137"/>
      <c r="R7" s="137"/>
      <c r="S7" s="137"/>
      <c r="T7" s="137"/>
      <c r="U7" s="137"/>
      <c r="V7" s="137"/>
      <c r="W7" s="137"/>
      <c r="X7" s="137"/>
      <c r="Y7" s="137"/>
      <c r="Z7" s="137"/>
      <c r="AA7" s="137"/>
      <c r="AB7" s="137"/>
      <c r="AC7" s="137"/>
      <c r="AD7" s="137"/>
      <c r="AE7" s="137"/>
      <c r="AF7" s="137"/>
      <c r="AG7" s="137"/>
      <c r="AH7" s="137"/>
      <c r="AI7" s="137"/>
      <c r="AJ7" s="137"/>
      <c r="AK7" s="137"/>
      <c r="AL7" s="137"/>
      <c r="AM7" s="137"/>
      <c r="AN7" s="137"/>
      <c r="AO7" s="137"/>
      <c r="AP7" s="137"/>
      <c r="AQ7" s="137"/>
      <c r="AR7" s="137"/>
    </row>
    <row r="8" spans="1:44" x14ac:dyDescent="0.3">
      <c r="A8" s="137"/>
      <c r="B8" s="138" t="s">
        <v>903</v>
      </c>
      <c r="C8" s="139">
        <v>4</v>
      </c>
      <c r="D8" s="139">
        <v>7.5</v>
      </c>
      <c r="E8" s="140">
        <f t="shared" si="0"/>
        <v>7.9031000000000002</v>
      </c>
      <c r="F8" s="140">
        <f t="shared" si="1"/>
        <v>-0.40310000000000024</v>
      </c>
      <c r="G8" s="446" t="s">
        <v>903</v>
      </c>
      <c r="H8" s="447">
        <v>7.9031000000000002</v>
      </c>
      <c r="I8" s="137"/>
      <c r="J8" s="137"/>
      <c r="K8" s="137"/>
      <c r="L8" s="137"/>
      <c r="M8" s="137"/>
      <c r="N8" s="137"/>
      <c r="O8" s="137"/>
      <c r="P8" s="137"/>
      <c r="Q8" s="137"/>
      <c r="R8" s="137"/>
      <c r="S8" s="137"/>
      <c r="T8" s="137"/>
      <c r="U8" s="137"/>
      <c r="V8" s="137"/>
      <c r="W8" s="137"/>
      <c r="X8" s="137"/>
      <c r="Y8" s="137"/>
      <c r="Z8" s="137"/>
      <c r="AA8" s="137"/>
      <c r="AB8" s="137"/>
      <c r="AC8" s="137"/>
      <c r="AD8" s="137"/>
      <c r="AE8" s="137"/>
      <c r="AF8" s="137"/>
      <c r="AG8" s="137"/>
      <c r="AH8" s="137"/>
      <c r="AI8" s="137"/>
      <c r="AJ8" s="137"/>
      <c r="AK8" s="137"/>
      <c r="AL8" s="137"/>
      <c r="AM8" s="137"/>
      <c r="AN8" s="137"/>
      <c r="AO8" s="137"/>
      <c r="AP8" s="137"/>
      <c r="AQ8" s="137"/>
      <c r="AR8" s="137"/>
    </row>
    <row r="9" spans="1:44" x14ac:dyDescent="0.3">
      <c r="A9" s="137"/>
      <c r="B9" s="138" t="s">
        <v>770</v>
      </c>
      <c r="C9" s="139">
        <v>3</v>
      </c>
      <c r="D9" s="139">
        <v>4.5</v>
      </c>
      <c r="E9" s="140">
        <f t="shared" si="0"/>
        <v>4.5544999999999991</v>
      </c>
      <c r="F9" s="140">
        <f t="shared" si="1"/>
        <v>-5.4499999999999105E-2</v>
      </c>
      <c r="G9" s="446" t="s">
        <v>770</v>
      </c>
      <c r="H9" s="447">
        <v>4.5544999999999991</v>
      </c>
      <c r="I9" s="137"/>
      <c r="J9" s="137"/>
      <c r="K9" s="137"/>
      <c r="L9" s="137"/>
      <c r="M9" s="137"/>
      <c r="N9" s="137"/>
      <c r="O9" s="137"/>
      <c r="P9" s="137"/>
      <c r="Q9" s="137"/>
      <c r="R9" s="137"/>
      <c r="S9" s="137"/>
      <c r="T9" s="137"/>
      <c r="U9" s="137"/>
      <c r="V9" s="137"/>
      <c r="W9" s="137"/>
      <c r="X9" s="137"/>
      <c r="Y9" s="137"/>
      <c r="Z9" s="137"/>
      <c r="AA9" s="137"/>
      <c r="AB9" s="137"/>
      <c r="AC9" s="137"/>
      <c r="AD9" s="137"/>
      <c r="AE9" s="137"/>
      <c r="AF9" s="137"/>
      <c r="AG9" s="137"/>
      <c r="AH9" s="137"/>
      <c r="AI9" s="137"/>
      <c r="AJ9" s="137"/>
      <c r="AK9" s="137"/>
      <c r="AL9" s="137"/>
      <c r="AM9" s="137"/>
      <c r="AN9" s="137"/>
      <c r="AO9" s="137"/>
      <c r="AP9" s="137"/>
      <c r="AQ9" s="137"/>
      <c r="AR9" s="137"/>
    </row>
    <row r="10" spans="1:44" x14ac:dyDescent="0.3">
      <c r="A10" s="137"/>
      <c r="B10" s="138" t="s">
        <v>861</v>
      </c>
      <c r="C10" s="139">
        <v>4.5</v>
      </c>
      <c r="D10" s="139">
        <v>7</v>
      </c>
      <c r="E10" s="140">
        <f t="shared" si="0"/>
        <v>7.2033000000000005</v>
      </c>
      <c r="F10" s="140">
        <f t="shared" si="1"/>
        <v>-0.20330000000000048</v>
      </c>
      <c r="G10" s="446" t="s">
        <v>861</v>
      </c>
      <c r="H10" s="447">
        <v>7.2033000000000005</v>
      </c>
      <c r="I10" s="137"/>
      <c r="J10" s="137"/>
      <c r="K10" s="137"/>
      <c r="L10" s="137"/>
      <c r="M10" s="137"/>
      <c r="N10" s="137"/>
      <c r="O10" s="137"/>
      <c r="P10" s="137"/>
      <c r="Q10" s="137"/>
      <c r="R10" s="137"/>
      <c r="S10" s="137"/>
      <c r="T10" s="137"/>
      <c r="U10" s="137"/>
      <c r="V10" s="137"/>
      <c r="W10" s="137"/>
      <c r="X10" s="137"/>
      <c r="Y10" s="137"/>
      <c r="Z10" s="137"/>
      <c r="AA10" s="137"/>
      <c r="AB10" s="137"/>
      <c r="AC10" s="137"/>
      <c r="AD10" s="137"/>
      <c r="AE10" s="137"/>
      <c r="AF10" s="137"/>
      <c r="AG10" s="137"/>
      <c r="AH10" s="137"/>
      <c r="AI10" s="137"/>
      <c r="AJ10" s="137"/>
      <c r="AK10" s="137"/>
      <c r="AL10" s="137"/>
      <c r="AM10" s="137"/>
      <c r="AN10" s="137"/>
      <c r="AO10" s="137"/>
      <c r="AP10" s="137"/>
      <c r="AQ10" s="137"/>
      <c r="AR10" s="137"/>
    </row>
    <row r="11" spans="1:44" x14ac:dyDescent="0.3">
      <c r="A11" s="137"/>
      <c r="B11" s="138" t="s">
        <v>90</v>
      </c>
      <c r="C11" s="139">
        <v>3</v>
      </c>
      <c r="D11" s="139">
        <v>6</v>
      </c>
      <c r="E11" s="140">
        <f t="shared" si="0"/>
        <v>5.9800999999999993</v>
      </c>
      <c r="F11" s="140">
        <f t="shared" si="1"/>
        <v>1.9900000000000695E-2</v>
      </c>
      <c r="G11" s="446" t="s">
        <v>90</v>
      </c>
      <c r="H11" s="447">
        <v>5.9800999999999993</v>
      </c>
      <c r="I11" s="137"/>
      <c r="J11" s="137"/>
      <c r="K11" s="137"/>
      <c r="L11" s="137"/>
      <c r="M11" s="137"/>
      <c r="N11" s="137"/>
      <c r="O11" s="137"/>
      <c r="P11" s="137"/>
      <c r="Q11" s="137"/>
      <c r="R11" s="137"/>
      <c r="S11" s="137"/>
      <c r="T11" s="137"/>
      <c r="U11" s="137"/>
      <c r="V11" s="137"/>
      <c r="W11" s="137"/>
      <c r="X11" s="137"/>
      <c r="Y11" s="137"/>
      <c r="Z11" s="137"/>
      <c r="AA11" s="137"/>
      <c r="AB11" s="137"/>
      <c r="AC11" s="137"/>
      <c r="AD11" s="137"/>
      <c r="AE11" s="137"/>
      <c r="AF11" s="137"/>
      <c r="AG11" s="137"/>
      <c r="AH11" s="137"/>
      <c r="AI11" s="137"/>
      <c r="AJ11" s="137"/>
      <c r="AK11" s="137"/>
      <c r="AL11" s="137"/>
      <c r="AM11" s="137"/>
      <c r="AN11" s="137"/>
      <c r="AO11" s="137"/>
      <c r="AP11" s="137"/>
      <c r="AQ11" s="137"/>
      <c r="AR11" s="137"/>
    </row>
    <row r="12" spans="1:44" x14ac:dyDescent="0.3">
      <c r="A12" s="137"/>
      <c r="B12" s="138" t="s">
        <v>1457</v>
      </c>
      <c r="C12" s="139">
        <v>6</v>
      </c>
      <c r="D12" s="139">
        <v>7</v>
      </c>
      <c r="E12" s="140">
        <f t="shared" si="0"/>
        <v>6.9570000000000007</v>
      </c>
      <c r="F12" s="140">
        <f t="shared" si="1"/>
        <v>4.2999999999999261E-2</v>
      </c>
      <c r="G12" s="446" t="s">
        <v>1457</v>
      </c>
      <c r="H12" s="447">
        <v>6.9570000000000007</v>
      </c>
      <c r="I12" s="137"/>
      <c r="J12" s="137"/>
      <c r="K12" s="137"/>
      <c r="L12" s="137"/>
      <c r="M12" s="137"/>
      <c r="N12" s="137"/>
      <c r="O12" s="137"/>
      <c r="P12" s="137"/>
      <c r="Q12" s="137"/>
      <c r="R12" s="137"/>
      <c r="S12" s="137"/>
      <c r="T12" s="137"/>
      <c r="U12" s="137"/>
      <c r="V12" s="137"/>
      <c r="W12" s="137"/>
      <c r="X12" s="137"/>
      <c r="Y12" s="137"/>
      <c r="Z12" s="137"/>
      <c r="AA12" s="137"/>
      <c r="AB12" s="137"/>
      <c r="AC12" s="137"/>
      <c r="AD12" s="137"/>
      <c r="AE12" s="137"/>
      <c r="AF12" s="137"/>
      <c r="AG12" s="137"/>
      <c r="AH12" s="137"/>
      <c r="AI12" s="137"/>
      <c r="AJ12" s="137"/>
      <c r="AK12" s="137"/>
      <c r="AL12" s="137"/>
      <c r="AM12" s="137"/>
      <c r="AN12" s="137"/>
      <c r="AO12" s="137"/>
      <c r="AP12" s="137"/>
      <c r="AQ12" s="137"/>
      <c r="AR12" s="137"/>
    </row>
    <row r="13" spans="1:44" x14ac:dyDescent="0.3">
      <c r="A13" s="137"/>
      <c r="B13" s="138" t="s">
        <v>1440</v>
      </c>
      <c r="C13" s="139">
        <v>3</v>
      </c>
      <c r="D13" s="139">
        <v>6</v>
      </c>
      <c r="E13" s="140">
        <f t="shared" si="0"/>
        <v>6.18</v>
      </c>
      <c r="F13" s="140">
        <f t="shared" si="1"/>
        <v>-0.17999999999999972</v>
      </c>
      <c r="G13" s="446" t="s">
        <v>1440</v>
      </c>
      <c r="H13" s="447">
        <v>6.18</v>
      </c>
      <c r="I13" s="137"/>
      <c r="J13" s="137"/>
      <c r="K13" s="137"/>
      <c r="L13" s="137"/>
      <c r="M13" s="137"/>
      <c r="N13" s="137"/>
      <c r="O13" s="137"/>
      <c r="P13" s="137"/>
      <c r="Q13" s="137"/>
      <c r="R13" s="137"/>
      <c r="S13" s="137"/>
      <c r="T13" s="137"/>
      <c r="U13" s="137"/>
      <c r="V13" s="137"/>
      <c r="W13" s="137"/>
      <c r="X13" s="137"/>
      <c r="Y13" s="137"/>
      <c r="Z13" s="137"/>
      <c r="AA13" s="137"/>
      <c r="AB13" s="137"/>
      <c r="AC13" s="137"/>
      <c r="AD13" s="137"/>
      <c r="AE13" s="137"/>
      <c r="AF13" s="137"/>
      <c r="AG13" s="137"/>
      <c r="AH13" s="137"/>
      <c r="AI13" s="137"/>
      <c r="AJ13" s="137"/>
      <c r="AK13" s="137"/>
      <c r="AL13" s="137"/>
      <c r="AM13" s="137"/>
      <c r="AN13" s="137"/>
      <c r="AO13" s="137"/>
      <c r="AP13" s="137"/>
      <c r="AQ13" s="137"/>
      <c r="AR13" s="137"/>
    </row>
    <row r="14" spans="1:44" x14ac:dyDescent="0.3">
      <c r="A14" s="137"/>
      <c r="B14" s="138" t="s">
        <v>1528</v>
      </c>
      <c r="C14" s="139">
        <v>3</v>
      </c>
      <c r="D14" s="139">
        <v>7</v>
      </c>
      <c r="E14" s="140">
        <f t="shared" si="0"/>
        <v>5.1472999999999995</v>
      </c>
      <c r="F14" s="140">
        <f t="shared" si="1"/>
        <v>1.8527000000000005</v>
      </c>
      <c r="G14" s="446" t="s">
        <v>1528</v>
      </c>
      <c r="H14" s="447">
        <v>5.1472999999999995</v>
      </c>
      <c r="I14" s="137"/>
      <c r="J14" s="137"/>
      <c r="K14" s="137"/>
      <c r="L14" s="137"/>
      <c r="M14" s="137"/>
      <c r="N14" s="137"/>
      <c r="O14" s="137"/>
      <c r="P14" s="137"/>
      <c r="Q14" s="137"/>
      <c r="R14" s="137"/>
      <c r="S14" s="137"/>
      <c r="T14" s="137"/>
      <c r="U14" s="137"/>
      <c r="V14" s="137"/>
      <c r="W14" s="137"/>
      <c r="X14" s="137"/>
      <c r="Y14" s="137"/>
      <c r="Z14" s="137"/>
      <c r="AA14" s="137"/>
      <c r="AB14" s="137"/>
      <c r="AC14" s="137"/>
      <c r="AD14" s="137"/>
      <c r="AE14" s="137"/>
      <c r="AF14" s="137"/>
      <c r="AG14" s="137"/>
      <c r="AH14" s="137"/>
      <c r="AI14" s="137"/>
      <c r="AJ14" s="137"/>
      <c r="AK14" s="137"/>
      <c r="AL14" s="137"/>
      <c r="AM14" s="137"/>
      <c r="AN14" s="137"/>
      <c r="AO14" s="137"/>
      <c r="AP14" s="137"/>
      <c r="AQ14" s="137"/>
      <c r="AR14" s="137"/>
    </row>
    <row r="15" spans="1:44" x14ac:dyDescent="0.3">
      <c r="A15" s="137"/>
      <c r="B15" s="138" t="s">
        <v>1663</v>
      </c>
      <c r="C15" s="139">
        <v>3</v>
      </c>
      <c r="D15" s="139">
        <v>7</v>
      </c>
      <c r="E15" s="140">
        <f t="shared" si="0"/>
        <v>6.5388999999999999</v>
      </c>
      <c r="F15" s="140">
        <f t="shared" si="1"/>
        <v>0.46110000000000007</v>
      </c>
      <c r="G15" s="446" t="s">
        <v>1663</v>
      </c>
      <c r="H15" s="447">
        <v>6.5388999999999999</v>
      </c>
      <c r="I15" s="137"/>
      <c r="J15" s="137"/>
      <c r="K15" s="137"/>
      <c r="L15" s="137"/>
      <c r="M15" s="137"/>
      <c r="N15" s="137"/>
      <c r="O15" s="137"/>
      <c r="P15" s="137"/>
      <c r="Q15" s="137"/>
      <c r="R15" s="137"/>
      <c r="S15" s="137"/>
      <c r="T15" s="137"/>
      <c r="U15" s="137"/>
      <c r="V15" s="137"/>
      <c r="W15" s="137"/>
      <c r="X15" s="137"/>
      <c r="Y15" s="137"/>
      <c r="Z15" s="137"/>
      <c r="AA15" s="137"/>
      <c r="AB15" s="137"/>
      <c r="AC15" s="137"/>
      <c r="AD15" s="137"/>
      <c r="AE15" s="137"/>
      <c r="AF15" s="137"/>
      <c r="AG15" s="137"/>
      <c r="AH15" s="137"/>
      <c r="AI15" s="137"/>
      <c r="AJ15" s="137"/>
      <c r="AK15" s="137"/>
      <c r="AL15" s="137"/>
      <c r="AM15" s="137"/>
      <c r="AN15" s="137"/>
      <c r="AO15" s="137"/>
      <c r="AP15" s="137"/>
      <c r="AQ15" s="137"/>
      <c r="AR15" s="137"/>
    </row>
    <row r="16" spans="1:44" ht="15.6" x14ac:dyDescent="0.3">
      <c r="A16" s="137"/>
      <c r="B16" s="138" t="s">
        <v>292</v>
      </c>
      <c r="C16" s="139">
        <v>3</v>
      </c>
      <c r="D16" s="139">
        <v>4.5</v>
      </c>
      <c r="E16" s="140">
        <f t="shared" si="0"/>
        <v>3.3257000000000003</v>
      </c>
      <c r="F16" s="140">
        <f t="shared" si="1"/>
        <v>1.1742999999999997</v>
      </c>
      <c r="G16" s="446" t="s">
        <v>292</v>
      </c>
      <c r="H16" s="447">
        <v>3.3257000000000003</v>
      </c>
      <c r="I16" s="137"/>
      <c r="J16" s="137"/>
      <c r="K16" s="137"/>
      <c r="L16" s="137"/>
      <c r="M16" s="137"/>
      <c r="N16" s="137"/>
      <c r="O16" s="137"/>
      <c r="P16" s="137"/>
      <c r="Q16" s="137"/>
      <c r="R16" s="137"/>
      <c r="S16" s="137"/>
      <c r="T16" s="137"/>
      <c r="U16" s="137"/>
      <c r="V16" s="137"/>
      <c r="W16" s="137"/>
      <c r="X16" s="137"/>
      <c r="Y16" s="137"/>
      <c r="Z16" s="137"/>
      <c r="AA16" s="137"/>
      <c r="AB16" s="137"/>
      <c r="AC16" s="137"/>
      <c r="AD16" s="137"/>
      <c r="AE16" s="137"/>
      <c r="AF16" s="137"/>
      <c r="AG16" s="137"/>
      <c r="AH16" s="137"/>
      <c r="AI16" s="137"/>
      <c r="AJ16" s="137"/>
      <c r="AK16" s="137"/>
      <c r="AL16" s="137"/>
      <c r="AM16" s="137"/>
      <c r="AN16" s="137"/>
      <c r="AO16" s="137"/>
      <c r="AP16" s="137"/>
      <c r="AQ16" s="137"/>
      <c r="AR16" s="137"/>
    </row>
    <row r="17" spans="1:44" ht="15.6" x14ac:dyDescent="0.3">
      <c r="A17" s="137"/>
      <c r="B17" s="138" t="s">
        <v>269</v>
      </c>
      <c r="C17" s="139">
        <v>4.5</v>
      </c>
      <c r="D17" s="139">
        <v>7</v>
      </c>
      <c r="E17" s="140">
        <f t="shared" si="0"/>
        <v>6.4665000000000008</v>
      </c>
      <c r="F17" s="140">
        <f t="shared" si="1"/>
        <v>0.5334999999999992</v>
      </c>
      <c r="G17" s="446" t="s">
        <v>269</v>
      </c>
      <c r="H17" s="447">
        <v>6.4665000000000008</v>
      </c>
      <c r="I17" s="137"/>
      <c r="J17" s="137"/>
      <c r="K17" s="137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</row>
    <row r="18" spans="1:44" ht="15.6" x14ac:dyDescent="0.3">
      <c r="A18" s="137"/>
      <c r="B18" s="138" t="s">
        <v>1492</v>
      </c>
      <c r="C18" s="139">
        <v>3</v>
      </c>
      <c r="D18" s="139">
        <v>6</v>
      </c>
      <c r="E18" s="140">
        <f t="shared" si="0"/>
        <v>5.8929999999999998</v>
      </c>
      <c r="F18" s="140">
        <f t="shared" si="1"/>
        <v>0.10700000000000021</v>
      </c>
      <c r="G18" s="446" t="s">
        <v>1492</v>
      </c>
      <c r="H18" s="447">
        <v>5.8929999999999998</v>
      </c>
      <c r="I18" s="137"/>
      <c r="J18" s="137"/>
      <c r="K18" s="137"/>
      <c r="L18" s="137"/>
      <c r="M18" s="137"/>
      <c r="N18" s="137"/>
      <c r="O18" s="137"/>
      <c r="P18" s="137"/>
      <c r="Q18" s="137"/>
      <c r="R18" s="137"/>
      <c r="S18" s="137"/>
      <c r="T18" s="137"/>
      <c r="U18" s="137"/>
      <c r="V18" s="137"/>
      <c r="W18" s="137"/>
      <c r="X18" s="137"/>
      <c r="Y18" s="137"/>
      <c r="Z18" s="137"/>
      <c r="AA18" s="137"/>
      <c r="AB18" s="137"/>
      <c r="AC18" s="137"/>
      <c r="AD18" s="137"/>
      <c r="AE18" s="137"/>
      <c r="AF18" s="137"/>
      <c r="AG18" s="137"/>
      <c r="AH18" s="137"/>
      <c r="AI18" s="137"/>
      <c r="AJ18" s="137"/>
      <c r="AK18" s="137"/>
      <c r="AL18" s="137"/>
      <c r="AM18" s="137"/>
      <c r="AN18" s="137"/>
      <c r="AO18" s="137"/>
      <c r="AP18" s="137"/>
      <c r="AQ18" s="137"/>
      <c r="AR18" s="137"/>
    </row>
    <row r="19" spans="1:44" ht="15.6" x14ac:dyDescent="0.3">
      <c r="A19" s="137"/>
      <c r="B19" s="138" t="s">
        <v>1538</v>
      </c>
      <c r="C19" s="139">
        <v>6</v>
      </c>
      <c r="D19" s="139">
        <v>7</v>
      </c>
      <c r="E19" s="140">
        <f t="shared" si="0"/>
        <v>7.0489999999999995</v>
      </c>
      <c r="F19" s="140">
        <f t="shared" si="1"/>
        <v>-4.8999999999999488E-2</v>
      </c>
      <c r="G19" s="446" t="s">
        <v>1538</v>
      </c>
      <c r="H19" s="447">
        <v>7.0489999999999995</v>
      </c>
      <c r="I19" s="137"/>
      <c r="J19" s="137"/>
      <c r="K19" s="137"/>
      <c r="L19" s="137"/>
      <c r="M19" s="137"/>
      <c r="N19" s="137"/>
      <c r="O19" s="137"/>
      <c r="P19" s="137"/>
      <c r="Q19" s="137"/>
      <c r="R19" s="137"/>
      <c r="S19" s="137"/>
      <c r="T19" s="137"/>
      <c r="U19" s="137"/>
      <c r="V19" s="137"/>
      <c r="W19" s="137"/>
      <c r="X19" s="137"/>
      <c r="Y19" s="137"/>
      <c r="Z19" s="137"/>
      <c r="AA19" s="137"/>
      <c r="AB19" s="137"/>
      <c r="AC19" s="137"/>
      <c r="AD19" s="137"/>
      <c r="AE19" s="137"/>
      <c r="AF19" s="137"/>
      <c r="AG19" s="137"/>
      <c r="AH19" s="137"/>
      <c r="AI19" s="137"/>
      <c r="AJ19" s="137"/>
      <c r="AK19" s="137"/>
      <c r="AL19" s="137"/>
      <c r="AM19" s="137"/>
      <c r="AN19" s="137"/>
      <c r="AO19" s="137"/>
      <c r="AP19" s="137"/>
      <c r="AQ19" s="137"/>
      <c r="AR19" s="137"/>
    </row>
    <row r="20" spans="1:44" ht="15.6" x14ac:dyDescent="0.3">
      <c r="A20" s="137"/>
      <c r="B20" s="138" t="s">
        <v>1513</v>
      </c>
      <c r="C20" s="139">
        <v>6.9</v>
      </c>
      <c r="D20" s="139">
        <v>16</v>
      </c>
      <c r="E20" s="140">
        <f t="shared" si="0"/>
        <v>11.36</v>
      </c>
      <c r="F20" s="140">
        <f t="shared" si="1"/>
        <v>4.6400000000000006</v>
      </c>
      <c r="G20" s="446" t="s">
        <v>1513</v>
      </c>
      <c r="H20" s="447">
        <v>11.36</v>
      </c>
      <c r="I20" s="137"/>
      <c r="J20" s="137"/>
      <c r="K20" s="137"/>
      <c r="L20" s="137"/>
      <c r="M20" s="137"/>
      <c r="N20" s="137"/>
      <c r="O20" s="137"/>
      <c r="P20" s="137"/>
      <c r="Q20" s="137"/>
      <c r="R20" s="137"/>
      <c r="S20" s="137"/>
      <c r="T20" s="137"/>
      <c r="U20" s="137"/>
      <c r="V20" s="137"/>
      <c r="W20" s="137"/>
      <c r="X20" s="137"/>
      <c r="Y20" s="137"/>
      <c r="Z20" s="137"/>
      <c r="AA20" s="137"/>
      <c r="AB20" s="137"/>
      <c r="AC20" s="137"/>
      <c r="AD20" s="137"/>
      <c r="AE20" s="137"/>
      <c r="AF20" s="137"/>
      <c r="AG20" s="137"/>
      <c r="AH20" s="137"/>
      <c r="AI20" s="137"/>
      <c r="AJ20" s="137"/>
      <c r="AK20" s="137"/>
      <c r="AL20" s="137"/>
      <c r="AM20" s="137"/>
      <c r="AN20" s="137"/>
      <c r="AO20" s="137"/>
      <c r="AP20" s="137"/>
      <c r="AQ20" s="137"/>
      <c r="AR20" s="137"/>
    </row>
    <row r="21" spans="1:44" ht="15.6" x14ac:dyDescent="0.3">
      <c r="A21" s="137"/>
      <c r="B21" s="138" t="s">
        <v>1506</v>
      </c>
      <c r="C21" s="139">
        <v>4.0999999999999996</v>
      </c>
      <c r="D21" s="139">
        <v>6</v>
      </c>
      <c r="E21" s="140">
        <f t="shared" si="0"/>
        <v>6.97</v>
      </c>
      <c r="F21" s="140">
        <f t="shared" si="1"/>
        <v>-0.96999999999999975</v>
      </c>
      <c r="G21" s="446" t="s">
        <v>1506</v>
      </c>
      <c r="H21" s="447">
        <v>6.97</v>
      </c>
      <c r="I21" s="137"/>
      <c r="J21" s="137"/>
      <c r="K21" s="137"/>
      <c r="L21" s="137"/>
      <c r="M21" s="137"/>
      <c r="N21" s="137"/>
      <c r="O21" s="137"/>
      <c r="P21" s="137"/>
      <c r="Q21" s="137"/>
      <c r="R21" s="137"/>
      <c r="S21" s="137"/>
      <c r="T21" s="137"/>
      <c r="U21" s="137"/>
      <c r="V21" s="137"/>
      <c r="W21" s="137"/>
      <c r="X21" s="137"/>
      <c r="Y21" s="137"/>
      <c r="Z21" s="137"/>
      <c r="AA21" s="137"/>
      <c r="AB21" s="137"/>
      <c r="AC21" s="137"/>
      <c r="AD21" s="137"/>
      <c r="AE21" s="137"/>
      <c r="AF21" s="137"/>
      <c r="AG21" s="137"/>
      <c r="AH21" s="137"/>
      <c r="AI21" s="137"/>
      <c r="AJ21" s="137"/>
      <c r="AK21" s="137"/>
      <c r="AL21" s="137"/>
      <c r="AM21" s="137"/>
      <c r="AN21" s="137"/>
      <c r="AO21" s="137"/>
      <c r="AP21" s="137"/>
      <c r="AQ21" s="137"/>
      <c r="AR21" s="137"/>
    </row>
    <row r="22" spans="1:44" ht="15.6" x14ac:dyDescent="0.3">
      <c r="A22" s="137"/>
      <c r="B22" s="138" t="s">
        <v>38</v>
      </c>
      <c r="C22" s="139"/>
      <c r="D22" s="139"/>
      <c r="E22" s="140">
        <f t="shared" si="0"/>
        <v>163.91599999999997</v>
      </c>
      <c r="F22" s="140"/>
      <c r="G22" s="446" t="s">
        <v>33</v>
      </c>
      <c r="H22" s="447">
        <v>86.297000000000068</v>
      </c>
      <c r="I22" s="137"/>
      <c r="J22" s="137"/>
      <c r="K22" s="137"/>
      <c r="L22" s="137"/>
      <c r="M22" s="137"/>
      <c r="N22" s="137"/>
      <c r="O22" s="137"/>
      <c r="P22" s="137"/>
      <c r="Q22" s="137"/>
      <c r="R22" s="137"/>
      <c r="S22" s="137"/>
      <c r="T22" s="137"/>
      <c r="U22" s="137"/>
      <c r="V22" s="137"/>
      <c r="W22" s="137"/>
      <c r="X22" s="137"/>
      <c r="Y22" s="137"/>
      <c r="Z22" s="137"/>
      <c r="AA22" s="137"/>
      <c r="AB22" s="137"/>
      <c r="AC22" s="137"/>
      <c r="AD22" s="137"/>
      <c r="AE22" s="137"/>
      <c r="AF22" s="137"/>
      <c r="AG22" s="137"/>
      <c r="AH22" s="137"/>
      <c r="AI22" s="137"/>
      <c r="AJ22" s="137"/>
      <c r="AK22" s="137"/>
      <c r="AL22" s="137"/>
      <c r="AM22" s="137"/>
      <c r="AN22" s="137"/>
      <c r="AO22" s="137"/>
      <c r="AP22" s="137"/>
      <c r="AQ22" s="137"/>
      <c r="AR22" s="137"/>
    </row>
    <row r="23" spans="1:44" ht="15.6" x14ac:dyDescent="0.3">
      <c r="A23" s="137"/>
      <c r="B23" s="137"/>
      <c r="C23" s="137"/>
      <c r="D23" s="137"/>
      <c r="E23" s="137"/>
      <c r="F23" s="137"/>
      <c r="G23" s="446" t="s">
        <v>5021</v>
      </c>
      <c r="H23" s="447">
        <v>0</v>
      </c>
      <c r="I23" s="137"/>
      <c r="J23" s="137"/>
      <c r="K23" s="137"/>
      <c r="L23" s="137"/>
      <c r="M23" s="137"/>
      <c r="N23" s="137"/>
      <c r="O23" s="137"/>
      <c r="P23" s="137"/>
      <c r="Q23" s="137"/>
      <c r="R23" s="137"/>
      <c r="S23" s="137"/>
      <c r="T23" s="137"/>
      <c r="U23" s="137"/>
      <c r="V23" s="137"/>
      <c r="W23" s="137"/>
      <c r="X23" s="137"/>
      <c r="Y23" s="137"/>
      <c r="Z23" s="137"/>
      <c r="AA23" s="137"/>
      <c r="AB23" s="137"/>
      <c r="AC23" s="137"/>
      <c r="AD23" s="137"/>
      <c r="AE23" s="137"/>
      <c r="AF23" s="137"/>
      <c r="AG23" s="137"/>
      <c r="AH23" s="137"/>
      <c r="AI23" s="137"/>
      <c r="AJ23" s="137"/>
      <c r="AK23" s="137"/>
      <c r="AL23" s="137"/>
      <c r="AM23" s="137"/>
      <c r="AN23" s="137"/>
      <c r="AO23" s="137"/>
      <c r="AP23" s="137"/>
      <c r="AQ23" s="137"/>
      <c r="AR23" s="137"/>
    </row>
    <row r="24" spans="1:44" ht="15.6" x14ac:dyDescent="0.3">
      <c r="A24" s="137"/>
      <c r="B24" s="137"/>
      <c r="C24" s="137"/>
      <c r="D24" s="137"/>
      <c r="E24" s="137"/>
      <c r="F24" s="137"/>
      <c r="G24" s="448" t="s">
        <v>5022</v>
      </c>
      <c r="H24" s="449">
        <v>407.92810000000003</v>
      </c>
      <c r="I24" s="137"/>
      <c r="J24" s="137"/>
      <c r="K24" s="137"/>
      <c r="L24" s="137"/>
      <c r="M24" s="137"/>
      <c r="N24" s="137"/>
      <c r="O24" s="137"/>
      <c r="P24" s="137"/>
      <c r="Q24" s="137"/>
      <c r="R24" s="137"/>
      <c r="S24" s="137"/>
      <c r="T24" s="137"/>
      <c r="U24" s="137"/>
      <c r="V24" s="137"/>
      <c r="W24" s="137"/>
      <c r="X24" s="137"/>
      <c r="Y24" s="137"/>
      <c r="Z24" s="137"/>
      <c r="AA24" s="137"/>
      <c r="AB24" s="137"/>
      <c r="AC24" s="137"/>
      <c r="AD24" s="137"/>
      <c r="AE24" s="137"/>
      <c r="AF24" s="137"/>
      <c r="AG24" s="137"/>
      <c r="AH24" s="137"/>
      <c r="AI24" s="137"/>
      <c r="AJ24" s="137"/>
      <c r="AK24" s="137"/>
      <c r="AL24" s="137"/>
      <c r="AM24" s="137"/>
      <c r="AN24" s="137"/>
      <c r="AO24" s="137"/>
      <c r="AP24" s="137"/>
      <c r="AQ24" s="137"/>
      <c r="AR24" s="137"/>
    </row>
    <row r="25" spans="1:44" ht="15.6" x14ac:dyDescent="0.3">
      <c r="A25" s="137"/>
      <c r="B25" s="137"/>
      <c r="C25" s="137"/>
      <c r="D25" s="137"/>
      <c r="E25" s="137"/>
      <c r="F25" s="137"/>
      <c r="G25" s="137"/>
      <c r="H25" s="137"/>
      <c r="I25" s="137"/>
      <c r="J25" s="137"/>
      <c r="K25" s="137"/>
      <c r="L25" s="137"/>
      <c r="M25" s="137"/>
      <c r="N25" s="137"/>
      <c r="O25" s="137"/>
      <c r="P25" s="137"/>
      <c r="Q25" s="137"/>
      <c r="R25" s="137"/>
      <c r="S25" s="137"/>
      <c r="T25" s="137"/>
      <c r="U25" s="137"/>
      <c r="V25" s="137"/>
      <c r="W25" s="137"/>
      <c r="X25" s="137"/>
      <c r="Y25" s="137"/>
      <c r="Z25" s="137"/>
      <c r="AA25" s="137"/>
      <c r="AB25" s="137"/>
      <c r="AC25" s="137"/>
      <c r="AD25" s="137"/>
      <c r="AE25" s="137"/>
      <c r="AF25" s="137"/>
      <c r="AG25" s="137"/>
      <c r="AH25" s="137"/>
      <c r="AI25" s="137"/>
      <c r="AJ25" s="137"/>
      <c r="AK25" s="137"/>
      <c r="AL25" s="137"/>
      <c r="AM25" s="137"/>
      <c r="AN25" s="137"/>
      <c r="AO25" s="137"/>
      <c r="AP25" s="137"/>
      <c r="AQ25" s="137"/>
      <c r="AR25" s="137"/>
    </row>
    <row r="26" spans="1:44" ht="15.6" x14ac:dyDescent="0.3">
      <c r="A26" s="137"/>
      <c r="B26" s="137"/>
      <c r="C26" s="137"/>
      <c r="D26" s="137"/>
      <c r="E26" s="137"/>
      <c r="F26" s="137"/>
      <c r="G26" s="137"/>
      <c r="H26" s="137"/>
      <c r="I26" s="137"/>
      <c r="J26" s="137"/>
      <c r="K26" s="137"/>
      <c r="L26" s="137"/>
      <c r="M26" s="137"/>
      <c r="N26" s="137"/>
      <c r="O26" s="137"/>
      <c r="P26" s="137"/>
      <c r="Q26" s="137"/>
      <c r="R26" s="137"/>
      <c r="S26" s="137"/>
      <c r="T26" s="137"/>
      <c r="U26" s="137"/>
      <c r="V26" s="137"/>
      <c r="W26" s="137"/>
      <c r="X26" s="137"/>
      <c r="Y26" s="137"/>
      <c r="Z26" s="137"/>
      <c r="AA26" s="137"/>
      <c r="AB26" s="137"/>
      <c r="AC26" s="137"/>
      <c r="AD26" s="137"/>
      <c r="AE26" s="137"/>
      <c r="AF26" s="137"/>
      <c r="AG26" s="137"/>
      <c r="AH26" s="137"/>
      <c r="AI26" s="137"/>
      <c r="AJ26" s="137"/>
      <c r="AK26" s="137"/>
      <c r="AL26" s="137"/>
      <c r="AM26" s="137"/>
      <c r="AN26" s="137"/>
      <c r="AO26" s="137"/>
      <c r="AP26" s="137"/>
      <c r="AQ26" s="137"/>
      <c r="AR26" s="137"/>
    </row>
    <row r="27" spans="1:44" ht="15.6" x14ac:dyDescent="0.3">
      <c r="A27" s="137"/>
      <c r="B27" s="137"/>
      <c r="C27" s="137"/>
      <c r="D27" s="137"/>
      <c r="E27" s="137"/>
      <c r="F27" s="137"/>
      <c r="G27" s="137"/>
      <c r="H27" s="137"/>
      <c r="I27" s="137"/>
      <c r="J27" s="137"/>
      <c r="K27" s="137"/>
      <c r="L27" s="137"/>
      <c r="M27" s="137"/>
      <c r="N27" s="137"/>
      <c r="O27" s="137"/>
      <c r="P27" s="137"/>
      <c r="Q27" s="137"/>
      <c r="R27" s="137"/>
      <c r="S27" s="137"/>
      <c r="T27" s="137"/>
      <c r="U27" s="137"/>
      <c r="V27" s="137"/>
      <c r="W27" s="137"/>
      <c r="X27" s="137"/>
      <c r="Y27" s="137"/>
      <c r="Z27" s="137"/>
      <c r="AA27" s="137"/>
      <c r="AB27" s="137"/>
      <c r="AC27" s="137"/>
      <c r="AD27" s="137"/>
      <c r="AE27" s="137"/>
      <c r="AF27" s="137"/>
      <c r="AG27" s="137"/>
      <c r="AH27" s="137"/>
      <c r="AI27" s="137"/>
      <c r="AJ27" s="137"/>
      <c r="AK27" s="137"/>
      <c r="AL27" s="137"/>
      <c r="AM27" s="137"/>
      <c r="AN27" s="137"/>
      <c r="AO27" s="137"/>
      <c r="AP27" s="137"/>
      <c r="AQ27" s="137"/>
      <c r="AR27" s="137"/>
    </row>
    <row r="28" spans="1:44" ht="15.6" x14ac:dyDescent="0.3">
      <c r="A28" s="137"/>
      <c r="B28" s="137"/>
      <c r="C28" s="137"/>
      <c r="D28" s="137"/>
      <c r="E28" s="137"/>
      <c r="F28" s="137"/>
      <c r="G28" s="137"/>
      <c r="H28" s="137"/>
      <c r="I28" s="137"/>
      <c r="J28" s="137"/>
      <c r="K28" s="137"/>
      <c r="L28" s="137"/>
      <c r="M28" s="137"/>
      <c r="N28" s="137"/>
      <c r="O28" s="137"/>
      <c r="P28" s="137"/>
      <c r="Q28" s="137"/>
      <c r="R28" s="137"/>
      <c r="S28" s="137"/>
      <c r="T28" s="137"/>
      <c r="U28" s="137"/>
      <c r="V28" s="137"/>
      <c r="W28" s="137"/>
      <c r="X28" s="137"/>
      <c r="Y28" s="137"/>
      <c r="Z28" s="137"/>
      <c r="AA28" s="137"/>
      <c r="AB28" s="137"/>
      <c r="AC28" s="137"/>
      <c r="AD28" s="137"/>
      <c r="AE28" s="137"/>
      <c r="AF28" s="137"/>
      <c r="AG28" s="137"/>
      <c r="AH28" s="137"/>
      <c r="AI28" s="137"/>
      <c r="AJ28" s="137"/>
      <c r="AK28" s="137"/>
      <c r="AL28" s="137"/>
      <c r="AM28" s="137"/>
      <c r="AN28" s="137"/>
      <c r="AO28" s="137"/>
      <c r="AP28" s="137"/>
      <c r="AQ28" s="137"/>
      <c r="AR28" s="137"/>
    </row>
    <row r="29" spans="1:44" ht="15.6" x14ac:dyDescent="0.3">
      <c r="A29" s="137"/>
      <c r="B29" s="137"/>
      <c r="C29" s="137"/>
      <c r="D29" s="137"/>
      <c r="E29" s="137"/>
      <c r="F29" s="137"/>
      <c r="G29" s="137"/>
      <c r="H29" s="137"/>
      <c r="I29" s="137"/>
      <c r="J29" s="137"/>
      <c r="K29" s="137"/>
      <c r="L29" s="137"/>
      <c r="M29" s="137"/>
      <c r="N29" s="137"/>
      <c r="O29" s="137"/>
      <c r="P29" s="137"/>
      <c r="Q29" s="137"/>
      <c r="R29" s="137"/>
      <c r="S29" s="137"/>
      <c r="T29" s="137"/>
      <c r="U29" s="137"/>
      <c r="V29" s="137"/>
      <c r="W29" s="137"/>
      <c r="X29" s="137"/>
      <c r="Y29" s="137"/>
      <c r="Z29" s="137"/>
      <c r="AA29" s="137"/>
      <c r="AB29" s="137"/>
      <c r="AC29" s="137"/>
      <c r="AD29" s="137"/>
      <c r="AE29" s="137"/>
      <c r="AF29" s="137"/>
      <c r="AG29" s="137"/>
      <c r="AH29" s="137"/>
      <c r="AI29" s="137"/>
      <c r="AJ29" s="137"/>
      <c r="AK29" s="137"/>
      <c r="AL29" s="137"/>
      <c r="AM29" s="137"/>
      <c r="AN29" s="137"/>
      <c r="AO29" s="137"/>
      <c r="AP29" s="137"/>
      <c r="AQ29" s="137"/>
      <c r="AR29" s="137"/>
    </row>
    <row r="30" spans="1:44" ht="15.6" x14ac:dyDescent="0.3">
      <c r="A30" s="137"/>
      <c r="B30" s="137"/>
      <c r="C30" s="137"/>
      <c r="D30" s="137"/>
      <c r="E30" s="137"/>
      <c r="F30" s="137"/>
      <c r="G30" s="137"/>
      <c r="H30" s="137"/>
      <c r="I30" s="137"/>
      <c r="J30" s="137"/>
      <c r="K30" s="137"/>
      <c r="L30" s="137"/>
      <c r="M30" s="137"/>
      <c r="N30" s="137"/>
      <c r="O30" s="137"/>
      <c r="P30" s="137"/>
      <c r="Q30" s="137"/>
      <c r="R30" s="137"/>
      <c r="S30" s="137"/>
      <c r="T30" s="137"/>
      <c r="U30" s="137"/>
      <c r="V30" s="137"/>
      <c r="W30" s="137"/>
      <c r="X30" s="137"/>
      <c r="Y30" s="137"/>
      <c r="Z30" s="137"/>
      <c r="AA30" s="137"/>
      <c r="AB30" s="137"/>
      <c r="AC30" s="137"/>
      <c r="AD30" s="137"/>
      <c r="AE30" s="137"/>
      <c r="AF30" s="137"/>
      <c r="AG30" s="137"/>
      <c r="AH30" s="137"/>
      <c r="AI30" s="137"/>
      <c r="AJ30" s="137"/>
      <c r="AK30" s="137"/>
      <c r="AL30" s="137"/>
      <c r="AM30" s="137"/>
      <c r="AN30" s="137"/>
      <c r="AO30" s="137"/>
      <c r="AP30" s="137"/>
      <c r="AQ30" s="137"/>
      <c r="AR30" s="137"/>
    </row>
    <row r="31" spans="1:44" ht="15.6" x14ac:dyDescent="0.3">
      <c r="A31" s="137"/>
      <c r="B31" s="137"/>
      <c r="C31" s="137"/>
      <c r="D31" s="137"/>
      <c r="E31" s="137"/>
      <c r="F31" s="137"/>
      <c r="G31" s="137"/>
      <c r="H31" s="137"/>
      <c r="I31" s="137"/>
      <c r="J31" s="137"/>
      <c r="K31" s="137"/>
      <c r="L31" s="137"/>
      <c r="M31" s="137"/>
      <c r="N31" s="137"/>
      <c r="O31" s="137"/>
      <c r="P31" s="137"/>
      <c r="Q31" s="137"/>
      <c r="R31" s="137"/>
      <c r="S31" s="137"/>
      <c r="T31" s="137"/>
      <c r="U31" s="137"/>
      <c r="V31" s="137"/>
      <c r="W31" s="137"/>
      <c r="X31" s="137"/>
      <c r="Y31" s="137"/>
      <c r="Z31" s="137"/>
      <c r="AA31" s="137"/>
      <c r="AB31" s="137"/>
      <c r="AC31" s="137"/>
      <c r="AD31" s="137"/>
      <c r="AE31" s="137"/>
      <c r="AF31" s="137"/>
      <c r="AG31" s="137"/>
      <c r="AH31" s="137"/>
      <c r="AI31" s="137"/>
      <c r="AJ31" s="137"/>
      <c r="AK31" s="137"/>
      <c r="AL31" s="137"/>
      <c r="AM31" s="137"/>
      <c r="AN31" s="137"/>
      <c r="AO31" s="137"/>
      <c r="AP31" s="137"/>
      <c r="AQ31" s="137"/>
      <c r="AR31" s="137"/>
    </row>
    <row r="32" spans="1:44" ht="15.6" x14ac:dyDescent="0.3">
      <c r="A32" s="137"/>
      <c r="B32" s="137"/>
      <c r="C32" s="137"/>
      <c r="D32" s="137"/>
      <c r="E32" s="137"/>
      <c r="F32" s="137"/>
      <c r="G32" s="137"/>
      <c r="H32" s="137"/>
      <c r="I32" s="137"/>
      <c r="J32" s="137"/>
      <c r="K32" s="137"/>
      <c r="L32" s="137"/>
      <c r="M32" s="137"/>
      <c r="N32" s="137"/>
      <c r="O32" s="137"/>
      <c r="P32" s="137"/>
      <c r="Q32" s="137"/>
      <c r="R32" s="137"/>
      <c r="S32" s="137"/>
      <c r="T32" s="137"/>
      <c r="U32" s="137"/>
      <c r="V32" s="137"/>
      <c r="W32" s="137"/>
      <c r="X32" s="137"/>
      <c r="Y32" s="137"/>
      <c r="Z32" s="137"/>
      <c r="AA32" s="137"/>
      <c r="AB32" s="137"/>
      <c r="AC32" s="137"/>
      <c r="AD32" s="137"/>
      <c r="AE32" s="137"/>
      <c r="AF32" s="137"/>
      <c r="AG32" s="137"/>
      <c r="AH32" s="137"/>
      <c r="AI32" s="137"/>
      <c r="AJ32" s="137"/>
      <c r="AK32" s="137"/>
      <c r="AL32" s="137"/>
      <c r="AM32" s="137"/>
      <c r="AN32" s="137"/>
      <c r="AO32" s="137"/>
      <c r="AP32" s="137"/>
      <c r="AQ32" s="137"/>
      <c r="AR32" s="137"/>
    </row>
    <row r="33" spans="1:44" ht="15.6" x14ac:dyDescent="0.3">
      <c r="A33" s="137"/>
      <c r="B33" s="137"/>
      <c r="C33" s="137"/>
      <c r="D33" s="137"/>
      <c r="E33" s="137"/>
      <c r="F33" s="137"/>
      <c r="G33" s="137"/>
      <c r="H33" s="137"/>
      <c r="I33" s="137"/>
      <c r="J33" s="137"/>
      <c r="K33" s="137"/>
      <c r="L33" s="137"/>
      <c r="M33" s="137"/>
      <c r="N33" s="137"/>
      <c r="O33" s="137"/>
      <c r="P33" s="137"/>
      <c r="Q33" s="137"/>
      <c r="R33" s="137"/>
      <c r="S33" s="137"/>
      <c r="T33" s="137"/>
      <c r="U33" s="137"/>
      <c r="V33" s="137"/>
      <c r="W33" s="137"/>
      <c r="X33" s="137"/>
      <c r="Y33" s="137"/>
      <c r="Z33" s="137"/>
      <c r="AA33" s="137"/>
      <c r="AB33" s="137"/>
      <c r="AC33" s="137"/>
      <c r="AD33" s="137"/>
      <c r="AE33" s="137"/>
      <c r="AF33" s="137"/>
      <c r="AG33" s="137"/>
      <c r="AH33" s="137"/>
      <c r="AI33" s="137"/>
      <c r="AJ33" s="137"/>
      <c r="AK33" s="137"/>
      <c r="AL33" s="137"/>
      <c r="AM33" s="137"/>
      <c r="AN33" s="137"/>
      <c r="AO33" s="137"/>
      <c r="AP33" s="137"/>
      <c r="AQ33" s="137"/>
      <c r="AR33" s="137"/>
    </row>
    <row r="34" spans="1:44" ht="15.6" x14ac:dyDescent="0.3">
      <c r="A34" s="137"/>
      <c r="B34" s="137"/>
      <c r="C34" s="137"/>
      <c r="D34" s="137"/>
      <c r="E34" s="137"/>
      <c r="F34" s="137"/>
      <c r="G34" s="137"/>
      <c r="H34" s="137"/>
      <c r="I34" s="137"/>
      <c r="J34" s="137"/>
      <c r="K34" s="137"/>
      <c r="L34" s="137"/>
      <c r="M34" s="137"/>
      <c r="N34" s="137"/>
      <c r="O34" s="137"/>
      <c r="P34" s="137"/>
      <c r="Q34" s="137"/>
      <c r="R34" s="137"/>
      <c r="S34" s="137"/>
      <c r="T34" s="137"/>
      <c r="U34" s="137"/>
      <c r="V34" s="137"/>
      <c r="W34" s="137"/>
      <c r="X34" s="137"/>
      <c r="Y34" s="137"/>
      <c r="Z34" s="137"/>
      <c r="AA34" s="137"/>
      <c r="AB34" s="137"/>
      <c r="AC34" s="137"/>
      <c r="AD34" s="137"/>
      <c r="AE34" s="137"/>
      <c r="AF34" s="137"/>
      <c r="AG34" s="137"/>
      <c r="AH34" s="137"/>
      <c r="AI34" s="137"/>
      <c r="AJ34" s="137"/>
      <c r="AK34" s="137"/>
      <c r="AL34" s="137"/>
      <c r="AM34" s="137"/>
      <c r="AN34" s="137"/>
      <c r="AO34" s="137"/>
      <c r="AP34" s="137"/>
      <c r="AQ34" s="137"/>
      <c r="AR34" s="137"/>
    </row>
    <row r="35" spans="1:44" ht="15.6" x14ac:dyDescent="0.3">
      <c r="A35" s="137"/>
      <c r="B35" s="137"/>
      <c r="C35" s="137"/>
      <c r="D35" s="137"/>
      <c r="E35" s="137"/>
      <c r="F35" s="137"/>
      <c r="G35" s="137"/>
      <c r="H35" s="137"/>
      <c r="I35" s="137"/>
      <c r="J35" s="137"/>
      <c r="K35" s="137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B35" s="137"/>
      <c r="AC35" s="137"/>
      <c r="AD35" s="137"/>
      <c r="AE35" s="137"/>
      <c r="AF35" s="137"/>
      <c r="AG35" s="137"/>
      <c r="AH35" s="137"/>
      <c r="AI35" s="137"/>
      <c r="AJ35" s="137"/>
      <c r="AK35" s="137"/>
      <c r="AL35" s="137"/>
      <c r="AM35" s="137"/>
      <c r="AN35" s="137"/>
      <c r="AO35" s="137"/>
      <c r="AP35" s="137"/>
      <c r="AQ35" s="137"/>
      <c r="AR35" s="137"/>
    </row>
    <row r="36" spans="1:44" ht="15.6" x14ac:dyDescent="0.3">
      <c r="A36" s="137"/>
      <c r="B36" s="137"/>
      <c r="C36" s="137"/>
      <c r="D36" s="137"/>
      <c r="E36" s="137"/>
      <c r="F36" s="137"/>
      <c r="G36" s="137"/>
      <c r="H36" s="137"/>
      <c r="I36" s="137"/>
      <c r="J36" s="137"/>
      <c r="K36" s="137"/>
      <c r="L36" s="137"/>
      <c r="M36" s="137"/>
      <c r="N36" s="137"/>
      <c r="O36" s="137"/>
      <c r="P36" s="137"/>
      <c r="Q36" s="137"/>
      <c r="R36" s="137"/>
      <c r="S36" s="137"/>
      <c r="T36" s="137"/>
      <c r="U36" s="137"/>
      <c r="V36" s="137"/>
      <c r="W36" s="137"/>
      <c r="X36" s="137"/>
      <c r="Y36" s="137"/>
      <c r="Z36" s="137"/>
      <c r="AA36" s="137"/>
      <c r="AB36" s="137"/>
      <c r="AC36" s="137"/>
      <c r="AD36" s="137"/>
      <c r="AE36" s="137"/>
      <c r="AF36" s="137"/>
      <c r="AG36" s="137"/>
      <c r="AH36" s="137"/>
      <c r="AI36" s="137"/>
      <c r="AJ36" s="137"/>
      <c r="AK36" s="137"/>
      <c r="AL36" s="137"/>
      <c r="AM36" s="137"/>
      <c r="AN36" s="137"/>
      <c r="AO36" s="137"/>
      <c r="AP36" s="137"/>
      <c r="AQ36" s="137"/>
      <c r="AR36" s="137"/>
    </row>
    <row r="37" spans="1:44" ht="15.6" x14ac:dyDescent="0.3">
      <c r="A37" s="137"/>
      <c r="B37" s="137"/>
      <c r="C37" s="137"/>
      <c r="D37" s="137"/>
      <c r="E37" s="137"/>
      <c r="F37" s="137"/>
      <c r="G37" s="137"/>
      <c r="H37" s="137"/>
      <c r="I37" s="137"/>
      <c r="J37" s="137"/>
      <c r="K37" s="137"/>
      <c r="L37" s="137"/>
      <c r="M37" s="137"/>
      <c r="N37" s="137"/>
      <c r="O37" s="137"/>
      <c r="P37" s="137"/>
      <c r="Q37" s="137"/>
      <c r="R37" s="137"/>
      <c r="S37" s="137"/>
      <c r="T37" s="137"/>
      <c r="U37" s="137"/>
      <c r="V37" s="137"/>
      <c r="W37" s="137"/>
      <c r="X37" s="137"/>
      <c r="Y37" s="137"/>
      <c r="Z37" s="137"/>
      <c r="AA37" s="137"/>
      <c r="AB37" s="137"/>
      <c r="AC37" s="137"/>
      <c r="AD37" s="137"/>
      <c r="AE37" s="137"/>
      <c r="AF37" s="137"/>
      <c r="AG37" s="137"/>
      <c r="AH37" s="137"/>
      <c r="AI37" s="137"/>
      <c r="AJ37" s="137"/>
      <c r="AK37" s="137"/>
      <c r="AL37" s="137"/>
      <c r="AM37" s="137"/>
      <c r="AN37" s="137"/>
      <c r="AO37" s="137"/>
      <c r="AP37" s="137"/>
      <c r="AQ37" s="137"/>
      <c r="AR37" s="137"/>
    </row>
    <row r="38" spans="1:44" ht="15.6" x14ac:dyDescent="0.3">
      <c r="A38" s="137"/>
      <c r="B38" s="137"/>
      <c r="C38" s="137"/>
      <c r="D38" s="137"/>
      <c r="E38" s="137"/>
      <c r="F38" s="137"/>
      <c r="G38" s="137"/>
      <c r="H38" s="137"/>
      <c r="I38" s="137"/>
      <c r="J38" s="137"/>
      <c r="K38" s="137"/>
      <c r="L38" s="137"/>
      <c r="M38" s="137"/>
      <c r="N38" s="137"/>
      <c r="O38" s="137"/>
      <c r="P38" s="137"/>
      <c r="Q38" s="137"/>
      <c r="R38" s="137"/>
      <c r="S38" s="137"/>
      <c r="T38" s="137"/>
      <c r="U38" s="137"/>
      <c r="V38" s="137"/>
      <c r="W38" s="137"/>
      <c r="X38" s="137"/>
      <c r="Y38" s="137"/>
      <c r="Z38" s="137"/>
      <c r="AA38" s="137"/>
      <c r="AB38" s="137"/>
      <c r="AC38" s="137"/>
      <c r="AD38" s="137"/>
      <c r="AE38" s="137"/>
      <c r="AF38" s="137"/>
      <c r="AG38" s="137"/>
      <c r="AH38" s="137"/>
      <c r="AI38" s="137"/>
      <c r="AJ38" s="137"/>
      <c r="AK38" s="137"/>
      <c r="AL38" s="137"/>
      <c r="AM38" s="137"/>
      <c r="AN38" s="137"/>
      <c r="AO38" s="137"/>
      <c r="AP38" s="137"/>
      <c r="AQ38" s="137"/>
      <c r="AR38" s="137"/>
    </row>
    <row r="39" spans="1:44" ht="15.6" x14ac:dyDescent="0.3">
      <c r="A39" s="137"/>
      <c r="B39" s="137"/>
      <c r="C39" s="137"/>
      <c r="D39" s="137"/>
      <c r="E39" s="137"/>
      <c r="F39" s="137"/>
      <c r="G39" s="137"/>
      <c r="H39" s="137"/>
      <c r="I39" s="137"/>
      <c r="J39" s="137"/>
      <c r="K39" s="137"/>
      <c r="L39" s="137"/>
      <c r="M39" s="137"/>
      <c r="N39" s="137"/>
      <c r="O39" s="137"/>
      <c r="P39" s="137"/>
      <c r="Q39" s="137"/>
      <c r="R39" s="137"/>
      <c r="S39" s="137"/>
      <c r="T39" s="137"/>
      <c r="U39" s="137"/>
      <c r="V39" s="137"/>
      <c r="W39" s="137"/>
      <c r="X39" s="137"/>
      <c r="Y39" s="137"/>
      <c r="Z39" s="137"/>
      <c r="AA39" s="137"/>
      <c r="AB39" s="137"/>
      <c r="AC39" s="137"/>
      <c r="AD39" s="137"/>
      <c r="AE39" s="137"/>
      <c r="AF39" s="137"/>
      <c r="AG39" s="137"/>
      <c r="AH39" s="137"/>
      <c r="AI39" s="137"/>
      <c r="AJ39" s="137"/>
      <c r="AK39" s="137"/>
      <c r="AL39" s="137"/>
      <c r="AM39" s="137"/>
      <c r="AN39" s="137"/>
      <c r="AO39" s="137"/>
      <c r="AP39" s="137"/>
      <c r="AQ39" s="137"/>
      <c r="AR39" s="137"/>
    </row>
    <row r="40" spans="1:44" ht="15.6" x14ac:dyDescent="0.3">
      <c r="A40" s="137"/>
      <c r="B40" s="137"/>
      <c r="C40" s="137"/>
      <c r="D40" s="137"/>
      <c r="E40" s="137"/>
      <c r="F40" s="137"/>
      <c r="G40" s="137"/>
      <c r="H40" s="137"/>
      <c r="I40" s="137"/>
      <c r="J40" s="137"/>
      <c r="K40" s="137"/>
      <c r="L40" s="137"/>
      <c r="M40" s="137"/>
      <c r="N40" s="137"/>
      <c r="O40" s="137"/>
      <c r="P40" s="137"/>
      <c r="Q40" s="137"/>
      <c r="R40" s="137"/>
      <c r="S40" s="137"/>
      <c r="T40" s="137"/>
      <c r="U40" s="137"/>
      <c r="V40" s="137"/>
      <c r="W40" s="137"/>
      <c r="X40" s="137"/>
      <c r="Y40" s="137"/>
      <c r="Z40" s="137"/>
      <c r="AA40" s="137"/>
      <c r="AB40" s="137"/>
      <c r="AC40" s="137"/>
      <c r="AD40" s="137"/>
      <c r="AE40" s="137"/>
      <c r="AF40" s="137"/>
      <c r="AG40" s="137"/>
      <c r="AH40" s="137"/>
      <c r="AI40" s="137"/>
      <c r="AJ40" s="137"/>
      <c r="AK40" s="137"/>
      <c r="AL40" s="137"/>
      <c r="AM40" s="137"/>
      <c r="AN40" s="137"/>
      <c r="AO40" s="137"/>
      <c r="AP40" s="137"/>
      <c r="AQ40" s="137"/>
      <c r="AR40" s="137"/>
    </row>
    <row r="41" spans="1:44" ht="15.6" x14ac:dyDescent="0.3">
      <c r="A41" s="137"/>
      <c r="B41" s="137"/>
      <c r="C41" s="137"/>
      <c r="D41" s="137"/>
      <c r="E41" s="137"/>
      <c r="F41" s="137"/>
      <c r="G41" s="137"/>
      <c r="H41" s="137"/>
      <c r="I41" s="137"/>
      <c r="J41" s="137"/>
      <c r="K41" s="137"/>
      <c r="L41" s="137"/>
      <c r="M41" s="137"/>
      <c r="N41" s="137"/>
      <c r="O41" s="137"/>
      <c r="P41" s="137"/>
      <c r="Q41" s="137"/>
      <c r="R41" s="137"/>
      <c r="S41" s="137"/>
      <c r="T41" s="137"/>
      <c r="U41" s="137"/>
      <c r="V41" s="137"/>
      <c r="W41" s="137"/>
      <c r="X41" s="137"/>
      <c r="Y41" s="137"/>
      <c r="Z41" s="137"/>
      <c r="AA41" s="137"/>
      <c r="AB41" s="137"/>
      <c r="AC41" s="137"/>
      <c r="AD41" s="137"/>
      <c r="AE41" s="137"/>
      <c r="AF41" s="137"/>
      <c r="AG41" s="137"/>
      <c r="AH41" s="137"/>
      <c r="AI41" s="137"/>
      <c r="AJ41" s="137"/>
      <c r="AK41" s="137"/>
      <c r="AL41" s="137"/>
      <c r="AM41" s="137"/>
      <c r="AN41" s="137"/>
      <c r="AO41" s="137"/>
      <c r="AP41" s="137"/>
      <c r="AQ41" s="137"/>
      <c r="AR41" s="137"/>
    </row>
    <row r="42" spans="1:44" ht="15.6" x14ac:dyDescent="0.3">
      <c r="A42" s="137"/>
      <c r="B42" s="137"/>
      <c r="C42" s="137"/>
      <c r="D42" s="137"/>
      <c r="E42" s="137"/>
      <c r="F42" s="137"/>
      <c r="G42" s="137"/>
      <c r="H42" s="137"/>
      <c r="I42" s="137"/>
      <c r="J42" s="137"/>
      <c r="K42" s="137"/>
      <c r="L42" s="137"/>
      <c r="M42" s="137"/>
      <c r="N42" s="137"/>
      <c r="O42" s="137"/>
      <c r="P42" s="137"/>
      <c r="Q42" s="137"/>
      <c r="R42" s="137"/>
      <c r="S42" s="137"/>
      <c r="T42" s="137"/>
      <c r="U42" s="137"/>
      <c r="V42" s="137"/>
      <c r="W42" s="137"/>
      <c r="X42" s="137"/>
      <c r="Y42" s="137"/>
      <c r="Z42" s="137"/>
      <c r="AA42" s="137"/>
      <c r="AB42" s="137"/>
      <c r="AC42" s="137"/>
      <c r="AD42" s="137"/>
      <c r="AE42" s="137"/>
      <c r="AF42" s="137"/>
      <c r="AG42" s="137"/>
      <c r="AH42" s="137"/>
      <c r="AI42" s="137"/>
      <c r="AJ42" s="137"/>
      <c r="AK42" s="137"/>
      <c r="AL42" s="137"/>
      <c r="AM42" s="137"/>
      <c r="AN42" s="137"/>
      <c r="AO42" s="137"/>
      <c r="AP42" s="137"/>
      <c r="AQ42" s="137"/>
      <c r="AR42" s="137"/>
    </row>
    <row r="43" spans="1:44" ht="15.6" x14ac:dyDescent="0.3">
      <c r="A43" s="137"/>
      <c r="B43" s="137"/>
      <c r="C43" s="137"/>
      <c r="D43" s="137"/>
      <c r="E43" s="137"/>
      <c r="F43" s="137"/>
      <c r="G43" s="137"/>
      <c r="H43" s="137"/>
      <c r="I43" s="137"/>
      <c r="J43" s="137"/>
      <c r="K43" s="137"/>
      <c r="L43" s="137"/>
      <c r="M43" s="137"/>
      <c r="N43" s="137"/>
      <c r="O43" s="137"/>
      <c r="P43" s="137"/>
      <c r="Q43" s="137"/>
      <c r="R43" s="137"/>
      <c r="S43" s="137"/>
      <c r="T43" s="137"/>
      <c r="U43" s="137"/>
      <c r="V43" s="137"/>
      <c r="W43" s="137"/>
      <c r="X43" s="137"/>
      <c r="Y43" s="137"/>
      <c r="Z43" s="137"/>
      <c r="AA43" s="137"/>
      <c r="AB43" s="137"/>
      <c r="AC43" s="137"/>
      <c r="AD43" s="137"/>
      <c r="AE43" s="137"/>
      <c r="AF43" s="137"/>
      <c r="AG43" s="137"/>
      <c r="AH43" s="137"/>
      <c r="AI43" s="137"/>
      <c r="AJ43" s="137"/>
      <c r="AK43" s="137"/>
      <c r="AL43" s="137"/>
      <c r="AM43" s="137"/>
      <c r="AN43" s="137"/>
      <c r="AO43" s="137"/>
      <c r="AP43" s="137"/>
      <c r="AQ43" s="137"/>
      <c r="AR43" s="137"/>
    </row>
    <row r="44" spans="1:44" ht="15.6" x14ac:dyDescent="0.3">
      <c r="A44" s="137"/>
      <c r="B44" s="137"/>
      <c r="C44" s="137"/>
      <c r="D44" s="137"/>
      <c r="E44" s="137"/>
      <c r="F44" s="137"/>
      <c r="G44" s="137"/>
      <c r="H44" s="137"/>
      <c r="I44" s="137"/>
      <c r="J44" s="137"/>
      <c r="K44" s="137"/>
      <c r="L44" s="137"/>
      <c r="M44" s="137"/>
      <c r="N44" s="137"/>
      <c r="O44" s="137"/>
      <c r="P44" s="137"/>
      <c r="Q44" s="137"/>
      <c r="R44" s="137"/>
      <c r="S44" s="137"/>
      <c r="T44" s="137"/>
      <c r="U44" s="137"/>
      <c r="V44" s="137"/>
      <c r="W44" s="137"/>
      <c r="X44" s="137"/>
      <c r="Y44" s="137"/>
      <c r="Z44" s="137"/>
      <c r="AA44" s="137"/>
      <c r="AB44" s="137"/>
      <c r="AC44" s="137"/>
      <c r="AD44" s="137"/>
      <c r="AE44" s="137"/>
      <c r="AF44" s="137"/>
      <c r="AG44" s="137"/>
      <c r="AH44" s="137"/>
      <c r="AI44" s="137"/>
      <c r="AJ44" s="137"/>
      <c r="AK44" s="137"/>
      <c r="AL44" s="137"/>
      <c r="AM44" s="137"/>
      <c r="AN44" s="137"/>
      <c r="AO44" s="137"/>
      <c r="AP44" s="137"/>
      <c r="AQ44" s="137"/>
      <c r="AR44" s="137"/>
    </row>
    <row r="45" spans="1:44" ht="15.6" x14ac:dyDescent="0.3">
      <c r="A45" s="137"/>
      <c r="B45" s="137"/>
      <c r="C45" s="137"/>
      <c r="D45" s="137"/>
      <c r="E45" s="137"/>
      <c r="F45" s="137"/>
      <c r="G45" s="137"/>
      <c r="H45" s="137"/>
      <c r="I45" s="137"/>
      <c r="J45" s="137"/>
      <c r="K45" s="137"/>
      <c r="L45" s="137"/>
      <c r="M45" s="137"/>
      <c r="N45" s="137"/>
      <c r="O45" s="137"/>
      <c r="P45" s="137"/>
      <c r="Q45" s="137"/>
      <c r="R45" s="137"/>
      <c r="S45" s="137"/>
      <c r="T45" s="137"/>
      <c r="U45" s="137"/>
      <c r="V45" s="137"/>
      <c r="W45" s="137"/>
      <c r="X45" s="137"/>
      <c r="Y45" s="137"/>
      <c r="Z45" s="137"/>
      <c r="AA45" s="137"/>
      <c r="AB45" s="137"/>
      <c r="AC45" s="137"/>
      <c r="AD45" s="137"/>
      <c r="AE45" s="137"/>
      <c r="AF45" s="137"/>
      <c r="AG45" s="137"/>
      <c r="AH45" s="137"/>
      <c r="AI45" s="137"/>
      <c r="AJ45" s="137"/>
      <c r="AK45" s="137"/>
      <c r="AL45" s="137"/>
      <c r="AM45" s="137"/>
      <c r="AN45" s="137"/>
      <c r="AO45" s="137"/>
      <c r="AP45" s="137"/>
      <c r="AQ45" s="137"/>
      <c r="AR45" s="137"/>
    </row>
    <row r="46" spans="1:44" ht="15.6" x14ac:dyDescent="0.3">
      <c r="A46" s="137"/>
      <c r="B46" s="137"/>
      <c r="C46" s="137"/>
      <c r="D46" s="137"/>
      <c r="E46" s="137"/>
      <c r="F46" s="137"/>
      <c r="G46" s="137"/>
      <c r="H46" s="137"/>
      <c r="I46" s="137"/>
      <c r="J46" s="137"/>
      <c r="K46" s="137"/>
      <c r="L46" s="137"/>
      <c r="M46" s="137"/>
      <c r="N46" s="137"/>
      <c r="O46" s="137"/>
      <c r="P46" s="137"/>
      <c r="Q46" s="137"/>
      <c r="R46" s="137"/>
      <c r="S46" s="137"/>
      <c r="T46" s="137"/>
      <c r="U46" s="137"/>
      <c r="V46" s="137"/>
      <c r="W46" s="137"/>
      <c r="X46" s="137"/>
      <c r="Y46" s="137"/>
      <c r="Z46" s="137"/>
      <c r="AA46" s="137"/>
      <c r="AB46" s="137"/>
      <c r="AC46" s="137"/>
      <c r="AD46" s="137"/>
      <c r="AE46" s="137"/>
      <c r="AF46" s="137"/>
      <c r="AG46" s="137"/>
      <c r="AH46" s="137"/>
      <c r="AI46" s="137"/>
      <c r="AJ46" s="137"/>
      <c r="AK46" s="137"/>
      <c r="AL46" s="137"/>
      <c r="AM46" s="137"/>
      <c r="AN46" s="137"/>
      <c r="AO46" s="137"/>
      <c r="AP46" s="137"/>
      <c r="AQ46" s="137"/>
      <c r="AR46" s="137"/>
    </row>
    <row r="47" spans="1:44" ht="15.6" x14ac:dyDescent="0.3">
      <c r="A47" s="137"/>
      <c r="B47" s="137"/>
      <c r="C47" s="137"/>
      <c r="D47" s="137"/>
      <c r="E47" s="137"/>
      <c r="F47" s="137"/>
      <c r="G47" s="137"/>
      <c r="H47" s="137"/>
      <c r="I47" s="137"/>
      <c r="J47" s="137"/>
      <c r="K47" s="137"/>
      <c r="L47" s="137"/>
      <c r="M47" s="137"/>
      <c r="N47" s="137"/>
      <c r="O47" s="137"/>
      <c r="P47" s="137"/>
      <c r="Q47" s="137"/>
      <c r="R47" s="137"/>
      <c r="S47" s="137"/>
      <c r="T47" s="137"/>
      <c r="U47" s="137"/>
      <c r="V47" s="137"/>
      <c r="W47" s="137"/>
      <c r="X47" s="137"/>
      <c r="Y47" s="137"/>
      <c r="Z47" s="137"/>
      <c r="AA47" s="137"/>
      <c r="AB47" s="137"/>
      <c r="AC47" s="137"/>
      <c r="AD47" s="137"/>
      <c r="AE47" s="137"/>
      <c r="AF47" s="137"/>
      <c r="AG47" s="137"/>
      <c r="AH47" s="137"/>
      <c r="AI47" s="137"/>
      <c r="AJ47" s="137"/>
      <c r="AK47" s="137"/>
      <c r="AL47" s="137"/>
      <c r="AM47" s="137"/>
      <c r="AN47" s="137"/>
      <c r="AO47" s="137"/>
      <c r="AP47" s="137"/>
      <c r="AQ47" s="137"/>
      <c r="AR47" s="137"/>
    </row>
    <row r="48" spans="1:44" ht="15.6" x14ac:dyDescent="0.3">
      <c r="A48" s="137"/>
      <c r="B48" s="137"/>
      <c r="C48" s="137"/>
      <c r="D48" s="137"/>
      <c r="E48" s="137"/>
      <c r="F48" s="137"/>
      <c r="G48" s="137"/>
      <c r="H48" s="137"/>
      <c r="I48" s="137"/>
      <c r="J48" s="137"/>
      <c r="K48" s="137"/>
      <c r="L48" s="137"/>
      <c r="M48" s="137"/>
      <c r="N48" s="137"/>
      <c r="O48" s="137"/>
      <c r="P48" s="137"/>
      <c r="Q48" s="137"/>
      <c r="R48" s="137"/>
      <c r="S48" s="137"/>
      <c r="T48" s="137"/>
      <c r="U48" s="137"/>
      <c r="V48" s="137"/>
      <c r="W48" s="137"/>
      <c r="X48" s="137"/>
      <c r="Y48" s="137"/>
      <c r="Z48" s="137"/>
      <c r="AA48" s="137"/>
      <c r="AB48" s="137"/>
      <c r="AC48" s="137"/>
      <c r="AD48" s="137"/>
      <c r="AE48" s="137"/>
      <c r="AF48" s="137"/>
      <c r="AG48" s="137"/>
      <c r="AH48" s="137"/>
      <c r="AI48" s="137"/>
      <c r="AJ48" s="137"/>
      <c r="AK48" s="137"/>
      <c r="AL48" s="137"/>
      <c r="AM48" s="137"/>
      <c r="AN48" s="137"/>
      <c r="AO48" s="137"/>
      <c r="AP48" s="137"/>
      <c r="AQ48" s="137"/>
      <c r="AR48" s="137"/>
    </row>
    <row r="49" spans="1:44" ht="15.6" x14ac:dyDescent="0.3">
      <c r="A49" s="137"/>
      <c r="B49" s="137"/>
      <c r="C49" s="137"/>
      <c r="D49" s="137"/>
      <c r="E49" s="137"/>
      <c r="F49" s="137"/>
      <c r="G49" s="137"/>
      <c r="H49" s="137"/>
      <c r="I49" s="137"/>
      <c r="J49" s="137"/>
      <c r="K49" s="137"/>
      <c r="L49" s="137"/>
      <c r="M49" s="137"/>
      <c r="N49" s="137"/>
      <c r="O49" s="137"/>
      <c r="P49" s="137"/>
      <c r="Q49" s="137"/>
      <c r="R49" s="137"/>
      <c r="S49" s="137"/>
      <c r="T49" s="137"/>
      <c r="U49" s="137"/>
      <c r="V49" s="137"/>
      <c r="W49" s="137"/>
      <c r="X49" s="137"/>
      <c r="Y49" s="137"/>
      <c r="Z49" s="137"/>
      <c r="AA49" s="137"/>
      <c r="AB49" s="137"/>
      <c r="AC49" s="137"/>
      <c r="AD49" s="137"/>
      <c r="AE49" s="137"/>
      <c r="AF49" s="137"/>
      <c r="AG49" s="137"/>
      <c r="AH49" s="137"/>
      <c r="AI49" s="137"/>
      <c r="AJ49" s="137"/>
      <c r="AK49" s="137"/>
      <c r="AL49" s="137"/>
      <c r="AM49" s="137"/>
      <c r="AN49" s="137"/>
      <c r="AO49" s="137"/>
      <c r="AP49" s="137"/>
      <c r="AQ49" s="137"/>
      <c r="AR49" s="137"/>
    </row>
    <row r="50" spans="1:44" ht="15.6" x14ac:dyDescent="0.3">
      <c r="A50" s="137"/>
      <c r="B50" s="137"/>
      <c r="C50" s="137"/>
      <c r="D50" s="137"/>
      <c r="E50" s="137"/>
      <c r="F50" s="137"/>
      <c r="G50" s="137"/>
      <c r="H50" s="137"/>
      <c r="I50" s="137"/>
      <c r="J50" s="137"/>
      <c r="K50" s="137"/>
      <c r="L50" s="137"/>
      <c r="M50" s="137"/>
      <c r="N50" s="137"/>
      <c r="O50" s="137"/>
      <c r="P50" s="137"/>
      <c r="Q50" s="137"/>
      <c r="R50" s="137"/>
      <c r="S50" s="137"/>
      <c r="T50" s="137"/>
      <c r="U50" s="137"/>
      <c r="V50" s="137"/>
      <c r="W50" s="137"/>
      <c r="X50" s="137"/>
      <c r="Y50" s="137"/>
      <c r="Z50" s="137"/>
      <c r="AA50" s="137"/>
      <c r="AB50" s="137"/>
      <c r="AC50" s="137"/>
      <c r="AD50" s="137"/>
      <c r="AE50" s="137"/>
      <c r="AF50" s="137"/>
      <c r="AG50" s="137"/>
      <c r="AH50" s="137"/>
      <c r="AI50" s="137"/>
      <c r="AJ50" s="137"/>
      <c r="AK50" s="137"/>
      <c r="AL50" s="137"/>
      <c r="AM50" s="137"/>
      <c r="AN50" s="137"/>
      <c r="AO50" s="137"/>
      <c r="AP50" s="137"/>
      <c r="AQ50" s="137"/>
      <c r="AR50" s="137"/>
    </row>
    <row r="51" spans="1:44" ht="15.6" x14ac:dyDescent="0.3">
      <c r="A51" s="137"/>
      <c r="B51" s="137"/>
      <c r="C51" s="137"/>
      <c r="D51" s="137"/>
      <c r="E51" s="137"/>
      <c r="F51" s="137"/>
      <c r="G51" s="137"/>
      <c r="H51" s="137"/>
      <c r="I51" s="137"/>
      <c r="J51" s="137"/>
      <c r="K51" s="137"/>
      <c r="L51" s="137"/>
      <c r="M51" s="137"/>
      <c r="N51" s="137"/>
      <c r="O51" s="137"/>
      <c r="P51" s="137"/>
      <c r="Q51" s="137"/>
      <c r="R51" s="137"/>
      <c r="S51" s="137"/>
      <c r="T51" s="137"/>
      <c r="U51" s="137"/>
      <c r="V51" s="137"/>
      <c r="W51" s="137"/>
      <c r="X51" s="137"/>
      <c r="Y51" s="137"/>
      <c r="Z51" s="137"/>
      <c r="AA51" s="137"/>
      <c r="AB51" s="137"/>
      <c r="AC51" s="137"/>
      <c r="AD51" s="137"/>
      <c r="AE51" s="137"/>
      <c r="AF51" s="137"/>
      <c r="AG51" s="137"/>
      <c r="AH51" s="137"/>
      <c r="AI51" s="137"/>
      <c r="AJ51" s="137"/>
      <c r="AK51" s="137"/>
      <c r="AL51" s="137"/>
      <c r="AM51" s="137"/>
      <c r="AN51" s="137"/>
      <c r="AO51" s="137"/>
      <c r="AP51" s="137"/>
      <c r="AQ51" s="137"/>
      <c r="AR51" s="137"/>
    </row>
    <row r="52" spans="1:44" ht="15.6" x14ac:dyDescent="0.3">
      <c r="A52" s="137"/>
      <c r="B52" s="137"/>
      <c r="C52" s="137"/>
      <c r="D52" s="137"/>
      <c r="E52" s="137"/>
      <c r="F52" s="137"/>
      <c r="G52" s="137"/>
      <c r="H52" s="137"/>
      <c r="I52" s="137"/>
      <c r="J52" s="137"/>
      <c r="K52" s="137"/>
      <c r="L52" s="137"/>
      <c r="M52" s="137"/>
      <c r="N52" s="137"/>
      <c r="O52" s="137"/>
      <c r="P52" s="137"/>
      <c r="Q52" s="137"/>
      <c r="R52" s="137"/>
      <c r="S52" s="137"/>
      <c r="T52" s="137"/>
      <c r="U52" s="137"/>
      <c r="V52" s="137"/>
      <c r="W52" s="137"/>
      <c r="X52" s="137"/>
      <c r="Y52" s="137"/>
      <c r="Z52" s="137"/>
      <c r="AA52" s="137"/>
      <c r="AB52" s="137"/>
      <c r="AC52" s="137"/>
      <c r="AD52" s="137"/>
      <c r="AE52" s="137"/>
      <c r="AF52" s="137"/>
      <c r="AG52" s="137"/>
      <c r="AH52" s="137"/>
      <c r="AI52" s="137"/>
      <c r="AJ52" s="137"/>
      <c r="AK52" s="137"/>
      <c r="AL52" s="137"/>
      <c r="AM52" s="137"/>
      <c r="AN52" s="137"/>
      <c r="AO52" s="137"/>
      <c r="AP52" s="137"/>
      <c r="AQ52" s="137"/>
      <c r="AR52" s="137"/>
    </row>
    <row r="53" spans="1:44" ht="15.6" x14ac:dyDescent="0.3">
      <c r="A53" s="137"/>
      <c r="B53" s="137"/>
      <c r="C53" s="137"/>
      <c r="D53" s="137"/>
      <c r="E53" s="137"/>
      <c r="F53" s="137"/>
      <c r="G53" s="137"/>
      <c r="H53" s="137"/>
      <c r="I53" s="137"/>
      <c r="J53" s="137"/>
      <c r="K53" s="137"/>
      <c r="L53" s="137"/>
      <c r="M53" s="137"/>
      <c r="N53" s="137"/>
      <c r="O53" s="137"/>
      <c r="P53" s="137"/>
      <c r="Q53" s="137"/>
      <c r="R53" s="137"/>
      <c r="S53" s="137"/>
      <c r="T53" s="137"/>
      <c r="U53" s="137"/>
      <c r="V53" s="137"/>
      <c r="W53" s="137"/>
      <c r="X53" s="137"/>
      <c r="Y53" s="137"/>
      <c r="Z53" s="137"/>
      <c r="AA53" s="137"/>
      <c r="AB53" s="137"/>
      <c r="AC53" s="137"/>
      <c r="AD53" s="137"/>
      <c r="AE53" s="137"/>
      <c r="AF53" s="137"/>
      <c r="AG53" s="137"/>
      <c r="AH53" s="137"/>
      <c r="AI53" s="137"/>
      <c r="AJ53" s="137"/>
      <c r="AK53" s="137"/>
      <c r="AL53" s="137"/>
      <c r="AM53" s="137"/>
      <c r="AN53" s="137"/>
      <c r="AO53" s="137"/>
      <c r="AP53" s="137"/>
      <c r="AQ53" s="137"/>
      <c r="AR53" s="137"/>
    </row>
    <row r="54" spans="1:44" ht="15.6" x14ac:dyDescent="0.3">
      <c r="A54" s="137"/>
      <c r="B54" s="137"/>
      <c r="C54" s="137"/>
      <c r="D54" s="137"/>
      <c r="E54" s="137"/>
      <c r="F54" s="137"/>
      <c r="G54" s="137"/>
      <c r="H54" s="137"/>
      <c r="I54" s="137"/>
      <c r="J54" s="137"/>
      <c r="K54" s="137"/>
      <c r="L54" s="137"/>
      <c r="M54" s="137"/>
      <c r="N54" s="137"/>
      <c r="O54" s="137"/>
      <c r="P54" s="137"/>
      <c r="Q54" s="137"/>
      <c r="R54" s="137"/>
      <c r="S54" s="137"/>
      <c r="T54" s="137"/>
      <c r="U54" s="137"/>
      <c r="V54" s="137"/>
      <c r="W54" s="137"/>
      <c r="X54" s="137"/>
      <c r="Y54" s="137"/>
      <c r="Z54" s="137"/>
      <c r="AA54" s="137"/>
      <c r="AB54" s="137"/>
      <c r="AC54" s="137"/>
      <c r="AD54" s="137"/>
      <c r="AE54" s="137"/>
      <c r="AF54" s="137"/>
      <c r="AG54" s="137"/>
      <c r="AH54" s="137"/>
      <c r="AI54" s="137"/>
      <c r="AJ54" s="137"/>
      <c r="AK54" s="137"/>
      <c r="AL54" s="137"/>
      <c r="AM54" s="137"/>
      <c r="AN54" s="137"/>
      <c r="AO54" s="137"/>
      <c r="AP54" s="137"/>
      <c r="AQ54" s="137"/>
      <c r="AR54" s="137"/>
    </row>
    <row r="55" spans="1:44" ht="15.6" x14ac:dyDescent="0.3">
      <c r="A55" s="137"/>
      <c r="B55" s="137"/>
      <c r="C55" s="137"/>
      <c r="D55" s="137"/>
      <c r="E55" s="137"/>
      <c r="F55" s="137"/>
      <c r="G55" s="137"/>
      <c r="H55" s="137"/>
      <c r="I55" s="137"/>
      <c r="J55" s="137"/>
      <c r="K55" s="137"/>
      <c r="L55" s="137"/>
      <c r="M55" s="137"/>
      <c r="N55" s="137"/>
      <c r="O55" s="137"/>
      <c r="P55" s="137"/>
      <c r="Q55" s="137"/>
      <c r="R55" s="137"/>
      <c r="S55" s="137"/>
      <c r="T55" s="137"/>
      <c r="U55" s="137"/>
      <c r="V55" s="137"/>
      <c r="W55" s="137"/>
      <c r="X55" s="137"/>
      <c r="Y55" s="137"/>
      <c r="Z55" s="137"/>
      <c r="AA55" s="137"/>
      <c r="AB55" s="137"/>
      <c r="AC55" s="137"/>
      <c r="AD55" s="137"/>
      <c r="AE55" s="137"/>
      <c r="AF55" s="137"/>
      <c r="AG55" s="137"/>
      <c r="AH55" s="137"/>
      <c r="AI55" s="137"/>
      <c r="AJ55" s="137"/>
      <c r="AK55" s="137"/>
      <c r="AL55" s="137"/>
      <c r="AM55" s="137"/>
      <c r="AN55" s="137"/>
      <c r="AO55" s="137"/>
      <c r="AP55" s="137"/>
      <c r="AQ55" s="137"/>
      <c r="AR55" s="137"/>
    </row>
    <row r="56" spans="1:44" ht="15.6" x14ac:dyDescent="0.3">
      <c r="A56" s="137"/>
      <c r="B56" s="137"/>
      <c r="C56" s="137"/>
      <c r="D56" s="137"/>
      <c r="E56" s="137"/>
      <c r="F56" s="137"/>
      <c r="G56" s="137"/>
      <c r="H56" s="137"/>
      <c r="I56" s="137"/>
      <c r="J56" s="137"/>
      <c r="K56" s="137"/>
      <c r="L56" s="137"/>
      <c r="M56" s="137"/>
      <c r="N56" s="137"/>
      <c r="O56" s="137"/>
      <c r="P56" s="137"/>
      <c r="Q56" s="137"/>
      <c r="R56" s="137"/>
      <c r="S56" s="137"/>
      <c r="T56" s="137"/>
      <c r="U56" s="137"/>
      <c r="V56" s="137"/>
      <c r="W56" s="137"/>
      <c r="X56" s="137"/>
      <c r="Y56" s="137"/>
      <c r="Z56" s="137"/>
      <c r="AA56" s="137"/>
      <c r="AB56" s="137"/>
      <c r="AC56" s="137"/>
      <c r="AD56" s="137"/>
      <c r="AE56" s="137"/>
      <c r="AF56" s="137"/>
      <c r="AG56" s="137"/>
      <c r="AH56" s="137"/>
      <c r="AI56" s="137"/>
      <c r="AJ56" s="137"/>
      <c r="AK56" s="137"/>
      <c r="AL56" s="137"/>
      <c r="AM56" s="137"/>
      <c r="AN56" s="137"/>
      <c r="AO56" s="137"/>
      <c r="AP56" s="137"/>
      <c r="AQ56" s="137"/>
      <c r="AR56" s="137"/>
    </row>
    <row r="57" spans="1:44" ht="15.6" x14ac:dyDescent="0.3">
      <c r="A57" s="137"/>
      <c r="B57" s="137"/>
      <c r="C57" s="137"/>
      <c r="D57" s="137"/>
      <c r="E57" s="137"/>
      <c r="F57" s="137"/>
      <c r="G57" s="137"/>
      <c r="H57" s="137"/>
      <c r="I57" s="137"/>
      <c r="J57" s="137"/>
      <c r="K57" s="137"/>
      <c r="L57" s="137"/>
      <c r="M57" s="137"/>
      <c r="N57" s="137"/>
      <c r="O57" s="137"/>
      <c r="P57" s="137"/>
      <c r="Q57" s="137"/>
      <c r="R57" s="137"/>
      <c r="S57" s="137"/>
      <c r="T57" s="137"/>
      <c r="U57" s="137"/>
      <c r="V57" s="137"/>
      <c r="W57" s="137"/>
      <c r="X57" s="137"/>
      <c r="Y57" s="137"/>
      <c r="Z57" s="137"/>
      <c r="AA57" s="137"/>
      <c r="AB57" s="137"/>
      <c r="AC57" s="137"/>
      <c r="AD57" s="137"/>
      <c r="AE57" s="137"/>
      <c r="AF57" s="137"/>
      <c r="AG57" s="137"/>
      <c r="AH57" s="137"/>
      <c r="AI57" s="137"/>
      <c r="AJ57" s="137"/>
      <c r="AK57" s="137"/>
      <c r="AL57" s="137"/>
      <c r="AM57" s="137"/>
      <c r="AN57" s="137"/>
      <c r="AO57" s="137"/>
      <c r="AP57" s="137"/>
      <c r="AQ57" s="137"/>
      <c r="AR57" s="137"/>
    </row>
    <row r="58" spans="1:44" ht="15.6" x14ac:dyDescent="0.3">
      <c r="A58" s="137"/>
      <c r="B58" s="137"/>
      <c r="C58" s="137"/>
      <c r="D58" s="137"/>
      <c r="E58" s="137"/>
      <c r="F58" s="137"/>
      <c r="G58" s="137"/>
      <c r="H58" s="137"/>
      <c r="I58" s="137"/>
      <c r="J58" s="137"/>
      <c r="K58" s="137"/>
      <c r="L58" s="137"/>
      <c r="M58" s="137"/>
      <c r="N58" s="137"/>
      <c r="O58" s="137"/>
      <c r="P58" s="137"/>
      <c r="Q58" s="137"/>
      <c r="R58" s="137"/>
      <c r="S58" s="137"/>
      <c r="T58" s="137"/>
      <c r="U58" s="137"/>
      <c r="V58" s="137"/>
      <c r="W58" s="137"/>
      <c r="X58" s="137"/>
      <c r="Y58" s="137"/>
      <c r="Z58" s="137"/>
      <c r="AA58" s="137"/>
      <c r="AB58" s="137"/>
      <c r="AC58" s="137"/>
      <c r="AD58" s="137"/>
      <c r="AE58" s="137"/>
      <c r="AF58" s="137"/>
      <c r="AG58" s="137"/>
      <c r="AH58" s="137"/>
      <c r="AI58" s="137"/>
      <c r="AJ58" s="137"/>
      <c r="AK58" s="137"/>
      <c r="AL58" s="137"/>
      <c r="AM58" s="137"/>
      <c r="AN58" s="137"/>
      <c r="AO58" s="137"/>
      <c r="AP58" s="137"/>
      <c r="AQ58" s="137"/>
      <c r="AR58" s="137"/>
    </row>
    <row r="59" spans="1:44" ht="15.6" x14ac:dyDescent="0.3">
      <c r="A59" s="137"/>
      <c r="B59" s="137"/>
      <c r="C59" s="137"/>
      <c r="D59" s="137"/>
      <c r="E59" s="137"/>
      <c r="F59" s="137"/>
      <c r="G59" s="137"/>
      <c r="H59" s="137"/>
      <c r="I59" s="137"/>
      <c r="J59" s="137"/>
      <c r="K59" s="137"/>
      <c r="L59" s="137"/>
      <c r="M59" s="137"/>
      <c r="N59" s="137"/>
      <c r="O59" s="137"/>
      <c r="P59" s="137"/>
      <c r="Q59" s="137"/>
      <c r="R59" s="137"/>
      <c r="S59" s="137"/>
      <c r="T59" s="137"/>
      <c r="U59" s="137"/>
      <c r="V59" s="137"/>
      <c r="W59" s="137"/>
      <c r="X59" s="137"/>
      <c r="Y59" s="137"/>
      <c r="Z59" s="137"/>
      <c r="AA59" s="137"/>
      <c r="AB59" s="137"/>
      <c r="AC59" s="137"/>
      <c r="AD59" s="137"/>
      <c r="AE59" s="137"/>
      <c r="AF59" s="137"/>
      <c r="AG59" s="137"/>
      <c r="AH59" s="137"/>
      <c r="AI59" s="137"/>
      <c r="AJ59" s="137"/>
      <c r="AK59" s="137"/>
      <c r="AL59" s="137"/>
      <c r="AM59" s="137"/>
      <c r="AN59" s="137"/>
      <c r="AO59" s="137"/>
      <c r="AP59" s="137"/>
      <c r="AQ59" s="137"/>
      <c r="AR59" s="137"/>
    </row>
    <row r="60" spans="1:44" ht="15.6" x14ac:dyDescent="0.3">
      <c r="A60" s="137"/>
      <c r="B60" s="137"/>
      <c r="C60" s="137"/>
      <c r="D60" s="137"/>
      <c r="E60" s="137"/>
      <c r="F60" s="137"/>
      <c r="G60" s="137"/>
      <c r="H60" s="137"/>
      <c r="I60" s="137"/>
      <c r="J60" s="137"/>
      <c r="K60" s="137"/>
      <c r="L60" s="137"/>
      <c r="M60" s="137"/>
      <c r="N60" s="137"/>
      <c r="O60" s="137"/>
      <c r="P60" s="137"/>
      <c r="Q60" s="137"/>
      <c r="R60" s="137"/>
      <c r="S60" s="137"/>
      <c r="T60" s="137"/>
      <c r="U60" s="137"/>
      <c r="V60" s="137"/>
      <c r="W60" s="137"/>
      <c r="X60" s="137"/>
      <c r="Y60" s="137"/>
      <c r="Z60" s="137"/>
      <c r="AA60" s="137"/>
      <c r="AB60" s="137"/>
      <c r="AC60" s="137"/>
      <c r="AD60" s="137"/>
      <c r="AE60" s="137"/>
      <c r="AF60" s="137"/>
      <c r="AG60" s="137"/>
      <c r="AH60" s="137"/>
      <c r="AI60" s="137"/>
      <c r="AJ60" s="137"/>
      <c r="AK60" s="137"/>
      <c r="AL60" s="137"/>
      <c r="AM60" s="137"/>
      <c r="AN60" s="137"/>
      <c r="AO60" s="137"/>
      <c r="AP60" s="137"/>
      <c r="AQ60" s="137"/>
      <c r="AR60" s="137"/>
    </row>
    <row r="61" spans="1:44" ht="15.6" x14ac:dyDescent="0.3">
      <c r="A61" s="137"/>
      <c r="B61" s="137"/>
      <c r="C61" s="137"/>
      <c r="D61" s="137"/>
      <c r="E61" s="137"/>
      <c r="F61" s="137"/>
      <c r="G61" s="137"/>
      <c r="H61" s="137"/>
      <c r="I61" s="137"/>
      <c r="J61" s="137"/>
      <c r="K61" s="137"/>
      <c r="L61" s="137"/>
      <c r="M61" s="137"/>
      <c r="N61" s="137"/>
      <c r="O61" s="137"/>
      <c r="P61" s="137"/>
      <c r="Q61" s="137"/>
      <c r="R61" s="137"/>
      <c r="S61" s="137"/>
      <c r="T61" s="137"/>
      <c r="U61" s="137"/>
      <c r="V61" s="137"/>
      <c r="W61" s="137"/>
      <c r="X61" s="137"/>
      <c r="Y61" s="137"/>
      <c r="Z61" s="137"/>
      <c r="AA61" s="137"/>
      <c r="AB61" s="137"/>
      <c r="AC61" s="137"/>
      <c r="AD61" s="137"/>
      <c r="AE61" s="137"/>
      <c r="AF61" s="137"/>
      <c r="AG61" s="137"/>
      <c r="AH61" s="137"/>
      <c r="AI61" s="137"/>
      <c r="AJ61" s="137"/>
      <c r="AK61" s="137"/>
      <c r="AL61" s="137"/>
      <c r="AM61" s="137"/>
      <c r="AN61" s="137"/>
      <c r="AO61" s="137"/>
      <c r="AP61" s="137"/>
      <c r="AQ61" s="137"/>
      <c r="AR61" s="137"/>
    </row>
    <row r="62" spans="1:44" ht="15.6" x14ac:dyDescent="0.3">
      <c r="A62" s="137"/>
      <c r="B62" s="137"/>
      <c r="C62" s="137"/>
      <c r="D62" s="137"/>
      <c r="E62" s="137"/>
      <c r="F62" s="137"/>
      <c r="G62" s="137"/>
      <c r="H62" s="137"/>
      <c r="I62" s="137"/>
      <c r="J62" s="137"/>
      <c r="K62" s="137"/>
      <c r="L62" s="137"/>
      <c r="M62" s="137"/>
      <c r="N62" s="137"/>
      <c r="O62" s="137"/>
      <c r="P62" s="137"/>
      <c r="Q62" s="137"/>
      <c r="R62" s="137"/>
      <c r="S62" s="137"/>
      <c r="T62" s="137"/>
      <c r="U62" s="137"/>
      <c r="V62" s="137"/>
      <c r="W62" s="137"/>
      <c r="X62" s="137"/>
      <c r="Y62" s="137"/>
      <c r="Z62" s="137"/>
      <c r="AA62" s="137"/>
      <c r="AB62" s="137"/>
      <c r="AC62" s="137"/>
      <c r="AD62" s="137"/>
      <c r="AE62" s="137"/>
      <c r="AF62" s="137"/>
      <c r="AG62" s="137"/>
      <c r="AH62" s="137"/>
      <c r="AI62" s="137"/>
      <c r="AJ62" s="137"/>
      <c r="AK62" s="137"/>
      <c r="AL62" s="137"/>
      <c r="AM62" s="137"/>
      <c r="AN62" s="137"/>
      <c r="AO62" s="137"/>
      <c r="AP62" s="137"/>
      <c r="AQ62" s="137"/>
      <c r="AR62" s="137"/>
    </row>
    <row r="63" spans="1:44" ht="15.6" x14ac:dyDescent="0.3">
      <c r="A63" s="137"/>
      <c r="B63" s="137"/>
      <c r="C63" s="137"/>
      <c r="D63" s="137"/>
      <c r="E63" s="137"/>
      <c r="F63" s="137"/>
      <c r="G63" s="137"/>
      <c r="H63" s="137"/>
      <c r="I63" s="137"/>
      <c r="J63" s="137"/>
      <c r="K63" s="137"/>
      <c r="L63" s="137"/>
      <c r="M63" s="137"/>
      <c r="N63" s="137"/>
      <c r="O63" s="137"/>
      <c r="P63" s="137"/>
      <c r="Q63" s="137"/>
      <c r="R63" s="137"/>
      <c r="S63" s="137"/>
      <c r="T63" s="137"/>
      <c r="U63" s="137"/>
      <c r="V63" s="137"/>
      <c r="W63" s="137"/>
      <c r="X63" s="137"/>
      <c r="Y63" s="137"/>
      <c r="Z63" s="137"/>
      <c r="AA63" s="137"/>
      <c r="AB63" s="137"/>
      <c r="AC63" s="137"/>
      <c r="AD63" s="137"/>
      <c r="AE63" s="137"/>
      <c r="AF63" s="137"/>
      <c r="AG63" s="137"/>
      <c r="AH63" s="137"/>
      <c r="AI63" s="137"/>
      <c r="AJ63" s="137"/>
      <c r="AK63" s="137"/>
      <c r="AL63" s="137"/>
      <c r="AM63" s="137"/>
      <c r="AN63" s="137"/>
      <c r="AO63" s="137"/>
      <c r="AP63" s="137"/>
      <c r="AQ63" s="137"/>
      <c r="AR63" s="137"/>
    </row>
    <row r="64" spans="1:44" ht="15.6" x14ac:dyDescent="0.3">
      <c r="A64" s="137"/>
      <c r="B64" s="137"/>
      <c r="C64" s="137"/>
      <c r="D64" s="137"/>
      <c r="E64" s="137"/>
      <c r="F64" s="137"/>
      <c r="G64" s="137"/>
      <c r="H64" s="137"/>
      <c r="I64" s="137"/>
      <c r="J64" s="137"/>
      <c r="K64" s="137"/>
      <c r="L64" s="137"/>
      <c r="M64" s="137"/>
      <c r="N64" s="137"/>
      <c r="O64" s="137"/>
      <c r="P64" s="137"/>
      <c r="Q64" s="137"/>
      <c r="R64" s="137"/>
      <c r="S64" s="137"/>
      <c r="T64" s="137"/>
      <c r="U64" s="137"/>
      <c r="V64" s="137"/>
      <c r="W64" s="137"/>
      <c r="X64" s="137"/>
      <c r="Y64" s="137"/>
      <c r="Z64" s="137"/>
      <c r="AA64" s="137"/>
      <c r="AB64" s="137"/>
      <c r="AC64" s="137"/>
      <c r="AD64" s="137"/>
      <c r="AE64" s="137"/>
      <c r="AF64" s="137"/>
      <c r="AG64" s="137"/>
      <c r="AH64" s="137"/>
      <c r="AI64" s="137"/>
      <c r="AJ64" s="137"/>
      <c r="AK64" s="137"/>
      <c r="AL64" s="137"/>
      <c r="AM64" s="137"/>
      <c r="AN64" s="137"/>
      <c r="AO64" s="137"/>
      <c r="AP64" s="137"/>
      <c r="AQ64" s="137"/>
      <c r="AR64" s="137"/>
    </row>
    <row r="65" spans="1:44" ht="15.6" x14ac:dyDescent="0.3">
      <c r="A65" s="137"/>
      <c r="B65" s="137"/>
      <c r="C65" s="137"/>
      <c r="D65" s="137"/>
      <c r="E65" s="137"/>
      <c r="F65" s="137"/>
      <c r="G65" s="137"/>
      <c r="H65" s="137"/>
      <c r="I65" s="137"/>
      <c r="J65" s="137"/>
      <c r="K65" s="137"/>
      <c r="L65" s="137"/>
      <c r="M65" s="137"/>
      <c r="N65" s="137"/>
      <c r="O65" s="137"/>
      <c r="P65" s="137"/>
      <c r="Q65" s="137"/>
      <c r="R65" s="137"/>
      <c r="S65" s="137"/>
      <c r="T65" s="137"/>
      <c r="U65" s="137"/>
      <c r="V65" s="137"/>
      <c r="W65" s="137"/>
      <c r="X65" s="137"/>
      <c r="Y65" s="137"/>
      <c r="Z65" s="137"/>
      <c r="AA65" s="137"/>
      <c r="AB65" s="137"/>
      <c r="AC65" s="137"/>
      <c r="AD65" s="137"/>
      <c r="AE65" s="137"/>
      <c r="AF65" s="137"/>
      <c r="AG65" s="137"/>
      <c r="AH65" s="137"/>
      <c r="AI65" s="137"/>
      <c r="AJ65" s="137"/>
      <c r="AK65" s="137"/>
      <c r="AL65" s="137"/>
      <c r="AM65" s="137"/>
      <c r="AN65" s="137"/>
      <c r="AO65" s="137"/>
      <c r="AP65" s="137"/>
      <c r="AQ65" s="137"/>
      <c r="AR65" s="137"/>
    </row>
    <row r="66" spans="1:44" ht="15.6" x14ac:dyDescent="0.3">
      <c r="A66" s="137"/>
      <c r="B66" s="137"/>
      <c r="C66" s="137"/>
      <c r="D66" s="137"/>
      <c r="E66" s="137"/>
      <c r="F66" s="137"/>
      <c r="G66" s="137"/>
      <c r="H66" s="137"/>
      <c r="I66" s="137"/>
      <c r="J66" s="137"/>
      <c r="K66" s="137"/>
      <c r="L66" s="137"/>
      <c r="M66" s="137"/>
      <c r="N66" s="137"/>
      <c r="O66" s="137"/>
      <c r="P66" s="137"/>
      <c r="Q66" s="137"/>
      <c r="R66" s="137"/>
      <c r="S66" s="137"/>
      <c r="T66" s="137"/>
      <c r="U66" s="137"/>
      <c r="V66" s="137"/>
      <c r="W66" s="137"/>
      <c r="X66" s="137"/>
      <c r="Y66" s="137"/>
      <c r="Z66" s="137"/>
      <c r="AA66" s="137"/>
      <c r="AB66" s="137"/>
      <c r="AC66" s="137"/>
      <c r="AD66" s="137"/>
      <c r="AE66" s="137"/>
      <c r="AF66" s="137"/>
      <c r="AG66" s="137"/>
      <c r="AH66" s="137"/>
      <c r="AI66" s="137"/>
      <c r="AJ66" s="137"/>
      <c r="AK66" s="137"/>
      <c r="AL66" s="137"/>
      <c r="AM66" s="137"/>
      <c r="AN66" s="137"/>
      <c r="AO66" s="137"/>
      <c r="AP66" s="137"/>
      <c r="AQ66" s="137"/>
      <c r="AR66" s="137"/>
    </row>
    <row r="67" spans="1:44" ht="15.6" x14ac:dyDescent="0.3">
      <c r="A67" s="137"/>
      <c r="B67" s="137"/>
      <c r="C67" s="137"/>
      <c r="D67" s="137"/>
      <c r="E67" s="137"/>
      <c r="F67" s="137"/>
      <c r="G67" s="137"/>
      <c r="H67" s="137"/>
      <c r="I67" s="137"/>
      <c r="J67" s="137"/>
      <c r="K67" s="137"/>
      <c r="L67" s="137"/>
      <c r="M67" s="137"/>
      <c r="N67" s="137"/>
      <c r="O67" s="137"/>
      <c r="P67" s="137"/>
      <c r="Q67" s="137"/>
      <c r="R67" s="137"/>
      <c r="S67" s="137"/>
      <c r="T67" s="137"/>
      <c r="U67" s="137"/>
      <c r="V67" s="137"/>
      <c r="W67" s="137"/>
      <c r="X67" s="137"/>
      <c r="Y67" s="137"/>
      <c r="Z67" s="137"/>
      <c r="AA67" s="137"/>
      <c r="AB67" s="137"/>
      <c r="AC67" s="137"/>
      <c r="AD67" s="137"/>
      <c r="AE67" s="137"/>
      <c r="AF67" s="137"/>
      <c r="AG67" s="137"/>
      <c r="AH67" s="137"/>
      <c r="AI67" s="137"/>
      <c r="AJ67" s="137"/>
      <c r="AK67" s="137"/>
      <c r="AL67" s="137"/>
      <c r="AM67" s="137"/>
      <c r="AN67" s="137"/>
      <c r="AO67" s="137"/>
      <c r="AP67" s="137"/>
      <c r="AQ67" s="137"/>
      <c r="AR67" s="137"/>
    </row>
    <row r="68" spans="1:44" ht="15.6" x14ac:dyDescent="0.3">
      <c r="A68" s="137"/>
      <c r="B68" s="137"/>
      <c r="C68" s="137"/>
      <c r="D68" s="137"/>
      <c r="E68" s="137"/>
      <c r="F68" s="137"/>
      <c r="G68" s="137"/>
      <c r="H68" s="137"/>
      <c r="I68" s="137"/>
      <c r="J68" s="137"/>
      <c r="K68" s="137"/>
      <c r="L68" s="137"/>
      <c r="M68" s="137"/>
      <c r="N68" s="137"/>
      <c r="O68" s="137"/>
      <c r="P68" s="137"/>
      <c r="Q68" s="137"/>
      <c r="R68" s="137"/>
      <c r="S68" s="137"/>
      <c r="T68" s="137"/>
      <c r="U68" s="137"/>
      <c r="V68" s="137"/>
      <c r="W68" s="137"/>
      <c r="X68" s="137"/>
      <c r="Y68" s="137"/>
      <c r="Z68" s="137"/>
      <c r="AA68" s="137"/>
      <c r="AB68" s="137"/>
      <c r="AC68" s="137"/>
      <c r="AD68" s="137"/>
      <c r="AE68" s="137"/>
      <c r="AF68" s="137"/>
      <c r="AG68" s="137"/>
      <c r="AH68" s="137"/>
      <c r="AI68" s="137"/>
      <c r="AJ68" s="137"/>
      <c r="AK68" s="137"/>
      <c r="AL68" s="137"/>
      <c r="AM68" s="137"/>
      <c r="AN68" s="137"/>
      <c r="AO68" s="137"/>
      <c r="AP68" s="137"/>
      <c r="AQ68" s="137"/>
      <c r="AR68" s="137"/>
    </row>
    <row r="69" spans="1:44" ht="15.6" x14ac:dyDescent="0.3">
      <c r="A69" s="137"/>
      <c r="B69" s="137"/>
      <c r="C69" s="137"/>
      <c r="D69" s="137"/>
      <c r="E69" s="137"/>
      <c r="F69" s="137"/>
      <c r="G69" s="137"/>
      <c r="H69" s="137"/>
      <c r="I69" s="137"/>
      <c r="J69" s="137"/>
      <c r="K69" s="137"/>
      <c r="L69" s="137"/>
      <c r="M69" s="137"/>
      <c r="N69" s="137"/>
      <c r="O69" s="137"/>
      <c r="P69" s="137"/>
      <c r="Q69" s="137"/>
      <c r="R69" s="137"/>
      <c r="S69" s="137"/>
      <c r="T69" s="137"/>
      <c r="U69" s="137"/>
      <c r="V69" s="137"/>
      <c r="W69" s="137"/>
      <c r="X69" s="137"/>
      <c r="Y69" s="137"/>
      <c r="Z69" s="137"/>
      <c r="AA69" s="137"/>
      <c r="AB69" s="137"/>
      <c r="AC69" s="137"/>
      <c r="AD69" s="137"/>
      <c r="AE69" s="137"/>
      <c r="AF69" s="137"/>
      <c r="AG69" s="137"/>
      <c r="AH69" s="137"/>
      <c r="AI69" s="137"/>
      <c r="AJ69" s="137"/>
      <c r="AK69" s="137"/>
      <c r="AL69" s="137"/>
      <c r="AM69" s="137"/>
      <c r="AN69" s="137"/>
      <c r="AO69" s="137"/>
      <c r="AP69" s="137"/>
      <c r="AQ69" s="137"/>
      <c r="AR69" s="137"/>
    </row>
    <row r="70" spans="1:44" ht="15.6" x14ac:dyDescent="0.3">
      <c r="A70" s="137"/>
      <c r="B70" s="137"/>
      <c r="C70" s="137"/>
      <c r="D70" s="137"/>
      <c r="E70" s="137"/>
      <c r="F70" s="137"/>
      <c r="G70" s="137"/>
      <c r="H70" s="137"/>
      <c r="I70" s="137"/>
      <c r="J70" s="137"/>
      <c r="K70" s="137"/>
      <c r="L70" s="137"/>
      <c r="M70" s="137"/>
      <c r="N70" s="137"/>
      <c r="O70" s="137"/>
      <c r="P70" s="137"/>
      <c r="Q70" s="137"/>
      <c r="R70" s="137"/>
      <c r="S70" s="137"/>
      <c r="T70" s="137"/>
      <c r="U70" s="137"/>
      <c r="V70" s="137"/>
      <c r="W70" s="137"/>
      <c r="X70" s="137"/>
      <c r="Y70" s="137"/>
      <c r="Z70" s="137"/>
      <c r="AA70" s="137"/>
      <c r="AB70" s="137"/>
      <c r="AC70" s="137"/>
      <c r="AD70" s="137"/>
      <c r="AE70" s="137"/>
      <c r="AF70" s="137"/>
      <c r="AG70" s="137"/>
      <c r="AH70" s="137"/>
      <c r="AI70" s="137"/>
      <c r="AJ70" s="137"/>
      <c r="AK70" s="137"/>
      <c r="AL70" s="137"/>
      <c r="AM70" s="137"/>
      <c r="AN70" s="137"/>
      <c r="AO70" s="137"/>
      <c r="AP70" s="137"/>
      <c r="AQ70" s="137"/>
      <c r="AR70" s="137"/>
    </row>
    <row r="71" spans="1:44" ht="15.6" x14ac:dyDescent="0.3">
      <c r="A71" s="137"/>
      <c r="B71" s="137"/>
      <c r="C71" s="137"/>
      <c r="D71" s="137"/>
      <c r="E71" s="137"/>
      <c r="F71" s="137"/>
      <c r="G71" s="137"/>
      <c r="H71" s="137"/>
      <c r="I71" s="137"/>
      <c r="J71" s="137"/>
      <c r="K71" s="137"/>
      <c r="L71" s="137"/>
      <c r="M71" s="137"/>
      <c r="N71" s="137"/>
      <c r="O71" s="137"/>
      <c r="P71" s="137"/>
      <c r="Q71" s="137"/>
      <c r="R71" s="137"/>
      <c r="S71" s="137"/>
      <c r="T71" s="137"/>
      <c r="U71" s="137"/>
      <c r="V71" s="137"/>
      <c r="W71" s="137"/>
      <c r="X71" s="137"/>
      <c r="Y71" s="137"/>
      <c r="Z71" s="137"/>
      <c r="AA71" s="137"/>
      <c r="AB71" s="137"/>
      <c r="AC71" s="137"/>
      <c r="AD71" s="137"/>
      <c r="AE71" s="137"/>
      <c r="AF71" s="137"/>
      <c r="AG71" s="137"/>
      <c r="AH71" s="137"/>
      <c r="AI71" s="137"/>
      <c r="AJ71" s="137"/>
      <c r="AK71" s="137"/>
      <c r="AL71" s="137"/>
      <c r="AM71" s="137"/>
      <c r="AN71" s="137"/>
      <c r="AO71" s="137"/>
      <c r="AP71" s="137"/>
      <c r="AQ71" s="137"/>
      <c r="AR71" s="137"/>
    </row>
    <row r="72" spans="1:44" ht="15.6" x14ac:dyDescent="0.3">
      <c r="A72" s="137"/>
      <c r="B72" s="137"/>
      <c r="C72" s="137"/>
      <c r="D72" s="137"/>
      <c r="E72" s="137"/>
      <c r="F72" s="137"/>
      <c r="G72" s="137"/>
      <c r="H72" s="137"/>
      <c r="I72" s="137"/>
      <c r="J72" s="137"/>
      <c r="K72" s="137"/>
      <c r="L72" s="137"/>
      <c r="M72" s="137"/>
      <c r="N72" s="137"/>
      <c r="O72" s="137"/>
      <c r="P72" s="137"/>
      <c r="Q72" s="137"/>
      <c r="R72" s="137"/>
      <c r="S72" s="137"/>
      <c r="T72" s="137"/>
      <c r="U72" s="137"/>
      <c r="V72" s="137"/>
      <c r="W72" s="137"/>
      <c r="X72" s="137"/>
      <c r="Y72" s="137"/>
      <c r="Z72" s="137"/>
      <c r="AA72" s="137"/>
      <c r="AB72" s="137"/>
      <c r="AC72" s="137"/>
      <c r="AD72" s="137"/>
      <c r="AE72" s="137"/>
      <c r="AF72" s="137"/>
      <c r="AG72" s="137"/>
      <c r="AH72" s="137"/>
      <c r="AI72" s="137"/>
      <c r="AJ72" s="137"/>
      <c r="AK72" s="137"/>
      <c r="AL72" s="137"/>
      <c r="AM72" s="137"/>
      <c r="AN72" s="137"/>
      <c r="AO72" s="137"/>
      <c r="AP72" s="137"/>
      <c r="AQ72" s="137"/>
      <c r="AR72" s="137"/>
    </row>
    <row r="73" spans="1:44" ht="15.6" x14ac:dyDescent="0.3">
      <c r="A73" s="137"/>
      <c r="B73" s="137"/>
      <c r="C73" s="137"/>
      <c r="D73" s="137"/>
      <c r="E73" s="137"/>
      <c r="F73" s="137"/>
      <c r="G73" s="137"/>
      <c r="H73" s="137"/>
      <c r="I73" s="137"/>
      <c r="J73" s="137"/>
      <c r="K73" s="137"/>
      <c r="L73" s="137"/>
      <c r="M73" s="137"/>
      <c r="N73" s="137"/>
      <c r="O73" s="137"/>
      <c r="P73" s="137"/>
      <c r="Q73" s="137"/>
      <c r="R73" s="137"/>
      <c r="S73" s="137"/>
      <c r="T73" s="137"/>
      <c r="U73" s="137"/>
      <c r="V73" s="137"/>
      <c r="W73" s="137"/>
      <c r="X73" s="137"/>
      <c r="Y73" s="137"/>
      <c r="Z73" s="137"/>
      <c r="AA73" s="137"/>
      <c r="AB73" s="137"/>
      <c r="AC73" s="137"/>
      <c r="AD73" s="137"/>
      <c r="AE73" s="137"/>
      <c r="AF73" s="137"/>
      <c r="AG73" s="137"/>
      <c r="AH73" s="137"/>
      <c r="AI73" s="137"/>
      <c r="AJ73" s="137"/>
      <c r="AK73" s="137"/>
      <c r="AL73" s="137"/>
      <c r="AM73" s="137"/>
      <c r="AN73" s="137"/>
      <c r="AO73" s="137"/>
      <c r="AP73" s="137"/>
      <c r="AQ73" s="137"/>
      <c r="AR73" s="137"/>
    </row>
    <row r="74" spans="1:44" ht="15.6" x14ac:dyDescent="0.3">
      <c r="A74" s="137"/>
      <c r="B74" s="137"/>
      <c r="C74" s="137"/>
      <c r="D74" s="137"/>
      <c r="E74" s="137"/>
      <c r="F74" s="137"/>
      <c r="G74" s="137"/>
      <c r="H74" s="137"/>
      <c r="I74" s="137"/>
      <c r="J74" s="137"/>
      <c r="K74" s="137"/>
      <c r="L74" s="137"/>
      <c r="M74" s="137"/>
      <c r="N74" s="137"/>
      <c r="O74" s="137"/>
      <c r="P74" s="137"/>
      <c r="Q74" s="137"/>
      <c r="R74" s="137"/>
      <c r="S74" s="137"/>
      <c r="T74" s="137"/>
      <c r="U74" s="137"/>
      <c r="V74" s="137"/>
      <c r="W74" s="137"/>
      <c r="X74" s="137"/>
      <c r="Y74" s="137"/>
      <c r="Z74" s="137"/>
      <c r="AA74" s="137"/>
      <c r="AB74" s="137"/>
      <c r="AC74" s="137"/>
      <c r="AD74" s="137"/>
      <c r="AE74" s="137"/>
      <c r="AF74" s="137"/>
      <c r="AG74" s="137"/>
      <c r="AH74" s="137"/>
      <c r="AI74" s="137"/>
      <c r="AJ74" s="137"/>
      <c r="AK74" s="137"/>
      <c r="AL74" s="137"/>
      <c r="AM74" s="137"/>
      <c r="AN74" s="137"/>
      <c r="AO74" s="137"/>
      <c r="AP74" s="137"/>
      <c r="AQ74" s="137"/>
      <c r="AR74" s="137"/>
    </row>
    <row r="75" spans="1:44" ht="15.6" x14ac:dyDescent="0.3">
      <c r="A75" s="137"/>
      <c r="B75" s="137"/>
      <c r="C75" s="137"/>
      <c r="D75" s="137"/>
      <c r="E75" s="137"/>
      <c r="F75" s="137"/>
      <c r="G75" s="137"/>
      <c r="H75" s="137"/>
      <c r="I75" s="137"/>
      <c r="J75" s="137"/>
      <c r="K75" s="137"/>
      <c r="L75" s="137"/>
      <c r="M75" s="137"/>
      <c r="N75" s="137"/>
      <c r="O75" s="137"/>
      <c r="P75" s="137"/>
      <c r="Q75" s="137"/>
      <c r="R75" s="137"/>
      <c r="S75" s="137"/>
      <c r="T75" s="137"/>
      <c r="U75" s="137"/>
      <c r="V75" s="137"/>
      <c r="W75" s="137"/>
      <c r="X75" s="137"/>
      <c r="Y75" s="137"/>
      <c r="Z75" s="137"/>
      <c r="AA75" s="137"/>
      <c r="AB75" s="137"/>
      <c r="AC75" s="137"/>
      <c r="AD75" s="137"/>
      <c r="AE75" s="137"/>
      <c r="AF75" s="137"/>
      <c r="AG75" s="137"/>
      <c r="AH75" s="137"/>
      <c r="AI75" s="137"/>
      <c r="AJ75" s="137"/>
      <c r="AK75" s="137"/>
      <c r="AL75" s="137"/>
      <c r="AM75" s="137"/>
      <c r="AN75" s="137"/>
      <c r="AO75" s="137"/>
      <c r="AP75" s="137"/>
      <c r="AQ75" s="137"/>
      <c r="AR75" s="137"/>
    </row>
    <row r="76" spans="1:44" ht="15.6" x14ac:dyDescent="0.3">
      <c r="A76" s="137"/>
      <c r="B76" s="137"/>
      <c r="C76" s="137"/>
      <c r="D76" s="137"/>
      <c r="E76" s="137"/>
      <c r="F76" s="137"/>
      <c r="G76" s="137"/>
      <c r="H76" s="137"/>
      <c r="I76" s="137"/>
      <c r="J76" s="137"/>
      <c r="K76" s="137"/>
      <c r="L76" s="137"/>
      <c r="M76" s="137"/>
      <c r="N76" s="137"/>
      <c r="O76" s="137"/>
      <c r="P76" s="137"/>
      <c r="Q76" s="137"/>
      <c r="R76" s="137"/>
      <c r="S76" s="137"/>
      <c r="T76" s="137"/>
      <c r="U76" s="137"/>
      <c r="V76" s="137"/>
      <c r="W76" s="137"/>
      <c r="X76" s="137"/>
      <c r="Y76" s="137"/>
      <c r="Z76" s="137"/>
      <c r="AA76" s="137"/>
      <c r="AB76" s="137"/>
      <c r="AC76" s="137"/>
      <c r="AD76" s="137"/>
      <c r="AE76" s="137"/>
      <c r="AF76" s="137"/>
      <c r="AG76" s="137"/>
      <c r="AH76" s="137"/>
      <c r="AI76" s="137"/>
      <c r="AJ76" s="137"/>
      <c r="AK76" s="137"/>
      <c r="AL76" s="137"/>
      <c r="AM76" s="137"/>
      <c r="AN76" s="137"/>
      <c r="AO76" s="137"/>
      <c r="AP76" s="137"/>
      <c r="AQ76" s="137"/>
      <c r="AR76" s="137"/>
    </row>
    <row r="77" spans="1:44" ht="15.6" x14ac:dyDescent="0.3">
      <c r="A77" s="137"/>
      <c r="B77" s="137"/>
      <c r="C77" s="137"/>
      <c r="D77" s="137"/>
      <c r="E77" s="137"/>
      <c r="F77" s="137"/>
      <c r="G77" s="137"/>
      <c r="H77" s="137"/>
      <c r="I77" s="137"/>
      <c r="J77" s="137"/>
      <c r="K77" s="137"/>
      <c r="L77" s="137"/>
      <c r="M77" s="137"/>
      <c r="N77" s="137"/>
      <c r="O77" s="137"/>
      <c r="P77" s="137"/>
      <c r="Q77" s="137"/>
      <c r="R77" s="137"/>
      <c r="S77" s="137"/>
      <c r="T77" s="137"/>
      <c r="U77" s="137"/>
      <c r="V77" s="137"/>
      <c r="W77" s="137"/>
      <c r="X77" s="137"/>
      <c r="Y77" s="137"/>
      <c r="Z77" s="137"/>
      <c r="AA77" s="137"/>
      <c r="AB77" s="137"/>
      <c r="AC77" s="137"/>
      <c r="AD77" s="137"/>
      <c r="AE77" s="137"/>
      <c r="AF77" s="137"/>
      <c r="AG77" s="137"/>
      <c r="AH77" s="137"/>
      <c r="AI77" s="137"/>
      <c r="AJ77" s="137"/>
      <c r="AK77" s="137"/>
      <c r="AL77" s="137"/>
      <c r="AM77" s="137"/>
      <c r="AN77" s="137"/>
      <c r="AO77" s="137"/>
      <c r="AP77" s="137"/>
      <c r="AQ77" s="137"/>
      <c r="AR77" s="137"/>
    </row>
    <row r="78" spans="1:44" ht="15.6" x14ac:dyDescent="0.3">
      <c r="A78" s="137"/>
      <c r="B78" s="137"/>
      <c r="C78" s="137"/>
      <c r="D78" s="137"/>
      <c r="E78" s="137"/>
      <c r="F78" s="137"/>
      <c r="G78" s="137"/>
      <c r="H78" s="137"/>
      <c r="I78" s="137"/>
      <c r="J78" s="137"/>
      <c r="K78" s="137"/>
      <c r="L78" s="137"/>
      <c r="M78" s="137"/>
      <c r="N78" s="137"/>
      <c r="O78" s="137"/>
      <c r="P78" s="137"/>
      <c r="Q78" s="137"/>
      <c r="R78" s="137"/>
      <c r="S78" s="137"/>
      <c r="T78" s="137"/>
      <c r="U78" s="137"/>
      <c r="V78" s="137"/>
      <c r="W78" s="137"/>
      <c r="X78" s="137"/>
      <c r="Y78" s="137"/>
      <c r="Z78" s="137"/>
      <c r="AA78" s="137"/>
      <c r="AB78" s="137"/>
      <c r="AC78" s="137"/>
      <c r="AD78" s="137"/>
      <c r="AE78" s="137"/>
      <c r="AF78" s="137"/>
      <c r="AG78" s="137"/>
      <c r="AH78" s="137"/>
      <c r="AI78" s="137"/>
      <c r="AJ78" s="137"/>
      <c r="AK78" s="137"/>
      <c r="AL78" s="137"/>
      <c r="AM78" s="137"/>
      <c r="AN78" s="137"/>
      <c r="AO78" s="137"/>
      <c r="AP78" s="137"/>
      <c r="AQ78" s="137"/>
      <c r="AR78" s="137"/>
    </row>
    <row r="79" spans="1:44" ht="15.6" x14ac:dyDescent="0.3">
      <c r="A79" s="137"/>
      <c r="B79" s="137"/>
      <c r="C79" s="137"/>
      <c r="D79" s="137"/>
      <c r="E79" s="137"/>
      <c r="F79" s="137"/>
      <c r="G79" s="137"/>
      <c r="H79" s="137"/>
      <c r="I79" s="137"/>
      <c r="J79" s="137"/>
      <c r="K79" s="137"/>
      <c r="L79" s="137"/>
      <c r="M79" s="137"/>
      <c r="N79" s="137"/>
      <c r="O79" s="137"/>
      <c r="P79" s="137"/>
      <c r="Q79" s="137"/>
      <c r="R79" s="137"/>
      <c r="S79" s="137"/>
      <c r="T79" s="137"/>
      <c r="U79" s="137"/>
      <c r="V79" s="137"/>
      <c r="W79" s="137"/>
      <c r="X79" s="137"/>
      <c r="Y79" s="137"/>
      <c r="Z79" s="137"/>
      <c r="AA79" s="137"/>
      <c r="AB79" s="137"/>
      <c r="AC79" s="137"/>
      <c r="AD79" s="137"/>
      <c r="AE79" s="137"/>
      <c r="AF79" s="137"/>
      <c r="AG79" s="137"/>
      <c r="AH79" s="137"/>
      <c r="AI79" s="137"/>
      <c r="AJ79" s="137"/>
      <c r="AK79" s="137"/>
      <c r="AL79" s="137"/>
      <c r="AM79" s="137"/>
      <c r="AN79" s="137"/>
      <c r="AO79" s="137"/>
      <c r="AP79" s="137"/>
      <c r="AQ79" s="137"/>
      <c r="AR79" s="137"/>
    </row>
    <row r="80" spans="1:44" ht="15.6" x14ac:dyDescent="0.3">
      <c r="A80" s="137"/>
      <c r="B80" s="137"/>
      <c r="C80" s="137"/>
      <c r="D80" s="137"/>
      <c r="E80" s="137"/>
      <c r="F80" s="137"/>
      <c r="G80" s="137"/>
      <c r="H80" s="137"/>
      <c r="I80" s="137"/>
      <c r="J80" s="137"/>
      <c r="K80" s="137"/>
      <c r="L80" s="137"/>
      <c r="M80" s="137"/>
      <c r="N80" s="137"/>
      <c r="O80" s="137"/>
      <c r="P80" s="137"/>
      <c r="Q80" s="137"/>
      <c r="R80" s="137"/>
      <c r="S80" s="137"/>
      <c r="T80" s="137"/>
      <c r="U80" s="137"/>
      <c r="V80" s="137"/>
      <c r="W80" s="137"/>
      <c r="X80" s="137"/>
      <c r="Y80" s="137"/>
      <c r="Z80" s="137"/>
      <c r="AA80" s="137"/>
      <c r="AB80" s="137"/>
      <c r="AC80" s="137"/>
      <c r="AD80" s="137"/>
      <c r="AE80" s="137"/>
      <c r="AF80" s="137"/>
      <c r="AG80" s="137"/>
      <c r="AH80" s="137"/>
      <c r="AI80" s="137"/>
      <c r="AJ80" s="137"/>
      <c r="AK80" s="137"/>
      <c r="AL80" s="137"/>
      <c r="AM80" s="137"/>
      <c r="AN80" s="137"/>
      <c r="AO80" s="137"/>
      <c r="AP80" s="137"/>
      <c r="AQ80" s="137"/>
      <c r="AR80" s="137"/>
    </row>
    <row r="81" spans="1:44" ht="15.6" x14ac:dyDescent="0.3">
      <c r="A81" s="137"/>
      <c r="B81" s="137"/>
      <c r="C81" s="137"/>
      <c r="D81" s="137"/>
      <c r="E81" s="137"/>
      <c r="F81" s="137"/>
      <c r="G81" s="137"/>
      <c r="H81" s="137"/>
      <c r="I81" s="137"/>
      <c r="J81" s="137"/>
      <c r="K81" s="137"/>
      <c r="L81" s="137"/>
      <c r="M81" s="137"/>
      <c r="N81" s="137"/>
      <c r="O81" s="137"/>
      <c r="P81" s="137"/>
      <c r="Q81" s="137"/>
      <c r="R81" s="137"/>
      <c r="S81" s="137"/>
      <c r="T81" s="137"/>
      <c r="U81" s="137"/>
      <c r="V81" s="137"/>
      <c r="W81" s="137"/>
      <c r="X81" s="137"/>
      <c r="Y81" s="137"/>
      <c r="Z81" s="137"/>
      <c r="AA81" s="137"/>
      <c r="AB81" s="137"/>
      <c r="AC81" s="137"/>
      <c r="AD81" s="137"/>
      <c r="AE81" s="137"/>
      <c r="AF81" s="137"/>
      <c r="AG81" s="137"/>
      <c r="AH81" s="137"/>
      <c r="AI81" s="137"/>
      <c r="AJ81" s="137"/>
      <c r="AK81" s="137"/>
      <c r="AL81" s="137"/>
      <c r="AM81" s="137"/>
      <c r="AN81" s="137"/>
      <c r="AO81" s="137"/>
      <c r="AP81" s="137"/>
      <c r="AQ81" s="137"/>
      <c r="AR81" s="137"/>
    </row>
    <row r="82" spans="1:44" ht="15.6" x14ac:dyDescent="0.3">
      <c r="A82" s="137"/>
      <c r="B82" s="137"/>
      <c r="C82" s="137"/>
      <c r="D82" s="137"/>
      <c r="E82" s="137"/>
      <c r="F82" s="137"/>
      <c r="G82" s="137"/>
      <c r="H82" s="137"/>
      <c r="I82" s="137"/>
      <c r="J82" s="137"/>
      <c r="K82" s="137"/>
      <c r="L82" s="137"/>
      <c r="M82" s="137"/>
      <c r="N82" s="137"/>
      <c r="O82" s="137"/>
      <c r="P82" s="137"/>
      <c r="Q82" s="137"/>
      <c r="R82" s="137"/>
      <c r="S82" s="137"/>
      <c r="T82" s="137"/>
      <c r="U82" s="137"/>
      <c r="V82" s="137"/>
      <c r="W82" s="137"/>
      <c r="X82" s="137"/>
      <c r="Y82" s="137"/>
      <c r="Z82" s="137"/>
      <c r="AA82" s="137"/>
      <c r="AB82" s="137"/>
      <c r="AC82" s="137"/>
      <c r="AD82" s="137"/>
      <c r="AE82" s="137"/>
      <c r="AF82" s="137"/>
      <c r="AG82" s="137"/>
      <c r="AH82" s="137"/>
      <c r="AI82" s="137"/>
      <c r="AJ82" s="137"/>
      <c r="AK82" s="137"/>
      <c r="AL82" s="137"/>
      <c r="AM82" s="137"/>
      <c r="AN82" s="137"/>
      <c r="AO82" s="137"/>
      <c r="AP82" s="137"/>
      <c r="AQ82" s="137"/>
      <c r="AR82" s="137"/>
    </row>
    <row r="83" spans="1:44" ht="15.6" x14ac:dyDescent="0.3">
      <c r="A83" s="137"/>
      <c r="B83" s="137"/>
      <c r="C83" s="137"/>
      <c r="D83" s="137"/>
      <c r="E83" s="137"/>
      <c r="F83" s="137"/>
      <c r="G83" s="137"/>
      <c r="H83" s="137"/>
      <c r="I83" s="137"/>
      <c r="J83" s="137"/>
      <c r="K83" s="137"/>
      <c r="L83" s="137"/>
      <c r="M83" s="137"/>
      <c r="N83" s="137"/>
      <c r="O83" s="137"/>
      <c r="P83" s="137"/>
      <c r="Q83" s="137"/>
      <c r="R83" s="137"/>
      <c r="S83" s="137"/>
      <c r="T83" s="137"/>
      <c r="U83" s="137"/>
      <c r="V83" s="137"/>
      <c r="W83" s="137"/>
      <c r="X83" s="137"/>
      <c r="Y83" s="137"/>
      <c r="Z83" s="137"/>
      <c r="AA83" s="137"/>
      <c r="AB83" s="137"/>
      <c r="AC83" s="137"/>
      <c r="AD83" s="137"/>
      <c r="AE83" s="137"/>
      <c r="AF83" s="137"/>
      <c r="AG83" s="137"/>
      <c r="AH83" s="137"/>
      <c r="AI83" s="137"/>
      <c r="AJ83" s="137"/>
      <c r="AK83" s="137"/>
      <c r="AL83" s="137"/>
      <c r="AM83" s="137"/>
      <c r="AN83" s="137"/>
      <c r="AO83" s="137"/>
      <c r="AP83" s="137"/>
      <c r="AQ83" s="137"/>
      <c r="AR83" s="137"/>
    </row>
    <row r="84" spans="1:44" ht="15.6" x14ac:dyDescent="0.3">
      <c r="A84" s="137"/>
      <c r="B84" s="137"/>
      <c r="C84" s="137"/>
      <c r="D84" s="137"/>
      <c r="E84" s="137"/>
      <c r="F84" s="137"/>
      <c r="G84" s="137"/>
      <c r="H84" s="137"/>
      <c r="I84" s="137"/>
      <c r="J84" s="137"/>
      <c r="K84" s="137"/>
      <c r="L84" s="137"/>
      <c r="M84" s="137"/>
      <c r="N84" s="137"/>
      <c r="O84" s="137"/>
      <c r="P84" s="137"/>
      <c r="Q84" s="137"/>
      <c r="R84" s="137"/>
      <c r="S84" s="137"/>
      <c r="T84" s="137"/>
      <c r="U84" s="137"/>
      <c r="V84" s="137"/>
      <c r="W84" s="137"/>
      <c r="X84" s="137"/>
      <c r="Y84" s="137"/>
      <c r="Z84" s="137"/>
      <c r="AA84" s="137"/>
      <c r="AB84" s="137"/>
      <c r="AC84" s="137"/>
      <c r="AD84" s="137"/>
      <c r="AE84" s="137"/>
      <c r="AF84" s="137"/>
      <c r="AG84" s="137"/>
      <c r="AH84" s="137"/>
      <c r="AI84" s="137"/>
      <c r="AJ84" s="137"/>
      <c r="AK84" s="137"/>
      <c r="AL84" s="137"/>
      <c r="AM84" s="137"/>
      <c r="AN84" s="137"/>
      <c r="AO84" s="137"/>
      <c r="AP84" s="137"/>
      <c r="AQ84" s="137"/>
      <c r="AR84" s="137"/>
    </row>
    <row r="85" spans="1:44" ht="15.6" x14ac:dyDescent="0.3">
      <c r="A85" s="137"/>
      <c r="B85" s="137"/>
      <c r="C85" s="137"/>
      <c r="D85" s="137"/>
      <c r="E85" s="137"/>
      <c r="F85" s="137"/>
      <c r="G85" s="137"/>
      <c r="H85" s="137"/>
      <c r="I85" s="137"/>
      <c r="J85" s="137"/>
      <c r="K85" s="137"/>
      <c r="L85" s="137"/>
      <c r="M85" s="137"/>
      <c r="N85" s="137"/>
      <c r="O85" s="137"/>
      <c r="P85" s="137"/>
      <c r="Q85" s="137"/>
      <c r="R85" s="137"/>
      <c r="S85" s="137"/>
      <c r="T85" s="137"/>
      <c r="U85" s="137"/>
      <c r="V85" s="137"/>
      <c r="W85" s="137"/>
      <c r="X85" s="137"/>
      <c r="Y85" s="137"/>
      <c r="Z85" s="137"/>
      <c r="AA85" s="137"/>
      <c r="AB85" s="137"/>
      <c r="AC85" s="137"/>
      <c r="AD85" s="137"/>
      <c r="AE85" s="137"/>
      <c r="AF85" s="137"/>
      <c r="AG85" s="137"/>
      <c r="AH85" s="137"/>
      <c r="AI85" s="137"/>
      <c r="AJ85" s="137"/>
      <c r="AK85" s="137"/>
      <c r="AL85" s="137"/>
      <c r="AM85" s="137"/>
      <c r="AN85" s="137"/>
      <c r="AO85" s="137"/>
      <c r="AP85" s="137"/>
      <c r="AQ85" s="137"/>
      <c r="AR85" s="137"/>
    </row>
    <row r="86" spans="1:44" ht="15.6" x14ac:dyDescent="0.3">
      <c r="A86" s="137"/>
      <c r="B86" s="137"/>
      <c r="C86" s="137"/>
      <c r="D86" s="137"/>
      <c r="E86" s="137"/>
      <c r="F86" s="137"/>
      <c r="G86" s="137"/>
      <c r="H86" s="137"/>
      <c r="I86" s="137"/>
      <c r="J86" s="137"/>
      <c r="K86" s="137"/>
      <c r="L86" s="137"/>
      <c r="M86" s="137"/>
      <c r="N86" s="137"/>
      <c r="O86" s="137"/>
      <c r="P86" s="137"/>
      <c r="Q86" s="137"/>
      <c r="R86" s="137"/>
      <c r="S86" s="137"/>
      <c r="T86" s="137"/>
      <c r="U86" s="137"/>
      <c r="V86" s="137"/>
      <c r="W86" s="137"/>
      <c r="X86" s="137"/>
      <c r="Y86" s="137"/>
      <c r="Z86" s="137"/>
      <c r="AA86" s="137"/>
      <c r="AB86" s="137"/>
      <c r="AC86" s="137"/>
      <c r="AD86" s="137"/>
      <c r="AE86" s="137"/>
      <c r="AF86" s="137"/>
      <c r="AG86" s="137"/>
      <c r="AH86" s="137"/>
      <c r="AI86" s="137"/>
      <c r="AJ86" s="137"/>
      <c r="AK86" s="137"/>
      <c r="AL86" s="137"/>
      <c r="AM86" s="137"/>
      <c r="AN86" s="137"/>
      <c r="AO86" s="137"/>
      <c r="AP86" s="137"/>
      <c r="AQ86" s="137"/>
      <c r="AR86" s="137"/>
    </row>
    <row r="87" spans="1:44" ht="15.6" x14ac:dyDescent="0.3">
      <c r="A87" s="137"/>
      <c r="B87" s="137"/>
      <c r="C87" s="137"/>
      <c r="D87" s="137"/>
      <c r="E87" s="137"/>
      <c r="F87" s="137"/>
      <c r="G87" s="137"/>
      <c r="H87" s="137"/>
      <c r="I87" s="137"/>
      <c r="J87" s="137"/>
      <c r="K87" s="137"/>
      <c r="L87" s="137"/>
      <c r="M87" s="137"/>
      <c r="N87" s="137"/>
      <c r="O87" s="137"/>
      <c r="P87" s="137"/>
      <c r="Q87" s="137"/>
      <c r="R87" s="137"/>
      <c r="S87" s="137"/>
      <c r="T87" s="137"/>
      <c r="U87" s="137"/>
      <c r="V87" s="137"/>
      <c r="W87" s="137"/>
      <c r="X87" s="137"/>
      <c r="Y87" s="137"/>
      <c r="Z87" s="137"/>
      <c r="AA87" s="137"/>
      <c r="AB87" s="137"/>
      <c r="AC87" s="137"/>
      <c r="AD87" s="137"/>
      <c r="AE87" s="137"/>
      <c r="AF87" s="137"/>
      <c r="AG87" s="137"/>
      <c r="AH87" s="137"/>
      <c r="AI87" s="137"/>
      <c r="AJ87" s="137"/>
      <c r="AK87" s="137"/>
      <c r="AL87" s="137"/>
      <c r="AM87" s="137"/>
      <c r="AN87" s="137"/>
      <c r="AO87" s="137"/>
      <c r="AP87" s="137"/>
      <c r="AQ87" s="137"/>
      <c r="AR87" s="137"/>
    </row>
    <row r="88" spans="1:44" ht="15.6" x14ac:dyDescent="0.3">
      <c r="A88" s="137"/>
      <c r="B88" s="137"/>
      <c r="C88" s="137"/>
      <c r="D88" s="137"/>
      <c r="E88" s="137"/>
      <c r="F88" s="137"/>
      <c r="G88" s="137"/>
      <c r="H88" s="137"/>
      <c r="I88" s="137"/>
      <c r="J88" s="137"/>
      <c r="K88" s="137"/>
      <c r="L88" s="137"/>
      <c r="M88" s="137"/>
      <c r="N88" s="137"/>
      <c r="O88" s="137"/>
      <c r="P88" s="137"/>
      <c r="Q88" s="137"/>
      <c r="R88" s="137"/>
      <c r="S88" s="137"/>
      <c r="T88" s="137"/>
      <c r="U88" s="137"/>
      <c r="V88" s="137"/>
      <c r="W88" s="137"/>
      <c r="X88" s="137"/>
      <c r="Y88" s="137"/>
      <c r="Z88" s="137"/>
      <c r="AA88" s="137"/>
      <c r="AB88" s="137"/>
      <c r="AC88" s="137"/>
      <c r="AD88" s="137"/>
      <c r="AE88" s="137"/>
      <c r="AF88" s="137"/>
      <c r="AG88" s="137"/>
      <c r="AH88" s="137"/>
      <c r="AI88" s="137"/>
      <c r="AJ88" s="137"/>
      <c r="AK88" s="137"/>
      <c r="AL88" s="137"/>
      <c r="AM88" s="137"/>
      <c r="AN88" s="137"/>
      <c r="AO88" s="137"/>
      <c r="AP88" s="137"/>
      <c r="AQ88" s="137"/>
      <c r="AR88" s="137"/>
    </row>
    <row r="89" spans="1:44" ht="15.6" x14ac:dyDescent="0.3">
      <c r="A89" s="137"/>
      <c r="B89" s="137"/>
      <c r="C89" s="137"/>
      <c r="D89" s="137"/>
      <c r="E89" s="137"/>
      <c r="F89" s="137"/>
      <c r="G89" s="137"/>
      <c r="H89" s="137"/>
      <c r="I89" s="137"/>
      <c r="J89" s="137"/>
      <c r="K89" s="137"/>
      <c r="L89" s="137"/>
      <c r="M89" s="137"/>
      <c r="N89" s="137"/>
      <c r="O89" s="137"/>
      <c r="P89" s="137"/>
      <c r="Q89" s="137"/>
      <c r="R89" s="137"/>
      <c r="S89" s="137"/>
      <c r="T89" s="137"/>
      <c r="U89" s="137"/>
      <c r="V89" s="137"/>
      <c r="W89" s="137"/>
      <c r="X89" s="137"/>
      <c r="Y89" s="137"/>
      <c r="Z89" s="137"/>
      <c r="AA89" s="137"/>
      <c r="AB89" s="137"/>
      <c r="AC89" s="137"/>
      <c r="AD89" s="137"/>
      <c r="AE89" s="137"/>
      <c r="AF89" s="137"/>
      <c r="AG89" s="137"/>
      <c r="AH89" s="137"/>
      <c r="AI89" s="137"/>
      <c r="AJ89" s="137"/>
      <c r="AK89" s="137"/>
      <c r="AL89" s="137"/>
      <c r="AM89" s="137"/>
      <c r="AN89" s="137"/>
      <c r="AO89" s="137"/>
      <c r="AP89" s="137"/>
      <c r="AQ89" s="137"/>
      <c r="AR89" s="137"/>
    </row>
    <row r="90" spans="1:44" ht="15.6" x14ac:dyDescent="0.3">
      <c r="A90" s="137"/>
      <c r="B90" s="137"/>
      <c r="C90" s="137"/>
      <c r="D90" s="137"/>
      <c r="E90" s="137"/>
      <c r="F90" s="137"/>
      <c r="G90" s="137"/>
      <c r="H90" s="137"/>
      <c r="I90" s="137"/>
      <c r="J90" s="137"/>
      <c r="K90" s="137"/>
      <c r="L90" s="137"/>
      <c r="M90" s="137"/>
      <c r="N90" s="137"/>
      <c r="O90" s="137"/>
      <c r="P90" s="137"/>
      <c r="Q90" s="137"/>
      <c r="R90" s="137"/>
      <c r="S90" s="137"/>
      <c r="T90" s="137"/>
      <c r="U90" s="137"/>
      <c r="V90" s="137"/>
      <c r="W90" s="137"/>
      <c r="X90" s="137"/>
      <c r="Y90" s="137"/>
      <c r="Z90" s="137"/>
      <c r="AA90" s="137"/>
      <c r="AB90" s="137"/>
      <c r="AC90" s="137"/>
      <c r="AD90" s="137"/>
      <c r="AE90" s="137"/>
      <c r="AF90" s="137"/>
      <c r="AG90" s="137"/>
      <c r="AH90" s="137"/>
      <c r="AI90" s="137"/>
      <c r="AJ90" s="137"/>
      <c r="AK90" s="137"/>
      <c r="AL90" s="137"/>
      <c r="AM90" s="137"/>
      <c r="AN90" s="137"/>
      <c r="AO90" s="137"/>
      <c r="AP90" s="137"/>
      <c r="AQ90" s="137"/>
      <c r="AR90" s="137"/>
    </row>
    <row r="91" spans="1:44" ht="15.6" x14ac:dyDescent="0.3">
      <c r="A91" s="137"/>
      <c r="B91" s="137"/>
      <c r="C91" s="137"/>
      <c r="D91" s="137"/>
      <c r="E91" s="137"/>
      <c r="F91" s="137"/>
      <c r="G91" s="137"/>
      <c r="H91" s="137"/>
      <c r="I91" s="137"/>
      <c r="J91" s="137"/>
      <c r="K91" s="137"/>
      <c r="L91" s="137"/>
      <c r="M91" s="137"/>
      <c r="N91" s="137"/>
      <c r="O91" s="137"/>
      <c r="P91" s="137"/>
      <c r="Q91" s="137"/>
      <c r="R91" s="137"/>
      <c r="S91" s="137"/>
      <c r="T91" s="137"/>
      <c r="U91" s="137"/>
      <c r="V91" s="137"/>
      <c r="W91" s="137"/>
      <c r="X91" s="137"/>
      <c r="Y91" s="137"/>
      <c r="Z91" s="137"/>
      <c r="AA91" s="137"/>
      <c r="AB91" s="137"/>
      <c r="AC91" s="137"/>
      <c r="AD91" s="137"/>
      <c r="AE91" s="137"/>
      <c r="AF91" s="137"/>
      <c r="AG91" s="137"/>
      <c r="AH91" s="137"/>
      <c r="AI91" s="137"/>
      <c r="AJ91" s="137"/>
      <c r="AK91" s="137"/>
      <c r="AL91" s="137"/>
      <c r="AM91" s="137"/>
      <c r="AN91" s="137"/>
      <c r="AO91" s="137"/>
      <c r="AP91" s="137"/>
      <c r="AQ91" s="137"/>
      <c r="AR91" s="137"/>
    </row>
    <row r="92" spans="1:44" ht="15.6" x14ac:dyDescent="0.3">
      <c r="A92" s="137"/>
      <c r="B92" s="137"/>
      <c r="C92" s="137"/>
      <c r="D92" s="137"/>
      <c r="E92" s="137"/>
      <c r="F92" s="137"/>
      <c r="G92" s="137"/>
      <c r="H92" s="137"/>
      <c r="I92" s="137"/>
      <c r="J92" s="137"/>
      <c r="K92" s="137"/>
      <c r="L92" s="137"/>
      <c r="M92" s="137"/>
      <c r="N92" s="137"/>
      <c r="O92" s="137"/>
      <c r="P92" s="137"/>
      <c r="Q92" s="137"/>
      <c r="R92" s="137"/>
      <c r="S92" s="137"/>
      <c r="T92" s="137"/>
      <c r="U92" s="137"/>
      <c r="V92" s="137"/>
      <c r="W92" s="137"/>
      <c r="X92" s="137"/>
      <c r="Y92" s="137"/>
      <c r="Z92" s="137"/>
      <c r="AA92" s="137"/>
      <c r="AB92" s="137"/>
      <c r="AC92" s="137"/>
      <c r="AD92" s="137"/>
      <c r="AE92" s="137"/>
      <c r="AF92" s="137"/>
      <c r="AG92" s="137"/>
      <c r="AH92" s="137"/>
      <c r="AI92" s="137"/>
      <c r="AJ92" s="137"/>
      <c r="AK92" s="137"/>
      <c r="AL92" s="137"/>
      <c r="AM92" s="137"/>
      <c r="AN92" s="137"/>
      <c r="AO92" s="137"/>
      <c r="AP92" s="137"/>
      <c r="AQ92" s="137"/>
      <c r="AR92" s="137"/>
    </row>
    <row r="93" spans="1:44" ht="15.6" x14ac:dyDescent="0.3">
      <c r="A93" s="137"/>
      <c r="B93" s="137"/>
      <c r="C93" s="137"/>
      <c r="D93" s="137"/>
      <c r="E93" s="137"/>
      <c r="F93" s="137"/>
      <c r="G93" s="137"/>
      <c r="H93" s="137"/>
      <c r="I93" s="137"/>
      <c r="J93" s="137"/>
      <c r="K93" s="137"/>
      <c r="L93" s="137"/>
      <c r="M93" s="137"/>
      <c r="N93" s="137"/>
      <c r="O93" s="137"/>
      <c r="P93" s="137"/>
      <c r="Q93" s="137"/>
      <c r="R93" s="137"/>
      <c r="S93" s="137"/>
      <c r="T93" s="137"/>
      <c r="U93" s="137"/>
      <c r="V93" s="137"/>
      <c r="W93" s="137"/>
      <c r="X93" s="137"/>
      <c r="Y93" s="137"/>
      <c r="Z93" s="137"/>
      <c r="AA93" s="137"/>
      <c r="AB93" s="137"/>
      <c r="AC93" s="137"/>
      <c r="AD93" s="137"/>
      <c r="AE93" s="137"/>
      <c r="AF93" s="137"/>
      <c r="AG93" s="137"/>
      <c r="AH93" s="137"/>
      <c r="AI93" s="137"/>
      <c r="AJ93" s="137"/>
      <c r="AK93" s="137"/>
      <c r="AL93" s="137"/>
      <c r="AM93" s="137"/>
      <c r="AN93" s="137"/>
      <c r="AO93" s="137"/>
      <c r="AP93" s="137"/>
      <c r="AQ93" s="137"/>
      <c r="AR93" s="137"/>
    </row>
    <row r="94" spans="1:44" ht="15.6" x14ac:dyDescent="0.3">
      <c r="A94" s="137"/>
      <c r="B94" s="137"/>
      <c r="C94" s="137"/>
      <c r="D94" s="137"/>
      <c r="E94" s="137"/>
      <c r="F94" s="137"/>
      <c r="G94" s="137"/>
      <c r="H94" s="137"/>
      <c r="I94" s="137"/>
      <c r="J94" s="137"/>
      <c r="K94" s="137"/>
      <c r="L94" s="137"/>
      <c r="M94" s="137"/>
      <c r="N94" s="137"/>
      <c r="O94" s="137"/>
      <c r="P94" s="137"/>
      <c r="Q94" s="137"/>
      <c r="R94" s="137"/>
      <c r="S94" s="137"/>
      <c r="T94" s="137"/>
      <c r="U94" s="137"/>
      <c r="V94" s="137"/>
      <c r="W94" s="137"/>
      <c r="X94" s="137"/>
      <c r="Y94" s="137"/>
      <c r="Z94" s="137"/>
      <c r="AA94" s="137"/>
      <c r="AB94" s="137"/>
      <c r="AC94" s="137"/>
      <c r="AD94" s="137"/>
      <c r="AE94" s="137"/>
      <c r="AF94" s="137"/>
      <c r="AG94" s="137"/>
      <c r="AH94" s="137"/>
      <c r="AI94" s="137"/>
      <c r="AJ94" s="137"/>
      <c r="AK94" s="137"/>
      <c r="AL94" s="137"/>
      <c r="AM94" s="137"/>
      <c r="AN94" s="137"/>
      <c r="AO94" s="137"/>
      <c r="AP94" s="137"/>
      <c r="AQ94" s="137"/>
      <c r="AR94" s="137"/>
    </row>
    <row r="95" spans="1:44" ht="15.6" x14ac:dyDescent="0.3">
      <c r="A95" s="137"/>
      <c r="B95" s="137"/>
      <c r="C95" s="137"/>
      <c r="D95" s="137"/>
      <c r="E95" s="137"/>
      <c r="F95" s="137"/>
      <c r="G95" s="137"/>
      <c r="H95" s="137"/>
      <c r="I95" s="137"/>
      <c r="J95" s="137"/>
      <c r="K95" s="137"/>
      <c r="L95" s="137"/>
      <c r="M95" s="137"/>
      <c r="N95" s="137"/>
      <c r="O95" s="137"/>
      <c r="P95" s="137"/>
      <c r="Q95" s="137"/>
      <c r="R95" s="137"/>
      <c r="S95" s="137"/>
      <c r="T95" s="137"/>
      <c r="U95" s="137"/>
      <c r="V95" s="137"/>
      <c r="W95" s="137"/>
      <c r="X95" s="137"/>
      <c r="Y95" s="137"/>
      <c r="Z95" s="137"/>
      <c r="AA95" s="137"/>
      <c r="AB95" s="137"/>
      <c r="AC95" s="137"/>
      <c r="AD95" s="137"/>
      <c r="AE95" s="137"/>
      <c r="AF95" s="137"/>
      <c r="AG95" s="137"/>
      <c r="AH95" s="137"/>
      <c r="AI95" s="137"/>
      <c r="AJ95" s="137"/>
      <c r="AK95" s="137"/>
      <c r="AL95" s="137"/>
      <c r="AM95" s="137"/>
      <c r="AN95" s="137"/>
      <c r="AO95" s="137"/>
      <c r="AP95" s="137"/>
      <c r="AQ95" s="137"/>
      <c r="AR95" s="137"/>
    </row>
    <row r="96" spans="1:44" ht="15.6" x14ac:dyDescent="0.3">
      <c r="A96" s="137"/>
      <c r="B96" s="137"/>
      <c r="C96" s="137"/>
      <c r="D96" s="137"/>
      <c r="E96" s="137"/>
      <c r="F96" s="137"/>
      <c r="G96" s="137"/>
      <c r="H96" s="137"/>
      <c r="I96" s="137"/>
      <c r="J96" s="137"/>
      <c r="K96" s="137"/>
      <c r="L96" s="137"/>
      <c r="M96" s="137"/>
      <c r="N96" s="137"/>
      <c r="O96" s="137"/>
      <c r="P96" s="137"/>
      <c r="Q96" s="137"/>
      <c r="R96" s="137"/>
      <c r="S96" s="137"/>
      <c r="T96" s="137"/>
      <c r="U96" s="137"/>
      <c r="V96" s="137"/>
      <c r="W96" s="137"/>
      <c r="X96" s="137"/>
      <c r="Y96" s="137"/>
      <c r="Z96" s="137"/>
      <c r="AA96" s="137"/>
      <c r="AB96" s="137"/>
      <c r="AC96" s="137"/>
      <c r="AD96" s="137"/>
      <c r="AE96" s="137"/>
      <c r="AF96" s="137"/>
      <c r="AG96" s="137"/>
      <c r="AH96" s="137"/>
      <c r="AI96" s="137"/>
      <c r="AJ96" s="137"/>
      <c r="AK96" s="137"/>
      <c r="AL96" s="137"/>
      <c r="AM96" s="137"/>
      <c r="AN96" s="137"/>
      <c r="AO96" s="137"/>
      <c r="AP96" s="137"/>
      <c r="AQ96" s="137"/>
      <c r="AR96" s="137"/>
    </row>
    <row r="97" spans="1:44" ht="15.6" x14ac:dyDescent="0.3">
      <c r="A97" s="137"/>
      <c r="B97" s="137"/>
      <c r="C97" s="137"/>
      <c r="D97" s="137"/>
      <c r="E97" s="137"/>
      <c r="F97" s="137"/>
      <c r="G97" s="137"/>
      <c r="H97" s="137"/>
      <c r="I97" s="137"/>
      <c r="J97" s="137"/>
      <c r="K97" s="137"/>
      <c r="L97" s="137"/>
      <c r="M97" s="137"/>
      <c r="N97" s="137"/>
      <c r="O97" s="137"/>
      <c r="P97" s="137"/>
      <c r="Q97" s="137"/>
      <c r="R97" s="137"/>
      <c r="S97" s="137"/>
      <c r="T97" s="137"/>
      <c r="U97" s="137"/>
      <c r="V97" s="137"/>
      <c r="W97" s="137"/>
      <c r="X97" s="137"/>
      <c r="Y97" s="137"/>
      <c r="Z97" s="137"/>
      <c r="AA97" s="137"/>
      <c r="AB97" s="137"/>
      <c r="AC97" s="137"/>
      <c r="AD97" s="137"/>
      <c r="AE97" s="137"/>
      <c r="AF97" s="137"/>
      <c r="AG97" s="137"/>
      <c r="AH97" s="137"/>
      <c r="AI97" s="137"/>
      <c r="AJ97" s="137"/>
      <c r="AK97" s="137"/>
      <c r="AL97" s="137"/>
      <c r="AM97" s="137"/>
      <c r="AN97" s="137"/>
      <c r="AO97" s="137"/>
      <c r="AP97" s="137"/>
      <c r="AQ97" s="137"/>
      <c r="AR97" s="137"/>
    </row>
    <row r="98" spans="1:44" ht="15.6" x14ac:dyDescent="0.3">
      <c r="A98" s="137"/>
      <c r="B98" s="137"/>
      <c r="C98" s="137"/>
      <c r="D98" s="137"/>
      <c r="E98" s="137"/>
      <c r="F98" s="137"/>
      <c r="G98" s="137"/>
      <c r="H98" s="137"/>
      <c r="I98" s="137"/>
      <c r="J98" s="137"/>
      <c r="K98" s="137"/>
      <c r="L98" s="137"/>
      <c r="M98" s="137"/>
      <c r="N98" s="137"/>
      <c r="O98" s="137"/>
      <c r="P98" s="137"/>
      <c r="Q98" s="137"/>
      <c r="R98" s="137"/>
      <c r="S98" s="137"/>
      <c r="T98" s="137"/>
      <c r="U98" s="137"/>
      <c r="V98" s="137"/>
      <c r="W98" s="137"/>
      <c r="X98" s="137"/>
      <c r="Y98" s="137"/>
      <c r="Z98" s="137"/>
      <c r="AA98" s="137"/>
      <c r="AB98" s="137"/>
      <c r="AC98" s="137"/>
      <c r="AD98" s="137"/>
      <c r="AE98" s="137"/>
      <c r="AF98" s="137"/>
      <c r="AG98" s="137"/>
      <c r="AH98" s="137"/>
      <c r="AI98" s="137"/>
      <c r="AJ98" s="137"/>
      <c r="AK98" s="137"/>
      <c r="AL98" s="137"/>
      <c r="AM98" s="137"/>
      <c r="AN98" s="137"/>
      <c r="AO98" s="137"/>
      <c r="AP98" s="137"/>
      <c r="AQ98" s="137"/>
      <c r="AR98" s="137"/>
    </row>
    <row r="99" spans="1:44" ht="15.6" x14ac:dyDescent="0.3">
      <c r="A99" s="137"/>
      <c r="B99" s="137"/>
      <c r="C99" s="137"/>
      <c r="D99" s="137"/>
      <c r="E99" s="137"/>
      <c r="F99" s="137"/>
      <c r="G99" s="137"/>
      <c r="H99" s="137"/>
      <c r="I99" s="137"/>
      <c r="J99" s="137"/>
      <c r="K99" s="137"/>
      <c r="L99" s="137"/>
      <c r="M99" s="137"/>
      <c r="N99" s="137"/>
      <c r="O99" s="137"/>
      <c r="P99" s="137"/>
      <c r="Q99" s="137"/>
      <c r="R99" s="137"/>
      <c r="S99" s="137"/>
      <c r="T99" s="137"/>
      <c r="U99" s="137"/>
      <c r="V99" s="137"/>
      <c r="W99" s="137"/>
      <c r="X99" s="137"/>
      <c r="Y99" s="137"/>
      <c r="Z99" s="137"/>
      <c r="AA99" s="137"/>
      <c r="AB99" s="137"/>
      <c r="AC99" s="137"/>
      <c r="AD99" s="137"/>
      <c r="AE99" s="137"/>
      <c r="AF99" s="137"/>
      <c r="AG99" s="137"/>
      <c r="AH99" s="137"/>
      <c r="AI99" s="137"/>
      <c r="AJ99" s="137"/>
      <c r="AK99" s="137"/>
      <c r="AL99" s="137"/>
      <c r="AM99" s="137"/>
      <c r="AN99" s="137"/>
      <c r="AO99" s="137"/>
      <c r="AP99" s="137"/>
      <c r="AQ99" s="137"/>
      <c r="AR99" s="137"/>
    </row>
    <row r="100" spans="1:44" ht="15.6" x14ac:dyDescent="0.3">
      <c r="A100" s="137"/>
      <c r="B100" s="137"/>
      <c r="C100" s="137"/>
      <c r="D100" s="137"/>
      <c r="E100" s="137"/>
      <c r="F100" s="137"/>
      <c r="G100" s="137"/>
      <c r="H100" s="137"/>
      <c r="I100" s="137"/>
      <c r="J100" s="137"/>
      <c r="K100" s="137"/>
      <c r="L100" s="137"/>
      <c r="M100" s="137"/>
      <c r="N100" s="137"/>
      <c r="O100" s="137"/>
      <c r="P100" s="137"/>
      <c r="Q100" s="137"/>
      <c r="R100" s="137"/>
      <c r="S100" s="137"/>
      <c r="T100" s="137"/>
      <c r="U100" s="137"/>
      <c r="V100" s="137"/>
      <c r="W100" s="137"/>
      <c r="X100" s="137"/>
      <c r="Y100" s="137"/>
      <c r="Z100" s="137"/>
      <c r="AA100" s="137"/>
      <c r="AB100" s="137"/>
      <c r="AC100" s="137"/>
      <c r="AD100" s="137"/>
      <c r="AE100" s="137"/>
      <c r="AF100" s="137"/>
      <c r="AG100" s="137"/>
      <c r="AH100" s="137"/>
      <c r="AI100" s="137"/>
      <c r="AJ100" s="137"/>
      <c r="AK100" s="137"/>
      <c r="AL100" s="137"/>
      <c r="AM100" s="137"/>
      <c r="AN100" s="137"/>
      <c r="AO100" s="137"/>
      <c r="AP100" s="137"/>
      <c r="AQ100" s="137"/>
      <c r="AR100" s="137"/>
    </row>
    <row r="101" spans="1:44" ht="15.6" x14ac:dyDescent="0.3">
      <c r="A101" s="137"/>
      <c r="B101" s="137"/>
      <c r="C101" s="137"/>
      <c r="D101" s="137"/>
      <c r="E101" s="137"/>
      <c r="F101" s="137"/>
      <c r="G101" s="137"/>
      <c r="H101" s="137"/>
      <c r="I101" s="137"/>
      <c r="J101" s="137"/>
      <c r="K101" s="137"/>
      <c r="L101" s="137"/>
      <c r="M101" s="137"/>
      <c r="N101" s="137"/>
      <c r="O101" s="137"/>
      <c r="P101" s="137"/>
      <c r="Q101" s="137"/>
      <c r="R101" s="137"/>
      <c r="S101" s="137"/>
      <c r="T101" s="137"/>
      <c r="U101" s="137"/>
      <c r="V101" s="137"/>
      <c r="W101" s="137"/>
      <c r="X101" s="137"/>
      <c r="Y101" s="137"/>
      <c r="Z101" s="137"/>
      <c r="AA101" s="137"/>
      <c r="AB101" s="137"/>
      <c r="AC101" s="137"/>
      <c r="AD101" s="137"/>
      <c r="AE101" s="137"/>
      <c r="AF101" s="137"/>
      <c r="AG101" s="137"/>
      <c r="AH101" s="137"/>
      <c r="AI101" s="137"/>
      <c r="AJ101" s="137"/>
      <c r="AK101" s="137"/>
      <c r="AL101" s="137"/>
      <c r="AM101" s="137"/>
      <c r="AN101" s="137"/>
      <c r="AO101" s="137"/>
      <c r="AP101" s="137"/>
      <c r="AQ101" s="137"/>
      <c r="AR101" s="137"/>
    </row>
    <row r="102" spans="1:44" ht="15.6" x14ac:dyDescent="0.3">
      <c r="A102" s="137"/>
      <c r="B102" s="137"/>
      <c r="C102" s="137"/>
      <c r="D102" s="137"/>
      <c r="E102" s="137"/>
      <c r="F102" s="137"/>
      <c r="G102" s="137"/>
      <c r="H102" s="137"/>
      <c r="I102" s="137"/>
      <c r="J102" s="137"/>
      <c r="K102" s="137"/>
      <c r="L102" s="137"/>
      <c r="M102" s="137"/>
      <c r="N102" s="137"/>
      <c r="O102" s="137"/>
      <c r="P102" s="137"/>
      <c r="Q102" s="137"/>
      <c r="R102" s="137"/>
      <c r="S102" s="137"/>
      <c r="T102" s="137"/>
      <c r="U102" s="137"/>
      <c r="V102" s="137"/>
      <c r="W102" s="137"/>
      <c r="X102" s="137"/>
      <c r="Y102" s="137"/>
      <c r="Z102" s="137"/>
      <c r="AA102" s="137"/>
      <c r="AB102" s="137"/>
      <c r="AC102" s="137"/>
      <c r="AD102" s="137"/>
      <c r="AE102" s="137"/>
      <c r="AF102" s="137"/>
      <c r="AG102" s="137"/>
      <c r="AH102" s="137"/>
      <c r="AI102" s="137"/>
      <c r="AJ102" s="137"/>
      <c r="AK102" s="137"/>
      <c r="AL102" s="137"/>
      <c r="AM102" s="137"/>
      <c r="AN102" s="137"/>
      <c r="AO102" s="137"/>
      <c r="AP102" s="137"/>
      <c r="AQ102" s="137"/>
      <c r="AR102" s="137"/>
    </row>
    <row r="103" spans="1:44" ht="15.6" x14ac:dyDescent="0.3">
      <c r="A103" s="137"/>
      <c r="B103" s="137"/>
      <c r="C103" s="137"/>
      <c r="D103" s="137"/>
      <c r="E103" s="137"/>
      <c r="F103" s="137"/>
      <c r="G103" s="137"/>
      <c r="H103" s="137"/>
      <c r="I103" s="137"/>
      <c r="J103" s="137"/>
      <c r="K103" s="137"/>
      <c r="L103" s="137"/>
      <c r="M103" s="137"/>
      <c r="N103" s="137"/>
      <c r="O103" s="137"/>
      <c r="P103" s="137"/>
      <c r="Q103" s="137"/>
      <c r="R103" s="137"/>
      <c r="S103" s="137"/>
      <c r="T103" s="137"/>
      <c r="U103" s="137"/>
      <c r="V103" s="137"/>
      <c r="W103" s="137"/>
      <c r="X103" s="137"/>
      <c r="Y103" s="137"/>
      <c r="Z103" s="137"/>
      <c r="AA103" s="137"/>
      <c r="AB103" s="137"/>
      <c r="AC103" s="137"/>
      <c r="AD103" s="137"/>
      <c r="AE103" s="137"/>
      <c r="AF103" s="137"/>
      <c r="AG103" s="137"/>
      <c r="AH103" s="137"/>
      <c r="AI103" s="137"/>
      <c r="AJ103" s="137"/>
      <c r="AK103" s="137"/>
      <c r="AL103" s="137"/>
      <c r="AM103" s="137"/>
      <c r="AN103" s="137"/>
      <c r="AO103" s="137"/>
      <c r="AP103" s="137"/>
      <c r="AQ103" s="137"/>
      <c r="AR103" s="137"/>
    </row>
    <row r="104" spans="1:44" ht="15.6" x14ac:dyDescent="0.3">
      <c r="A104" s="137"/>
      <c r="B104" s="137"/>
      <c r="C104" s="137"/>
      <c r="D104" s="137"/>
      <c r="E104" s="137"/>
      <c r="F104" s="137"/>
      <c r="G104" s="137"/>
      <c r="H104" s="137"/>
      <c r="I104" s="137"/>
      <c r="J104" s="137"/>
      <c r="K104" s="137"/>
      <c r="L104" s="137"/>
      <c r="M104" s="137"/>
      <c r="N104" s="137"/>
      <c r="O104" s="137"/>
      <c r="P104" s="137"/>
      <c r="Q104" s="137"/>
      <c r="R104" s="137"/>
      <c r="S104" s="137"/>
      <c r="T104" s="137"/>
      <c r="U104" s="137"/>
      <c r="V104" s="137"/>
      <c r="W104" s="137"/>
      <c r="X104" s="137"/>
      <c r="Y104" s="137"/>
      <c r="Z104" s="137"/>
      <c r="AA104" s="137"/>
      <c r="AB104" s="137"/>
      <c r="AC104" s="137"/>
      <c r="AD104" s="137"/>
      <c r="AE104" s="137"/>
      <c r="AF104" s="137"/>
      <c r="AG104" s="137"/>
      <c r="AH104" s="137"/>
      <c r="AI104" s="137"/>
      <c r="AJ104" s="137"/>
      <c r="AK104" s="137"/>
      <c r="AL104" s="137"/>
      <c r="AM104" s="137"/>
      <c r="AN104" s="137"/>
      <c r="AO104" s="137"/>
      <c r="AP104" s="137"/>
      <c r="AQ104" s="137"/>
      <c r="AR104" s="137"/>
    </row>
    <row r="105" spans="1:44" ht="15.6" x14ac:dyDescent="0.3">
      <c r="A105" s="137"/>
      <c r="B105" s="137"/>
      <c r="C105" s="137"/>
      <c r="D105" s="137"/>
      <c r="E105" s="137"/>
      <c r="F105" s="137"/>
      <c r="G105" s="137"/>
      <c r="H105" s="137"/>
      <c r="I105" s="137"/>
      <c r="J105" s="137"/>
      <c r="K105" s="137"/>
      <c r="L105" s="137"/>
      <c r="M105" s="137"/>
      <c r="N105" s="137"/>
      <c r="O105" s="137"/>
      <c r="P105" s="137"/>
      <c r="Q105" s="137"/>
      <c r="R105" s="137"/>
      <c r="S105" s="137"/>
      <c r="T105" s="137"/>
      <c r="U105" s="137"/>
      <c r="V105" s="137"/>
      <c r="W105" s="137"/>
      <c r="X105" s="137"/>
      <c r="Y105" s="137"/>
      <c r="Z105" s="137"/>
      <c r="AA105" s="137"/>
      <c r="AB105" s="137"/>
      <c r="AC105" s="137"/>
      <c r="AD105" s="137"/>
      <c r="AE105" s="137"/>
      <c r="AF105" s="137"/>
      <c r="AG105" s="137"/>
      <c r="AH105" s="137"/>
      <c r="AI105" s="137"/>
      <c r="AJ105" s="137"/>
      <c r="AK105" s="137"/>
      <c r="AL105" s="137"/>
      <c r="AM105" s="137"/>
      <c r="AN105" s="137"/>
      <c r="AO105" s="137"/>
      <c r="AP105" s="137"/>
      <c r="AQ105" s="137"/>
      <c r="AR105" s="137"/>
    </row>
    <row r="106" spans="1:44" ht="15.6" x14ac:dyDescent="0.3">
      <c r="A106" s="137"/>
      <c r="B106" s="137"/>
      <c r="C106" s="137"/>
      <c r="D106" s="137"/>
      <c r="E106" s="137"/>
      <c r="F106" s="137"/>
      <c r="G106" s="137"/>
      <c r="H106" s="137"/>
      <c r="I106" s="137"/>
      <c r="J106" s="137"/>
      <c r="K106" s="137"/>
      <c r="L106" s="137"/>
      <c r="M106" s="137"/>
      <c r="N106" s="137"/>
      <c r="O106" s="137"/>
      <c r="P106" s="137"/>
      <c r="Q106" s="137"/>
      <c r="R106" s="137"/>
      <c r="S106" s="137"/>
      <c r="T106" s="137"/>
      <c r="U106" s="137"/>
      <c r="V106" s="137"/>
      <c r="W106" s="137"/>
      <c r="X106" s="137"/>
      <c r="Y106" s="137"/>
      <c r="Z106" s="137"/>
      <c r="AA106" s="137"/>
      <c r="AB106" s="137"/>
      <c r="AC106" s="137"/>
      <c r="AD106" s="137"/>
      <c r="AE106" s="137"/>
      <c r="AF106" s="137"/>
      <c r="AG106" s="137"/>
      <c r="AH106" s="137"/>
      <c r="AI106" s="137"/>
      <c r="AJ106" s="137"/>
      <c r="AK106" s="137"/>
      <c r="AL106" s="137"/>
      <c r="AM106" s="137"/>
      <c r="AN106" s="137"/>
      <c r="AO106" s="137"/>
      <c r="AP106" s="137"/>
      <c r="AQ106" s="137"/>
      <c r="AR106" s="137"/>
    </row>
    <row r="107" spans="1:44" ht="15.6" x14ac:dyDescent="0.3">
      <c r="A107" s="137"/>
      <c r="B107" s="137"/>
      <c r="C107" s="137"/>
      <c r="D107" s="137"/>
      <c r="E107" s="137"/>
      <c r="F107" s="137"/>
      <c r="G107" s="137"/>
      <c r="H107" s="137"/>
      <c r="I107" s="137"/>
      <c r="J107" s="137"/>
      <c r="K107" s="137"/>
      <c r="L107" s="137"/>
      <c r="M107" s="137"/>
      <c r="N107" s="137"/>
      <c r="O107" s="137"/>
      <c r="P107" s="137"/>
      <c r="Q107" s="137"/>
      <c r="R107" s="137"/>
      <c r="S107" s="137"/>
      <c r="T107" s="137"/>
      <c r="U107" s="137"/>
      <c r="V107" s="137"/>
      <c r="W107" s="137"/>
      <c r="X107" s="137"/>
      <c r="Y107" s="137"/>
      <c r="Z107" s="137"/>
      <c r="AA107" s="137"/>
      <c r="AB107" s="137"/>
      <c r="AC107" s="137"/>
      <c r="AD107" s="137"/>
      <c r="AE107" s="137"/>
      <c r="AF107" s="137"/>
      <c r="AG107" s="137"/>
      <c r="AH107" s="137"/>
      <c r="AI107" s="137"/>
      <c r="AJ107" s="137"/>
      <c r="AK107" s="137"/>
      <c r="AL107" s="137"/>
      <c r="AM107" s="137"/>
      <c r="AN107" s="137"/>
      <c r="AO107" s="137"/>
      <c r="AP107" s="137"/>
      <c r="AQ107" s="137"/>
      <c r="AR107" s="137"/>
    </row>
    <row r="108" spans="1:44" ht="15.6" x14ac:dyDescent="0.3">
      <c r="A108" s="137"/>
      <c r="B108" s="137"/>
      <c r="C108" s="137"/>
      <c r="D108" s="137"/>
      <c r="E108" s="137"/>
      <c r="F108" s="137"/>
      <c r="G108" s="137"/>
      <c r="H108" s="137"/>
      <c r="I108" s="137"/>
      <c r="J108" s="137"/>
      <c r="K108" s="137"/>
      <c r="L108" s="137"/>
      <c r="M108" s="137"/>
      <c r="N108" s="137"/>
      <c r="O108" s="137"/>
      <c r="P108" s="137"/>
      <c r="Q108" s="137"/>
      <c r="R108" s="137"/>
      <c r="S108" s="137"/>
      <c r="T108" s="137"/>
      <c r="U108" s="137"/>
      <c r="V108" s="137"/>
      <c r="W108" s="137"/>
      <c r="X108" s="137"/>
      <c r="Y108" s="137"/>
      <c r="Z108" s="137"/>
      <c r="AA108" s="137"/>
      <c r="AB108" s="137"/>
      <c r="AC108" s="137"/>
      <c r="AD108" s="137"/>
      <c r="AE108" s="137"/>
      <c r="AF108" s="137"/>
      <c r="AG108" s="137"/>
      <c r="AH108" s="137"/>
      <c r="AI108" s="137"/>
      <c r="AJ108" s="137"/>
      <c r="AK108" s="137"/>
      <c r="AL108" s="137"/>
      <c r="AM108" s="137"/>
      <c r="AN108" s="137"/>
      <c r="AO108" s="137"/>
      <c r="AP108" s="137"/>
      <c r="AQ108" s="137"/>
      <c r="AR108" s="137"/>
    </row>
    <row r="109" spans="1:44" ht="15.6" x14ac:dyDescent="0.3">
      <c r="A109" s="137"/>
      <c r="B109" s="137"/>
      <c r="C109" s="137"/>
      <c r="D109" s="137"/>
      <c r="E109" s="137"/>
      <c r="F109" s="137"/>
      <c r="G109" s="137"/>
      <c r="H109" s="137"/>
      <c r="I109" s="137"/>
      <c r="J109" s="137"/>
      <c r="K109" s="137"/>
      <c r="L109" s="137"/>
      <c r="M109" s="137"/>
      <c r="N109" s="137"/>
      <c r="O109" s="137"/>
      <c r="P109" s="137"/>
      <c r="Q109" s="137"/>
      <c r="R109" s="137"/>
      <c r="S109" s="137"/>
      <c r="T109" s="137"/>
      <c r="U109" s="137"/>
      <c r="V109" s="137"/>
      <c r="W109" s="137"/>
      <c r="X109" s="137"/>
      <c r="Y109" s="137"/>
      <c r="Z109" s="137"/>
      <c r="AA109" s="137"/>
      <c r="AB109" s="137"/>
      <c r="AC109" s="137"/>
      <c r="AD109" s="137"/>
      <c r="AE109" s="137"/>
      <c r="AF109" s="137"/>
      <c r="AG109" s="137"/>
      <c r="AH109" s="137"/>
      <c r="AI109" s="137"/>
      <c r="AJ109" s="137"/>
      <c r="AK109" s="137"/>
      <c r="AL109" s="137"/>
      <c r="AM109" s="137"/>
      <c r="AN109" s="137"/>
      <c r="AO109" s="137"/>
      <c r="AP109" s="137"/>
      <c r="AQ109" s="137"/>
      <c r="AR109" s="137"/>
    </row>
    <row r="110" spans="1:44" ht="15.6" x14ac:dyDescent="0.3">
      <c r="A110" s="137"/>
      <c r="B110" s="137"/>
      <c r="C110" s="137"/>
      <c r="D110" s="137"/>
      <c r="E110" s="137"/>
      <c r="F110" s="137"/>
      <c r="G110" s="137"/>
      <c r="H110" s="137"/>
      <c r="I110" s="137"/>
      <c r="J110" s="137"/>
      <c r="K110" s="137"/>
      <c r="L110" s="137"/>
      <c r="M110" s="137"/>
      <c r="N110" s="137"/>
      <c r="O110" s="137"/>
      <c r="P110" s="137"/>
      <c r="Q110" s="137"/>
      <c r="R110" s="137"/>
      <c r="S110" s="137"/>
      <c r="T110" s="137"/>
      <c r="U110" s="137"/>
      <c r="V110" s="137"/>
      <c r="W110" s="137"/>
      <c r="X110" s="137"/>
      <c r="Y110" s="137"/>
      <c r="Z110" s="137"/>
      <c r="AA110" s="137"/>
      <c r="AB110" s="137"/>
      <c r="AC110" s="137"/>
      <c r="AD110" s="137"/>
      <c r="AE110" s="137"/>
      <c r="AF110" s="137"/>
      <c r="AG110" s="137"/>
      <c r="AH110" s="137"/>
      <c r="AI110" s="137"/>
      <c r="AJ110" s="137"/>
      <c r="AK110" s="137"/>
      <c r="AL110" s="137"/>
      <c r="AM110" s="137"/>
      <c r="AN110" s="137"/>
      <c r="AO110" s="137"/>
      <c r="AP110" s="137"/>
      <c r="AQ110" s="137"/>
      <c r="AR110" s="137"/>
    </row>
    <row r="111" spans="1:44" ht="15.6" x14ac:dyDescent="0.3">
      <c r="A111" s="137"/>
      <c r="B111" s="137"/>
      <c r="C111" s="137"/>
      <c r="D111" s="137"/>
      <c r="E111" s="137"/>
      <c r="F111" s="137"/>
      <c r="G111" s="137"/>
      <c r="H111" s="137"/>
      <c r="I111" s="137"/>
      <c r="J111" s="137"/>
      <c r="K111" s="137"/>
      <c r="L111" s="137"/>
      <c r="M111" s="137"/>
      <c r="N111" s="137"/>
      <c r="O111" s="137"/>
      <c r="P111" s="137"/>
      <c r="Q111" s="137"/>
      <c r="R111" s="137"/>
      <c r="S111" s="137"/>
      <c r="T111" s="137"/>
      <c r="U111" s="137"/>
      <c r="V111" s="137"/>
      <c r="W111" s="137"/>
      <c r="X111" s="137"/>
      <c r="Y111" s="137"/>
      <c r="Z111" s="137"/>
      <c r="AA111" s="137"/>
      <c r="AB111" s="137"/>
      <c r="AC111" s="137"/>
      <c r="AD111" s="137"/>
      <c r="AE111" s="137"/>
      <c r="AF111" s="137"/>
      <c r="AG111" s="137"/>
      <c r="AH111" s="137"/>
      <c r="AI111" s="137"/>
      <c r="AJ111" s="137"/>
      <c r="AK111" s="137"/>
      <c r="AL111" s="137"/>
      <c r="AM111" s="137"/>
      <c r="AN111" s="137"/>
      <c r="AO111" s="137"/>
      <c r="AP111" s="137"/>
      <c r="AQ111" s="137"/>
      <c r="AR111" s="137"/>
    </row>
    <row r="112" spans="1:44" ht="15.6" x14ac:dyDescent="0.3">
      <c r="A112" s="137"/>
      <c r="B112" s="137"/>
      <c r="C112" s="137"/>
      <c r="D112" s="137"/>
      <c r="E112" s="137"/>
      <c r="F112" s="137"/>
      <c r="G112" s="137"/>
      <c r="H112" s="137"/>
      <c r="I112" s="137"/>
      <c r="J112" s="137"/>
      <c r="K112" s="137"/>
      <c r="L112" s="137"/>
      <c r="M112" s="137"/>
      <c r="N112" s="137"/>
      <c r="O112" s="137"/>
      <c r="P112" s="137"/>
      <c r="Q112" s="137"/>
      <c r="R112" s="137"/>
      <c r="S112" s="137"/>
      <c r="T112" s="137"/>
      <c r="U112" s="137"/>
      <c r="V112" s="137"/>
      <c r="W112" s="137"/>
      <c r="X112" s="137"/>
      <c r="Y112" s="137"/>
      <c r="Z112" s="137"/>
      <c r="AA112" s="137"/>
      <c r="AB112" s="137"/>
      <c r="AC112" s="137"/>
      <c r="AD112" s="137"/>
      <c r="AE112" s="137"/>
      <c r="AF112" s="137"/>
      <c r="AG112" s="137"/>
      <c r="AH112" s="137"/>
      <c r="AI112" s="137"/>
      <c r="AJ112" s="137"/>
      <c r="AK112" s="137"/>
      <c r="AL112" s="137"/>
      <c r="AM112" s="137"/>
      <c r="AN112" s="137"/>
      <c r="AO112" s="137"/>
      <c r="AP112" s="137"/>
      <c r="AQ112" s="137"/>
      <c r="AR112" s="137"/>
    </row>
    <row r="113" spans="1:44" ht="15.6" x14ac:dyDescent="0.3">
      <c r="A113" s="137"/>
      <c r="B113" s="137"/>
      <c r="C113" s="137"/>
      <c r="D113" s="137"/>
      <c r="E113" s="137"/>
      <c r="F113" s="137"/>
      <c r="G113" s="137"/>
      <c r="H113" s="137"/>
      <c r="I113" s="137"/>
      <c r="J113" s="137"/>
      <c r="K113" s="137"/>
      <c r="L113" s="137"/>
      <c r="M113" s="137"/>
      <c r="N113" s="137"/>
      <c r="O113" s="137"/>
      <c r="P113" s="137"/>
      <c r="Q113" s="137"/>
      <c r="R113" s="137"/>
      <c r="S113" s="137"/>
      <c r="T113" s="137"/>
      <c r="U113" s="137"/>
      <c r="V113" s="137"/>
      <c r="W113" s="137"/>
      <c r="X113" s="137"/>
      <c r="Y113" s="137"/>
      <c r="Z113" s="137"/>
      <c r="AA113" s="137"/>
      <c r="AB113" s="137"/>
      <c r="AC113" s="137"/>
      <c r="AD113" s="137"/>
      <c r="AE113" s="137"/>
      <c r="AF113" s="137"/>
      <c r="AG113" s="137"/>
      <c r="AH113" s="137"/>
      <c r="AI113" s="137"/>
      <c r="AJ113" s="137"/>
      <c r="AK113" s="137"/>
      <c r="AL113" s="137"/>
      <c r="AM113" s="137"/>
      <c r="AN113" s="137"/>
      <c r="AO113" s="137"/>
      <c r="AP113" s="137"/>
      <c r="AQ113" s="137"/>
      <c r="AR113" s="137"/>
    </row>
    <row r="114" spans="1:44" ht="15.6" x14ac:dyDescent="0.3">
      <c r="A114" s="137"/>
      <c r="B114" s="137"/>
      <c r="C114" s="137"/>
      <c r="D114" s="137"/>
      <c r="E114" s="137"/>
      <c r="F114" s="137"/>
      <c r="G114" s="137"/>
      <c r="H114" s="137"/>
      <c r="I114" s="137"/>
      <c r="J114" s="137"/>
      <c r="K114" s="137"/>
      <c r="L114" s="137"/>
      <c r="M114" s="137"/>
      <c r="N114" s="137"/>
      <c r="O114" s="137"/>
      <c r="P114" s="137"/>
      <c r="Q114" s="137"/>
      <c r="R114" s="137"/>
      <c r="S114" s="137"/>
      <c r="T114" s="137"/>
      <c r="U114" s="137"/>
      <c r="V114" s="137"/>
      <c r="W114" s="137"/>
      <c r="X114" s="137"/>
      <c r="Y114" s="137"/>
      <c r="Z114" s="137"/>
      <c r="AA114" s="137"/>
      <c r="AB114" s="137"/>
      <c r="AC114" s="137"/>
      <c r="AD114" s="137"/>
      <c r="AE114" s="137"/>
      <c r="AF114" s="137"/>
      <c r="AG114" s="137"/>
      <c r="AH114" s="137"/>
      <c r="AI114" s="137"/>
      <c r="AJ114" s="137"/>
      <c r="AK114" s="137"/>
      <c r="AL114" s="137"/>
      <c r="AM114" s="137"/>
      <c r="AN114" s="137"/>
      <c r="AO114" s="137"/>
      <c r="AP114" s="137"/>
      <c r="AQ114" s="137"/>
      <c r="AR114" s="137"/>
    </row>
    <row r="115" spans="1:44" ht="15.6" x14ac:dyDescent="0.3">
      <c r="A115" s="137"/>
      <c r="B115" s="137"/>
      <c r="C115" s="137"/>
      <c r="D115" s="137"/>
      <c r="E115" s="137"/>
      <c r="F115" s="137"/>
      <c r="G115" s="137"/>
      <c r="H115" s="137"/>
      <c r="I115" s="137"/>
      <c r="J115" s="137"/>
      <c r="K115" s="137"/>
      <c r="L115" s="137"/>
      <c r="M115" s="137"/>
      <c r="N115" s="137"/>
      <c r="O115" s="137"/>
      <c r="P115" s="137"/>
      <c r="Q115" s="137"/>
      <c r="R115" s="137"/>
      <c r="S115" s="137"/>
      <c r="T115" s="137"/>
      <c r="U115" s="137"/>
      <c r="V115" s="137"/>
      <c r="W115" s="137"/>
      <c r="X115" s="137"/>
      <c r="Y115" s="137"/>
      <c r="Z115" s="137"/>
      <c r="AA115" s="137"/>
      <c r="AB115" s="137"/>
      <c r="AC115" s="137"/>
      <c r="AD115" s="137"/>
      <c r="AE115" s="137"/>
      <c r="AF115" s="137"/>
      <c r="AG115" s="137"/>
      <c r="AH115" s="137"/>
      <c r="AI115" s="137"/>
      <c r="AJ115" s="137"/>
      <c r="AK115" s="137"/>
      <c r="AL115" s="137"/>
      <c r="AM115" s="137"/>
      <c r="AN115" s="137"/>
      <c r="AO115" s="137"/>
      <c r="AP115" s="137"/>
      <c r="AQ115" s="137"/>
      <c r="AR115" s="137"/>
    </row>
    <row r="116" spans="1:44" ht="15.6" x14ac:dyDescent="0.3">
      <c r="A116" s="137"/>
      <c r="B116" s="137"/>
      <c r="C116" s="137"/>
      <c r="D116" s="137"/>
      <c r="E116" s="137"/>
      <c r="F116" s="137"/>
      <c r="G116" s="137"/>
      <c r="H116" s="137"/>
      <c r="I116" s="137"/>
      <c r="J116" s="137"/>
      <c r="K116" s="137"/>
      <c r="L116" s="137"/>
      <c r="M116" s="137"/>
      <c r="N116" s="137"/>
      <c r="O116" s="137"/>
      <c r="P116" s="137"/>
      <c r="Q116" s="137"/>
      <c r="R116" s="137"/>
      <c r="S116" s="137"/>
      <c r="T116" s="137"/>
      <c r="U116" s="137"/>
      <c r="V116" s="137"/>
      <c r="W116" s="137"/>
      <c r="X116" s="137"/>
      <c r="Y116" s="137"/>
      <c r="Z116" s="137"/>
      <c r="AA116" s="137"/>
      <c r="AB116" s="137"/>
      <c r="AC116" s="137"/>
      <c r="AD116" s="137"/>
      <c r="AE116" s="137"/>
      <c r="AF116" s="137"/>
      <c r="AG116" s="137"/>
      <c r="AH116" s="137"/>
      <c r="AI116" s="137"/>
      <c r="AJ116" s="137"/>
      <c r="AK116" s="137"/>
      <c r="AL116" s="137"/>
      <c r="AM116" s="137"/>
      <c r="AN116" s="137"/>
      <c r="AO116" s="137"/>
      <c r="AP116" s="137"/>
      <c r="AQ116" s="137"/>
      <c r="AR116" s="137"/>
    </row>
    <row r="117" spans="1:44" ht="15.6" x14ac:dyDescent="0.3">
      <c r="A117" s="137"/>
      <c r="B117" s="137"/>
      <c r="C117" s="137"/>
      <c r="D117" s="137"/>
      <c r="E117" s="137"/>
      <c r="F117" s="137"/>
      <c r="G117" s="137"/>
      <c r="H117" s="137"/>
      <c r="I117" s="137"/>
      <c r="J117" s="137"/>
      <c r="K117" s="137"/>
      <c r="L117" s="137"/>
      <c r="M117" s="137"/>
      <c r="N117" s="137"/>
      <c r="O117" s="137"/>
      <c r="P117" s="137"/>
      <c r="Q117" s="137"/>
      <c r="R117" s="137"/>
      <c r="S117" s="137"/>
      <c r="T117" s="137"/>
      <c r="U117" s="137"/>
      <c r="V117" s="137"/>
      <c r="W117" s="137"/>
      <c r="X117" s="137"/>
      <c r="Y117" s="137"/>
      <c r="Z117" s="137"/>
      <c r="AA117" s="137"/>
      <c r="AB117" s="137"/>
      <c r="AC117" s="137"/>
      <c r="AD117" s="137"/>
      <c r="AE117" s="137"/>
      <c r="AF117" s="137"/>
      <c r="AG117" s="137"/>
      <c r="AH117" s="137"/>
      <c r="AI117" s="137"/>
      <c r="AJ117" s="137"/>
      <c r="AK117" s="137"/>
      <c r="AL117" s="137"/>
      <c r="AM117" s="137"/>
      <c r="AN117" s="137"/>
      <c r="AO117" s="137"/>
      <c r="AP117" s="137"/>
      <c r="AQ117" s="137"/>
      <c r="AR117" s="137"/>
    </row>
    <row r="118" spans="1:44" ht="15.6" x14ac:dyDescent="0.3">
      <c r="A118" s="137"/>
      <c r="B118" s="137"/>
      <c r="C118" s="137"/>
      <c r="D118" s="137"/>
      <c r="E118" s="137"/>
      <c r="F118" s="137"/>
      <c r="G118" s="137"/>
      <c r="H118" s="137"/>
      <c r="I118" s="137"/>
      <c r="J118" s="137"/>
      <c r="K118" s="137"/>
      <c r="L118" s="137"/>
      <c r="M118" s="137"/>
      <c r="N118" s="137"/>
      <c r="O118" s="137"/>
      <c r="P118" s="137"/>
      <c r="Q118" s="137"/>
      <c r="R118" s="137"/>
      <c r="S118" s="137"/>
      <c r="T118" s="137"/>
      <c r="U118" s="137"/>
      <c r="V118" s="137"/>
      <c r="W118" s="137"/>
      <c r="X118" s="137"/>
      <c r="Y118" s="137"/>
      <c r="Z118" s="137"/>
      <c r="AA118" s="137"/>
      <c r="AB118" s="137"/>
      <c r="AC118" s="137"/>
      <c r="AD118" s="137"/>
      <c r="AE118" s="137"/>
      <c r="AF118" s="137"/>
      <c r="AG118" s="137"/>
      <c r="AH118" s="137"/>
      <c r="AI118" s="137"/>
      <c r="AJ118" s="137"/>
      <c r="AK118" s="137"/>
      <c r="AL118" s="137"/>
      <c r="AM118" s="137"/>
      <c r="AN118" s="137"/>
      <c r="AO118" s="137"/>
      <c r="AP118" s="137"/>
      <c r="AQ118" s="137"/>
      <c r="AR118" s="137"/>
    </row>
    <row r="119" spans="1:44" ht="15.6" x14ac:dyDescent="0.3">
      <c r="A119" s="137"/>
      <c r="B119" s="137"/>
      <c r="C119" s="137"/>
      <c r="D119" s="137"/>
      <c r="E119" s="137"/>
      <c r="F119" s="137"/>
      <c r="G119" s="137"/>
      <c r="H119" s="137"/>
      <c r="I119" s="137"/>
      <c r="J119" s="137"/>
      <c r="K119" s="137"/>
      <c r="L119" s="137"/>
      <c r="M119" s="137"/>
      <c r="N119" s="137"/>
      <c r="O119" s="137"/>
      <c r="P119" s="137"/>
      <c r="Q119" s="137"/>
      <c r="R119" s="137"/>
      <c r="S119" s="137"/>
      <c r="T119" s="137"/>
      <c r="U119" s="137"/>
      <c r="V119" s="137"/>
      <c r="W119" s="137"/>
      <c r="X119" s="137"/>
      <c r="Y119" s="137"/>
      <c r="Z119" s="137"/>
      <c r="AA119" s="137"/>
      <c r="AB119" s="137"/>
      <c r="AC119" s="137"/>
      <c r="AD119" s="137"/>
      <c r="AE119" s="137"/>
      <c r="AF119" s="137"/>
      <c r="AG119" s="137"/>
      <c r="AH119" s="137"/>
      <c r="AI119" s="137"/>
      <c r="AJ119" s="137"/>
      <c r="AK119" s="137"/>
      <c r="AL119" s="137"/>
      <c r="AM119" s="137"/>
      <c r="AN119" s="137"/>
      <c r="AO119" s="137"/>
      <c r="AP119" s="137"/>
      <c r="AQ119" s="137"/>
      <c r="AR119" s="137"/>
    </row>
    <row r="120" spans="1:44" ht="15.6" x14ac:dyDescent="0.3">
      <c r="A120" s="137"/>
      <c r="B120" s="137"/>
      <c r="C120" s="137"/>
      <c r="D120" s="137"/>
      <c r="E120" s="137"/>
      <c r="F120" s="137"/>
      <c r="G120" s="137"/>
      <c r="H120" s="137"/>
      <c r="I120" s="137"/>
      <c r="J120" s="137"/>
      <c r="K120" s="137"/>
      <c r="L120" s="137"/>
      <c r="M120" s="137"/>
      <c r="N120" s="137"/>
      <c r="O120" s="137"/>
      <c r="P120" s="137"/>
      <c r="Q120" s="137"/>
      <c r="R120" s="137"/>
      <c r="S120" s="137"/>
      <c r="T120" s="137"/>
      <c r="U120" s="137"/>
      <c r="V120" s="137"/>
      <c r="W120" s="137"/>
      <c r="X120" s="137"/>
      <c r="Y120" s="137"/>
      <c r="Z120" s="137"/>
      <c r="AA120" s="137"/>
      <c r="AB120" s="137"/>
      <c r="AC120" s="137"/>
      <c r="AD120" s="137"/>
      <c r="AE120" s="137"/>
      <c r="AF120" s="137"/>
      <c r="AG120" s="137"/>
      <c r="AH120" s="137"/>
      <c r="AI120" s="137"/>
      <c r="AJ120" s="137"/>
      <c r="AK120" s="137"/>
      <c r="AL120" s="137"/>
      <c r="AM120" s="137"/>
      <c r="AN120" s="137"/>
      <c r="AO120" s="137"/>
      <c r="AP120" s="137"/>
      <c r="AQ120" s="137"/>
      <c r="AR120" s="137"/>
    </row>
    <row r="121" spans="1:44" ht="15.6" x14ac:dyDescent="0.3">
      <c r="A121" s="137"/>
      <c r="B121" s="137"/>
      <c r="C121" s="137"/>
      <c r="D121" s="137"/>
      <c r="E121" s="137"/>
      <c r="F121" s="137"/>
      <c r="G121" s="137"/>
      <c r="H121" s="137"/>
      <c r="I121" s="137"/>
      <c r="J121" s="137"/>
      <c r="K121" s="137"/>
      <c r="L121" s="137"/>
      <c r="M121" s="137"/>
      <c r="N121" s="137"/>
      <c r="O121" s="137"/>
      <c r="P121" s="137"/>
      <c r="Q121" s="137"/>
      <c r="R121" s="137"/>
      <c r="S121" s="137"/>
      <c r="T121" s="137"/>
      <c r="U121" s="137"/>
      <c r="V121" s="137"/>
      <c r="W121" s="137"/>
      <c r="X121" s="137"/>
      <c r="Y121" s="137"/>
      <c r="Z121" s="137"/>
      <c r="AA121" s="137"/>
      <c r="AB121" s="137"/>
      <c r="AC121" s="137"/>
      <c r="AD121" s="137"/>
      <c r="AE121" s="137"/>
      <c r="AF121" s="137"/>
      <c r="AG121" s="137"/>
      <c r="AH121" s="137"/>
      <c r="AI121" s="137"/>
      <c r="AJ121" s="137"/>
      <c r="AK121" s="137"/>
      <c r="AL121" s="137"/>
      <c r="AM121" s="137"/>
      <c r="AN121" s="137"/>
      <c r="AO121" s="137"/>
      <c r="AP121" s="137"/>
      <c r="AQ121" s="137"/>
      <c r="AR121" s="137"/>
    </row>
    <row r="122" spans="1:44" ht="15.6" x14ac:dyDescent="0.3">
      <c r="A122" s="137"/>
      <c r="B122" s="137"/>
      <c r="C122" s="137"/>
      <c r="D122" s="137"/>
      <c r="E122" s="137"/>
      <c r="F122" s="137"/>
      <c r="G122" s="137"/>
      <c r="H122" s="137"/>
      <c r="I122" s="137"/>
      <c r="J122" s="137"/>
      <c r="K122" s="137"/>
      <c r="L122" s="137"/>
      <c r="M122" s="137"/>
      <c r="N122" s="137"/>
      <c r="O122" s="137"/>
      <c r="P122" s="137"/>
      <c r="Q122" s="137"/>
      <c r="R122" s="137"/>
      <c r="S122" s="137"/>
      <c r="T122" s="137"/>
      <c r="U122" s="137"/>
      <c r="V122" s="137"/>
      <c r="W122" s="137"/>
      <c r="X122" s="137"/>
      <c r="Y122" s="137"/>
      <c r="Z122" s="137"/>
      <c r="AA122" s="137"/>
      <c r="AB122" s="137"/>
      <c r="AC122" s="137"/>
      <c r="AD122" s="137"/>
      <c r="AE122" s="137"/>
      <c r="AF122" s="137"/>
      <c r="AG122" s="137"/>
      <c r="AH122" s="137"/>
      <c r="AI122" s="137"/>
      <c r="AJ122" s="137"/>
      <c r="AK122" s="137"/>
      <c r="AL122" s="137"/>
      <c r="AM122" s="137"/>
      <c r="AN122" s="137"/>
      <c r="AO122" s="137"/>
      <c r="AP122" s="137"/>
      <c r="AQ122" s="137"/>
      <c r="AR122" s="137"/>
    </row>
    <row r="123" spans="1:44" ht="15.6" x14ac:dyDescent="0.3">
      <c r="A123" s="137"/>
      <c r="B123" s="137"/>
      <c r="C123" s="137"/>
      <c r="D123" s="137"/>
      <c r="E123" s="137"/>
      <c r="F123" s="137"/>
      <c r="G123" s="137"/>
      <c r="H123" s="137"/>
      <c r="I123" s="137"/>
      <c r="J123" s="137"/>
      <c r="K123" s="137"/>
      <c r="L123" s="137"/>
      <c r="M123" s="137"/>
      <c r="N123" s="137"/>
      <c r="O123" s="137"/>
      <c r="P123" s="137"/>
      <c r="Q123" s="137"/>
      <c r="R123" s="137"/>
      <c r="S123" s="137"/>
      <c r="T123" s="137"/>
      <c r="U123" s="137"/>
      <c r="V123" s="137"/>
      <c r="W123" s="137"/>
      <c r="X123" s="137"/>
      <c r="Y123" s="137"/>
      <c r="Z123" s="137"/>
      <c r="AA123" s="137"/>
      <c r="AB123" s="137"/>
      <c r="AC123" s="137"/>
      <c r="AD123" s="137"/>
      <c r="AE123" s="137"/>
      <c r="AF123" s="137"/>
      <c r="AG123" s="137"/>
      <c r="AH123" s="137"/>
      <c r="AI123" s="137"/>
      <c r="AJ123" s="137"/>
      <c r="AK123" s="137"/>
      <c r="AL123" s="137"/>
      <c r="AM123" s="137"/>
      <c r="AN123" s="137"/>
      <c r="AO123" s="137"/>
      <c r="AP123" s="137"/>
      <c r="AQ123" s="137"/>
      <c r="AR123" s="137"/>
    </row>
    <row r="124" spans="1:44" ht="15.6" x14ac:dyDescent="0.3">
      <c r="A124" s="137"/>
      <c r="B124" s="137"/>
      <c r="C124" s="137"/>
      <c r="D124" s="137"/>
      <c r="E124" s="137"/>
      <c r="F124" s="137"/>
      <c r="G124" s="137"/>
      <c r="H124" s="137"/>
      <c r="I124" s="137"/>
      <c r="J124" s="137"/>
      <c r="K124" s="137"/>
      <c r="L124" s="137"/>
      <c r="M124" s="137"/>
      <c r="N124" s="137"/>
      <c r="O124" s="137"/>
      <c r="P124" s="137"/>
      <c r="Q124" s="137"/>
      <c r="R124" s="137"/>
      <c r="S124" s="137"/>
      <c r="T124" s="137"/>
      <c r="U124" s="137"/>
      <c r="V124" s="137"/>
      <c r="W124" s="137"/>
      <c r="X124" s="137"/>
      <c r="Y124" s="137"/>
      <c r="Z124" s="137"/>
      <c r="AA124" s="137"/>
      <c r="AB124" s="137"/>
      <c r="AC124" s="137"/>
      <c r="AD124" s="137"/>
      <c r="AE124" s="137"/>
      <c r="AF124" s="137"/>
      <c r="AG124" s="137"/>
      <c r="AH124" s="137"/>
      <c r="AI124" s="137"/>
      <c r="AJ124" s="137"/>
      <c r="AK124" s="137"/>
      <c r="AL124" s="137"/>
      <c r="AM124" s="137"/>
      <c r="AN124" s="137"/>
      <c r="AO124" s="137"/>
      <c r="AP124" s="137"/>
      <c r="AQ124" s="137"/>
      <c r="AR124" s="137"/>
    </row>
    <row r="125" spans="1:44" ht="15.6" x14ac:dyDescent="0.3">
      <c r="A125" s="137"/>
      <c r="B125" s="137"/>
      <c r="C125" s="137"/>
      <c r="D125" s="137"/>
      <c r="E125" s="137"/>
      <c r="F125" s="137"/>
      <c r="G125" s="137"/>
      <c r="H125" s="137"/>
      <c r="I125" s="137"/>
      <c r="J125" s="137"/>
      <c r="K125" s="137"/>
      <c r="L125" s="137"/>
      <c r="M125" s="137"/>
      <c r="N125" s="137"/>
      <c r="O125" s="137"/>
      <c r="P125" s="137"/>
      <c r="Q125" s="137"/>
      <c r="R125" s="137"/>
      <c r="S125" s="137"/>
      <c r="T125" s="137"/>
      <c r="U125" s="137"/>
      <c r="V125" s="137"/>
      <c r="W125" s="137"/>
      <c r="X125" s="137"/>
      <c r="Y125" s="137"/>
      <c r="Z125" s="137"/>
      <c r="AA125" s="137"/>
      <c r="AB125" s="137"/>
      <c r="AC125" s="137"/>
      <c r="AD125" s="137"/>
      <c r="AE125" s="137"/>
      <c r="AF125" s="137"/>
      <c r="AG125" s="137"/>
      <c r="AH125" s="137"/>
      <c r="AI125" s="137"/>
      <c r="AJ125" s="137"/>
      <c r="AK125" s="137"/>
      <c r="AL125" s="137"/>
      <c r="AM125" s="137"/>
      <c r="AN125" s="137"/>
      <c r="AO125" s="137"/>
      <c r="AP125" s="137"/>
      <c r="AQ125" s="137"/>
      <c r="AR125" s="137"/>
    </row>
    <row r="126" spans="1:44" ht="15.6" x14ac:dyDescent="0.3">
      <c r="A126" s="137"/>
      <c r="B126" s="137"/>
      <c r="C126" s="137"/>
      <c r="D126" s="137"/>
      <c r="E126" s="137"/>
      <c r="F126" s="137"/>
      <c r="G126" s="137"/>
      <c r="H126" s="137"/>
      <c r="I126" s="137"/>
      <c r="J126" s="137"/>
      <c r="K126" s="137"/>
      <c r="L126" s="137"/>
      <c r="M126" s="137"/>
      <c r="N126" s="137"/>
      <c r="O126" s="137"/>
      <c r="P126" s="137"/>
      <c r="Q126" s="137"/>
      <c r="R126" s="137"/>
      <c r="S126" s="137"/>
      <c r="T126" s="137"/>
      <c r="U126" s="137"/>
      <c r="V126" s="137"/>
      <c r="W126" s="137"/>
      <c r="X126" s="137"/>
      <c r="Y126" s="137"/>
      <c r="Z126" s="137"/>
      <c r="AA126" s="137"/>
      <c r="AB126" s="137"/>
      <c r="AC126" s="137"/>
      <c r="AD126" s="137"/>
      <c r="AE126" s="137"/>
      <c r="AF126" s="137"/>
      <c r="AG126" s="137"/>
      <c r="AH126" s="137"/>
      <c r="AI126" s="137"/>
      <c r="AJ126" s="137"/>
      <c r="AK126" s="137"/>
      <c r="AL126" s="137"/>
      <c r="AM126" s="137"/>
      <c r="AN126" s="137"/>
      <c r="AO126" s="137"/>
      <c r="AP126" s="137"/>
      <c r="AQ126" s="137"/>
      <c r="AR126" s="137"/>
    </row>
    <row r="127" spans="1:44" ht="15.6" x14ac:dyDescent="0.3">
      <c r="A127" s="137"/>
      <c r="B127" s="137"/>
      <c r="C127" s="137"/>
      <c r="D127" s="137"/>
      <c r="E127" s="137"/>
      <c r="F127" s="137"/>
      <c r="G127" s="137"/>
      <c r="H127" s="137"/>
      <c r="I127" s="137"/>
      <c r="J127" s="137"/>
      <c r="K127" s="137"/>
      <c r="L127" s="137"/>
      <c r="M127" s="137"/>
      <c r="N127" s="137"/>
      <c r="O127" s="137"/>
      <c r="P127" s="137"/>
      <c r="Q127" s="137"/>
      <c r="R127" s="137"/>
      <c r="S127" s="137"/>
      <c r="T127" s="137"/>
      <c r="U127" s="137"/>
      <c r="V127" s="137"/>
      <c r="W127" s="137"/>
      <c r="X127" s="137"/>
      <c r="Y127" s="137"/>
      <c r="Z127" s="137"/>
      <c r="AA127" s="137"/>
      <c r="AB127" s="137"/>
      <c r="AC127" s="137"/>
      <c r="AD127" s="137"/>
      <c r="AE127" s="137"/>
      <c r="AF127" s="137"/>
      <c r="AG127" s="137"/>
      <c r="AH127" s="137"/>
      <c r="AI127" s="137"/>
      <c r="AJ127" s="137"/>
      <c r="AK127" s="137"/>
      <c r="AL127" s="137"/>
      <c r="AM127" s="137"/>
      <c r="AN127" s="137"/>
      <c r="AO127" s="137"/>
      <c r="AP127" s="137"/>
      <c r="AQ127" s="137"/>
      <c r="AR127" s="137"/>
    </row>
    <row r="128" spans="1:44" ht="15.6" x14ac:dyDescent="0.3">
      <c r="A128" s="137"/>
      <c r="B128" s="137"/>
      <c r="C128" s="137"/>
      <c r="D128" s="137"/>
      <c r="E128" s="137"/>
      <c r="F128" s="137"/>
      <c r="G128" s="137"/>
      <c r="H128" s="137"/>
      <c r="I128" s="137"/>
      <c r="J128" s="137"/>
      <c r="K128" s="137"/>
      <c r="L128" s="137"/>
      <c r="M128" s="137"/>
      <c r="N128" s="137"/>
      <c r="O128" s="137"/>
      <c r="P128" s="137"/>
      <c r="Q128" s="137"/>
      <c r="R128" s="137"/>
      <c r="S128" s="137"/>
      <c r="T128" s="137"/>
      <c r="U128" s="137"/>
      <c r="V128" s="137"/>
      <c r="W128" s="137"/>
      <c r="X128" s="137"/>
      <c r="Y128" s="137"/>
      <c r="Z128" s="137"/>
      <c r="AA128" s="137"/>
      <c r="AB128" s="137"/>
      <c r="AC128" s="137"/>
      <c r="AD128" s="137"/>
      <c r="AE128" s="137"/>
      <c r="AF128" s="137"/>
      <c r="AG128" s="137"/>
      <c r="AH128" s="137"/>
      <c r="AI128" s="137"/>
      <c r="AJ128" s="137"/>
      <c r="AK128" s="137"/>
      <c r="AL128" s="137"/>
      <c r="AM128" s="137"/>
      <c r="AN128" s="137"/>
      <c r="AO128" s="137"/>
      <c r="AP128" s="137"/>
      <c r="AQ128" s="137"/>
      <c r="AR128" s="137"/>
    </row>
    <row r="129" spans="1:44" ht="15.6" x14ac:dyDescent="0.3">
      <c r="A129" s="137"/>
      <c r="B129" s="137"/>
      <c r="C129" s="137"/>
      <c r="D129" s="137"/>
      <c r="E129" s="137"/>
      <c r="F129" s="137"/>
      <c r="G129" s="137"/>
      <c r="H129" s="137"/>
      <c r="I129" s="137"/>
      <c r="J129" s="137"/>
      <c r="K129" s="137"/>
      <c r="L129" s="137"/>
      <c r="M129" s="137"/>
      <c r="N129" s="137"/>
      <c r="O129" s="137"/>
      <c r="P129" s="137"/>
      <c r="Q129" s="137"/>
      <c r="R129" s="137"/>
      <c r="S129" s="137"/>
      <c r="T129" s="137"/>
      <c r="U129" s="137"/>
      <c r="V129" s="137"/>
      <c r="W129" s="137"/>
      <c r="X129" s="137"/>
      <c r="Y129" s="137"/>
      <c r="Z129" s="137"/>
      <c r="AA129" s="137"/>
      <c r="AB129" s="137"/>
      <c r="AC129" s="137"/>
      <c r="AD129" s="137"/>
      <c r="AE129" s="137"/>
      <c r="AF129" s="137"/>
      <c r="AG129" s="137"/>
      <c r="AH129" s="137"/>
      <c r="AI129" s="137"/>
      <c r="AJ129" s="137"/>
      <c r="AK129" s="137"/>
      <c r="AL129" s="137"/>
      <c r="AM129" s="137"/>
      <c r="AN129" s="137"/>
      <c r="AO129" s="137"/>
      <c r="AP129" s="137"/>
      <c r="AQ129" s="137"/>
      <c r="AR129" s="137"/>
    </row>
    <row r="130" spans="1:44" ht="15.6" x14ac:dyDescent="0.3">
      <c r="A130" s="137"/>
      <c r="B130" s="137"/>
      <c r="C130" s="137"/>
      <c r="D130" s="137"/>
      <c r="E130" s="137"/>
      <c r="F130" s="137"/>
      <c r="G130" s="137"/>
      <c r="H130" s="137"/>
      <c r="I130" s="137"/>
      <c r="J130" s="137"/>
      <c r="K130" s="137"/>
      <c r="L130" s="137"/>
      <c r="M130" s="137"/>
      <c r="N130" s="137"/>
      <c r="O130" s="137"/>
      <c r="P130" s="137"/>
      <c r="Q130" s="137"/>
      <c r="R130" s="137"/>
      <c r="S130" s="137"/>
      <c r="T130" s="137"/>
      <c r="U130" s="137"/>
      <c r="V130" s="137"/>
      <c r="W130" s="137"/>
      <c r="X130" s="137"/>
      <c r="Y130" s="137"/>
      <c r="Z130" s="137"/>
      <c r="AA130" s="137"/>
      <c r="AB130" s="137"/>
      <c r="AC130" s="137"/>
      <c r="AD130" s="137"/>
      <c r="AE130" s="137"/>
      <c r="AF130" s="137"/>
      <c r="AG130" s="137"/>
      <c r="AH130" s="137"/>
      <c r="AI130" s="137"/>
      <c r="AJ130" s="137"/>
      <c r="AK130" s="137"/>
      <c r="AL130" s="137"/>
      <c r="AM130" s="137"/>
      <c r="AN130" s="137"/>
      <c r="AO130" s="137"/>
      <c r="AP130" s="137"/>
      <c r="AQ130" s="137"/>
      <c r="AR130" s="137"/>
    </row>
    <row r="131" spans="1:44" ht="15.6" x14ac:dyDescent="0.3">
      <c r="A131" s="137"/>
      <c r="B131" s="137"/>
      <c r="C131" s="137"/>
      <c r="D131" s="137"/>
      <c r="E131" s="137"/>
      <c r="F131" s="137"/>
      <c r="G131" s="137"/>
      <c r="H131" s="137"/>
      <c r="I131" s="137"/>
      <c r="J131" s="137"/>
      <c r="K131" s="137"/>
      <c r="L131" s="137"/>
      <c r="M131" s="137"/>
      <c r="N131" s="137"/>
      <c r="O131" s="137"/>
      <c r="P131" s="137"/>
      <c r="Q131" s="137"/>
      <c r="R131" s="137"/>
      <c r="S131" s="137"/>
      <c r="T131" s="137"/>
      <c r="U131" s="137"/>
      <c r="V131" s="137"/>
      <c r="W131" s="137"/>
      <c r="X131" s="137"/>
      <c r="Y131" s="137"/>
      <c r="Z131" s="137"/>
      <c r="AA131" s="137"/>
      <c r="AB131" s="137"/>
      <c r="AC131" s="137"/>
      <c r="AD131" s="137"/>
      <c r="AE131" s="137"/>
      <c r="AF131" s="137"/>
      <c r="AG131" s="137"/>
      <c r="AH131" s="137"/>
      <c r="AI131" s="137"/>
      <c r="AJ131" s="137"/>
      <c r="AK131" s="137"/>
      <c r="AL131" s="137"/>
      <c r="AM131" s="137"/>
      <c r="AN131" s="137"/>
      <c r="AO131" s="137"/>
      <c r="AP131" s="137"/>
      <c r="AQ131" s="137"/>
      <c r="AR131" s="137"/>
    </row>
    <row r="132" spans="1:44" ht="15.6" x14ac:dyDescent="0.3">
      <c r="A132" s="137"/>
      <c r="B132" s="137"/>
      <c r="C132" s="137"/>
      <c r="D132" s="137"/>
      <c r="E132" s="137"/>
      <c r="F132" s="137"/>
      <c r="G132" s="137"/>
      <c r="H132" s="137"/>
      <c r="I132" s="137"/>
      <c r="J132" s="137"/>
      <c r="K132" s="137"/>
      <c r="L132" s="137"/>
      <c r="M132" s="137"/>
      <c r="N132" s="137"/>
      <c r="O132" s="137"/>
      <c r="P132" s="137"/>
      <c r="Q132" s="137"/>
      <c r="R132" s="137"/>
      <c r="S132" s="137"/>
      <c r="T132" s="137"/>
      <c r="U132" s="137"/>
      <c r="V132" s="137"/>
      <c r="W132" s="137"/>
      <c r="X132" s="137"/>
      <c r="Y132" s="137"/>
      <c r="Z132" s="137"/>
      <c r="AA132" s="137"/>
      <c r="AB132" s="137"/>
      <c r="AC132" s="137"/>
      <c r="AD132" s="137"/>
      <c r="AE132" s="137"/>
      <c r="AF132" s="137"/>
      <c r="AG132" s="137"/>
      <c r="AH132" s="137"/>
      <c r="AI132" s="137"/>
      <c r="AJ132" s="137"/>
      <c r="AK132" s="137"/>
      <c r="AL132" s="137"/>
      <c r="AM132" s="137"/>
      <c r="AN132" s="137"/>
      <c r="AO132" s="137"/>
      <c r="AP132" s="137"/>
      <c r="AQ132" s="137"/>
      <c r="AR132" s="137"/>
    </row>
    <row r="133" spans="1:44" ht="15.6" x14ac:dyDescent="0.3">
      <c r="A133" s="137"/>
      <c r="B133" s="137"/>
      <c r="C133" s="137"/>
      <c r="D133" s="137"/>
      <c r="E133" s="137"/>
      <c r="F133" s="137"/>
      <c r="G133" s="137"/>
      <c r="H133" s="137"/>
      <c r="I133" s="137"/>
      <c r="J133" s="137"/>
      <c r="K133" s="137"/>
      <c r="L133" s="137"/>
      <c r="M133" s="137"/>
      <c r="N133" s="137"/>
      <c r="O133" s="137"/>
      <c r="P133" s="137"/>
      <c r="Q133" s="137"/>
      <c r="R133" s="137"/>
      <c r="S133" s="137"/>
      <c r="T133" s="137"/>
      <c r="U133" s="137"/>
      <c r="V133" s="137"/>
      <c r="W133" s="137"/>
      <c r="X133" s="137"/>
      <c r="Y133" s="137"/>
      <c r="Z133" s="137"/>
      <c r="AA133" s="137"/>
      <c r="AB133" s="137"/>
      <c r="AC133" s="137"/>
      <c r="AD133" s="137"/>
      <c r="AE133" s="137"/>
      <c r="AF133" s="137"/>
      <c r="AG133" s="137"/>
      <c r="AH133" s="137"/>
      <c r="AI133" s="137"/>
      <c r="AJ133" s="137"/>
      <c r="AK133" s="137"/>
      <c r="AL133" s="137"/>
      <c r="AM133" s="137"/>
      <c r="AN133" s="137"/>
      <c r="AO133" s="137"/>
      <c r="AP133" s="137"/>
      <c r="AQ133" s="137"/>
      <c r="AR133" s="137"/>
    </row>
    <row r="134" spans="1:44" ht="15.6" x14ac:dyDescent="0.3">
      <c r="A134" s="137"/>
      <c r="B134" s="137"/>
      <c r="C134" s="137"/>
      <c r="D134" s="137"/>
      <c r="E134" s="137"/>
      <c r="F134" s="137"/>
      <c r="G134" s="137"/>
      <c r="H134" s="137"/>
      <c r="I134" s="137"/>
      <c r="J134" s="137"/>
      <c r="K134" s="137"/>
      <c r="L134" s="137"/>
      <c r="M134" s="137"/>
      <c r="N134" s="137"/>
      <c r="O134" s="137"/>
      <c r="P134" s="137"/>
      <c r="Q134" s="137"/>
      <c r="R134" s="137"/>
      <c r="S134" s="137"/>
      <c r="T134" s="137"/>
      <c r="U134" s="137"/>
      <c r="V134" s="137"/>
      <c r="W134" s="137"/>
      <c r="X134" s="137"/>
      <c r="Y134" s="137"/>
      <c r="Z134" s="137"/>
      <c r="AA134" s="137"/>
      <c r="AB134" s="137"/>
      <c r="AC134" s="137"/>
      <c r="AD134" s="137"/>
      <c r="AE134" s="137"/>
      <c r="AF134" s="137"/>
      <c r="AG134" s="137"/>
      <c r="AH134" s="137"/>
      <c r="AI134" s="137"/>
      <c r="AJ134" s="137"/>
      <c r="AK134" s="137"/>
      <c r="AL134" s="137"/>
      <c r="AM134" s="137"/>
      <c r="AN134" s="137"/>
      <c r="AO134" s="137"/>
      <c r="AP134" s="137"/>
      <c r="AQ134" s="137"/>
      <c r="AR134" s="137"/>
    </row>
    <row r="135" spans="1:44" ht="15.6" x14ac:dyDescent="0.3">
      <c r="A135" s="137"/>
      <c r="B135" s="137"/>
      <c r="C135" s="137"/>
      <c r="D135" s="137"/>
      <c r="E135" s="137"/>
      <c r="F135" s="137"/>
      <c r="G135" s="137"/>
      <c r="H135" s="137"/>
      <c r="I135" s="137"/>
      <c r="J135" s="137"/>
      <c r="K135" s="137"/>
      <c r="L135" s="137"/>
      <c r="M135" s="137"/>
      <c r="N135" s="137"/>
      <c r="O135" s="137"/>
      <c r="P135" s="137"/>
      <c r="Q135" s="137"/>
      <c r="R135" s="137"/>
      <c r="S135" s="137"/>
      <c r="T135" s="137"/>
      <c r="U135" s="137"/>
      <c r="V135" s="137"/>
      <c r="W135" s="137"/>
      <c r="X135" s="137"/>
      <c r="Y135" s="137"/>
      <c r="Z135" s="137"/>
      <c r="AA135" s="137"/>
      <c r="AB135" s="137"/>
      <c r="AC135" s="137"/>
      <c r="AD135" s="137"/>
      <c r="AE135" s="137"/>
      <c r="AF135" s="137"/>
      <c r="AG135" s="137"/>
      <c r="AH135" s="137"/>
      <c r="AI135" s="137"/>
      <c r="AJ135" s="137"/>
      <c r="AK135" s="137"/>
      <c r="AL135" s="137"/>
      <c r="AM135" s="137"/>
      <c r="AN135" s="137"/>
      <c r="AO135" s="137"/>
      <c r="AP135" s="137"/>
      <c r="AQ135" s="137"/>
      <c r="AR135" s="137"/>
    </row>
    <row r="136" spans="1:44" ht="15.6" x14ac:dyDescent="0.3">
      <c r="A136" s="137"/>
      <c r="B136" s="137"/>
      <c r="C136" s="137"/>
      <c r="D136" s="137"/>
      <c r="E136" s="137"/>
      <c r="F136" s="137"/>
      <c r="G136" s="137"/>
      <c r="H136" s="137"/>
      <c r="I136" s="137"/>
      <c r="J136" s="137"/>
      <c r="K136" s="137"/>
      <c r="L136" s="137"/>
      <c r="M136" s="137"/>
      <c r="N136" s="137"/>
      <c r="O136" s="137"/>
      <c r="P136" s="137"/>
      <c r="Q136" s="137"/>
      <c r="R136" s="137"/>
      <c r="S136" s="137"/>
      <c r="T136" s="137"/>
      <c r="U136" s="137"/>
      <c r="V136" s="137"/>
      <c r="W136" s="137"/>
      <c r="X136" s="137"/>
      <c r="Y136" s="137"/>
      <c r="Z136" s="137"/>
      <c r="AA136" s="137"/>
      <c r="AB136" s="137"/>
      <c r="AC136" s="137"/>
      <c r="AD136" s="137"/>
      <c r="AE136" s="137"/>
      <c r="AF136" s="137"/>
      <c r="AG136" s="137"/>
      <c r="AH136" s="137"/>
      <c r="AI136" s="137"/>
      <c r="AJ136" s="137"/>
      <c r="AK136" s="137"/>
      <c r="AL136" s="137"/>
      <c r="AM136" s="137"/>
      <c r="AN136" s="137"/>
      <c r="AO136" s="137"/>
      <c r="AP136" s="137"/>
      <c r="AQ136" s="137"/>
      <c r="AR136" s="137"/>
    </row>
    <row r="137" spans="1:44" ht="15.6" x14ac:dyDescent="0.3">
      <c r="A137" s="137"/>
      <c r="B137" s="137"/>
      <c r="C137" s="137"/>
      <c r="D137" s="137"/>
      <c r="E137" s="137"/>
      <c r="F137" s="137"/>
      <c r="G137" s="137"/>
      <c r="H137" s="137"/>
      <c r="I137" s="137"/>
      <c r="J137" s="137"/>
      <c r="K137" s="137"/>
      <c r="L137" s="137"/>
      <c r="M137" s="137"/>
      <c r="N137" s="137"/>
      <c r="O137" s="137"/>
      <c r="P137" s="137"/>
      <c r="Q137" s="137"/>
      <c r="R137" s="137"/>
      <c r="S137" s="137"/>
      <c r="T137" s="137"/>
      <c r="U137" s="137"/>
      <c r="V137" s="137"/>
      <c r="W137" s="137"/>
      <c r="X137" s="137"/>
      <c r="Y137" s="137"/>
      <c r="Z137" s="137"/>
      <c r="AA137" s="137"/>
      <c r="AB137" s="137"/>
      <c r="AC137" s="137"/>
      <c r="AD137" s="137"/>
      <c r="AE137" s="137"/>
      <c r="AF137" s="137"/>
      <c r="AG137" s="137"/>
      <c r="AH137" s="137"/>
      <c r="AI137" s="137"/>
      <c r="AJ137" s="137"/>
      <c r="AK137" s="137"/>
      <c r="AL137" s="137"/>
      <c r="AM137" s="137"/>
      <c r="AN137" s="137"/>
      <c r="AO137" s="137"/>
      <c r="AP137" s="137"/>
      <c r="AQ137" s="137"/>
      <c r="AR137" s="137"/>
    </row>
    <row r="138" spans="1:44" ht="15.6" x14ac:dyDescent="0.3">
      <c r="A138" s="137"/>
      <c r="B138" s="137"/>
      <c r="C138" s="137"/>
      <c r="D138" s="137"/>
      <c r="E138" s="137"/>
      <c r="F138" s="137"/>
      <c r="G138" s="137"/>
      <c r="H138" s="137"/>
      <c r="I138" s="137"/>
      <c r="J138" s="137"/>
      <c r="K138" s="137"/>
      <c r="L138" s="137"/>
      <c r="M138" s="137"/>
      <c r="N138" s="137"/>
      <c r="O138" s="137"/>
      <c r="P138" s="137"/>
      <c r="Q138" s="137"/>
      <c r="R138" s="137"/>
      <c r="S138" s="137"/>
      <c r="T138" s="137"/>
      <c r="U138" s="137"/>
      <c r="V138" s="137"/>
      <c r="W138" s="137"/>
      <c r="X138" s="137"/>
      <c r="Y138" s="137"/>
      <c r="Z138" s="137"/>
      <c r="AA138" s="137"/>
      <c r="AB138" s="137"/>
      <c r="AC138" s="137"/>
      <c r="AD138" s="137"/>
      <c r="AE138" s="137"/>
      <c r="AF138" s="137"/>
      <c r="AG138" s="137"/>
      <c r="AH138" s="137"/>
      <c r="AI138" s="137"/>
      <c r="AJ138" s="137"/>
      <c r="AK138" s="137"/>
      <c r="AL138" s="137"/>
      <c r="AM138" s="137"/>
      <c r="AN138" s="137"/>
      <c r="AO138" s="137"/>
      <c r="AP138" s="137"/>
      <c r="AQ138" s="137"/>
      <c r="AR138" s="137"/>
    </row>
    <row r="139" spans="1:44" ht="15.6" x14ac:dyDescent="0.3">
      <c r="A139" s="137"/>
      <c r="B139" s="137"/>
      <c r="C139" s="137"/>
      <c r="D139" s="137"/>
      <c r="E139" s="137"/>
      <c r="F139" s="137"/>
      <c r="G139" s="137"/>
      <c r="H139" s="137"/>
      <c r="I139" s="137"/>
      <c r="J139" s="137"/>
      <c r="K139" s="137"/>
      <c r="L139" s="137"/>
      <c r="M139" s="137"/>
      <c r="N139" s="137"/>
      <c r="O139" s="137"/>
      <c r="P139" s="137"/>
      <c r="Q139" s="137"/>
      <c r="R139" s="137"/>
      <c r="S139" s="137"/>
      <c r="T139" s="137"/>
      <c r="U139" s="137"/>
      <c r="V139" s="137"/>
      <c r="W139" s="137"/>
      <c r="X139" s="137"/>
      <c r="Y139" s="137"/>
      <c r="Z139" s="137"/>
      <c r="AA139" s="137"/>
      <c r="AB139" s="137"/>
      <c r="AC139" s="137"/>
      <c r="AD139" s="137"/>
      <c r="AE139" s="137"/>
      <c r="AF139" s="137"/>
      <c r="AG139" s="137"/>
      <c r="AH139" s="137"/>
      <c r="AI139" s="137"/>
      <c r="AJ139" s="137"/>
      <c r="AK139" s="137"/>
      <c r="AL139" s="137"/>
      <c r="AM139" s="137"/>
      <c r="AN139" s="137"/>
      <c r="AO139" s="137"/>
      <c r="AP139" s="137"/>
      <c r="AQ139" s="137"/>
      <c r="AR139" s="137"/>
    </row>
    <row r="140" spans="1:44" ht="15.6" x14ac:dyDescent="0.3">
      <c r="A140" s="137"/>
      <c r="B140" s="137"/>
      <c r="C140" s="137"/>
      <c r="D140" s="137"/>
      <c r="E140" s="137"/>
      <c r="F140" s="137"/>
      <c r="G140" s="137"/>
      <c r="H140" s="137"/>
      <c r="I140" s="137"/>
      <c r="J140" s="137"/>
      <c r="K140" s="137"/>
      <c r="L140" s="137"/>
      <c r="M140" s="137"/>
      <c r="N140" s="137"/>
      <c r="O140" s="137"/>
      <c r="P140" s="137"/>
      <c r="Q140" s="137"/>
      <c r="R140" s="137"/>
      <c r="S140" s="137"/>
      <c r="T140" s="137"/>
      <c r="U140" s="137"/>
      <c r="V140" s="137"/>
      <c r="W140" s="137"/>
      <c r="X140" s="137"/>
      <c r="Y140" s="137"/>
      <c r="Z140" s="137"/>
      <c r="AA140" s="137"/>
      <c r="AB140" s="137"/>
      <c r="AC140" s="137"/>
      <c r="AD140" s="137"/>
      <c r="AE140" s="137"/>
      <c r="AF140" s="137"/>
      <c r="AG140" s="137"/>
      <c r="AH140" s="137"/>
      <c r="AI140" s="137"/>
      <c r="AJ140" s="137"/>
      <c r="AK140" s="137"/>
      <c r="AL140" s="137"/>
      <c r="AM140" s="137"/>
      <c r="AN140" s="137"/>
      <c r="AO140" s="137"/>
      <c r="AP140" s="137"/>
      <c r="AQ140" s="137"/>
      <c r="AR140" s="137"/>
    </row>
    <row r="141" spans="1:44" ht="15.6" x14ac:dyDescent="0.3">
      <c r="A141" s="137"/>
      <c r="B141" s="137"/>
      <c r="C141" s="137"/>
      <c r="D141" s="137"/>
      <c r="E141" s="137"/>
      <c r="F141" s="137"/>
      <c r="G141" s="137"/>
      <c r="H141" s="137"/>
      <c r="I141" s="137"/>
      <c r="J141" s="137"/>
      <c r="K141" s="137"/>
      <c r="L141" s="137"/>
      <c r="M141" s="137"/>
      <c r="N141" s="137"/>
      <c r="O141" s="137"/>
      <c r="P141" s="137"/>
      <c r="Q141" s="137"/>
      <c r="R141" s="137"/>
      <c r="S141" s="137"/>
      <c r="T141" s="137"/>
      <c r="U141" s="137"/>
      <c r="V141" s="137"/>
      <c r="W141" s="137"/>
      <c r="X141" s="137"/>
      <c r="Y141" s="137"/>
      <c r="Z141" s="137"/>
      <c r="AA141" s="137"/>
      <c r="AB141" s="137"/>
      <c r="AC141" s="137"/>
      <c r="AD141" s="137"/>
      <c r="AE141" s="137"/>
      <c r="AF141" s="137"/>
      <c r="AG141" s="137"/>
      <c r="AH141" s="137"/>
      <c r="AI141" s="137"/>
      <c r="AJ141" s="137"/>
      <c r="AK141" s="137"/>
      <c r="AL141" s="137"/>
      <c r="AM141" s="137"/>
      <c r="AN141" s="137"/>
      <c r="AO141" s="137"/>
      <c r="AP141" s="137"/>
      <c r="AQ141" s="137"/>
      <c r="AR141" s="137"/>
    </row>
    <row r="142" spans="1:44" ht="15.6" x14ac:dyDescent="0.3">
      <c r="A142" s="137"/>
      <c r="B142" s="137"/>
      <c r="C142" s="137"/>
      <c r="D142" s="137"/>
      <c r="E142" s="137"/>
      <c r="F142" s="137"/>
      <c r="G142" s="137"/>
      <c r="H142" s="137"/>
      <c r="I142" s="137"/>
      <c r="J142" s="137"/>
      <c r="K142" s="137"/>
      <c r="L142" s="137"/>
      <c r="M142" s="137"/>
      <c r="N142" s="137"/>
      <c r="O142" s="137"/>
      <c r="P142" s="137"/>
      <c r="Q142" s="137"/>
      <c r="R142" s="137"/>
      <c r="S142" s="137"/>
      <c r="T142" s="137"/>
      <c r="U142" s="137"/>
      <c r="V142" s="137"/>
      <c r="W142" s="137"/>
      <c r="X142" s="137"/>
      <c r="Y142" s="137"/>
      <c r="Z142" s="137"/>
      <c r="AA142" s="137"/>
      <c r="AB142" s="137"/>
      <c r="AC142" s="137"/>
      <c r="AD142" s="137"/>
      <c r="AE142" s="137"/>
      <c r="AF142" s="137"/>
      <c r="AG142" s="137"/>
      <c r="AH142" s="137"/>
      <c r="AI142" s="137"/>
      <c r="AJ142" s="137"/>
      <c r="AK142" s="137"/>
      <c r="AL142" s="137"/>
      <c r="AM142" s="137"/>
      <c r="AN142" s="137"/>
      <c r="AO142" s="137"/>
      <c r="AP142" s="137"/>
      <c r="AQ142" s="137"/>
      <c r="AR142" s="137"/>
    </row>
    <row r="143" spans="1:44" ht="15.6" x14ac:dyDescent="0.3">
      <c r="A143" s="137"/>
      <c r="B143" s="137"/>
      <c r="C143" s="137"/>
      <c r="D143" s="137"/>
      <c r="E143" s="137"/>
      <c r="F143" s="137"/>
      <c r="G143" s="137"/>
      <c r="H143" s="137"/>
      <c r="I143" s="137"/>
      <c r="J143" s="137"/>
      <c r="K143" s="137"/>
      <c r="L143" s="137"/>
      <c r="M143" s="137"/>
      <c r="N143" s="137"/>
      <c r="O143" s="137"/>
      <c r="P143" s="137"/>
      <c r="Q143" s="137"/>
      <c r="R143" s="137"/>
      <c r="S143" s="137"/>
      <c r="T143" s="137"/>
      <c r="U143" s="137"/>
      <c r="V143" s="137"/>
      <c r="W143" s="137"/>
      <c r="X143" s="137"/>
      <c r="Y143" s="137"/>
      <c r="Z143" s="137"/>
      <c r="AA143" s="137"/>
      <c r="AB143" s="137"/>
      <c r="AC143" s="137"/>
      <c r="AD143" s="137"/>
      <c r="AE143" s="137"/>
      <c r="AF143" s="137"/>
      <c r="AG143" s="137"/>
      <c r="AH143" s="137"/>
      <c r="AI143" s="137"/>
      <c r="AJ143" s="137"/>
      <c r="AK143" s="137"/>
      <c r="AL143" s="137"/>
      <c r="AM143" s="137"/>
      <c r="AN143" s="137"/>
      <c r="AO143" s="137"/>
      <c r="AP143" s="137"/>
      <c r="AQ143" s="137"/>
      <c r="AR143" s="137"/>
    </row>
    <row r="144" spans="1:44" ht="15.6" x14ac:dyDescent="0.3">
      <c r="A144" s="137"/>
      <c r="B144" s="137"/>
      <c r="C144" s="137"/>
      <c r="D144" s="137"/>
      <c r="E144" s="137"/>
      <c r="F144" s="137"/>
      <c r="G144" s="137"/>
      <c r="H144" s="137"/>
      <c r="I144" s="137"/>
      <c r="J144" s="137"/>
      <c r="K144" s="137"/>
      <c r="L144" s="137"/>
      <c r="M144" s="137"/>
      <c r="N144" s="137"/>
      <c r="O144" s="137"/>
      <c r="P144" s="137"/>
      <c r="Q144" s="137"/>
      <c r="R144" s="137"/>
      <c r="S144" s="137"/>
      <c r="T144" s="137"/>
      <c r="U144" s="137"/>
      <c r="V144" s="137"/>
      <c r="W144" s="137"/>
      <c r="X144" s="137"/>
      <c r="Y144" s="137"/>
      <c r="Z144" s="137"/>
      <c r="AA144" s="137"/>
      <c r="AB144" s="137"/>
      <c r="AC144" s="137"/>
      <c r="AD144" s="137"/>
      <c r="AE144" s="137"/>
      <c r="AF144" s="137"/>
      <c r="AG144" s="137"/>
      <c r="AH144" s="137"/>
      <c r="AI144" s="137"/>
      <c r="AJ144" s="137"/>
      <c r="AK144" s="137"/>
      <c r="AL144" s="137"/>
      <c r="AM144" s="137"/>
      <c r="AN144" s="137"/>
      <c r="AO144" s="137"/>
      <c r="AP144" s="137"/>
      <c r="AQ144" s="137"/>
      <c r="AR144" s="137"/>
    </row>
    <row r="145" spans="1:44" ht="15.6" x14ac:dyDescent="0.3">
      <c r="A145" s="137"/>
      <c r="B145" s="137"/>
      <c r="C145" s="137"/>
      <c r="D145" s="137"/>
      <c r="E145" s="137"/>
      <c r="F145" s="137"/>
      <c r="G145" s="137"/>
      <c r="H145" s="137"/>
      <c r="I145" s="137"/>
      <c r="J145" s="137"/>
      <c r="K145" s="137"/>
      <c r="L145" s="137"/>
      <c r="M145" s="137"/>
      <c r="N145" s="137"/>
      <c r="O145" s="137"/>
      <c r="P145" s="137"/>
      <c r="Q145" s="137"/>
      <c r="R145" s="137"/>
      <c r="S145" s="137"/>
      <c r="T145" s="137"/>
      <c r="U145" s="137"/>
      <c r="V145" s="137"/>
      <c r="W145" s="137"/>
      <c r="X145" s="137"/>
      <c r="Y145" s="137"/>
      <c r="Z145" s="137"/>
      <c r="AA145" s="137"/>
      <c r="AB145" s="137"/>
      <c r="AC145" s="137"/>
      <c r="AD145" s="137"/>
      <c r="AE145" s="137"/>
      <c r="AF145" s="137"/>
      <c r="AG145" s="137"/>
      <c r="AH145" s="137"/>
      <c r="AI145" s="137"/>
      <c r="AJ145" s="137"/>
      <c r="AK145" s="137"/>
      <c r="AL145" s="137"/>
      <c r="AM145" s="137"/>
      <c r="AN145" s="137"/>
      <c r="AO145" s="137"/>
      <c r="AP145" s="137"/>
      <c r="AQ145" s="137"/>
      <c r="AR145" s="137"/>
    </row>
    <row r="146" spans="1:44" ht="15.6" x14ac:dyDescent="0.3">
      <c r="A146" s="137"/>
      <c r="B146" s="137"/>
      <c r="C146" s="137"/>
      <c r="D146" s="137"/>
      <c r="E146" s="137"/>
      <c r="F146" s="137"/>
      <c r="G146" s="137"/>
      <c r="H146" s="137"/>
      <c r="I146" s="137"/>
      <c r="J146" s="137"/>
      <c r="K146" s="137"/>
      <c r="L146" s="137"/>
      <c r="M146" s="137"/>
      <c r="N146" s="137"/>
      <c r="O146" s="137"/>
      <c r="P146" s="137"/>
      <c r="Q146" s="137"/>
      <c r="R146" s="137"/>
      <c r="S146" s="137"/>
      <c r="T146" s="137"/>
      <c r="U146" s="137"/>
      <c r="V146" s="137"/>
      <c r="W146" s="137"/>
      <c r="X146" s="137"/>
      <c r="Y146" s="137"/>
      <c r="Z146" s="137"/>
      <c r="AA146" s="137"/>
      <c r="AB146" s="137"/>
      <c r="AC146" s="137"/>
      <c r="AD146" s="137"/>
      <c r="AE146" s="137"/>
      <c r="AF146" s="137"/>
      <c r="AG146" s="137"/>
      <c r="AH146" s="137"/>
      <c r="AI146" s="137"/>
      <c r="AJ146" s="137"/>
      <c r="AK146" s="137"/>
      <c r="AL146" s="137"/>
      <c r="AM146" s="137"/>
      <c r="AN146" s="137"/>
      <c r="AO146" s="137"/>
      <c r="AP146" s="137"/>
      <c r="AQ146" s="137"/>
      <c r="AR146" s="137"/>
    </row>
    <row r="147" spans="1:44" ht="15.6" x14ac:dyDescent="0.3">
      <c r="A147" s="137"/>
      <c r="B147" s="137"/>
      <c r="C147" s="137"/>
      <c r="D147" s="137"/>
      <c r="E147" s="137"/>
      <c r="F147" s="137"/>
      <c r="G147" s="137"/>
      <c r="H147" s="137"/>
      <c r="I147" s="137"/>
      <c r="J147" s="137"/>
      <c r="K147" s="137"/>
      <c r="L147" s="137"/>
      <c r="M147" s="137"/>
      <c r="N147" s="137"/>
      <c r="O147" s="137"/>
      <c r="P147" s="137"/>
      <c r="Q147" s="137"/>
      <c r="R147" s="137"/>
      <c r="S147" s="137"/>
      <c r="T147" s="137"/>
      <c r="U147" s="137"/>
      <c r="V147" s="137"/>
      <c r="W147" s="137"/>
      <c r="X147" s="137"/>
      <c r="Y147" s="137"/>
      <c r="Z147" s="137"/>
      <c r="AA147" s="137"/>
      <c r="AB147" s="137"/>
      <c r="AC147" s="137"/>
      <c r="AD147" s="137"/>
      <c r="AE147" s="137"/>
      <c r="AF147" s="137"/>
      <c r="AG147" s="137"/>
      <c r="AH147" s="137"/>
      <c r="AI147" s="137"/>
      <c r="AJ147" s="137"/>
      <c r="AK147" s="137"/>
      <c r="AL147" s="137"/>
      <c r="AM147" s="137"/>
      <c r="AN147" s="137"/>
      <c r="AO147" s="137"/>
      <c r="AP147" s="137"/>
      <c r="AQ147" s="137"/>
      <c r="AR147" s="137"/>
    </row>
    <row r="148" spans="1:44" ht="15.6" x14ac:dyDescent="0.3">
      <c r="A148" s="137"/>
      <c r="B148" s="137"/>
      <c r="C148" s="137"/>
      <c r="D148" s="137"/>
      <c r="E148" s="137"/>
      <c r="F148" s="137"/>
      <c r="G148" s="137"/>
      <c r="H148" s="137"/>
      <c r="I148" s="137"/>
      <c r="J148" s="137"/>
      <c r="K148" s="137"/>
      <c r="L148" s="137"/>
      <c r="M148" s="137"/>
      <c r="N148" s="137"/>
      <c r="O148" s="137"/>
      <c r="P148" s="137"/>
      <c r="Q148" s="137"/>
      <c r="R148" s="137"/>
      <c r="S148" s="137"/>
      <c r="T148" s="137"/>
      <c r="U148" s="137"/>
      <c r="V148" s="137"/>
      <c r="W148" s="137"/>
      <c r="X148" s="137"/>
      <c r="Y148" s="137"/>
      <c r="Z148" s="137"/>
      <c r="AA148" s="137"/>
      <c r="AB148" s="137"/>
      <c r="AC148" s="137"/>
      <c r="AD148" s="137"/>
      <c r="AE148" s="137"/>
      <c r="AF148" s="137"/>
      <c r="AG148" s="137"/>
      <c r="AH148" s="137"/>
      <c r="AI148" s="137"/>
      <c r="AJ148" s="137"/>
      <c r="AK148" s="137"/>
      <c r="AL148" s="137"/>
      <c r="AM148" s="137"/>
      <c r="AN148" s="137"/>
      <c r="AO148" s="137"/>
      <c r="AP148" s="137"/>
      <c r="AQ148" s="137"/>
      <c r="AR148" s="137"/>
    </row>
    <row r="149" spans="1:44" ht="15.6" x14ac:dyDescent="0.3">
      <c r="A149" s="137"/>
      <c r="B149" s="137"/>
      <c r="C149" s="137"/>
      <c r="D149" s="137"/>
      <c r="E149" s="137"/>
      <c r="F149" s="137"/>
      <c r="G149" s="137"/>
      <c r="H149" s="137"/>
      <c r="I149" s="137"/>
      <c r="J149" s="137"/>
      <c r="K149" s="137"/>
      <c r="L149" s="137"/>
      <c r="M149" s="137"/>
      <c r="N149" s="137"/>
      <c r="O149" s="137"/>
      <c r="P149" s="137"/>
      <c r="Q149" s="137"/>
      <c r="R149" s="137"/>
      <c r="S149" s="137"/>
      <c r="T149" s="137"/>
      <c r="U149" s="137"/>
      <c r="V149" s="137"/>
      <c r="W149" s="137"/>
      <c r="X149" s="137"/>
      <c r="Y149" s="137"/>
      <c r="Z149" s="137"/>
      <c r="AA149" s="137"/>
      <c r="AB149" s="137"/>
      <c r="AC149" s="137"/>
      <c r="AD149" s="137"/>
      <c r="AE149" s="137"/>
      <c r="AF149" s="137"/>
      <c r="AG149" s="137"/>
      <c r="AH149" s="137"/>
      <c r="AI149" s="137"/>
      <c r="AJ149" s="137"/>
      <c r="AK149" s="137"/>
      <c r="AL149" s="137"/>
      <c r="AM149" s="137"/>
      <c r="AN149" s="137"/>
      <c r="AO149" s="137"/>
      <c r="AP149" s="137"/>
      <c r="AQ149" s="137"/>
      <c r="AR149" s="137"/>
    </row>
    <row r="150" spans="1:44" ht="15.6" x14ac:dyDescent="0.3">
      <c r="A150" s="137"/>
      <c r="B150" s="137"/>
      <c r="C150" s="137"/>
      <c r="D150" s="137"/>
      <c r="E150" s="137"/>
      <c r="F150" s="137"/>
      <c r="G150" s="137"/>
      <c r="H150" s="137"/>
      <c r="I150" s="137"/>
      <c r="J150" s="137"/>
      <c r="K150" s="137"/>
      <c r="L150" s="137"/>
      <c r="M150" s="137"/>
      <c r="N150" s="137"/>
      <c r="O150" s="137"/>
      <c r="P150" s="137"/>
      <c r="Q150" s="137"/>
      <c r="R150" s="137"/>
      <c r="S150" s="137"/>
      <c r="T150" s="137"/>
      <c r="U150" s="137"/>
      <c r="V150" s="137"/>
      <c r="W150" s="137"/>
      <c r="X150" s="137"/>
      <c r="Y150" s="137"/>
      <c r="Z150" s="137"/>
      <c r="AA150" s="137"/>
      <c r="AB150" s="137"/>
      <c r="AC150" s="137"/>
      <c r="AD150" s="137"/>
      <c r="AE150" s="137"/>
      <c r="AF150" s="137"/>
      <c r="AG150" s="137"/>
      <c r="AH150" s="137"/>
      <c r="AI150" s="137"/>
      <c r="AJ150" s="137"/>
      <c r="AK150" s="137"/>
      <c r="AL150" s="137"/>
      <c r="AM150" s="137"/>
      <c r="AN150" s="137"/>
      <c r="AO150" s="137"/>
      <c r="AP150" s="137"/>
      <c r="AQ150" s="137"/>
      <c r="AR150" s="137"/>
    </row>
    <row r="151" spans="1:44" ht="15.6" x14ac:dyDescent="0.3">
      <c r="A151" s="137"/>
      <c r="B151" s="137"/>
      <c r="C151" s="137"/>
      <c r="D151" s="137"/>
      <c r="E151" s="137"/>
      <c r="F151" s="137"/>
      <c r="G151" s="137"/>
      <c r="H151" s="137"/>
      <c r="I151" s="137"/>
      <c r="J151" s="137"/>
      <c r="K151" s="137"/>
      <c r="L151" s="137"/>
      <c r="M151" s="137"/>
      <c r="N151" s="137"/>
      <c r="O151" s="137"/>
      <c r="P151" s="137"/>
      <c r="Q151" s="137"/>
      <c r="R151" s="137"/>
      <c r="S151" s="137"/>
      <c r="T151" s="137"/>
      <c r="U151" s="137"/>
      <c r="V151" s="137"/>
      <c r="W151" s="137"/>
      <c r="X151" s="137"/>
      <c r="Y151" s="137"/>
      <c r="Z151" s="137"/>
      <c r="AA151" s="137"/>
      <c r="AB151" s="137"/>
      <c r="AC151" s="137"/>
      <c r="AD151" s="137"/>
      <c r="AE151" s="137"/>
      <c r="AF151" s="137"/>
      <c r="AG151" s="137"/>
      <c r="AH151" s="137"/>
      <c r="AI151" s="137"/>
      <c r="AJ151" s="137"/>
      <c r="AK151" s="137"/>
      <c r="AL151" s="137"/>
      <c r="AM151" s="137"/>
      <c r="AN151" s="137"/>
      <c r="AO151" s="137"/>
      <c r="AP151" s="137"/>
      <c r="AQ151" s="137"/>
      <c r="AR151" s="137"/>
    </row>
    <row r="152" spans="1:44" ht="15.6" x14ac:dyDescent="0.3">
      <c r="A152" s="137"/>
      <c r="B152" s="137"/>
      <c r="C152" s="137"/>
      <c r="D152" s="137"/>
      <c r="E152" s="137"/>
      <c r="F152" s="137"/>
      <c r="G152" s="137"/>
      <c r="H152" s="137"/>
      <c r="I152" s="137"/>
      <c r="J152" s="137"/>
      <c r="K152" s="137"/>
      <c r="L152" s="137"/>
      <c r="M152" s="137"/>
      <c r="N152" s="137"/>
      <c r="O152" s="137"/>
      <c r="P152" s="137"/>
      <c r="Q152" s="137"/>
      <c r="R152" s="137"/>
      <c r="S152" s="137"/>
      <c r="T152" s="137"/>
      <c r="U152" s="137"/>
      <c r="V152" s="137"/>
      <c r="W152" s="137"/>
      <c r="X152" s="137"/>
      <c r="Y152" s="137"/>
      <c r="Z152" s="137"/>
      <c r="AA152" s="137"/>
      <c r="AB152" s="137"/>
      <c r="AC152" s="137"/>
      <c r="AD152" s="137"/>
      <c r="AE152" s="137"/>
      <c r="AF152" s="137"/>
      <c r="AG152" s="137"/>
      <c r="AH152" s="137"/>
      <c r="AI152" s="137"/>
      <c r="AJ152" s="137"/>
      <c r="AK152" s="137"/>
      <c r="AL152" s="137"/>
      <c r="AM152" s="137"/>
      <c r="AN152" s="137"/>
      <c r="AO152" s="137"/>
      <c r="AP152" s="137"/>
      <c r="AQ152" s="137"/>
      <c r="AR152" s="137"/>
    </row>
    <row r="153" spans="1:44" ht="15.6" x14ac:dyDescent="0.3">
      <c r="A153" s="137"/>
      <c r="B153" s="137"/>
      <c r="C153" s="137"/>
      <c r="D153" s="137"/>
      <c r="E153" s="137"/>
      <c r="F153" s="137"/>
      <c r="G153" s="137"/>
      <c r="H153" s="137"/>
      <c r="I153" s="137"/>
      <c r="J153" s="137"/>
      <c r="K153" s="137"/>
      <c r="L153" s="137"/>
      <c r="M153" s="137"/>
      <c r="N153" s="137"/>
      <c r="O153" s="137"/>
      <c r="P153" s="137"/>
      <c r="Q153" s="137"/>
      <c r="R153" s="137"/>
      <c r="S153" s="137"/>
      <c r="T153" s="137"/>
      <c r="U153" s="137"/>
      <c r="V153" s="137"/>
      <c r="W153" s="137"/>
      <c r="X153" s="137"/>
      <c r="Y153" s="137"/>
      <c r="Z153" s="137"/>
      <c r="AA153" s="137"/>
      <c r="AB153" s="137"/>
      <c r="AC153" s="137"/>
      <c r="AD153" s="137"/>
      <c r="AE153" s="137"/>
      <c r="AF153" s="137"/>
      <c r="AG153" s="137"/>
      <c r="AH153" s="137"/>
      <c r="AI153" s="137"/>
      <c r="AJ153" s="137"/>
      <c r="AK153" s="137"/>
      <c r="AL153" s="137"/>
      <c r="AM153" s="137"/>
      <c r="AN153" s="137"/>
      <c r="AO153" s="137"/>
      <c r="AP153" s="137"/>
      <c r="AQ153" s="137"/>
      <c r="AR153" s="137"/>
    </row>
    <row r="154" spans="1:44" ht="15.6" x14ac:dyDescent="0.3">
      <c r="A154" s="137"/>
      <c r="B154" s="137"/>
      <c r="C154" s="137"/>
      <c r="D154" s="137"/>
      <c r="E154" s="137"/>
      <c r="F154" s="137"/>
      <c r="G154" s="137"/>
      <c r="H154" s="137"/>
      <c r="I154" s="137"/>
      <c r="J154" s="137"/>
      <c r="K154" s="137"/>
      <c r="L154" s="137"/>
      <c r="M154" s="137"/>
      <c r="N154" s="137"/>
      <c r="O154" s="137"/>
      <c r="P154" s="137"/>
      <c r="Q154" s="137"/>
      <c r="R154" s="137"/>
      <c r="S154" s="137"/>
      <c r="T154" s="137"/>
      <c r="U154" s="137"/>
      <c r="V154" s="137"/>
      <c r="W154" s="137"/>
      <c r="X154" s="137"/>
      <c r="Y154" s="137"/>
      <c r="Z154" s="137"/>
      <c r="AA154" s="137"/>
      <c r="AB154" s="137"/>
      <c r="AC154" s="137"/>
      <c r="AD154" s="137"/>
      <c r="AE154" s="137"/>
      <c r="AF154" s="137"/>
      <c r="AG154" s="137"/>
      <c r="AH154" s="137"/>
      <c r="AI154" s="137"/>
      <c r="AJ154" s="137"/>
      <c r="AK154" s="137"/>
      <c r="AL154" s="137"/>
      <c r="AM154" s="137"/>
      <c r="AN154" s="137"/>
      <c r="AO154" s="137"/>
      <c r="AP154" s="137"/>
      <c r="AQ154" s="137"/>
      <c r="AR154" s="137"/>
    </row>
    <row r="155" spans="1:44" ht="15.6" x14ac:dyDescent="0.3">
      <c r="A155" s="137"/>
      <c r="B155" s="137"/>
      <c r="C155" s="137"/>
      <c r="D155" s="137"/>
      <c r="E155" s="137"/>
      <c r="F155" s="137"/>
      <c r="G155" s="137"/>
      <c r="H155" s="137"/>
      <c r="I155" s="137"/>
      <c r="J155" s="137"/>
      <c r="K155" s="137"/>
      <c r="L155" s="137"/>
      <c r="M155" s="137"/>
      <c r="N155" s="137"/>
      <c r="O155" s="137"/>
      <c r="P155" s="137"/>
      <c r="Q155" s="137"/>
      <c r="R155" s="137"/>
      <c r="S155" s="137"/>
      <c r="T155" s="137"/>
      <c r="U155" s="137"/>
      <c r="V155" s="137"/>
      <c r="W155" s="137"/>
      <c r="X155" s="137"/>
      <c r="Y155" s="137"/>
      <c r="Z155" s="137"/>
      <c r="AA155" s="137"/>
      <c r="AB155" s="137"/>
      <c r="AC155" s="137"/>
      <c r="AD155" s="137"/>
      <c r="AE155" s="137"/>
      <c r="AF155" s="137"/>
      <c r="AG155" s="137"/>
      <c r="AH155" s="137"/>
      <c r="AI155" s="137"/>
      <c r="AJ155" s="137"/>
      <c r="AK155" s="137"/>
      <c r="AL155" s="137"/>
      <c r="AM155" s="137"/>
      <c r="AN155" s="137"/>
      <c r="AO155" s="137"/>
      <c r="AP155" s="137"/>
      <c r="AQ155" s="137"/>
      <c r="AR155" s="137"/>
    </row>
    <row r="156" spans="1:44" ht="15.6" x14ac:dyDescent="0.3">
      <c r="A156" s="137"/>
      <c r="B156" s="137"/>
      <c r="C156" s="137"/>
      <c r="D156" s="137"/>
      <c r="E156" s="137"/>
      <c r="F156" s="137"/>
      <c r="G156" s="137"/>
      <c r="H156" s="137"/>
      <c r="I156" s="137"/>
      <c r="J156" s="137"/>
      <c r="K156" s="137"/>
      <c r="L156" s="137"/>
      <c r="M156" s="137"/>
      <c r="N156" s="137"/>
      <c r="O156" s="137"/>
      <c r="P156" s="137"/>
      <c r="Q156" s="137"/>
      <c r="R156" s="137"/>
      <c r="S156" s="137"/>
      <c r="T156" s="137"/>
      <c r="U156" s="137"/>
      <c r="V156" s="137"/>
      <c r="W156" s="137"/>
      <c r="X156" s="137"/>
      <c r="Y156" s="137"/>
      <c r="Z156" s="137"/>
      <c r="AA156" s="137"/>
      <c r="AB156" s="137"/>
      <c r="AC156" s="137"/>
      <c r="AD156" s="137"/>
      <c r="AE156" s="137"/>
      <c r="AF156" s="137"/>
      <c r="AG156" s="137"/>
      <c r="AH156" s="137"/>
      <c r="AI156" s="137"/>
      <c r="AJ156" s="137"/>
      <c r="AK156" s="137"/>
      <c r="AL156" s="137"/>
      <c r="AM156" s="137"/>
      <c r="AN156" s="137"/>
      <c r="AO156" s="137"/>
      <c r="AP156" s="137"/>
      <c r="AQ156" s="137"/>
      <c r="AR156" s="137"/>
    </row>
    <row r="157" spans="1:44" ht="15.6" x14ac:dyDescent="0.3">
      <c r="A157" s="137"/>
      <c r="B157" s="137"/>
      <c r="C157" s="137"/>
      <c r="D157" s="137"/>
      <c r="E157" s="137"/>
      <c r="F157" s="137"/>
      <c r="G157" s="137"/>
      <c r="H157" s="137"/>
      <c r="I157" s="137"/>
      <c r="J157" s="137"/>
      <c r="K157" s="137"/>
      <c r="L157" s="137"/>
      <c r="M157" s="137"/>
      <c r="N157" s="137"/>
      <c r="O157" s="137"/>
      <c r="P157" s="137"/>
      <c r="Q157" s="137"/>
      <c r="R157" s="137"/>
      <c r="S157" s="137"/>
      <c r="T157" s="137"/>
      <c r="U157" s="137"/>
      <c r="V157" s="137"/>
      <c r="W157" s="137"/>
      <c r="X157" s="137"/>
      <c r="Y157" s="137"/>
      <c r="Z157" s="137"/>
      <c r="AA157" s="137"/>
      <c r="AB157" s="137"/>
      <c r="AC157" s="137"/>
      <c r="AD157" s="137"/>
      <c r="AE157" s="137"/>
      <c r="AF157" s="137"/>
      <c r="AG157" s="137"/>
      <c r="AH157" s="137"/>
      <c r="AI157" s="137"/>
      <c r="AJ157" s="137"/>
      <c r="AK157" s="137"/>
      <c r="AL157" s="137"/>
      <c r="AM157" s="137"/>
      <c r="AN157" s="137"/>
      <c r="AO157" s="137"/>
      <c r="AP157" s="137"/>
      <c r="AQ157" s="137"/>
      <c r="AR157" s="137"/>
    </row>
    <row r="158" spans="1:44" ht="15.6" x14ac:dyDescent="0.3">
      <c r="A158" s="137"/>
      <c r="B158" s="137"/>
      <c r="C158" s="137"/>
      <c r="D158" s="137"/>
      <c r="E158" s="137"/>
      <c r="F158" s="137"/>
      <c r="G158" s="137"/>
      <c r="H158" s="137"/>
      <c r="I158" s="137"/>
      <c r="J158" s="137"/>
      <c r="K158" s="137"/>
      <c r="L158" s="137"/>
      <c r="M158" s="137"/>
      <c r="N158" s="137"/>
      <c r="O158" s="137"/>
      <c r="P158" s="137"/>
      <c r="Q158" s="137"/>
      <c r="R158" s="137"/>
      <c r="S158" s="137"/>
      <c r="T158" s="137"/>
      <c r="U158" s="137"/>
      <c r="V158" s="137"/>
      <c r="W158" s="137"/>
      <c r="X158" s="137"/>
      <c r="Y158" s="137"/>
      <c r="Z158" s="137"/>
      <c r="AA158" s="137"/>
      <c r="AB158" s="137"/>
      <c r="AC158" s="137"/>
      <c r="AD158" s="137"/>
      <c r="AE158" s="137"/>
      <c r="AF158" s="137"/>
      <c r="AG158" s="137"/>
      <c r="AH158" s="137"/>
      <c r="AI158" s="137"/>
      <c r="AJ158" s="137"/>
      <c r="AK158" s="137"/>
      <c r="AL158" s="137"/>
      <c r="AM158" s="137"/>
      <c r="AN158" s="137"/>
      <c r="AO158" s="137"/>
      <c r="AP158" s="137"/>
      <c r="AQ158" s="137"/>
      <c r="AR158" s="137"/>
    </row>
    <row r="159" spans="1:44" ht="15.6" x14ac:dyDescent="0.3">
      <c r="A159" s="137"/>
      <c r="B159" s="137"/>
      <c r="C159" s="137"/>
      <c r="D159" s="137"/>
      <c r="E159" s="137"/>
      <c r="F159" s="137"/>
      <c r="G159" s="137"/>
      <c r="H159" s="137"/>
      <c r="I159" s="137"/>
      <c r="J159" s="137"/>
      <c r="K159" s="137"/>
      <c r="L159" s="137"/>
      <c r="M159" s="137"/>
      <c r="N159" s="137"/>
      <c r="O159" s="137"/>
      <c r="P159" s="137"/>
      <c r="Q159" s="137"/>
      <c r="R159" s="137"/>
      <c r="S159" s="137"/>
      <c r="T159" s="137"/>
      <c r="U159" s="137"/>
      <c r="V159" s="137"/>
      <c r="W159" s="137"/>
      <c r="X159" s="137"/>
      <c r="Y159" s="137"/>
      <c r="Z159" s="137"/>
      <c r="AA159" s="137"/>
      <c r="AB159" s="137"/>
      <c r="AC159" s="137"/>
      <c r="AD159" s="137"/>
      <c r="AE159" s="137"/>
      <c r="AF159" s="137"/>
      <c r="AG159" s="137"/>
      <c r="AH159" s="137"/>
      <c r="AI159" s="137"/>
      <c r="AJ159" s="137"/>
      <c r="AK159" s="137"/>
      <c r="AL159" s="137"/>
      <c r="AM159" s="137"/>
      <c r="AN159" s="137"/>
      <c r="AO159" s="137"/>
      <c r="AP159" s="137"/>
      <c r="AQ159" s="137"/>
      <c r="AR159" s="137"/>
    </row>
    <row r="160" spans="1:44" ht="15.6" x14ac:dyDescent="0.3">
      <c r="A160" s="137"/>
      <c r="B160" s="137"/>
      <c r="C160" s="137"/>
      <c r="D160" s="137"/>
      <c r="E160" s="137"/>
      <c r="F160" s="137"/>
      <c r="G160" s="137"/>
      <c r="H160" s="137"/>
      <c r="I160" s="137"/>
      <c r="J160" s="137"/>
      <c r="K160" s="137"/>
      <c r="L160" s="137"/>
      <c r="M160" s="137"/>
      <c r="N160" s="137"/>
      <c r="O160" s="137"/>
      <c r="P160" s="137"/>
      <c r="Q160" s="137"/>
      <c r="R160" s="137"/>
      <c r="S160" s="137"/>
      <c r="T160" s="137"/>
      <c r="U160" s="137"/>
      <c r="V160" s="137"/>
      <c r="W160" s="137"/>
      <c r="X160" s="137"/>
      <c r="Y160" s="137"/>
      <c r="Z160" s="137"/>
      <c r="AA160" s="137"/>
      <c r="AB160" s="137"/>
      <c r="AC160" s="137"/>
      <c r="AD160" s="137"/>
      <c r="AE160" s="137"/>
      <c r="AF160" s="137"/>
      <c r="AG160" s="137"/>
      <c r="AH160" s="137"/>
      <c r="AI160" s="137"/>
      <c r="AJ160" s="137"/>
      <c r="AK160" s="137"/>
      <c r="AL160" s="137"/>
      <c r="AM160" s="137"/>
      <c r="AN160" s="137"/>
      <c r="AO160" s="137"/>
      <c r="AP160" s="137"/>
      <c r="AQ160" s="137"/>
      <c r="AR160" s="137"/>
    </row>
    <row r="161" spans="1:44" ht="15.6" x14ac:dyDescent="0.3">
      <c r="A161" s="137"/>
      <c r="B161" s="137"/>
      <c r="C161" s="137"/>
      <c r="D161" s="137"/>
      <c r="E161" s="137"/>
      <c r="F161" s="137"/>
      <c r="G161" s="137"/>
      <c r="H161" s="137"/>
      <c r="I161" s="137"/>
      <c r="J161" s="137"/>
      <c r="K161" s="137"/>
      <c r="L161" s="137"/>
      <c r="M161" s="137"/>
      <c r="N161" s="137"/>
      <c r="O161" s="137"/>
      <c r="P161" s="137"/>
      <c r="Q161" s="137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  <c r="AL161" s="137"/>
      <c r="AM161" s="137"/>
      <c r="AN161" s="137"/>
      <c r="AO161" s="137"/>
      <c r="AP161" s="137"/>
      <c r="AQ161" s="137"/>
      <c r="AR161" s="137"/>
    </row>
    <row r="162" spans="1:44" ht="15.6" x14ac:dyDescent="0.3">
      <c r="A162" s="137"/>
      <c r="B162" s="137"/>
      <c r="C162" s="137"/>
      <c r="D162" s="137"/>
      <c r="E162" s="137"/>
      <c r="F162" s="137"/>
      <c r="G162" s="137"/>
      <c r="H162" s="137"/>
      <c r="I162" s="137"/>
      <c r="J162" s="137"/>
      <c r="K162" s="137"/>
      <c r="L162" s="137"/>
      <c r="M162" s="137"/>
      <c r="N162" s="137"/>
      <c r="O162" s="137"/>
      <c r="P162" s="137"/>
      <c r="Q162" s="137"/>
      <c r="R162" s="137"/>
      <c r="S162" s="137"/>
      <c r="T162" s="137"/>
      <c r="U162" s="137"/>
      <c r="V162" s="137"/>
      <c r="W162" s="137"/>
      <c r="X162" s="137"/>
      <c r="Y162" s="137"/>
      <c r="Z162" s="137"/>
      <c r="AA162" s="137"/>
      <c r="AB162" s="137"/>
      <c r="AC162" s="137"/>
      <c r="AD162" s="137"/>
      <c r="AE162" s="137"/>
      <c r="AF162" s="137"/>
      <c r="AG162" s="137"/>
      <c r="AH162" s="137"/>
      <c r="AI162" s="137"/>
      <c r="AJ162" s="137"/>
      <c r="AK162" s="137"/>
      <c r="AL162" s="137"/>
      <c r="AM162" s="137"/>
      <c r="AN162" s="137"/>
      <c r="AO162" s="137"/>
      <c r="AP162" s="137"/>
      <c r="AQ162" s="137"/>
      <c r="AR162" s="137"/>
    </row>
    <row r="163" spans="1:44" ht="15.6" x14ac:dyDescent="0.3">
      <c r="A163" s="137"/>
      <c r="B163" s="137"/>
      <c r="C163" s="137"/>
      <c r="D163" s="137"/>
      <c r="E163" s="137"/>
      <c r="F163" s="137"/>
      <c r="G163" s="137"/>
      <c r="H163" s="137"/>
      <c r="I163" s="137"/>
      <c r="J163" s="137"/>
      <c r="K163" s="137"/>
      <c r="L163" s="137"/>
      <c r="M163" s="137"/>
      <c r="N163" s="137"/>
      <c r="O163" s="137"/>
      <c r="P163" s="137"/>
      <c r="Q163" s="137"/>
      <c r="R163" s="137"/>
      <c r="S163" s="137"/>
      <c r="T163" s="137"/>
      <c r="U163" s="137"/>
      <c r="V163" s="137"/>
      <c r="W163" s="137"/>
      <c r="X163" s="137"/>
      <c r="Y163" s="137"/>
      <c r="Z163" s="137"/>
      <c r="AA163" s="137"/>
      <c r="AB163" s="137"/>
      <c r="AC163" s="137"/>
      <c r="AD163" s="137"/>
      <c r="AE163" s="137"/>
      <c r="AF163" s="137"/>
      <c r="AG163" s="137"/>
      <c r="AH163" s="137"/>
      <c r="AI163" s="137"/>
      <c r="AJ163" s="137"/>
      <c r="AK163" s="137"/>
      <c r="AL163" s="137"/>
      <c r="AM163" s="137"/>
      <c r="AN163" s="137"/>
      <c r="AO163" s="137"/>
      <c r="AP163" s="137"/>
      <c r="AQ163" s="137"/>
      <c r="AR163" s="137"/>
    </row>
    <row r="164" spans="1:44" ht="15.6" x14ac:dyDescent="0.3">
      <c r="A164" s="137"/>
      <c r="B164" s="137"/>
      <c r="C164" s="137"/>
      <c r="D164" s="137"/>
      <c r="E164" s="137"/>
      <c r="F164" s="137"/>
      <c r="G164" s="137"/>
      <c r="H164" s="137"/>
      <c r="I164" s="137"/>
      <c r="J164" s="137"/>
      <c r="K164" s="137"/>
      <c r="L164" s="137"/>
      <c r="M164" s="137"/>
      <c r="N164" s="137"/>
      <c r="O164" s="137"/>
      <c r="P164" s="137"/>
      <c r="Q164" s="137"/>
      <c r="R164" s="137"/>
      <c r="S164" s="137"/>
      <c r="T164" s="137"/>
      <c r="U164" s="137"/>
      <c r="V164" s="137"/>
      <c r="W164" s="137"/>
      <c r="X164" s="137"/>
      <c r="Y164" s="137"/>
      <c r="Z164" s="137"/>
      <c r="AA164" s="137"/>
      <c r="AB164" s="137"/>
      <c r="AC164" s="137"/>
      <c r="AD164" s="137"/>
      <c r="AE164" s="137"/>
      <c r="AF164" s="137"/>
      <c r="AG164" s="137"/>
      <c r="AH164" s="137"/>
      <c r="AI164" s="137"/>
      <c r="AJ164" s="137"/>
      <c r="AK164" s="137"/>
      <c r="AL164" s="137"/>
      <c r="AM164" s="137"/>
      <c r="AN164" s="137"/>
      <c r="AO164" s="137"/>
      <c r="AP164" s="137"/>
      <c r="AQ164" s="137"/>
      <c r="AR164" s="137"/>
    </row>
    <row r="165" spans="1:44" ht="15.6" x14ac:dyDescent="0.3">
      <c r="A165" s="137"/>
      <c r="B165" s="137"/>
      <c r="C165" s="137"/>
      <c r="D165" s="137"/>
      <c r="E165" s="137"/>
      <c r="F165" s="137"/>
      <c r="G165" s="137"/>
      <c r="H165" s="137"/>
      <c r="I165" s="137"/>
      <c r="J165" s="137"/>
      <c r="K165" s="137"/>
      <c r="L165" s="137"/>
      <c r="M165" s="137"/>
      <c r="N165" s="137"/>
      <c r="O165" s="137"/>
      <c r="P165" s="137"/>
      <c r="Q165" s="137"/>
      <c r="R165" s="137"/>
      <c r="S165" s="137"/>
      <c r="T165" s="137"/>
      <c r="U165" s="137"/>
      <c r="V165" s="137"/>
      <c r="W165" s="137"/>
      <c r="X165" s="137"/>
      <c r="Y165" s="137"/>
      <c r="Z165" s="137"/>
      <c r="AA165" s="137"/>
      <c r="AB165" s="137"/>
      <c r="AC165" s="137"/>
      <c r="AD165" s="137"/>
      <c r="AE165" s="137"/>
      <c r="AF165" s="137"/>
      <c r="AG165" s="137"/>
      <c r="AH165" s="137"/>
      <c r="AI165" s="137"/>
      <c r="AJ165" s="137"/>
      <c r="AK165" s="137"/>
      <c r="AL165" s="137"/>
      <c r="AM165" s="137"/>
      <c r="AN165" s="137"/>
      <c r="AO165" s="137"/>
      <c r="AP165" s="137"/>
      <c r="AQ165" s="137"/>
      <c r="AR165" s="137"/>
    </row>
    <row r="166" spans="1:44" ht="15.6" x14ac:dyDescent="0.3">
      <c r="A166" s="137"/>
      <c r="B166" s="137"/>
      <c r="C166" s="137"/>
      <c r="D166" s="137"/>
      <c r="E166" s="137"/>
      <c r="F166" s="137"/>
      <c r="G166" s="137"/>
      <c r="H166" s="137"/>
      <c r="I166" s="137"/>
      <c r="J166" s="137"/>
      <c r="K166" s="137"/>
      <c r="L166" s="137"/>
      <c r="M166" s="137"/>
      <c r="N166" s="137"/>
      <c r="O166" s="137"/>
      <c r="P166" s="137"/>
      <c r="Q166" s="137"/>
      <c r="R166" s="137"/>
      <c r="S166" s="137"/>
      <c r="T166" s="137"/>
      <c r="U166" s="137"/>
      <c r="V166" s="137"/>
      <c r="W166" s="137"/>
      <c r="X166" s="137"/>
      <c r="Y166" s="137"/>
      <c r="Z166" s="137"/>
      <c r="AA166" s="137"/>
      <c r="AB166" s="137"/>
      <c r="AC166" s="137"/>
      <c r="AD166" s="137"/>
      <c r="AE166" s="137"/>
      <c r="AF166" s="137"/>
      <c r="AG166" s="137"/>
      <c r="AH166" s="137"/>
      <c r="AI166" s="137"/>
      <c r="AJ166" s="137"/>
      <c r="AK166" s="137"/>
      <c r="AL166" s="137"/>
      <c r="AM166" s="137"/>
      <c r="AN166" s="137"/>
      <c r="AO166" s="137"/>
      <c r="AP166" s="137"/>
      <c r="AQ166" s="137"/>
      <c r="AR166" s="137"/>
    </row>
    <row r="167" spans="1:44" ht="15.6" x14ac:dyDescent="0.3">
      <c r="A167" s="137"/>
      <c r="B167" s="137"/>
      <c r="C167" s="137"/>
      <c r="D167" s="137"/>
      <c r="E167" s="137"/>
      <c r="F167" s="137"/>
      <c r="G167" s="137"/>
      <c r="H167" s="137"/>
      <c r="I167" s="137"/>
      <c r="J167" s="137"/>
      <c r="K167" s="137"/>
      <c r="L167" s="137"/>
      <c r="M167" s="137"/>
      <c r="N167" s="137"/>
      <c r="O167" s="137"/>
      <c r="P167" s="137"/>
      <c r="Q167" s="137"/>
      <c r="R167" s="137"/>
      <c r="S167" s="137"/>
      <c r="T167" s="137"/>
      <c r="U167" s="137"/>
      <c r="V167" s="137"/>
      <c r="W167" s="137"/>
      <c r="X167" s="137"/>
      <c r="Y167" s="137"/>
      <c r="Z167" s="137"/>
      <c r="AA167" s="137"/>
      <c r="AB167" s="137"/>
      <c r="AC167" s="137"/>
      <c r="AD167" s="137"/>
      <c r="AE167" s="137"/>
      <c r="AF167" s="137"/>
      <c r="AG167" s="137"/>
      <c r="AH167" s="137"/>
      <c r="AI167" s="137"/>
      <c r="AJ167" s="137"/>
      <c r="AK167" s="137"/>
      <c r="AL167" s="137"/>
      <c r="AM167" s="137"/>
      <c r="AN167" s="137"/>
      <c r="AO167" s="137"/>
      <c r="AP167" s="137"/>
      <c r="AQ167" s="137"/>
      <c r="AR167" s="137"/>
    </row>
    <row r="168" spans="1:44" ht="15.6" x14ac:dyDescent="0.3">
      <c r="A168" s="137"/>
      <c r="B168" s="137"/>
      <c r="C168" s="137"/>
      <c r="D168" s="137"/>
      <c r="E168" s="137"/>
      <c r="F168" s="137"/>
      <c r="G168" s="137"/>
      <c r="H168" s="137"/>
      <c r="I168" s="137"/>
      <c r="J168" s="137"/>
      <c r="K168" s="137"/>
      <c r="L168" s="137"/>
      <c r="M168" s="137"/>
      <c r="N168" s="137"/>
      <c r="O168" s="137"/>
      <c r="P168" s="137"/>
      <c r="Q168" s="137"/>
      <c r="R168" s="137"/>
      <c r="S168" s="137"/>
      <c r="T168" s="137"/>
      <c r="U168" s="137"/>
      <c r="V168" s="137"/>
      <c r="W168" s="137"/>
      <c r="X168" s="137"/>
      <c r="Y168" s="137"/>
      <c r="Z168" s="137"/>
      <c r="AA168" s="137"/>
      <c r="AB168" s="137"/>
      <c r="AC168" s="137"/>
      <c r="AD168" s="137"/>
      <c r="AE168" s="137"/>
      <c r="AF168" s="137"/>
      <c r="AG168" s="137"/>
      <c r="AH168" s="137"/>
      <c r="AI168" s="137"/>
      <c r="AJ168" s="137"/>
      <c r="AK168" s="137"/>
      <c r="AL168" s="137"/>
      <c r="AM168" s="137"/>
      <c r="AN168" s="137"/>
      <c r="AO168" s="137"/>
      <c r="AP168" s="137"/>
      <c r="AQ168" s="137"/>
      <c r="AR168" s="137"/>
    </row>
    <row r="169" spans="1:44" ht="15.6" x14ac:dyDescent="0.3">
      <c r="A169" s="137"/>
      <c r="B169" s="137"/>
      <c r="C169" s="137"/>
      <c r="D169" s="137"/>
      <c r="E169" s="137"/>
      <c r="F169" s="137"/>
      <c r="G169" s="137"/>
      <c r="H169" s="137"/>
      <c r="I169" s="137"/>
      <c r="J169" s="137"/>
      <c r="K169" s="137"/>
      <c r="L169" s="137"/>
      <c r="M169" s="137"/>
      <c r="N169" s="137"/>
      <c r="O169" s="137"/>
      <c r="P169" s="137"/>
      <c r="Q169" s="137"/>
      <c r="R169" s="137"/>
      <c r="S169" s="137"/>
      <c r="T169" s="137"/>
      <c r="U169" s="137"/>
      <c r="V169" s="137"/>
      <c r="W169" s="137"/>
      <c r="X169" s="137"/>
      <c r="Y169" s="137"/>
      <c r="Z169" s="137"/>
      <c r="AA169" s="137"/>
      <c r="AB169" s="137"/>
      <c r="AC169" s="137"/>
      <c r="AD169" s="137"/>
      <c r="AE169" s="137"/>
      <c r="AF169" s="137"/>
      <c r="AG169" s="137"/>
      <c r="AH169" s="137"/>
      <c r="AI169" s="137"/>
      <c r="AJ169" s="137"/>
      <c r="AK169" s="137"/>
      <c r="AL169" s="137"/>
      <c r="AM169" s="137"/>
      <c r="AN169" s="137"/>
      <c r="AO169" s="137"/>
      <c r="AP169" s="137"/>
      <c r="AQ169" s="137"/>
      <c r="AR169" s="137"/>
    </row>
    <row r="170" spans="1:44" ht="15.6" x14ac:dyDescent="0.3">
      <c r="A170" s="137"/>
      <c r="B170" s="137"/>
      <c r="C170" s="137"/>
      <c r="D170" s="137"/>
      <c r="E170" s="137"/>
      <c r="F170" s="137"/>
      <c r="G170" s="137"/>
      <c r="H170" s="137"/>
      <c r="I170" s="137"/>
      <c r="J170" s="137"/>
      <c r="K170" s="137"/>
      <c r="L170" s="137"/>
      <c r="M170" s="137"/>
      <c r="N170" s="137"/>
      <c r="O170" s="137"/>
      <c r="P170" s="137"/>
      <c r="Q170" s="137"/>
      <c r="R170" s="137"/>
      <c r="S170" s="137"/>
      <c r="T170" s="137"/>
      <c r="U170" s="137"/>
      <c r="V170" s="137"/>
      <c r="W170" s="137"/>
      <c r="X170" s="137"/>
      <c r="Y170" s="137"/>
      <c r="Z170" s="137"/>
      <c r="AA170" s="137"/>
      <c r="AB170" s="137"/>
      <c r="AC170" s="137"/>
      <c r="AD170" s="137"/>
      <c r="AE170" s="137"/>
      <c r="AF170" s="137"/>
      <c r="AG170" s="137"/>
      <c r="AH170" s="137"/>
      <c r="AI170" s="137"/>
      <c r="AJ170" s="137"/>
      <c r="AK170" s="137"/>
      <c r="AL170" s="137"/>
      <c r="AM170" s="137"/>
      <c r="AN170" s="137"/>
      <c r="AO170" s="137"/>
      <c r="AP170" s="137"/>
      <c r="AQ170" s="137"/>
      <c r="AR170" s="137"/>
    </row>
    <row r="171" spans="1:44" ht="15.6" x14ac:dyDescent="0.3">
      <c r="A171" s="137"/>
      <c r="B171" s="137"/>
      <c r="C171" s="137"/>
      <c r="D171" s="137"/>
      <c r="E171" s="137"/>
      <c r="F171" s="137"/>
      <c r="G171" s="137"/>
      <c r="H171" s="137"/>
      <c r="I171" s="137"/>
      <c r="J171" s="137"/>
      <c r="K171" s="137"/>
      <c r="L171" s="137"/>
      <c r="M171" s="137"/>
      <c r="N171" s="137"/>
      <c r="O171" s="137"/>
      <c r="P171" s="137"/>
      <c r="Q171" s="137"/>
      <c r="R171" s="137"/>
      <c r="S171" s="137"/>
      <c r="T171" s="137"/>
      <c r="U171" s="137"/>
      <c r="V171" s="137"/>
      <c r="W171" s="137"/>
      <c r="X171" s="137"/>
      <c r="Y171" s="137"/>
      <c r="Z171" s="137"/>
      <c r="AA171" s="137"/>
      <c r="AB171" s="137"/>
      <c r="AC171" s="137"/>
      <c r="AD171" s="137"/>
      <c r="AE171" s="137"/>
      <c r="AF171" s="137"/>
      <c r="AG171" s="137"/>
      <c r="AH171" s="137"/>
      <c r="AI171" s="137"/>
      <c r="AJ171" s="137"/>
      <c r="AK171" s="137"/>
      <c r="AL171" s="137"/>
      <c r="AM171" s="137"/>
      <c r="AN171" s="137"/>
      <c r="AO171" s="137"/>
      <c r="AP171" s="137"/>
      <c r="AQ171" s="137"/>
      <c r="AR171" s="137"/>
    </row>
    <row r="172" spans="1:44" ht="15.6" x14ac:dyDescent="0.3">
      <c r="A172" s="137"/>
      <c r="B172" s="137"/>
      <c r="C172" s="137"/>
      <c r="D172" s="137"/>
      <c r="E172" s="137"/>
      <c r="F172" s="137"/>
      <c r="G172" s="137"/>
      <c r="H172" s="137"/>
      <c r="I172" s="137"/>
      <c r="J172" s="137"/>
      <c r="K172" s="137"/>
      <c r="L172" s="137"/>
      <c r="M172" s="137"/>
      <c r="N172" s="137"/>
      <c r="O172" s="137"/>
      <c r="P172" s="137"/>
      <c r="Q172" s="137"/>
      <c r="R172" s="137"/>
      <c r="S172" s="137"/>
      <c r="T172" s="137"/>
      <c r="U172" s="137"/>
      <c r="V172" s="137"/>
      <c r="W172" s="137"/>
      <c r="X172" s="137"/>
      <c r="Y172" s="137"/>
      <c r="Z172" s="137"/>
      <c r="AA172" s="137"/>
      <c r="AB172" s="137"/>
      <c r="AC172" s="137"/>
      <c r="AD172" s="137"/>
      <c r="AE172" s="137"/>
      <c r="AF172" s="137"/>
      <c r="AG172" s="137"/>
      <c r="AH172" s="137"/>
      <c r="AI172" s="137"/>
      <c r="AJ172" s="137"/>
      <c r="AK172" s="137"/>
      <c r="AL172" s="137"/>
      <c r="AM172" s="137"/>
      <c r="AN172" s="137"/>
      <c r="AO172" s="137"/>
      <c r="AP172" s="137"/>
      <c r="AQ172" s="137"/>
      <c r="AR172" s="137"/>
    </row>
    <row r="173" spans="1:44" ht="15.6" x14ac:dyDescent="0.3">
      <c r="A173" s="137"/>
      <c r="B173" s="137"/>
      <c r="C173" s="137"/>
      <c r="D173" s="137"/>
      <c r="E173" s="137"/>
      <c r="F173" s="137"/>
      <c r="G173" s="137"/>
      <c r="H173" s="137"/>
      <c r="I173" s="137"/>
      <c r="J173" s="137"/>
      <c r="K173" s="137"/>
      <c r="L173" s="137"/>
      <c r="M173" s="137"/>
      <c r="N173" s="137"/>
      <c r="O173" s="137"/>
      <c r="P173" s="137"/>
      <c r="Q173" s="137"/>
      <c r="R173" s="137"/>
      <c r="S173" s="137"/>
      <c r="T173" s="137"/>
      <c r="U173" s="137"/>
      <c r="V173" s="137"/>
      <c r="W173" s="137"/>
      <c r="X173" s="137"/>
      <c r="Y173" s="137"/>
      <c r="Z173" s="137"/>
      <c r="AA173" s="137"/>
      <c r="AB173" s="137"/>
      <c r="AC173" s="137"/>
      <c r="AD173" s="137"/>
      <c r="AE173" s="137"/>
      <c r="AF173" s="137"/>
      <c r="AG173" s="137"/>
      <c r="AH173" s="137"/>
      <c r="AI173" s="137"/>
      <c r="AJ173" s="137"/>
      <c r="AK173" s="137"/>
      <c r="AL173" s="137"/>
      <c r="AM173" s="137"/>
      <c r="AN173" s="137"/>
      <c r="AO173" s="137"/>
      <c r="AP173" s="137"/>
      <c r="AQ173" s="137"/>
      <c r="AR173" s="137"/>
    </row>
    <row r="174" spans="1:44" ht="15.6" x14ac:dyDescent="0.3">
      <c r="A174" s="137"/>
      <c r="B174" s="137"/>
      <c r="C174" s="137"/>
      <c r="D174" s="137"/>
      <c r="E174" s="137"/>
      <c r="F174" s="137"/>
      <c r="G174" s="137"/>
      <c r="H174" s="137"/>
      <c r="I174" s="137"/>
      <c r="J174" s="137"/>
      <c r="K174" s="137"/>
      <c r="L174" s="137"/>
      <c r="M174" s="137"/>
      <c r="N174" s="137"/>
      <c r="O174" s="137"/>
      <c r="P174" s="137"/>
      <c r="Q174" s="137"/>
      <c r="R174" s="137"/>
      <c r="S174" s="137"/>
      <c r="T174" s="137"/>
      <c r="U174" s="137"/>
      <c r="V174" s="137"/>
      <c r="W174" s="137"/>
      <c r="X174" s="137"/>
      <c r="Y174" s="137"/>
      <c r="Z174" s="137"/>
      <c r="AA174" s="137"/>
      <c r="AB174" s="137"/>
      <c r="AC174" s="137"/>
      <c r="AD174" s="137"/>
      <c r="AE174" s="137"/>
      <c r="AF174" s="137"/>
      <c r="AG174" s="137"/>
      <c r="AH174" s="137"/>
      <c r="AI174" s="137"/>
      <c r="AJ174" s="137"/>
      <c r="AK174" s="137"/>
      <c r="AL174" s="137"/>
      <c r="AM174" s="137"/>
      <c r="AN174" s="137"/>
      <c r="AO174" s="137"/>
      <c r="AP174" s="137"/>
      <c r="AQ174" s="137"/>
      <c r="AR174" s="137"/>
    </row>
    <row r="175" spans="1:44" ht="15.6" x14ac:dyDescent="0.3">
      <c r="A175" s="137"/>
      <c r="B175" s="137"/>
      <c r="C175" s="137"/>
      <c r="D175" s="137"/>
      <c r="E175" s="137"/>
      <c r="F175" s="137"/>
      <c r="G175" s="137"/>
      <c r="H175" s="137"/>
      <c r="I175" s="137"/>
      <c r="J175" s="137"/>
      <c r="K175" s="137"/>
      <c r="L175" s="137"/>
      <c r="M175" s="137"/>
      <c r="N175" s="137"/>
      <c r="O175" s="137"/>
      <c r="P175" s="137"/>
      <c r="Q175" s="137"/>
      <c r="R175" s="137"/>
      <c r="S175" s="137"/>
      <c r="T175" s="137"/>
      <c r="U175" s="137"/>
      <c r="V175" s="137"/>
      <c r="W175" s="137"/>
      <c r="X175" s="137"/>
      <c r="Y175" s="137"/>
      <c r="Z175" s="137"/>
      <c r="AA175" s="137"/>
      <c r="AB175" s="137"/>
      <c r="AC175" s="137"/>
      <c r="AD175" s="137"/>
      <c r="AE175" s="137"/>
      <c r="AF175" s="137"/>
      <c r="AG175" s="137"/>
      <c r="AH175" s="137"/>
      <c r="AI175" s="137"/>
      <c r="AJ175" s="137"/>
      <c r="AK175" s="137"/>
      <c r="AL175" s="137"/>
      <c r="AM175" s="137"/>
      <c r="AN175" s="137"/>
      <c r="AO175" s="137"/>
      <c r="AP175" s="137"/>
      <c r="AQ175" s="137"/>
      <c r="AR175" s="137"/>
    </row>
    <row r="176" spans="1:44" ht="15.6" x14ac:dyDescent="0.3">
      <c r="A176" s="137"/>
      <c r="B176" s="137"/>
      <c r="C176" s="137"/>
      <c r="D176" s="137"/>
      <c r="E176" s="137"/>
      <c r="F176" s="137"/>
      <c r="G176" s="137"/>
      <c r="H176" s="137"/>
      <c r="I176" s="137"/>
      <c r="J176" s="137"/>
      <c r="K176" s="137"/>
      <c r="L176" s="137"/>
      <c r="M176" s="137"/>
      <c r="N176" s="137"/>
      <c r="O176" s="137"/>
      <c r="P176" s="137"/>
      <c r="Q176" s="137"/>
      <c r="R176" s="137"/>
      <c r="S176" s="137"/>
      <c r="T176" s="137"/>
      <c r="U176" s="137"/>
      <c r="V176" s="137"/>
      <c r="W176" s="137"/>
      <c r="X176" s="137"/>
      <c r="Y176" s="137"/>
      <c r="Z176" s="137"/>
      <c r="AA176" s="137"/>
      <c r="AB176" s="137"/>
      <c r="AC176" s="137"/>
      <c r="AD176" s="137"/>
      <c r="AE176" s="137"/>
      <c r="AF176" s="137"/>
      <c r="AG176" s="137"/>
      <c r="AH176" s="137"/>
      <c r="AI176" s="137"/>
      <c r="AJ176" s="137"/>
      <c r="AK176" s="137"/>
      <c r="AL176" s="137"/>
      <c r="AM176" s="137"/>
      <c r="AN176" s="137"/>
      <c r="AO176" s="137"/>
      <c r="AP176" s="137"/>
      <c r="AQ176" s="137"/>
      <c r="AR176" s="137"/>
    </row>
    <row r="177" spans="1:44" ht="15.6" x14ac:dyDescent="0.3">
      <c r="A177" s="137"/>
      <c r="B177" s="137"/>
      <c r="C177" s="137"/>
      <c r="D177" s="137"/>
      <c r="E177" s="137"/>
      <c r="F177" s="137"/>
      <c r="G177" s="137"/>
      <c r="H177" s="137"/>
      <c r="I177" s="137"/>
      <c r="J177" s="137"/>
      <c r="K177" s="137"/>
      <c r="L177" s="137"/>
      <c r="M177" s="137"/>
      <c r="N177" s="137"/>
      <c r="O177" s="137"/>
      <c r="P177" s="137"/>
      <c r="Q177" s="137"/>
      <c r="R177" s="137"/>
      <c r="S177" s="137"/>
      <c r="T177" s="137"/>
      <c r="U177" s="137"/>
      <c r="V177" s="137"/>
      <c r="W177" s="137"/>
      <c r="X177" s="137"/>
      <c r="Y177" s="137"/>
      <c r="Z177" s="137"/>
      <c r="AA177" s="137"/>
      <c r="AB177" s="137"/>
      <c r="AC177" s="137"/>
      <c r="AD177" s="137"/>
      <c r="AE177" s="137"/>
      <c r="AF177" s="137"/>
      <c r="AG177" s="137"/>
      <c r="AH177" s="137"/>
      <c r="AI177" s="137"/>
      <c r="AJ177" s="137"/>
      <c r="AK177" s="137"/>
      <c r="AL177" s="137"/>
      <c r="AM177" s="137"/>
      <c r="AN177" s="137"/>
      <c r="AO177" s="137"/>
      <c r="AP177" s="137"/>
      <c r="AQ177" s="137"/>
      <c r="AR177" s="137"/>
    </row>
    <row r="178" spans="1:44" ht="15.6" x14ac:dyDescent="0.3">
      <c r="A178" s="137"/>
      <c r="B178" s="137"/>
      <c r="C178" s="137"/>
      <c r="D178" s="137"/>
      <c r="E178" s="137"/>
      <c r="F178" s="137"/>
      <c r="G178" s="137"/>
      <c r="H178" s="137"/>
      <c r="I178" s="137"/>
      <c r="J178" s="137"/>
      <c r="K178" s="137"/>
      <c r="L178" s="137"/>
      <c r="M178" s="137"/>
      <c r="N178" s="137"/>
      <c r="O178" s="137"/>
      <c r="P178" s="137"/>
      <c r="Q178" s="137"/>
      <c r="R178" s="137"/>
      <c r="S178" s="137"/>
      <c r="T178" s="137"/>
      <c r="U178" s="137"/>
      <c r="V178" s="137"/>
      <c r="W178" s="137"/>
      <c r="X178" s="137"/>
      <c r="Y178" s="137"/>
      <c r="Z178" s="137"/>
      <c r="AA178" s="137"/>
      <c r="AB178" s="137"/>
      <c r="AC178" s="137"/>
      <c r="AD178" s="137"/>
      <c r="AE178" s="137"/>
      <c r="AF178" s="137"/>
      <c r="AG178" s="137"/>
      <c r="AH178" s="137"/>
      <c r="AI178" s="137"/>
      <c r="AJ178" s="137"/>
      <c r="AK178" s="137"/>
      <c r="AL178" s="137"/>
      <c r="AM178" s="137"/>
      <c r="AN178" s="137"/>
      <c r="AO178" s="137"/>
      <c r="AP178" s="137"/>
      <c r="AQ178" s="137"/>
      <c r="AR178" s="137"/>
    </row>
    <row r="179" spans="1:44" ht="15.6" x14ac:dyDescent="0.3">
      <c r="A179" s="137"/>
      <c r="B179" s="137"/>
      <c r="C179" s="137"/>
      <c r="D179" s="137"/>
      <c r="E179" s="137"/>
      <c r="F179" s="137"/>
      <c r="G179" s="137"/>
      <c r="H179" s="137"/>
      <c r="I179" s="137"/>
      <c r="J179" s="137"/>
      <c r="K179" s="137"/>
      <c r="L179" s="137"/>
      <c r="M179" s="137"/>
      <c r="N179" s="137"/>
      <c r="O179" s="137"/>
      <c r="P179" s="137"/>
      <c r="Q179" s="137"/>
      <c r="R179" s="137"/>
      <c r="S179" s="137"/>
      <c r="T179" s="137"/>
      <c r="U179" s="137"/>
      <c r="V179" s="137"/>
      <c r="W179" s="137"/>
      <c r="X179" s="137"/>
      <c r="Y179" s="137"/>
      <c r="Z179" s="137"/>
      <c r="AA179" s="137"/>
      <c r="AB179" s="137"/>
      <c r="AC179" s="137"/>
      <c r="AD179" s="137"/>
      <c r="AE179" s="137"/>
      <c r="AF179" s="137"/>
      <c r="AG179" s="137"/>
      <c r="AH179" s="137"/>
      <c r="AI179" s="137"/>
      <c r="AJ179" s="137"/>
      <c r="AK179" s="137"/>
      <c r="AL179" s="137"/>
      <c r="AM179" s="137"/>
      <c r="AN179" s="137"/>
      <c r="AO179" s="137"/>
      <c r="AP179" s="137"/>
      <c r="AQ179" s="137"/>
      <c r="AR179" s="137"/>
    </row>
    <row r="180" spans="1:44" ht="15.6" x14ac:dyDescent="0.3">
      <c r="A180" s="137"/>
      <c r="B180" s="137"/>
      <c r="C180" s="137"/>
      <c r="D180" s="137"/>
      <c r="E180" s="137"/>
      <c r="F180" s="137"/>
      <c r="G180" s="137"/>
      <c r="H180" s="137"/>
      <c r="I180" s="137"/>
      <c r="J180" s="137"/>
      <c r="K180" s="137"/>
      <c r="L180" s="137"/>
      <c r="M180" s="137"/>
      <c r="N180" s="137"/>
      <c r="O180" s="137"/>
      <c r="P180" s="137"/>
      <c r="Q180" s="137"/>
      <c r="R180" s="137"/>
      <c r="S180" s="137"/>
      <c r="T180" s="137"/>
      <c r="U180" s="137"/>
      <c r="V180" s="137"/>
      <c r="W180" s="137"/>
      <c r="X180" s="137"/>
      <c r="Y180" s="137"/>
      <c r="Z180" s="137"/>
      <c r="AA180" s="137"/>
      <c r="AB180" s="137"/>
      <c r="AC180" s="137"/>
      <c r="AD180" s="137"/>
      <c r="AE180" s="137"/>
      <c r="AF180" s="137"/>
      <c r="AG180" s="137"/>
      <c r="AH180" s="137"/>
      <c r="AI180" s="137"/>
      <c r="AJ180" s="137"/>
      <c r="AK180" s="137"/>
      <c r="AL180" s="137"/>
      <c r="AM180" s="137"/>
      <c r="AN180" s="137"/>
      <c r="AO180" s="137"/>
      <c r="AP180" s="137"/>
      <c r="AQ180" s="137"/>
      <c r="AR180" s="137"/>
    </row>
    <row r="181" spans="1:44" ht="15.6" x14ac:dyDescent="0.3">
      <c r="A181" s="137"/>
      <c r="B181" s="137"/>
      <c r="C181" s="137"/>
      <c r="D181" s="137"/>
      <c r="E181" s="137"/>
      <c r="F181" s="137"/>
      <c r="G181" s="137"/>
      <c r="H181" s="137"/>
      <c r="I181" s="137"/>
      <c r="J181" s="137"/>
      <c r="K181" s="137"/>
      <c r="L181" s="137"/>
      <c r="M181" s="137"/>
      <c r="N181" s="137"/>
      <c r="O181" s="137"/>
      <c r="P181" s="137"/>
      <c r="Q181" s="137"/>
      <c r="R181" s="137"/>
      <c r="S181" s="137"/>
      <c r="T181" s="137"/>
      <c r="U181" s="137"/>
      <c r="V181" s="137"/>
      <c r="W181" s="137"/>
      <c r="X181" s="137"/>
      <c r="Y181" s="137"/>
      <c r="Z181" s="137"/>
      <c r="AA181" s="137"/>
      <c r="AB181" s="137"/>
      <c r="AC181" s="137"/>
      <c r="AD181" s="137"/>
      <c r="AE181" s="137"/>
      <c r="AF181" s="137"/>
      <c r="AG181" s="137"/>
      <c r="AH181" s="137"/>
      <c r="AI181" s="137"/>
      <c r="AJ181" s="137"/>
      <c r="AK181" s="137"/>
      <c r="AL181" s="137"/>
      <c r="AM181" s="137"/>
      <c r="AN181" s="137"/>
      <c r="AO181" s="137"/>
      <c r="AP181" s="137"/>
      <c r="AQ181" s="137"/>
      <c r="AR181" s="137"/>
    </row>
    <row r="182" spans="1:44" ht="15.6" x14ac:dyDescent="0.3">
      <c r="A182" s="137"/>
      <c r="B182" s="137"/>
      <c r="C182" s="137"/>
      <c r="D182" s="137"/>
      <c r="E182" s="137"/>
      <c r="F182" s="137"/>
      <c r="G182" s="137"/>
      <c r="H182" s="137"/>
      <c r="I182" s="137"/>
      <c r="J182" s="137"/>
      <c r="K182" s="137"/>
      <c r="L182" s="137"/>
      <c r="M182" s="137"/>
      <c r="N182" s="137"/>
      <c r="O182" s="137"/>
      <c r="P182" s="137"/>
      <c r="Q182" s="137"/>
      <c r="R182" s="137"/>
      <c r="S182" s="137"/>
      <c r="T182" s="137"/>
      <c r="U182" s="137"/>
      <c r="V182" s="137"/>
      <c r="W182" s="137"/>
      <c r="X182" s="137"/>
      <c r="Y182" s="137"/>
      <c r="Z182" s="137"/>
      <c r="AA182" s="137"/>
      <c r="AB182" s="137"/>
      <c r="AC182" s="137"/>
      <c r="AD182" s="137"/>
      <c r="AE182" s="137"/>
      <c r="AF182" s="137"/>
      <c r="AG182" s="137"/>
      <c r="AH182" s="137"/>
      <c r="AI182" s="137"/>
      <c r="AJ182" s="137"/>
      <c r="AK182" s="137"/>
      <c r="AL182" s="137"/>
      <c r="AM182" s="137"/>
      <c r="AN182" s="137"/>
      <c r="AO182" s="137"/>
      <c r="AP182" s="137"/>
      <c r="AQ182" s="137"/>
      <c r="AR182" s="137"/>
    </row>
    <row r="183" spans="1:44" ht="15.6" x14ac:dyDescent="0.3">
      <c r="A183" s="137"/>
      <c r="B183" s="137"/>
      <c r="C183" s="137"/>
      <c r="D183" s="137"/>
      <c r="E183" s="137"/>
      <c r="F183" s="137"/>
      <c r="G183" s="137"/>
      <c r="H183" s="137"/>
      <c r="I183" s="137"/>
      <c r="J183" s="137"/>
      <c r="K183" s="137"/>
      <c r="L183" s="137"/>
      <c r="M183" s="137"/>
      <c r="N183" s="137"/>
      <c r="O183" s="137"/>
      <c r="P183" s="137"/>
      <c r="Q183" s="137"/>
      <c r="R183" s="137"/>
      <c r="S183" s="137"/>
      <c r="T183" s="137"/>
      <c r="U183" s="137"/>
      <c r="V183" s="137"/>
      <c r="W183" s="137"/>
      <c r="X183" s="137"/>
      <c r="Y183" s="137"/>
      <c r="Z183" s="137"/>
      <c r="AA183" s="137"/>
      <c r="AB183" s="137"/>
      <c r="AC183" s="137"/>
      <c r="AD183" s="137"/>
      <c r="AE183" s="137"/>
      <c r="AF183" s="137"/>
      <c r="AG183" s="137"/>
      <c r="AH183" s="137"/>
      <c r="AI183" s="137"/>
      <c r="AJ183" s="137"/>
      <c r="AK183" s="137"/>
      <c r="AL183" s="137"/>
      <c r="AM183" s="137"/>
      <c r="AN183" s="137"/>
      <c r="AO183" s="137"/>
      <c r="AP183" s="137"/>
      <c r="AQ183" s="137"/>
      <c r="AR183" s="137"/>
    </row>
    <row r="184" spans="1:44" ht="15.6" x14ac:dyDescent="0.3">
      <c r="A184" s="137"/>
      <c r="B184" s="137"/>
      <c r="C184" s="137"/>
      <c r="D184" s="137"/>
      <c r="E184" s="137"/>
      <c r="F184" s="137"/>
      <c r="G184" s="137"/>
      <c r="H184" s="137"/>
      <c r="I184" s="137"/>
      <c r="J184" s="137"/>
      <c r="K184" s="137"/>
      <c r="L184" s="137"/>
      <c r="M184" s="137"/>
      <c r="N184" s="137"/>
      <c r="O184" s="137"/>
      <c r="P184" s="137"/>
      <c r="Q184" s="137"/>
      <c r="R184" s="137"/>
      <c r="S184" s="137"/>
      <c r="T184" s="137"/>
      <c r="U184" s="137"/>
      <c r="V184" s="137"/>
      <c r="W184" s="137"/>
      <c r="X184" s="137"/>
      <c r="Y184" s="137"/>
      <c r="Z184" s="137"/>
      <c r="AA184" s="137"/>
      <c r="AB184" s="137"/>
      <c r="AC184" s="137"/>
      <c r="AD184" s="137"/>
      <c r="AE184" s="137"/>
      <c r="AF184" s="137"/>
      <c r="AG184" s="137"/>
      <c r="AH184" s="137"/>
      <c r="AI184" s="137"/>
      <c r="AJ184" s="137"/>
      <c r="AK184" s="137"/>
      <c r="AL184" s="137"/>
      <c r="AM184" s="137"/>
      <c r="AN184" s="137"/>
      <c r="AO184" s="137"/>
      <c r="AP184" s="137"/>
      <c r="AQ184" s="137"/>
      <c r="AR184" s="137"/>
    </row>
    <row r="185" spans="1:44" ht="15.6" x14ac:dyDescent="0.3">
      <c r="A185" s="137"/>
      <c r="B185" s="137"/>
      <c r="C185" s="137"/>
      <c r="D185" s="137"/>
      <c r="E185" s="137"/>
      <c r="F185" s="137"/>
      <c r="G185" s="137"/>
      <c r="H185" s="137"/>
      <c r="I185" s="137"/>
      <c r="J185" s="137"/>
      <c r="K185" s="137"/>
      <c r="L185" s="137"/>
      <c r="M185" s="137"/>
      <c r="N185" s="137"/>
      <c r="O185" s="137"/>
      <c r="P185" s="137"/>
      <c r="Q185" s="137"/>
      <c r="R185" s="137"/>
      <c r="S185" s="137"/>
      <c r="T185" s="137"/>
      <c r="U185" s="137"/>
      <c r="V185" s="137"/>
      <c r="W185" s="137"/>
      <c r="X185" s="137"/>
      <c r="Y185" s="137"/>
      <c r="Z185" s="137"/>
      <c r="AA185" s="137"/>
      <c r="AB185" s="137"/>
      <c r="AC185" s="137"/>
      <c r="AD185" s="137"/>
      <c r="AE185" s="137"/>
      <c r="AF185" s="137"/>
      <c r="AG185" s="137"/>
      <c r="AH185" s="137"/>
      <c r="AI185" s="137"/>
      <c r="AJ185" s="137"/>
      <c r="AK185" s="137"/>
      <c r="AL185" s="137"/>
      <c r="AM185" s="137"/>
      <c r="AN185" s="137"/>
      <c r="AO185" s="137"/>
      <c r="AP185" s="137"/>
      <c r="AQ185" s="137"/>
      <c r="AR185" s="137"/>
    </row>
    <row r="186" spans="1:44" ht="15.6" x14ac:dyDescent="0.3">
      <c r="A186" s="137"/>
      <c r="B186" s="137"/>
      <c r="C186" s="137"/>
      <c r="D186" s="137"/>
      <c r="E186" s="137"/>
      <c r="F186" s="137"/>
      <c r="G186" s="137"/>
      <c r="H186" s="137"/>
      <c r="I186" s="137"/>
      <c r="J186" s="137"/>
      <c r="K186" s="137"/>
      <c r="L186" s="137"/>
      <c r="M186" s="137"/>
      <c r="N186" s="137"/>
      <c r="O186" s="137"/>
      <c r="P186" s="137"/>
      <c r="Q186" s="137"/>
      <c r="R186" s="137"/>
      <c r="S186" s="137"/>
      <c r="T186" s="137"/>
      <c r="U186" s="137"/>
      <c r="V186" s="137"/>
      <c r="W186" s="137"/>
      <c r="X186" s="137"/>
      <c r="Y186" s="137"/>
      <c r="Z186" s="137"/>
      <c r="AA186" s="137"/>
      <c r="AB186" s="137"/>
      <c r="AC186" s="137"/>
      <c r="AD186" s="137"/>
      <c r="AE186" s="137"/>
      <c r="AF186" s="137"/>
      <c r="AG186" s="137"/>
      <c r="AH186" s="137"/>
      <c r="AI186" s="137"/>
      <c r="AJ186" s="137"/>
      <c r="AK186" s="137"/>
      <c r="AL186" s="137"/>
      <c r="AM186" s="137"/>
      <c r="AN186" s="137"/>
      <c r="AO186" s="137"/>
      <c r="AP186" s="137"/>
      <c r="AQ186" s="137"/>
      <c r="AR186" s="137"/>
    </row>
    <row r="187" spans="1:44" ht="15.6" x14ac:dyDescent="0.3">
      <c r="A187" s="137"/>
      <c r="B187" s="137"/>
      <c r="C187" s="137"/>
      <c r="D187" s="137"/>
      <c r="E187" s="137"/>
      <c r="F187" s="137"/>
      <c r="G187" s="137"/>
      <c r="H187" s="137"/>
      <c r="I187" s="137"/>
      <c r="J187" s="137"/>
      <c r="K187" s="137"/>
      <c r="L187" s="137"/>
      <c r="M187" s="137"/>
      <c r="N187" s="137"/>
      <c r="O187" s="137"/>
      <c r="P187" s="137"/>
      <c r="Q187" s="137"/>
      <c r="R187" s="137"/>
      <c r="S187" s="137"/>
      <c r="T187" s="137"/>
      <c r="U187" s="137"/>
      <c r="V187" s="137"/>
      <c r="W187" s="137"/>
      <c r="X187" s="137"/>
      <c r="Y187" s="137"/>
      <c r="Z187" s="137"/>
      <c r="AA187" s="137"/>
      <c r="AB187" s="137"/>
      <c r="AC187" s="137"/>
      <c r="AD187" s="137"/>
      <c r="AE187" s="137"/>
      <c r="AF187" s="137"/>
      <c r="AG187" s="137"/>
      <c r="AH187" s="137"/>
      <c r="AI187" s="137"/>
      <c r="AJ187" s="137"/>
      <c r="AK187" s="137"/>
      <c r="AL187" s="137"/>
      <c r="AM187" s="137"/>
      <c r="AN187" s="137"/>
      <c r="AO187" s="137"/>
      <c r="AP187" s="137"/>
      <c r="AQ187" s="137"/>
      <c r="AR187" s="137"/>
    </row>
    <row r="188" spans="1:44" ht="15.6" x14ac:dyDescent="0.3">
      <c r="A188" s="137"/>
      <c r="B188" s="137"/>
      <c r="C188" s="137"/>
      <c r="D188" s="137"/>
      <c r="E188" s="137"/>
      <c r="F188" s="137"/>
      <c r="G188" s="137"/>
      <c r="H188" s="137"/>
      <c r="I188" s="137"/>
      <c r="J188" s="137"/>
      <c r="K188" s="137"/>
      <c r="L188" s="137"/>
      <c r="M188" s="137"/>
      <c r="N188" s="137"/>
      <c r="O188" s="137"/>
      <c r="P188" s="137"/>
      <c r="Q188" s="137"/>
      <c r="R188" s="137"/>
      <c r="S188" s="137"/>
      <c r="T188" s="137"/>
      <c r="U188" s="137"/>
      <c r="V188" s="137"/>
      <c r="W188" s="137"/>
      <c r="X188" s="137"/>
      <c r="Y188" s="137"/>
      <c r="Z188" s="137"/>
      <c r="AA188" s="137"/>
      <c r="AB188" s="137"/>
      <c r="AC188" s="137"/>
      <c r="AD188" s="137"/>
      <c r="AE188" s="137"/>
      <c r="AF188" s="137"/>
      <c r="AG188" s="137"/>
      <c r="AH188" s="137"/>
      <c r="AI188" s="137"/>
      <c r="AJ188" s="137"/>
      <c r="AK188" s="137"/>
      <c r="AL188" s="137"/>
      <c r="AM188" s="137"/>
      <c r="AN188" s="137"/>
      <c r="AO188" s="137"/>
      <c r="AP188" s="137"/>
      <c r="AQ188" s="137"/>
      <c r="AR188" s="137"/>
    </row>
    <row r="189" spans="1:44" ht="15.6" x14ac:dyDescent="0.3">
      <c r="A189" s="137"/>
      <c r="B189" s="137"/>
      <c r="C189" s="137"/>
      <c r="D189" s="137"/>
      <c r="E189" s="137"/>
      <c r="F189" s="137"/>
      <c r="G189" s="137"/>
      <c r="H189" s="137"/>
      <c r="I189" s="137"/>
      <c r="J189" s="137"/>
      <c r="K189" s="137"/>
      <c r="L189" s="137"/>
      <c r="M189" s="137"/>
      <c r="N189" s="137"/>
      <c r="O189" s="137"/>
      <c r="P189" s="137"/>
      <c r="Q189" s="137"/>
      <c r="R189" s="137"/>
      <c r="S189" s="137"/>
      <c r="T189" s="137"/>
      <c r="U189" s="137"/>
      <c r="V189" s="137"/>
      <c r="W189" s="137"/>
      <c r="X189" s="137"/>
      <c r="Y189" s="137"/>
      <c r="Z189" s="137"/>
      <c r="AA189" s="137"/>
      <c r="AB189" s="137"/>
      <c r="AC189" s="137"/>
      <c r="AD189" s="137"/>
      <c r="AE189" s="137"/>
      <c r="AF189" s="137"/>
      <c r="AG189" s="137"/>
      <c r="AH189" s="137"/>
      <c r="AI189" s="137"/>
      <c r="AJ189" s="137"/>
      <c r="AK189" s="137"/>
      <c r="AL189" s="137"/>
      <c r="AM189" s="137"/>
      <c r="AN189" s="137"/>
      <c r="AO189" s="137"/>
      <c r="AP189" s="137"/>
      <c r="AQ189" s="137"/>
      <c r="AR189" s="137"/>
    </row>
    <row r="190" spans="1:44" ht="15.6" x14ac:dyDescent="0.3">
      <c r="A190" s="137"/>
      <c r="B190" s="137"/>
      <c r="C190" s="137"/>
      <c r="D190" s="137"/>
      <c r="E190" s="137"/>
      <c r="F190" s="137"/>
      <c r="G190" s="137"/>
      <c r="H190" s="137"/>
      <c r="I190" s="137"/>
      <c r="J190" s="137"/>
      <c r="K190" s="137"/>
      <c r="L190" s="137"/>
      <c r="M190" s="137"/>
      <c r="N190" s="137"/>
      <c r="O190" s="137"/>
      <c r="P190" s="137"/>
      <c r="Q190" s="137"/>
      <c r="R190" s="137"/>
      <c r="S190" s="137"/>
      <c r="T190" s="137"/>
      <c r="U190" s="137"/>
      <c r="V190" s="137"/>
      <c r="W190" s="137"/>
      <c r="X190" s="137"/>
      <c r="Y190" s="137"/>
      <c r="Z190" s="137"/>
      <c r="AA190" s="137"/>
      <c r="AB190" s="137"/>
      <c r="AC190" s="137"/>
      <c r="AD190" s="137"/>
      <c r="AE190" s="137"/>
      <c r="AF190" s="137"/>
      <c r="AG190" s="137"/>
      <c r="AH190" s="137"/>
      <c r="AI190" s="137"/>
      <c r="AJ190" s="137"/>
      <c r="AK190" s="137"/>
      <c r="AL190" s="137"/>
      <c r="AM190" s="137"/>
      <c r="AN190" s="137"/>
      <c r="AO190" s="137"/>
      <c r="AP190" s="137"/>
      <c r="AQ190" s="137"/>
      <c r="AR190" s="137"/>
    </row>
    <row r="191" spans="1:44" ht="15.6" x14ac:dyDescent="0.3">
      <c r="A191" s="137"/>
      <c r="B191" s="137"/>
      <c r="C191" s="137"/>
      <c r="D191" s="137"/>
      <c r="E191" s="137"/>
      <c r="F191" s="137"/>
      <c r="G191" s="137"/>
      <c r="H191" s="137"/>
      <c r="I191" s="137"/>
      <c r="J191" s="137"/>
      <c r="K191" s="137"/>
      <c r="L191" s="137"/>
      <c r="M191" s="137"/>
      <c r="N191" s="137"/>
      <c r="O191" s="137"/>
      <c r="P191" s="137"/>
      <c r="Q191" s="137"/>
      <c r="R191" s="137"/>
      <c r="S191" s="137"/>
      <c r="T191" s="137"/>
      <c r="U191" s="137"/>
      <c r="V191" s="137"/>
      <c r="W191" s="137"/>
      <c r="X191" s="137"/>
      <c r="Y191" s="137"/>
      <c r="Z191" s="137"/>
      <c r="AA191" s="137"/>
      <c r="AB191" s="137"/>
      <c r="AC191" s="137"/>
      <c r="AD191" s="137"/>
      <c r="AE191" s="137"/>
      <c r="AF191" s="137"/>
      <c r="AG191" s="137"/>
      <c r="AH191" s="137"/>
      <c r="AI191" s="137"/>
      <c r="AJ191" s="137"/>
      <c r="AK191" s="137"/>
      <c r="AL191" s="137"/>
      <c r="AM191" s="137"/>
      <c r="AN191" s="137"/>
      <c r="AO191" s="137"/>
      <c r="AP191" s="137"/>
      <c r="AQ191" s="137"/>
      <c r="AR191" s="137"/>
    </row>
    <row r="192" spans="1:44" ht="15.6" x14ac:dyDescent="0.3">
      <c r="A192" s="137"/>
      <c r="B192" s="137"/>
      <c r="C192" s="137"/>
      <c r="D192" s="137"/>
      <c r="E192" s="137"/>
      <c r="F192" s="137"/>
      <c r="G192" s="137"/>
      <c r="H192" s="137"/>
      <c r="I192" s="137"/>
      <c r="J192" s="137"/>
      <c r="K192" s="137"/>
      <c r="L192" s="137"/>
      <c r="M192" s="137"/>
      <c r="N192" s="137"/>
      <c r="O192" s="137"/>
      <c r="P192" s="137"/>
      <c r="Q192" s="137"/>
      <c r="R192" s="137"/>
      <c r="S192" s="137"/>
      <c r="T192" s="137"/>
      <c r="U192" s="137"/>
      <c r="V192" s="137"/>
      <c r="W192" s="137"/>
      <c r="X192" s="137"/>
      <c r="Y192" s="137"/>
      <c r="Z192" s="137"/>
      <c r="AA192" s="137"/>
      <c r="AB192" s="137"/>
      <c r="AC192" s="137"/>
      <c r="AD192" s="137"/>
      <c r="AE192" s="137"/>
      <c r="AF192" s="137"/>
      <c r="AG192" s="137"/>
      <c r="AH192" s="137"/>
      <c r="AI192" s="137"/>
      <c r="AJ192" s="137"/>
      <c r="AK192" s="137"/>
      <c r="AL192" s="137"/>
      <c r="AM192" s="137"/>
      <c r="AN192" s="137"/>
      <c r="AO192" s="137"/>
      <c r="AP192" s="137"/>
      <c r="AQ192" s="137"/>
      <c r="AR192" s="137"/>
    </row>
    <row r="193" spans="1:44" ht="15.6" x14ac:dyDescent="0.3">
      <c r="A193" s="137"/>
      <c r="B193" s="137"/>
      <c r="C193" s="137"/>
      <c r="D193" s="137"/>
      <c r="E193" s="137"/>
      <c r="F193" s="137"/>
      <c r="G193" s="137"/>
      <c r="H193" s="137"/>
      <c r="I193" s="137"/>
      <c r="J193" s="137"/>
      <c r="K193" s="137"/>
      <c r="L193" s="137"/>
      <c r="M193" s="137"/>
      <c r="N193" s="137"/>
      <c r="O193" s="137"/>
      <c r="P193" s="137"/>
      <c r="Q193" s="137"/>
      <c r="R193" s="137"/>
      <c r="S193" s="137"/>
      <c r="T193" s="137"/>
      <c r="U193" s="137"/>
      <c r="V193" s="137"/>
      <c r="W193" s="137"/>
      <c r="X193" s="137"/>
      <c r="Y193" s="137"/>
      <c r="Z193" s="137"/>
      <c r="AA193" s="137"/>
      <c r="AB193" s="137"/>
      <c r="AC193" s="137"/>
      <c r="AD193" s="137"/>
      <c r="AE193" s="137"/>
      <c r="AF193" s="137"/>
      <c r="AG193" s="137"/>
      <c r="AH193" s="137"/>
      <c r="AI193" s="137"/>
      <c r="AJ193" s="137"/>
      <c r="AK193" s="137"/>
      <c r="AL193" s="137"/>
      <c r="AM193" s="137"/>
      <c r="AN193" s="137"/>
      <c r="AO193" s="137"/>
      <c r="AP193" s="137"/>
      <c r="AQ193" s="137"/>
      <c r="AR193" s="137"/>
    </row>
    <row r="194" spans="1:44" ht="15.6" x14ac:dyDescent="0.3">
      <c r="A194" s="137"/>
      <c r="B194" s="137"/>
      <c r="C194" s="137"/>
      <c r="D194" s="137"/>
      <c r="E194" s="137"/>
      <c r="F194" s="137"/>
      <c r="G194" s="137"/>
      <c r="H194" s="137"/>
      <c r="I194" s="137"/>
      <c r="J194" s="137"/>
      <c r="K194" s="137"/>
      <c r="L194" s="137"/>
      <c r="M194" s="137"/>
      <c r="N194" s="137"/>
      <c r="O194" s="137"/>
      <c r="P194" s="137"/>
      <c r="Q194" s="137"/>
      <c r="R194" s="137"/>
      <c r="S194" s="137"/>
      <c r="T194" s="137"/>
      <c r="U194" s="137"/>
      <c r="V194" s="137"/>
      <c r="W194" s="137"/>
      <c r="X194" s="137"/>
      <c r="Y194" s="137"/>
      <c r="Z194" s="137"/>
      <c r="AA194" s="137"/>
      <c r="AB194" s="137"/>
      <c r="AC194" s="137"/>
      <c r="AD194" s="137"/>
      <c r="AE194" s="137"/>
      <c r="AF194" s="137"/>
      <c r="AG194" s="137"/>
      <c r="AH194" s="137"/>
      <c r="AI194" s="137"/>
      <c r="AJ194" s="137"/>
      <c r="AK194" s="137"/>
      <c r="AL194" s="137"/>
      <c r="AM194" s="137"/>
      <c r="AN194" s="137"/>
      <c r="AO194" s="137"/>
      <c r="AP194" s="137"/>
      <c r="AQ194" s="137"/>
      <c r="AR194" s="137"/>
    </row>
    <row r="195" spans="1:44" ht="15.6" x14ac:dyDescent="0.3">
      <c r="A195" s="137"/>
      <c r="B195" s="137"/>
      <c r="C195" s="137"/>
      <c r="D195" s="137"/>
      <c r="E195" s="137"/>
      <c r="F195" s="137"/>
      <c r="G195" s="137"/>
      <c r="H195" s="137"/>
      <c r="I195" s="137"/>
      <c r="J195" s="137"/>
      <c r="K195" s="137"/>
      <c r="L195" s="137"/>
      <c r="M195" s="137"/>
      <c r="N195" s="137"/>
      <c r="O195" s="137"/>
      <c r="P195" s="137"/>
      <c r="Q195" s="137"/>
      <c r="R195" s="137"/>
      <c r="S195" s="137"/>
      <c r="T195" s="137"/>
      <c r="U195" s="137"/>
      <c r="V195" s="137"/>
      <c r="W195" s="137"/>
      <c r="X195" s="137"/>
      <c r="Y195" s="137"/>
      <c r="Z195" s="137"/>
      <c r="AA195" s="137"/>
      <c r="AB195" s="137"/>
      <c r="AC195" s="137"/>
      <c r="AD195" s="137"/>
      <c r="AE195" s="137"/>
      <c r="AF195" s="137"/>
      <c r="AG195" s="137"/>
      <c r="AH195" s="137"/>
      <c r="AI195" s="137"/>
      <c r="AJ195" s="137"/>
      <c r="AK195" s="137"/>
      <c r="AL195" s="137"/>
      <c r="AM195" s="137"/>
      <c r="AN195" s="137"/>
      <c r="AO195" s="137"/>
      <c r="AP195" s="137"/>
      <c r="AQ195" s="137"/>
      <c r="AR195" s="137"/>
    </row>
    <row r="196" spans="1:44" ht="15.6" x14ac:dyDescent="0.3">
      <c r="A196" s="137"/>
      <c r="B196" s="137"/>
      <c r="C196" s="137"/>
      <c r="D196" s="137"/>
      <c r="E196" s="137"/>
      <c r="F196" s="137"/>
      <c r="G196" s="137"/>
      <c r="H196" s="137"/>
      <c r="I196" s="137"/>
      <c r="J196" s="137"/>
      <c r="K196" s="137"/>
      <c r="L196" s="137"/>
      <c r="M196" s="137"/>
      <c r="N196" s="137"/>
      <c r="O196" s="137"/>
      <c r="P196" s="137"/>
      <c r="Q196" s="137"/>
      <c r="R196" s="137"/>
      <c r="S196" s="137"/>
      <c r="T196" s="137"/>
      <c r="U196" s="137"/>
      <c r="V196" s="137"/>
      <c r="W196" s="137"/>
      <c r="X196" s="137"/>
      <c r="Y196" s="137"/>
      <c r="Z196" s="137"/>
      <c r="AA196" s="137"/>
      <c r="AB196" s="137"/>
      <c r="AC196" s="137"/>
      <c r="AD196" s="137"/>
      <c r="AE196" s="137"/>
      <c r="AF196" s="137"/>
      <c r="AG196" s="137"/>
      <c r="AH196" s="137"/>
      <c r="AI196" s="137"/>
      <c r="AJ196" s="137"/>
      <c r="AK196" s="137"/>
      <c r="AL196" s="137"/>
      <c r="AM196" s="137"/>
      <c r="AN196" s="137"/>
      <c r="AO196" s="137"/>
      <c r="AP196" s="137"/>
      <c r="AQ196" s="137"/>
      <c r="AR196" s="137"/>
    </row>
    <row r="197" spans="1:44" ht="15.6" x14ac:dyDescent="0.3">
      <c r="A197" s="137"/>
      <c r="B197" s="137"/>
      <c r="C197" s="137"/>
      <c r="D197" s="137"/>
      <c r="E197" s="137"/>
      <c r="F197" s="137"/>
      <c r="G197" s="137"/>
      <c r="H197" s="137"/>
      <c r="I197" s="137"/>
      <c r="J197" s="137"/>
      <c r="K197" s="137"/>
      <c r="L197" s="137"/>
      <c r="M197" s="137"/>
      <c r="N197" s="137"/>
      <c r="O197" s="137"/>
      <c r="P197" s="137"/>
      <c r="Q197" s="137"/>
      <c r="R197" s="137"/>
      <c r="S197" s="137"/>
      <c r="T197" s="137"/>
      <c r="U197" s="137"/>
      <c r="V197" s="137"/>
      <c r="W197" s="137"/>
      <c r="X197" s="137"/>
      <c r="Y197" s="137"/>
      <c r="Z197" s="137"/>
      <c r="AA197" s="137"/>
      <c r="AB197" s="137"/>
      <c r="AC197" s="137"/>
      <c r="AD197" s="137"/>
      <c r="AE197" s="137"/>
      <c r="AF197" s="137"/>
      <c r="AG197" s="137"/>
      <c r="AH197" s="137"/>
      <c r="AI197" s="137"/>
      <c r="AJ197" s="137"/>
      <c r="AK197" s="137"/>
      <c r="AL197" s="137"/>
      <c r="AM197" s="137"/>
      <c r="AN197" s="137"/>
      <c r="AO197" s="137"/>
      <c r="AP197" s="137"/>
      <c r="AQ197" s="137"/>
      <c r="AR197" s="137"/>
    </row>
    <row r="198" spans="1:44" ht="15.6" x14ac:dyDescent="0.3">
      <c r="A198" s="137"/>
      <c r="B198" s="137"/>
      <c r="C198" s="137"/>
      <c r="D198" s="137"/>
      <c r="E198" s="137"/>
      <c r="F198" s="137"/>
      <c r="G198" s="137"/>
      <c r="H198" s="137"/>
      <c r="I198" s="137"/>
      <c r="J198" s="137"/>
      <c r="K198" s="137"/>
      <c r="L198" s="137"/>
      <c r="M198" s="137"/>
      <c r="N198" s="137"/>
      <c r="O198" s="137"/>
      <c r="P198" s="137"/>
      <c r="Q198" s="137"/>
      <c r="R198" s="137"/>
      <c r="S198" s="137"/>
      <c r="T198" s="137"/>
      <c r="U198" s="137"/>
      <c r="V198" s="137"/>
      <c r="W198" s="137"/>
      <c r="X198" s="137"/>
      <c r="Y198" s="137"/>
      <c r="Z198" s="137"/>
      <c r="AA198" s="137"/>
      <c r="AB198" s="137"/>
      <c r="AC198" s="137"/>
      <c r="AD198" s="137"/>
      <c r="AE198" s="137"/>
      <c r="AF198" s="137"/>
      <c r="AG198" s="137"/>
      <c r="AH198" s="137"/>
      <c r="AI198" s="137"/>
      <c r="AJ198" s="137"/>
      <c r="AK198" s="137"/>
      <c r="AL198" s="137"/>
      <c r="AM198" s="137"/>
      <c r="AN198" s="137"/>
      <c r="AO198" s="137"/>
      <c r="AP198" s="137"/>
      <c r="AQ198" s="137"/>
      <c r="AR198" s="137"/>
    </row>
    <row r="199" spans="1:44" ht="15.6" x14ac:dyDescent="0.3">
      <c r="A199" s="137"/>
      <c r="B199" s="137"/>
      <c r="C199" s="137"/>
      <c r="D199" s="137"/>
      <c r="E199" s="137"/>
      <c r="F199" s="137"/>
      <c r="G199" s="137"/>
      <c r="H199" s="137"/>
      <c r="I199" s="137"/>
      <c r="J199" s="137"/>
      <c r="K199" s="137"/>
      <c r="L199" s="137"/>
      <c r="M199" s="137"/>
      <c r="N199" s="137"/>
      <c r="O199" s="137"/>
      <c r="P199" s="137"/>
      <c r="Q199" s="137"/>
      <c r="R199" s="137"/>
      <c r="S199" s="137"/>
      <c r="T199" s="137"/>
      <c r="U199" s="137"/>
      <c r="V199" s="137"/>
      <c r="W199" s="137"/>
      <c r="X199" s="137"/>
      <c r="Y199" s="137"/>
      <c r="Z199" s="137"/>
      <c r="AA199" s="137"/>
      <c r="AB199" s="137"/>
      <c r="AC199" s="137"/>
      <c r="AD199" s="137"/>
      <c r="AE199" s="137"/>
      <c r="AF199" s="137"/>
      <c r="AG199" s="137"/>
      <c r="AH199" s="137"/>
      <c r="AI199" s="137"/>
      <c r="AJ199" s="137"/>
      <c r="AK199" s="137"/>
      <c r="AL199" s="137"/>
      <c r="AM199" s="137"/>
      <c r="AN199" s="137"/>
      <c r="AO199" s="137"/>
      <c r="AP199" s="137"/>
      <c r="AQ199" s="137"/>
      <c r="AR199" s="137"/>
    </row>
    <row r="200" spans="1:44" ht="15.6" x14ac:dyDescent="0.3">
      <c r="A200" s="137"/>
      <c r="B200" s="137"/>
      <c r="C200" s="137"/>
      <c r="D200" s="137"/>
      <c r="E200" s="137"/>
      <c r="F200" s="137"/>
      <c r="G200" s="137"/>
      <c r="H200" s="137"/>
      <c r="I200" s="137"/>
      <c r="J200" s="137"/>
      <c r="K200" s="137"/>
      <c r="L200" s="137"/>
      <c r="M200" s="137"/>
      <c r="N200" s="137"/>
      <c r="O200" s="137"/>
      <c r="P200" s="137"/>
      <c r="Q200" s="137"/>
      <c r="R200" s="137"/>
      <c r="S200" s="137"/>
      <c r="T200" s="137"/>
      <c r="U200" s="137"/>
      <c r="V200" s="137"/>
      <c r="W200" s="137"/>
      <c r="X200" s="137"/>
      <c r="Y200" s="137"/>
      <c r="Z200" s="137"/>
      <c r="AA200" s="137"/>
      <c r="AB200" s="137"/>
      <c r="AC200" s="137"/>
      <c r="AD200" s="137"/>
      <c r="AE200" s="137"/>
      <c r="AF200" s="137"/>
      <c r="AG200" s="137"/>
      <c r="AH200" s="137"/>
      <c r="AI200" s="137"/>
      <c r="AJ200" s="137"/>
      <c r="AK200" s="137"/>
      <c r="AL200" s="137"/>
      <c r="AM200" s="137"/>
      <c r="AN200" s="137"/>
      <c r="AO200" s="137"/>
      <c r="AP200" s="137"/>
      <c r="AQ200" s="137"/>
      <c r="AR200" s="137"/>
    </row>
    <row r="201" spans="1:44" ht="15.6" x14ac:dyDescent="0.3">
      <c r="A201" s="137"/>
      <c r="B201" s="137"/>
      <c r="C201" s="137"/>
      <c r="D201" s="137"/>
      <c r="E201" s="137"/>
      <c r="F201" s="137"/>
      <c r="G201" s="137"/>
      <c r="H201" s="137"/>
      <c r="I201" s="137"/>
      <c r="J201" s="137"/>
      <c r="K201" s="137"/>
      <c r="L201" s="137"/>
      <c r="M201" s="137"/>
      <c r="N201" s="137"/>
      <c r="O201" s="137"/>
      <c r="P201" s="137"/>
      <c r="Q201" s="137"/>
      <c r="R201" s="137"/>
      <c r="S201" s="137"/>
      <c r="T201" s="137"/>
      <c r="U201" s="137"/>
      <c r="V201" s="137"/>
      <c r="W201" s="137"/>
      <c r="X201" s="137"/>
      <c r="Y201" s="137"/>
      <c r="Z201" s="137"/>
      <c r="AA201" s="137"/>
      <c r="AB201" s="137"/>
      <c r="AC201" s="137"/>
      <c r="AD201" s="137"/>
      <c r="AE201" s="137"/>
      <c r="AF201" s="137"/>
      <c r="AG201" s="137"/>
      <c r="AH201" s="137"/>
      <c r="AI201" s="137"/>
      <c r="AJ201" s="137"/>
      <c r="AK201" s="137"/>
      <c r="AL201" s="137"/>
      <c r="AM201" s="137"/>
      <c r="AN201" s="137"/>
      <c r="AO201" s="137"/>
      <c r="AP201" s="137"/>
      <c r="AQ201" s="137"/>
      <c r="AR201" s="137"/>
    </row>
    <row r="202" spans="1:44" ht="15.6" x14ac:dyDescent="0.3">
      <c r="A202" s="137"/>
      <c r="B202" s="137"/>
      <c r="C202" s="137"/>
      <c r="D202" s="137"/>
      <c r="E202" s="137"/>
      <c r="F202" s="137"/>
      <c r="G202" s="137"/>
      <c r="H202" s="137"/>
      <c r="I202" s="137"/>
      <c r="J202" s="137"/>
      <c r="K202" s="137"/>
      <c r="L202" s="137"/>
      <c r="M202" s="137"/>
      <c r="N202" s="137"/>
      <c r="O202" s="137"/>
      <c r="P202" s="137"/>
      <c r="Q202" s="137"/>
      <c r="R202" s="137"/>
      <c r="S202" s="137"/>
      <c r="T202" s="137"/>
      <c r="U202" s="137"/>
      <c r="V202" s="137"/>
      <c r="W202" s="137"/>
      <c r="X202" s="137"/>
      <c r="Y202" s="137"/>
      <c r="Z202" s="137"/>
      <c r="AA202" s="137"/>
      <c r="AB202" s="137"/>
      <c r="AC202" s="137"/>
      <c r="AD202" s="137"/>
      <c r="AE202" s="137"/>
      <c r="AF202" s="137"/>
      <c r="AG202" s="137"/>
      <c r="AH202" s="137"/>
      <c r="AI202" s="137"/>
      <c r="AJ202" s="137"/>
      <c r="AK202" s="137"/>
      <c r="AL202" s="137"/>
      <c r="AM202" s="137"/>
      <c r="AN202" s="137"/>
      <c r="AO202" s="137"/>
      <c r="AP202" s="137"/>
      <c r="AQ202" s="137"/>
      <c r="AR202" s="137"/>
    </row>
    <row r="203" spans="1:44" ht="15.6" x14ac:dyDescent="0.3">
      <c r="A203" s="137"/>
      <c r="B203" s="137"/>
      <c r="C203" s="137"/>
      <c r="D203" s="137"/>
      <c r="E203" s="137"/>
      <c r="F203" s="137"/>
      <c r="G203" s="137"/>
      <c r="H203" s="137"/>
      <c r="I203" s="137"/>
      <c r="J203" s="137"/>
      <c r="K203" s="137"/>
      <c r="L203" s="137"/>
      <c r="M203" s="137"/>
      <c r="N203" s="137"/>
      <c r="O203" s="137"/>
      <c r="P203" s="137"/>
      <c r="Q203" s="137"/>
      <c r="R203" s="137"/>
      <c r="S203" s="137"/>
      <c r="T203" s="137"/>
      <c r="U203" s="137"/>
      <c r="V203" s="137"/>
      <c r="W203" s="137"/>
      <c r="X203" s="137"/>
      <c r="Y203" s="137"/>
      <c r="Z203" s="137"/>
      <c r="AA203" s="137"/>
      <c r="AB203" s="137"/>
      <c r="AC203" s="137"/>
      <c r="AD203" s="137"/>
      <c r="AE203" s="137"/>
      <c r="AF203" s="137"/>
      <c r="AG203" s="137"/>
      <c r="AH203" s="137"/>
      <c r="AI203" s="137"/>
      <c r="AJ203" s="137"/>
      <c r="AK203" s="137"/>
      <c r="AL203" s="137"/>
      <c r="AM203" s="137"/>
      <c r="AN203" s="137"/>
      <c r="AO203" s="137"/>
      <c r="AP203" s="137"/>
      <c r="AQ203" s="137"/>
      <c r="AR203" s="137"/>
    </row>
    <row r="204" spans="1:44" ht="15.6" x14ac:dyDescent="0.3">
      <c r="A204" s="137"/>
      <c r="B204" s="137"/>
      <c r="C204" s="137"/>
      <c r="D204" s="137"/>
      <c r="E204" s="137"/>
      <c r="F204" s="137"/>
      <c r="G204" s="137"/>
      <c r="H204" s="137"/>
      <c r="I204" s="137"/>
      <c r="J204" s="137"/>
      <c r="K204" s="137"/>
      <c r="L204" s="137"/>
      <c r="M204" s="137"/>
      <c r="N204" s="137"/>
      <c r="O204" s="137"/>
      <c r="P204" s="137"/>
      <c r="Q204" s="137"/>
      <c r="R204" s="137"/>
      <c r="S204" s="137"/>
      <c r="T204" s="137"/>
      <c r="U204" s="137"/>
      <c r="V204" s="137"/>
      <c r="W204" s="137"/>
      <c r="X204" s="137"/>
      <c r="Y204" s="137"/>
      <c r="Z204" s="137"/>
      <c r="AA204" s="137"/>
      <c r="AB204" s="137"/>
      <c r="AC204" s="137"/>
      <c r="AD204" s="137"/>
      <c r="AE204" s="137"/>
      <c r="AF204" s="137"/>
      <c r="AG204" s="137"/>
      <c r="AH204" s="137"/>
      <c r="AI204" s="137"/>
      <c r="AJ204" s="137"/>
      <c r="AK204" s="137"/>
      <c r="AL204" s="137"/>
      <c r="AM204" s="137"/>
      <c r="AN204" s="137"/>
      <c r="AO204" s="137"/>
      <c r="AP204" s="137"/>
      <c r="AQ204" s="137"/>
      <c r="AR204" s="137"/>
    </row>
    <row r="205" spans="1:44" ht="15.6" x14ac:dyDescent="0.3">
      <c r="A205" s="137"/>
      <c r="B205" s="137"/>
      <c r="C205" s="137"/>
      <c r="D205" s="137"/>
      <c r="E205" s="137"/>
      <c r="F205" s="137"/>
      <c r="G205" s="137"/>
      <c r="H205" s="137"/>
      <c r="I205" s="137"/>
      <c r="J205" s="137"/>
      <c r="K205" s="137"/>
      <c r="L205" s="137"/>
      <c r="M205" s="137"/>
      <c r="N205" s="137"/>
      <c r="O205" s="137"/>
      <c r="P205" s="137"/>
      <c r="Q205" s="137"/>
      <c r="R205" s="137"/>
      <c r="S205" s="137"/>
      <c r="T205" s="137"/>
      <c r="U205" s="137"/>
      <c r="V205" s="137"/>
      <c r="W205" s="137"/>
      <c r="X205" s="137"/>
      <c r="Y205" s="137"/>
      <c r="Z205" s="137"/>
      <c r="AA205" s="137"/>
      <c r="AB205" s="137"/>
      <c r="AC205" s="137"/>
      <c r="AD205" s="137"/>
      <c r="AE205" s="137"/>
      <c r="AF205" s="137"/>
      <c r="AG205" s="137"/>
      <c r="AH205" s="137"/>
      <c r="AI205" s="137"/>
      <c r="AJ205" s="137"/>
      <c r="AK205" s="137"/>
      <c r="AL205" s="137"/>
      <c r="AM205" s="137"/>
      <c r="AN205" s="137"/>
      <c r="AO205" s="137"/>
      <c r="AP205" s="137"/>
      <c r="AQ205" s="137"/>
      <c r="AR205" s="137"/>
    </row>
    <row r="206" spans="1:44" ht="15.6" x14ac:dyDescent="0.3">
      <c r="A206" s="137"/>
      <c r="B206" s="137"/>
      <c r="C206" s="137"/>
      <c r="D206" s="137"/>
      <c r="E206" s="137"/>
      <c r="F206" s="137"/>
      <c r="G206" s="137"/>
      <c r="H206" s="137"/>
      <c r="I206" s="137"/>
      <c r="J206" s="137"/>
      <c r="K206" s="137"/>
      <c r="L206" s="137"/>
      <c r="M206" s="137"/>
      <c r="N206" s="137"/>
      <c r="O206" s="137"/>
      <c r="P206" s="137"/>
      <c r="Q206" s="137"/>
      <c r="R206" s="137"/>
      <c r="S206" s="137"/>
      <c r="T206" s="137"/>
      <c r="U206" s="137"/>
      <c r="V206" s="137"/>
      <c r="W206" s="137"/>
      <c r="X206" s="137"/>
      <c r="Y206" s="137"/>
      <c r="Z206" s="137"/>
      <c r="AA206" s="137"/>
      <c r="AB206" s="137"/>
      <c r="AC206" s="137"/>
      <c r="AD206" s="137"/>
      <c r="AE206" s="137"/>
      <c r="AF206" s="137"/>
      <c r="AG206" s="137"/>
      <c r="AH206" s="137"/>
      <c r="AI206" s="137"/>
      <c r="AJ206" s="137"/>
      <c r="AK206" s="137"/>
      <c r="AL206" s="137"/>
      <c r="AM206" s="137"/>
      <c r="AN206" s="137"/>
      <c r="AO206" s="137"/>
      <c r="AP206" s="137"/>
      <c r="AQ206" s="137"/>
      <c r="AR206" s="137"/>
    </row>
    <row r="207" spans="1:44" ht="15.6" x14ac:dyDescent="0.3">
      <c r="A207" s="137"/>
      <c r="B207" s="137"/>
      <c r="C207" s="137"/>
      <c r="D207" s="137"/>
      <c r="E207" s="137"/>
      <c r="F207" s="137"/>
      <c r="G207" s="137"/>
      <c r="H207" s="137"/>
      <c r="I207" s="137"/>
      <c r="J207" s="137"/>
      <c r="K207" s="137"/>
      <c r="L207" s="137"/>
      <c r="M207" s="137"/>
      <c r="N207" s="137"/>
      <c r="O207" s="137"/>
      <c r="P207" s="137"/>
      <c r="Q207" s="137"/>
      <c r="R207" s="137"/>
      <c r="S207" s="137"/>
      <c r="T207" s="137"/>
      <c r="U207" s="137"/>
      <c r="V207" s="137"/>
      <c r="W207" s="137"/>
      <c r="X207" s="137"/>
      <c r="Y207" s="137"/>
      <c r="Z207" s="137"/>
      <c r="AA207" s="137"/>
      <c r="AB207" s="137"/>
      <c r="AC207" s="137"/>
      <c r="AD207" s="137"/>
      <c r="AE207" s="137"/>
      <c r="AF207" s="137"/>
      <c r="AG207" s="137"/>
      <c r="AH207" s="137"/>
      <c r="AI207" s="137"/>
      <c r="AJ207" s="137"/>
      <c r="AK207" s="137"/>
      <c r="AL207" s="137"/>
      <c r="AM207" s="137"/>
      <c r="AN207" s="137"/>
      <c r="AO207" s="137"/>
      <c r="AP207" s="137"/>
      <c r="AQ207" s="137"/>
      <c r="AR207" s="137"/>
    </row>
    <row r="208" spans="1:44" ht="15.6" x14ac:dyDescent="0.3">
      <c r="A208" s="137"/>
      <c r="B208" s="137"/>
      <c r="C208" s="137"/>
      <c r="D208" s="137"/>
      <c r="E208" s="137"/>
      <c r="F208" s="137"/>
      <c r="G208" s="137"/>
      <c r="H208" s="137"/>
      <c r="I208" s="137"/>
      <c r="J208" s="137"/>
      <c r="K208" s="137"/>
      <c r="L208" s="137"/>
      <c r="M208" s="137"/>
      <c r="N208" s="137"/>
      <c r="O208" s="137"/>
      <c r="P208" s="137"/>
      <c r="Q208" s="137"/>
      <c r="R208" s="137"/>
      <c r="S208" s="137"/>
      <c r="T208" s="137"/>
      <c r="U208" s="137"/>
      <c r="V208" s="137"/>
      <c r="W208" s="137"/>
      <c r="X208" s="137"/>
      <c r="Y208" s="137"/>
      <c r="Z208" s="137"/>
      <c r="AA208" s="137"/>
      <c r="AB208" s="137"/>
      <c r="AC208" s="137"/>
      <c r="AD208" s="137"/>
      <c r="AE208" s="137"/>
      <c r="AF208" s="137"/>
      <c r="AG208" s="137"/>
      <c r="AH208" s="137"/>
      <c r="AI208" s="137"/>
      <c r="AJ208" s="137"/>
      <c r="AK208" s="137"/>
      <c r="AL208" s="137"/>
      <c r="AM208" s="137"/>
      <c r="AN208" s="137"/>
      <c r="AO208" s="137"/>
      <c r="AP208" s="137"/>
      <c r="AQ208" s="137"/>
      <c r="AR208" s="137"/>
    </row>
    <row r="209" spans="1:44" ht="15.6" x14ac:dyDescent="0.3">
      <c r="A209" s="137"/>
      <c r="B209" s="137"/>
      <c r="C209" s="137"/>
      <c r="D209" s="137"/>
      <c r="E209" s="137"/>
      <c r="F209" s="137"/>
      <c r="G209" s="137"/>
      <c r="H209" s="137"/>
      <c r="I209" s="137"/>
      <c r="J209" s="137"/>
      <c r="K209" s="137"/>
      <c r="L209" s="137"/>
      <c r="M209" s="137"/>
      <c r="N209" s="137"/>
      <c r="O209" s="137"/>
      <c r="P209" s="137"/>
      <c r="Q209" s="137"/>
      <c r="R209" s="137"/>
      <c r="S209" s="137"/>
      <c r="T209" s="137"/>
      <c r="U209" s="137"/>
      <c r="V209" s="137"/>
      <c r="W209" s="137"/>
      <c r="X209" s="137"/>
      <c r="Y209" s="137"/>
      <c r="Z209" s="137"/>
      <c r="AA209" s="137"/>
      <c r="AB209" s="137"/>
      <c r="AC209" s="137"/>
      <c r="AD209" s="137"/>
      <c r="AE209" s="137"/>
      <c r="AF209" s="137"/>
      <c r="AG209" s="137"/>
      <c r="AH209" s="137"/>
      <c r="AI209" s="137"/>
      <c r="AJ209" s="137"/>
      <c r="AK209" s="137"/>
      <c r="AL209" s="137"/>
      <c r="AM209" s="137"/>
      <c r="AN209" s="137"/>
      <c r="AO209" s="137"/>
      <c r="AP209" s="137"/>
      <c r="AQ209" s="137"/>
      <c r="AR209" s="137"/>
    </row>
    <row r="210" spans="1:44" ht="15.6" x14ac:dyDescent="0.3">
      <c r="A210" s="137"/>
      <c r="B210" s="137"/>
      <c r="C210" s="137"/>
      <c r="D210" s="137"/>
      <c r="E210" s="137"/>
      <c r="F210" s="137"/>
      <c r="G210" s="137"/>
      <c r="H210" s="137"/>
      <c r="I210" s="137"/>
      <c r="J210" s="137"/>
      <c r="K210" s="137"/>
      <c r="L210" s="137"/>
      <c r="M210" s="137"/>
      <c r="N210" s="137"/>
      <c r="O210" s="137"/>
      <c r="P210" s="137"/>
      <c r="Q210" s="137"/>
      <c r="R210" s="137"/>
      <c r="S210" s="137"/>
      <c r="T210" s="137"/>
      <c r="U210" s="137"/>
      <c r="V210" s="137"/>
      <c r="W210" s="137"/>
      <c r="X210" s="137"/>
      <c r="Y210" s="137"/>
      <c r="Z210" s="137"/>
      <c r="AA210" s="137"/>
      <c r="AB210" s="137"/>
      <c r="AC210" s="137"/>
      <c r="AD210" s="137"/>
      <c r="AE210" s="137"/>
      <c r="AF210" s="137"/>
      <c r="AG210" s="137"/>
      <c r="AH210" s="137"/>
      <c r="AI210" s="137"/>
      <c r="AJ210" s="137"/>
      <c r="AK210" s="137"/>
      <c r="AL210" s="137"/>
      <c r="AM210" s="137"/>
      <c r="AN210" s="137"/>
      <c r="AO210" s="137"/>
      <c r="AP210" s="137"/>
      <c r="AQ210" s="137"/>
      <c r="AR210" s="137"/>
    </row>
    <row r="211" spans="1:44" ht="15.6" x14ac:dyDescent="0.3">
      <c r="A211" s="137"/>
      <c r="B211" s="137"/>
      <c r="C211" s="137"/>
      <c r="D211" s="137"/>
      <c r="E211" s="137"/>
      <c r="F211" s="137"/>
      <c r="G211" s="137"/>
      <c r="H211" s="137"/>
      <c r="I211" s="137"/>
      <c r="J211" s="137"/>
      <c r="K211" s="137"/>
      <c r="L211" s="137"/>
      <c r="M211" s="137"/>
      <c r="N211" s="137"/>
      <c r="O211" s="137"/>
      <c r="P211" s="137"/>
      <c r="Q211" s="137"/>
      <c r="R211" s="137"/>
      <c r="S211" s="137"/>
      <c r="T211" s="137"/>
      <c r="U211" s="137"/>
      <c r="V211" s="137"/>
      <c r="W211" s="137"/>
      <c r="X211" s="137"/>
      <c r="Y211" s="137"/>
      <c r="Z211" s="137"/>
      <c r="AA211" s="137"/>
      <c r="AB211" s="137"/>
      <c r="AC211" s="137"/>
      <c r="AD211" s="137"/>
      <c r="AE211" s="137"/>
      <c r="AF211" s="137"/>
      <c r="AG211" s="137"/>
      <c r="AH211" s="137"/>
      <c r="AI211" s="137"/>
      <c r="AJ211" s="137"/>
      <c r="AK211" s="137"/>
      <c r="AL211" s="137"/>
      <c r="AM211" s="137"/>
      <c r="AN211" s="137"/>
      <c r="AO211" s="137"/>
      <c r="AP211" s="137"/>
      <c r="AQ211" s="137"/>
      <c r="AR211" s="137"/>
    </row>
    <row r="212" spans="1:44" ht="15.6" x14ac:dyDescent="0.3">
      <c r="A212" s="137"/>
      <c r="B212" s="137"/>
      <c r="C212" s="137"/>
      <c r="D212" s="137"/>
      <c r="E212" s="137"/>
      <c r="F212" s="137"/>
      <c r="G212" s="137"/>
      <c r="H212" s="137"/>
      <c r="I212" s="137"/>
      <c r="J212" s="137"/>
      <c r="K212" s="137"/>
      <c r="L212" s="137"/>
      <c r="M212" s="137"/>
      <c r="N212" s="137"/>
      <c r="O212" s="137"/>
      <c r="P212" s="137"/>
      <c r="Q212" s="137"/>
      <c r="R212" s="137"/>
      <c r="S212" s="137"/>
      <c r="T212" s="137"/>
      <c r="U212" s="137"/>
      <c r="V212" s="137"/>
      <c r="W212" s="137"/>
      <c r="X212" s="137"/>
      <c r="Y212" s="137"/>
      <c r="Z212" s="137"/>
      <c r="AA212" s="137"/>
      <c r="AB212" s="137"/>
      <c r="AC212" s="137"/>
      <c r="AD212" s="137"/>
      <c r="AE212" s="137"/>
      <c r="AF212" s="137"/>
      <c r="AG212" s="137"/>
      <c r="AH212" s="137"/>
      <c r="AI212" s="137"/>
      <c r="AJ212" s="137"/>
      <c r="AK212" s="137"/>
      <c r="AL212" s="137"/>
      <c r="AM212" s="137"/>
      <c r="AN212" s="137"/>
      <c r="AO212" s="137"/>
      <c r="AP212" s="137"/>
      <c r="AQ212" s="137"/>
      <c r="AR212" s="137"/>
    </row>
    <row r="213" spans="1:44" ht="15.6" x14ac:dyDescent="0.3">
      <c r="A213" s="137"/>
      <c r="B213" s="137"/>
      <c r="C213" s="137"/>
      <c r="D213" s="137"/>
      <c r="E213" s="137"/>
      <c r="F213" s="137"/>
      <c r="G213" s="137"/>
      <c r="H213" s="137"/>
      <c r="I213" s="137"/>
      <c r="J213" s="137"/>
      <c r="K213" s="137"/>
      <c r="L213" s="137"/>
      <c r="M213" s="137"/>
      <c r="N213" s="137"/>
      <c r="O213" s="137"/>
      <c r="P213" s="137"/>
      <c r="Q213" s="137"/>
      <c r="R213" s="137"/>
      <c r="S213" s="137"/>
      <c r="T213" s="137"/>
      <c r="U213" s="137"/>
      <c r="V213" s="137"/>
      <c r="W213" s="137"/>
      <c r="X213" s="137"/>
      <c r="Y213" s="137"/>
      <c r="Z213" s="137"/>
      <c r="AA213" s="137"/>
      <c r="AB213" s="137"/>
      <c r="AC213" s="137"/>
      <c r="AD213" s="137"/>
      <c r="AE213" s="137"/>
      <c r="AF213" s="137"/>
      <c r="AG213" s="137"/>
      <c r="AH213" s="137"/>
      <c r="AI213" s="137"/>
      <c r="AJ213" s="137"/>
      <c r="AK213" s="137"/>
      <c r="AL213" s="137"/>
      <c r="AM213" s="137"/>
      <c r="AN213" s="137"/>
      <c r="AO213" s="137"/>
      <c r="AP213" s="137"/>
      <c r="AQ213" s="137"/>
      <c r="AR213" s="137"/>
    </row>
    <row r="214" spans="1:44" ht="15.6" x14ac:dyDescent="0.3">
      <c r="A214" s="137"/>
      <c r="B214" s="137"/>
      <c r="C214" s="137"/>
      <c r="D214" s="137"/>
      <c r="E214" s="137"/>
      <c r="F214" s="137"/>
      <c r="G214" s="137"/>
      <c r="H214" s="137"/>
      <c r="I214" s="137"/>
      <c r="J214" s="137"/>
      <c r="K214" s="137"/>
      <c r="L214" s="137"/>
      <c r="M214" s="137"/>
      <c r="N214" s="137"/>
      <c r="O214" s="137"/>
      <c r="P214" s="137"/>
      <c r="Q214" s="137"/>
      <c r="R214" s="137"/>
      <c r="S214" s="137"/>
      <c r="T214" s="137"/>
      <c r="U214" s="137"/>
      <c r="V214" s="137"/>
      <c r="W214" s="137"/>
      <c r="X214" s="137"/>
      <c r="Y214" s="137"/>
      <c r="Z214" s="137"/>
      <c r="AA214" s="137"/>
      <c r="AB214" s="137"/>
      <c r="AC214" s="137"/>
      <c r="AD214" s="137"/>
      <c r="AE214" s="137"/>
      <c r="AF214" s="137"/>
      <c r="AG214" s="137"/>
      <c r="AH214" s="137"/>
      <c r="AI214" s="137"/>
      <c r="AJ214" s="137"/>
      <c r="AK214" s="137"/>
      <c r="AL214" s="137"/>
      <c r="AM214" s="137"/>
      <c r="AN214" s="137"/>
      <c r="AO214" s="137"/>
      <c r="AP214" s="137"/>
      <c r="AQ214" s="137"/>
      <c r="AR214" s="137"/>
    </row>
    <row r="215" spans="1:44" ht="15.6" x14ac:dyDescent="0.3">
      <c r="A215" s="137"/>
      <c r="B215" s="137"/>
      <c r="C215" s="137"/>
      <c r="D215" s="137"/>
      <c r="E215" s="137"/>
      <c r="F215" s="137"/>
      <c r="G215" s="137"/>
      <c r="H215" s="137"/>
      <c r="I215" s="137"/>
      <c r="J215" s="137"/>
      <c r="K215" s="137"/>
      <c r="L215" s="137"/>
      <c r="M215" s="137"/>
      <c r="N215" s="137"/>
      <c r="O215" s="137"/>
      <c r="P215" s="137"/>
      <c r="Q215" s="137"/>
      <c r="R215" s="137"/>
      <c r="S215" s="137"/>
      <c r="T215" s="137"/>
      <c r="U215" s="137"/>
      <c r="V215" s="137"/>
      <c r="W215" s="137"/>
      <c r="X215" s="137"/>
      <c r="Y215" s="137"/>
      <c r="Z215" s="137"/>
      <c r="AA215" s="137"/>
      <c r="AB215" s="137"/>
      <c r="AC215" s="137"/>
      <c r="AD215" s="137"/>
      <c r="AE215" s="137"/>
      <c r="AF215" s="137"/>
      <c r="AG215" s="137"/>
      <c r="AH215" s="137"/>
      <c r="AI215" s="137"/>
      <c r="AJ215" s="137"/>
      <c r="AK215" s="137"/>
      <c r="AL215" s="137"/>
      <c r="AM215" s="137"/>
      <c r="AN215" s="137"/>
      <c r="AO215" s="137"/>
      <c r="AP215" s="137"/>
      <c r="AQ215" s="137"/>
      <c r="AR215" s="137"/>
    </row>
    <row r="216" spans="1:44" ht="15.6" x14ac:dyDescent="0.3">
      <c r="A216" s="137"/>
      <c r="B216" s="137"/>
      <c r="C216" s="137"/>
      <c r="D216" s="137"/>
      <c r="E216" s="137"/>
      <c r="F216" s="137"/>
      <c r="G216" s="137"/>
      <c r="H216" s="137"/>
      <c r="I216" s="137"/>
      <c r="J216" s="137"/>
      <c r="K216" s="137"/>
      <c r="L216" s="137"/>
      <c r="M216" s="137"/>
      <c r="N216" s="137"/>
      <c r="O216" s="137"/>
      <c r="P216" s="137"/>
      <c r="Q216" s="137"/>
      <c r="R216" s="137"/>
      <c r="S216" s="137"/>
      <c r="T216" s="137"/>
      <c r="U216" s="137"/>
      <c r="V216" s="137"/>
      <c r="W216" s="137"/>
      <c r="X216" s="137"/>
      <c r="Y216" s="137"/>
      <c r="Z216" s="137"/>
      <c r="AA216" s="137"/>
      <c r="AB216" s="137"/>
      <c r="AC216" s="137"/>
      <c r="AD216" s="137"/>
      <c r="AE216" s="137"/>
      <c r="AF216" s="137"/>
      <c r="AG216" s="137"/>
      <c r="AH216" s="137"/>
      <c r="AI216" s="137"/>
      <c r="AJ216" s="137"/>
      <c r="AK216" s="137"/>
      <c r="AL216" s="137"/>
      <c r="AM216" s="137"/>
      <c r="AN216" s="137"/>
      <c r="AO216" s="137"/>
      <c r="AP216" s="137"/>
      <c r="AQ216" s="137"/>
      <c r="AR216" s="137"/>
    </row>
    <row r="217" spans="1:44" ht="15.6" x14ac:dyDescent="0.3">
      <c r="A217" s="137"/>
      <c r="B217" s="137"/>
      <c r="C217" s="137"/>
      <c r="D217" s="137"/>
      <c r="E217" s="137"/>
      <c r="F217" s="137"/>
      <c r="G217" s="137"/>
      <c r="H217" s="137"/>
      <c r="I217" s="137"/>
      <c r="J217" s="137"/>
      <c r="K217" s="137"/>
      <c r="L217" s="137"/>
      <c r="M217" s="137"/>
      <c r="N217" s="137"/>
      <c r="O217" s="137"/>
      <c r="P217" s="137"/>
      <c r="Q217" s="137"/>
      <c r="R217" s="137"/>
      <c r="S217" s="137"/>
      <c r="T217" s="137"/>
      <c r="U217" s="137"/>
      <c r="V217" s="137"/>
      <c r="W217" s="137"/>
      <c r="X217" s="137"/>
      <c r="Y217" s="137"/>
      <c r="Z217" s="137"/>
      <c r="AA217" s="137"/>
      <c r="AB217" s="137"/>
      <c r="AC217" s="137"/>
      <c r="AD217" s="137"/>
      <c r="AE217" s="137"/>
      <c r="AF217" s="137"/>
      <c r="AG217" s="137"/>
      <c r="AH217" s="137"/>
      <c r="AI217" s="137"/>
      <c r="AJ217" s="137"/>
      <c r="AK217" s="137"/>
      <c r="AL217" s="137"/>
      <c r="AM217" s="137"/>
      <c r="AN217" s="137"/>
      <c r="AO217" s="137"/>
      <c r="AP217" s="137"/>
      <c r="AQ217" s="137"/>
      <c r="AR217" s="137"/>
    </row>
    <row r="218" spans="1:44" ht="15.6" x14ac:dyDescent="0.3">
      <c r="A218" s="137"/>
      <c r="B218" s="137"/>
      <c r="C218" s="137"/>
      <c r="D218" s="137"/>
      <c r="E218" s="137"/>
      <c r="F218" s="137"/>
      <c r="G218" s="137"/>
      <c r="H218" s="137"/>
      <c r="I218" s="137"/>
      <c r="J218" s="137"/>
      <c r="K218" s="137"/>
      <c r="L218" s="137"/>
      <c r="M218" s="137"/>
      <c r="N218" s="137"/>
      <c r="O218" s="137"/>
      <c r="P218" s="137"/>
      <c r="Q218" s="137"/>
      <c r="R218" s="137"/>
      <c r="S218" s="137"/>
      <c r="T218" s="137"/>
      <c r="U218" s="137"/>
      <c r="V218" s="137"/>
      <c r="W218" s="137"/>
      <c r="X218" s="137"/>
      <c r="Y218" s="137"/>
      <c r="Z218" s="137"/>
      <c r="AA218" s="137"/>
      <c r="AB218" s="137"/>
      <c r="AC218" s="137"/>
      <c r="AD218" s="137"/>
      <c r="AE218" s="137"/>
      <c r="AF218" s="137"/>
      <c r="AG218" s="137"/>
      <c r="AH218" s="137"/>
      <c r="AI218" s="137"/>
      <c r="AJ218" s="137"/>
      <c r="AK218" s="137"/>
      <c r="AL218" s="137"/>
      <c r="AM218" s="137"/>
      <c r="AN218" s="137"/>
      <c r="AO218" s="137"/>
      <c r="AP218" s="137"/>
      <c r="AQ218" s="137"/>
      <c r="AR218" s="137"/>
    </row>
    <row r="219" spans="1:44" ht="15.6" x14ac:dyDescent="0.3">
      <c r="A219" s="137"/>
      <c r="B219" s="137"/>
      <c r="C219" s="137"/>
      <c r="D219" s="137"/>
      <c r="E219" s="137"/>
      <c r="F219" s="137"/>
      <c r="G219" s="137"/>
      <c r="H219" s="137"/>
      <c r="I219" s="137"/>
      <c r="J219" s="137"/>
      <c r="K219" s="137"/>
      <c r="L219" s="137"/>
      <c r="M219" s="137"/>
      <c r="N219" s="137"/>
      <c r="O219" s="137"/>
      <c r="P219" s="137"/>
      <c r="Q219" s="137"/>
      <c r="R219" s="137"/>
      <c r="S219" s="137"/>
      <c r="T219" s="137"/>
      <c r="U219" s="137"/>
      <c r="V219" s="137"/>
      <c r="W219" s="137"/>
      <c r="X219" s="137"/>
      <c r="Y219" s="137"/>
      <c r="Z219" s="137"/>
      <c r="AA219" s="137"/>
      <c r="AB219" s="137"/>
      <c r="AC219" s="137"/>
      <c r="AD219" s="137"/>
      <c r="AE219" s="137"/>
      <c r="AF219" s="137"/>
      <c r="AG219" s="137"/>
      <c r="AH219" s="137"/>
      <c r="AI219" s="137"/>
      <c r="AJ219" s="137"/>
      <c r="AK219" s="137"/>
      <c r="AL219" s="137"/>
      <c r="AM219" s="137"/>
      <c r="AN219" s="137"/>
      <c r="AO219" s="137"/>
      <c r="AP219" s="137"/>
      <c r="AQ219" s="137"/>
      <c r="AR219" s="137"/>
    </row>
    <row r="220" spans="1:44" ht="15.6" x14ac:dyDescent="0.3">
      <c r="A220" s="137"/>
      <c r="B220" s="137"/>
      <c r="C220" s="137"/>
      <c r="D220" s="137"/>
      <c r="E220" s="137"/>
      <c r="F220" s="137"/>
      <c r="G220" s="137"/>
      <c r="H220" s="137"/>
      <c r="I220" s="137"/>
      <c r="J220" s="137"/>
      <c r="K220" s="137"/>
      <c r="L220" s="137"/>
      <c r="M220" s="137"/>
      <c r="N220" s="137"/>
      <c r="O220" s="137"/>
      <c r="P220" s="137"/>
      <c r="Q220" s="137"/>
      <c r="R220" s="137"/>
      <c r="S220" s="137"/>
      <c r="T220" s="137"/>
      <c r="U220" s="137"/>
      <c r="V220" s="137"/>
      <c r="W220" s="137"/>
      <c r="X220" s="137"/>
      <c r="Y220" s="137"/>
      <c r="Z220" s="137"/>
      <c r="AA220" s="137"/>
      <c r="AB220" s="137"/>
      <c r="AC220" s="137"/>
      <c r="AD220" s="137"/>
      <c r="AE220" s="137"/>
      <c r="AF220" s="137"/>
      <c r="AG220" s="137"/>
      <c r="AH220" s="137"/>
      <c r="AI220" s="137"/>
      <c r="AJ220" s="137"/>
      <c r="AK220" s="137"/>
      <c r="AL220" s="137"/>
      <c r="AM220" s="137"/>
      <c r="AN220" s="137"/>
      <c r="AO220" s="137"/>
      <c r="AP220" s="137"/>
      <c r="AQ220" s="137"/>
      <c r="AR220" s="137"/>
    </row>
    <row r="221" spans="1:44" ht="15.6" x14ac:dyDescent="0.3">
      <c r="A221" s="137"/>
      <c r="B221" s="137"/>
      <c r="C221" s="137"/>
      <c r="D221" s="137"/>
      <c r="E221" s="137"/>
      <c r="F221" s="137"/>
      <c r="G221" s="137"/>
      <c r="H221" s="137"/>
      <c r="I221" s="137"/>
      <c r="J221" s="137"/>
      <c r="K221" s="137"/>
      <c r="L221" s="137"/>
      <c r="M221" s="137"/>
      <c r="N221" s="137"/>
      <c r="O221" s="137"/>
      <c r="P221" s="137"/>
      <c r="Q221" s="137"/>
      <c r="R221" s="137"/>
      <c r="S221" s="137"/>
      <c r="T221" s="137"/>
      <c r="U221" s="137"/>
      <c r="V221" s="137"/>
      <c r="W221" s="137"/>
      <c r="X221" s="137"/>
      <c r="Y221" s="137"/>
      <c r="Z221" s="137"/>
      <c r="AA221" s="137"/>
      <c r="AB221" s="137"/>
      <c r="AC221" s="137"/>
      <c r="AD221" s="137"/>
      <c r="AE221" s="137"/>
      <c r="AF221" s="137"/>
      <c r="AG221" s="137"/>
      <c r="AH221" s="137"/>
      <c r="AI221" s="137"/>
      <c r="AJ221" s="137"/>
      <c r="AK221" s="137"/>
      <c r="AL221" s="137"/>
      <c r="AM221" s="137"/>
      <c r="AN221" s="137"/>
      <c r="AO221" s="137"/>
      <c r="AP221" s="137"/>
      <c r="AQ221" s="137"/>
      <c r="AR221" s="137"/>
    </row>
    <row r="222" spans="1:44" ht="15.6" x14ac:dyDescent="0.3">
      <c r="A222" s="137"/>
      <c r="B222" s="137"/>
      <c r="C222" s="137"/>
      <c r="D222" s="137"/>
      <c r="E222" s="137"/>
      <c r="F222" s="137"/>
      <c r="G222" s="137"/>
      <c r="H222" s="137"/>
      <c r="I222" s="137"/>
      <c r="J222" s="137"/>
      <c r="K222" s="137"/>
      <c r="L222" s="137"/>
      <c r="M222" s="137"/>
      <c r="N222" s="137"/>
      <c r="O222" s="137"/>
      <c r="P222" s="137"/>
      <c r="Q222" s="137"/>
      <c r="R222" s="137"/>
      <c r="S222" s="137"/>
      <c r="T222" s="137"/>
      <c r="U222" s="137"/>
      <c r="V222" s="137"/>
      <c r="W222" s="137"/>
      <c r="X222" s="137"/>
      <c r="Y222" s="137"/>
      <c r="Z222" s="137"/>
      <c r="AA222" s="137"/>
      <c r="AB222" s="137"/>
      <c r="AC222" s="137"/>
      <c r="AD222" s="137"/>
      <c r="AE222" s="137"/>
      <c r="AF222" s="137"/>
      <c r="AG222" s="137"/>
      <c r="AH222" s="137"/>
      <c r="AI222" s="137"/>
      <c r="AJ222" s="137"/>
      <c r="AK222" s="137"/>
      <c r="AL222" s="137"/>
      <c r="AM222" s="137"/>
      <c r="AN222" s="137"/>
      <c r="AO222" s="137"/>
      <c r="AP222" s="137"/>
      <c r="AQ222" s="137"/>
      <c r="AR222" s="137"/>
    </row>
    <row r="223" spans="1:44" ht="15.6" x14ac:dyDescent="0.3">
      <c r="A223" s="137"/>
      <c r="B223" s="137"/>
      <c r="C223" s="137"/>
      <c r="D223" s="137"/>
      <c r="E223" s="137"/>
      <c r="F223" s="137"/>
      <c r="G223" s="137"/>
      <c r="H223" s="137"/>
      <c r="I223" s="137"/>
      <c r="J223" s="137"/>
      <c r="K223" s="137"/>
      <c r="L223" s="137"/>
      <c r="M223" s="137"/>
      <c r="N223" s="137"/>
      <c r="O223" s="137"/>
      <c r="P223" s="137"/>
      <c r="Q223" s="137"/>
      <c r="R223" s="137"/>
      <c r="S223" s="137"/>
      <c r="T223" s="137"/>
      <c r="U223" s="137"/>
      <c r="V223" s="137"/>
      <c r="W223" s="137"/>
      <c r="X223" s="137"/>
      <c r="Y223" s="137"/>
      <c r="Z223" s="137"/>
      <c r="AA223" s="137"/>
      <c r="AB223" s="137"/>
      <c r="AC223" s="137"/>
      <c r="AD223" s="137"/>
      <c r="AE223" s="137"/>
      <c r="AF223" s="137"/>
      <c r="AG223" s="137"/>
      <c r="AH223" s="137"/>
      <c r="AI223" s="137"/>
      <c r="AJ223" s="137"/>
      <c r="AK223" s="137"/>
      <c r="AL223" s="137"/>
      <c r="AM223" s="137"/>
      <c r="AN223" s="137"/>
      <c r="AO223" s="137"/>
      <c r="AP223" s="137"/>
      <c r="AQ223" s="137"/>
      <c r="AR223" s="137"/>
    </row>
    <row r="224" spans="1:44" ht="15.6" x14ac:dyDescent="0.3">
      <c r="A224" s="137"/>
      <c r="B224" s="137"/>
      <c r="C224" s="137"/>
      <c r="D224" s="137"/>
      <c r="E224" s="137"/>
      <c r="F224" s="137"/>
      <c r="G224" s="137"/>
      <c r="H224" s="137"/>
      <c r="I224" s="137"/>
      <c r="J224" s="137"/>
      <c r="K224" s="137"/>
      <c r="L224" s="137"/>
      <c r="M224" s="137"/>
      <c r="N224" s="137"/>
      <c r="O224" s="137"/>
      <c r="P224" s="137"/>
      <c r="Q224" s="137"/>
      <c r="R224" s="137"/>
      <c r="S224" s="137"/>
      <c r="T224" s="137"/>
      <c r="U224" s="137"/>
      <c r="V224" s="137"/>
      <c r="W224" s="137"/>
      <c r="X224" s="137"/>
      <c r="Y224" s="137"/>
      <c r="Z224" s="137"/>
      <c r="AA224" s="137"/>
      <c r="AB224" s="137"/>
      <c r="AC224" s="137"/>
      <c r="AD224" s="137"/>
      <c r="AE224" s="137"/>
      <c r="AF224" s="137"/>
      <c r="AG224" s="137"/>
      <c r="AH224" s="137"/>
      <c r="AI224" s="137"/>
      <c r="AJ224" s="137"/>
      <c r="AK224" s="137"/>
      <c r="AL224" s="137"/>
      <c r="AM224" s="137"/>
      <c r="AN224" s="137"/>
      <c r="AO224" s="137"/>
      <c r="AP224" s="137"/>
      <c r="AQ224" s="137"/>
      <c r="AR224" s="137"/>
    </row>
    <row r="225" spans="1:44" ht="15.6" x14ac:dyDescent="0.3">
      <c r="A225" s="137"/>
      <c r="B225" s="137"/>
      <c r="C225" s="137"/>
      <c r="D225" s="137"/>
      <c r="E225" s="137"/>
      <c r="F225" s="137"/>
      <c r="G225" s="137"/>
      <c r="H225" s="137"/>
      <c r="I225" s="137"/>
      <c r="J225" s="137"/>
      <c r="K225" s="137"/>
      <c r="L225" s="137"/>
      <c r="M225" s="137"/>
      <c r="N225" s="137"/>
      <c r="O225" s="137"/>
      <c r="P225" s="137"/>
      <c r="Q225" s="137"/>
      <c r="R225" s="137"/>
      <c r="S225" s="137"/>
      <c r="T225" s="137"/>
      <c r="U225" s="137"/>
      <c r="V225" s="137"/>
      <c r="W225" s="137"/>
      <c r="X225" s="137"/>
      <c r="Y225" s="137"/>
      <c r="Z225" s="137"/>
      <c r="AA225" s="137"/>
      <c r="AB225" s="137"/>
      <c r="AC225" s="137"/>
      <c r="AD225" s="137"/>
      <c r="AE225" s="137"/>
      <c r="AF225" s="137"/>
      <c r="AG225" s="137"/>
      <c r="AH225" s="137"/>
      <c r="AI225" s="137"/>
      <c r="AJ225" s="137"/>
      <c r="AK225" s="137"/>
      <c r="AL225" s="137"/>
      <c r="AM225" s="137"/>
      <c r="AN225" s="137"/>
      <c r="AO225" s="137"/>
      <c r="AP225" s="137"/>
      <c r="AQ225" s="137"/>
      <c r="AR225" s="137"/>
    </row>
    <row r="226" spans="1:44" ht="15.6" x14ac:dyDescent="0.3">
      <c r="A226" s="137"/>
      <c r="B226" s="137"/>
      <c r="C226" s="137"/>
      <c r="D226" s="137"/>
      <c r="E226" s="137"/>
      <c r="F226" s="137"/>
      <c r="G226" s="137"/>
      <c r="H226" s="137"/>
      <c r="I226" s="137"/>
      <c r="J226" s="137"/>
      <c r="K226" s="137"/>
      <c r="L226" s="137"/>
      <c r="M226" s="137"/>
      <c r="N226" s="137"/>
      <c r="O226" s="137"/>
      <c r="P226" s="137"/>
      <c r="Q226" s="137"/>
      <c r="R226" s="137"/>
      <c r="S226" s="137"/>
      <c r="T226" s="137"/>
      <c r="U226" s="137"/>
      <c r="V226" s="137"/>
      <c r="W226" s="137"/>
      <c r="X226" s="137"/>
      <c r="Y226" s="137"/>
      <c r="Z226" s="137"/>
      <c r="AA226" s="137"/>
      <c r="AB226" s="137"/>
      <c r="AC226" s="137"/>
      <c r="AD226" s="137"/>
      <c r="AE226" s="137"/>
      <c r="AF226" s="137"/>
      <c r="AG226" s="137"/>
      <c r="AH226" s="137"/>
      <c r="AI226" s="137"/>
      <c r="AJ226" s="137"/>
      <c r="AK226" s="137"/>
      <c r="AL226" s="137"/>
      <c r="AM226" s="137"/>
      <c r="AN226" s="137"/>
      <c r="AO226" s="137"/>
      <c r="AP226" s="137"/>
      <c r="AQ226" s="137"/>
      <c r="AR226" s="137"/>
    </row>
    <row r="227" spans="1:44" ht="15.6" x14ac:dyDescent="0.3">
      <c r="A227" s="137"/>
      <c r="B227" s="137"/>
      <c r="C227" s="137"/>
      <c r="D227" s="137"/>
      <c r="E227" s="137"/>
      <c r="F227" s="137"/>
      <c r="G227" s="137"/>
      <c r="H227" s="137"/>
      <c r="I227" s="137"/>
      <c r="J227" s="137"/>
      <c r="K227" s="137"/>
      <c r="L227" s="137"/>
      <c r="M227" s="137"/>
      <c r="N227" s="137"/>
      <c r="O227" s="137"/>
      <c r="P227" s="137"/>
      <c r="Q227" s="137"/>
      <c r="R227" s="137"/>
      <c r="S227" s="137"/>
      <c r="T227" s="137"/>
      <c r="U227" s="137"/>
      <c r="V227" s="137"/>
      <c r="W227" s="137"/>
      <c r="X227" s="137"/>
      <c r="Y227" s="137"/>
      <c r="Z227" s="137"/>
      <c r="AA227" s="137"/>
      <c r="AB227" s="137"/>
      <c r="AC227" s="137"/>
      <c r="AD227" s="137"/>
      <c r="AE227" s="137"/>
      <c r="AF227" s="137"/>
      <c r="AG227" s="137"/>
      <c r="AH227" s="137"/>
      <c r="AI227" s="137"/>
      <c r="AJ227" s="137"/>
      <c r="AK227" s="137"/>
      <c r="AL227" s="137"/>
      <c r="AM227" s="137"/>
      <c r="AN227" s="137"/>
      <c r="AO227" s="137"/>
      <c r="AP227" s="137"/>
      <c r="AQ227" s="137"/>
      <c r="AR227" s="137"/>
    </row>
    <row r="228" spans="1:44" ht="15.6" x14ac:dyDescent="0.3">
      <c r="A228" s="137"/>
      <c r="B228" s="137"/>
      <c r="C228" s="137"/>
      <c r="D228" s="137"/>
      <c r="E228" s="137"/>
      <c r="F228" s="137"/>
      <c r="G228" s="137"/>
      <c r="H228" s="137"/>
      <c r="I228" s="137"/>
      <c r="J228" s="137"/>
      <c r="K228" s="137"/>
      <c r="L228" s="137"/>
      <c r="M228" s="137"/>
      <c r="N228" s="137"/>
      <c r="O228" s="137"/>
      <c r="P228" s="137"/>
      <c r="Q228" s="137"/>
      <c r="R228" s="137"/>
      <c r="S228" s="137"/>
      <c r="T228" s="137"/>
      <c r="U228" s="137"/>
      <c r="V228" s="137"/>
      <c r="W228" s="137"/>
      <c r="X228" s="137"/>
      <c r="Y228" s="137"/>
      <c r="Z228" s="137"/>
      <c r="AA228" s="137"/>
      <c r="AB228" s="137"/>
      <c r="AC228" s="137"/>
      <c r="AD228" s="137"/>
      <c r="AE228" s="137"/>
      <c r="AF228" s="137"/>
      <c r="AG228" s="137"/>
      <c r="AH228" s="137"/>
      <c r="AI228" s="137"/>
      <c r="AJ228" s="137"/>
      <c r="AK228" s="137"/>
      <c r="AL228" s="137"/>
      <c r="AM228" s="137"/>
      <c r="AN228" s="137"/>
      <c r="AO228" s="137"/>
      <c r="AP228" s="137"/>
      <c r="AQ228" s="137"/>
      <c r="AR228" s="137"/>
    </row>
    <row r="229" spans="1:44" ht="15.6" x14ac:dyDescent="0.3">
      <c r="A229" s="137"/>
      <c r="B229" s="137"/>
      <c r="C229" s="137"/>
      <c r="D229" s="137"/>
      <c r="E229" s="137"/>
      <c r="F229" s="137"/>
      <c r="G229" s="137"/>
      <c r="H229" s="137"/>
      <c r="I229" s="137"/>
      <c r="J229" s="137"/>
      <c r="K229" s="137"/>
      <c r="L229" s="137"/>
      <c r="M229" s="137"/>
      <c r="N229" s="137"/>
      <c r="O229" s="137"/>
      <c r="P229" s="137"/>
      <c r="Q229" s="137"/>
      <c r="R229" s="137"/>
      <c r="S229" s="137"/>
      <c r="T229" s="137"/>
      <c r="U229" s="137"/>
      <c r="V229" s="137"/>
      <c r="W229" s="137"/>
      <c r="X229" s="137"/>
      <c r="Y229" s="137"/>
      <c r="Z229" s="137"/>
      <c r="AA229" s="137"/>
      <c r="AB229" s="137"/>
      <c r="AC229" s="137"/>
      <c r="AD229" s="137"/>
      <c r="AE229" s="137"/>
      <c r="AF229" s="137"/>
      <c r="AG229" s="137"/>
      <c r="AH229" s="137"/>
      <c r="AI229" s="137"/>
      <c r="AJ229" s="137"/>
      <c r="AK229" s="137"/>
      <c r="AL229" s="137"/>
      <c r="AM229" s="137"/>
      <c r="AN229" s="137"/>
      <c r="AO229" s="137"/>
      <c r="AP229" s="137"/>
      <c r="AQ229" s="137"/>
      <c r="AR229" s="137"/>
    </row>
    <row r="230" spans="1:44" ht="15.6" x14ac:dyDescent="0.3">
      <c r="A230" s="137"/>
      <c r="B230" s="137"/>
      <c r="C230" s="137"/>
      <c r="D230" s="137"/>
      <c r="E230" s="137"/>
      <c r="F230" s="137"/>
      <c r="G230" s="137"/>
      <c r="H230" s="137"/>
      <c r="I230" s="137"/>
      <c r="J230" s="137"/>
      <c r="K230" s="137"/>
      <c r="L230" s="137"/>
      <c r="M230" s="137"/>
      <c r="N230" s="137"/>
      <c r="O230" s="137"/>
      <c r="P230" s="137"/>
      <c r="Q230" s="137"/>
      <c r="R230" s="137"/>
      <c r="S230" s="137"/>
      <c r="T230" s="137"/>
      <c r="U230" s="137"/>
      <c r="V230" s="137"/>
      <c r="W230" s="137"/>
      <c r="X230" s="137"/>
      <c r="Y230" s="137"/>
      <c r="Z230" s="137"/>
      <c r="AA230" s="137"/>
      <c r="AB230" s="137"/>
      <c r="AC230" s="137"/>
      <c r="AD230" s="137"/>
      <c r="AE230" s="137"/>
      <c r="AF230" s="137"/>
      <c r="AG230" s="137"/>
      <c r="AH230" s="137"/>
      <c r="AI230" s="137"/>
      <c r="AJ230" s="137"/>
      <c r="AK230" s="137"/>
      <c r="AL230" s="137"/>
      <c r="AM230" s="137"/>
      <c r="AN230" s="137"/>
      <c r="AO230" s="137"/>
      <c r="AP230" s="137"/>
      <c r="AQ230" s="137"/>
      <c r="AR230" s="137"/>
    </row>
    <row r="231" spans="1:44" ht="15.6" x14ac:dyDescent="0.3">
      <c r="A231" s="137"/>
      <c r="B231" s="137"/>
      <c r="C231" s="137"/>
      <c r="D231" s="137"/>
      <c r="E231" s="137"/>
      <c r="F231" s="137"/>
      <c r="G231" s="137"/>
      <c r="H231" s="137"/>
      <c r="I231" s="137"/>
      <c r="J231" s="137"/>
      <c r="K231" s="137"/>
      <c r="L231" s="137"/>
      <c r="M231" s="137"/>
      <c r="N231" s="137"/>
      <c r="O231" s="137"/>
      <c r="P231" s="137"/>
      <c r="Q231" s="137"/>
      <c r="R231" s="137"/>
      <c r="S231" s="137"/>
      <c r="T231" s="137"/>
      <c r="U231" s="137"/>
      <c r="V231" s="137"/>
      <c r="W231" s="137"/>
      <c r="X231" s="137"/>
      <c r="Y231" s="137"/>
      <c r="Z231" s="137"/>
      <c r="AA231" s="137"/>
      <c r="AB231" s="137"/>
      <c r="AC231" s="137"/>
      <c r="AD231" s="137"/>
      <c r="AE231" s="137"/>
      <c r="AF231" s="137"/>
      <c r="AG231" s="137"/>
      <c r="AH231" s="137"/>
      <c r="AI231" s="137"/>
      <c r="AJ231" s="137"/>
      <c r="AK231" s="137"/>
      <c r="AL231" s="137"/>
      <c r="AM231" s="137"/>
      <c r="AN231" s="137"/>
      <c r="AO231" s="137"/>
      <c r="AP231" s="137"/>
      <c r="AQ231" s="137"/>
      <c r="AR231" s="137"/>
    </row>
    <row r="232" spans="1:44" ht="15.6" x14ac:dyDescent="0.3">
      <c r="A232" s="137"/>
      <c r="B232" s="137"/>
      <c r="C232" s="137"/>
      <c r="D232" s="137"/>
      <c r="E232" s="137"/>
      <c r="F232" s="137"/>
      <c r="G232" s="137"/>
      <c r="H232" s="137"/>
      <c r="I232" s="137"/>
      <c r="J232" s="137"/>
      <c r="K232" s="137"/>
      <c r="L232" s="137"/>
      <c r="M232" s="137"/>
      <c r="N232" s="137"/>
      <c r="O232" s="137"/>
      <c r="P232" s="137"/>
      <c r="Q232" s="137"/>
      <c r="R232" s="137"/>
      <c r="S232" s="137"/>
      <c r="T232" s="137"/>
      <c r="U232" s="137"/>
      <c r="V232" s="137"/>
      <c r="W232" s="137"/>
      <c r="X232" s="137"/>
      <c r="Y232" s="137"/>
      <c r="Z232" s="137"/>
      <c r="AA232" s="137"/>
      <c r="AB232" s="137"/>
      <c r="AC232" s="137"/>
      <c r="AD232" s="137"/>
      <c r="AE232" s="137"/>
      <c r="AF232" s="137"/>
      <c r="AG232" s="137"/>
      <c r="AH232" s="137"/>
      <c r="AI232" s="137"/>
      <c r="AJ232" s="137"/>
      <c r="AK232" s="137"/>
      <c r="AL232" s="137"/>
      <c r="AM232" s="137"/>
      <c r="AN232" s="137"/>
      <c r="AO232" s="137"/>
      <c r="AP232" s="137"/>
      <c r="AQ232" s="137"/>
      <c r="AR232" s="137"/>
    </row>
    <row r="233" spans="1:44" ht="15.6" x14ac:dyDescent="0.3">
      <c r="A233" s="137"/>
      <c r="B233" s="137"/>
      <c r="C233" s="137"/>
      <c r="D233" s="137"/>
      <c r="E233" s="137"/>
      <c r="F233" s="137"/>
      <c r="G233" s="137"/>
      <c r="H233" s="137"/>
      <c r="I233" s="137"/>
      <c r="J233" s="137"/>
      <c r="K233" s="137"/>
      <c r="L233" s="137"/>
      <c r="M233" s="137"/>
      <c r="N233" s="137"/>
      <c r="O233" s="137"/>
      <c r="P233" s="137"/>
      <c r="Q233" s="137"/>
      <c r="R233" s="137"/>
      <c r="S233" s="137"/>
      <c r="T233" s="137"/>
      <c r="U233" s="137"/>
      <c r="V233" s="137"/>
      <c r="W233" s="137"/>
      <c r="X233" s="137"/>
      <c r="Y233" s="137"/>
      <c r="Z233" s="137"/>
      <c r="AA233" s="137"/>
      <c r="AB233" s="137"/>
      <c r="AC233" s="137"/>
      <c r="AD233" s="137"/>
      <c r="AE233" s="137"/>
      <c r="AF233" s="137"/>
      <c r="AG233" s="137"/>
      <c r="AH233" s="137"/>
      <c r="AI233" s="137"/>
      <c r="AJ233" s="137"/>
      <c r="AK233" s="137"/>
      <c r="AL233" s="137"/>
      <c r="AM233" s="137"/>
      <c r="AN233" s="137"/>
      <c r="AO233" s="137"/>
      <c r="AP233" s="137"/>
      <c r="AQ233" s="137"/>
      <c r="AR233" s="137"/>
    </row>
    <row r="234" spans="1:44" ht="15.6" x14ac:dyDescent="0.3">
      <c r="A234" s="137"/>
      <c r="B234" s="137"/>
      <c r="C234" s="137"/>
      <c r="D234" s="137"/>
      <c r="E234" s="137"/>
      <c r="F234" s="137"/>
      <c r="G234" s="137"/>
      <c r="H234" s="137"/>
      <c r="I234" s="137"/>
      <c r="J234" s="137"/>
      <c r="K234" s="137"/>
      <c r="L234" s="137"/>
      <c r="M234" s="137"/>
      <c r="N234" s="137"/>
      <c r="O234" s="137"/>
      <c r="P234" s="137"/>
      <c r="Q234" s="137"/>
      <c r="R234" s="137"/>
      <c r="S234" s="137"/>
      <c r="T234" s="137"/>
      <c r="U234" s="137"/>
      <c r="V234" s="137"/>
      <c r="W234" s="137"/>
      <c r="X234" s="137"/>
      <c r="Y234" s="137"/>
      <c r="Z234" s="137"/>
      <c r="AA234" s="137"/>
      <c r="AB234" s="137"/>
      <c r="AC234" s="137"/>
      <c r="AD234" s="137"/>
      <c r="AE234" s="137"/>
      <c r="AF234" s="137"/>
      <c r="AG234" s="137"/>
      <c r="AH234" s="137"/>
      <c r="AI234" s="137"/>
      <c r="AJ234" s="137"/>
      <c r="AK234" s="137"/>
      <c r="AL234" s="137"/>
      <c r="AM234" s="137"/>
      <c r="AN234" s="137"/>
      <c r="AO234" s="137"/>
      <c r="AP234" s="137"/>
      <c r="AQ234" s="137"/>
      <c r="AR234" s="137"/>
    </row>
    <row r="235" spans="1:44" ht="15.6" x14ac:dyDescent="0.3">
      <c r="A235" s="137"/>
      <c r="B235" s="137"/>
      <c r="C235" s="137"/>
      <c r="D235" s="137"/>
      <c r="E235" s="137"/>
      <c r="F235" s="137"/>
      <c r="G235" s="137"/>
      <c r="H235" s="137"/>
      <c r="I235" s="137"/>
      <c r="J235" s="137"/>
      <c r="K235" s="137"/>
      <c r="L235" s="137"/>
      <c r="M235" s="137"/>
      <c r="N235" s="137"/>
      <c r="O235" s="137"/>
      <c r="P235" s="137"/>
      <c r="Q235" s="137"/>
      <c r="R235" s="137"/>
      <c r="S235" s="137"/>
      <c r="T235" s="137"/>
      <c r="U235" s="137"/>
      <c r="V235" s="137"/>
      <c r="W235" s="137"/>
      <c r="X235" s="137"/>
      <c r="Y235" s="137"/>
      <c r="Z235" s="137"/>
      <c r="AA235" s="137"/>
      <c r="AB235" s="137"/>
      <c r="AC235" s="137"/>
      <c r="AD235" s="137"/>
      <c r="AE235" s="137"/>
      <c r="AF235" s="137"/>
      <c r="AG235" s="137"/>
      <c r="AH235" s="137"/>
      <c r="AI235" s="137"/>
      <c r="AJ235" s="137"/>
      <c r="AK235" s="137"/>
      <c r="AL235" s="137"/>
      <c r="AM235" s="137"/>
      <c r="AN235" s="137"/>
      <c r="AO235" s="137"/>
      <c r="AP235" s="137"/>
      <c r="AQ235" s="137"/>
      <c r="AR235" s="137"/>
    </row>
    <row r="236" spans="1:44" ht="15.6" x14ac:dyDescent="0.3">
      <c r="A236" s="137"/>
      <c r="B236" s="137"/>
      <c r="C236" s="137"/>
      <c r="D236" s="137"/>
      <c r="E236" s="137"/>
      <c r="F236" s="137"/>
      <c r="G236" s="137"/>
      <c r="H236" s="137"/>
      <c r="I236" s="137"/>
      <c r="J236" s="137"/>
      <c r="K236" s="137"/>
      <c r="L236" s="137"/>
      <c r="M236" s="137"/>
      <c r="N236" s="137"/>
      <c r="O236" s="137"/>
      <c r="P236" s="137"/>
      <c r="Q236" s="137"/>
      <c r="R236" s="137"/>
      <c r="S236" s="137"/>
      <c r="T236" s="137"/>
      <c r="U236" s="137"/>
      <c r="V236" s="137"/>
      <c r="W236" s="137"/>
      <c r="X236" s="137"/>
      <c r="Y236" s="137"/>
      <c r="Z236" s="137"/>
      <c r="AA236" s="137"/>
      <c r="AB236" s="137"/>
      <c r="AC236" s="137"/>
      <c r="AD236" s="137"/>
      <c r="AE236" s="137"/>
      <c r="AF236" s="137"/>
      <c r="AG236" s="137"/>
      <c r="AH236" s="137"/>
      <c r="AI236" s="137"/>
      <c r="AJ236" s="137"/>
      <c r="AK236" s="137"/>
      <c r="AL236" s="137"/>
      <c r="AM236" s="137"/>
      <c r="AN236" s="137"/>
      <c r="AO236" s="137"/>
      <c r="AP236" s="137"/>
      <c r="AQ236" s="137"/>
      <c r="AR236" s="137"/>
    </row>
    <row r="237" spans="1:44" ht="15.6" x14ac:dyDescent="0.3">
      <c r="A237" s="137"/>
      <c r="B237" s="137"/>
      <c r="C237" s="137"/>
      <c r="D237" s="137"/>
      <c r="E237" s="137"/>
      <c r="F237" s="137"/>
      <c r="G237" s="137"/>
      <c r="H237" s="137"/>
      <c r="I237" s="137"/>
      <c r="J237" s="137"/>
      <c r="K237" s="137"/>
      <c r="L237" s="137"/>
      <c r="M237" s="137"/>
      <c r="N237" s="137"/>
      <c r="O237" s="137"/>
      <c r="P237" s="137"/>
      <c r="Q237" s="137"/>
      <c r="R237" s="137"/>
      <c r="S237" s="137"/>
      <c r="T237" s="137"/>
      <c r="U237" s="137"/>
      <c r="V237" s="137"/>
      <c r="W237" s="137"/>
      <c r="X237" s="137"/>
      <c r="Y237" s="137"/>
      <c r="Z237" s="137"/>
      <c r="AA237" s="137"/>
      <c r="AB237" s="137"/>
      <c r="AC237" s="137"/>
      <c r="AD237" s="137"/>
      <c r="AE237" s="137"/>
      <c r="AF237" s="137"/>
      <c r="AG237" s="137"/>
      <c r="AH237" s="137"/>
      <c r="AI237" s="137"/>
      <c r="AJ237" s="137"/>
      <c r="AK237" s="137"/>
      <c r="AL237" s="137"/>
      <c r="AM237" s="137"/>
      <c r="AN237" s="137"/>
      <c r="AO237" s="137"/>
      <c r="AP237" s="137"/>
      <c r="AQ237" s="137"/>
      <c r="AR237" s="137"/>
    </row>
    <row r="238" spans="1:44" ht="15.6" x14ac:dyDescent="0.3">
      <c r="A238" s="137"/>
      <c r="B238" s="137"/>
      <c r="C238" s="137"/>
      <c r="D238" s="137"/>
      <c r="E238" s="137"/>
      <c r="F238" s="137"/>
      <c r="G238" s="137"/>
      <c r="H238" s="137"/>
      <c r="I238" s="137"/>
      <c r="J238" s="137"/>
      <c r="K238" s="137"/>
      <c r="L238" s="137"/>
      <c r="M238" s="137"/>
      <c r="N238" s="137"/>
      <c r="O238" s="137"/>
      <c r="P238" s="137"/>
      <c r="Q238" s="137"/>
      <c r="R238" s="137"/>
      <c r="S238" s="137"/>
      <c r="T238" s="137"/>
      <c r="U238" s="137"/>
      <c r="V238" s="137"/>
      <c r="W238" s="137"/>
      <c r="X238" s="137"/>
      <c r="Y238" s="137"/>
      <c r="Z238" s="137"/>
      <c r="AA238" s="137"/>
      <c r="AB238" s="137"/>
      <c r="AC238" s="137"/>
      <c r="AD238" s="137"/>
      <c r="AE238" s="137"/>
      <c r="AF238" s="137"/>
      <c r="AG238" s="137"/>
      <c r="AH238" s="137"/>
      <c r="AI238" s="137"/>
      <c r="AJ238" s="137"/>
      <c r="AK238" s="137"/>
      <c r="AL238" s="137"/>
      <c r="AM238" s="137"/>
      <c r="AN238" s="137"/>
      <c r="AO238" s="137"/>
      <c r="AP238" s="137"/>
      <c r="AQ238" s="137"/>
      <c r="AR238" s="137"/>
    </row>
    <row r="239" spans="1:44" ht="15.6" x14ac:dyDescent="0.3">
      <c r="A239" s="137"/>
      <c r="B239" s="137"/>
      <c r="C239" s="137"/>
      <c r="D239" s="137"/>
      <c r="E239" s="137"/>
      <c r="F239" s="137"/>
      <c r="G239" s="137"/>
      <c r="H239" s="137"/>
      <c r="I239" s="137"/>
      <c r="J239" s="137"/>
      <c r="K239" s="137"/>
      <c r="L239" s="137"/>
      <c r="M239" s="137"/>
      <c r="N239" s="137"/>
      <c r="O239" s="137"/>
      <c r="P239" s="137"/>
      <c r="Q239" s="137"/>
      <c r="R239" s="137"/>
      <c r="S239" s="137"/>
      <c r="T239" s="137"/>
      <c r="U239" s="137"/>
      <c r="V239" s="137"/>
      <c r="W239" s="137"/>
      <c r="X239" s="137"/>
      <c r="Y239" s="137"/>
      <c r="Z239" s="137"/>
      <c r="AA239" s="137"/>
      <c r="AB239" s="137"/>
      <c r="AC239" s="137"/>
      <c r="AD239" s="137"/>
      <c r="AE239" s="137"/>
      <c r="AF239" s="137"/>
      <c r="AG239" s="137"/>
      <c r="AH239" s="137"/>
      <c r="AI239" s="137"/>
      <c r="AJ239" s="137"/>
      <c r="AK239" s="137"/>
      <c r="AL239" s="137"/>
      <c r="AM239" s="137"/>
      <c r="AN239" s="137"/>
      <c r="AO239" s="137"/>
      <c r="AP239" s="137"/>
      <c r="AQ239" s="137"/>
      <c r="AR239" s="137"/>
    </row>
    <row r="240" spans="1:44" ht="15.6" x14ac:dyDescent="0.3">
      <c r="A240" s="137"/>
      <c r="B240" s="137"/>
      <c r="C240" s="137"/>
      <c r="D240" s="137"/>
      <c r="E240" s="137"/>
      <c r="F240" s="137"/>
      <c r="G240" s="137"/>
      <c r="H240" s="137"/>
      <c r="I240" s="137"/>
      <c r="J240" s="137"/>
      <c r="K240" s="137"/>
      <c r="L240" s="137"/>
      <c r="M240" s="137"/>
      <c r="N240" s="137"/>
      <c r="O240" s="137"/>
      <c r="P240" s="137"/>
      <c r="Q240" s="137"/>
      <c r="R240" s="137"/>
      <c r="S240" s="137"/>
      <c r="T240" s="137"/>
      <c r="U240" s="137"/>
      <c r="V240" s="137"/>
      <c r="W240" s="137"/>
      <c r="X240" s="137"/>
      <c r="Y240" s="137"/>
      <c r="Z240" s="137"/>
      <c r="AA240" s="137"/>
      <c r="AB240" s="137"/>
      <c r="AC240" s="137"/>
      <c r="AD240" s="137"/>
      <c r="AE240" s="137"/>
      <c r="AF240" s="137"/>
      <c r="AG240" s="137"/>
      <c r="AH240" s="137"/>
      <c r="AI240" s="137"/>
      <c r="AJ240" s="137"/>
      <c r="AK240" s="137"/>
      <c r="AL240" s="137"/>
      <c r="AM240" s="137"/>
      <c r="AN240" s="137"/>
      <c r="AO240" s="137"/>
      <c r="AP240" s="137"/>
      <c r="AQ240" s="137"/>
      <c r="AR240" s="137"/>
    </row>
    <row r="241" spans="1:44" ht="15.6" x14ac:dyDescent="0.3">
      <c r="A241" s="137"/>
      <c r="B241" s="137"/>
      <c r="C241" s="137"/>
      <c r="D241" s="137"/>
      <c r="E241" s="137"/>
      <c r="F241" s="137"/>
      <c r="G241" s="137"/>
      <c r="H241" s="137"/>
      <c r="I241" s="137"/>
      <c r="J241" s="137"/>
      <c r="K241" s="137"/>
      <c r="L241" s="137"/>
      <c r="M241" s="137"/>
      <c r="N241" s="137"/>
      <c r="O241" s="137"/>
      <c r="P241" s="137"/>
      <c r="Q241" s="137"/>
      <c r="R241" s="137"/>
      <c r="S241" s="137"/>
      <c r="T241" s="137"/>
      <c r="U241" s="137"/>
      <c r="V241" s="137"/>
      <c r="W241" s="137"/>
      <c r="X241" s="137"/>
      <c r="Y241" s="137"/>
      <c r="Z241" s="137"/>
      <c r="AA241" s="137"/>
      <c r="AB241" s="137"/>
      <c r="AC241" s="137"/>
      <c r="AD241" s="137"/>
      <c r="AE241" s="137"/>
      <c r="AF241" s="137"/>
      <c r="AG241" s="137"/>
      <c r="AH241" s="137"/>
      <c r="AI241" s="137"/>
      <c r="AJ241" s="137"/>
      <c r="AK241" s="137"/>
      <c r="AL241" s="137"/>
      <c r="AM241" s="137"/>
      <c r="AN241" s="137"/>
      <c r="AO241" s="137"/>
      <c r="AP241" s="137"/>
      <c r="AQ241" s="137"/>
      <c r="AR241" s="137"/>
    </row>
    <row r="242" spans="1:44" ht="15.6" x14ac:dyDescent="0.3">
      <c r="A242" s="137"/>
      <c r="B242" s="137"/>
      <c r="C242" s="137"/>
      <c r="D242" s="137"/>
      <c r="E242" s="137"/>
      <c r="F242" s="137"/>
      <c r="G242" s="137"/>
      <c r="H242" s="137"/>
      <c r="I242" s="137"/>
      <c r="J242" s="137"/>
      <c r="K242" s="137"/>
      <c r="L242" s="137"/>
      <c r="M242" s="137"/>
      <c r="N242" s="137"/>
      <c r="O242" s="137"/>
      <c r="P242" s="137"/>
      <c r="Q242" s="137"/>
      <c r="R242" s="137"/>
      <c r="S242" s="137"/>
      <c r="T242" s="137"/>
      <c r="U242" s="137"/>
      <c r="V242" s="137"/>
      <c r="W242" s="137"/>
      <c r="X242" s="137"/>
      <c r="Y242" s="137"/>
      <c r="Z242" s="137"/>
      <c r="AA242" s="137"/>
      <c r="AB242" s="137"/>
      <c r="AC242" s="137"/>
      <c r="AD242" s="137"/>
      <c r="AE242" s="137"/>
      <c r="AF242" s="137"/>
      <c r="AG242" s="137"/>
      <c r="AH242" s="137"/>
      <c r="AI242" s="137"/>
      <c r="AJ242" s="137"/>
      <c r="AK242" s="137"/>
      <c r="AL242" s="137"/>
      <c r="AM242" s="137"/>
      <c r="AN242" s="137"/>
      <c r="AO242" s="137"/>
      <c r="AP242" s="137"/>
      <c r="AQ242" s="137"/>
      <c r="AR242" s="137"/>
    </row>
    <row r="243" spans="1:44" ht="15.6" x14ac:dyDescent="0.3">
      <c r="A243" s="137"/>
      <c r="B243" s="137"/>
      <c r="C243" s="137"/>
      <c r="D243" s="137"/>
      <c r="E243" s="137"/>
      <c r="F243" s="137"/>
      <c r="G243" s="137"/>
      <c r="H243" s="137"/>
      <c r="I243" s="137"/>
      <c r="J243" s="137"/>
      <c r="K243" s="137"/>
      <c r="L243" s="137"/>
      <c r="M243" s="137"/>
      <c r="N243" s="137"/>
      <c r="O243" s="137"/>
      <c r="P243" s="137"/>
      <c r="Q243" s="137"/>
      <c r="R243" s="137"/>
      <c r="S243" s="137"/>
      <c r="T243" s="137"/>
      <c r="U243" s="137"/>
      <c r="V243" s="137"/>
      <c r="W243" s="137"/>
      <c r="X243" s="137"/>
      <c r="Y243" s="137"/>
      <c r="Z243" s="137"/>
      <c r="AA243" s="137"/>
      <c r="AB243" s="137"/>
      <c r="AC243" s="137"/>
      <c r="AD243" s="137"/>
      <c r="AE243" s="137"/>
      <c r="AF243" s="137"/>
      <c r="AG243" s="137"/>
      <c r="AH243" s="137"/>
      <c r="AI243" s="137"/>
      <c r="AJ243" s="137"/>
      <c r="AK243" s="137"/>
      <c r="AL243" s="137"/>
      <c r="AM243" s="137"/>
      <c r="AN243" s="137"/>
      <c r="AO243" s="137"/>
      <c r="AP243" s="137"/>
      <c r="AQ243" s="137"/>
      <c r="AR243" s="137"/>
    </row>
    <row r="244" spans="1:44" ht="15.6" x14ac:dyDescent="0.3">
      <c r="A244" s="137"/>
      <c r="B244" s="137"/>
      <c r="C244" s="137"/>
      <c r="D244" s="137"/>
      <c r="E244" s="137"/>
      <c r="F244" s="137"/>
      <c r="G244" s="137"/>
      <c r="H244" s="137"/>
      <c r="I244" s="137"/>
      <c r="J244" s="137"/>
      <c r="K244" s="137"/>
      <c r="L244" s="137"/>
      <c r="M244" s="137"/>
      <c r="N244" s="137"/>
      <c r="O244" s="137"/>
      <c r="P244" s="137"/>
      <c r="Q244" s="137"/>
      <c r="R244" s="137"/>
      <c r="S244" s="137"/>
      <c r="T244" s="137"/>
      <c r="U244" s="137"/>
      <c r="V244" s="137"/>
      <c r="W244" s="137"/>
      <c r="X244" s="137"/>
      <c r="Y244" s="137"/>
      <c r="Z244" s="137"/>
      <c r="AA244" s="137"/>
      <c r="AB244" s="137"/>
      <c r="AC244" s="137"/>
      <c r="AD244" s="137"/>
      <c r="AE244" s="137"/>
      <c r="AF244" s="137"/>
      <c r="AG244" s="137"/>
      <c r="AH244" s="137"/>
      <c r="AI244" s="137"/>
      <c r="AJ244" s="137"/>
      <c r="AK244" s="137"/>
      <c r="AL244" s="137"/>
      <c r="AM244" s="137"/>
      <c r="AN244" s="137"/>
      <c r="AO244" s="137"/>
      <c r="AP244" s="137"/>
      <c r="AQ244" s="137"/>
      <c r="AR244" s="137"/>
    </row>
    <row r="245" spans="1:44" ht="15.6" x14ac:dyDescent="0.3">
      <c r="A245" s="137"/>
      <c r="B245" s="137"/>
      <c r="C245" s="137"/>
      <c r="D245" s="137"/>
      <c r="E245" s="137"/>
      <c r="F245" s="137"/>
      <c r="G245" s="137"/>
      <c r="H245" s="137"/>
      <c r="I245" s="137"/>
      <c r="J245" s="137"/>
      <c r="K245" s="137"/>
      <c r="L245" s="137"/>
      <c r="M245" s="137"/>
      <c r="N245" s="137"/>
      <c r="O245" s="137"/>
      <c r="P245" s="137"/>
      <c r="Q245" s="137"/>
      <c r="R245" s="137"/>
      <c r="S245" s="137"/>
      <c r="T245" s="137"/>
      <c r="U245" s="137"/>
      <c r="V245" s="137"/>
      <c r="W245" s="137"/>
      <c r="X245" s="137"/>
      <c r="Y245" s="137"/>
      <c r="Z245" s="137"/>
      <c r="AA245" s="137"/>
      <c r="AB245" s="137"/>
      <c r="AC245" s="137"/>
      <c r="AD245" s="137"/>
      <c r="AE245" s="137"/>
      <c r="AF245" s="137"/>
      <c r="AG245" s="137"/>
      <c r="AH245" s="137"/>
      <c r="AI245" s="137"/>
      <c r="AJ245" s="137"/>
      <c r="AK245" s="137"/>
      <c r="AL245" s="137"/>
      <c r="AM245" s="137"/>
      <c r="AN245" s="137"/>
      <c r="AO245" s="137"/>
      <c r="AP245" s="137"/>
      <c r="AQ245" s="137"/>
      <c r="AR245" s="137"/>
    </row>
    <row r="246" spans="1:44" ht="15.6" x14ac:dyDescent="0.3">
      <c r="A246" s="137"/>
      <c r="B246" s="137"/>
      <c r="C246" s="137"/>
      <c r="D246" s="137"/>
      <c r="E246" s="137"/>
      <c r="F246" s="137"/>
      <c r="G246" s="137"/>
      <c r="H246" s="137"/>
      <c r="I246" s="137"/>
      <c r="J246" s="137"/>
      <c r="K246" s="137"/>
      <c r="L246" s="137"/>
      <c r="M246" s="137"/>
      <c r="N246" s="137"/>
      <c r="O246" s="137"/>
      <c r="P246" s="137"/>
      <c r="Q246" s="137"/>
      <c r="R246" s="137"/>
      <c r="S246" s="137"/>
      <c r="T246" s="137"/>
      <c r="U246" s="137"/>
      <c r="V246" s="137"/>
      <c r="W246" s="137"/>
      <c r="X246" s="137"/>
      <c r="Y246" s="137"/>
      <c r="Z246" s="137"/>
      <c r="AA246" s="137"/>
      <c r="AB246" s="137"/>
      <c r="AC246" s="137"/>
      <c r="AD246" s="137"/>
      <c r="AE246" s="137"/>
      <c r="AF246" s="137"/>
      <c r="AG246" s="137"/>
      <c r="AH246" s="137"/>
      <c r="AI246" s="137"/>
      <c r="AJ246" s="137"/>
      <c r="AK246" s="137"/>
      <c r="AL246" s="137"/>
      <c r="AM246" s="137"/>
      <c r="AN246" s="137"/>
      <c r="AO246" s="137"/>
      <c r="AP246" s="137"/>
      <c r="AQ246" s="137"/>
      <c r="AR246" s="137"/>
    </row>
    <row r="247" spans="1:44" ht="15.6" x14ac:dyDescent="0.3">
      <c r="A247" s="137"/>
      <c r="B247" s="137"/>
      <c r="C247" s="137"/>
      <c r="D247" s="137"/>
      <c r="E247" s="137"/>
      <c r="F247" s="137"/>
      <c r="G247" s="137"/>
      <c r="H247" s="137"/>
      <c r="I247" s="137"/>
      <c r="J247" s="137"/>
      <c r="K247" s="137"/>
      <c r="L247" s="137"/>
      <c r="M247" s="137"/>
      <c r="N247" s="137"/>
      <c r="O247" s="137"/>
      <c r="P247" s="137"/>
      <c r="Q247" s="137"/>
      <c r="R247" s="137"/>
      <c r="S247" s="137"/>
      <c r="T247" s="137"/>
      <c r="U247" s="137"/>
      <c r="V247" s="137"/>
      <c r="W247" s="137"/>
      <c r="X247" s="137"/>
      <c r="Y247" s="137"/>
      <c r="Z247" s="137"/>
      <c r="AA247" s="137"/>
      <c r="AB247" s="137"/>
      <c r="AC247" s="137"/>
      <c r="AD247" s="137"/>
      <c r="AE247" s="137"/>
      <c r="AF247" s="137"/>
      <c r="AG247" s="137"/>
      <c r="AH247" s="137"/>
      <c r="AI247" s="137"/>
      <c r="AJ247" s="137"/>
      <c r="AK247" s="137"/>
      <c r="AL247" s="137"/>
      <c r="AM247" s="137"/>
      <c r="AN247" s="137"/>
      <c r="AO247" s="137"/>
      <c r="AP247" s="137"/>
      <c r="AQ247" s="137"/>
      <c r="AR247" s="137"/>
    </row>
    <row r="248" spans="1:44" ht="15.6" x14ac:dyDescent="0.3">
      <c r="A248" s="137"/>
      <c r="B248" s="137"/>
      <c r="C248" s="137"/>
      <c r="D248" s="137"/>
      <c r="E248" s="137"/>
      <c r="F248" s="137"/>
      <c r="G248" s="137"/>
      <c r="H248" s="137"/>
      <c r="I248" s="137"/>
      <c r="J248" s="137"/>
      <c r="K248" s="137"/>
      <c r="L248" s="137"/>
      <c r="M248" s="137"/>
      <c r="N248" s="137"/>
      <c r="O248" s="137"/>
      <c r="P248" s="137"/>
      <c r="Q248" s="137"/>
      <c r="R248" s="137"/>
      <c r="S248" s="137"/>
      <c r="T248" s="137"/>
      <c r="U248" s="137"/>
      <c r="V248" s="137"/>
      <c r="W248" s="137"/>
      <c r="X248" s="137"/>
      <c r="Y248" s="137"/>
      <c r="Z248" s="137"/>
      <c r="AA248" s="137"/>
      <c r="AB248" s="137"/>
      <c r="AC248" s="137"/>
      <c r="AD248" s="137"/>
      <c r="AE248" s="137"/>
      <c r="AF248" s="137"/>
      <c r="AG248" s="137"/>
      <c r="AH248" s="137"/>
      <c r="AI248" s="137"/>
      <c r="AJ248" s="137"/>
      <c r="AK248" s="137"/>
      <c r="AL248" s="137"/>
      <c r="AM248" s="137"/>
      <c r="AN248" s="137"/>
      <c r="AO248" s="137"/>
      <c r="AP248" s="137"/>
      <c r="AQ248" s="137"/>
      <c r="AR248" s="137"/>
    </row>
    <row r="249" spans="1:44" ht="15.6" x14ac:dyDescent="0.3">
      <c r="A249" s="137"/>
      <c r="B249" s="137"/>
      <c r="C249" s="137"/>
      <c r="D249" s="137"/>
      <c r="E249" s="137"/>
      <c r="F249" s="137"/>
      <c r="G249" s="137"/>
      <c r="H249" s="137"/>
      <c r="I249" s="137"/>
      <c r="J249" s="137"/>
      <c r="K249" s="137"/>
      <c r="L249" s="137"/>
      <c r="M249" s="137"/>
      <c r="N249" s="137"/>
      <c r="O249" s="137"/>
      <c r="P249" s="137"/>
      <c r="Q249" s="137"/>
      <c r="R249" s="137"/>
      <c r="S249" s="137"/>
      <c r="T249" s="137"/>
      <c r="U249" s="137"/>
      <c r="V249" s="137"/>
      <c r="W249" s="137"/>
      <c r="X249" s="137"/>
      <c r="Y249" s="137"/>
      <c r="Z249" s="137"/>
      <c r="AA249" s="137"/>
      <c r="AB249" s="137"/>
      <c r="AC249" s="137"/>
      <c r="AD249" s="137"/>
      <c r="AE249" s="137"/>
      <c r="AF249" s="137"/>
      <c r="AG249" s="137"/>
      <c r="AH249" s="137"/>
      <c r="AI249" s="137"/>
      <c r="AJ249" s="137"/>
      <c r="AK249" s="137"/>
      <c r="AL249" s="137"/>
      <c r="AM249" s="137"/>
      <c r="AN249" s="137"/>
      <c r="AO249" s="137"/>
      <c r="AP249" s="137"/>
      <c r="AQ249" s="137"/>
      <c r="AR249" s="137"/>
    </row>
    <row r="250" spans="1:44" ht="15.6" x14ac:dyDescent="0.3">
      <c r="A250" s="137"/>
      <c r="B250" s="137"/>
      <c r="C250" s="137"/>
      <c r="D250" s="137"/>
      <c r="E250" s="137"/>
      <c r="F250" s="137"/>
      <c r="G250" s="137"/>
      <c r="H250" s="137"/>
      <c r="I250" s="137"/>
      <c r="J250" s="137"/>
      <c r="K250" s="137"/>
      <c r="L250" s="137"/>
      <c r="M250" s="137"/>
      <c r="N250" s="137"/>
      <c r="O250" s="137"/>
      <c r="P250" s="137"/>
      <c r="Q250" s="137"/>
      <c r="R250" s="137"/>
      <c r="S250" s="137"/>
      <c r="T250" s="137"/>
      <c r="U250" s="137"/>
      <c r="V250" s="137"/>
      <c r="W250" s="137"/>
      <c r="X250" s="137"/>
      <c r="Y250" s="137"/>
      <c r="Z250" s="137"/>
      <c r="AA250" s="137"/>
      <c r="AB250" s="137"/>
      <c r="AC250" s="137"/>
      <c r="AD250" s="137"/>
      <c r="AE250" s="137"/>
      <c r="AF250" s="137"/>
      <c r="AG250" s="137"/>
      <c r="AH250" s="137"/>
      <c r="AI250" s="137"/>
      <c r="AJ250" s="137"/>
      <c r="AK250" s="137"/>
      <c r="AL250" s="137"/>
      <c r="AM250" s="137"/>
      <c r="AN250" s="137"/>
      <c r="AO250" s="137"/>
      <c r="AP250" s="137"/>
      <c r="AQ250" s="137"/>
      <c r="AR250" s="137"/>
    </row>
    <row r="251" spans="1:44" ht="15.6" x14ac:dyDescent="0.3">
      <c r="A251" s="137"/>
      <c r="B251" s="137"/>
      <c r="C251" s="137"/>
      <c r="D251" s="137"/>
      <c r="E251" s="137"/>
      <c r="F251" s="137"/>
      <c r="G251" s="137"/>
      <c r="H251" s="137"/>
      <c r="I251" s="137"/>
      <c r="J251" s="137"/>
      <c r="K251" s="137"/>
      <c r="L251" s="137"/>
      <c r="M251" s="137"/>
      <c r="N251" s="137"/>
      <c r="O251" s="137"/>
      <c r="P251" s="137"/>
      <c r="Q251" s="137"/>
      <c r="R251" s="137"/>
      <c r="S251" s="137"/>
      <c r="T251" s="137"/>
      <c r="U251" s="137"/>
      <c r="V251" s="137"/>
      <c r="W251" s="137"/>
      <c r="X251" s="137"/>
      <c r="Y251" s="137"/>
      <c r="Z251" s="137"/>
      <c r="AA251" s="137"/>
      <c r="AB251" s="137"/>
      <c r="AC251" s="137"/>
      <c r="AD251" s="137"/>
      <c r="AE251" s="137"/>
      <c r="AF251" s="137"/>
      <c r="AG251" s="137"/>
      <c r="AH251" s="137"/>
      <c r="AI251" s="137"/>
      <c r="AJ251" s="137"/>
      <c r="AK251" s="137"/>
      <c r="AL251" s="137"/>
      <c r="AM251" s="137"/>
      <c r="AN251" s="137"/>
      <c r="AO251" s="137"/>
      <c r="AP251" s="137"/>
      <c r="AQ251" s="137"/>
      <c r="AR251" s="137"/>
    </row>
    <row r="252" spans="1:44" ht="15.6" x14ac:dyDescent="0.3">
      <c r="A252" s="137"/>
      <c r="B252" s="137"/>
      <c r="C252" s="137"/>
      <c r="D252" s="137"/>
      <c r="E252" s="137"/>
      <c r="F252" s="137"/>
      <c r="G252" s="137"/>
      <c r="H252" s="137"/>
      <c r="I252" s="137"/>
      <c r="J252" s="137"/>
      <c r="K252" s="137"/>
      <c r="L252" s="137"/>
      <c r="M252" s="137"/>
      <c r="N252" s="137"/>
      <c r="O252" s="137"/>
      <c r="P252" s="137"/>
      <c r="Q252" s="137"/>
      <c r="R252" s="137"/>
      <c r="S252" s="137"/>
      <c r="T252" s="137"/>
      <c r="U252" s="137"/>
      <c r="V252" s="137"/>
      <c r="W252" s="137"/>
      <c r="X252" s="137"/>
      <c r="Y252" s="137"/>
      <c r="Z252" s="137"/>
      <c r="AA252" s="137"/>
      <c r="AB252" s="137"/>
      <c r="AC252" s="137"/>
      <c r="AD252" s="137"/>
      <c r="AE252" s="137"/>
      <c r="AF252" s="137"/>
      <c r="AG252" s="137"/>
      <c r="AH252" s="137"/>
      <c r="AI252" s="137"/>
      <c r="AJ252" s="137"/>
      <c r="AK252" s="137"/>
      <c r="AL252" s="137"/>
      <c r="AM252" s="137"/>
      <c r="AN252" s="137"/>
      <c r="AO252" s="137"/>
      <c r="AP252" s="137"/>
      <c r="AQ252" s="137"/>
      <c r="AR252" s="137"/>
    </row>
    <row r="253" spans="1:44" ht="15.6" x14ac:dyDescent="0.3">
      <c r="A253" s="137"/>
      <c r="B253" s="137"/>
      <c r="C253" s="137"/>
      <c r="D253" s="137"/>
      <c r="E253" s="137"/>
      <c r="F253" s="137"/>
      <c r="G253" s="137"/>
      <c r="H253" s="137"/>
      <c r="I253" s="137"/>
      <c r="J253" s="137"/>
      <c r="K253" s="137"/>
      <c r="L253" s="137"/>
      <c r="M253" s="137"/>
      <c r="N253" s="137"/>
      <c r="O253" s="137"/>
      <c r="P253" s="137"/>
      <c r="Q253" s="137"/>
      <c r="R253" s="137"/>
      <c r="S253" s="137"/>
      <c r="T253" s="137"/>
      <c r="U253" s="137"/>
      <c r="V253" s="137"/>
      <c r="W253" s="137"/>
      <c r="X253" s="137"/>
      <c r="Y253" s="137"/>
      <c r="Z253" s="137"/>
      <c r="AA253" s="137"/>
      <c r="AB253" s="137"/>
      <c r="AC253" s="137"/>
      <c r="AD253" s="137"/>
      <c r="AE253" s="137"/>
      <c r="AF253" s="137"/>
      <c r="AG253" s="137"/>
      <c r="AH253" s="137"/>
      <c r="AI253" s="137"/>
      <c r="AJ253" s="137"/>
      <c r="AK253" s="137"/>
      <c r="AL253" s="137"/>
      <c r="AM253" s="137"/>
      <c r="AN253" s="137"/>
      <c r="AO253" s="137"/>
      <c r="AP253" s="137"/>
      <c r="AQ253" s="137"/>
      <c r="AR253" s="137"/>
    </row>
    <row r="254" spans="1:44" ht="15.6" x14ac:dyDescent="0.3">
      <c r="A254" s="137"/>
      <c r="B254" s="137"/>
      <c r="C254" s="137"/>
      <c r="D254" s="137"/>
      <c r="E254" s="137"/>
      <c r="F254" s="137"/>
      <c r="G254" s="137"/>
      <c r="H254" s="137"/>
      <c r="I254" s="137"/>
      <c r="J254" s="137"/>
      <c r="K254" s="137"/>
      <c r="L254" s="137"/>
      <c r="M254" s="137"/>
      <c r="N254" s="137"/>
      <c r="O254" s="137"/>
      <c r="P254" s="137"/>
      <c r="Q254" s="137"/>
      <c r="R254" s="137"/>
      <c r="S254" s="137"/>
      <c r="T254" s="137"/>
      <c r="U254" s="137"/>
      <c r="V254" s="137"/>
      <c r="W254" s="137"/>
      <c r="X254" s="137"/>
      <c r="Y254" s="137"/>
      <c r="Z254" s="137"/>
      <c r="AA254" s="137"/>
      <c r="AB254" s="137"/>
      <c r="AC254" s="137"/>
      <c r="AD254" s="137"/>
      <c r="AE254" s="137"/>
      <c r="AF254" s="137"/>
      <c r="AG254" s="137"/>
      <c r="AH254" s="137"/>
      <c r="AI254" s="137"/>
      <c r="AJ254" s="137"/>
      <c r="AK254" s="137"/>
      <c r="AL254" s="137"/>
      <c r="AM254" s="137"/>
      <c r="AN254" s="137"/>
      <c r="AO254" s="137"/>
      <c r="AP254" s="137"/>
      <c r="AQ254" s="137"/>
      <c r="AR254" s="137"/>
    </row>
    <row r="255" spans="1:44" ht="15.6" x14ac:dyDescent="0.3">
      <c r="A255" s="137"/>
      <c r="B255" s="137"/>
      <c r="C255" s="137"/>
      <c r="D255" s="137"/>
      <c r="E255" s="137"/>
      <c r="F255" s="137"/>
      <c r="G255" s="137"/>
      <c r="H255" s="137"/>
      <c r="I255" s="137"/>
      <c r="J255" s="137"/>
      <c r="K255" s="137"/>
      <c r="L255" s="137"/>
      <c r="M255" s="137"/>
      <c r="N255" s="137"/>
      <c r="O255" s="137"/>
      <c r="P255" s="137"/>
      <c r="Q255" s="137"/>
      <c r="R255" s="137"/>
      <c r="S255" s="137"/>
      <c r="T255" s="137"/>
      <c r="U255" s="137"/>
      <c r="V255" s="137"/>
      <c r="W255" s="137"/>
      <c r="X255" s="137"/>
      <c r="Y255" s="137"/>
      <c r="Z255" s="137"/>
      <c r="AA255" s="137"/>
      <c r="AB255" s="137"/>
      <c r="AC255" s="137"/>
      <c r="AD255" s="137"/>
      <c r="AE255" s="137"/>
      <c r="AF255" s="137"/>
      <c r="AG255" s="137"/>
      <c r="AH255" s="137"/>
      <c r="AI255" s="137"/>
      <c r="AJ255" s="137"/>
      <c r="AK255" s="137"/>
      <c r="AL255" s="137"/>
      <c r="AM255" s="137"/>
      <c r="AN255" s="137"/>
      <c r="AO255" s="137"/>
      <c r="AP255" s="137"/>
      <c r="AQ255" s="137"/>
      <c r="AR255" s="137"/>
    </row>
    <row r="256" spans="1:44" ht="15.6" x14ac:dyDescent="0.3">
      <c r="A256" s="137"/>
      <c r="B256" s="137"/>
      <c r="C256" s="137"/>
      <c r="D256" s="137"/>
      <c r="E256" s="137"/>
      <c r="F256" s="137"/>
      <c r="G256" s="137"/>
      <c r="H256" s="137"/>
      <c r="I256" s="137"/>
      <c r="J256" s="137"/>
      <c r="K256" s="137"/>
      <c r="L256" s="137"/>
      <c r="M256" s="137"/>
      <c r="N256" s="137"/>
      <c r="O256" s="137"/>
      <c r="P256" s="137"/>
      <c r="Q256" s="137"/>
      <c r="R256" s="137"/>
      <c r="S256" s="137"/>
      <c r="T256" s="137"/>
      <c r="U256" s="137"/>
      <c r="V256" s="137"/>
      <c r="W256" s="137"/>
      <c r="X256" s="137"/>
      <c r="Y256" s="137"/>
      <c r="Z256" s="137"/>
      <c r="AA256" s="137"/>
      <c r="AB256" s="137"/>
      <c r="AC256" s="137"/>
      <c r="AD256" s="137"/>
      <c r="AE256" s="137"/>
      <c r="AF256" s="137"/>
      <c r="AG256" s="137"/>
      <c r="AH256" s="137"/>
      <c r="AI256" s="137"/>
      <c r="AJ256" s="137"/>
      <c r="AK256" s="137"/>
      <c r="AL256" s="137"/>
      <c r="AM256" s="137"/>
      <c r="AN256" s="137"/>
      <c r="AO256" s="137"/>
      <c r="AP256" s="137"/>
      <c r="AQ256" s="137"/>
      <c r="AR256" s="137"/>
    </row>
    <row r="257" spans="1:44" ht="15.6" x14ac:dyDescent="0.3">
      <c r="A257" s="137"/>
      <c r="B257" s="137"/>
      <c r="C257" s="137"/>
      <c r="D257" s="137"/>
      <c r="E257" s="137"/>
      <c r="F257" s="137"/>
      <c r="G257" s="137"/>
      <c r="H257" s="137"/>
      <c r="I257" s="137"/>
      <c r="J257" s="137"/>
      <c r="K257" s="137"/>
      <c r="L257" s="137"/>
      <c r="M257" s="137"/>
      <c r="N257" s="137"/>
      <c r="O257" s="137"/>
      <c r="P257" s="137"/>
      <c r="Q257" s="137"/>
      <c r="R257" s="137"/>
      <c r="S257" s="137"/>
      <c r="T257" s="137"/>
      <c r="U257" s="137"/>
      <c r="V257" s="137"/>
      <c r="W257" s="137"/>
      <c r="X257" s="137"/>
      <c r="Y257" s="137"/>
      <c r="Z257" s="137"/>
      <c r="AA257" s="137"/>
      <c r="AB257" s="137"/>
      <c r="AC257" s="137"/>
      <c r="AD257" s="137"/>
      <c r="AE257" s="137"/>
      <c r="AF257" s="137"/>
      <c r="AG257" s="137"/>
      <c r="AH257" s="137"/>
      <c r="AI257" s="137"/>
      <c r="AJ257" s="137"/>
      <c r="AK257" s="137"/>
      <c r="AL257" s="137"/>
      <c r="AM257" s="137"/>
      <c r="AN257" s="137"/>
      <c r="AO257" s="137"/>
      <c r="AP257" s="137"/>
      <c r="AQ257" s="137"/>
      <c r="AR257" s="137"/>
    </row>
    <row r="258" spans="1:44" ht="15.6" x14ac:dyDescent="0.3">
      <c r="A258" s="137"/>
      <c r="B258" s="137"/>
      <c r="C258" s="137"/>
      <c r="D258" s="137"/>
      <c r="E258" s="137"/>
      <c r="F258" s="137"/>
      <c r="G258" s="137"/>
      <c r="H258" s="137"/>
      <c r="I258" s="137"/>
      <c r="J258" s="137"/>
      <c r="K258" s="137"/>
      <c r="L258" s="137"/>
      <c r="M258" s="137"/>
      <c r="N258" s="137"/>
      <c r="O258" s="137"/>
      <c r="P258" s="137"/>
      <c r="Q258" s="137"/>
      <c r="R258" s="137"/>
      <c r="S258" s="137"/>
      <c r="T258" s="137"/>
      <c r="U258" s="137"/>
      <c r="V258" s="137"/>
      <c r="W258" s="137"/>
      <c r="X258" s="137"/>
      <c r="Y258" s="137"/>
      <c r="Z258" s="137"/>
      <c r="AA258" s="137"/>
      <c r="AB258" s="137"/>
      <c r="AC258" s="137"/>
      <c r="AD258" s="137"/>
      <c r="AE258" s="137"/>
      <c r="AF258" s="137"/>
      <c r="AG258" s="137"/>
      <c r="AH258" s="137"/>
      <c r="AI258" s="137"/>
      <c r="AJ258" s="137"/>
      <c r="AK258" s="137"/>
      <c r="AL258" s="137"/>
      <c r="AM258" s="137"/>
      <c r="AN258" s="137"/>
      <c r="AO258" s="137"/>
      <c r="AP258" s="137"/>
      <c r="AQ258" s="137"/>
      <c r="AR258" s="137"/>
    </row>
    <row r="259" spans="1:44" ht="15.6" x14ac:dyDescent="0.3">
      <c r="A259" s="137"/>
      <c r="B259" s="137"/>
      <c r="C259" s="137"/>
      <c r="D259" s="137"/>
      <c r="E259" s="137"/>
      <c r="F259" s="137"/>
      <c r="G259" s="137"/>
      <c r="H259" s="137"/>
      <c r="I259" s="137"/>
      <c r="J259" s="137"/>
      <c r="K259" s="137"/>
      <c r="L259" s="137"/>
      <c r="M259" s="137"/>
      <c r="N259" s="137"/>
      <c r="O259" s="137"/>
      <c r="P259" s="137"/>
      <c r="Q259" s="137"/>
      <c r="R259" s="137"/>
      <c r="S259" s="137"/>
      <c r="T259" s="137"/>
      <c r="U259" s="137"/>
      <c r="V259" s="137"/>
      <c r="W259" s="137"/>
      <c r="X259" s="137"/>
      <c r="Y259" s="137"/>
      <c r="Z259" s="137"/>
      <c r="AA259" s="137"/>
      <c r="AB259" s="137"/>
      <c r="AC259" s="137"/>
      <c r="AD259" s="137"/>
      <c r="AE259" s="137"/>
      <c r="AF259" s="137"/>
      <c r="AG259" s="137"/>
      <c r="AH259" s="137"/>
      <c r="AI259" s="137"/>
      <c r="AJ259" s="137"/>
      <c r="AK259" s="137"/>
      <c r="AL259" s="137"/>
      <c r="AM259" s="137"/>
      <c r="AN259" s="137"/>
      <c r="AO259" s="137"/>
      <c r="AP259" s="137"/>
      <c r="AQ259" s="137"/>
      <c r="AR259" s="137"/>
    </row>
    <row r="260" spans="1:44" ht="15.6" x14ac:dyDescent="0.3">
      <c r="A260" s="137"/>
      <c r="B260" s="137"/>
      <c r="C260" s="137"/>
      <c r="D260" s="137"/>
      <c r="E260" s="137"/>
      <c r="F260" s="137"/>
      <c r="G260" s="137"/>
      <c r="H260" s="137"/>
      <c r="I260" s="137"/>
      <c r="J260" s="137"/>
      <c r="K260" s="137"/>
      <c r="L260" s="137"/>
      <c r="M260" s="137"/>
      <c r="N260" s="137"/>
      <c r="O260" s="137"/>
      <c r="P260" s="137"/>
      <c r="Q260" s="137"/>
      <c r="R260" s="137"/>
      <c r="S260" s="137"/>
      <c r="T260" s="137"/>
      <c r="U260" s="137"/>
      <c r="V260" s="137"/>
      <c r="W260" s="137"/>
      <c r="X260" s="137"/>
      <c r="Y260" s="137"/>
      <c r="Z260" s="137"/>
      <c r="AA260" s="137"/>
      <c r="AB260" s="137"/>
      <c r="AC260" s="137"/>
      <c r="AD260" s="137"/>
      <c r="AE260" s="137"/>
      <c r="AF260" s="137"/>
      <c r="AG260" s="137"/>
      <c r="AH260" s="137"/>
      <c r="AI260" s="137"/>
      <c r="AJ260" s="137"/>
      <c r="AK260" s="137"/>
      <c r="AL260" s="137"/>
      <c r="AM260" s="137"/>
      <c r="AN260" s="137"/>
      <c r="AO260" s="137"/>
      <c r="AP260" s="137"/>
      <c r="AQ260" s="137"/>
      <c r="AR260" s="137"/>
    </row>
    <row r="261" spans="1:44" ht="15.6" x14ac:dyDescent="0.3">
      <c r="A261" s="137"/>
      <c r="B261" s="137"/>
      <c r="C261" s="137"/>
      <c r="D261" s="137"/>
      <c r="E261" s="137"/>
      <c r="F261" s="137"/>
      <c r="G261" s="137"/>
      <c r="H261" s="137"/>
      <c r="I261" s="137"/>
      <c r="J261" s="137"/>
      <c r="K261" s="137"/>
      <c r="L261" s="137"/>
      <c r="M261" s="137"/>
      <c r="N261" s="137"/>
      <c r="O261" s="137"/>
      <c r="P261" s="137"/>
      <c r="Q261" s="137"/>
      <c r="R261" s="137"/>
      <c r="S261" s="137"/>
      <c r="T261" s="137"/>
      <c r="U261" s="137"/>
      <c r="V261" s="137"/>
      <c r="W261" s="137"/>
      <c r="X261" s="137"/>
      <c r="Y261" s="137"/>
      <c r="Z261" s="137"/>
      <c r="AA261" s="137"/>
      <c r="AB261" s="137"/>
      <c r="AC261" s="137"/>
      <c r="AD261" s="137"/>
      <c r="AE261" s="137"/>
      <c r="AF261" s="137"/>
      <c r="AG261" s="137"/>
      <c r="AH261" s="137"/>
      <c r="AI261" s="137"/>
      <c r="AJ261" s="137"/>
      <c r="AK261" s="137"/>
      <c r="AL261" s="137"/>
      <c r="AM261" s="137"/>
      <c r="AN261" s="137"/>
      <c r="AO261" s="137"/>
      <c r="AP261" s="137"/>
      <c r="AQ261" s="137"/>
      <c r="AR261" s="137"/>
    </row>
    <row r="262" spans="1:44" ht="15.6" x14ac:dyDescent="0.3">
      <c r="A262" s="137"/>
      <c r="B262" s="137"/>
      <c r="C262" s="137"/>
      <c r="D262" s="137"/>
      <c r="E262" s="137"/>
      <c r="F262" s="137"/>
      <c r="G262" s="137"/>
      <c r="H262" s="137"/>
      <c r="I262" s="137"/>
      <c r="J262" s="137"/>
      <c r="K262" s="137"/>
      <c r="L262" s="137"/>
      <c r="M262" s="137"/>
      <c r="N262" s="137"/>
      <c r="O262" s="137"/>
      <c r="P262" s="137"/>
      <c r="Q262" s="137"/>
      <c r="R262" s="137"/>
      <c r="S262" s="137"/>
      <c r="T262" s="137"/>
      <c r="U262" s="137"/>
      <c r="V262" s="137"/>
      <c r="W262" s="137"/>
      <c r="X262" s="137"/>
      <c r="Y262" s="137"/>
      <c r="Z262" s="137"/>
      <c r="AA262" s="137"/>
      <c r="AB262" s="137"/>
      <c r="AC262" s="137"/>
      <c r="AD262" s="137"/>
      <c r="AE262" s="137"/>
      <c r="AF262" s="137"/>
      <c r="AG262" s="137"/>
      <c r="AH262" s="137"/>
      <c r="AI262" s="137"/>
      <c r="AJ262" s="137"/>
      <c r="AK262" s="137"/>
      <c r="AL262" s="137"/>
      <c r="AM262" s="137"/>
      <c r="AN262" s="137"/>
      <c r="AO262" s="137"/>
      <c r="AP262" s="137"/>
      <c r="AQ262" s="137"/>
      <c r="AR262" s="137"/>
    </row>
    <row r="263" spans="1:44" ht="15.6" x14ac:dyDescent="0.3">
      <c r="A263" s="137"/>
      <c r="B263" s="137"/>
      <c r="C263" s="137"/>
      <c r="D263" s="137"/>
      <c r="E263" s="137"/>
      <c r="F263" s="137"/>
      <c r="G263" s="137"/>
      <c r="H263" s="137"/>
      <c r="I263" s="137"/>
      <c r="J263" s="137"/>
      <c r="K263" s="137"/>
      <c r="L263" s="137"/>
      <c r="M263" s="137"/>
      <c r="N263" s="137"/>
      <c r="O263" s="137"/>
      <c r="P263" s="137"/>
      <c r="Q263" s="137"/>
      <c r="R263" s="137"/>
      <c r="S263" s="137"/>
      <c r="T263" s="137"/>
      <c r="U263" s="137"/>
      <c r="V263" s="137"/>
      <c r="W263" s="137"/>
      <c r="X263" s="137"/>
      <c r="Y263" s="137"/>
      <c r="Z263" s="137"/>
      <c r="AA263" s="137"/>
      <c r="AB263" s="137"/>
      <c r="AC263" s="137"/>
      <c r="AD263" s="137"/>
      <c r="AE263" s="137"/>
      <c r="AF263" s="137"/>
      <c r="AG263" s="137"/>
      <c r="AH263" s="137"/>
      <c r="AI263" s="137"/>
      <c r="AJ263" s="137"/>
      <c r="AK263" s="137"/>
      <c r="AL263" s="137"/>
      <c r="AM263" s="137"/>
      <c r="AN263" s="137"/>
      <c r="AO263" s="137"/>
      <c r="AP263" s="137"/>
      <c r="AQ263" s="137"/>
      <c r="AR263" s="137"/>
    </row>
    <row r="264" spans="1:44" ht="15.6" x14ac:dyDescent="0.3">
      <c r="A264" s="137"/>
      <c r="B264" s="137"/>
      <c r="C264" s="137"/>
      <c r="D264" s="137"/>
      <c r="E264" s="137"/>
      <c r="F264" s="137"/>
      <c r="G264" s="137"/>
      <c r="H264" s="137"/>
      <c r="I264" s="137"/>
      <c r="J264" s="137"/>
      <c r="K264" s="137"/>
      <c r="L264" s="137"/>
      <c r="M264" s="137"/>
      <c r="N264" s="137"/>
      <c r="O264" s="137"/>
      <c r="P264" s="137"/>
      <c r="Q264" s="137"/>
      <c r="R264" s="137"/>
      <c r="S264" s="137"/>
      <c r="T264" s="137"/>
      <c r="U264" s="137"/>
      <c r="V264" s="137"/>
      <c r="W264" s="137"/>
      <c r="X264" s="137"/>
      <c r="Y264" s="137"/>
      <c r="Z264" s="137"/>
      <c r="AA264" s="137"/>
      <c r="AB264" s="137"/>
      <c r="AC264" s="137"/>
      <c r="AD264" s="137"/>
      <c r="AE264" s="137"/>
      <c r="AF264" s="137"/>
      <c r="AG264" s="137"/>
      <c r="AH264" s="137"/>
      <c r="AI264" s="137"/>
      <c r="AJ264" s="137"/>
      <c r="AK264" s="137"/>
      <c r="AL264" s="137"/>
      <c r="AM264" s="137"/>
      <c r="AN264" s="137"/>
      <c r="AO264" s="137"/>
      <c r="AP264" s="137"/>
      <c r="AQ264" s="137"/>
      <c r="AR264" s="137"/>
    </row>
    <row r="265" spans="1:44" ht="15.6" x14ac:dyDescent="0.3">
      <c r="A265" s="137"/>
      <c r="B265" s="137"/>
      <c r="C265" s="137"/>
      <c r="D265" s="137"/>
      <c r="E265" s="137"/>
      <c r="F265" s="137"/>
      <c r="G265" s="137"/>
      <c r="H265" s="137"/>
      <c r="I265" s="137"/>
      <c r="J265" s="137"/>
      <c r="K265" s="137"/>
      <c r="L265" s="137"/>
      <c r="M265" s="137"/>
      <c r="N265" s="137"/>
      <c r="O265" s="137"/>
      <c r="P265" s="137"/>
      <c r="Q265" s="137"/>
      <c r="R265" s="137"/>
      <c r="S265" s="137"/>
      <c r="T265" s="137"/>
      <c r="U265" s="137"/>
      <c r="V265" s="137"/>
      <c r="W265" s="137"/>
      <c r="X265" s="137"/>
      <c r="Y265" s="137"/>
      <c r="Z265" s="137"/>
      <c r="AA265" s="137"/>
      <c r="AB265" s="137"/>
      <c r="AC265" s="137"/>
      <c r="AD265" s="137"/>
      <c r="AE265" s="137"/>
      <c r="AF265" s="137"/>
      <c r="AG265" s="137"/>
      <c r="AH265" s="137"/>
      <c r="AI265" s="137"/>
      <c r="AJ265" s="137"/>
      <c r="AK265" s="137"/>
      <c r="AL265" s="137"/>
      <c r="AM265" s="137"/>
      <c r="AN265" s="137"/>
      <c r="AO265" s="137"/>
      <c r="AP265" s="137"/>
      <c r="AQ265" s="137"/>
      <c r="AR265" s="137"/>
    </row>
    <row r="266" spans="1:44" ht="15.6" x14ac:dyDescent="0.3">
      <c r="A266" s="137"/>
      <c r="B266" s="137"/>
      <c r="C266" s="137"/>
      <c r="D266" s="137"/>
      <c r="E266" s="137"/>
      <c r="F266" s="137"/>
      <c r="G266" s="137"/>
      <c r="H266" s="137"/>
      <c r="I266" s="137"/>
      <c r="J266" s="137"/>
      <c r="K266" s="137"/>
      <c r="L266" s="137"/>
      <c r="M266" s="137"/>
      <c r="N266" s="137"/>
      <c r="O266" s="137"/>
      <c r="P266" s="137"/>
      <c r="Q266" s="137"/>
      <c r="R266" s="137"/>
      <c r="S266" s="137"/>
      <c r="T266" s="137"/>
      <c r="U266" s="137"/>
      <c r="V266" s="137"/>
      <c r="W266" s="137"/>
      <c r="X266" s="137"/>
      <c r="Y266" s="137"/>
      <c r="Z266" s="137"/>
      <c r="AA266" s="137"/>
      <c r="AB266" s="137"/>
      <c r="AC266" s="137"/>
      <c r="AD266" s="137"/>
      <c r="AE266" s="137"/>
      <c r="AF266" s="137"/>
      <c r="AG266" s="137"/>
      <c r="AH266" s="137"/>
      <c r="AI266" s="137"/>
      <c r="AJ266" s="137"/>
      <c r="AK266" s="137"/>
      <c r="AL266" s="137"/>
      <c r="AM266" s="137"/>
      <c r="AN266" s="137"/>
      <c r="AO266" s="137"/>
      <c r="AP266" s="137"/>
      <c r="AQ266" s="137"/>
      <c r="AR266" s="137"/>
    </row>
    <row r="267" spans="1:44" ht="15.6" x14ac:dyDescent="0.3">
      <c r="A267" s="137"/>
      <c r="B267" s="137"/>
      <c r="C267" s="137"/>
      <c r="D267" s="137"/>
      <c r="E267" s="137"/>
      <c r="F267" s="137"/>
      <c r="G267" s="137"/>
      <c r="H267" s="137"/>
      <c r="I267" s="137"/>
      <c r="J267" s="137"/>
      <c r="K267" s="137"/>
      <c r="L267" s="137"/>
      <c r="M267" s="137"/>
      <c r="N267" s="137"/>
      <c r="O267" s="137"/>
      <c r="P267" s="137"/>
      <c r="Q267" s="137"/>
      <c r="R267" s="137"/>
      <c r="S267" s="137"/>
      <c r="T267" s="137"/>
      <c r="U267" s="137"/>
      <c r="V267" s="137"/>
      <c r="W267" s="137"/>
      <c r="X267" s="137"/>
      <c r="Y267" s="137"/>
      <c r="Z267" s="137"/>
      <c r="AA267" s="137"/>
      <c r="AB267" s="137"/>
      <c r="AC267" s="137"/>
      <c r="AD267" s="137"/>
      <c r="AE267" s="137"/>
      <c r="AF267" s="137"/>
      <c r="AG267" s="137"/>
      <c r="AH267" s="137"/>
      <c r="AI267" s="137"/>
      <c r="AJ267" s="137"/>
      <c r="AK267" s="137"/>
      <c r="AL267" s="137"/>
      <c r="AM267" s="137"/>
      <c r="AN267" s="137"/>
      <c r="AO267" s="137"/>
      <c r="AP267" s="137"/>
      <c r="AQ267" s="137"/>
      <c r="AR267" s="137"/>
    </row>
    <row r="268" spans="1:44" ht="15.6" x14ac:dyDescent="0.3">
      <c r="A268" s="137"/>
      <c r="B268" s="137"/>
      <c r="C268" s="137"/>
      <c r="D268" s="137"/>
      <c r="E268" s="137"/>
      <c r="F268" s="137"/>
      <c r="G268" s="137"/>
      <c r="H268" s="137"/>
      <c r="I268" s="137"/>
      <c r="J268" s="137"/>
      <c r="K268" s="137"/>
      <c r="L268" s="137"/>
      <c r="M268" s="137"/>
      <c r="N268" s="137"/>
      <c r="O268" s="137"/>
      <c r="P268" s="137"/>
      <c r="Q268" s="137"/>
      <c r="R268" s="137"/>
      <c r="S268" s="137"/>
      <c r="T268" s="137"/>
      <c r="U268" s="137"/>
      <c r="V268" s="137"/>
      <c r="W268" s="137"/>
      <c r="X268" s="137"/>
      <c r="Y268" s="137"/>
      <c r="Z268" s="137"/>
      <c r="AA268" s="137"/>
      <c r="AB268" s="137"/>
      <c r="AC268" s="137"/>
      <c r="AD268" s="137"/>
      <c r="AE268" s="137"/>
      <c r="AF268" s="137"/>
      <c r="AG268" s="137"/>
      <c r="AH268" s="137"/>
      <c r="AI268" s="137"/>
      <c r="AJ268" s="137"/>
      <c r="AK268" s="137"/>
      <c r="AL268" s="137"/>
      <c r="AM268" s="137"/>
      <c r="AN268" s="137"/>
      <c r="AO268" s="137"/>
      <c r="AP268" s="137"/>
      <c r="AQ268" s="137"/>
      <c r="AR268" s="137"/>
    </row>
    <row r="269" spans="1:44" ht="15.6" x14ac:dyDescent="0.3">
      <c r="A269" s="137"/>
      <c r="B269" s="137"/>
      <c r="C269" s="137"/>
      <c r="D269" s="137"/>
      <c r="E269" s="137"/>
      <c r="F269" s="137"/>
      <c r="G269" s="137"/>
      <c r="H269" s="137"/>
      <c r="I269" s="137"/>
      <c r="J269" s="137"/>
      <c r="K269" s="137"/>
      <c r="L269" s="137"/>
      <c r="M269" s="137"/>
      <c r="N269" s="137"/>
      <c r="O269" s="137"/>
      <c r="P269" s="137"/>
      <c r="Q269" s="137"/>
      <c r="R269" s="137"/>
      <c r="S269" s="137"/>
      <c r="T269" s="137"/>
      <c r="U269" s="137"/>
      <c r="V269" s="137"/>
      <c r="W269" s="137"/>
      <c r="X269" s="137"/>
      <c r="Y269" s="137"/>
      <c r="Z269" s="137"/>
      <c r="AA269" s="137"/>
      <c r="AB269" s="137"/>
      <c r="AC269" s="137"/>
      <c r="AD269" s="137"/>
      <c r="AE269" s="137"/>
      <c r="AF269" s="137"/>
      <c r="AG269" s="137"/>
      <c r="AH269" s="137"/>
      <c r="AI269" s="137"/>
      <c r="AJ269" s="137"/>
      <c r="AK269" s="137"/>
      <c r="AL269" s="137"/>
      <c r="AM269" s="137"/>
      <c r="AN269" s="137"/>
      <c r="AO269" s="137"/>
      <c r="AP269" s="137"/>
      <c r="AQ269" s="137"/>
      <c r="AR269" s="137"/>
    </row>
    <row r="270" spans="1:44" ht="15.6" x14ac:dyDescent="0.3">
      <c r="A270" s="137"/>
      <c r="B270" s="137"/>
      <c r="C270" s="137"/>
      <c r="D270" s="137"/>
      <c r="E270" s="137"/>
      <c r="F270" s="137"/>
      <c r="G270" s="137"/>
      <c r="H270" s="137"/>
      <c r="I270" s="137"/>
      <c r="J270" s="137"/>
      <c r="K270" s="137"/>
      <c r="L270" s="137"/>
      <c r="M270" s="137"/>
      <c r="N270" s="137"/>
      <c r="O270" s="137"/>
      <c r="P270" s="137"/>
      <c r="Q270" s="137"/>
      <c r="R270" s="137"/>
      <c r="S270" s="137"/>
      <c r="T270" s="137"/>
      <c r="U270" s="137"/>
      <c r="V270" s="137"/>
      <c r="W270" s="137"/>
      <c r="X270" s="137"/>
      <c r="Y270" s="137"/>
      <c r="Z270" s="137"/>
      <c r="AA270" s="137"/>
      <c r="AB270" s="137"/>
      <c r="AC270" s="137"/>
      <c r="AD270" s="137"/>
      <c r="AE270" s="137"/>
      <c r="AF270" s="137"/>
      <c r="AG270" s="137"/>
      <c r="AH270" s="137"/>
      <c r="AI270" s="137"/>
      <c r="AJ270" s="137"/>
      <c r="AK270" s="137"/>
      <c r="AL270" s="137"/>
      <c r="AM270" s="137"/>
      <c r="AN270" s="137"/>
      <c r="AO270" s="137"/>
      <c r="AP270" s="137"/>
      <c r="AQ270" s="137"/>
      <c r="AR270" s="137"/>
    </row>
    <row r="271" spans="1:44" ht="15.6" x14ac:dyDescent="0.3">
      <c r="A271" s="137"/>
      <c r="B271" s="137"/>
      <c r="C271" s="137"/>
      <c r="D271" s="137"/>
      <c r="E271" s="137"/>
      <c r="F271" s="137"/>
      <c r="G271" s="137"/>
      <c r="H271" s="137"/>
      <c r="I271" s="137"/>
      <c r="J271" s="137"/>
      <c r="K271" s="137"/>
      <c r="L271" s="137"/>
      <c r="M271" s="137"/>
      <c r="N271" s="137"/>
      <c r="O271" s="137"/>
      <c r="P271" s="137"/>
      <c r="Q271" s="137"/>
      <c r="R271" s="137"/>
      <c r="S271" s="137"/>
      <c r="T271" s="137"/>
      <c r="U271" s="137"/>
      <c r="V271" s="137"/>
      <c r="W271" s="137"/>
      <c r="X271" s="137"/>
      <c r="Y271" s="137"/>
      <c r="Z271" s="137"/>
      <c r="AA271" s="137"/>
      <c r="AB271" s="137"/>
      <c r="AC271" s="137"/>
      <c r="AD271" s="137"/>
      <c r="AE271" s="137"/>
      <c r="AF271" s="137"/>
      <c r="AG271" s="137"/>
      <c r="AH271" s="137"/>
      <c r="AI271" s="137"/>
      <c r="AJ271" s="137"/>
      <c r="AK271" s="137"/>
      <c r="AL271" s="137"/>
      <c r="AM271" s="137"/>
      <c r="AN271" s="137"/>
      <c r="AO271" s="137"/>
      <c r="AP271" s="137"/>
      <c r="AQ271" s="137"/>
      <c r="AR271" s="137"/>
    </row>
    <row r="272" spans="1:44" ht="15.6" x14ac:dyDescent="0.3">
      <c r="A272" s="137"/>
      <c r="B272" s="137"/>
      <c r="C272" s="137"/>
      <c r="D272" s="137"/>
      <c r="E272" s="137"/>
      <c r="F272" s="137"/>
      <c r="G272" s="137"/>
      <c r="H272" s="137"/>
      <c r="I272" s="137"/>
      <c r="J272" s="137"/>
      <c r="K272" s="137"/>
      <c r="L272" s="137"/>
      <c r="M272" s="137"/>
      <c r="N272" s="137"/>
      <c r="O272" s="137"/>
      <c r="P272" s="137"/>
      <c r="Q272" s="137"/>
      <c r="R272" s="137"/>
      <c r="S272" s="137"/>
      <c r="T272" s="137"/>
      <c r="U272" s="137"/>
      <c r="V272" s="137"/>
      <c r="W272" s="137"/>
      <c r="X272" s="137"/>
      <c r="Y272" s="137"/>
      <c r="Z272" s="137"/>
      <c r="AA272" s="137"/>
      <c r="AB272" s="137"/>
      <c r="AC272" s="137"/>
      <c r="AD272" s="137"/>
      <c r="AE272" s="137"/>
      <c r="AF272" s="137"/>
      <c r="AG272" s="137"/>
      <c r="AH272" s="137"/>
      <c r="AI272" s="137"/>
      <c r="AJ272" s="137"/>
      <c r="AK272" s="137"/>
      <c r="AL272" s="137"/>
      <c r="AM272" s="137"/>
      <c r="AN272" s="137"/>
      <c r="AO272" s="137"/>
      <c r="AP272" s="137"/>
      <c r="AQ272" s="137"/>
      <c r="AR272" s="137"/>
    </row>
    <row r="273" spans="1:44" ht="15.6" x14ac:dyDescent="0.3">
      <c r="A273" s="137"/>
      <c r="B273" s="137"/>
      <c r="C273" s="137"/>
      <c r="D273" s="137"/>
      <c r="E273" s="137"/>
      <c r="F273" s="137"/>
      <c r="G273" s="137"/>
      <c r="H273" s="137"/>
      <c r="I273" s="137"/>
      <c r="J273" s="137"/>
      <c r="K273" s="137"/>
      <c r="L273" s="137"/>
      <c r="M273" s="137"/>
      <c r="N273" s="137"/>
      <c r="O273" s="137"/>
      <c r="P273" s="137"/>
      <c r="Q273" s="137"/>
      <c r="R273" s="137"/>
      <c r="S273" s="137"/>
      <c r="T273" s="137"/>
      <c r="U273" s="137"/>
      <c r="V273" s="137"/>
      <c r="W273" s="137"/>
      <c r="X273" s="137"/>
      <c r="Y273" s="137"/>
      <c r="Z273" s="137"/>
      <c r="AA273" s="137"/>
      <c r="AB273" s="137"/>
      <c r="AC273" s="137"/>
      <c r="AD273" s="137"/>
      <c r="AE273" s="137"/>
      <c r="AF273" s="137"/>
      <c r="AG273" s="137"/>
      <c r="AH273" s="137"/>
      <c r="AI273" s="137"/>
      <c r="AJ273" s="137"/>
      <c r="AK273" s="137"/>
      <c r="AL273" s="137"/>
      <c r="AM273" s="137"/>
      <c r="AN273" s="137"/>
      <c r="AO273" s="137"/>
      <c r="AP273" s="137"/>
      <c r="AQ273" s="137"/>
      <c r="AR273" s="137"/>
    </row>
    <row r="274" spans="1:44" ht="15.6" x14ac:dyDescent="0.3">
      <c r="A274" s="137"/>
      <c r="B274" s="137"/>
      <c r="C274" s="137"/>
      <c r="D274" s="137"/>
      <c r="E274" s="137"/>
      <c r="F274" s="137"/>
      <c r="G274" s="137"/>
      <c r="H274" s="137"/>
      <c r="I274" s="137"/>
      <c r="J274" s="137"/>
      <c r="K274" s="137"/>
      <c r="L274" s="137"/>
      <c r="M274" s="137"/>
      <c r="N274" s="137"/>
      <c r="O274" s="137"/>
      <c r="P274" s="137"/>
      <c r="Q274" s="137"/>
      <c r="R274" s="137"/>
      <c r="S274" s="137"/>
      <c r="T274" s="137"/>
      <c r="U274" s="137"/>
      <c r="V274" s="137"/>
      <c r="W274" s="137"/>
      <c r="X274" s="137"/>
      <c r="Y274" s="137"/>
      <c r="Z274" s="137"/>
      <c r="AA274" s="137"/>
      <c r="AB274" s="137"/>
      <c r="AC274" s="137"/>
      <c r="AD274" s="137"/>
      <c r="AE274" s="137"/>
      <c r="AF274" s="137"/>
      <c r="AG274" s="137"/>
      <c r="AH274" s="137"/>
      <c r="AI274" s="137"/>
      <c r="AJ274" s="137"/>
      <c r="AK274" s="137"/>
      <c r="AL274" s="137"/>
      <c r="AM274" s="137"/>
      <c r="AN274" s="137"/>
      <c r="AO274" s="137"/>
      <c r="AP274" s="137"/>
      <c r="AQ274" s="137"/>
      <c r="AR274" s="137"/>
    </row>
    <row r="275" spans="1:44" ht="15.6" x14ac:dyDescent="0.3">
      <c r="A275" s="137"/>
      <c r="B275" s="137"/>
      <c r="C275" s="137"/>
      <c r="D275" s="137"/>
      <c r="E275" s="137"/>
      <c r="F275" s="137"/>
      <c r="G275" s="137"/>
      <c r="H275" s="137"/>
      <c r="I275" s="137"/>
      <c r="J275" s="137"/>
      <c r="K275" s="137"/>
      <c r="L275" s="137"/>
      <c r="M275" s="137"/>
      <c r="N275" s="137"/>
      <c r="O275" s="137"/>
      <c r="P275" s="137"/>
      <c r="Q275" s="137"/>
      <c r="R275" s="137"/>
      <c r="S275" s="137"/>
      <c r="T275" s="137"/>
      <c r="U275" s="137"/>
      <c r="V275" s="137"/>
      <c r="W275" s="137"/>
      <c r="X275" s="137"/>
      <c r="Y275" s="137"/>
      <c r="Z275" s="137"/>
      <c r="AA275" s="137"/>
      <c r="AB275" s="137"/>
      <c r="AC275" s="137"/>
      <c r="AD275" s="137"/>
      <c r="AE275" s="137"/>
      <c r="AF275" s="137"/>
      <c r="AG275" s="137"/>
      <c r="AH275" s="137"/>
      <c r="AI275" s="137"/>
      <c r="AJ275" s="137"/>
      <c r="AK275" s="137"/>
      <c r="AL275" s="137"/>
      <c r="AM275" s="137"/>
      <c r="AN275" s="137"/>
      <c r="AO275" s="137"/>
      <c r="AP275" s="137"/>
      <c r="AQ275" s="137"/>
      <c r="AR275" s="137"/>
    </row>
    <row r="276" spans="1:44" ht="15.6" x14ac:dyDescent="0.3">
      <c r="A276" s="137"/>
      <c r="B276" s="137"/>
      <c r="C276" s="137"/>
      <c r="D276" s="137"/>
      <c r="E276" s="137"/>
      <c r="F276" s="137"/>
      <c r="G276" s="137"/>
      <c r="H276" s="137"/>
      <c r="I276" s="137"/>
      <c r="J276" s="137"/>
      <c r="K276" s="137"/>
      <c r="L276" s="137"/>
      <c r="M276" s="137"/>
      <c r="N276" s="137"/>
      <c r="O276" s="137"/>
      <c r="P276" s="137"/>
      <c r="Q276" s="137"/>
      <c r="R276" s="137"/>
      <c r="S276" s="137"/>
      <c r="T276" s="137"/>
      <c r="U276" s="137"/>
      <c r="V276" s="137"/>
      <c r="W276" s="137"/>
      <c r="X276" s="137"/>
      <c r="Y276" s="137"/>
      <c r="Z276" s="137"/>
      <c r="AA276" s="137"/>
      <c r="AB276" s="137"/>
      <c r="AC276" s="137"/>
      <c r="AD276" s="137"/>
      <c r="AE276" s="137"/>
      <c r="AF276" s="137"/>
      <c r="AG276" s="137"/>
      <c r="AH276" s="137"/>
      <c r="AI276" s="137"/>
      <c r="AJ276" s="137"/>
      <c r="AK276" s="137"/>
      <c r="AL276" s="137"/>
      <c r="AM276" s="137"/>
      <c r="AN276" s="137"/>
      <c r="AO276" s="137"/>
      <c r="AP276" s="137"/>
      <c r="AQ276" s="137"/>
      <c r="AR276" s="137"/>
    </row>
    <row r="277" spans="1:44" ht="15.6" x14ac:dyDescent="0.3">
      <c r="A277" s="137"/>
      <c r="B277" s="137"/>
      <c r="C277" s="137"/>
      <c r="D277" s="137"/>
      <c r="E277" s="137"/>
      <c r="F277" s="137"/>
      <c r="G277" s="137"/>
      <c r="H277" s="137"/>
      <c r="I277" s="137"/>
      <c r="J277" s="137"/>
      <c r="K277" s="137"/>
      <c r="L277" s="137"/>
      <c r="M277" s="137"/>
      <c r="N277" s="137"/>
      <c r="O277" s="137"/>
      <c r="P277" s="137"/>
      <c r="Q277" s="137"/>
      <c r="R277" s="137"/>
      <c r="S277" s="137"/>
      <c r="T277" s="137"/>
      <c r="U277" s="137"/>
      <c r="V277" s="137"/>
      <c r="W277" s="137"/>
      <c r="X277" s="137"/>
      <c r="Y277" s="137"/>
      <c r="Z277" s="137"/>
      <c r="AA277" s="137"/>
      <c r="AB277" s="137"/>
      <c r="AC277" s="137"/>
      <c r="AD277" s="137"/>
      <c r="AE277" s="137"/>
      <c r="AF277" s="137"/>
      <c r="AG277" s="137"/>
      <c r="AH277" s="137"/>
      <c r="AI277" s="137"/>
      <c r="AJ277" s="137"/>
      <c r="AK277" s="137"/>
      <c r="AL277" s="137"/>
      <c r="AM277" s="137"/>
      <c r="AN277" s="137"/>
      <c r="AO277" s="137"/>
      <c r="AP277" s="137"/>
      <c r="AQ277" s="137"/>
      <c r="AR277" s="137"/>
    </row>
    <row r="278" spans="1:44" ht="15.6" x14ac:dyDescent="0.3">
      <c r="A278" s="137"/>
      <c r="B278" s="137"/>
      <c r="C278" s="137"/>
      <c r="D278" s="137"/>
      <c r="E278" s="137"/>
      <c r="F278" s="137"/>
      <c r="G278" s="137"/>
      <c r="H278" s="137"/>
      <c r="I278" s="137"/>
      <c r="J278" s="137"/>
      <c r="K278" s="137"/>
      <c r="L278" s="137"/>
      <c r="M278" s="137"/>
      <c r="N278" s="137"/>
      <c r="O278" s="137"/>
      <c r="P278" s="137"/>
      <c r="Q278" s="137"/>
      <c r="R278" s="137"/>
      <c r="S278" s="137"/>
      <c r="T278" s="137"/>
      <c r="U278" s="137"/>
      <c r="V278" s="137"/>
      <c r="W278" s="137"/>
      <c r="X278" s="137"/>
      <c r="Y278" s="137"/>
      <c r="Z278" s="137"/>
      <c r="AA278" s="137"/>
      <c r="AB278" s="137"/>
      <c r="AC278" s="137"/>
      <c r="AD278" s="137"/>
      <c r="AE278" s="137"/>
      <c r="AF278" s="137"/>
      <c r="AG278" s="137"/>
      <c r="AH278" s="137"/>
      <c r="AI278" s="137"/>
      <c r="AJ278" s="137"/>
      <c r="AK278" s="137"/>
      <c r="AL278" s="137"/>
      <c r="AM278" s="137"/>
      <c r="AN278" s="137"/>
      <c r="AO278" s="137"/>
      <c r="AP278" s="137"/>
      <c r="AQ278" s="137"/>
      <c r="AR278" s="137"/>
    </row>
    <row r="279" spans="1:44" ht="15.6" x14ac:dyDescent="0.3">
      <c r="A279" s="137"/>
      <c r="B279" s="137"/>
      <c r="C279" s="137"/>
      <c r="D279" s="137"/>
      <c r="E279" s="137"/>
      <c r="F279" s="137"/>
      <c r="G279" s="137"/>
      <c r="H279" s="137"/>
      <c r="I279" s="137"/>
      <c r="J279" s="137"/>
      <c r="K279" s="137"/>
      <c r="L279" s="137"/>
      <c r="M279" s="137"/>
      <c r="N279" s="137"/>
      <c r="O279" s="137"/>
      <c r="P279" s="137"/>
      <c r="Q279" s="137"/>
      <c r="R279" s="137"/>
      <c r="S279" s="137"/>
      <c r="T279" s="137"/>
      <c r="U279" s="137"/>
      <c r="V279" s="137"/>
      <c r="W279" s="137"/>
      <c r="X279" s="137"/>
      <c r="Y279" s="137"/>
      <c r="Z279" s="137"/>
      <c r="AA279" s="137"/>
      <c r="AB279" s="137"/>
      <c r="AC279" s="137"/>
      <c r="AD279" s="137"/>
      <c r="AE279" s="137"/>
      <c r="AF279" s="137"/>
      <c r="AG279" s="137"/>
      <c r="AH279" s="137"/>
      <c r="AI279" s="137"/>
      <c r="AJ279" s="137"/>
      <c r="AK279" s="137"/>
      <c r="AL279" s="137"/>
      <c r="AM279" s="137"/>
      <c r="AN279" s="137"/>
      <c r="AO279" s="137"/>
      <c r="AP279" s="137"/>
      <c r="AQ279" s="137"/>
      <c r="AR279" s="137"/>
    </row>
    <row r="280" spans="1:44" ht="15.6" x14ac:dyDescent="0.3">
      <c r="A280" s="137"/>
      <c r="B280" s="137"/>
      <c r="C280" s="137"/>
      <c r="D280" s="137"/>
      <c r="E280" s="137"/>
      <c r="F280" s="137"/>
      <c r="G280" s="137"/>
      <c r="H280" s="137"/>
      <c r="I280" s="137"/>
      <c r="J280" s="137"/>
      <c r="K280" s="137"/>
      <c r="L280" s="137"/>
      <c r="M280" s="137"/>
      <c r="N280" s="137"/>
      <c r="O280" s="137"/>
      <c r="P280" s="137"/>
      <c r="Q280" s="137"/>
      <c r="R280" s="137"/>
      <c r="S280" s="137"/>
      <c r="T280" s="137"/>
      <c r="U280" s="137"/>
      <c r="V280" s="137"/>
      <c r="W280" s="137"/>
      <c r="X280" s="137"/>
      <c r="Y280" s="137"/>
      <c r="Z280" s="137"/>
      <c r="AA280" s="137"/>
      <c r="AB280" s="137"/>
      <c r="AC280" s="137"/>
      <c r="AD280" s="137"/>
      <c r="AE280" s="137"/>
      <c r="AF280" s="137"/>
      <c r="AG280" s="137"/>
      <c r="AH280" s="137"/>
      <c r="AI280" s="137"/>
      <c r="AJ280" s="137"/>
      <c r="AK280" s="137"/>
      <c r="AL280" s="137"/>
      <c r="AM280" s="137"/>
      <c r="AN280" s="137"/>
      <c r="AO280" s="137"/>
      <c r="AP280" s="137"/>
      <c r="AQ280" s="137"/>
      <c r="AR280" s="137"/>
    </row>
    <row r="281" spans="1:44" ht="15.6" x14ac:dyDescent="0.3">
      <c r="A281" s="137"/>
      <c r="B281" s="137"/>
      <c r="C281" s="137"/>
      <c r="D281" s="137"/>
      <c r="E281" s="137"/>
      <c r="F281" s="137"/>
      <c r="G281" s="137"/>
      <c r="H281" s="137"/>
      <c r="I281" s="137"/>
      <c r="J281" s="137"/>
      <c r="K281" s="137"/>
      <c r="L281" s="137"/>
      <c r="M281" s="137"/>
      <c r="N281" s="137"/>
      <c r="O281" s="137"/>
      <c r="P281" s="137"/>
      <c r="Q281" s="137"/>
      <c r="R281" s="137"/>
      <c r="S281" s="137"/>
      <c r="T281" s="137"/>
      <c r="U281" s="137"/>
      <c r="V281" s="137"/>
      <c r="W281" s="137"/>
      <c r="X281" s="137"/>
      <c r="Y281" s="137"/>
      <c r="Z281" s="137"/>
      <c r="AA281" s="137"/>
      <c r="AB281" s="137"/>
      <c r="AC281" s="137"/>
      <c r="AD281" s="137"/>
      <c r="AE281" s="137"/>
      <c r="AF281" s="137"/>
      <c r="AG281" s="137"/>
      <c r="AH281" s="137"/>
      <c r="AI281" s="137"/>
      <c r="AJ281" s="137"/>
      <c r="AK281" s="137"/>
      <c r="AL281" s="137"/>
      <c r="AM281" s="137"/>
      <c r="AN281" s="137"/>
      <c r="AO281" s="137"/>
      <c r="AP281" s="137"/>
      <c r="AQ281" s="137"/>
      <c r="AR281" s="137"/>
    </row>
    <row r="282" spans="1:44" ht="15.6" x14ac:dyDescent="0.3">
      <c r="A282" s="137"/>
      <c r="B282" s="137"/>
      <c r="C282" s="137"/>
      <c r="D282" s="137"/>
      <c r="E282" s="137"/>
      <c r="F282" s="137"/>
      <c r="G282" s="137"/>
      <c r="H282" s="137"/>
      <c r="I282" s="137"/>
      <c r="J282" s="137"/>
      <c r="K282" s="137"/>
      <c r="L282" s="137"/>
      <c r="M282" s="137"/>
      <c r="N282" s="137"/>
      <c r="O282" s="137"/>
      <c r="P282" s="137"/>
      <c r="Q282" s="137"/>
      <c r="R282" s="137"/>
      <c r="S282" s="137"/>
      <c r="T282" s="137"/>
      <c r="U282" s="137"/>
      <c r="V282" s="137"/>
      <c r="W282" s="137"/>
      <c r="X282" s="137"/>
      <c r="Y282" s="137"/>
      <c r="Z282" s="137"/>
      <c r="AA282" s="137"/>
      <c r="AB282" s="137"/>
      <c r="AC282" s="137"/>
      <c r="AD282" s="137"/>
      <c r="AE282" s="137"/>
      <c r="AF282" s="137"/>
      <c r="AG282" s="137"/>
      <c r="AH282" s="137"/>
      <c r="AI282" s="137"/>
      <c r="AJ282" s="137"/>
      <c r="AK282" s="137"/>
      <c r="AL282" s="137"/>
      <c r="AM282" s="137"/>
      <c r="AN282" s="137"/>
      <c r="AO282" s="137"/>
      <c r="AP282" s="137"/>
      <c r="AQ282" s="137"/>
      <c r="AR282" s="137"/>
    </row>
    <row r="283" spans="1:44" ht="15.6" x14ac:dyDescent="0.3">
      <c r="A283" s="137"/>
      <c r="B283" s="137"/>
      <c r="C283" s="137"/>
      <c r="D283" s="137"/>
      <c r="E283" s="137"/>
      <c r="F283" s="137"/>
      <c r="G283" s="137"/>
      <c r="H283" s="137"/>
      <c r="I283" s="137"/>
      <c r="J283" s="137"/>
      <c r="K283" s="137"/>
      <c r="L283" s="137"/>
      <c r="M283" s="137"/>
      <c r="N283" s="137"/>
      <c r="O283" s="137"/>
      <c r="P283" s="137"/>
      <c r="Q283" s="137"/>
      <c r="R283" s="137"/>
      <c r="S283" s="137"/>
      <c r="T283" s="137"/>
      <c r="U283" s="137"/>
      <c r="V283" s="137"/>
      <c r="W283" s="137"/>
      <c r="X283" s="137"/>
      <c r="Y283" s="137"/>
      <c r="Z283" s="137"/>
      <c r="AA283" s="137"/>
      <c r="AB283" s="137"/>
      <c r="AC283" s="137"/>
      <c r="AD283" s="137"/>
      <c r="AE283" s="137"/>
      <c r="AF283" s="137"/>
      <c r="AG283" s="137"/>
      <c r="AH283" s="137"/>
      <c r="AI283" s="137"/>
      <c r="AJ283" s="137"/>
      <c r="AK283" s="137"/>
      <c r="AL283" s="137"/>
      <c r="AM283" s="137"/>
      <c r="AN283" s="137"/>
      <c r="AO283" s="137"/>
      <c r="AP283" s="137"/>
      <c r="AQ283" s="137"/>
      <c r="AR283" s="137"/>
    </row>
    <row r="284" spans="1:44" ht="15.6" x14ac:dyDescent="0.3">
      <c r="A284" s="137"/>
      <c r="B284" s="137"/>
      <c r="C284" s="137"/>
      <c r="D284" s="137"/>
      <c r="E284" s="137"/>
      <c r="F284" s="137"/>
      <c r="G284" s="137"/>
      <c r="H284" s="137"/>
      <c r="I284" s="137"/>
      <c r="J284" s="137"/>
      <c r="K284" s="137"/>
      <c r="L284" s="137"/>
      <c r="M284" s="137"/>
      <c r="N284" s="137"/>
      <c r="O284" s="137"/>
      <c r="P284" s="137"/>
      <c r="Q284" s="137"/>
      <c r="R284" s="137"/>
      <c r="S284" s="137"/>
      <c r="T284" s="137"/>
      <c r="U284" s="137"/>
      <c r="V284" s="137"/>
      <c r="W284" s="137"/>
      <c r="X284" s="137"/>
      <c r="Y284" s="137"/>
      <c r="Z284" s="137"/>
      <c r="AA284" s="137"/>
      <c r="AB284" s="137"/>
      <c r="AC284" s="137"/>
      <c r="AD284" s="137"/>
      <c r="AE284" s="137"/>
      <c r="AF284" s="137"/>
      <c r="AG284" s="137"/>
      <c r="AH284" s="137"/>
      <c r="AI284" s="137"/>
      <c r="AJ284" s="137"/>
      <c r="AK284" s="137"/>
      <c r="AL284" s="137"/>
      <c r="AM284" s="137"/>
      <c r="AN284" s="137"/>
      <c r="AO284" s="137"/>
      <c r="AP284" s="137"/>
      <c r="AQ284" s="137"/>
      <c r="AR284" s="137"/>
    </row>
    <row r="285" spans="1:44" ht="15.6" x14ac:dyDescent="0.3">
      <c r="A285" s="137"/>
      <c r="B285" s="137"/>
      <c r="C285" s="137"/>
      <c r="D285" s="137"/>
      <c r="E285" s="137"/>
      <c r="F285" s="137"/>
      <c r="G285" s="137"/>
      <c r="H285" s="137"/>
      <c r="I285" s="137"/>
      <c r="J285" s="137"/>
      <c r="K285" s="137"/>
      <c r="L285" s="137"/>
      <c r="M285" s="137"/>
      <c r="N285" s="137"/>
      <c r="O285" s="137"/>
      <c r="P285" s="137"/>
      <c r="Q285" s="137"/>
      <c r="R285" s="137"/>
      <c r="S285" s="137"/>
      <c r="T285" s="137"/>
      <c r="U285" s="137"/>
      <c r="V285" s="137"/>
      <c r="W285" s="137"/>
      <c r="X285" s="137"/>
      <c r="Y285" s="137"/>
      <c r="Z285" s="137"/>
      <c r="AA285" s="137"/>
      <c r="AB285" s="137"/>
      <c r="AC285" s="137"/>
      <c r="AD285" s="137"/>
      <c r="AE285" s="137"/>
      <c r="AF285" s="137"/>
      <c r="AG285" s="137"/>
      <c r="AH285" s="137"/>
      <c r="AI285" s="137"/>
      <c r="AJ285" s="137"/>
      <c r="AK285" s="137"/>
      <c r="AL285" s="137"/>
      <c r="AM285" s="137"/>
      <c r="AN285" s="137"/>
      <c r="AO285" s="137"/>
      <c r="AP285" s="137"/>
      <c r="AQ285" s="137"/>
      <c r="AR285" s="137"/>
    </row>
    <row r="286" spans="1:44" ht="15.6" x14ac:dyDescent="0.3">
      <c r="A286" s="137"/>
      <c r="B286" s="137"/>
      <c r="C286" s="137"/>
      <c r="D286" s="137"/>
      <c r="E286" s="137"/>
      <c r="F286" s="137"/>
      <c r="G286" s="137"/>
      <c r="H286" s="137"/>
      <c r="I286" s="137"/>
      <c r="J286" s="137"/>
      <c r="K286" s="137"/>
      <c r="L286" s="137"/>
      <c r="M286" s="137"/>
      <c r="N286" s="137"/>
      <c r="O286" s="137"/>
      <c r="P286" s="137"/>
      <c r="Q286" s="137"/>
      <c r="R286" s="137"/>
      <c r="S286" s="137"/>
      <c r="T286" s="137"/>
      <c r="U286" s="137"/>
      <c r="V286" s="137"/>
      <c r="W286" s="137"/>
      <c r="X286" s="137"/>
      <c r="Y286" s="137"/>
      <c r="Z286" s="137"/>
      <c r="AA286" s="137"/>
      <c r="AB286" s="137"/>
      <c r="AC286" s="137"/>
      <c r="AD286" s="137"/>
      <c r="AE286" s="137"/>
      <c r="AF286" s="137"/>
      <c r="AG286" s="137"/>
      <c r="AH286" s="137"/>
      <c r="AI286" s="137"/>
      <c r="AJ286" s="137"/>
      <c r="AK286" s="137"/>
      <c r="AL286" s="137"/>
      <c r="AM286" s="137"/>
      <c r="AN286" s="137"/>
      <c r="AO286" s="137"/>
      <c r="AP286" s="137"/>
      <c r="AQ286" s="137"/>
      <c r="AR286" s="137"/>
    </row>
    <row r="287" spans="1:44" ht="15.6" x14ac:dyDescent="0.3">
      <c r="A287" s="137"/>
      <c r="B287" s="137"/>
      <c r="C287" s="137"/>
      <c r="D287" s="137"/>
      <c r="E287" s="137"/>
      <c r="F287" s="137"/>
      <c r="G287" s="137"/>
      <c r="H287" s="137"/>
      <c r="I287" s="137"/>
      <c r="J287" s="137"/>
      <c r="K287" s="137"/>
      <c r="L287" s="137"/>
      <c r="M287" s="137"/>
      <c r="N287" s="137"/>
      <c r="O287" s="137"/>
      <c r="P287" s="137"/>
      <c r="Q287" s="137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</row>
    <row r="288" spans="1:44" ht="15.6" x14ac:dyDescent="0.3">
      <c r="A288" s="137"/>
      <c r="B288" s="137"/>
      <c r="C288" s="137"/>
      <c r="D288" s="137"/>
      <c r="E288" s="137"/>
      <c r="F288" s="137"/>
      <c r="G288" s="137"/>
      <c r="H288" s="137"/>
      <c r="I288" s="137"/>
      <c r="J288" s="137"/>
      <c r="K288" s="137"/>
      <c r="L288" s="137"/>
      <c r="M288" s="137"/>
      <c r="N288" s="137"/>
      <c r="O288" s="137"/>
      <c r="P288" s="137"/>
      <c r="Q288" s="137"/>
      <c r="R288" s="137"/>
      <c r="S288" s="137"/>
      <c r="T288" s="137"/>
      <c r="U288" s="137"/>
      <c r="V288" s="137"/>
      <c r="W288" s="137"/>
      <c r="X288" s="137"/>
      <c r="Y288" s="137"/>
      <c r="Z288" s="137"/>
      <c r="AA288" s="137"/>
      <c r="AB288" s="137"/>
      <c r="AC288" s="137"/>
      <c r="AD288" s="137"/>
      <c r="AE288" s="137"/>
      <c r="AF288" s="137"/>
      <c r="AG288" s="137"/>
      <c r="AH288" s="137"/>
      <c r="AI288" s="137"/>
      <c r="AJ288" s="137"/>
      <c r="AK288" s="137"/>
      <c r="AL288" s="137"/>
      <c r="AM288" s="137"/>
      <c r="AN288" s="137"/>
      <c r="AO288" s="137"/>
      <c r="AP288" s="137"/>
      <c r="AQ288" s="137"/>
      <c r="AR288" s="137"/>
    </row>
    <row r="289" spans="1:44" ht="15.6" x14ac:dyDescent="0.3">
      <c r="A289" s="137"/>
      <c r="B289" s="137"/>
      <c r="C289" s="137"/>
      <c r="D289" s="137"/>
      <c r="E289" s="137"/>
      <c r="F289" s="137"/>
      <c r="G289" s="137"/>
      <c r="H289" s="137"/>
      <c r="I289" s="137"/>
      <c r="J289" s="137"/>
      <c r="K289" s="137"/>
      <c r="L289" s="137"/>
      <c r="M289" s="137"/>
      <c r="N289" s="137"/>
      <c r="O289" s="137"/>
      <c r="P289" s="137"/>
      <c r="Q289" s="137"/>
      <c r="R289" s="137"/>
      <c r="S289" s="137"/>
      <c r="T289" s="137"/>
      <c r="U289" s="137"/>
      <c r="V289" s="137"/>
      <c r="W289" s="137"/>
      <c r="X289" s="137"/>
      <c r="Y289" s="137"/>
      <c r="Z289" s="137"/>
      <c r="AA289" s="137"/>
      <c r="AB289" s="137"/>
      <c r="AC289" s="137"/>
      <c r="AD289" s="137"/>
      <c r="AE289" s="137"/>
      <c r="AF289" s="137"/>
      <c r="AG289" s="137"/>
      <c r="AH289" s="137"/>
      <c r="AI289" s="137"/>
      <c r="AJ289" s="137"/>
      <c r="AK289" s="137"/>
      <c r="AL289" s="137"/>
      <c r="AM289" s="137"/>
      <c r="AN289" s="137"/>
      <c r="AO289" s="137"/>
      <c r="AP289" s="137"/>
      <c r="AQ289" s="137"/>
      <c r="AR289" s="137"/>
    </row>
    <row r="290" spans="1:44" ht="15.6" x14ac:dyDescent="0.3">
      <c r="A290" s="137"/>
      <c r="B290" s="137"/>
      <c r="C290" s="137"/>
      <c r="D290" s="137"/>
      <c r="E290" s="137"/>
      <c r="F290" s="137"/>
      <c r="G290" s="137"/>
      <c r="H290" s="137"/>
      <c r="I290" s="137"/>
      <c r="J290" s="137"/>
      <c r="K290" s="137"/>
      <c r="L290" s="137"/>
      <c r="M290" s="137"/>
      <c r="N290" s="137"/>
      <c r="O290" s="137"/>
      <c r="P290" s="137"/>
      <c r="Q290" s="137"/>
      <c r="R290" s="137"/>
      <c r="S290" s="137"/>
      <c r="T290" s="137"/>
      <c r="U290" s="137"/>
      <c r="V290" s="137"/>
      <c r="W290" s="137"/>
      <c r="X290" s="137"/>
      <c r="Y290" s="137"/>
      <c r="Z290" s="137"/>
      <c r="AA290" s="137"/>
      <c r="AB290" s="137"/>
      <c r="AC290" s="137"/>
      <c r="AD290" s="137"/>
      <c r="AE290" s="137"/>
      <c r="AF290" s="137"/>
      <c r="AG290" s="137"/>
      <c r="AH290" s="137"/>
      <c r="AI290" s="137"/>
      <c r="AJ290" s="137"/>
      <c r="AK290" s="137"/>
      <c r="AL290" s="137"/>
      <c r="AM290" s="137"/>
      <c r="AN290" s="137"/>
      <c r="AO290" s="137"/>
      <c r="AP290" s="137"/>
      <c r="AQ290" s="137"/>
      <c r="AR290" s="137"/>
    </row>
    <row r="291" spans="1:44" ht="15.6" x14ac:dyDescent="0.3">
      <c r="A291" s="137"/>
      <c r="B291" s="137"/>
      <c r="C291" s="137"/>
      <c r="D291" s="137"/>
      <c r="E291" s="137"/>
      <c r="F291" s="137"/>
      <c r="G291" s="137"/>
      <c r="H291" s="137"/>
      <c r="I291" s="137"/>
      <c r="J291" s="137"/>
      <c r="K291" s="137"/>
      <c r="L291" s="137"/>
      <c r="M291" s="137"/>
      <c r="N291" s="137"/>
      <c r="O291" s="137"/>
      <c r="P291" s="137"/>
      <c r="Q291" s="137"/>
      <c r="R291" s="137"/>
      <c r="S291" s="137"/>
      <c r="T291" s="137"/>
      <c r="U291" s="137"/>
      <c r="V291" s="137"/>
      <c r="W291" s="137"/>
      <c r="X291" s="137"/>
      <c r="Y291" s="137"/>
      <c r="Z291" s="137"/>
      <c r="AA291" s="137"/>
      <c r="AB291" s="137"/>
      <c r="AC291" s="137"/>
      <c r="AD291" s="137"/>
      <c r="AE291" s="137"/>
      <c r="AF291" s="137"/>
      <c r="AG291" s="137"/>
      <c r="AH291" s="137"/>
      <c r="AI291" s="137"/>
      <c r="AJ291" s="137"/>
      <c r="AK291" s="137"/>
      <c r="AL291" s="137"/>
      <c r="AM291" s="137"/>
      <c r="AN291" s="137"/>
      <c r="AO291" s="137"/>
      <c r="AP291" s="137"/>
      <c r="AQ291" s="137"/>
      <c r="AR291" s="137"/>
    </row>
    <row r="292" spans="1:44" ht="15.6" x14ac:dyDescent="0.3">
      <c r="A292" s="137"/>
      <c r="B292" s="137"/>
      <c r="C292" s="137"/>
      <c r="D292" s="137"/>
      <c r="E292" s="137"/>
      <c r="F292" s="137"/>
      <c r="G292" s="137"/>
      <c r="H292" s="137"/>
      <c r="I292" s="137"/>
      <c r="J292" s="137"/>
      <c r="K292" s="137"/>
      <c r="L292" s="137"/>
      <c r="M292" s="137"/>
      <c r="N292" s="137"/>
      <c r="O292" s="137"/>
      <c r="P292" s="137"/>
      <c r="Q292" s="137"/>
      <c r="R292" s="137"/>
      <c r="S292" s="137"/>
      <c r="T292" s="137"/>
      <c r="U292" s="137"/>
      <c r="V292" s="137"/>
      <c r="W292" s="137"/>
      <c r="X292" s="137"/>
      <c r="Y292" s="137"/>
      <c r="Z292" s="137"/>
      <c r="AA292" s="137"/>
      <c r="AB292" s="137"/>
      <c r="AC292" s="137"/>
      <c r="AD292" s="137"/>
      <c r="AE292" s="137"/>
      <c r="AF292" s="137"/>
      <c r="AG292" s="137"/>
      <c r="AH292" s="137"/>
      <c r="AI292" s="137"/>
      <c r="AJ292" s="137"/>
      <c r="AK292" s="137"/>
      <c r="AL292" s="137"/>
      <c r="AM292" s="137"/>
      <c r="AN292" s="137"/>
      <c r="AO292" s="137"/>
      <c r="AP292" s="137"/>
      <c r="AQ292" s="137"/>
      <c r="AR292" s="137"/>
    </row>
    <row r="293" spans="1:44" ht="15.6" x14ac:dyDescent="0.3">
      <c r="A293" s="137"/>
      <c r="B293" s="137"/>
      <c r="C293" s="137"/>
      <c r="D293" s="137"/>
      <c r="E293" s="137"/>
      <c r="F293" s="137"/>
      <c r="G293" s="137"/>
      <c r="H293" s="137"/>
      <c r="I293" s="137"/>
      <c r="J293" s="137"/>
      <c r="K293" s="137"/>
      <c r="L293" s="137"/>
      <c r="M293" s="137"/>
      <c r="N293" s="137"/>
      <c r="O293" s="137"/>
      <c r="P293" s="137"/>
      <c r="Q293" s="137"/>
      <c r="R293" s="137"/>
      <c r="S293" s="137"/>
      <c r="T293" s="137"/>
      <c r="U293" s="137"/>
      <c r="V293" s="137"/>
      <c r="W293" s="137"/>
      <c r="X293" s="137"/>
      <c r="Y293" s="137"/>
      <c r="Z293" s="137"/>
      <c r="AA293" s="137"/>
      <c r="AB293" s="137"/>
      <c r="AC293" s="137"/>
      <c r="AD293" s="137"/>
      <c r="AE293" s="137"/>
      <c r="AF293" s="137"/>
      <c r="AG293" s="137"/>
      <c r="AH293" s="137"/>
      <c r="AI293" s="137"/>
      <c r="AJ293" s="137"/>
      <c r="AK293" s="137"/>
      <c r="AL293" s="137"/>
      <c r="AM293" s="137"/>
      <c r="AN293" s="137"/>
      <c r="AO293" s="137"/>
      <c r="AP293" s="137"/>
      <c r="AQ293" s="137"/>
      <c r="AR293" s="137"/>
    </row>
    <row r="294" spans="1:44" ht="15.6" x14ac:dyDescent="0.3">
      <c r="A294" s="137"/>
      <c r="B294" s="137"/>
      <c r="C294" s="137"/>
      <c r="D294" s="137"/>
      <c r="E294" s="137"/>
      <c r="F294" s="137"/>
      <c r="G294" s="137"/>
      <c r="H294" s="137"/>
      <c r="I294" s="137"/>
      <c r="J294" s="137"/>
      <c r="K294" s="137"/>
      <c r="L294" s="137"/>
      <c r="M294" s="137"/>
      <c r="N294" s="137"/>
      <c r="O294" s="137"/>
      <c r="P294" s="137"/>
      <c r="Q294" s="137"/>
      <c r="R294" s="137"/>
      <c r="S294" s="137"/>
      <c r="T294" s="137"/>
      <c r="U294" s="137"/>
      <c r="V294" s="137"/>
      <c r="W294" s="137"/>
      <c r="X294" s="137"/>
      <c r="Y294" s="137"/>
      <c r="Z294" s="137"/>
      <c r="AA294" s="137"/>
      <c r="AB294" s="137"/>
      <c r="AC294" s="137"/>
      <c r="AD294" s="137"/>
      <c r="AE294" s="137"/>
      <c r="AF294" s="137"/>
      <c r="AG294" s="137"/>
      <c r="AH294" s="137"/>
      <c r="AI294" s="137"/>
      <c r="AJ294" s="137"/>
      <c r="AK294" s="137"/>
      <c r="AL294" s="137"/>
      <c r="AM294" s="137"/>
      <c r="AN294" s="137"/>
      <c r="AO294" s="137"/>
      <c r="AP294" s="137"/>
      <c r="AQ294" s="137"/>
      <c r="AR294" s="137"/>
    </row>
    <row r="295" spans="1:44" ht="15.6" x14ac:dyDescent="0.3">
      <c r="A295" s="137"/>
      <c r="B295" s="137"/>
      <c r="C295" s="137"/>
      <c r="D295" s="137"/>
      <c r="E295" s="137"/>
      <c r="F295" s="137"/>
      <c r="G295" s="137"/>
      <c r="H295" s="137"/>
      <c r="I295" s="137"/>
      <c r="J295" s="137"/>
      <c r="K295" s="137"/>
      <c r="L295" s="137"/>
      <c r="M295" s="137"/>
      <c r="N295" s="137"/>
      <c r="O295" s="137"/>
      <c r="P295" s="137"/>
      <c r="Q295" s="137"/>
      <c r="R295" s="137"/>
      <c r="S295" s="137"/>
      <c r="T295" s="137"/>
      <c r="U295" s="137"/>
      <c r="V295" s="137"/>
      <c r="W295" s="137"/>
      <c r="X295" s="137"/>
      <c r="Y295" s="137"/>
      <c r="Z295" s="137"/>
      <c r="AA295" s="137"/>
      <c r="AB295" s="137"/>
      <c r="AC295" s="137"/>
      <c r="AD295" s="137"/>
      <c r="AE295" s="137"/>
      <c r="AF295" s="137"/>
      <c r="AG295" s="137"/>
      <c r="AH295" s="137"/>
      <c r="AI295" s="137"/>
      <c r="AJ295" s="137"/>
      <c r="AK295" s="137"/>
      <c r="AL295" s="137"/>
      <c r="AM295" s="137"/>
      <c r="AN295" s="137"/>
      <c r="AO295" s="137"/>
      <c r="AP295" s="137"/>
      <c r="AQ295" s="137"/>
      <c r="AR295" s="137"/>
    </row>
    <row r="296" spans="1:44" ht="15.6" x14ac:dyDescent="0.3">
      <c r="A296" s="137"/>
      <c r="B296" s="137"/>
      <c r="C296" s="137"/>
      <c r="D296" s="137"/>
      <c r="E296" s="137"/>
      <c r="F296" s="137"/>
      <c r="G296" s="137"/>
      <c r="H296" s="137"/>
      <c r="I296" s="137"/>
      <c r="J296" s="137"/>
      <c r="K296" s="137"/>
      <c r="L296" s="137"/>
      <c r="M296" s="137"/>
      <c r="N296" s="137"/>
      <c r="O296" s="137"/>
      <c r="P296" s="137"/>
      <c r="Q296" s="137"/>
      <c r="R296" s="137"/>
      <c r="S296" s="137"/>
      <c r="T296" s="137"/>
      <c r="U296" s="137"/>
      <c r="V296" s="137"/>
      <c r="W296" s="137"/>
      <c r="X296" s="137"/>
      <c r="Y296" s="137"/>
      <c r="Z296" s="137"/>
      <c r="AA296" s="137"/>
      <c r="AB296" s="137"/>
      <c r="AC296" s="137"/>
      <c r="AD296" s="137"/>
      <c r="AE296" s="137"/>
      <c r="AF296" s="137"/>
      <c r="AG296" s="137"/>
      <c r="AH296" s="137"/>
      <c r="AI296" s="137"/>
      <c r="AJ296" s="137"/>
      <c r="AK296" s="137"/>
      <c r="AL296" s="137"/>
      <c r="AM296" s="137"/>
      <c r="AN296" s="137"/>
      <c r="AO296" s="137"/>
      <c r="AP296" s="137"/>
      <c r="AQ296" s="137"/>
      <c r="AR296" s="137"/>
    </row>
    <row r="297" spans="1:44" ht="15.6" x14ac:dyDescent="0.3">
      <c r="A297" s="137"/>
      <c r="B297" s="137"/>
      <c r="C297" s="137"/>
      <c r="D297" s="137"/>
      <c r="E297" s="137"/>
      <c r="F297" s="137"/>
      <c r="G297" s="137"/>
      <c r="H297" s="137"/>
      <c r="I297" s="137"/>
      <c r="J297" s="137"/>
      <c r="K297" s="137"/>
      <c r="L297" s="137"/>
      <c r="M297" s="137"/>
      <c r="N297" s="137"/>
      <c r="O297" s="137"/>
      <c r="P297" s="137"/>
      <c r="Q297" s="137"/>
      <c r="R297" s="137"/>
      <c r="S297" s="137"/>
      <c r="T297" s="137"/>
      <c r="U297" s="137"/>
      <c r="V297" s="137"/>
      <c r="W297" s="137"/>
      <c r="X297" s="137"/>
      <c r="Y297" s="137"/>
      <c r="Z297" s="137"/>
      <c r="AA297" s="137"/>
      <c r="AB297" s="137"/>
      <c r="AC297" s="137"/>
      <c r="AD297" s="137"/>
      <c r="AE297" s="137"/>
      <c r="AF297" s="137"/>
      <c r="AG297" s="137"/>
      <c r="AH297" s="137"/>
      <c r="AI297" s="137"/>
      <c r="AJ297" s="137"/>
      <c r="AK297" s="137"/>
      <c r="AL297" s="137"/>
      <c r="AM297" s="137"/>
      <c r="AN297" s="137"/>
      <c r="AO297" s="137"/>
      <c r="AP297" s="137"/>
      <c r="AQ297" s="137"/>
      <c r="AR297" s="137"/>
    </row>
    <row r="298" spans="1:44" ht="15.6" x14ac:dyDescent="0.3">
      <c r="A298" s="137"/>
      <c r="B298" s="137"/>
      <c r="C298" s="137"/>
      <c r="D298" s="137"/>
      <c r="E298" s="137"/>
      <c r="F298" s="137"/>
      <c r="G298" s="137"/>
      <c r="H298" s="137"/>
      <c r="I298" s="137"/>
      <c r="J298" s="137"/>
      <c r="K298" s="137"/>
      <c r="L298" s="137"/>
      <c r="M298" s="137"/>
      <c r="N298" s="137"/>
      <c r="O298" s="137"/>
      <c r="P298" s="137"/>
      <c r="Q298" s="137"/>
      <c r="R298" s="137"/>
      <c r="S298" s="137"/>
      <c r="T298" s="137"/>
      <c r="U298" s="137"/>
      <c r="V298" s="137"/>
      <c r="W298" s="137"/>
      <c r="X298" s="137"/>
      <c r="Y298" s="137"/>
      <c r="Z298" s="137"/>
      <c r="AA298" s="137"/>
      <c r="AB298" s="137"/>
      <c r="AC298" s="137"/>
      <c r="AD298" s="137"/>
      <c r="AE298" s="137"/>
      <c r="AF298" s="137"/>
      <c r="AG298" s="137"/>
      <c r="AH298" s="137"/>
      <c r="AI298" s="137"/>
      <c r="AJ298" s="137"/>
      <c r="AK298" s="137"/>
      <c r="AL298" s="137"/>
      <c r="AM298" s="137"/>
      <c r="AN298" s="137"/>
      <c r="AO298" s="137"/>
      <c r="AP298" s="137"/>
      <c r="AQ298" s="137"/>
      <c r="AR298" s="137"/>
    </row>
    <row r="299" spans="1:44" ht="15.6" x14ac:dyDescent="0.3">
      <c r="A299" s="137"/>
      <c r="B299" s="137"/>
      <c r="C299" s="137"/>
      <c r="D299" s="137"/>
      <c r="E299" s="137"/>
      <c r="F299" s="137"/>
      <c r="G299" s="137"/>
      <c r="H299" s="137"/>
      <c r="I299" s="137"/>
      <c r="J299" s="137"/>
      <c r="K299" s="137"/>
      <c r="L299" s="137"/>
      <c r="M299" s="137"/>
      <c r="N299" s="137"/>
      <c r="O299" s="137"/>
      <c r="P299" s="137"/>
      <c r="Q299" s="137"/>
      <c r="R299" s="137"/>
      <c r="S299" s="137"/>
      <c r="T299" s="137"/>
      <c r="U299" s="137"/>
      <c r="V299" s="137"/>
      <c r="W299" s="137"/>
      <c r="X299" s="137"/>
      <c r="Y299" s="137"/>
      <c r="Z299" s="137"/>
      <c r="AA299" s="137"/>
      <c r="AB299" s="137"/>
      <c r="AC299" s="137"/>
      <c r="AD299" s="137"/>
      <c r="AE299" s="137"/>
      <c r="AF299" s="137"/>
      <c r="AG299" s="137"/>
      <c r="AH299" s="137"/>
      <c r="AI299" s="137"/>
      <c r="AJ299" s="137"/>
      <c r="AK299" s="137"/>
      <c r="AL299" s="137"/>
      <c r="AM299" s="137"/>
      <c r="AN299" s="137"/>
      <c r="AO299" s="137"/>
      <c r="AP299" s="137"/>
      <c r="AQ299" s="137"/>
      <c r="AR299" s="137"/>
    </row>
    <row r="300" spans="1:44" ht="15.6" x14ac:dyDescent="0.3">
      <c r="A300" s="137"/>
      <c r="B300" s="137"/>
      <c r="C300" s="137"/>
      <c r="D300" s="137"/>
      <c r="E300" s="137"/>
      <c r="F300" s="137"/>
      <c r="G300" s="137"/>
      <c r="H300" s="137"/>
      <c r="I300" s="137"/>
      <c r="J300" s="137"/>
      <c r="K300" s="137"/>
      <c r="L300" s="137"/>
      <c r="M300" s="137"/>
      <c r="N300" s="137"/>
      <c r="O300" s="137"/>
      <c r="P300" s="137"/>
      <c r="Q300" s="137"/>
      <c r="R300" s="137"/>
      <c r="S300" s="137"/>
      <c r="T300" s="137"/>
      <c r="U300" s="137"/>
      <c r="V300" s="137"/>
      <c r="W300" s="137"/>
      <c r="X300" s="137"/>
      <c r="Y300" s="137"/>
      <c r="Z300" s="137"/>
      <c r="AA300" s="137"/>
      <c r="AB300" s="137"/>
      <c r="AC300" s="137"/>
      <c r="AD300" s="137"/>
      <c r="AE300" s="137"/>
      <c r="AF300" s="137"/>
      <c r="AG300" s="137"/>
      <c r="AH300" s="137"/>
      <c r="AI300" s="137"/>
      <c r="AJ300" s="137"/>
      <c r="AK300" s="137"/>
      <c r="AL300" s="137"/>
      <c r="AM300" s="137"/>
      <c r="AN300" s="137"/>
      <c r="AO300" s="137"/>
      <c r="AP300" s="137"/>
      <c r="AQ300" s="137"/>
      <c r="AR300" s="137"/>
    </row>
    <row r="301" spans="1:44" ht="15.6" x14ac:dyDescent="0.3">
      <c r="A301" s="137"/>
      <c r="B301" s="137"/>
      <c r="C301" s="137"/>
      <c r="D301" s="137"/>
      <c r="E301" s="137"/>
      <c r="F301" s="137"/>
      <c r="G301" s="137"/>
      <c r="H301" s="137"/>
      <c r="I301" s="137"/>
      <c r="J301" s="137"/>
      <c r="K301" s="137"/>
      <c r="L301" s="137"/>
      <c r="M301" s="137"/>
      <c r="N301" s="137"/>
      <c r="O301" s="137"/>
      <c r="P301" s="137"/>
      <c r="Q301" s="137"/>
      <c r="R301" s="137"/>
      <c r="S301" s="137"/>
      <c r="T301" s="137"/>
      <c r="U301" s="137"/>
      <c r="V301" s="137"/>
      <c r="W301" s="137"/>
      <c r="X301" s="137"/>
      <c r="Y301" s="137"/>
      <c r="Z301" s="137"/>
      <c r="AA301" s="137"/>
      <c r="AB301" s="137"/>
      <c r="AC301" s="137"/>
      <c r="AD301" s="137"/>
      <c r="AE301" s="137"/>
      <c r="AF301" s="137"/>
      <c r="AG301" s="137"/>
      <c r="AH301" s="137"/>
      <c r="AI301" s="137"/>
      <c r="AJ301" s="137"/>
      <c r="AK301" s="137"/>
      <c r="AL301" s="137"/>
      <c r="AM301" s="137"/>
      <c r="AN301" s="137"/>
      <c r="AO301" s="137"/>
      <c r="AP301" s="137"/>
      <c r="AQ301" s="137"/>
      <c r="AR301" s="137"/>
    </row>
    <row r="302" spans="1:44" ht="15.6" x14ac:dyDescent="0.3">
      <c r="A302" s="137"/>
      <c r="B302" s="137"/>
      <c r="C302" s="137"/>
      <c r="D302" s="137"/>
      <c r="E302" s="137"/>
      <c r="F302" s="137"/>
      <c r="G302" s="137"/>
      <c r="H302" s="137"/>
      <c r="I302" s="137"/>
      <c r="J302" s="137"/>
      <c r="K302" s="137"/>
      <c r="L302" s="137"/>
      <c r="M302" s="137"/>
      <c r="N302" s="137"/>
      <c r="O302" s="137"/>
      <c r="P302" s="137"/>
      <c r="Q302" s="137"/>
      <c r="R302" s="137"/>
      <c r="S302" s="137"/>
      <c r="T302" s="137"/>
      <c r="U302" s="137"/>
      <c r="V302" s="137"/>
      <c r="W302" s="137"/>
      <c r="X302" s="137"/>
      <c r="Y302" s="137"/>
      <c r="Z302" s="137"/>
      <c r="AA302" s="137"/>
      <c r="AB302" s="137"/>
      <c r="AC302" s="137"/>
      <c r="AD302" s="137"/>
      <c r="AE302" s="137"/>
      <c r="AF302" s="137"/>
      <c r="AG302" s="137"/>
      <c r="AH302" s="137"/>
      <c r="AI302" s="137"/>
      <c r="AJ302" s="137"/>
      <c r="AK302" s="137"/>
      <c r="AL302" s="137"/>
      <c r="AM302" s="137"/>
      <c r="AN302" s="137"/>
      <c r="AO302" s="137"/>
      <c r="AP302" s="137"/>
      <c r="AQ302" s="137"/>
      <c r="AR302" s="137"/>
    </row>
    <row r="303" spans="1:44" ht="15.6" x14ac:dyDescent="0.3">
      <c r="A303" s="137"/>
      <c r="B303" s="137"/>
      <c r="C303" s="137"/>
      <c r="D303" s="137"/>
      <c r="E303" s="137"/>
      <c r="F303" s="137"/>
      <c r="G303" s="137"/>
      <c r="H303" s="137"/>
      <c r="I303" s="137"/>
      <c r="J303" s="137"/>
      <c r="K303" s="137"/>
      <c r="L303" s="137"/>
      <c r="M303" s="137"/>
      <c r="N303" s="137"/>
      <c r="O303" s="137"/>
      <c r="P303" s="137"/>
      <c r="Q303" s="137"/>
      <c r="R303" s="137"/>
      <c r="S303" s="137"/>
      <c r="T303" s="137"/>
      <c r="U303" s="137"/>
      <c r="V303" s="137"/>
      <c r="W303" s="137"/>
      <c r="X303" s="137"/>
      <c r="Y303" s="137"/>
      <c r="Z303" s="137"/>
      <c r="AA303" s="137"/>
      <c r="AB303" s="137"/>
      <c r="AC303" s="137"/>
      <c r="AD303" s="137"/>
      <c r="AE303" s="137"/>
      <c r="AF303" s="137"/>
      <c r="AG303" s="137"/>
      <c r="AH303" s="137"/>
      <c r="AI303" s="137"/>
      <c r="AJ303" s="137"/>
      <c r="AK303" s="137"/>
      <c r="AL303" s="137"/>
      <c r="AM303" s="137"/>
      <c r="AN303" s="137"/>
      <c r="AO303" s="137"/>
      <c r="AP303" s="137"/>
      <c r="AQ303" s="137"/>
      <c r="AR303" s="137"/>
    </row>
    <row r="304" spans="1:44" ht="15.6" x14ac:dyDescent="0.3">
      <c r="A304" s="137"/>
      <c r="B304" s="137"/>
      <c r="C304" s="137"/>
      <c r="D304" s="137"/>
      <c r="E304" s="137"/>
      <c r="F304" s="137"/>
      <c r="G304" s="137"/>
      <c r="H304" s="137"/>
      <c r="I304" s="137"/>
      <c r="J304" s="137"/>
      <c r="K304" s="137"/>
      <c r="L304" s="137"/>
      <c r="M304" s="137"/>
      <c r="N304" s="137"/>
      <c r="O304" s="137"/>
      <c r="P304" s="137"/>
      <c r="Q304" s="137"/>
      <c r="R304" s="137"/>
      <c r="S304" s="137"/>
      <c r="T304" s="137"/>
      <c r="U304" s="137"/>
      <c r="V304" s="137"/>
      <c r="W304" s="137"/>
      <c r="X304" s="137"/>
      <c r="Y304" s="137"/>
      <c r="Z304" s="137"/>
      <c r="AA304" s="137"/>
      <c r="AB304" s="137"/>
      <c r="AC304" s="137"/>
      <c r="AD304" s="137"/>
      <c r="AE304" s="137"/>
      <c r="AF304" s="137"/>
      <c r="AG304" s="137"/>
      <c r="AH304" s="137"/>
      <c r="AI304" s="137"/>
      <c r="AJ304" s="137"/>
      <c r="AK304" s="137"/>
      <c r="AL304" s="137"/>
      <c r="AM304" s="137"/>
      <c r="AN304" s="137"/>
      <c r="AO304" s="137"/>
      <c r="AP304" s="137"/>
      <c r="AQ304" s="137"/>
      <c r="AR304" s="137"/>
    </row>
    <row r="305" spans="1:44" ht="15.6" x14ac:dyDescent="0.3">
      <c r="A305" s="137"/>
      <c r="B305" s="137"/>
      <c r="C305" s="137"/>
      <c r="D305" s="137"/>
      <c r="E305" s="137"/>
      <c r="F305" s="137"/>
      <c r="G305" s="137"/>
      <c r="H305" s="137"/>
      <c r="I305" s="137"/>
      <c r="J305" s="137"/>
      <c r="K305" s="137"/>
      <c r="L305" s="137"/>
      <c r="M305" s="137"/>
      <c r="N305" s="137"/>
      <c r="O305" s="137"/>
      <c r="P305" s="137"/>
      <c r="Q305" s="137"/>
      <c r="R305" s="137"/>
      <c r="S305" s="137"/>
      <c r="T305" s="137"/>
      <c r="U305" s="137"/>
      <c r="V305" s="137"/>
      <c r="W305" s="137"/>
      <c r="X305" s="137"/>
      <c r="Y305" s="137"/>
      <c r="Z305" s="137"/>
      <c r="AA305" s="137"/>
      <c r="AB305" s="137"/>
      <c r="AC305" s="137"/>
      <c r="AD305" s="137"/>
      <c r="AE305" s="137"/>
      <c r="AF305" s="137"/>
      <c r="AG305" s="137"/>
      <c r="AH305" s="137"/>
      <c r="AI305" s="137"/>
      <c r="AJ305" s="137"/>
      <c r="AK305" s="137"/>
      <c r="AL305" s="137"/>
      <c r="AM305" s="137"/>
      <c r="AN305" s="137"/>
      <c r="AO305" s="137"/>
      <c r="AP305" s="137"/>
      <c r="AQ305" s="137"/>
      <c r="AR305" s="137"/>
    </row>
    <row r="306" spans="1:44" ht="15.6" x14ac:dyDescent="0.3">
      <c r="A306" s="137"/>
      <c r="B306" s="137"/>
      <c r="C306" s="137"/>
      <c r="D306" s="137"/>
      <c r="E306" s="137"/>
      <c r="F306" s="137"/>
      <c r="G306" s="137"/>
      <c r="H306" s="137"/>
      <c r="I306" s="137"/>
      <c r="J306" s="137"/>
      <c r="K306" s="137"/>
      <c r="L306" s="137"/>
      <c r="M306" s="137"/>
      <c r="N306" s="137"/>
      <c r="O306" s="137"/>
      <c r="P306" s="137"/>
      <c r="Q306" s="137"/>
      <c r="R306" s="137"/>
      <c r="S306" s="137"/>
      <c r="T306" s="137"/>
      <c r="U306" s="137"/>
      <c r="V306" s="137"/>
      <c r="W306" s="137"/>
      <c r="X306" s="137"/>
      <c r="Y306" s="137"/>
      <c r="Z306" s="137"/>
      <c r="AA306" s="137"/>
      <c r="AB306" s="137"/>
      <c r="AC306" s="137"/>
      <c r="AD306" s="137"/>
      <c r="AE306" s="137"/>
      <c r="AF306" s="137"/>
      <c r="AG306" s="137"/>
      <c r="AH306" s="137"/>
      <c r="AI306" s="137"/>
      <c r="AJ306" s="137"/>
      <c r="AK306" s="137"/>
      <c r="AL306" s="137"/>
      <c r="AM306" s="137"/>
      <c r="AN306" s="137"/>
      <c r="AO306" s="137"/>
      <c r="AP306" s="137"/>
      <c r="AQ306" s="137"/>
      <c r="AR306" s="137"/>
    </row>
    <row r="307" spans="1:44" ht="15.6" x14ac:dyDescent="0.3">
      <c r="A307" s="137"/>
      <c r="B307" s="137"/>
      <c r="C307" s="137"/>
      <c r="D307" s="137"/>
      <c r="E307" s="137"/>
      <c r="F307" s="137"/>
      <c r="G307" s="137"/>
      <c r="H307" s="137"/>
      <c r="I307" s="137"/>
      <c r="J307" s="137"/>
      <c r="K307" s="137"/>
      <c r="L307" s="137"/>
      <c r="M307" s="137"/>
      <c r="N307" s="137"/>
      <c r="O307" s="137"/>
      <c r="P307" s="137"/>
      <c r="Q307" s="137"/>
      <c r="R307" s="137"/>
      <c r="S307" s="137"/>
      <c r="T307" s="137"/>
      <c r="U307" s="137"/>
      <c r="V307" s="137"/>
      <c r="W307" s="137"/>
      <c r="X307" s="137"/>
      <c r="Y307" s="137"/>
      <c r="Z307" s="137"/>
      <c r="AA307" s="137"/>
      <c r="AB307" s="137"/>
      <c r="AC307" s="137"/>
      <c r="AD307" s="137"/>
      <c r="AE307" s="137"/>
      <c r="AF307" s="137"/>
      <c r="AG307" s="137"/>
      <c r="AH307" s="137"/>
      <c r="AI307" s="137"/>
      <c r="AJ307" s="137"/>
      <c r="AK307" s="137"/>
      <c r="AL307" s="137"/>
      <c r="AM307" s="137"/>
      <c r="AN307" s="137"/>
      <c r="AO307" s="137"/>
      <c r="AP307" s="137"/>
      <c r="AQ307" s="137"/>
      <c r="AR307" s="137"/>
    </row>
    <row r="308" spans="1:44" ht="15.6" x14ac:dyDescent="0.3">
      <c r="A308" s="137"/>
      <c r="B308" s="137"/>
      <c r="C308" s="137"/>
      <c r="D308" s="137"/>
      <c r="E308" s="137"/>
      <c r="F308" s="137"/>
      <c r="G308" s="137"/>
      <c r="H308" s="137"/>
      <c r="I308" s="137"/>
      <c r="J308" s="137"/>
      <c r="K308" s="137"/>
      <c r="L308" s="137"/>
      <c r="M308" s="137"/>
      <c r="N308" s="137"/>
      <c r="O308" s="137"/>
      <c r="P308" s="137"/>
      <c r="Q308" s="137"/>
      <c r="R308" s="137"/>
      <c r="S308" s="137"/>
      <c r="T308" s="137"/>
      <c r="U308" s="137"/>
      <c r="V308" s="137"/>
      <c r="W308" s="137"/>
      <c r="X308" s="137"/>
      <c r="Y308" s="137"/>
      <c r="Z308" s="137"/>
      <c r="AA308" s="137"/>
      <c r="AB308" s="137"/>
      <c r="AC308" s="137"/>
      <c r="AD308" s="137"/>
      <c r="AE308" s="137"/>
      <c r="AF308" s="137"/>
      <c r="AG308" s="137"/>
      <c r="AH308" s="137"/>
      <c r="AI308" s="137"/>
      <c r="AJ308" s="137"/>
      <c r="AK308" s="137"/>
      <c r="AL308" s="137"/>
      <c r="AM308" s="137"/>
      <c r="AN308" s="137"/>
      <c r="AO308" s="137"/>
      <c r="AP308" s="137"/>
      <c r="AQ308" s="137"/>
      <c r="AR308" s="137"/>
    </row>
    <row r="309" spans="1:44" ht="15.6" x14ac:dyDescent="0.3">
      <c r="A309" s="137"/>
      <c r="B309" s="137"/>
      <c r="C309" s="137"/>
      <c r="D309" s="137"/>
      <c r="E309" s="137"/>
      <c r="F309" s="137"/>
      <c r="G309" s="137"/>
      <c r="H309" s="137"/>
      <c r="I309" s="137"/>
      <c r="J309" s="137"/>
      <c r="K309" s="137"/>
      <c r="L309" s="137"/>
      <c r="M309" s="137"/>
      <c r="N309" s="137"/>
      <c r="O309" s="137"/>
      <c r="P309" s="137"/>
      <c r="Q309" s="137"/>
      <c r="R309" s="137"/>
      <c r="S309" s="137"/>
      <c r="T309" s="137"/>
      <c r="U309" s="137"/>
      <c r="V309" s="137"/>
      <c r="W309" s="137"/>
      <c r="X309" s="137"/>
      <c r="Y309" s="137"/>
      <c r="Z309" s="137"/>
      <c r="AA309" s="137"/>
      <c r="AB309" s="137"/>
      <c r="AC309" s="137"/>
      <c r="AD309" s="137"/>
      <c r="AE309" s="137"/>
      <c r="AF309" s="137"/>
      <c r="AG309" s="137"/>
      <c r="AH309" s="137"/>
      <c r="AI309" s="137"/>
      <c r="AJ309" s="137"/>
      <c r="AK309" s="137"/>
      <c r="AL309" s="137"/>
      <c r="AM309" s="137"/>
      <c r="AN309" s="137"/>
      <c r="AO309" s="137"/>
      <c r="AP309" s="137"/>
      <c r="AQ309" s="137"/>
      <c r="AR309" s="137"/>
    </row>
    <row r="310" spans="1:44" ht="15.6" x14ac:dyDescent="0.3">
      <c r="A310" s="137"/>
      <c r="B310" s="137"/>
      <c r="C310" s="137"/>
      <c r="D310" s="137"/>
      <c r="E310" s="137"/>
      <c r="F310" s="137"/>
      <c r="G310" s="137"/>
      <c r="H310" s="137"/>
      <c r="I310" s="137"/>
      <c r="J310" s="137"/>
      <c r="K310" s="137"/>
      <c r="L310" s="137"/>
      <c r="M310" s="137"/>
      <c r="N310" s="137"/>
      <c r="O310" s="137"/>
      <c r="P310" s="137"/>
      <c r="Q310" s="137"/>
      <c r="R310" s="137"/>
      <c r="S310" s="137"/>
      <c r="T310" s="137"/>
      <c r="U310" s="137"/>
      <c r="V310" s="137"/>
      <c r="W310" s="137"/>
      <c r="X310" s="137"/>
      <c r="Y310" s="137"/>
      <c r="Z310" s="137"/>
      <c r="AA310" s="137"/>
      <c r="AB310" s="137"/>
      <c r="AC310" s="137"/>
      <c r="AD310" s="137"/>
      <c r="AE310" s="137"/>
      <c r="AF310" s="137"/>
      <c r="AG310" s="137"/>
      <c r="AH310" s="137"/>
      <c r="AI310" s="137"/>
      <c r="AJ310" s="137"/>
      <c r="AK310" s="137"/>
      <c r="AL310" s="137"/>
      <c r="AM310" s="137"/>
      <c r="AN310" s="137"/>
      <c r="AO310" s="137"/>
      <c r="AP310" s="137"/>
      <c r="AQ310" s="137"/>
      <c r="AR310" s="137"/>
    </row>
    <row r="311" spans="1:44" ht="15.6" x14ac:dyDescent="0.3">
      <c r="A311" s="137"/>
      <c r="B311" s="137"/>
      <c r="C311" s="137"/>
      <c r="D311" s="137"/>
      <c r="E311" s="137"/>
      <c r="F311" s="137"/>
      <c r="G311" s="137"/>
      <c r="H311" s="137"/>
      <c r="I311" s="137"/>
      <c r="J311" s="137"/>
      <c r="K311" s="137"/>
      <c r="L311" s="137"/>
      <c r="M311" s="137"/>
      <c r="N311" s="137"/>
      <c r="O311" s="137"/>
      <c r="P311" s="137"/>
      <c r="Q311" s="137"/>
      <c r="R311" s="137"/>
      <c r="S311" s="137"/>
      <c r="T311" s="137"/>
      <c r="U311" s="137"/>
      <c r="V311" s="137"/>
      <c r="W311" s="137"/>
      <c r="X311" s="137"/>
      <c r="Y311" s="137"/>
      <c r="Z311" s="137"/>
      <c r="AA311" s="137"/>
      <c r="AB311" s="137"/>
      <c r="AC311" s="137"/>
      <c r="AD311" s="137"/>
      <c r="AE311" s="137"/>
      <c r="AF311" s="137"/>
      <c r="AG311" s="137"/>
      <c r="AH311" s="137"/>
      <c r="AI311" s="137"/>
      <c r="AJ311" s="137"/>
      <c r="AK311" s="137"/>
      <c r="AL311" s="137"/>
      <c r="AM311" s="137"/>
      <c r="AN311" s="137"/>
      <c r="AO311" s="137"/>
      <c r="AP311" s="137"/>
      <c r="AQ311" s="137"/>
      <c r="AR311" s="137"/>
    </row>
    <row r="312" spans="1:44" ht="15.6" x14ac:dyDescent="0.3">
      <c r="A312" s="137"/>
      <c r="B312" s="137"/>
      <c r="C312" s="137"/>
      <c r="D312" s="137"/>
      <c r="E312" s="137"/>
      <c r="F312" s="137"/>
      <c r="G312" s="137"/>
      <c r="H312" s="137"/>
      <c r="I312" s="137"/>
      <c r="J312" s="137"/>
      <c r="K312" s="137"/>
      <c r="L312" s="137"/>
      <c r="M312" s="137"/>
      <c r="N312" s="137"/>
      <c r="O312" s="137"/>
      <c r="P312" s="137"/>
      <c r="Q312" s="137"/>
      <c r="R312" s="137"/>
      <c r="S312" s="137"/>
      <c r="T312" s="137"/>
      <c r="U312" s="137"/>
      <c r="V312" s="137"/>
      <c r="W312" s="137"/>
      <c r="X312" s="137"/>
      <c r="Y312" s="137"/>
      <c r="Z312" s="137"/>
      <c r="AA312" s="137"/>
      <c r="AB312" s="137"/>
      <c r="AC312" s="137"/>
      <c r="AD312" s="137"/>
      <c r="AE312" s="137"/>
      <c r="AF312" s="137"/>
      <c r="AG312" s="137"/>
      <c r="AH312" s="137"/>
      <c r="AI312" s="137"/>
      <c r="AJ312" s="137"/>
      <c r="AK312" s="137"/>
      <c r="AL312" s="137"/>
      <c r="AM312" s="137"/>
      <c r="AN312" s="137"/>
      <c r="AO312" s="137"/>
      <c r="AP312" s="137"/>
      <c r="AQ312" s="137"/>
      <c r="AR312" s="137"/>
    </row>
    <row r="313" spans="1:44" ht="15.6" x14ac:dyDescent="0.3">
      <c r="A313" s="137"/>
      <c r="B313" s="137"/>
      <c r="C313" s="137"/>
      <c r="D313" s="137"/>
      <c r="E313" s="137"/>
      <c r="F313" s="137"/>
      <c r="G313" s="137"/>
      <c r="H313" s="137"/>
      <c r="I313" s="137"/>
      <c r="J313" s="137"/>
      <c r="K313" s="137"/>
      <c r="L313" s="137"/>
      <c r="M313" s="137"/>
      <c r="N313" s="137"/>
      <c r="O313" s="137"/>
      <c r="P313" s="137"/>
      <c r="Q313" s="137"/>
      <c r="R313" s="137"/>
      <c r="S313" s="137"/>
      <c r="T313" s="137"/>
      <c r="U313" s="137"/>
      <c r="V313" s="137"/>
      <c r="W313" s="137"/>
      <c r="X313" s="137"/>
      <c r="Y313" s="137"/>
      <c r="Z313" s="137"/>
      <c r="AA313" s="137"/>
      <c r="AB313" s="137"/>
      <c r="AC313" s="137"/>
      <c r="AD313" s="137"/>
      <c r="AE313" s="137"/>
      <c r="AF313" s="137"/>
      <c r="AG313" s="137"/>
      <c r="AH313" s="137"/>
      <c r="AI313" s="137"/>
      <c r="AJ313" s="137"/>
      <c r="AK313" s="137"/>
      <c r="AL313" s="137"/>
      <c r="AM313" s="137"/>
      <c r="AN313" s="137"/>
      <c r="AO313" s="137"/>
      <c r="AP313" s="137"/>
      <c r="AQ313" s="137"/>
      <c r="AR313" s="137"/>
    </row>
    <row r="314" spans="1:44" ht="15.6" x14ac:dyDescent="0.3">
      <c r="A314" s="137"/>
      <c r="B314" s="137"/>
      <c r="C314" s="137"/>
      <c r="D314" s="137"/>
      <c r="E314" s="137"/>
      <c r="F314" s="137"/>
      <c r="G314" s="137"/>
      <c r="H314" s="137"/>
      <c r="I314" s="137"/>
      <c r="J314" s="137"/>
      <c r="K314" s="137"/>
      <c r="L314" s="137"/>
      <c r="M314" s="137"/>
      <c r="N314" s="137"/>
      <c r="O314" s="137"/>
      <c r="P314" s="137"/>
      <c r="Q314" s="137"/>
      <c r="R314" s="137"/>
      <c r="S314" s="137"/>
      <c r="T314" s="137"/>
      <c r="U314" s="137"/>
      <c r="V314" s="137"/>
      <c r="W314" s="137"/>
      <c r="X314" s="137"/>
      <c r="Y314" s="137"/>
      <c r="Z314" s="137"/>
      <c r="AA314" s="137"/>
      <c r="AB314" s="137"/>
      <c r="AC314" s="137"/>
      <c r="AD314" s="137"/>
      <c r="AE314" s="137"/>
      <c r="AF314" s="137"/>
      <c r="AG314" s="137"/>
      <c r="AH314" s="137"/>
      <c r="AI314" s="137"/>
      <c r="AJ314" s="137"/>
      <c r="AK314" s="137"/>
      <c r="AL314" s="137"/>
      <c r="AM314" s="137"/>
      <c r="AN314" s="137"/>
      <c r="AO314" s="137"/>
      <c r="AP314" s="137"/>
      <c r="AQ314" s="137"/>
      <c r="AR314" s="137"/>
    </row>
    <row r="315" spans="1:44" ht="15.6" x14ac:dyDescent="0.3">
      <c r="A315" s="137"/>
      <c r="B315" s="137"/>
      <c r="C315" s="137"/>
      <c r="D315" s="137"/>
      <c r="E315" s="137"/>
      <c r="F315" s="137"/>
      <c r="G315" s="137"/>
      <c r="H315" s="137"/>
      <c r="I315" s="137"/>
      <c r="J315" s="137"/>
      <c r="K315" s="137"/>
      <c r="L315" s="137"/>
      <c r="M315" s="137"/>
      <c r="N315" s="137"/>
      <c r="O315" s="137"/>
      <c r="P315" s="137"/>
      <c r="Q315" s="137"/>
      <c r="R315" s="137"/>
      <c r="S315" s="137"/>
      <c r="T315" s="137"/>
      <c r="U315" s="137"/>
      <c r="V315" s="137"/>
      <c r="W315" s="137"/>
      <c r="X315" s="137"/>
      <c r="Y315" s="137"/>
      <c r="Z315" s="137"/>
      <c r="AA315" s="137"/>
      <c r="AB315" s="137"/>
      <c r="AC315" s="137"/>
      <c r="AD315" s="137"/>
      <c r="AE315" s="137"/>
      <c r="AF315" s="137"/>
      <c r="AG315" s="137"/>
      <c r="AH315" s="137"/>
      <c r="AI315" s="137"/>
      <c r="AJ315" s="137"/>
      <c r="AK315" s="137"/>
      <c r="AL315" s="137"/>
      <c r="AM315" s="137"/>
      <c r="AN315" s="137"/>
      <c r="AO315" s="137"/>
      <c r="AP315" s="137"/>
      <c r="AQ315" s="137"/>
      <c r="AR315" s="137"/>
    </row>
    <row r="316" spans="1:44" ht="15.6" x14ac:dyDescent="0.3">
      <c r="A316" s="137"/>
      <c r="B316" s="137"/>
      <c r="C316" s="137"/>
      <c r="D316" s="137"/>
      <c r="E316" s="137"/>
      <c r="F316" s="137"/>
      <c r="G316" s="137"/>
      <c r="H316" s="137"/>
      <c r="I316" s="137"/>
      <c r="J316" s="137"/>
      <c r="K316" s="137"/>
      <c r="L316" s="137"/>
      <c r="M316" s="137"/>
      <c r="N316" s="137"/>
      <c r="O316" s="137"/>
      <c r="P316" s="137"/>
      <c r="Q316" s="137"/>
      <c r="R316" s="137"/>
      <c r="S316" s="137"/>
      <c r="T316" s="137"/>
      <c r="U316" s="137"/>
      <c r="V316" s="137"/>
      <c r="W316" s="137"/>
      <c r="X316" s="137"/>
      <c r="Y316" s="137"/>
      <c r="Z316" s="137"/>
      <c r="AA316" s="137"/>
      <c r="AB316" s="137"/>
      <c r="AC316" s="137"/>
      <c r="AD316" s="137"/>
      <c r="AE316" s="137"/>
      <c r="AF316" s="137"/>
      <c r="AG316" s="137"/>
      <c r="AH316" s="137"/>
      <c r="AI316" s="137"/>
      <c r="AJ316" s="137"/>
      <c r="AK316" s="137"/>
      <c r="AL316" s="137"/>
      <c r="AM316" s="137"/>
      <c r="AN316" s="137"/>
      <c r="AO316" s="137"/>
      <c r="AP316" s="137"/>
      <c r="AQ316" s="137"/>
      <c r="AR316" s="137"/>
    </row>
    <row r="317" spans="1:44" ht="15.6" x14ac:dyDescent="0.3">
      <c r="A317" s="137"/>
      <c r="B317" s="137"/>
      <c r="C317" s="137"/>
      <c r="D317" s="137"/>
      <c r="E317" s="137"/>
      <c r="F317" s="137"/>
      <c r="G317" s="137"/>
      <c r="H317" s="137"/>
      <c r="I317" s="137"/>
      <c r="J317" s="137"/>
      <c r="K317" s="137"/>
      <c r="L317" s="137"/>
      <c r="M317" s="137"/>
      <c r="N317" s="137"/>
      <c r="O317" s="137"/>
      <c r="P317" s="137"/>
      <c r="Q317" s="137"/>
      <c r="R317" s="137"/>
      <c r="S317" s="137"/>
      <c r="T317" s="137"/>
      <c r="U317" s="137"/>
      <c r="V317" s="137"/>
      <c r="W317" s="137"/>
      <c r="X317" s="137"/>
      <c r="Y317" s="137"/>
      <c r="Z317" s="137"/>
      <c r="AA317" s="137"/>
      <c r="AB317" s="137"/>
      <c r="AC317" s="137"/>
      <c r="AD317" s="137"/>
      <c r="AE317" s="137"/>
      <c r="AF317" s="137"/>
      <c r="AG317" s="137"/>
      <c r="AH317" s="137"/>
      <c r="AI317" s="137"/>
      <c r="AJ317" s="137"/>
      <c r="AK317" s="137"/>
      <c r="AL317" s="137"/>
      <c r="AM317" s="137"/>
      <c r="AN317" s="137"/>
      <c r="AO317" s="137"/>
      <c r="AP317" s="137"/>
      <c r="AQ317" s="137"/>
      <c r="AR317" s="137"/>
    </row>
    <row r="318" spans="1:44" ht="15.6" x14ac:dyDescent="0.3">
      <c r="A318" s="137"/>
      <c r="B318" s="137"/>
      <c r="C318" s="137"/>
      <c r="D318" s="137"/>
      <c r="E318" s="137"/>
      <c r="F318" s="137"/>
      <c r="G318" s="137"/>
      <c r="H318" s="137"/>
      <c r="I318" s="137"/>
      <c r="J318" s="137"/>
      <c r="K318" s="137"/>
      <c r="L318" s="137"/>
      <c r="M318" s="137"/>
      <c r="N318" s="137"/>
      <c r="O318" s="137"/>
      <c r="P318" s="137"/>
      <c r="Q318" s="137"/>
      <c r="R318" s="137"/>
      <c r="S318" s="137"/>
      <c r="T318" s="137"/>
      <c r="U318" s="137"/>
      <c r="V318" s="137"/>
      <c r="W318" s="137"/>
      <c r="X318" s="137"/>
      <c r="Y318" s="137"/>
      <c r="Z318" s="137"/>
      <c r="AA318" s="137"/>
      <c r="AB318" s="137"/>
      <c r="AC318" s="137"/>
      <c r="AD318" s="137"/>
      <c r="AE318" s="137"/>
      <c r="AF318" s="137"/>
      <c r="AG318" s="137"/>
      <c r="AH318" s="137"/>
      <c r="AI318" s="137"/>
      <c r="AJ318" s="137"/>
      <c r="AK318" s="137"/>
      <c r="AL318" s="137"/>
      <c r="AM318" s="137"/>
      <c r="AN318" s="137"/>
      <c r="AO318" s="137"/>
      <c r="AP318" s="137"/>
      <c r="AQ318" s="137"/>
      <c r="AR318" s="137"/>
    </row>
    <row r="319" spans="1:44" ht="15.6" x14ac:dyDescent="0.3">
      <c r="A319" s="137"/>
      <c r="B319" s="137"/>
      <c r="C319" s="137"/>
      <c r="D319" s="137"/>
      <c r="E319" s="137"/>
      <c r="F319" s="137"/>
      <c r="G319" s="137"/>
      <c r="H319" s="137"/>
      <c r="I319" s="137"/>
      <c r="J319" s="137"/>
      <c r="K319" s="137"/>
      <c r="L319" s="137"/>
      <c r="M319" s="137"/>
      <c r="N319" s="137"/>
      <c r="O319" s="137"/>
      <c r="P319" s="137"/>
      <c r="Q319" s="137"/>
      <c r="R319" s="137"/>
      <c r="S319" s="137"/>
      <c r="T319" s="137"/>
      <c r="U319" s="137"/>
      <c r="V319" s="137"/>
      <c r="W319" s="137"/>
      <c r="X319" s="137"/>
      <c r="Y319" s="137"/>
      <c r="Z319" s="137"/>
      <c r="AA319" s="137"/>
      <c r="AB319" s="137"/>
      <c r="AC319" s="137"/>
      <c r="AD319" s="137"/>
      <c r="AE319" s="137"/>
      <c r="AF319" s="137"/>
      <c r="AG319" s="137"/>
      <c r="AH319" s="137"/>
      <c r="AI319" s="137"/>
      <c r="AJ319" s="137"/>
      <c r="AK319" s="137"/>
      <c r="AL319" s="137"/>
      <c r="AM319" s="137"/>
      <c r="AN319" s="137"/>
      <c r="AO319" s="137"/>
      <c r="AP319" s="137"/>
      <c r="AQ319" s="137"/>
      <c r="AR319" s="137"/>
    </row>
    <row r="320" spans="1:44" ht="15.6" x14ac:dyDescent="0.3">
      <c r="A320" s="137"/>
      <c r="B320" s="137"/>
      <c r="C320" s="137"/>
      <c r="D320" s="137"/>
      <c r="E320" s="137"/>
      <c r="F320" s="137"/>
      <c r="G320" s="137"/>
      <c r="H320" s="137"/>
      <c r="I320" s="137"/>
      <c r="J320" s="137"/>
      <c r="K320" s="137"/>
      <c r="L320" s="137"/>
      <c r="M320" s="137"/>
      <c r="N320" s="137"/>
      <c r="O320" s="137"/>
      <c r="P320" s="137"/>
      <c r="Q320" s="137"/>
      <c r="R320" s="137"/>
      <c r="S320" s="137"/>
      <c r="T320" s="137"/>
      <c r="U320" s="137"/>
      <c r="V320" s="137"/>
      <c r="W320" s="137"/>
      <c r="X320" s="137"/>
      <c r="Y320" s="137"/>
      <c r="Z320" s="137"/>
      <c r="AA320" s="137"/>
      <c r="AB320" s="137"/>
      <c r="AC320" s="137"/>
      <c r="AD320" s="137"/>
      <c r="AE320" s="137"/>
      <c r="AF320" s="137"/>
      <c r="AG320" s="137"/>
      <c r="AH320" s="137"/>
      <c r="AI320" s="137"/>
      <c r="AJ320" s="137"/>
      <c r="AK320" s="137"/>
      <c r="AL320" s="137"/>
      <c r="AM320" s="137"/>
      <c r="AN320" s="137"/>
      <c r="AO320" s="137"/>
      <c r="AP320" s="137"/>
      <c r="AQ320" s="137"/>
      <c r="AR320" s="137"/>
    </row>
    <row r="321" spans="1:44" ht="15.6" x14ac:dyDescent="0.3">
      <c r="A321" s="137"/>
      <c r="B321" s="137"/>
      <c r="C321" s="137"/>
      <c r="D321" s="137"/>
      <c r="E321" s="137"/>
      <c r="F321" s="137"/>
      <c r="G321" s="137"/>
      <c r="H321" s="137"/>
      <c r="I321" s="137"/>
      <c r="J321" s="137"/>
      <c r="K321" s="137"/>
      <c r="L321" s="137"/>
      <c r="M321" s="137"/>
      <c r="N321" s="137"/>
      <c r="O321" s="137"/>
      <c r="P321" s="137"/>
      <c r="Q321" s="137"/>
      <c r="R321" s="137"/>
      <c r="S321" s="137"/>
      <c r="T321" s="137"/>
      <c r="U321" s="137"/>
      <c r="V321" s="137"/>
      <c r="W321" s="137"/>
      <c r="X321" s="137"/>
      <c r="Y321" s="137"/>
      <c r="Z321" s="137"/>
      <c r="AA321" s="137"/>
      <c r="AB321" s="137"/>
      <c r="AC321" s="137"/>
      <c r="AD321" s="137"/>
      <c r="AE321" s="137"/>
      <c r="AF321" s="137"/>
      <c r="AG321" s="137"/>
      <c r="AH321" s="137"/>
      <c r="AI321" s="137"/>
      <c r="AJ321" s="137"/>
      <c r="AK321" s="137"/>
      <c r="AL321" s="137"/>
      <c r="AM321" s="137"/>
      <c r="AN321" s="137"/>
      <c r="AO321" s="137"/>
      <c r="AP321" s="137"/>
      <c r="AQ321" s="137"/>
      <c r="AR321" s="137"/>
    </row>
    <row r="322" spans="1:44" ht="15.6" x14ac:dyDescent="0.3">
      <c r="A322" s="137"/>
      <c r="B322" s="137"/>
      <c r="C322" s="137"/>
      <c r="D322" s="137"/>
      <c r="E322" s="137"/>
      <c r="F322" s="137"/>
      <c r="G322" s="137"/>
      <c r="H322" s="137"/>
      <c r="I322" s="137"/>
      <c r="J322" s="137"/>
      <c r="K322" s="137"/>
      <c r="L322" s="137"/>
      <c r="M322" s="137"/>
      <c r="N322" s="137"/>
      <c r="O322" s="137"/>
      <c r="P322" s="137"/>
      <c r="Q322" s="137"/>
      <c r="R322" s="137"/>
      <c r="S322" s="137"/>
      <c r="T322" s="137"/>
      <c r="U322" s="137"/>
      <c r="V322" s="137"/>
      <c r="W322" s="137"/>
      <c r="X322" s="137"/>
      <c r="Y322" s="137"/>
      <c r="Z322" s="137"/>
      <c r="AA322" s="137"/>
      <c r="AB322" s="137"/>
      <c r="AC322" s="137"/>
      <c r="AD322" s="137"/>
      <c r="AE322" s="137"/>
      <c r="AF322" s="137"/>
      <c r="AG322" s="137"/>
      <c r="AH322" s="137"/>
      <c r="AI322" s="137"/>
      <c r="AJ322" s="137"/>
      <c r="AK322" s="137"/>
      <c r="AL322" s="137"/>
      <c r="AM322" s="137"/>
      <c r="AN322" s="137"/>
      <c r="AO322" s="137"/>
      <c r="AP322" s="137"/>
      <c r="AQ322" s="137"/>
      <c r="AR322" s="137"/>
    </row>
    <row r="323" spans="1:44" ht="15.6" x14ac:dyDescent="0.3">
      <c r="A323" s="137"/>
      <c r="B323" s="137"/>
      <c r="C323" s="137"/>
      <c r="D323" s="137"/>
      <c r="E323" s="137"/>
      <c r="F323" s="137"/>
      <c r="G323" s="137"/>
      <c r="H323" s="137"/>
      <c r="I323" s="137"/>
      <c r="J323" s="137"/>
      <c r="K323" s="137"/>
      <c r="L323" s="137"/>
      <c r="M323" s="137"/>
      <c r="N323" s="137"/>
      <c r="O323" s="137"/>
      <c r="P323" s="137"/>
      <c r="Q323" s="137"/>
      <c r="R323" s="137"/>
      <c r="S323" s="137"/>
      <c r="T323" s="137"/>
      <c r="U323" s="137"/>
      <c r="V323" s="137"/>
      <c r="W323" s="137"/>
      <c r="X323" s="137"/>
      <c r="Y323" s="137"/>
      <c r="Z323" s="137"/>
      <c r="AA323" s="137"/>
      <c r="AB323" s="137"/>
      <c r="AC323" s="137"/>
      <c r="AD323" s="137"/>
      <c r="AE323" s="137"/>
      <c r="AF323" s="137"/>
      <c r="AG323" s="137"/>
      <c r="AH323" s="137"/>
      <c r="AI323" s="137"/>
      <c r="AJ323" s="137"/>
      <c r="AK323" s="137"/>
      <c r="AL323" s="137"/>
      <c r="AM323" s="137"/>
      <c r="AN323" s="137"/>
      <c r="AO323" s="137"/>
      <c r="AP323" s="137"/>
      <c r="AQ323" s="137"/>
      <c r="AR323" s="137"/>
    </row>
    <row r="324" spans="1:44" ht="15.6" x14ac:dyDescent="0.3">
      <c r="A324" s="137"/>
      <c r="B324" s="137"/>
      <c r="C324" s="137"/>
      <c r="D324" s="137"/>
      <c r="E324" s="137"/>
      <c r="F324" s="137"/>
      <c r="G324" s="137"/>
      <c r="H324" s="137"/>
      <c r="I324" s="137"/>
      <c r="J324" s="137"/>
      <c r="K324" s="137"/>
      <c r="L324" s="137"/>
      <c r="M324" s="137"/>
      <c r="N324" s="137"/>
      <c r="O324" s="137"/>
      <c r="P324" s="137"/>
      <c r="Q324" s="137"/>
      <c r="R324" s="137"/>
      <c r="S324" s="137"/>
      <c r="T324" s="137"/>
      <c r="U324" s="137"/>
      <c r="V324" s="137"/>
      <c r="W324" s="137"/>
      <c r="X324" s="137"/>
      <c r="Y324" s="137"/>
      <c r="Z324" s="137"/>
      <c r="AA324" s="137"/>
      <c r="AB324" s="137"/>
      <c r="AC324" s="137"/>
      <c r="AD324" s="137"/>
      <c r="AE324" s="137"/>
      <c r="AF324" s="137"/>
      <c r="AG324" s="137"/>
      <c r="AH324" s="137"/>
      <c r="AI324" s="137"/>
      <c r="AJ324" s="137"/>
      <c r="AK324" s="137"/>
      <c r="AL324" s="137"/>
      <c r="AM324" s="137"/>
      <c r="AN324" s="137"/>
      <c r="AO324" s="137"/>
      <c r="AP324" s="137"/>
      <c r="AQ324" s="137"/>
      <c r="AR324" s="137"/>
    </row>
    <row r="325" spans="1:44" ht="15.6" x14ac:dyDescent="0.3">
      <c r="A325" s="137"/>
      <c r="B325" s="137"/>
      <c r="C325" s="137"/>
      <c r="D325" s="137"/>
      <c r="E325" s="137"/>
      <c r="F325" s="137"/>
      <c r="G325" s="137"/>
      <c r="H325" s="137"/>
      <c r="I325" s="137"/>
      <c r="J325" s="137"/>
      <c r="K325" s="137"/>
      <c r="L325" s="137"/>
      <c r="M325" s="137"/>
      <c r="N325" s="137"/>
      <c r="O325" s="137"/>
      <c r="P325" s="137"/>
      <c r="Q325" s="137"/>
      <c r="R325" s="137"/>
      <c r="S325" s="137"/>
      <c r="T325" s="137"/>
      <c r="U325" s="137"/>
      <c r="V325" s="137"/>
      <c r="W325" s="137"/>
      <c r="X325" s="137"/>
      <c r="Y325" s="137"/>
      <c r="Z325" s="137"/>
      <c r="AA325" s="137"/>
      <c r="AB325" s="137"/>
      <c r="AC325" s="137"/>
      <c r="AD325" s="137"/>
      <c r="AE325" s="137"/>
      <c r="AF325" s="137"/>
      <c r="AG325" s="137"/>
      <c r="AH325" s="137"/>
      <c r="AI325" s="137"/>
      <c r="AJ325" s="137"/>
      <c r="AK325" s="137"/>
      <c r="AL325" s="137"/>
      <c r="AM325" s="137"/>
      <c r="AN325" s="137"/>
      <c r="AO325" s="137"/>
      <c r="AP325" s="137"/>
      <c r="AQ325" s="137"/>
      <c r="AR325" s="137"/>
    </row>
    <row r="326" spans="1:44" ht="15.6" x14ac:dyDescent="0.3">
      <c r="A326" s="137"/>
      <c r="B326" s="137"/>
      <c r="C326" s="137"/>
      <c r="D326" s="137"/>
      <c r="E326" s="137"/>
      <c r="F326" s="137"/>
      <c r="G326" s="137"/>
      <c r="H326" s="137"/>
      <c r="I326" s="137"/>
      <c r="J326" s="137"/>
      <c r="K326" s="137"/>
      <c r="L326" s="137"/>
      <c r="M326" s="137"/>
      <c r="N326" s="137"/>
      <c r="O326" s="137"/>
      <c r="P326" s="137"/>
      <c r="Q326" s="137"/>
      <c r="R326" s="137"/>
      <c r="S326" s="137"/>
      <c r="T326" s="137"/>
      <c r="U326" s="137"/>
      <c r="V326" s="137"/>
      <c r="W326" s="137"/>
      <c r="X326" s="137"/>
      <c r="Y326" s="137"/>
      <c r="Z326" s="137"/>
      <c r="AA326" s="137"/>
      <c r="AB326" s="137"/>
      <c r="AC326" s="137"/>
      <c r="AD326" s="137"/>
      <c r="AE326" s="137"/>
      <c r="AF326" s="137"/>
      <c r="AG326" s="137"/>
      <c r="AH326" s="137"/>
      <c r="AI326" s="137"/>
      <c r="AJ326" s="137"/>
      <c r="AK326" s="137"/>
      <c r="AL326" s="137"/>
      <c r="AM326" s="137"/>
      <c r="AN326" s="137"/>
      <c r="AO326" s="137"/>
      <c r="AP326" s="137"/>
      <c r="AQ326" s="137"/>
      <c r="AR326" s="137"/>
    </row>
    <row r="327" spans="1:44" ht="15.6" x14ac:dyDescent="0.3">
      <c r="A327" s="137"/>
      <c r="B327" s="137"/>
      <c r="C327" s="137"/>
      <c r="D327" s="137"/>
      <c r="E327" s="137"/>
      <c r="F327" s="137"/>
      <c r="G327" s="137"/>
      <c r="H327" s="137"/>
      <c r="I327" s="137"/>
      <c r="J327" s="137"/>
      <c r="K327" s="137"/>
      <c r="L327" s="137"/>
      <c r="M327" s="137"/>
      <c r="N327" s="137"/>
      <c r="O327" s="137"/>
      <c r="P327" s="137"/>
      <c r="Q327" s="137"/>
      <c r="R327" s="137"/>
      <c r="S327" s="137"/>
      <c r="T327" s="137"/>
      <c r="U327" s="137"/>
      <c r="V327" s="137"/>
      <c r="W327" s="137"/>
      <c r="X327" s="137"/>
      <c r="Y327" s="137"/>
      <c r="Z327" s="137"/>
      <c r="AA327" s="137"/>
      <c r="AB327" s="137"/>
      <c r="AC327" s="137"/>
      <c r="AD327" s="137"/>
      <c r="AE327" s="137"/>
      <c r="AF327" s="137"/>
      <c r="AG327" s="137"/>
      <c r="AH327" s="137"/>
      <c r="AI327" s="137"/>
      <c r="AJ327" s="137"/>
      <c r="AK327" s="137"/>
      <c r="AL327" s="137"/>
      <c r="AM327" s="137"/>
      <c r="AN327" s="137"/>
      <c r="AO327" s="137"/>
      <c r="AP327" s="137"/>
      <c r="AQ327" s="137"/>
      <c r="AR327" s="137"/>
    </row>
    <row r="328" spans="1:44" ht="15.6" x14ac:dyDescent="0.3">
      <c r="A328" s="137"/>
      <c r="B328" s="137"/>
      <c r="C328" s="137"/>
      <c r="D328" s="137"/>
      <c r="E328" s="137"/>
      <c r="F328" s="137"/>
      <c r="G328" s="137"/>
      <c r="H328" s="137"/>
      <c r="I328" s="137"/>
      <c r="J328" s="137"/>
      <c r="K328" s="137"/>
      <c r="L328" s="137"/>
      <c r="M328" s="137"/>
      <c r="N328" s="137"/>
      <c r="O328" s="137"/>
      <c r="P328" s="137"/>
      <c r="Q328" s="137"/>
      <c r="R328" s="137"/>
      <c r="S328" s="137"/>
      <c r="T328" s="137"/>
      <c r="U328" s="137"/>
      <c r="V328" s="137"/>
      <c r="W328" s="137"/>
      <c r="X328" s="137"/>
      <c r="Y328" s="137"/>
      <c r="Z328" s="137"/>
      <c r="AA328" s="137"/>
      <c r="AB328" s="137"/>
      <c r="AC328" s="137"/>
      <c r="AD328" s="137"/>
      <c r="AE328" s="137"/>
      <c r="AF328" s="137"/>
      <c r="AG328" s="137"/>
      <c r="AH328" s="137"/>
      <c r="AI328" s="137"/>
      <c r="AJ328" s="137"/>
      <c r="AK328" s="137"/>
      <c r="AL328" s="137"/>
      <c r="AM328" s="137"/>
      <c r="AN328" s="137"/>
      <c r="AO328" s="137"/>
      <c r="AP328" s="137"/>
      <c r="AQ328" s="137"/>
      <c r="AR328" s="137"/>
    </row>
    <row r="329" spans="1:44" ht="15.6" x14ac:dyDescent="0.3">
      <c r="A329" s="137"/>
      <c r="B329" s="137"/>
      <c r="C329" s="137"/>
      <c r="D329" s="137"/>
      <c r="E329" s="137"/>
      <c r="F329" s="137"/>
      <c r="G329" s="137"/>
      <c r="H329" s="137"/>
      <c r="I329" s="137"/>
      <c r="J329" s="137"/>
      <c r="K329" s="137"/>
      <c r="L329" s="137"/>
      <c r="M329" s="137"/>
      <c r="N329" s="137"/>
      <c r="O329" s="137"/>
      <c r="P329" s="137"/>
      <c r="Q329" s="137"/>
      <c r="R329" s="137"/>
      <c r="S329" s="137"/>
      <c r="T329" s="137"/>
      <c r="U329" s="137"/>
      <c r="V329" s="137"/>
      <c r="W329" s="137"/>
      <c r="X329" s="137"/>
      <c r="Y329" s="137"/>
      <c r="Z329" s="137"/>
      <c r="AA329" s="137"/>
      <c r="AB329" s="137"/>
      <c r="AC329" s="137"/>
      <c r="AD329" s="137"/>
      <c r="AE329" s="137"/>
      <c r="AF329" s="137"/>
      <c r="AG329" s="137"/>
      <c r="AH329" s="137"/>
      <c r="AI329" s="137"/>
      <c r="AJ329" s="137"/>
      <c r="AK329" s="137"/>
      <c r="AL329" s="137"/>
      <c r="AM329" s="137"/>
      <c r="AN329" s="137"/>
      <c r="AO329" s="137"/>
      <c r="AP329" s="137"/>
      <c r="AQ329" s="137"/>
      <c r="AR329" s="137"/>
    </row>
    <row r="330" spans="1:44" ht="15.6" x14ac:dyDescent="0.3">
      <c r="A330" s="137"/>
      <c r="B330" s="137"/>
      <c r="C330" s="137"/>
      <c r="D330" s="137"/>
      <c r="E330" s="137"/>
      <c r="F330" s="137"/>
      <c r="G330" s="137"/>
      <c r="H330" s="137"/>
      <c r="I330" s="137"/>
      <c r="J330" s="137"/>
      <c r="K330" s="137"/>
      <c r="L330" s="137"/>
      <c r="M330" s="137"/>
      <c r="N330" s="137"/>
      <c r="O330" s="137"/>
      <c r="P330" s="137"/>
      <c r="Q330" s="137"/>
      <c r="R330" s="137"/>
      <c r="S330" s="137"/>
      <c r="T330" s="137"/>
      <c r="U330" s="137"/>
      <c r="V330" s="137"/>
      <c r="W330" s="137"/>
      <c r="X330" s="137"/>
      <c r="Y330" s="137"/>
      <c r="Z330" s="137"/>
      <c r="AA330" s="137"/>
      <c r="AB330" s="137"/>
      <c r="AC330" s="137"/>
      <c r="AD330" s="137"/>
      <c r="AE330" s="137"/>
      <c r="AF330" s="137"/>
      <c r="AG330" s="137"/>
      <c r="AH330" s="137"/>
      <c r="AI330" s="137"/>
      <c r="AJ330" s="137"/>
      <c r="AK330" s="137"/>
      <c r="AL330" s="137"/>
      <c r="AM330" s="137"/>
      <c r="AN330" s="137"/>
      <c r="AO330" s="137"/>
      <c r="AP330" s="137"/>
      <c r="AQ330" s="137"/>
      <c r="AR330" s="137"/>
    </row>
    <row r="331" spans="1:44" ht="15.6" x14ac:dyDescent="0.3">
      <c r="A331" s="137"/>
      <c r="B331" s="137"/>
      <c r="C331" s="137"/>
      <c r="D331" s="137"/>
      <c r="E331" s="137"/>
      <c r="F331" s="137"/>
      <c r="G331" s="137"/>
      <c r="H331" s="137"/>
      <c r="I331" s="137"/>
      <c r="J331" s="137"/>
      <c r="K331" s="137"/>
      <c r="L331" s="137"/>
      <c r="M331" s="137"/>
      <c r="N331" s="137"/>
      <c r="O331" s="137"/>
      <c r="P331" s="137"/>
      <c r="Q331" s="137"/>
      <c r="R331" s="137"/>
      <c r="S331" s="137"/>
      <c r="T331" s="137"/>
      <c r="U331" s="137"/>
      <c r="V331" s="137"/>
      <c r="W331" s="137"/>
      <c r="X331" s="137"/>
      <c r="Y331" s="137"/>
      <c r="Z331" s="137"/>
      <c r="AA331" s="137"/>
      <c r="AB331" s="137"/>
      <c r="AC331" s="137"/>
      <c r="AD331" s="137"/>
      <c r="AE331" s="137"/>
      <c r="AF331" s="137"/>
      <c r="AG331" s="137"/>
      <c r="AH331" s="137"/>
      <c r="AI331" s="137"/>
      <c r="AJ331" s="137"/>
      <c r="AK331" s="137"/>
      <c r="AL331" s="137"/>
      <c r="AM331" s="137"/>
      <c r="AN331" s="137"/>
      <c r="AO331" s="137"/>
      <c r="AP331" s="137"/>
      <c r="AQ331" s="137"/>
      <c r="AR331" s="137"/>
    </row>
    <row r="332" spans="1:44" ht="15.6" x14ac:dyDescent="0.3">
      <c r="A332" s="137"/>
      <c r="B332" s="137"/>
      <c r="C332" s="137"/>
      <c r="D332" s="137"/>
      <c r="E332" s="137"/>
      <c r="F332" s="137"/>
      <c r="G332" s="137"/>
      <c r="H332" s="137"/>
      <c r="I332" s="137"/>
      <c r="J332" s="137"/>
      <c r="K332" s="137"/>
      <c r="L332" s="137"/>
      <c r="M332" s="137"/>
      <c r="N332" s="137"/>
      <c r="O332" s="137"/>
      <c r="P332" s="137"/>
      <c r="Q332" s="137"/>
      <c r="R332" s="137"/>
      <c r="S332" s="137"/>
      <c r="T332" s="137"/>
      <c r="U332" s="137"/>
      <c r="V332" s="137"/>
      <c r="W332" s="137"/>
      <c r="X332" s="137"/>
      <c r="Y332" s="137"/>
      <c r="Z332" s="137"/>
      <c r="AA332" s="137"/>
      <c r="AB332" s="137"/>
      <c r="AC332" s="137"/>
      <c r="AD332" s="137"/>
      <c r="AE332" s="137"/>
      <c r="AF332" s="137"/>
      <c r="AG332" s="137"/>
      <c r="AH332" s="137"/>
      <c r="AI332" s="137"/>
      <c r="AJ332" s="137"/>
      <c r="AK332" s="137"/>
      <c r="AL332" s="137"/>
      <c r="AM332" s="137"/>
      <c r="AN332" s="137"/>
      <c r="AO332" s="137"/>
      <c r="AP332" s="137"/>
      <c r="AQ332" s="137"/>
      <c r="AR332" s="137"/>
    </row>
    <row r="333" spans="1:44" ht="15.6" x14ac:dyDescent="0.3">
      <c r="A333" s="137"/>
      <c r="B333" s="137"/>
      <c r="C333" s="137"/>
      <c r="D333" s="137"/>
      <c r="E333" s="137"/>
      <c r="F333" s="137"/>
      <c r="G333" s="137"/>
      <c r="H333" s="137"/>
      <c r="I333" s="137"/>
      <c r="J333" s="137"/>
      <c r="K333" s="137"/>
      <c r="L333" s="137"/>
      <c r="M333" s="137"/>
      <c r="N333" s="137"/>
      <c r="O333" s="137"/>
      <c r="P333" s="137"/>
      <c r="Q333" s="137"/>
      <c r="R333" s="137"/>
      <c r="S333" s="137"/>
      <c r="T333" s="137"/>
      <c r="U333" s="137"/>
      <c r="V333" s="137"/>
      <c r="W333" s="137"/>
      <c r="X333" s="137"/>
      <c r="Y333" s="137"/>
      <c r="Z333" s="137"/>
      <c r="AA333" s="137"/>
      <c r="AB333" s="137"/>
      <c r="AC333" s="137"/>
      <c r="AD333" s="137"/>
      <c r="AE333" s="137"/>
      <c r="AF333" s="137"/>
      <c r="AG333" s="137"/>
      <c r="AH333" s="137"/>
      <c r="AI333" s="137"/>
      <c r="AJ333" s="137"/>
      <c r="AK333" s="137"/>
      <c r="AL333" s="137"/>
      <c r="AM333" s="137"/>
      <c r="AN333" s="137"/>
      <c r="AO333" s="137"/>
      <c r="AP333" s="137"/>
      <c r="AQ333" s="137"/>
      <c r="AR333" s="137"/>
    </row>
    <row r="334" spans="1:44" ht="15.6" x14ac:dyDescent="0.3">
      <c r="A334" s="137"/>
      <c r="B334" s="137"/>
      <c r="C334" s="137"/>
      <c r="D334" s="137"/>
      <c r="E334" s="137"/>
      <c r="F334" s="137"/>
      <c r="G334" s="137"/>
      <c r="H334" s="137"/>
      <c r="I334" s="137"/>
      <c r="J334" s="137"/>
      <c r="K334" s="137"/>
      <c r="L334" s="137"/>
      <c r="M334" s="137"/>
      <c r="N334" s="137"/>
      <c r="O334" s="137"/>
      <c r="P334" s="137"/>
      <c r="Q334" s="137"/>
      <c r="R334" s="137"/>
      <c r="S334" s="137"/>
      <c r="T334" s="137"/>
      <c r="U334" s="137"/>
      <c r="V334" s="137"/>
      <c r="W334" s="137"/>
      <c r="X334" s="137"/>
      <c r="Y334" s="137"/>
      <c r="Z334" s="137"/>
      <c r="AA334" s="137"/>
      <c r="AB334" s="137"/>
      <c r="AC334" s="137"/>
      <c r="AD334" s="137"/>
      <c r="AE334" s="137"/>
      <c r="AF334" s="137"/>
      <c r="AG334" s="137"/>
      <c r="AH334" s="137"/>
      <c r="AI334" s="137"/>
      <c r="AJ334" s="137"/>
      <c r="AK334" s="137"/>
      <c r="AL334" s="137"/>
      <c r="AM334" s="137"/>
      <c r="AN334" s="137"/>
      <c r="AO334" s="137"/>
      <c r="AP334" s="137"/>
      <c r="AQ334" s="137"/>
      <c r="AR334" s="137"/>
    </row>
    <row r="335" spans="1:44" ht="15.6" x14ac:dyDescent="0.3">
      <c r="A335" s="137"/>
      <c r="B335" s="137"/>
      <c r="C335" s="137"/>
      <c r="D335" s="137"/>
      <c r="E335" s="137"/>
      <c r="F335" s="137"/>
      <c r="G335" s="137"/>
      <c r="H335" s="137"/>
      <c r="I335" s="137"/>
      <c r="J335" s="137"/>
      <c r="K335" s="137"/>
      <c r="L335" s="137"/>
      <c r="M335" s="137"/>
      <c r="N335" s="137"/>
      <c r="O335" s="137"/>
      <c r="P335" s="137"/>
      <c r="Q335" s="137"/>
      <c r="R335" s="137"/>
      <c r="S335" s="137"/>
      <c r="T335" s="137"/>
      <c r="U335" s="137"/>
      <c r="V335" s="137"/>
      <c r="W335" s="137"/>
      <c r="X335" s="137"/>
      <c r="Y335" s="137"/>
      <c r="Z335" s="137"/>
      <c r="AA335" s="137"/>
      <c r="AB335" s="137"/>
      <c r="AC335" s="137"/>
      <c r="AD335" s="137"/>
      <c r="AE335" s="137"/>
      <c r="AF335" s="137"/>
      <c r="AG335" s="137"/>
      <c r="AH335" s="137"/>
      <c r="AI335" s="137"/>
      <c r="AJ335" s="137"/>
      <c r="AK335" s="137"/>
      <c r="AL335" s="137"/>
      <c r="AM335" s="137"/>
      <c r="AN335" s="137"/>
      <c r="AO335" s="137"/>
      <c r="AP335" s="137"/>
      <c r="AQ335" s="137"/>
      <c r="AR335" s="137"/>
    </row>
    <row r="336" spans="1:44" ht="15.6" x14ac:dyDescent="0.3">
      <c r="A336" s="137"/>
      <c r="B336" s="137"/>
      <c r="C336" s="137"/>
      <c r="D336" s="137"/>
      <c r="E336" s="137"/>
      <c r="F336" s="137"/>
      <c r="G336" s="137"/>
      <c r="H336" s="137"/>
      <c r="I336" s="137"/>
      <c r="J336" s="137"/>
      <c r="K336" s="137"/>
      <c r="L336" s="137"/>
      <c r="M336" s="137"/>
      <c r="N336" s="137"/>
      <c r="O336" s="137"/>
      <c r="P336" s="137"/>
      <c r="Q336" s="137"/>
      <c r="R336" s="137"/>
      <c r="S336" s="137"/>
      <c r="T336" s="137"/>
      <c r="U336" s="137"/>
      <c r="V336" s="137"/>
      <c r="W336" s="137"/>
      <c r="X336" s="137"/>
      <c r="Y336" s="137"/>
      <c r="Z336" s="137"/>
      <c r="AA336" s="137"/>
      <c r="AB336" s="137"/>
      <c r="AC336" s="137"/>
      <c r="AD336" s="137"/>
      <c r="AE336" s="137"/>
      <c r="AF336" s="137"/>
      <c r="AG336" s="137"/>
      <c r="AH336" s="137"/>
      <c r="AI336" s="137"/>
      <c r="AJ336" s="137"/>
      <c r="AK336" s="137"/>
      <c r="AL336" s="137"/>
      <c r="AM336" s="137"/>
      <c r="AN336" s="137"/>
      <c r="AO336" s="137"/>
      <c r="AP336" s="137"/>
      <c r="AQ336" s="137"/>
      <c r="AR336" s="137"/>
    </row>
    <row r="337" spans="1:44" ht="15.6" x14ac:dyDescent="0.3">
      <c r="A337" s="137"/>
      <c r="B337" s="137"/>
      <c r="C337" s="137"/>
      <c r="D337" s="137"/>
      <c r="E337" s="137"/>
      <c r="F337" s="137"/>
      <c r="G337" s="137"/>
      <c r="H337" s="137"/>
      <c r="I337" s="137"/>
      <c r="J337" s="137"/>
      <c r="K337" s="137"/>
      <c r="L337" s="137"/>
      <c r="M337" s="137"/>
      <c r="N337" s="137"/>
      <c r="O337" s="137"/>
      <c r="P337" s="137"/>
      <c r="Q337" s="137"/>
      <c r="R337" s="137"/>
      <c r="S337" s="137"/>
      <c r="T337" s="137"/>
      <c r="U337" s="137"/>
      <c r="V337" s="137"/>
      <c r="W337" s="137"/>
      <c r="X337" s="137"/>
      <c r="Y337" s="137"/>
      <c r="Z337" s="137"/>
      <c r="AA337" s="137"/>
      <c r="AB337" s="137"/>
      <c r="AC337" s="137"/>
      <c r="AD337" s="137"/>
      <c r="AE337" s="137"/>
      <c r="AF337" s="137"/>
      <c r="AG337" s="137"/>
      <c r="AH337" s="137"/>
      <c r="AI337" s="137"/>
      <c r="AJ337" s="137"/>
      <c r="AK337" s="137"/>
      <c r="AL337" s="137"/>
      <c r="AM337" s="137"/>
      <c r="AN337" s="137"/>
      <c r="AO337" s="137"/>
      <c r="AP337" s="137"/>
      <c r="AQ337" s="137"/>
      <c r="AR337" s="137"/>
    </row>
    <row r="338" spans="1:44" ht="15.6" x14ac:dyDescent="0.3">
      <c r="A338" s="137"/>
      <c r="B338" s="137"/>
      <c r="C338" s="137"/>
      <c r="D338" s="137"/>
      <c r="E338" s="137"/>
      <c r="F338" s="137"/>
      <c r="G338" s="137"/>
      <c r="H338" s="137"/>
      <c r="I338" s="137"/>
      <c r="J338" s="137"/>
      <c r="K338" s="137"/>
      <c r="L338" s="137"/>
      <c r="M338" s="137"/>
      <c r="N338" s="137"/>
      <c r="O338" s="137"/>
      <c r="P338" s="137"/>
      <c r="Q338" s="137"/>
      <c r="R338" s="137"/>
      <c r="S338" s="137"/>
      <c r="T338" s="137"/>
      <c r="U338" s="137"/>
      <c r="V338" s="137"/>
      <c r="W338" s="137"/>
      <c r="X338" s="137"/>
      <c r="Y338" s="137"/>
      <c r="Z338" s="137"/>
      <c r="AA338" s="137"/>
      <c r="AB338" s="137"/>
      <c r="AC338" s="137"/>
      <c r="AD338" s="137"/>
      <c r="AE338" s="137"/>
      <c r="AF338" s="137"/>
      <c r="AG338" s="137"/>
      <c r="AH338" s="137"/>
      <c r="AI338" s="137"/>
      <c r="AJ338" s="137"/>
      <c r="AK338" s="137"/>
      <c r="AL338" s="137"/>
      <c r="AM338" s="137"/>
      <c r="AN338" s="137"/>
      <c r="AO338" s="137"/>
      <c r="AP338" s="137"/>
      <c r="AQ338" s="137"/>
      <c r="AR338" s="137"/>
    </row>
    <row r="339" spans="1:44" ht="15.6" x14ac:dyDescent="0.3">
      <c r="A339" s="137"/>
      <c r="B339" s="137"/>
      <c r="C339" s="137"/>
      <c r="D339" s="137"/>
      <c r="E339" s="137"/>
      <c r="F339" s="137"/>
      <c r="G339" s="137"/>
      <c r="H339" s="137"/>
      <c r="I339" s="137"/>
      <c r="J339" s="137"/>
      <c r="K339" s="137"/>
      <c r="L339" s="137"/>
      <c r="M339" s="137"/>
      <c r="N339" s="137"/>
      <c r="O339" s="137"/>
      <c r="P339" s="137"/>
      <c r="Q339" s="137"/>
      <c r="R339" s="137"/>
      <c r="S339" s="137"/>
      <c r="T339" s="137"/>
      <c r="U339" s="137"/>
      <c r="V339" s="137"/>
      <c r="W339" s="137"/>
      <c r="X339" s="137"/>
      <c r="Y339" s="137"/>
      <c r="Z339" s="137"/>
      <c r="AA339" s="137"/>
      <c r="AB339" s="137"/>
      <c r="AC339" s="137"/>
      <c r="AD339" s="137"/>
      <c r="AE339" s="137"/>
      <c r="AF339" s="137"/>
      <c r="AG339" s="137"/>
      <c r="AH339" s="137"/>
      <c r="AI339" s="137"/>
      <c r="AJ339" s="137"/>
      <c r="AK339" s="137"/>
      <c r="AL339" s="137"/>
      <c r="AM339" s="137"/>
      <c r="AN339" s="137"/>
      <c r="AO339" s="137"/>
      <c r="AP339" s="137"/>
      <c r="AQ339" s="137"/>
      <c r="AR339" s="137"/>
    </row>
    <row r="340" spans="1:44" ht="15.6" x14ac:dyDescent="0.3">
      <c r="A340" s="137"/>
      <c r="B340" s="137"/>
      <c r="C340" s="137"/>
      <c r="D340" s="137"/>
      <c r="E340" s="137"/>
      <c r="F340" s="137"/>
      <c r="G340" s="137"/>
      <c r="H340" s="137"/>
      <c r="I340" s="137"/>
      <c r="J340" s="137"/>
      <c r="K340" s="137"/>
      <c r="L340" s="137"/>
      <c r="M340" s="137"/>
      <c r="N340" s="137"/>
      <c r="O340" s="137"/>
      <c r="P340" s="137"/>
      <c r="Q340" s="137"/>
      <c r="R340" s="137"/>
      <c r="S340" s="137"/>
      <c r="T340" s="137"/>
      <c r="U340" s="137"/>
      <c r="V340" s="137"/>
      <c r="W340" s="137"/>
      <c r="X340" s="137"/>
      <c r="Y340" s="137"/>
      <c r="Z340" s="137"/>
      <c r="AA340" s="137"/>
      <c r="AB340" s="137"/>
      <c r="AC340" s="137"/>
      <c r="AD340" s="137"/>
      <c r="AE340" s="137"/>
      <c r="AF340" s="137"/>
      <c r="AG340" s="137"/>
      <c r="AH340" s="137"/>
      <c r="AI340" s="137"/>
      <c r="AJ340" s="137"/>
      <c r="AK340" s="137"/>
      <c r="AL340" s="137"/>
      <c r="AM340" s="137"/>
      <c r="AN340" s="137"/>
      <c r="AO340" s="137"/>
      <c r="AP340" s="137"/>
      <c r="AQ340" s="137"/>
      <c r="AR340" s="137"/>
    </row>
    <row r="341" spans="1:44" ht="15.6" x14ac:dyDescent="0.3">
      <c r="A341" s="137"/>
      <c r="B341" s="137"/>
      <c r="C341" s="137"/>
      <c r="D341" s="137"/>
      <c r="E341" s="137"/>
      <c r="F341" s="137"/>
      <c r="G341" s="137"/>
      <c r="H341" s="137"/>
      <c r="I341" s="137"/>
      <c r="J341" s="137"/>
      <c r="K341" s="137"/>
      <c r="L341" s="137"/>
      <c r="M341" s="137"/>
      <c r="N341" s="137"/>
      <c r="O341" s="137"/>
      <c r="P341" s="137"/>
      <c r="Q341" s="137"/>
      <c r="R341" s="137"/>
      <c r="S341" s="137"/>
      <c r="T341" s="137"/>
      <c r="U341" s="137"/>
      <c r="V341" s="137"/>
      <c r="W341" s="137"/>
      <c r="X341" s="137"/>
      <c r="Y341" s="137"/>
      <c r="Z341" s="137"/>
      <c r="AA341" s="137"/>
      <c r="AB341" s="137"/>
      <c r="AC341" s="137"/>
      <c r="AD341" s="137"/>
      <c r="AE341" s="137"/>
      <c r="AF341" s="137"/>
      <c r="AG341" s="137"/>
      <c r="AH341" s="137"/>
      <c r="AI341" s="137"/>
      <c r="AJ341" s="137"/>
      <c r="AK341" s="137"/>
      <c r="AL341" s="137"/>
      <c r="AM341" s="137"/>
      <c r="AN341" s="137"/>
      <c r="AO341" s="137"/>
      <c r="AP341" s="137"/>
      <c r="AQ341" s="137"/>
      <c r="AR341" s="137"/>
    </row>
    <row r="342" spans="1:44" ht="15.6" x14ac:dyDescent="0.3">
      <c r="A342" s="137"/>
      <c r="B342" s="137"/>
      <c r="C342" s="137"/>
      <c r="D342" s="137"/>
      <c r="E342" s="137"/>
      <c r="F342" s="137"/>
      <c r="G342" s="137"/>
      <c r="H342" s="137"/>
      <c r="I342" s="137"/>
      <c r="J342" s="137"/>
      <c r="K342" s="137"/>
      <c r="L342" s="137"/>
      <c r="M342" s="137"/>
      <c r="N342" s="137"/>
      <c r="O342" s="137"/>
      <c r="P342" s="137"/>
      <c r="Q342" s="137"/>
      <c r="R342" s="137"/>
      <c r="S342" s="137"/>
      <c r="T342" s="137"/>
      <c r="U342" s="137"/>
      <c r="V342" s="137"/>
      <c r="W342" s="137"/>
      <c r="X342" s="137"/>
      <c r="Y342" s="137"/>
      <c r="Z342" s="137"/>
      <c r="AA342" s="137"/>
      <c r="AB342" s="137"/>
      <c r="AC342" s="137"/>
      <c r="AD342" s="137"/>
      <c r="AE342" s="137"/>
      <c r="AF342" s="137"/>
      <c r="AG342" s="137"/>
      <c r="AH342" s="137"/>
      <c r="AI342" s="137"/>
      <c r="AJ342" s="137"/>
      <c r="AK342" s="137"/>
      <c r="AL342" s="137"/>
      <c r="AM342" s="137"/>
      <c r="AN342" s="137"/>
      <c r="AO342" s="137"/>
      <c r="AP342" s="137"/>
      <c r="AQ342" s="137"/>
      <c r="AR342" s="137"/>
    </row>
    <row r="343" spans="1:44" ht="15.6" x14ac:dyDescent="0.3">
      <c r="A343" s="137"/>
      <c r="B343" s="137"/>
      <c r="C343" s="137"/>
      <c r="D343" s="137"/>
      <c r="E343" s="137"/>
      <c r="F343" s="137"/>
      <c r="G343" s="137"/>
      <c r="H343" s="137"/>
      <c r="I343" s="137"/>
      <c r="J343" s="137"/>
      <c r="K343" s="137"/>
      <c r="L343" s="137"/>
      <c r="M343" s="137"/>
      <c r="N343" s="137"/>
      <c r="O343" s="137"/>
      <c r="P343" s="137"/>
      <c r="Q343" s="137"/>
      <c r="R343" s="137"/>
      <c r="S343" s="137"/>
      <c r="T343" s="137"/>
      <c r="U343" s="137"/>
      <c r="V343" s="137"/>
      <c r="W343" s="137"/>
      <c r="X343" s="137"/>
      <c r="Y343" s="137"/>
      <c r="Z343" s="137"/>
      <c r="AA343" s="137"/>
      <c r="AB343" s="137"/>
      <c r="AC343" s="137"/>
      <c r="AD343" s="137"/>
      <c r="AE343" s="137"/>
      <c r="AF343" s="137"/>
      <c r="AG343" s="137"/>
      <c r="AH343" s="137"/>
      <c r="AI343" s="137"/>
      <c r="AJ343" s="137"/>
      <c r="AK343" s="137"/>
      <c r="AL343" s="137"/>
      <c r="AM343" s="137"/>
      <c r="AN343" s="137"/>
      <c r="AO343" s="137"/>
      <c r="AP343" s="137"/>
      <c r="AQ343" s="137"/>
      <c r="AR343" s="137"/>
    </row>
    <row r="344" spans="1:44" ht="15.6" x14ac:dyDescent="0.3">
      <c r="A344" s="137"/>
      <c r="B344" s="137"/>
      <c r="C344" s="137"/>
      <c r="D344" s="137"/>
      <c r="E344" s="137"/>
      <c r="F344" s="137"/>
      <c r="G344" s="137"/>
      <c r="H344" s="137"/>
      <c r="I344" s="137"/>
      <c r="J344" s="137"/>
      <c r="K344" s="137"/>
      <c r="L344" s="137"/>
      <c r="M344" s="137"/>
      <c r="N344" s="137"/>
      <c r="O344" s="137"/>
      <c r="P344" s="137"/>
      <c r="Q344" s="137"/>
      <c r="R344" s="137"/>
      <c r="S344" s="137"/>
      <c r="T344" s="137"/>
      <c r="U344" s="137"/>
      <c r="V344" s="137"/>
      <c r="W344" s="137"/>
      <c r="X344" s="137"/>
      <c r="Y344" s="137"/>
      <c r="Z344" s="137"/>
      <c r="AA344" s="137"/>
      <c r="AB344" s="137"/>
      <c r="AC344" s="137"/>
      <c r="AD344" s="137"/>
      <c r="AE344" s="137"/>
      <c r="AF344" s="137"/>
      <c r="AG344" s="137"/>
      <c r="AH344" s="137"/>
      <c r="AI344" s="137"/>
      <c r="AJ344" s="137"/>
      <c r="AK344" s="137"/>
      <c r="AL344" s="137"/>
      <c r="AM344" s="137"/>
      <c r="AN344" s="137"/>
      <c r="AO344" s="137"/>
      <c r="AP344" s="137"/>
      <c r="AQ344" s="137"/>
      <c r="AR344" s="137"/>
    </row>
    <row r="345" spans="1:44" ht="15.6" x14ac:dyDescent="0.3">
      <c r="A345" s="137"/>
      <c r="B345" s="137"/>
      <c r="C345" s="137"/>
      <c r="D345" s="137"/>
      <c r="E345" s="137"/>
      <c r="F345" s="137"/>
      <c r="G345" s="137"/>
      <c r="H345" s="137"/>
      <c r="I345" s="137"/>
      <c r="J345" s="137"/>
      <c r="K345" s="137"/>
      <c r="L345" s="137"/>
      <c r="M345" s="137"/>
      <c r="N345" s="137"/>
      <c r="O345" s="137"/>
      <c r="P345" s="137"/>
      <c r="Q345" s="137"/>
      <c r="R345" s="137"/>
      <c r="S345" s="137"/>
      <c r="T345" s="137"/>
      <c r="U345" s="137"/>
      <c r="V345" s="137"/>
      <c r="W345" s="137"/>
      <c r="X345" s="137"/>
      <c r="Y345" s="137"/>
      <c r="Z345" s="137"/>
      <c r="AA345" s="137"/>
      <c r="AB345" s="137"/>
      <c r="AC345" s="137"/>
      <c r="AD345" s="137"/>
      <c r="AE345" s="137"/>
      <c r="AF345" s="137"/>
      <c r="AG345" s="137"/>
      <c r="AH345" s="137"/>
      <c r="AI345" s="137"/>
      <c r="AJ345" s="137"/>
      <c r="AK345" s="137"/>
      <c r="AL345" s="137"/>
      <c r="AM345" s="137"/>
      <c r="AN345" s="137"/>
      <c r="AO345" s="137"/>
      <c r="AP345" s="137"/>
      <c r="AQ345" s="137"/>
      <c r="AR345" s="137"/>
    </row>
    <row r="346" spans="1:44" ht="15.6" x14ac:dyDescent="0.3">
      <c r="A346" s="137"/>
      <c r="B346" s="137"/>
      <c r="C346" s="137"/>
      <c r="D346" s="137"/>
      <c r="E346" s="137"/>
      <c r="F346" s="137"/>
      <c r="G346" s="137"/>
      <c r="H346" s="137"/>
      <c r="I346" s="137"/>
      <c r="J346" s="137"/>
      <c r="K346" s="137"/>
      <c r="L346" s="137"/>
      <c r="M346" s="137"/>
      <c r="N346" s="137"/>
      <c r="O346" s="137"/>
      <c r="P346" s="137"/>
      <c r="Q346" s="137"/>
      <c r="R346" s="137"/>
      <c r="S346" s="137"/>
      <c r="T346" s="137"/>
      <c r="U346" s="137"/>
      <c r="V346" s="137"/>
      <c r="W346" s="137"/>
      <c r="X346" s="137"/>
      <c r="Y346" s="137"/>
      <c r="Z346" s="137"/>
      <c r="AA346" s="137"/>
      <c r="AB346" s="137"/>
      <c r="AC346" s="137"/>
      <c r="AD346" s="137"/>
      <c r="AE346" s="137"/>
      <c r="AF346" s="137"/>
      <c r="AG346" s="137"/>
      <c r="AH346" s="137"/>
      <c r="AI346" s="137"/>
      <c r="AJ346" s="137"/>
      <c r="AK346" s="137"/>
      <c r="AL346" s="137"/>
      <c r="AM346" s="137"/>
      <c r="AN346" s="137"/>
      <c r="AO346" s="137"/>
      <c r="AP346" s="137"/>
      <c r="AQ346" s="137"/>
      <c r="AR346" s="137"/>
    </row>
    <row r="347" spans="1:44" ht="15.6" x14ac:dyDescent="0.3">
      <c r="A347" s="137"/>
      <c r="B347" s="137"/>
      <c r="C347" s="137"/>
      <c r="D347" s="137"/>
      <c r="E347" s="137"/>
      <c r="F347" s="137"/>
      <c r="G347" s="137"/>
      <c r="H347" s="137"/>
      <c r="I347" s="137"/>
      <c r="J347" s="137"/>
      <c r="K347" s="137"/>
      <c r="L347" s="137"/>
      <c r="M347" s="137"/>
      <c r="N347" s="137"/>
      <c r="O347" s="137"/>
      <c r="P347" s="137"/>
      <c r="Q347" s="137"/>
      <c r="R347" s="137"/>
      <c r="S347" s="137"/>
      <c r="T347" s="137"/>
      <c r="U347" s="137"/>
      <c r="V347" s="137"/>
      <c r="W347" s="137"/>
      <c r="X347" s="137"/>
      <c r="Y347" s="137"/>
      <c r="Z347" s="137"/>
      <c r="AA347" s="137"/>
      <c r="AB347" s="137"/>
      <c r="AC347" s="137"/>
      <c r="AD347" s="137"/>
      <c r="AE347" s="137"/>
      <c r="AF347" s="137"/>
      <c r="AG347" s="137"/>
      <c r="AH347" s="137"/>
      <c r="AI347" s="137"/>
      <c r="AJ347" s="137"/>
      <c r="AK347" s="137"/>
      <c r="AL347" s="137"/>
      <c r="AM347" s="137"/>
      <c r="AN347" s="137"/>
      <c r="AO347" s="137"/>
      <c r="AP347" s="137"/>
      <c r="AQ347" s="137"/>
      <c r="AR347" s="137"/>
    </row>
    <row r="348" spans="1:44" ht="15.6" x14ac:dyDescent="0.3">
      <c r="A348" s="137"/>
      <c r="B348" s="137"/>
      <c r="C348" s="137"/>
      <c r="D348" s="137"/>
      <c r="E348" s="137"/>
      <c r="F348" s="137"/>
      <c r="G348" s="137"/>
      <c r="H348" s="137"/>
      <c r="I348" s="137"/>
      <c r="J348" s="137"/>
      <c r="K348" s="137"/>
      <c r="L348" s="137"/>
      <c r="M348" s="137"/>
      <c r="N348" s="137"/>
      <c r="O348" s="137"/>
      <c r="P348" s="137"/>
      <c r="Q348" s="137"/>
      <c r="R348" s="137"/>
      <c r="S348" s="137"/>
      <c r="T348" s="137"/>
      <c r="U348" s="137"/>
      <c r="V348" s="137"/>
      <c r="W348" s="137"/>
      <c r="X348" s="137"/>
      <c r="Y348" s="137"/>
      <c r="Z348" s="137"/>
      <c r="AA348" s="137"/>
      <c r="AB348" s="137"/>
      <c r="AC348" s="137"/>
      <c r="AD348" s="137"/>
      <c r="AE348" s="137"/>
      <c r="AF348" s="137"/>
      <c r="AG348" s="137"/>
      <c r="AH348" s="137"/>
      <c r="AI348" s="137"/>
      <c r="AJ348" s="137"/>
      <c r="AK348" s="137"/>
      <c r="AL348" s="137"/>
      <c r="AM348" s="137"/>
      <c r="AN348" s="137"/>
      <c r="AO348" s="137"/>
      <c r="AP348" s="137"/>
      <c r="AQ348" s="137"/>
      <c r="AR348" s="137"/>
    </row>
    <row r="349" spans="1:44" ht="15.6" x14ac:dyDescent="0.3">
      <c r="A349" s="137"/>
      <c r="B349" s="137"/>
      <c r="C349" s="137"/>
      <c r="D349" s="137"/>
      <c r="E349" s="137"/>
      <c r="F349" s="137"/>
      <c r="G349" s="137"/>
      <c r="H349" s="137"/>
      <c r="I349" s="137"/>
      <c r="J349" s="137"/>
      <c r="K349" s="137"/>
      <c r="L349" s="137"/>
      <c r="M349" s="137"/>
      <c r="N349" s="137"/>
      <c r="O349" s="137"/>
      <c r="P349" s="137"/>
      <c r="Q349" s="137"/>
      <c r="R349" s="137"/>
      <c r="S349" s="137"/>
      <c r="T349" s="137"/>
      <c r="U349" s="137"/>
      <c r="V349" s="137"/>
      <c r="W349" s="137"/>
      <c r="X349" s="137"/>
      <c r="Y349" s="137"/>
      <c r="Z349" s="137"/>
      <c r="AA349" s="137"/>
      <c r="AB349" s="137"/>
      <c r="AC349" s="137"/>
      <c r="AD349" s="137"/>
      <c r="AE349" s="137"/>
      <c r="AF349" s="137"/>
      <c r="AG349" s="137"/>
      <c r="AH349" s="137"/>
      <c r="AI349" s="137"/>
      <c r="AJ349" s="137"/>
      <c r="AK349" s="137"/>
      <c r="AL349" s="137"/>
      <c r="AM349" s="137"/>
      <c r="AN349" s="137"/>
      <c r="AO349" s="137"/>
      <c r="AP349" s="137"/>
      <c r="AQ349" s="137"/>
      <c r="AR349" s="137"/>
    </row>
    <row r="350" spans="1:44" ht="15.6" x14ac:dyDescent="0.3">
      <c r="A350" s="137"/>
      <c r="B350" s="137"/>
      <c r="C350" s="137"/>
      <c r="D350" s="137"/>
      <c r="E350" s="137"/>
      <c r="F350" s="137"/>
      <c r="G350" s="137"/>
      <c r="H350" s="137"/>
      <c r="I350" s="137"/>
      <c r="J350" s="137"/>
      <c r="K350" s="137"/>
      <c r="L350" s="137"/>
      <c r="M350" s="137"/>
      <c r="N350" s="137"/>
      <c r="O350" s="137"/>
      <c r="P350" s="137"/>
      <c r="Q350" s="137"/>
      <c r="R350" s="137"/>
      <c r="S350" s="137"/>
      <c r="T350" s="137"/>
      <c r="U350" s="137"/>
      <c r="V350" s="137"/>
      <c r="W350" s="137"/>
      <c r="X350" s="137"/>
      <c r="Y350" s="137"/>
      <c r="Z350" s="137"/>
      <c r="AA350" s="137"/>
      <c r="AB350" s="137"/>
      <c r="AC350" s="137"/>
      <c r="AD350" s="137"/>
      <c r="AE350" s="137"/>
      <c r="AF350" s="137"/>
      <c r="AG350" s="137"/>
      <c r="AH350" s="137"/>
      <c r="AI350" s="137"/>
      <c r="AJ350" s="137"/>
      <c r="AK350" s="137"/>
      <c r="AL350" s="137"/>
      <c r="AM350" s="137"/>
      <c r="AN350" s="137"/>
      <c r="AO350" s="137"/>
      <c r="AP350" s="137"/>
      <c r="AQ350" s="137"/>
      <c r="AR350" s="137"/>
    </row>
    <row r="351" spans="1:44" ht="15.6" x14ac:dyDescent="0.3">
      <c r="A351" s="137"/>
      <c r="B351" s="137"/>
      <c r="C351" s="137"/>
      <c r="D351" s="137"/>
      <c r="E351" s="137"/>
      <c r="F351" s="137"/>
      <c r="G351" s="137"/>
      <c r="H351" s="137"/>
      <c r="I351" s="137"/>
      <c r="J351" s="137"/>
      <c r="K351" s="137"/>
      <c r="L351" s="137"/>
      <c r="M351" s="137"/>
      <c r="N351" s="137"/>
      <c r="O351" s="137"/>
      <c r="P351" s="137"/>
      <c r="Q351" s="137"/>
      <c r="R351" s="137"/>
      <c r="S351" s="137"/>
      <c r="T351" s="137"/>
      <c r="U351" s="137"/>
      <c r="V351" s="137"/>
      <c r="W351" s="137"/>
      <c r="X351" s="137"/>
      <c r="Y351" s="137"/>
      <c r="Z351" s="137"/>
      <c r="AA351" s="137"/>
      <c r="AB351" s="137"/>
      <c r="AC351" s="137"/>
      <c r="AD351" s="137"/>
      <c r="AE351" s="137"/>
      <c r="AF351" s="137"/>
      <c r="AG351" s="137"/>
      <c r="AH351" s="137"/>
      <c r="AI351" s="137"/>
      <c r="AJ351" s="137"/>
      <c r="AK351" s="137"/>
      <c r="AL351" s="137"/>
      <c r="AM351" s="137"/>
      <c r="AN351" s="137"/>
      <c r="AO351" s="137"/>
      <c r="AP351" s="137"/>
      <c r="AQ351" s="137"/>
      <c r="AR351" s="137"/>
    </row>
    <row r="352" spans="1:44" ht="15.6" x14ac:dyDescent="0.3">
      <c r="A352" s="137"/>
      <c r="B352" s="137"/>
      <c r="C352" s="137"/>
      <c r="D352" s="137"/>
      <c r="E352" s="137"/>
      <c r="F352" s="137"/>
      <c r="G352" s="137"/>
      <c r="H352" s="137"/>
      <c r="I352" s="137"/>
      <c r="J352" s="137"/>
      <c r="K352" s="137"/>
      <c r="L352" s="137"/>
      <c r="M352" s="137"/>
      <c r="N352" s="137"/>
      <c r="O352" s="137"/>
      <c r="P352" s="137"/>
      <c r="Q352" s="137"/>
      <c r="R352" s="137"/>
      <c r="S352" s="137"/>
      <c r="T352" s="137"/>
      <c r="U352" s="137"/>
      <c r="V352" s="137"/>
      <c r="W352" s="137"/>
      <c r="X352" s="137"/>
      <c r="Y352" s="137"/>
      <c r="Z352" s="137"/>
      <c r="AA352" s="137"/>
      <c r="AB352" s="137"/>
      <c r="AC352" s="137"/>
      <c r="AD352" s="137"/>
      <c r="AE352" s="137"/>
      <c r="AF352" s="137"/>
      <c r="AG352" s="137"/>
      <c r="AH352" s="137"/>
      <c r="AI352" s="137"/>
      <c r="AJ352" s="137"/>
      <c r="AK352" s="137"/>
      <c r="AL352" s="137"/>
      <c r="AM352" s="137"/>
      <c r="AN352" s="137"/>
      <c r="AO352" s="137"/>
      <c r="AP352" s="137"/>
      <c r="AQ352" s="137"/>
      <c r="AR352" s="137"/>
    </row>
    <row r="353" spans="1:44" ht="15.6" x14ac:dyDescent="0.3">
      <c r="A353" s="137"/>
      <c r="B353" s="137"/>
      <c r="C353" s="137"/>
      <c r="D353" s="137"/>
      <c r="E353" s="137"/>
      <c r="F353" s="137"/>
      <c r="G353" s="137"/>
      <c r="H353" s="137"/>
      <c r="I353" s="137"/>
      <c r="J353" s="137"/>
      <c r="K353" s="137"/>
      <c r="L353" s="137"/>
      <c r="M353" s="137"/>
      <c r="N353" s="137"/>
      <c r="O353" s="137"/>
      <c r="P353" s="137"/>
      <c r="Q353" s="137"/>
      <c r="R353" s="137"/>
      <c r="S353" s="137"/>
      <c r="T353" s="137"/>
      <c r="U353" s="137"/>
      <c r="V353" s="137"/>
      <c r="W353" s="137"/>
      <c r="X353" s="137"/>
      <c r="Y353" s="137"/>
      <c r="Z353" s="137"/>
      <c r="AA353" s="137"/>
      <c r="AB353" s="137"/>
      <c r="AC353" s="137"/>
      <c r="AD353" s="137"/>
      <c r="AE353" s="137"/>
      <c r="AF353" s="137"/>
      <c r="AG353" s="137"/>
      <c r="AH353" s="137"/>
      <c r="AI353" s="137"/>
      <c r="AJ353" s="137"/>
      <c r="AK353" s="137"/>
      <c r="AL353" s="137"/>
      <c r="AM353" s="137"/>
      <c r="AN353" s="137"/>
      <c r="AO353" s="137"/>
      <c r="AP353" s="137"/>
      <c r="AQ353" s="137"/>
      <c r="AR353" s="137"/>
    </row>
    <row r="354" spans="1:44" ht="15.6" x14ac:dyDescent="0.3">
      <c r="A354" s="137"/>
      <c r="B354" s="137"/>
      <c r="C354" s="137"/>
      <c r="D354" s="137"/>
      <c r="E354" s="137"/>
      <c r="F354" s="137"/>
      <c r="G354" s="137"/>
      <c r="H354" s="137"/>
      <c r="I354" s="137"/>
      <c r="J354" s="137"/>
      <c r="K354" s="137"/>
      <c r="L354" s="137"/>
      <c r="M354" s="137"/>
      <c r="N354" s="137"/>
      <c r="O354" s="137"/>
      <c r="P354" s="137"/>
      <c r="Q354" s="137"/>
      <c r="R354" s="137"/>
      <c r="S354" s="137"/>
      <c r="T354" s="137"/>
      <c r="U354" s="137"/>
      <c r="V354" s="137"/>
      <c r="W354" s="137"/>
      <c r="X354" s="137"/>
      <c r="Y354" s="137"/>
      <c r="Z354" s="137"/>
      <c r="AA354" s="137"/>
      <c r="AB354" s="137"/>
      <c r="AC354" s="137"/>
      <c r="AD354" s="137"/>
      <c r="AE354" s="137"/>
      <c r="AF354" s="137"/>
      <c r="AG354" s="137"/>
      <c r="AH354" s="137"/>
      <c r="AI354" s="137"/>
      <c r="AJ354" s="137"/>
      <c r="AK354" s="137"/>
      <c r="AL354" s="137"/>
      <c r="AM354" s="137"/>
      <c r="AN354" s="137"/>
      <c r="AO354" s="137"/>
      <c r="AP354" s="137"/>
      <c r="AQ354" s="137"/>
      <c r="AR354" s="137"/>
    </row>
    <row r="355" spans="1:44" ht="15.6" x14ac:dyDescent="0.3">
      <c r="A355" s="137"/>
      <c r="B355" s="137"/>
      <c r="C355" s="137"/>
      <c r="D355" s="137"/>
      <c r="E355" s="137"/>
      <c r="F355" s="137"/>
      <c r="G355" s="137"/>
      <c r="H355" s="137"/>
      <c r="I355" s="137"/>
      <c r="J355" s="137"/>
      <c r="K355" s="137"/>
      <c r="L355" s="137"/>
      <c r="M355" s="137"/>
      <c r="N355" s="137"/>
      <c r="O355" s="137"/>
      <c r="P355" s="137"/>
      <c r="Q355" s="137"/>
      <c r="R355" s="137"/>
      <c r="S355" s="137"/>
      <c r="T355" s="137"/>
      <c r="U355" s="137"/>
      <c r="V355" s="137"/>
      <c r="W355" s="137"/>
      <c r="X355" s="137"/>
      <c r="Y355" s="137"/>
      <c r="Z355" s="137"/>
      <c r="AA355" s="137"/>
      <c r="AB355" s="137"/>
      <c r="AC355" s="137"/>
      <c r="AD355" s="137"/>
      <c r="AE355" s="137"/>
      <c r="AF355" s="137"/>
      <c r="AG355" s="137"/>
      <c r="AH355" s="137"/>
      <c r="AI355" s="137"/>
      <c r="AJ355" s="137"/>
      <c r="AK355" s="137"/>
      <c r="AL355" s="137"/>
      <c r="AM355" s="137"/>
      <c r="AN355" s="137"/>
      <c r="AO355" s="137"/>
      <c r="AP355" s="137"/>
      <c r="AQ355" s="137"/>
      <c r="AR355" s="137"/>
    </row>
    <row r="356" spans="1:44" ht="15.6" x14ac:dyDescent="0.3">
      <c r="A356" s="137"/>
      <c r="B356" s="137"/>
      <c r="C356" s="137"/>
      <c r="D356" s="137"/>
      <c r="E356" s="137"/>
      <c r="F356" s="137"/>
      <c r="G356" s="137"/>
      <c r="H356" s="137"/>
      <c r="I356" s="137"/>
      <c r="J356" s="137"/>
      <c r="K356" s="137"/>
      <c r="L356" s="137"/>
      <c r="M356" s="137"/>
      <c r="N356" s="137"/>
      <c r="O356" s="137"/>
      <c r="P356" s="137"/>
      <c r="Q356" s="137"/>
      <c r="R356" s="137"/>
      <c r="S356" s="137"/>
      <c r="T356" s="137"/>
      <c r="U356" s="137"/>
      <c r="V356" s="137"/>
      <c r="W356" s="137"/>
      <c r="X356" s="137"/>
      <c r="Y356" s="137"/>
      <c r="Z356" s="137"/>
      <c r="AA356" s="137"/>
      <c r="AB356" s="137"/>
      <c r="AC356" s="137"/>
      <c r="AD356" s="137"/>
      <c r="AE356" s="137"/>
      <c r="AF356" s="137"/>
      <c r="AG356" s="137"/>
      <c r="AH356" s="137"/>
      <c r="AI356" s="137"/>
      <c r="AJ356" s="137"/>
      <c r="AK356" s="137"/>
      <c r="AL356" s="137"/>
      <c r="AM356" s="137"/>
      <c r="AN356" s="137"/>
      <c r="AO356" s="137"/>
      <c r="AP356" s="137"/>
      <c r="AQ356" s="137"/>
      <c r="AR356" s="137"/>
    </row>
    <row r="357" spans="1:44" ht="15.6" x14ac:dyDescent="0.3">
      <c r="A357" s="137"/>
      <c r="B357" s="137"/>
      <c r="C357" s="137"/>
      <c r="D357" s="137"/>
      <c r="E357" s="137"/>
      <c r="F357" s="137"/>
      <c r="G357" s="137"/>
      <c r="H357" s="137"/>
      <c r="I357" s="137"/>
      <c r="J357" s="137"/>
      <c r="K357" s="137"/>
      <c r="L357" s="137"/>
      <c r="M357" s="137"/>
      <c r="N357" s="137"/>
      <c r="O357" s="137"/>
      <c r="P357" s="137"/>
      <c r="Q357" s="137"/>
      <c r="R357" s="137"/>
      <c r="S357" s="137"/>
      <c r="T357" s="137"/>
      <c r="U357" s="137"/>
      <c r="V357" s="137"/>
      <c r="W357" s="137"/>
      <c r="X357" s="137"/>
      <c r="Y357" s="137"/>
      <c r="Z357" s="137"/>
      <c r="AA357" s="137"/>
      <c r="AB357" s="137"/>
      <c r="AC357" s="137"/>
      <c r="AD357" s="137"/>
      <c r="AE357" s="137"/>
      <c r="AF357" s="137"/>
      <c r="AG357" s="137"/>
      <c r="AH357" s="137"/>
      <c r="AI357" s="137"/>
      <c r="AJ357" s="137"/>
      <c r="AK357" s="137"/>
      <c r="AL357" s="137"/>
      <c r="AM357" s="137"/>
      <c r="AN357" s="137"/>
      <c r="AO357" s="137"/>
      <c r="AP357" s="137"/>
      <c r="AQ357" s="137"/>
      <c r="AR357" s="137"/>
    </row>
    <row r="358" spans="1:44" ht="15.6" x14ac:dyDescent="0.3">
      <c r="A358" s="137"/>
      <c r="B358" s="137"/>
      <c r="C358" s="137"/>
      <c r="D358" s="137"/>
      <c r="E358" s="137"/>
      <c r="F358" s="137"/>
      <c r="G358" s="137"/>
      <c r="H358" s="137"/>
      <c r="I358" s="137"/>
      <c r="J358" s="137"/>
      <c r="K358" s="137"/>
      <c r="L358" s="137"/>
      <c r="M358" s="137"/>
      <c r="N358" s="137"/>
      <c r="O358" s="137"/>
      <c r="P358" s="137"/>
      <c r="Q358" s="137"/>
      <c r="R358" s="137"/>
      <c r="S358" s="137"/>
      <c r="T358" s="137"/>
      <c r="U358" s="137"/>
      <c r="V358" s="137"/>
      <c r="W358" s="137"/>
      <c r="X358" s="137"/>
      <c r="Y358" s="137"/>
      <c r="Z358" s="137"/>
      <c r="AA358" s="137"/>
      <c r="AB358" s="137"/>
      <c r="AC358" s="137"/>
      <c r="AD358" s="137"/>
      <c r="AE358" s="137"/>
      <c r="AF358" s="137"/>
      <c r="AG358" s="137"/>
      <c r="AH358" s="137"/>
      <c r="AI358" s="137"/>
      <c r="AJ358" s="137"/>
      <c r="AK358" s="137"/>
      <c r="AL358" s="137"/>
      <c r="AM358" s="137"/>
      <c r="AN358" s="137"/>
      <c r="AO358" s="137"/>
      <c r="AP358" s="137"/>
      <c r="AQ358" s="137"/>
      <c r="AR358" s="137"/>
    </row>
    <row r="359" spans="1:44" ht="15.6" x14ac:dyDescent="0.3">
      <c r="A359" s="137"/>
      <c r="B359" s="137"/>
      <c r="C359" s="137"/>
      <c r="D359" s="137"/>
      <c r="E359" s="137"/>
      <c r="F359" s="137"/>
      <c r="G359" s="137"/>
      <c r="H359" s="137"/>
      <c r="I359" s="137"/>
      <c r="J359" s="137"/>
      <c r="K359" s="137"/>
      <c r="L359" s="137"/>
      <c r="M359" s="137"/>
      <c r="N359" s="137"/>
      <c r="O359" s="137"/>
      <c r="P359" s="137"/>
      <c r="Q359" s="137"/>
      <c r="R359" s="137"/>
      <c r="S359" s="137"/>
      <c r="T359" s="137"/>
      <c r="U359" s="137"/>
      <c r="V359" s="137"/>
      <c r="W359" s="137"/>
      <c r="X359" s="137"/>
      <c r="Y359" s="137"/>
      <c r="Z359" s="137"/>
      <c r="AA359" s="137"/>
      <c r="AB359" s="137"/>
      <c r="AC359" s="137"/>
      <c r="AD359" s="137"/>
      <c r="AE359" s="137"/>
      <c r="AF359" s="137"/>
      <c r="AG359" s="137"/>
      <c r="AH359" s="137"/>
      <c r="AI359" s="137"/>
      <c r="AJ359" s="137"/>
      <c r="AK359" s="137"/>
      <c r="AL359" s="137"/>
      <c r="AM359" s="137"/>
      <c r="AN359" s="137"/>
      <c r="AO359" s="137"/>
      <c r="AP359" s="137"/>
      <c r="AQ359" s="137"/>
      <c r="AR359" s="137"/>
    </row>
    <row r="360" spans="1:44" ht="15.6" x14ac:dyDescent="0.3">
      <c r="A360" s="137"/>
      <c r="B360" s="137"/>
      <c r="C360" s="137"/>
      <c r="D360" s="137"/>
      <c r="E360" s="137"/>
      <c r="F360" s="137"/>
      <c r="G360" s="137"/>
      <c r="H360" s="137"/>
      <c r="I360" s="137"/>
      <c r="J360" s="137"/>
      <c r="K360" s="137"/>
      <c r="L360" s="137"/>
      <c r="M360" s="137"/>
      <c r="N360" s="137"/>
      <c r="O360" s="137"/>
      <c r="P360" s="137"/>
      <c r="Q360" s="137"/>
      <c r="R360" s="137"/>
      <c r="S360" s="137"/>
      <c r="T360" s="137"/>
      <c r="U360" s="137"/>
      <c r="V360" s="137"/>
      <c r="W360" s="137"/>
      <c r="X360" s="137"/>
      <c r="Y360" s="137"/>
      <c r="Z360" s="137"/>
      <c r="AA360" s="137"/>
      <c r="AB360" s="137"/>
      <c r="AC360" s="137"/>
      <c r="AD360" s="137"/>
      <c r="AE360" s="137"/>
      <c r="AF360" s="137"/>
      <c r="AG360" s="137"/>
      <c r="AH360" s="137"/>
      <c r="AI360" s="137"/>
      <c r="AJ360" s="137"/>
      <c r="AK360" s="137"/>
      <c r="AL360" s="137"/>
      <c r="AM360" s="137"/>
      <c r="AN360" s="137"/>
      <c r="AO360" s="137"/>
      <c r="AP360" s="137"/>
      <c r="AQ360" s="137"/>
      <c r="AR360" s="137"/>
    </row>
    <row r="361" spans="1:44" ht="15.6" x14ac:dyDescent="0.3">
      <c r="A361" s="137"/>
      <c r="B361" s="137"/>
      <c r="C361" s="137"/>
      <c r="D361" s="137"/>
      <c r="E361" s="137"/>
      <c r="F361" s="137"/>
      <c r="G361" s="137"/>
      <c r="H361" s="137"/>
      <c r="I361" s="137"/>
      <c r="J361" s="137"/>
      <c r="K361" s="137"/>
      <c r="L361" s="137"/>
      <c r="M361" s="137"/>
      <c r="N361" s="137"/>
      <c r="O361" s="137"/>
      <c r="P361" s="137"/>
      <c r="Q361" s="137"/>
      <c r="R361" s="137"/>
      <c r="S361" s="137"/>
      <c r="T361" s="137"/>
      <c r="U361" s="137"/>
      <c r="V361" s="137"/>
      <c r="W361" s="137"/>
      <c r="X361" s="137"/>
      <c r="Y361" s="137"/>
      <c r="Z361" s="137"/>
      <c r="AA361" s="137"/>
      <c r="AB361" s="137"/>
      <c r="AC361" s="137"/>
      <c r="AD361" s="137"/>
      <c r="AE361" s="137"/>
      <c r="AF361" s="137"/>
      <c r="AG361" s="137"/>
      <c r="AH361" s="137"/>
      <c r="AI361" s="137"/>
      <c r="AJ361" s="137"/>
      <c r="AK361" s="137"/>
      <c r="AL361" s="137"/>
      <c r="AM361" s="137"/>
      <c r="AN361" s="137"/>
      <c r="AO361" s="137"/>
      <c r="AP361" s="137"/>
      <c r="AQ361" s="137"/>
      <c r="AR361" s="137"/>
    </row>
    <row r="362" spans="1:44" ht="15.6" x14ac:dyDescent="0.3">
      <c r="A362" s="137"/>
      <c r="B362" s="137"/>
      <c r="C362" s="137"/>
      <c r="D362" s="137"/>
      <c r="E362" s="137"/>
      <c r="F362" s="137"/>
      <c r="G362" s="137"/>
      <c r="H362" s="137"/>
      <c r="I362" s="137"/>
      <c r="J362" s="137"/>
      <c r="K362" s="137"/>
      <c r="L362" s="137"/>
      <c r="M362" s="137"/>
      <c r="N362" s="137"/>
      <c r="O362" s="137"/>
      <c r="P362" s="137"/>
      <c r="Q362" s="137"/>
      <c r="R362" s="137"/>
      <c r="S362" s="137"/>
      <c r="T362" s="137"/>
      <c r="U362" s="137"/>
      <c r="V362" s="137"/>
      <c r="W362" s="137"/>
      <c r="X362" s="137"/>
      <c r="Y362" s="137"/>
      <c r="Z362" s="137"/>
      <c r="AA362" s="137"/>
      <c r="AB362" s="137"/>
      <c r="AC362" s="137"/>
      <c r="AD362" s="137"/>
      <c r="AE362" s="137"/>
      <c r="AF362" s="137"/>
      <c r="AG362" s="137"/>
      <c r="AH362" s="137"/>
      <c r="AI362" s="137"/>
      <c r="AJ362" s="137"/>
      <c r="AK362" s="137"/>
      <c r="AL362" s="137"/>
      <c r="AM362" s="137"/>
      <c r="AN362" s="137"/>
      <c r="AO362" s="137"/>
      <c r="AP362" s="137"/>
      <c r="AQ362" s="137"/>
      <c r="AR362" s="137"/>
    </row>
    <row r="363" spans="1:44" ht="15.6" x14ac:dyDescent="0.3">
      <c r="A363" s="137"/>
      <c r="B363" s="137"/>
      <c r="C363" s="137"/>
      <c r="D363" s="137"/>
      <c r="E363" s="137"/>
      <c r="F363" s="137"/>
      <c r="G363" s="137"/>
      <c r="H363" s="137"/>
      <c r="I363" s="137"/>
      <c r="J363" s="137"/>
      <c r="K363" s="137"/>
      <c r="L363" s="137"/>
      <c r="M363" s="137"/>
      <c r="N363" s="137"/>
      <c r="O363" s="137"/>
      <c r="P363" s="137"/>
      <c r="Q363" s="137"/>
      <c r="R363" s="137"/>
      <c r="S363" s="137"/>
      <c r="T363" s="137"/>
      <c r="U363" s="137"/>
      <c r="V363" s="137"/>
      <c r="W363" s="137"/>
      <c r="X363" s="137"/>
      <c r="Y363" s="137"/>
      <c r="Z363" s="137"/>
      <c r="AA363" s="137"/>
      <c r="AB363" s="137"/>
      <c r="AC363" s="137"/>
      <c r="AD363" s="137"/>
      <c r="AE363" s="137"/>
      <c r="AF363" s="137"/>
      <c r="AG363" s="137"/>
      <c r="AH363" s="137"/>
      <c r="AI363" s="137"/>
      <c r="AJ363" s="137"/>
      <c r="AK363" s="137"/>
      <c r="AL363" s="137"/>
      <c r="AM363" s="137"/>
      <c r="AN363" s="137"/>
      <c r="AO363" s="137"/>
      <c r="AP363" s="137"/>
      <c r="AQ363" s="137"/>
      <c r="AR363" s="137"/>
    </row>
    <row r="364" spans="1:44" ht="15.6" x14ac:dyDescent="0.3">
      <c r="A364" s="137"/>
      <c r="B364" s="137"/>
      <c r="C364" s="137"/>
      <c r="D364" s="137"/>
      <c r="E364" s="137"/>
      <c r="F364" s="137"/>
      <c r="G364" s="137"/>
      <c r="H364" s="137"/>
      <c r="I364" s="137"/>
      <c r="J364" s="137"/>
      <c r="K364" s="137"/>
      <c r="L364" s="137"/>
      <c r="M364" s="137"/>
      <c r="N364" s="137"/>
      <c r="O364" s="137"/>
      <c r="P364" s="137"/>
      <c r="Q364" s="137"/>
      <c r="R364" s="137"/>
      <c r="S364" s="137"/>
      <c r="T364" s="137"/>
      <c r="U364" s="137"/>
      <c r="V364" s="137"/>
      <c r="W364" s="137"/>
      <c r="X364" s="137"/>
      <c r="Y364" s="137"/>
      <c r="Z364" s="137"/>
      <c r="AA364" s="137"/>
      <c r="AB364" s="137"/>
      <c r="AC364" s="137"/>
      <c r="AD364" s="137"/>
      <c r="AE364" s="137"/>
      <c r="AF364" s="137"/>
      <c r="AG364" s="137"/>
      <c r="AH364" s="137"/>
      <c r="AI364" s="137"/>
      <c r="AJ364" s="137"/>
      <c r="AK364" s="137"/>
      <c r="AL364" s="137"/>
      <c r="AM364" s="137"/>
      <c r="AN364" s="137"/>
      <c r="AO364" s="137"/>
      <c r="AP364" s="137"/>
      <c r="AQ364" s="137"/>
      <c r="AR364" s="137"/>
    </row>
    <row r="365" spans="1:44" ht="15.6" x14ac:dyDescent="0.3">
      <c r="A365" s="137"/>
      <c r="B365" s="137"/>
      <c r="C365" s="137"/>
      <c r="D365" s="137"/>
      <c r="E365" s="137"/>
      <c r="F365" s="137"/>
      <c r="G365" s="137"/>
      <c r="H365" s="137"/>
      <c r="I365" s="137"/>
      <c r="J365" s="137"/>
      <c r="K365" s="137"/>
      <c r="L365" s="137"/>
      <c r="M365" s="137"/>
      <c r="N365" s="137"/>
      <c r="O365" s="137"/>
      <c r="P365" s="137"/>
      <c r="Q365" s="137"/>
      <c r="R365" s="137"/>
      <c r="S365" s="137"/>
      <c r="T365" s="137"/>
      <c r="U365" s="137"/>
      <c r="V365" s="137"/>
      <c r="W365" s="137"/>
      <c r="X365" s="137"/>
      <c r="Y365" s="137"/>
      <c r="Z365" s="137"/>
      <c r="AA365" s="137"/>
      <c r="AB365" s="137"/>
      <c r="AC365" s="137"/>
      <c r="AD365" s="137"/>
      <c r="AE365" s="137"/>
      <c r="AF365" s="137"/>
      <c r="AG365" s="137"/>
      <c r="AH365" s="137"/>
      <c r="AI365" s="137"/>
      <c r="AJ365" s="137"/>
      <c r="AK365" s="137"/>
      <c r="AL365" s="137"/>
      <c r="AM365" s="137"/>
      <c r="AN365" s="137"/>
      <c r="AO365" s="137"/>
      <c r="AP365" s="137"/>
      <c r="AQ365" s="137"/>
      <c r="AR365" s="137"/>
    </row>
    <row r="366" spans="1:44" ht="15.6" x14ac:dyDescent="0.3">
      <c r="A366" s="137"/>
      <c r="B366" s="137"/>
      <c r="C366" s="137"/>
      <c r="D366" s="137"/>
      <c r="E366" s="137"/>
      <c r="F366" s="137"/>
      <c r="G366" s="137"/>
      <c r="H366" s="137"/>
      <c r="I366" s="137"/>
      <c r="J366" s="137"/>
      <c r="K366" s="137"/>
      <c r="L366" s="137"/>
      <c r="M366" s="137"/>
      <c r="N366" s="137"/>
      <c r="O366" s="137"/>
      <c r="P366" s="137"/>
      <c r="Q366" s="137"/>
      <c r="R366" s="137"/>
      <c r="S366" s="137"/>
      <c r="T366" s="137"/>
      <c r="U366" s="137"/>
      <c r="V366" s="137"/>
      <c r="W366" s="137"/>
      <c r="X366" s="137"/>
      <c r="Y366" s="137"/>
      <c r="Z366" s="137"/>
      <c r="AA366" s="137"/>
      <c r="AB366" s="137"/>
      <c r="AC366" s="137"/>
      <c r="AD366" s="137"/>
      <c r="AE366" s="137"/>
      <c r="AF366" s="137"/>
      <c r="AG366" s="137"/>
      <c r="AH366" s="137"/>
      <c r="AI366" s="137"/>
      <c r="AJ366" s="137"/>
      <c r="AK366" s="137"/>
      <c r="AL366" s="137"/>
      <c r="AM366" s="137"/>
      <c r="AN366" s="137"/>
      <c r="AO366" s="137"/>
      <c r="AP366" s="137"/>
      <c r="AQ366" s="137"/>
      <c r="AR366" s="137"/>
    </row>
    <row r="367" spans="1:44" ht="15.6" x14ac:dyDescent="0.3">
      <c r="A367" s="137"/>
      <c r="B367" s="137"/>
      <c r="C367" s="137"/>
      <c r="D367" s="137"/>
      <c r="E367" s="137"/>
      <c r="F367" s="137"/>
      <c r="G367" s="137"/>
      <c r="H367" s="137"/>
      <c r="I367" s="137"/>
      <c r="J367" s="137"/>
      <c r="K367" s="137"/>
      <c r="L367" s="137"/>
      <c r="M367" s="137"/>
      <c r="N367" s="137"/>
      <c r="O367" s="137"/>
      <c r="P367" s="137"/>
      <c r="Q367" s="137"/>
      <c r="R367" s="137"/>
      <c r="S367" s="137"/>
      <c r="T367" s="137"/>
      <c r="U367" s="137"/>
      <c r="V367" s="137"/>
      <c r="W367" s="137"/>
      <c r="X367" s="137"/>
      <c r="Y367" s="137"/>
      <c r="Z367" s="137"/>
      <c r="AA367" s="137"/>
      <c r="AB367" s="137"/>
      <c r="AC367" s="137"/>
      <c r="AD367" s="137"/>
      <c r="AE367" s="137"/>
      <c r="AF367" s="137"/>
      <c r="AG367" s="137"/>
      <c r="AH367" s="137"/>
      <c r="AI367" s="137"/>
      <c r="AJ367" s="137"/>
      <c r="AK367" s="137"/>
      <c r="AL367" s="137"/>
      <c r="AM367" s="137"/>
      <c r="AN367" s="137"/>
      <c r="AO367" s="137"/>
      <c r="AP367" s="137"/>
      <c r="AQ367" s="137"/>
      <c r="AR367" s="137"/>
    </row>
    <row r="368" spans="1:44" ht="15.6" x14ac:dyDescent="0.3">
      <c r="A368" s="137"/>
      <c r="B368" s="137"/>
      <c r="C368" s="137"/>
      <c r="D368" s="137"/>
      <c r="E368" s="137"/>
      <c r="F368" s="137"/>
      <c r="G368" s="137"/>
      <c r="H368" s="137"/>
      <c r="I368" s="137"/>
      <c r="J368" s="137"/>
      <c r="K368" s="137"/>
      <c r="L368" s="137"/>
      <c r="M368" s="137"/>
      <c r="N368" s="137"/>
      <c r="O368" s="137"/>
      <c r="P368" s="137"/>
      <c r="Q368" s="137"/>
      <c r="R368" s="137"/>
      <c r="S368" s="137"/>
      <c r="T368" s="137"/>
      <c r="U368" s="137"/>
      <c r="V368" s="137"/>
      <c r="W368" s="137"/>
      <c r="X368" s="137"/>
      <c r="Y368" s="137"/>
      <c r="Z368" s="137"/>
      <c r="AA368" s="137"/>
      <c r="AB368" s="137"/>
      <c r="AC368" s="137"/>
      <c r="AD368" s="137"/>
      <c r="AE368" s="137"/>
      <c r="AF368" s="137"/>
      <c r="AG368" s="137"/>
      <c r="AH368" s="137"/>
      <c r="AI368" s="137"/>
      <c r="AJ368" s="137"/>
      <c r="AK368" s="137"/>
      <c r="AL368" s="137"/>
      <c r="AM368" s="137"/>
      <c r="AN368" s="137"/>
      <c r="AO368" s="137"/>
      <c r="AP368" s="137"/>
      <c r="AQ368" s="137"/>
      <c r="AR368" s="137"/>
    </row>
    <row r="369" spans="1:44" ht="15.6" x14ac:dyDescent="0.3">
      <c r="A369" s="137"/>
      <c r="B369" s="137"/>
      <c r="C369" s="137"/>
      <c r="D369" s="137"/>
      <c r="E369" s="137"/>
      <c r="F369" s="137"/>
      <c r="G369" s="137"/>
      <c r="H369" s="137"/>
      <c r="I369" s="137"/>
      <c r="J369" s="137"/>
      <c r="K369" s="137"/>
      <c r="L369" s="137"/>
      <c r="M369" s="137"/>
      <c r="N369" s="137"/>
      <c r="O369" s="137"/>
      <c r="P369" s="137"/>
      <c r="Q369" s="137"/>
      <c r="R369" s="137"/>
      <c r="S369" s="137"/>
      <c r="T369" s="137"/>
      <c r="U369" s="137"/>
      <c r="V369" s="137"/>
      <c r="W369" s="137"/>
      <c r="X369" s="137"/>
      <c r="Y369" s="137"/>
      <c r="Z369" s="137"/>
      <c r="AA369" s="137"/>
      <c r="AB369" s="137"/>
      <c r="AC369" s="137"/>
      <c r="AD369" s="137"/>
      <c r="AE369" s="137"/>
      <c r="AF369" s="137"/>
      <c r="AG369" s="137"/>
      <c r="AH369" s="137"/>
      <c r="AI369" s="137"/>
      <c r="AJ369" s="137"/>
      <c r="AK369" s="137"/>
      <c r="AL369" s="137"/>
      <c r="AM369" s="137"/>
      <c r="AN369" s="137"/>
      <c r="AO369" s="137"/>
      <c r="AP369" s="137"/>
      <c r="AQ369" s="137"/>
      <c r="AR369" s="137"/>
    </row>
    <row r="370" spans="1:44" ht="15.6" x14ac:dyDescent="0.3">
      <c r="A370" s="137"/>
      <c r="B370" s="137"/>
      <c r="C370" s="137"/>
      <c r="D370" s="137"/>
      <c r="E370" s="137"/>
      <c r="F370" s="137"/>
      <c r="G370" s="137"/>
      <c r="H370" s="137"/>
      <c r="I370" s="137"/>
      <c r="J370" s="137"/>
      <c r="K370" s="137"/>
      <c r="L370" s="137"/>
      <c r="M370" s="137"/>
      <c r="N370" s="137"/>
      <c r="O370" s="137"/>
      <c r="P370" s="137"/>
      <c r="Q370" s="137"/>
      <c r="R370" s="137"/>
      <c r="S370" s="137"/>
      <c r="T370" s="137"/>
      <c r="U370" s="137"/>
      <c r="V370" s="137"/>
      <c r="W370" s="137"/>
      <c r="X370" s="137"/>
      <c r="Y370" s="137"/>
      <c r="Z370" s="137"/>
      <c r="AA370" s="137"/>
      <c r="AB370" s="137"/>
      <c r="AC370" s="137"/>
      <c r="AD370" s="137"/>
      <c r="AE370" s="137"/>
      <c r="AF370" s="137"/>
      <c r="AG370" s="137"/>
      <c r="AH370" s="137"/>
      <c r="AI370" s="137"/>
      <c r="AJ370" s="137"/>
      <c r="AK370" s="137"/>
      <c r="AL370" s="137"/>
      <c r="AM370" s="137"/>
      <c r="AN370" s="137"/>
      <c r="AO370" s="137"/>
      <c r="AP370" s="137"/>
      <c r="AQ370" s="137"/>
      <c r="AR370" s="137"/>
    </row>
    <row r="371" spans="1:44" ht="15.6" x14ac:dyDescent="0.3">
      <c r="A371" s="137"/>
      <c r="B371" s="137"/>
      <c r="C371" s="137"/>
      <c r="D371" s="137"/>
      <c r="E371" s="137"/>
      <c r="F371" s="137"/>
      <c r="G371" s="137"/>
      <c r="H371" s="137"/>
      <c r="I371" s="137"/>
      <c r="J371" s="137"/>
      <c r="K371" s="137"/>
      <c r="L371" s="137"/>
      <c r="M371" s="137"/>
      <c r="N371" s="137"/>
      <c r="O371" s="137"/>
      <c r="P371" s="137"/>
      <c r="Q371" s="137"/>
      <c r="R371" s="137"/>
      <c r="S371" s="137"/>
      <c r="T371" s="137"/>
      <c r="U371" s="137"/>
      <c r="V371" s="137"/>
      <c r="W371" s="137"/>
      <c r="X371" s="137"/>
      <c r="Y371" s="137"/>
      <c r="Z371" s="137"/>
      <c r="AA371" s="137"/>
      <c r="AB371" s="137"/>
      <c r="AC371" s="137"/>
      <c r="AD371" s="137"/>
      <c r="AE371" s="137"/>
      <c r="AF371" s="137"/>
      <c r="AG371" s="137"/>
      <c r="AH371" s="137"/>
      <c r="AI371" s="137"/>
      <c r="AJ371" s="137"/>
      <c r="AK371" s="137"/>
      <c r="AL371" s="137"/>
      <c r="AM371" s="137"/>
      <c r="AN371" s="137"/>
      <c r="AO371" s="137"/>
      <c r="AP371" s="137"/>
      <c r="AQ371" s="137"/>
      <c r="AR371" s="137"/>
    </row>
    <row r="372" spans="1:44" ht="15.6" x14ac:dyDescent="0.3">
      <c r="A372" s="137"/>
      <c r="B372" s="137"/>
      <c r="C372" s="137"/>
      <c r="D372" s="137"/>
      <c r="E372" s="137"/>
      <c r="F372" s="137"/>
      <c r="G372" s="137"/>
      <c r="H372" s="137"/>
      <c r="I372" s="137"/>
      <c r="J372" s="137"/>
      <c r="K372" s="137"/>
      <c r="L372" s="137"/>
      <c r="M372" s="137"/>
      <c r="N372" s="137"/>
      <c r="O372" s="137"/>
      <c r="P372" s="137"/>
      <c r="Q372" s="137"/>
      <c r="R372" s="137"/>
      <c r="S372" s="137"/>
      <c r="T372" s="137"/>
      <c r="U372" s="137"/>
      <c r="V372" s="137"/>
      <c r="W372" s="137"/>
      <c r="X372" s="137"/>
      <c r="Y372" s="137"/>
      <c r="Z372" s="137"/>
      <c r="AA372" s="137"/>
      <c r="AB372" s="137"/>
      <c r="AC372" s="137"/>
      <c r="AD372" s="137"/>
      <c r="AE372" s="137"/>
      <c r="AF372" s="137"/>
      <c r="AG372" s="137"/>
      <c r="AH372" s="137"/>
      <c r="AI372" s="137"/>
      <c r="AJ372" s="137"/>
      <c r="AK372" s="137"/>
      <c r="AL372" s="137"/>
      <c r="AM372" s="137"/>
      <c r="AN372" s="137"/>
      <c r="AO372" s="137"/>
      <c r="AP372" s="137"/>
      <c r="AQ372" s="137"/>
      <c r="AR372" s="137"/>
    </row>
    <row r="373" spans="1:44" ht="15.6" x14ac:dyDescent="0.3">
      <c r="A373" s="137"/>
      <c r="B373" s="137"/>
      <c r="C373" s="137"/>
      <c r="D373" s="137"/>
      <c r="E373" s="137"/>
      <c r="F373" s="137"/>
      <c r="G373" s="137"/>
      <c r="H373" s="137"/>
      <c r="I373" s="137"/>
      <c r="J373" s="137"/>
      <c r="K373" s="137"/>
      <c r="L373" s="137"/>
      <c r="M373" s="137"/>
      <c r="N373" s="137"/>
      <c r="O373" s="137"/>
      <c r="P373" s="137"/>
      <c r="Q373" s="137"/>
      <c r="R373" s="137"/>
      <c r="S373" s="137"/>
      <c r="T373" s="137"/>
      <c r="U373" s="137"/>
      <c r="V373" s="137"/>
      <c r="W373" s="137"/>
      <c r="X373" s="137"/>
      <c r="Y373" s="137"/>
      <c r="Z373" s="137"/>
      <c r="AA373" s="137"/>
      <c r="AB373" s="137"/>
      <c r="AC373" s="137"/>
      <c r="AD373" s="137"/>
      <c r="AE373" s="137"/>
      <c r="AF373" s="137"/>
      <c r="AG373" s="137"/>
      <c r="AH373" s="137"/>
      <c r="AI373" s="137"/>
      <c r="AJ373" s="137"/>
      <c r="AK373" s="137"/>
      <c r="AL373" s="137"/>
      <c r="AM373" s="137"/>
      <c r="AN373" s="137"/>
      <c r="AO373" s="137"/>
      <c r="AP373" s="137"/>
      <c r="AQ373" s="137"/>
      <c r="AR373" s="137"/>
    </row>
    <row r="374" spans="1:44" ht="15.6" x14ac:dyDescent="0.3">
      <c r="A374" s="137"/>
      <c r="B374" s="137"/>
      <c r="C374" s="137"/>
      <c r="D374" s="137"/>
      <c r="E374" s="137"/>
      <c r="F374" s="137"/>
      <c r="G374" s="137"/>
      <c r="H374" s="137"/>
      <c r="I374" s="137"/>
      <c r="J374" s="137"/>
      <c r="K374" s="137"/>
      <c r="L374" s="137"/>
      <c r="M374" s="137"/>
      <c r="N374" s="137"/>
      <c r="O374" s="137"/>
      <c r="P374" s="137"/>
      <c r="Q374" s="137"/>
      <c r="R374" s="137"/>
      <c r="S374" s="137"/>
      <c r="T374" s="137"/>
      <c r="U374" s="137"/>
      <c r="V374" s="137"/>
      <c r="W374" s="137"/>
      <c r="X374" s="137"/>
      <c r="Y374" s="137"/>
      <c r="Z374" s="137"/>
      <c r="AA374" s="137"/>
      <c r="AB374" s="137"/>
      <c r="AC374" s="137"/>
      <c r="AD374" s="137"/>
      <c r="AE374" s="137"/>
      <c r="AF374" s="137"/>
      <c r="AG374" s="137"/>
      <c r="AH374" s="137"/>
      <c r="AI374" s="137"/>
      <c r="AJ374" s="137"/>
      <c r="AK374" s="137"/>
      <c r="AL374" s="137"/>
      <c r="AM374" s="137"/>
      <c r="AN374" s="137"/>
      <c r="AO374" s="137"/>
      <c r="AP374" s="137"/>
      <c r="AQ374" s="137"/>
      <c r="AR374" s="137"/>
    </row>
    <row r="375" spans="1:44" ht="15.6" x14ac:dyDescent="0.3">
      <c r="A375" s="137"/>
      <c r="B375" s="137"/>
      <c r="C375" s="137"/>
      <c r="D375" s="137"/>
      <c r="E375" s="137"/>
      <c r="F375" s="137"/>
      <c r="G375" s="137"/>
      <c r="H375" s="137"/>
      <c r="I375" s="137"/>
      <c r="J375" s="137"/>
      <c r="K375" s="137"/>
      <c r="L375" s="137"/>
      <c r="M375" s="137"/>
      <c r="N375" s="137"/>
      <c r="O375" s="137"/>
      <c r="P375" s="137"/>
      <c r="Q375" s="137"/>
      <c r="R375" s="137"/>
      <c r="S375" s="137"/>
      <c r="T375" s="137"/>
      <c r="U375" s="137"/>
      <c r="V375" s="137"/>
      <c r="W375" s="137"/>
      <c r="X375" s="137"/>
      <c r="Y375" s="137"/>
      <c r="Z375" s="137"/>
      <c r="AA375" s="137"/>
      <c r="AB375" s="137"/>
      <c r="AC375" s="137"/>
      <c r="AD375" s="137"/>
      <c r="AE375" s="137"/>
      <c r="AF375" s="137"/>
      <c r="AG375" s="137"/>
      <c r="AH375" s="137"/>
      <c r="AI375" s="137"/>
      <c r="AJ375" s="137"/>
      <c r="AK375" s="137"/>
      <c r="AL375" s="137"/>
      <c r="AM375" s="137"/>
      <c r="AN375" s="137"/>
      <c r="AO375" s="137"/>
      <c r="AP375" s="137"/>
      <c r="AQ375" s="137"/>
      <c r="AR375" s="137"/>
    </row>
    <row r="376" spans="1:44" ht="15.6" x14ac:dyDescent="0.3">
      <c r="A376" s="137"/>
      <c r="B376" s="137"/>
      <c r="C376" s="137"/>
      <c r="D376" s="137"/>
      <c r="E376" s="137"/>
      <c r="F376" s="137"/>
      <c r="G376" s="137"/>
      <c r="H376" s="137"/>
      <c r="I376" s="137"/>
      <c r="J376" s="137"/>
      <c r="K376" s="137"/>
      <c r="L376" s="137"/>
      <c r="M376" s="137"/>
      <c r="N376" s="137"/>
      <c r="O376" s="137"/>
      <c r="P376" s="137"/>
      <c r="Q376" s="137"/>
      <c r="R376" s="137"/>
      <c r="S376" s="137"/>
      <c r="T376" s="137"/>
      <c r="U376" s="137"/>
      <c r="V376" s="137"/>
      <c r="W376" s="137"/>
      <c r="X376" s="137"/>
      <c r="Y376" s="137"/>
      <c r="Z376" s="137"/>
      <c r="AA376" s="137"/>
      <c r="AB376" s="137"/>
      <c r="AC376" s="137"/>
      <c r="AD376" s="137"/>
      <c r="AE376" s="137"/>
      <c r="AF376" s="137"/>
      <c r="AG376" s="137"/>
      <c r="AH376" s="137"/>
      <c r="AI376" s="137"/>
      <c r="AJ376" s="137"/>
      <c r="AK376" s="137"/>
      <c r="AL376" s="137"/>
      <c r="AM376" s="137"/>
      <c r="AN376" s="137"/>
      <c r="AO376" s="137"/>
      <c r="AP376" s="137"/>
      <c r="AQ376" s="137"/>
      <c r="AR376" s="137"/>
    </row>
    <row r="377" spans="1:44" ht="15.6" x14ac:dyDescent="0.3">
      <c r="A377" s="137"/>
      <c r="B377" s="137"/>
      <c r="C377" s="137"/>
      <c r="D377" s="137"/>
      <c r="E377" s="137"/>
      <c r="F377" s="137"/>
      <c r="G377" s="137"/>
      <c r="H377" s="137"/>
      <c r="I377" s="137"/>
      <c r="J377" s="137"/>
      <c r="K377" s="137"/>
      <c r="L377" s="137"/>
      <c r="M377" s="137"/>
      <c r="N377" s="137"/>
      <c r="O377" s="137"/>
      <c r="P377" s="137"/>
      <c r="Q377" s="137"/>
      <c r="R377" s="137"/>
      <c r="S377" s="137"/>
      <c r="T377" s="137"/>
      <c r="U377" s="137"/>
      <c r="V377" s="137"/>
      <c r="W377" s="137"/>
      <c r="X377" s="137"/>
      <c r="Y377" s="137"/>
      <c r="Z377" s="137"/>
      <c r="AA377" s="137"/>
      <c r="AB377" s="137"/>
      <c r="AC377" s="137"/>
      <c r="AD377" s="137"/>
      <c r="AE377" s="137"/>
      <c r="AF377" s="137"/>
      <c r="AG377" s="137"/>
      <c r="AH377" s="137"/>
      <c r="AI377" s="137"/>
      <c r="AJ377" s="137"/>
      <c r="AK377" s="137"/>
      <c r="AL377" s="137"/>
      <c r="AM377" s="137"/>
      <c r="AN377" s="137"/>
      <c r="AO377" s="137"/>
      <c r="AP377" s="137"/>
      <c r="AQ377" s="137"/>
      <c r="AR377" s="137"/>
    </row>
    <row r="378" spans="1:44" ht="15.6" x14ac:dyDescent="0.3">
      <c r="A378" s="137"/>
      <c r="B378" s="137"/>
      <c r="C378" s="137"/>
      <c r="D378" s="137"/>
      <c r="E378" s="137"/>
      <c r="F378" s="137"/>
      <c r="G378" s="137"/>
      <c r="H378" s="137"/>
      <c r="I378" s="137"/>
      <c r="J378" s="137"/>
      <c r="K378" s="137"/>
      <c r="L378" s="137"/>
      <c r="M378" s="137"/>
      <c r="N378" s="137"/>
      <c r="O378" s="137"/>
      <c r="P378" s="137"/>
      <c r="Q378" s="137"/>
      <c r="R378" s="137"/>
      <c r="S378" s="137"/>
      <c r="T378" s="137"/>
      <c r="U378" s="137"/>
      <c r="V378" s="137"/>
      <c r="W378" s="137"/>
      <c r="X378" s="137"/>
      <c r="Y378" s="137"/>
      <c r="Z378" s="137"/>
      <c r="AA378" s="137"/>
      <c r="AB378" s="137"/>
      <c r="AC378" s="137"/>
      <c r="AD378" s="137"/>
      <c r="AE378" s="137"/>
      <c r="AF378" s="137"/>
      <c r="AG378" s="137"/>
      <c r="AH378" s="137"/>
      <c r="AI378" s="137"/>
      <c r="AJ378" s="137"/>
      <c r="AK378" s="137"/>
      <c r="AL378" s="137"/>
      <c r="AM378" s="137"/>
      <c r="AN378" s="137"/>
      <c r="AO378" s="137"/>
      <c r="AP378" s="137"/>
      <c r="AQ378" s="137"/>
      <c r="AR378" s="137"/>
    </row>
    <row r="379" spans="1:44" ht="15.6" x14ac:dyDescent="0.3">
      <c r="A379" s="137"/>
      <c r="B379" s="137"/>
      <c r="C379" s="137"/>
      <c r="D379" s="137"/>
      <c r="E379" s="137"/>
      <c r="F379" s="137"/>
      <c r="G379" s="137"/>
      <c r="H379" s="137"/>
      <c r="I379" s="137"/>
      <c r="J379" s="137"/>
      <c r="K379" s="137"/>
      <c r="L379" s="137"/>
      <c r="M379" s="137"/>
      <c r="N379" s="137"/>
      <c r="O379" s="137"/>
      <c r="P379" s="137"/>
      <c r="Q379" s="137"/>
      <c r="R379" s="137"/>
      <c r="S379" s="137"/>
      <c r="T379" s="137"/>
      <c r="U379" s="137"/>
      <c r="V379" s="137"/>
      <c r="W379" s="137"/>
      <c r="X379" s="137"/>
      <c r="Y379" s="137"/>
      <c r="Z379" s="137"/>
      <c r="AA379" s="137"/>
      <c r="AB379" s="137"/>
      <c r="AC379" s="137"/>
      <c r="AD379" s="137"/>
      <c r="AE379" s="137"/>
      <c r="AF379" s="137"/>
      <c r="AG379" s="137"/>
      <c r="AH379" s="137"/>
      <c r="AI379" s="137"/>
      <c r="AJ379" s="137"/>
      <c r="AK379" s="137"/>
      <c r="AL379" s="137"/>
      <c r="AM379" s="137"/>
      <c r="AN379" s="137"/>
      <c r="AO379" s="137"/>
      <c r="AP379" s="137"/>
      <c r="AQ379" s="137"/>
      <c r="AR379" s="137"/>
    </row>
    <row r="380" spans="1:44" ht="15.6" x14ac:dyDescent="0.3">
      <c r="A380" s="137"/>
      <c r="B380" s="137"/>
      <c r="C380" s="137"/>
      <c r="D380" s="137"/>
      <c r="E380" s="137"/>
      <c r="F380" s="137"/>
      <c r="G380" s="137"/>
      <c r="H380" s="137"/>
      <c r="I380" s="137"/>
      <c r="J380" s="137"/>
      <c r="K380" s="137"/>
      <c r="L380" s="137"/>
      <c r="M380" s="137"/>
      <c r="N380" s="137"/>
      <c r="O380" s="137"/>
      <c r="P380" s="137"/>
      <c r="Q380" s="137"/>
      <c r="R380" s="137"/>
      <c r="S380" s="137"/>
      <c r="T380" s="137"/>
      <c r="U380" s="137"/>
      <c r="V380" s="137"/>
      <c r="W380" s="137"/>
      <c r="X380" s="137"/>
      <c r="Y380" s="137"/>
      <c r="Z380" s="137"/>
      <c r="AA380" s="137"/>
      <c r="AB380" s="137"/>
      <c r="AC380" s="137"/>
      <c r="AD380" s="137"/>
      <c r="AE380" s="137"/>
      <c r="AF380" s="137"/>
      <c r="AG380" s="137"/>
      <c r="AH380" s="137"/>
      <c r="AI380" s="137"/>
      <c r="AJ380" s="137"/>
      <c r="AK380" s="137"/>
      <c r="AL380" s="137"/>
      <c r="AM380" s="137"/>
      <c r="AN380" s="137"/>
      <c r="AO380" s="137"/>
      <c r="AP380" s="137"/>
      <c r="AQ380" s="137"/>
      <c r="AR380" s="137"/>
    </row>
    <row r="381" spans="1:44" ht="15.6" x14ac:dyDescent="0.3">
      <c r="A381" s="137"/>
      <c r="B381" s="137"/>
      <c r="C381" s="137"/>
      <c r="D381" s="137"/>
      <c r="E381" s="137"/>
      <c r="F381" s="137"/>
      <c r="G381" s="137"/>
      <c r="H381" s="137"/>
      <c r="I381" s="137"/>
      <c r="J381" s="137"/>
      <c r="K381" s="137"/>
      <c r="L381" s="137"/>
      <c r="M381" s="137"/>
      <c r="N381" s="137"/>
      <c r="O381" s="137"/>
      <c r="P381" s="137"/>
      <c r="Q381" s="137"/>
      <c r="R381" s="137"/>
      <c r="S381" s="137"/>
      <c r="T381" s="137"/>
      <c r="U381" s="137"/>
      <c r="V381" s="137"/>
      <c r="W381" s="137"/>
      <c r="X381" s="137"/>
      <c r="Y381" s="137"/>
      <c r="Z381" s="137"/>
      <c r="AA381" s="137"/>
      <c r="AB381" s="137"/>
      <c r="AC381" s="137"/>
      <c r="AD381" s="137"/>
      <c r="AE381" s="137"/>
      <c r="AF381" s="137"/>
      <c r="AG381" s="137"/>
      <c r="AH381" s="137"/>
      <c r="AI381" s="137"/>
      <c r="AJ381" s="137"/>
      <c r="AK381" s="137"/>
      <c r="AL381" s="137"/>
      <c r="AM381" s="137"/>
      <c r="AN381" s="137"/>
      <c r="AO381" s="137"/>
      <c r="AP381" s="137"/>
      <c r="AQ381" s="137"/>
      <c r="AR381" s="137"/>
    </row>
    <row r="382" spans="1:44" ht="15.6" x14ac:dyDescent="0.3">
      <c r="A382" s="137"/>
      <c r="B382" s="137"/>
      <c r="C382" s="137"/>
      <c r="D382" s="137"/>
      <c r="E382" s="137"/>
      <c r="F382" s="137"/>
      <c r="G382" s="137"/>
      <c r="H382" s="137"/>
      <c r="I382" s="137"/>
      <c r="J382" s="137"/>
      <c r="K382" s="137"/>
      <c r="L382" s="137"/>
      <c r="M382" s="137"/>
      <c r="N382" s="137"/>
      <c r="O382" s="137"/>
      <c r="P382" s="137"/>
      <c r="Q382" s="137"/>
      <c r="R382" s="137"/>
      <c r="S382" s="137"/>
      <c r="T382" s="137"/>
      <c r="U382" s="137"/>
      <c r="V382" s="137"/>
      <c r="W382" s="137"/>
      <c r="X382" s="137"/>
      <c r="Y382" s="137"/>
      <c r="Z382" s="137"/>
      <c r="AA382" s="137"/>
      <c r="AB382" s="137"/>
      <c r="AC382" s="137"/>
      <c r="AD382" s="137"/>
      <c r="AE382" s="137"/>
      <c r="AF382" s="137"/>
      <c r="AG382" s="137"/>
      <c r="AH382" s="137"/>
      <c r="AI382" s="137"/>
      <c r="AJ382" s="137"/>
      <c r="AK382" s="137"/>
      <c r="AL382" s="137"/>
      <c r="AM382" s="137"/>
      <c r="AN382" s="137"/>
      <c r="AO382" s="137"/>
      <c r="AP382" s="137"/>
      <c r="AQ382" s="137"/>
      <c r="AR382" s="137"/>
    </row>
    <row r="383" spans="1:44" ht="15.6" x14ac:dyDescent="0.3">
      <c r="A383" s="137"/>
      <c r="B383" s="137"/>
      <c r="C383" s="137"/>
      <c r="D383" s="137"/>
      <c r="E383" s="137"/>
      <c r="F383" s="137"/>
      <c r="G383" s="137"/>
      <c r="H383" s="137"/>
      <c r="I383" s="137"/>
      <c r="J383" s="137"/>
      <c r="K383" s="137"/>
      <c r="L383" s="137"/>
      <c r="M383" s="137"/>
      <c r="N383" s="137"/>
      <c r="O383" s="137"/>
      <c r="P383" s="137"/>
      <c r="Q383" s="137"/>
      <c r="R383" s="137"/>
      <c r="S383" s="137"/>
      <c r="T383" s="137"/>
      <c r="U383" s="137"/>
      <c r="V383" s="137"/>
      <c r="W383" s="137"/>
      <c r="X383" s="137"/>
      <c r="Y383" s="137"/>
      <c r="Z383" s="137"/>
      <c r="AA383" s="137"/>
      <c r="AB383" s="137"/>
      <c r="AC383" s="137"/>
      <c r="AD383" s="137"/>
      <c r="AE383" s="137"/>
      <c r="AF383" s="137"/>
      <c r="AG383" s="137"/>
      <c r="AH383" s="137"/>
      <c r="AI383" s="137"/>
      <c r="AJ383" s="137"/>
      <c r="AK383" s="137"/>
      <c r="AL383" s="137"/>
      <c r="AM383" s="137"/>
      <c r="AN383" s="137"/>
      <c r="AO383" s="137"/>
      <c r="AP383" s="137"/>
      <c r="AQ383" s="137"/>
      <c r="AR383" s="137"/>
    </row>
    <row r="384" spans="1:44" ht="15.6" x14ac:dyDescent="0.3">
      <c r="A384" s="137"/>
      <c r="B384" s="137"/>
      <c r="C384" s="137"/>
      <c r="D384" s="137"/>
      <c r="E384" s="137"/>
      <c r="F384" s="137"/>
      <c r="G384" s="137"/>
      <c r="H384" s="137"/>
      <c r="I384" s="137"/>
      <c r="J384" s="137"/>
      <c r="K384" s="137"/>
      <c r="L384" s="137"/>
      <c r="M384" s="137"/>
      <c r="N384" s="137"/>
      <c r="O384" s="137"/>
      <c r="P384" s="137"/>
      <c r="Q384" s="137"/>
      <c r="R384" s="137"/>
      <c r="S384" s="137"/>
      <c r="T384" s="137"/>
      <c r="U384" s="137"/>
      <c r="V384" s="137"/>
      <c r="W384" s="137"/>
      <c r="X384" s="137"/>
      <c r="Y384" s="137"/>
      <c r="Z384" s="137"/>
      <c r="AA384" s="137"/>
      <c r="AB384" s="137"/>
      <c r="AC384" s="137"/>
      <c r="AD384" s="137"/>
      <c r="AE384" s="137"/>
      <c r="AF384" s="137"/>
      <c r="AG384" s="137"/>
      <c r="AH384" s="137"/>
      <c r="AI384" s="137"/>
      <c r="AJ384" s="137"/>
      <c r="AK384" s="137"/>
      <c r="AL384" s="137"/>
      <c r="AM384" s="137"/>
      <c r="AN384" s="137"/>
      <c r="AO384" s="137"/>
      <c r="AP384" s="137"/>
      <c r="AQ384" s="137"/>
      <c r="AR384" s="137"/>
    </row>
    <row r="385" spans="1:44" ht="15.6" x14ac:dyDescent="0.3">
      <c r="A385" s="137"/>
      <c r="B385" s="137"/>
      <c r="C385" s="137"/>
      <c r="D385" s="137"/>
      <c r="E385" s="137"/>
      <c r="F385" s="137"/>
      <c r="G385" s="137"/>
      <c r="H385" s="137"/>
      <c r="I385" s="137"/>
      <c r="J385" s="137"/>
      <c r="K385" s="137"/>
      <c r="L385" s="137"/>
      <c r="M385" s="137"/>
      <c r="N385" s="137"/>
      <c r="O385" s="137"/>
      <c r="P385" s="137"/>
      <c r="Q385" s="137"/>
      <c r="R385" s="137"/>
      <c r="S385" s="137"/>
      <c r="T385" s="137"/>
      <c r="U385" s="137"/>
      <c r="V385" s="137"/>
      <c r="W385" s="137"/>
      <c r="X385" s="137"/>
      <c r="Y385" s="137"/>
      <c r="Z385" s="137"/>
      <c r="AA385" s="137"/>
      <c r="AB385" s="137"/>
      <c r="AC385" s="137"/>
      <c r="AD385" s="137"/>
      <c r="AE385" s="137"/>
      <c r="AF385" s="137"/>
      <c r="AG385" s="137"/>
      <c r="AH385" s="137"/>
      <c r="AI385" s="137"/>
      <c r="AJ385" s="137"/>
      <c r="AK385" s="137"/>
      <c r="AL385" s="137"/>
      <c r="AM385" s="137"/>
      <c r="AN385" s="137"/>
      <c r="AO385" s="137"/>
      <c r="AP385" s="137"/>
      <c r="AQ385" s="137"/>
      <c r="AR385" s="137"/>
    </row>
    <row r="386" spans="1:44" ht="15.6" x14ac:dyDescent="0.3">
      <c r="A386" s="137"/>
      <c r="B386" s="137"/>
      <c r="C386" s="137"/>
      <c r="D386" s="137"/>
      <c r="E386" s="137"/>
      <c r="F386" s="137"/>
      <c r="G386" s="137"/>
      <c r="H386" s="137"/>
      <c r="I386" s="137"/>
      <c r="J386" s="137"/>
      <c r="K386" s="137"/>
      <c r="L386" s="137"/>
      <c r="M386" s="137"/>
      <c r="N386" s="137"/>
      <c r="O386" s="137"/>
      <c r="P386" s="137"/>
      <c r="Q386" s="137"/>
      <c r="R386" s="137"/>
      <c r="S386" s="137"/>
      <c r="T386" s="137"/>
      <c r="U386" s="137"/>
      <c r="V386" s="137"/>
      <c r="W386" s="137"/>
      <c r="X386" s="137"/>
      <c r="Y386" s="137"/>
      <c r="Z386" s="137"/>
      <c r="AA386" s="137"/>
      <c r="AB386" s="137"/>
      <c r="AC386" s="137"/>
      <c r="AD386" s="137"/>
      <c r="AE386" s="137"/>
      <c r="AF386" s="137"/>
      <c r="AG386" s="137"/>
      <c r="AH386" s="137"/>
      <c r="AI386" s="137"/>
      <c r="AJ386" s="137"/>
      <c r="AK386" s="137"/>
      <c r="AL386" s="137"/>
      <c r="AM386" s="137"/>
      <c r="AN386" s="137"/>
      <c r="AO386" s="137"/>
      <c r="AP386" s="137"/>
      <c r="AQ386" s="137"/>
      <c r="AR386" s="137"/>
    </row>
    <row r="387" spans="1:44" ht="15.6" x14ac:dyDescent="0.3">
      <c r="A387" s="137"/>
      <c r="B387" s="137"/>
      <c r="C387" s="137"/>
      <c r="D387" s="137"/>
      <c r="E387" s="137"/>
      <c r="F387" s="137"/>
      <c r="G387" s="137"/>
      <c r="H387" s="137"/>
      <c r="I387" s="137"/>
      <c r="J387" s="137"/>
      <c r="K387" s="137"/>
      <c r="L387" s="137"/>
      <c r="M387" s="137"/>
      <c r="N387" s="137"/>
      <c r="O387" s="137"/>
      <c r="P387" s="137"/>
      <c r="Q387" s="137"/>
      <c r="R387" s="137"/>
      <c r="S387" s="137"/>
      <c r="T387" s="137"/>
      <c r="U387" s="137"/>
      <c r="V387" s="137"/>
      <c r="W387" s="137"/>
      <c r="X387" s="137"/>
      <c r="Y387" s="137"/>
      <c r="Z387" s="137"/>
      <c r="AA387" s="137"/>
      <c r="AB387" s="137"/>
      <c r="AC387" s="137"/>
      <c r="AD387" s="137"/>
      <c r="AE387" s="137"/>
      <c r="AF387" s="137"/>
      <c r="AG387" s="137"/>
      <c r="AH387" s="137"/>
      <c r="AI387" s="137"/>
      <c r="AJ387" s="137"/>
      <c r="AK387" s="137"/>
      <c r="AL387" s="137"/>
      <c r="AM387" s="137"/>
      <c r="AN387" s="137"/>
      <c r="AO387" s="137"/>
      <c r="AP387" s="137"/>
      <c r="AQ387" s="137"/>
      <c r="AR387" s="137"/>
    </row>
    <row r="388" spans="1:44" ht="15.6" x14ac:dyDescent="0.3">
      <c r="A388" s="137"/>
      <c r="B388" s="137"/>
      <c r="C388" s="137"/>
      <c r="D388" s="137"/>
      <c r="E388" s="137"/>
      <c r="F388" s="137"/>
      <c r="G388" s="137"/>
      <c r="H388" s="137"/>
      <c r="I388" s="137"/>
      <c r="J388" s="137"/>
      <c r="K388" s="137"/>
      <c r="L388" s="137"/>
      <c r="M388" s="137"/>
      <c r="N388" s="137"/>
      <c r="O388" s="137"/>
      <c r="P388" s="137"/>
      <c r="Q388" s="137"/>
      <c r="R388" s="137"/>
      <c r="S388" s="137"/>
      <c r="T388" s="137"/>
      <c r="U388" s="137"/>
      <c r="V388" s="137"/>
      <c r="W388" s="137"/>
      <c r="X388" s="137"/>
      <c r="Y388" s="137"/>
      <c r="Z388" s="137"/>
      <c r="AA388" s="137"/>
      <c r="AB388" s="137"/>
      <c r="AC388" s="137"/>
      <c r="AD388" s="137"/>
      <c r="AE388" s="137"/>
      <c r="AF388" s="137"/>
      <c r="AG388" s="137"/>
      <c r="AH388" s="137"/>
      <c r="AI388" s="137"/>
      <c r="AJ388" s="137"/>
      <c r="AK388" s="137"/>
      <c r="AL388" s="137"/>
      <c r="AM388" s="137"/>
      <c r="AN388" s="137"/>
      <c r="AO388" s="137"/>
      <c r="AP388" s="137"/>
      <c r="AQ388" s="137"/>
      <c r="AR388" s="137"/>
    </row>
    <row r="389" spans="1:44" ht="15.6" x14ac:dyDescent="0.3">
      <c r="A389" s="137"/>
      <c r="B389" s="137"/>
      <c r="C389" s="137"/>
      <c r="D389" s="137"/>
      <c r="E389" s="137"/>
      <c r="F389" s="137"/>
      <c r="G389" s="137"/>
      <c r="H389" s="137"/>
      <c r="I389" s="137"/>
      <c r="J389" s="137"/>
      <c r="K389" s="137"/>
      <c r="L389" s="137"/>
      <c r="M389" s="137"/>
      <c r="N389" s="137"/>
      <c r="O389" s="137"/>
      <c r="P389" s="137"/>
      <c r="Q389" s="137"/>
      <c r="R389" s="137"/>
      <c r="S389" s="137"/>
      <c r="T389" s="137"/>
      <c r="U389" s="137"/>
      <c r="V389" s="137"/>
      <c r="W389" s="137"/>
      <c r="X389" s="137"/>
      <c r="Y389" s="137"/>
      <c r="Z389" s="137"/>
      <c r="AA389" s="137"/>
      <c r="AB389" s="137"/>
      <c r="AC389" s="137"/>
      <c r="AD389" s="137"/>
      <c r="AE389" s="137"/>
      <c r="AF389" s="137"/>
      <c r="AG389" s="137"/>
      <c r="AH389" s="137"/>
      <c r="AI389" s="137"/>
      <c r="AJ389" s="137"/>
      <c r="AK389" s="137"/>
      <c r="AL389" s="137"/>
      <c r="AM389" s="137"/>
      <c r="AN389" s="137"/>
      <c r="AO389" s="137"/>
      <c r="AP389" s="137"/>
      <c r="AQ389" s="137"/>
      <c r="AR389" s="137"/>
    </row>
    <row r="390" spans="1:44" ht="15.6" x14ac:dyDescent="0.3">
      <c r="A390" s="137"/>
      <c r="B390" s="137"/>
      <c r="C390" s="137"/>
      <c r="D390" s="137"/>
      <c r="E390" s="137"/>
      <c r="F390" s="137"/>
      <c r="G390" s="137"/>
      <c r="H390" s="137"/>
      <c r="I390" s="137"/>
      <c r="J390" s="137"/>
      <c r="K390" s="137"/>
      <c r="L390" s="137"/>
      <c r="M390" s="137"/>
      <c r="N390" s="137"/>
      <c r="O390" s="137"/>
      <c r="P390" s="137"/>
      <c r="Q390" s="137"/>
      <c r="R390" s="137"/>
      <c r="S390" s="137"/>
      <c r="T390" s="137"/>
      <c r="U390" s="137"/>
      <c r="V390" s="137"/>
      <c r="W390" s="137"/>
      <c r="X390" s="137"/>
      <c r="Y390" s="137"/>
      <c r="Z390" s="137"/>
      <c r="AA390" s="137"/>
      <c r="AB390" s="137"/>
      <c r="AC390" s="137"/>
      <c r="AD390" s="137"/>
      <c r="AE390" s="137"/>
      <c r="AF390" s="137"/>
      <c r="AG390" s="137"/>
      <c r="AH390" s="137"/>
      <c r="AI390" s="137"/>
      <c r="AJ390" s="137"/>
      <c r="AK390" s="137"/>
      <c r="AL390" s="137"/>
      <c r="AM390" s="137"/>
      <c r="AN390" s="137"/>
      <c r="AO390" s="137"/>
      <c r="AP390" s="137"/>
      <c r="AQ390" s="137"/>
      <c r="AR390" s="137"/>
    </row>
    <row r="391" spans="1:44" ht="15.6" x14ac:dyDescent="0.3">
      <c r="A391" s="137"/>
      <c r="B391" s="137"/>
      <c r="C391" s="137"/>
      <c r="D391" s="137"/>
      <c r="E391" s="137"/>
      <c r="F391" s="137"/>
      <c r="G391" s="137"/>
      <c r="H391" s="137"/>
      <c r="I391" s="137"/>
      <c r="J391" s="137"/>
      <c r="K391" s="137"/>
      <c r="L391" s="137"/>
      <c r="M391" s="137"/>
      <c r="N391" s="137"/>
      <c r="O391" s="137"/>
      <c r="P391" s="137"/>
      <c r="Q391" s="137"/>
      <c r="R391" s="137"/>
      <c r="S391" s="137"/>
      <c r="T391" s="137"/>
      <c r="U391" s="137"/>
      <c r="V391" s="137"/>
      <c r="W391" s="137"/>
      <c r="X391" s="137"/>
      <c r="Y391" s="137"/>
      <c r="Z391" s="137"/>
      <c r="AA391" s="137"/>
      <c r="AB391" s="137"/>
      <c r="AC391" s="137"/>
      <c r="AD391" s="137"/>
      <c r="AE391" s="137"/>
      <c r="AF391" s="137"/>
      <c r="AG391" s="137"/>
      <c r="AH391" s="137"/>
      <c r="AI391" s="137"/>
      <c r="AJ391" s="137"/>
      <c r="AK391" s="137"/>
      <c r="AL391" s="137"/>
      <c r="AM391" s="137"/>
      <c r="AN391" s="137"/>
      <c r="AO391" s="137"/>
      <c r="AP391" s="137"/>
      <c r="AQ391" s="137"/>
      <c r="AR391" s="137"/>
    </row>
    <row r="392" spans="1:44" ht="15.6" x14ac:dyDescent="0.3">
      <c r="A392" s="137"/>
      <c r="B392" s="137"/>
      <c r="C392" s="137"/>
      <c r="D392" s="137"/>
      <c r="E392" s="137"/>
      <c r="F392" s="137"/>
      <c r="G392" s="137"/>
      <c r="H392" s="137"/>
      <c r="I392" s="137"/>
      <c r="J392" s="137"/>
      <c r="K392" s="137"/>
      <c r="L392" s="137"/>
      <c r="M392" s="137"/>
      <c r="N392" s="137"/>
      <c r="O392" s="137"/>
      <c r="P392" s="137"/>
      <c r="Q392" s="137"/>
      <c r="R392" s="137"/>
      <c r="S392" s="137"/>
      <c r="T392" s="137"/>
      <c r="U392" s="137"/>
      <c r="V392" s="137"/>
      <c r="W392" s="137"/>
      <c r="X392" s="137"/>
      <c r="Y392" s="137"/>
      <c r="Z392" s="137"/>
      <c r="AA392" s="137"/>
      <c r="AB392" s="137"/>
      <c r="AC392" s="137"/>
      <c r="AD392" s="137"/>
      <c r="AE392" s="137"/>
      <c r="AF392" s="137"/>
      <c r="AG392" s="137"/>
      <c r="AH392" s="137"/>
      <c r="AI392" s="137"/>
      <c r="AJ392" s="137"/>
      <c r="AK392" s="137"/>
      <c r="AL392" s="137"/>
      <c r="AM392" s="137"/>
      <c r="AN392" s="137"/>
      <c r="AO392" s="137"/>
      <c r="AP392" s="137"/>
      <c r="AQ392" s="137"/>
      <c r="AR392" s="137"/>
    </row>
    <row r="393" spans="1:44" ht="15.6" x14ac:dyDescent="0.3">
      <c r="A393" s="137"/>
      <c r="B393" s="137"/>
      <c r="C393" s="137"/>
      <c r="D393" s="137"/>
      <c r="E393" s="137"/>
      <c r="F393" s="137"/>
      <c r="G393" s="137"/>
      <c r="H393" s="137"/>
      <c r="I393" s="137"/>
      <c r="J393" s="137"/>
      <c r="K393" s="137"/>
      <c r="L393" s="137"/>
      <c r="M393" s="137"/>
      <c r="N393" s="137"/>
      <c r="O393" s="137"/>
      <c r="P393" s="137"/>
      <c r="Q393" s="137"/>
      <c r="R393" s="137"/>
      <c r="S393" s="137"/>
      <c r="T393" s="137"/>
      <c r="U393" s="137"/>
      <c r="V393" s="137"/>
      <c r="W393" s="137"/>
      <c r="X393" s="137"/>
      <c r="Y393" s="137"/>
      <c r="Z393" s="137"/>
      <c r="AA393" s="137"/>
      <c r="AB393" s="137"/>
      <c r="AC393" s="137"/>
      <c r="AD393" s="137"/>
      <c r="AE393" s="137"/>
      <c r="AF393" s="137"/>
      <c r="AG393" s="137"/>
      <c r="AH393" s="137"/>
      <c r="AI393" s="137"/>
      <c r="AJ393" s="137"/>
      <c r="AK393" s="137"/>
      <c r="AL393" s="137"/>
      <c r="AM393" s="137"/>
      <c r="AN393" s="137"/>
      <c r="AO393" s="137"/>
      <c r="AP393" s="137"/>
      <c r="AQ393" s="137"/>
      <c r="AR393" s="137"/>
    </row>
    <row r="394" spans="1:44" ht="15.6" x14ac:dyDescent="0.3">
      <c r="A394" s="137"/>
      <c r="B394" s="137"/>
      <c r="C394" s="137"/>
      <c r="D394" s="137"/>
      <c r="E394" s="137"/>
      <c r="F394" s="137"/>
      <c r="G394" s="137"/>
      <c r="H394" s="137"/>
      <c r="I394" s="137"/>
      <c r="J394" s="137"/>
      <c r="K394" s="137"/>
      <c r="L394" s="137"/>
      <c r="M394" s="137"/>
      <c r="N394" s="137"/>
      <c r="O394" s="137"/>
      <c r="P394" s="137"/>
      <c r="Q394" s="137"/>
      <c r="R394" s="137"/>
      <c r="S394" s="137"/>
      <c r="T394" s="137"/>
      <c r="U394" s="137"/>
      <c r="V394" s="137"/>
      <c r="W394" s="137"/>
      <c r="X394" s="137"/>
      <c r="Y394" s="137"/>
      <c r="Z394" s="137"/>
      <c r="AA394" s="137"/>
      <c r="AB394" s="137"/>
      <c r="AC394" s="137"/>
      <c r="AD394" s="137"/>
      <c r="AE394" s="137"/>
      <c r="AF394" s="137"/>
      <c r="AG394" s="137"/>
      <c r="AH394" s="137"/>
      <c r="AI394" s="137"/>
      <c r="AJ394" s="137"/>
      <c r="AK394" s="137"/>
      <c r="AL394" s="137"/>
      <c r="AM394" s="137"/>
      <c r="AN394" s="137"/>
      <c r="AO394" s="137"/>
      <c r="AP394" s="137"/>
      <c r="AQ394" s="137"/>
      <c r="AR394" s="137"/>
    </row>
    <row r="395" spans="1:44" ht="15.6" x14ac:dyDescent="0.3">
      <c r="A395" s="137"/>
      <c r="B395" s="137"/>
      <c r="C395" s="137"/>
      <c r="D395" s="137"/>
      <c r="E395" s="137"/>
      <c r="F395" s="137"/>
      <c r="G395" s="137"/>
      <c r="H395" s="137"/>
      <c r="I395" s="137"/>
      <c r="J395" s="137"/>
      <c r="K395" s="137"/>
      <c r="L395" s="137"/>
      <c r="M395" s="137"/>
      <c r="N395" s="137"/>
      <c r="O395" s="137"/>
      <c r="P395" s="137"/>
      <c r="Q395" s="137"/>
      <c r="R395" s="137"/>
      <c r="S395" s="137"/>
      <c r="T395" s="137"/>
      <c r="U395" s="137"/>
      <c r="V395" s="137"/>
      <c r="W395" s="137"/>
      <c r="X395" s="137"/>
      <c r="Y395" s="137"/>
      <c r="Z395" s="137"/>
      <c r="AA395" s="137"/>
      <c r="AB395" s="137"/>
      <c r="AC395" s="137"/>
      <c r="AD395" s="137"/>
      <c r="AE395" s="137"/>
      <c r="AF395" s="137"/>
      <c r="AG395" s="137"/>
      <c r="AH395" s="137"/>
      <c r="AI395" s="137"/>
      <c r="AJ395" s="137"/>
      <c r="AK395" s="137"/>
      <c r="AL395" s="137"/>
      <c r="AM395" s="137"/>
      <c r="AN395" s="137"/>
      <c r="AO395" s="137"/>
      <c r="AP395" s="137"/>
      <c r="AQ395" s="137"/>
      <c r="AR395" s="137"/>
    </row>
    <row r="396" spans="1:44" ht="15.6" x14ac:dyDescent="0.3">
      <c r="A396" s="137"/>
      <c r="B396" s="137"/>
      <c r="C396" s="137"/>
      <c r="D396" s="137"/>
      <c r="E396" s="137"/>
      <c r="F396" s="137"/>
      <c r="G396" s="137"/>
      <c r="H396" s="137"/>
      <c r="I396" s="137"/>
      <c r="J396" s="137"/>
      <c r="K396" s="137"/>
      <c r="L396" s="137"/>
      <c r="M396" s="137"/>
      <c r="N396" s="137"/>
      <c r="O396" s="137"/>
      <c r="P396" s="137"/>
      <c r="Q396" s="137"/>
      <c r="R396" s="137"/>
      <c r="S396" s="137"/>
      <c r="T396" s="137"/>
      <c r="U396" s="137"/>
      <c r="V396" s="137"/>
      <c r="W396" s="137"/>
      <c r="X396" s="137"/>
      <c r="Y396" s="137"/>
      <c r="Z396" s="137"/>
      <c r="AA396" s="137"/>
      <c r="AB396" s="137"/>
      <c r="AC396" s="137"/>
      <c r="AD396" s="137"/>
      <c r="AE396" s="137"/>
      <c r="AF396" s="137"/>
      <c r="AG396" s="137"/>
      <c r="AH396" s="137"/>
      <c r="AI396" s="137"/>
      <c r="AJ396" s="137"/>
      <c r="AK396" s="137"/>
      <c r="AL396" s="137"/>
      <c r="AM396" s="137"/>
      <c r="AN396" s="137"/>
      <c r="AO396" s="137"/>
      <c r="AP396" s="137"/>
      <c r="AQ396" s="137"/>
      <c r="AR396" s="137"/>
    </row>
    <row r="397" spans="1:44" ht="15.6" x14ac:dyDescent="0.3">
      <c r="A397" s="137"/>
      <c r="B397" s="137"/>
      <c r="C397" s="137"/>
      <c r="D397" s="137"/>
      <c r="E397" s="137"/>
      <c r="F397" s="137"/>
      <c r="G397" s="137"/>
      <c r="H397" s="137"/>
      <c r="I397" s="137"/>
      <c r="J397" s="137"/>
      <c r="K397" s="137"/>
      <c r="L397" s="137"/>
      <c r="M397" s="137"/>
      <c r="N397" s="137"/>
      <c r="O397" s="137"/>
      <c r="P397" s="137"/>
      <c r="Q397" s="137"/>
      <c r="R397" s="137"/>
      <c r="S397" s="137"/>
      <c r="T397" s="137"/>
      <c r="U397" s="137"/>
      <c r="V397" s="137"/>
      <c r="W397" s="137"/>
      <c r="X397" s="137"/>
      <c r="Y397" s="137"/>
      <c r="Z397" s="137"/>
      <c r="AA397" s="137"/>
      <c r="AB397" s="137"/>
      <c r="AC397" s="137"/>
      <c r="AD397" s="137"/>
      <c r="AE397" s="137"/>
      <c r="AF397" s="137"/>
      <c r="AG397" s="137"/>
      <c r="AH397" s="137"/>
      <c r="AI397" s="137"/>
      <c r="AJ397" s="137"/>
      <c r="AK397" s="137"/>
      <c r="AL397" s="137"/>
      <c r="AM397" s="137"/>
      <c r="AN397" s="137"/>
      <c r="AO397" s="137"/>
      <c r="AP397" s="137"/>
      <c r="AQ397" s="137"/>
      <c r="AR397" s="137"/>
    </row>
    <row r="398" spans="1:44" ht="15.6" x14ac:dyDescent="0.3">
      <c r="A398" s="137"/>
      <c r="B398" s="137"/>
      <c r="C398" s="137"/>
      <c r="D398" s="137"/>
      <c r="E398" s="137"/>
      <c r="F398" s="137"/>
      <c r="G398" s="137"/>
      <c r="H398" s="137"/>
      <c r="I398" s="137"/>
      <c r="J398" s="137"/>
      <c r="K398" s="137"/>
      <c r="L398" s="137"/>
      <c r="M398" s="137"/>
      <c r="N398" s="137"/>
      <c r="O398" s="137"/>
      <c r="P398" s="137"/>
      <c r="Q398" s="137"/>
      <c r="R398" s="137"/>
      <c r="S398" s="137"/>
      <c r="T398" s="137"/>
      <c r="U398" s="137"/>
      <c r="V398" s="137"/>
      <c r="W398" s="137"/>
      <c r="X398" s="137"/>
      <c r="Y398" s="137"/>
      <c r="Z398" s="137"/>
      <c r="AA398" s="137"/>
      <c r="AB398" s="137"/>
      <c r="AC398" s="137"/>
      <c r="AD398" s="137"/>
      <c r="AE398" s="137"/>
      <c r="AF398" s="137"/>
      <c r="AG398" s="137"/>
      <c r="AH398" s="137"/>
      <c r="AI398" s="137"/>
      <c r="AJ398" s="137"/>
      <c r="AK398" s="137"/>
      <c r="AL398" s="137"/>
      <c r="AM398" s="137"/>
      <c r="AN398" s="137"/>
      <c r="AO398" s="137"/>
      <c r="AP398" s="137"/>
      <c r="AQ398" s="137"/>
      <c r="AR398" s="137"/>
    </row>
    <row r="399" spans="1:44" ht="15.6" x14ac:dyDescent="0.3">
      <c r="A399" s="137"/>
      <c r="B399" s="137"/>
      <c r="C399" s="137"/>
      <c r="D399" s="137"/>
      <c r="E399" s="137"/>
      <c r="F399" s="137"/>
      <c r="G399" s="137"/>
      <c r="H399" s="137"/>
      <c r="I399" s="137"/>
      <c r="J399" s="137"/>
      <c r="K399" s="137"/>
      <c r="L399" s="137"/>
      <c r="M399" s="137"/>
      <c r="N399" s="137"/>
      <c r="O399" s="137"/>
      <c r="P399" s="137"/>
      <c r="Q399" s="137"/>
      <c r="R399" s="137"/>
      <c r="S399" s="137"/>
      <c r="T399" s="137"/>
      <c r="U399" s="137"/>
      <c r="V399" s="137"/>
      <c r="W399" s="137"/>
      <c r="X399" s="137"/>
      <c r="Y399" s="137"/>
      <c r="Z399" s="137"/>
      <c r="AA399" s="137"/>
      <c r="AB399" s="137"/>
      <c r="AC399" s="137"/>
      <c r="AD399" s="137"/>
      <c r="AE399" s="137"/>
      <c r="AF399" s="137"/>
      <c r="AG399" s="137"/>
      <c r="AH399" s="137"/>
      <c r="AI399" s="137"/>
      <c r="AJ399" s="137"/>
      <c r="AK399" s="137"/>
      <c r="AL399" s="137"/>
      <c r="AM399" s="137"/>
      <c r="AN399" s="137"/>
      <c r="AO399" s="137"/>
      <c r="AP399" s="137"/>
      <c r="AQ399" s="137"/>
      <c r="AR399" s="137"/>
    </row>
    <row r="400" spans="1:44" ht="15.6" x14ac:dyDescent="0.3">
      <c r="A400" s="137"/>
      <c r="B400" s="137"/>
      <c r="C400" s="137"/>
      <c r="D400" s="137"/>
      <c r="E400" s="137"/>
      <c r="F400" s="137"/>
      <c r="G400" s="137"/>
      <c r="H400" s="137"/>
      <c r="I400" s="137"/>
      <c r="J400" s="137"/>
      <c r="K400" s="137"/>
      <c r="L400" s="137"/>
      <c r="M400" s="137"/>
      <c r="N400" s="137"/>
      <c r="O400" s="137"/>
      <c r="P400" s="137"/>
      <c r="Q400" s="137"/>
      <c r="R400" s="137"/>
      <c r="S400" s="137"/>
      <c r="T400" s="137"/>
      <c r="U400" s="137"/>
      <c r="V400" s="137"/>
      <c r="W400" s="137"/>
      <c r="X400" s="137"/>
      <c r="Y400" s="137"/>
      <c r="Z400" s="137"/>
      <c r="AA400" s="137"/>
      <c r="AB400" s="137"/>
      <c r="AC400" s="137"/>
      <c r="AD400" s="137"/>
      <c r="AE400" s="137"/>
      <c r="AF400" s="137"/>
      <c r="AG400" s="137"/>
      <c r="AH400" s="137"/>
      <c r="AI400" s="137"/>
      <c r="AJ400" s="137"/>
      <c r="AK400" s="137"/>
      <c r="AL400" s="137"/>
      <c r="AM400" s="137"/>
      <c r="AN400" s="137"/>
      <c r="AO400" s="137"/>
      <c r="AP400" s="137"/>
      <c r="AQ400" s="137"/>
      <c r="AR400" s="137"/>
    </row>
    <row r="401" spans="1:44" ht="15.6" x14ac:dyDescent="0.3">
      <c r="A401" s="137"/>
      <c r="B401" s="137"/>
      <c r="C401" s="137"/>
      <c r="D401" s="137"/>
      <c r="E401" s="137"/>
      <c r="F401" s="137"/>
      <c r="G401" s="137"/>
      <c r="H401" s="137"/>
      <c r="I401" s="137"/>
      <c r="J401" s="137"/>
      <c r="K401" s="137"/>
      <c r="L401" s="137"/>
      <c r="M401" s="137"/>
      <c r="N401" s="137"/>
      <c r="O401" s="137"/>
      <c r="P401" s="137"/>
      <c r="Q401" s="137"/>
      <c r="R401" s="137"/>
      <c r="S401" s="137"/>
      <c r="T401" s="137"/>
      <c r="U401" s="137"/>
      <c r="V401" s="137"/>
      <c r="W401" s="137"/>
      <c r="X401" s="137"/>
      <c r="Y401" s="137"/>
      <c r="Z401" s="137"/>
      <c r="AA401" s="137"/>
      <c r="AB401" s="137"/>
      <c r="AC401" s="137"/>
      <c r="AD401" s="137"/>
      <c r="AE401" s="137"/>
      <c r="AF401" s="137"/>
      <c r="AG401" s="137"/>
      <c r="AH401" s="137"/>
      <c r="AI401" s="137"/>
      <c r="AJ401" s="137"/>
      <c r="AK401" s="137"/>
      <c r="AL401" s="137"/>
      <c r="AM401" s="137"/>
      <c r="AN401" s="137"/>
      <c r="AO401" s="137"/>
      <c r="AP401" s="137"/>
      <c r="AQ401" s="137"/>
      <c r="AR401" s="137"/>
    </row>
    <row r="402" spans="1:44" ht="15.6" x14ac:dyDescent="0.3">
      <c r="A402" s="137"/>
      <c r="B402" s="137"/>
      <c r="C402" s="137"/>
      <c r="D402" s="137"/>
      <c r="E402" s="137"/>
      <c r="F402" s="137"/>
      <c r="G402" s="137"/>
      <c r="H402" s="137"/>
      <c r="I402" s="137"/>
      <c r="J402" s="137"/>
      <c r="K402" s="137"/>
      <c r="L402" s="137"/>
      <c r="M402" s="137"/>
      <c r="N402" s="137"/>
      <c r="O402" s="137"/>
      <c r="P402" s="137"/>
      <c r="Q402" s="137"/>
      <c r="R402" s="137"/>
      <c r="S402" s="137"/>
      <c r="T402" s="137"/>
      <c r="U402" s="137"/>
      <c r="V402" s="137"/>
      <c r="W402" s="137"/>
      <c r="X402" s="137"/>
      <c r="Y402" s="137"/>
      <c r="Z402" s="137"/>
      <c r="AA402" s="137"/>
      <c r="AB402" s="137"/>
      <c r="AC402" s="137"/>
      <c r="AD402" s="137"/>
      <c r="AE402" s="137"/>
      <c r="AF402" s="137"/>
      <c r="AG402" s="137"/>
      <c r="AH402" s="137"/>
      <c r="AI402" s="137"/>
      <c r="AJ402" s="137"/>
      <c r="AK402" s="137"/>
      <c r="AL402" s="137"/>
      <c r="AM402" s="137"/>
      <c r="AN402" s="137"/>
      <c r="AO402" s="137"/>
      <c r="AP402" s="137"/>
      <c r="AQ402" s="137"/>
      <c r="AR402" s="137"/>
    </row>
    <row r="403" spans="1:44" ht="15.6" x14ac:dyDescent="0.3">
      <c r="A403" s="137"/>
      <c r="B403" s="137"/>
      <c r="C403" s="137"/>
      <c r="D403" s="137"/>
      <c r="E403" s="137"/>
      <c r="F403" s="137"/>
      <c r="G403" s="137"/>
      <c r="H403" s="137"/>
      <c r="I403" s="137"/>
      <c r="J403" s="137"/>
      <c r="K403" s="137"/>
      <c r="L403" s="137"/>
      <c r="M403" s="137"/>
      <c r="N403" s="137"/>
      <c r="O403" s="137"/>
      <c r="P403" s="137"/>
      <c r="Q403" s="137"/>
      <c r="R403" s="137"/>
      <c r="S403" s="137"/>
      <c r="T403" s="137"/>
      <c r="U403" s="137"/>
      <c r="V403" s="137"/>
      <c r="W403" s="137"/>
      <c r="X403" s="137"/>
      <c r="Y403" s="137"/>
      <c r="Z403" s="137"/>
      <c r="AA403" s="137"/>
      <c r="AB403" s="137"/>
      <c r="AC403" s="137"/>
      <c r="AD403" s="137"/>
      <c r="AE403" s="137"/>
      <c r="AF403" s="137"/>
      <c r="AG403" s="137"/>
      <c r="AH403" s="137"/>
      <c r="AI403" s="137"/>
      <c r="AJ403" s="137"/>
      <c r="AK403" s="137"/>
      <c r="AL403" s="137"/>
      <c r="AM403" s="137"/>
      <c r="AN403" s="137"/>
      <c r="AO403" s="137"/>
      <c r="AP403" s="137"/>
      <c r="AQ403" s="137"/>
      <c r="AR403" s="137"/>
    </row>
    <row r="404" spans="1:44" ht="15.6" x14ac:dyDescent="0.3">
      <c r="A404" s="137"/>
      <c r="B404" s="137"/>
      <c r="C404" s="137"/>
      <c r="D404" s="137"/>
      <c r="E404" s="137"/>
      <c r="F404" s="137"/>
      <c r="G404" s="137"/>
      <c r="H404" s="137"/>
      <c r="I404" s="137"/>
      <c r="J404" s="137"/>
      <c r="K404" s="137"/>
      <c r="L404" s="137"/>
      <c r="M404" s="137"/>
      <c r="N404" s="137"/>
      <c r="O404" s="137"/>
      <c r="P404" s="137"/>
      <c r="Q404" s="137"/>
      <c r="R404" s="137"/>
      <c r="S404" s="137"/>
      <c r="T404" s="137"/>
      <c r="U404" s="137"/>
      <c r="V404" s="137"/>
      <c r="W404" s="137"/>
      <c r="X404" s="137"/>
      <c r="Y404" s="137"/>
      <c r="Z404" s="137"/>
      <c r="AA404" s="137"/>
      <c r="AB404" s="137"/>
      <c r="AC404" s="137"/>
      <c r="AD404" s="137"/>
      <c r="AE404" s="137"/>
      <c r="AF404" s="137"/>
      <c r="AG404" s="137"/>
      <c r="AH404" s="137"/>
      <c r="AI404" s="137"/>
      <c r="AJ404" s="137"/>
      <c r="AK404" s="137"/>
      <c r="AL404" s="137"/>
      <c r="AM404" s="137"/>
      <c r="AN404" s="137"/>
      <c r="AO404" s="137"/>
      <c r="AP404" s="137"/>
      <c r="AQ404" s="137"/>
      <c r="AR404" s="137"/>
    </row>
    <row r="405" spans="1:44" ht="15.6" x14ac:dyDescent="0.3">
      <c r="A405" s="137"/>
      <c r="B405" s="137"/>
      <c r="C405" s="137"/>
      <c r="D405" s="137"/>
      <c r="E405" s="137"/>
      <c r="F405" s="137"/>
      <c r="G405" s="137"/>
      <c r="H405" s="137"/>
      <c r="I405" s="137"/>
      <c r="J405" s="137"/>
      <c r="K405" s="137"/>
      <c r="L405" s="137"/>
      <c r="M405" s="137"/>
      <c r="N405" s="137"/>
      <c r="O405" s="137"/>
      <c r="P405" s="137"/>
      <c r="Q405" s="137"/>
      <c r="R405" s="137"/>
      <c r="S405" s="137"/>
      <c r="T405" s="137"/>
      <c r="U405" s="137"/>
      <c r="V405" s="137"/>
      <c r="W405" s="137"/>
      <c r="X405" s="137"/>
      <c r="Y405" s="137"/>
      <c r="Z405" s="137"/>
      <c r="AA405" s="137"/>
      <c r="AB405" s="137"/>
      <c r="AC405" s="137"/>
      <c r="AD405" s="137"/>
      <c r="AE405" s="137"/>
      <c r="AF405" s="137"/>
      <c r="AG405" s="137"/>
      <c r="AH405" s="137"/>
      <c r="AI405" s="137"/>
      <c r="AJ405" s="137"/>
      <c r="AK405" s="137"/>
      <c r="AL405" s="137"/>
      <c r="AM405" s="137"/>
      <c r="AN405" s="137"/>
      <c r="AO405" s="137"/>
      <c r="AP405" s="137"/>
      <c r="AQ405" s="137"/>
      <c r="AR405" s="137"/>
    </row>
    <row r="406" spans="1:44" ht="15.6" x14ac:dyDescent="0.3">
      <c r="A406" s="137"/>
      <c r="B406" s="137"/>
      <c r="C406" s="137"/>
      <c r="D406" s="137"/>
      <c r="E406" s="137"/>
      <c r="F406" s="137"/>
      <c r="G406" s="137"/>
      <c r="H406" s="137"/>
      <c r="I406" s="137"/>
      <c r="J406" s="137"/>
      <c r="K406" s="137"/>
      <c r="L406" s="137"/>
      <c r="M406" s="137"/>
      <c r="N406" s="137"/>
      <c r="O406" s="137"/>
      <c r="P406" s="137"/>
      <c r="Q406" s="137"/>
      <c r="R406" s="137"/>
      <c r="S406" s="137"/>
      <c r="T406" s="137"/>
      <c r="U406" s="137"/>
      <c r="V406" s="137"/>
      <c r="W406" s="137"/>
      <c r="X406" s="137"/>
      <c r="Y406" s="137"/>
      <c r="Z406" s="137"/>
      <c r="AA406" s="137"/>
      <c r="AB406" s="137"/>
      <c r="AC406" s="137"/>
      <c r="AD406" s="137"/>
      <c r="AE406" s="137"/>
      <c r="AF406" s="137"/>
      <c r="AG406" s="137"/>
      <c r="AH406" s="137"/>
      <c r="AI406" s="137"/>
      <c r="AJ406" s="137"/>
      <c r="AK406" s="137"/>
      <c r="AL406" s="137"/>
      <c r="AM406" s="137"/>
      <c r="AN406" s="137"/>
      <c r="AO406" s="137"/>
      <c r="AP406" s="137"/>
      <c r="AQ406" s="137"/>
      <c r="AR406" s="137"/>
    </row>
    <row r="407" spans="1:44" ht="15.6" x14ac:dyDescent="0.3">
      <c r="A407" s="137"/>
      <c r="B407" s="137"/>
      <c r="C407" s="137"/>
      <c r="D407" s="137"/>
      <c r="E407" s="137"/>
      <c r="F407" s="137"/>
      <c r="G407" s="137"/>
      <c r="H407" s="137"/>
      <c r="I407" s="137"/>
      <c r="J407" s="137"/>
      <c r="K407" s="137"/>
      <c r="L407" s="137"/>
      <c r="M407" s="137"/>
      <c r="N407" s="137"/>
      <c r="O407" s="137"/>
      <c r="P407" s="137"/>
      <c r="Q407" s="137"/>
      <c r="R407" s="137"/>
      <c r="S407" s="137"/>
      <c r="T407" s="137"/>
      <c r="U407" s="137"/>
      <c r="V407" s="137"/>
      <c r="W407" s="137"/>
      <c r="X407" s="137"/>
      <c r="Y407" s="137"/>
      <c r="Z407" s="137"/>
      <c r="AA407" s="137"/>
      <c r="AB407" s="137"/>
      <c r="AC407" s="137"/>
      <c r="AD407" s="137"/>
      <c r="AE407" s="137"/>
      <c r="AF407" s="137"/>
      <c r="AG407" s="137"/>
      <c r="AH407" s="137"/>
      <c r="AI407" s="137"/>
      <c r="AJ407" s="137"/>
      <c r="AK407" s="137"/>
      <c r="AL407" s="137"/>
      <c r="AM407" s="137"/>
      <c r="AN407" s="137"/>
      <c r="AO407" s="137"/>
      <c r="AP407" s="137"/>
      <c r="AQ407" s="137"/>
      <c r="AR407" s="137"/>
    </row>
    <row r="408" spans="1:44" ht="15.6" x14ac:dyDescent="0.3">
      <c r="A408" s="137"/>
      <c r="B408" s="137"/>
      <c r="C408" s="137"/>
      <c r="D408" s="137"/>
      <c r="E408" s="137"/>
      <c r="F408" s="137"/>
      <c r="G408" s="137"/>
      <c r="H408" s="137"/>
      <c r="I408" s="137"/>
      <c r="J408" s="137"/>
      <c r="K408" s="137"/>
      <c r="L408" s="137"/>
      <c r="M408" s="137"/>
      <c r="N408" s="137"/>
      <c r="O408" s="137"/>
      <c r="P408" s="137"/>
      <c r="Q408" s="137"/>
      <c r="R408" s="137"/>
      <c r="S408" s="137"/>
      <c r="T408" s="137"/>
      <c r="U408" s="137"/>
      <c r="V408" s="137"/>
      <c r="W408" s="137"/>
      <c r="X408" s="137"/>
      <c r="Y408" s="137"/>
      <c r="Z408" s="137"/>
      <c r="AA408" s="137"/>
      <c r="AB408" s="137"/>
      <c r="AC408" s="137"/>
      <c r="AD408" s="137"/>
      <c r="AE408" s="137"/>
      <c r="AF408" s="137"/>
      <c r="AG408" s="137"/>
      <c r="AH408" s="137"/>
      <c r="AI408" s="137"/>
      <c r="AJ408" s="137"/>
      <c r="AK408" s="137"/>
      <c r="AL408" s="137"/>
      <c r="AM408" s="137"/>
      <c r="AN408" s="137"/>
      <c r="AO408" s="137"/>
      <c r="AP408" s="137"/>
      <c r="AQ408" s="137"/>
      <c r="AR408" s="137"/>
    </row>
    <row r="409" spans="1:44" ht="15.6" x14ac:dyDescent="0.3">
      <c r="A409" s="137"/>
      <c r="B409" s="137"/>
      <c r="C409" s="137"/>
      <c r="D409" s="137"/>
      <c r="E409" s="137"/>
      <c r="F409" s="137"/>
      <c r="G409" s="137"/>
      <c r="H409" s="137"/>
      <c r="I409" s="137"/>
      <c r="J409" s="137"/>
      <c r="K409" s="137"/>
      <c r="L409" s="137"/>
      <c r="M409" s="137"/>
      <c r="N409" s="137"/>
      <c r="O409" s="137"/>
      <c r="P409" s="137"/>
      <c r="Q409" s="137"/>
      <c r="R409" s="137"/>
      <c r="S409" s="137"/>
      <c r="T409" s="137"/>
      <c r="U409" s="137"/>
      <c r="V409" s="137"/>
      <c r="W409" s="137"/>
      <c r="X409" s="137"/>
      <c r="Y409" s="137"/>
      <c r="Z409" s="137"/>
      <c r="AA409" s="137"/>
      <c r="AB409" s="137"/>
      <c r="AC409" s="137"/>
      <c r="AD409" s="137"/>
      <c r="AE409" s="137"/>
      <c r="AF409" s="137"/>
      <c r="AG409" s="137"/>
      <c r="AH409" s="137"/>
      <c r="AI409" s="137"/>
      <c r="AJ409" s="137"/>
      <c r="AK409" s="137"/>
      <c r="AL409" s="137"/>
      <c r="AM409" s="137"/>
      <c r="AN409" s="137"/>
      <c r="AO409" s="137"/>
      <c r="AP409" s="137"/>
      <c r="AQ409" s="137"/>
      <c r="AR409" s="137"/>
    </row>
    <row r="410" spans="1:44" ht="15.6" x14ac:dyDescent="0.3">
      <c r="A410" s="137"/>
      <c r="B410" s="137"/>
      <c r="C410" s="137"/>
      <c r="D410" s="137"/>
      <c r="E410" s="137"/>
      <c r="F410" s="137"/>
      <c r="G410" s="137"/>
      <c r="H410" s="137"/>
      <c r="I410" s="137"/>
      <c r="J410" s="137"/>
      <c r="K410" s="137"/>
      <c r="L410" s="137"/>
      <c r="M410" s="137"/>
      <c r="N410" s="137"/>
      <c r="O410" s="137"/>
      <c r="P410" s="137"/>
      <c r="Q410" s="137"/>
      <c r="R410" s="137"/>
      <c r="S410" s="137"/>
      <c r="T410" s="137"/>
      <c r="U410" s="137"/>
      <c r="V410" s="137"/>
      <c r="W410" s="137"/>
      <c r="X410" s="137"/>
      <c r="Y410" s="137"/>
      <c r="Z410" s="137"/>
      <c r="AA410" s="137"/>
      <c r="AB410" s="137"/>
      <c r="AC410" s="137"/>
      <c r="AD410" s="137"/>
      <c r="AE410" s="137"/>
      <c r="AF410" s="137"/>
      <c r="AG410" s="137"/>
      <c r="AH410" s="137"/>
      <c r="AI410" s="137"/>
      <c r="AJ410" s="137"/>
      <c r="AK410" s="137"/>
      <c r="AL410" s="137"/>
      <c r="AM410" s="137"/>
      <c r="AN410" s="137"/>
      <c r="AO410" s="137"/>
      <c r="AP410" s="137"/>
      <c r="AQ410" s="137"/>
      <c r="AR410" s="137"/>
    </row>
    <row r="411" spans="1:44" ht="15.6" x14ac:dyDescent="0.3">
      <c r="A411" s="137"/>
      <c r="B411" s="137"/>
      <c r="C411" s="137"/>
      <c r="D411" s="137"/>
      <c r="E411" s="137"/>
      <c r="F411" s="137"/>
      <c r="G411" s="137"/>
      <c r="H411" s="137"/>
      <c r="I411" s="137"/>
      <c r="J411" s="137"/>
      <c r="K411" s="137"/>
      <c r="L411" s="137"/>
      <c r="M411" s="137"/>
      <c r="N411" s="137"/>
      <c r="O411" s="137"/>
      <c r="P411" s="137"/>
      <c r="Q411" s="137"/>
      <c r="R411" s="137"/>
      <c r="S411" s="137"/>
      <c r="T411" s="137"/>
      <c r="U411" s="137"/>
      <c r="V411" s="137"/>
      <c r="W411" s="137"/>
      <c r="X411" s="137"/>
      <c r="Y411" s="137"/>
      <c r="Z411" s="137"/>
      <c r="AA411" s="137"/>
      <c r="AB411" s="137"/>
      <c r="AC411" s="137"/>
      <c r="AD411" s="137"/>
      <c r="AE411" s="137"/>
      <c r="AF411" s="137"/>
      <c r="AG411" s="137"/>
      <c r="AH411" s="137"/>
      <c r="AI411" s="137"/>
      <c r="AJ411" s="137"/>
      <c r="AK411" s="137"/>
      <c r="AL411" s="137"/>
      <c r="AM411" s="137"/>
      <c r="AN411" s="137"/>
      <c r="AO411" s="137"/>
      <c r="AP411" s="137"/>
      <c r="AQ411" s="137"/>
      <c r="AR411" s="137"/>
    </row>
    <row r="412" spans="1:44" ht="15.6" x14ac:dyDescent="0.3">
      <c r="A412" s="137"/>
      <c r="B412" s="137"/>
      <c r="C412" s="137"/>
      <c r="D412" s="137"/>
      <c r="E412" s="137"/>
      <c r="F412" s="137"/>
      <c r="G412" s="137"/>
      <c r="H412" s="137"/>
      <c r="I412" s="137"/>
      <c r="J412" s="137"/>
      <c r="K412" s="137"/>
      <c r="L412" s="137"/>
      <c r="M412" s="137"/>
      <c r="N412" s="137"/>
      <c r="O412" s="137"/>
      <c r="P412" s="137"/>
      <c r="Q412" s="137"/>
      <c r="R412" s="137"/>
      <c r="S412" s="137"/>
      <c r="T412" s="137"/>
      <c r="U412" s="137"/>
      <c r="V412" s="137"/>
      <c r="W412" s="137"/>
      <c r="X412" s="137"/>
      <c r="Y412" s="137"/>
      <c r="Z412" s="137"/>
      <c r="AA412" s="137"/>
      <c r="AB412" s="137"/>
      <c r="AC412" s="137"/>
      <c r="AD412" s="137"/>
      <c r="AE412" s="137"/>
      <c r="AF412" s="137"/>
      <c r="AG412" s="137"/>
      <c r="AH412" s="137"/>
      <c r="AI412" s="137"/>
      <c r="AJ412" s="137"/>
      <c r="AK412" s="137"/>
      <c r="AL412" s="137"/>
      <c r="AM412" s="137"/>
      <c r="AN412" s="137"/>
      <c r="AO412" s="137"/>
      <c r="AP412" s="137"/>
      <c r="AQ412" s="137"/>
      <c r="AR412" s="137"/>
    </row>
    <row r="413" spans="1:44" ht="15.6" x14ac:dyDescent="0.3">
      <c r="A413" s="137"/>
      <c r="B413" s="137"/>
      <c r="C413" s="137"/>
      <c r="D413" s="137"/>
      <c r="E413" s="137"/>
      <c r="F413" s="137"/>
      <c r="G413" s="137"/>
      <c r="H413" s="137"/>
      <c r="I413" s="137"/>
      <c r="J413" s="137"/>
      <c r="K413" s="137"/>
      <c r="L413" s="137"/>
      <c r="M413" s="137"/>
      <c r="N413" s="137"/>
      <c r="O413" s="137"/>
      <c r="P413" s="137"/>
      <c r="Q413" s="137"/>
      <c r="R413" s="137"/>
      <c r="S413" s="137"/>
      <c r="T413" s="137"/>
      <c r="U413" s="137"/>
      <c r="V413" s="137"/>
      <c r="W413" s="137"/>
      <c r="X413" s="137"/>
      <c r="Y413" s="137"/>
      <c r="Z413" s="137"/>
      <c r="AA413" s="137"/>
      <c r="AB413" s="137"/>
      <c r="AC413" s="137"/>
      <c r="AD413" s="137"/>
      <c r="AE413" s="137"/>
      <c r="AF413" s="137"/>
      <c r="AG413" s="137"/>
      <c r="AH413" s="137"/>
      <c r="AI413" s="137"/>
      <c r="AJ413" s="137"/>
      <c r="AK413" s="137"/>
      <c r="AL413" s="137"/>
      <c r="AM413" s="137"/>
      <c r="AN413" s="137"/>
      <c r="AO413" s="137"/>
      <c r="AP413" s="137"/>
      <c r="AQ413" s="137"/>
      <c r="AR413" s="137"/>
    </row>
    <row r="414" spans="1:44" ht="15.6" x14ac:dyDescent="0.3">
      <c r="A414" s="137"/>
      <c r="B414" s="137"/>
      <c r="C414" s="137"/>
      <c r="D414" s="137"/>
      <c r="E414" s="137"/>
      <c r="F414" s="137"/>
      <c r="G414" s="137"/>
      <c r="H414" s="137"/>
      <c r="I414" s="137"/>
      <c r="J414" s="137"/>
      <c r="K414" s="137"/>
      <c r="L414" s="137"/>
      <c r="M414" s="137"/>
      <c r="N414" s="137"/>
      <c r="O414" s="137"/>
      <c r="P414" s="137"/>
      <c r="Q414" s="137"/>
      <c r="R414" s="137"/>
      <c r="S414" s="137"/>
      <c r="T414" s="137"/>
      <c r="U414" s="137"/>
      <c r="V414" s="137"/>
      <c r="W414" s="137"/>
      <c r="X414" s="137"/>
      <c r="Y414" s="137"/>
      <c r="Z414" s="137"/>
      <c r="AA414" s="137"/>
      <c r="AB414" s="137"/>
      <c r="AC414" s="137"/>
      <c r="AD414" s="137"/>
      <c r="AE414" s="137"/>
      <c r="AF414" s="137"/>
      <c r="AG414" s="137"/>
      <c r="AH414" s="137"/>
      <c r="AI414" s="137"/>
      <c r="AJ414" s="137"/>
      <c r="AK414" s="137"/>
      <c r="AL414" s="137"/>
      <c r="AM414" s="137"/>
      <c r="AN414" s="137"/>
      <c r="AO414" s="137"/>
      <c r="AP414" s="137"/>
      <c r="AQ414" s="137"/>
      <c r="AR414" s="137"/>
    </row>
    <row r="415" spans="1:44" ht="15.6" x14ac:dyDescent="0.3">
      <c r="A415" s="137"/>
      <c r="B415" s="137"/>
      <c r="C415" s="137"/>
      <c r="D415" s="137"/>
      <c r="E415" s="137"/>
      <c r="F415" s="137"/>
      <c r="G415" s="137"/>
      <c r="H415" s="137"/>
      <c r="I415" s="137"/>
      <c r="J415" s="137"/>
      <c r="K415" s="137"/>
      <c r="L415" s="137"/>
      <c r="M415" s="137"/>
      <c r="N415" s="137"/>
      <c r="O415" s="137"/>
      <c r="P415" s="137"/>
      <c r="Q415" s="137"/>
      <c r="R415" s="137"/>
      <c r="S415" s="137"/>
      <c r="T415" s="137"/>
      <c r="U415" s="137"/>
      <c r="V415" s="137"/>
      <c r="W415" s="137"/>
      <c r="X415" s="137"/>
      <c r="Y415" s="137"/>
      <c r="Z415" s="137"/>
      <c r="AA415" s="137"/>
      <c r="AB415" s="137"/>
      <c r="AC415" s="137"/>
      <c r="AD415" s="137"/>
      <c r="AE415" s="137"/>
      <c r="AF415" s="137"/>
      <c r="AG415" s="137"/>
      <c r="AH415" s="137"/>
      <c r="AI415" s="137"/>
      <c r="AJ415" s="137"/>
      <c r="AK415" s="137"/>
      <c r="AL415" s="137"/>
      <c r="AM415" s="137"/>
      <c r="AN415" s="137"/>
      <c r="AO415" s="137"/>
      <c r="AP415" s="137"/>
      <c r="AQ415" s="137"/>
      <c r="AR415" s="137"/>
    </row>
    <row r="416" spans="1:44" ht="15.6" x14ac:dyDescent="0.3">
      <c r="A416" s="137"/>
      <c r="B416" s="137"/>
      <c r="C416" s="137"/>
      <c r="D416" s="137"/>
      <c r="E416" s="137"/>
      <c r="F416" s="137"/>
      <c r="G416" s="137"/>
      <c r="H416" s="137"/>
      <c r="I416" s="137"/>
      <c r="J416" s="137"/>
      <c r="K416" s="137"/>
      <c r="L416" s="137"/>
      <c r="M416" s="137"/>
      <c r="N416" s="137"/>
      <c r="O416" s="137"/>
      <c r="P416" s="137"/>
      <c r="Q416" s="137"/>
      <c r="R416" s="137"/>
      <c r="S416" s="137"/>
      <c r="T416" s="137"/>
      <c r="U416" s="137"/>
      <c r="V416" s="137"/>
      <c r="W416" s="137"/>
      <c r="X416" s="137"/>
      <c r="Y416" s="137"/>
      <c r="Z416" s="137"/>
      <c r="AA416" s="137"/>
      <c r="AB416" s="137"/>
      <c r="AC416" s="137"/>
      <c r="AD416" s="137"/>
      <c r="AE416" s="137"/>
      <c r="AF416" s="137"/>
      <c r="AG416" s="137"/>
      <c r="AH416" s="137"/>
      <c r="AI416" s="137"/>
      <c r="AJ416" s="137"/>
      <c r="AK416" s="137"/>
      <c r="AL416" s="137"/>
      <c r="AM416" s="137"/>
      <c r="AN416" s="137"/>
      <c r="AO416" s="137"/>
      <c r="AP416" s="137"/>
      <c r="AQ416" s="137"/>
      <c r="AR416" s="137"/>
    </row>
    <row r="417" spans="1:44" ht="15.6" x14ac:dyDescent="0.3">
      <c r="A417" s="137"/>
      <c r="B417" s="137"/>
      <c r="C417" s="137"/>
      <c r="D417" s="137"/>
      <c r="E417" s="137"/>
      <c r="F417" s="137"/>
      <c r="G417" s="137"/>
      <c r="H417" s="137"/>
      <c r="I417" s="137"/>
      <c r="J417" s="137"/>
      <c r="K417" s="137"/>
      <c r="L417" s="137"/>
      <c r="M417" s="137"/>
      <c r="N417" s="137"/>
      <c r="O417" s="137"/>
      <c r="P417" s="137"/>
      <c r="Q417" s="137"/>
      <c r="R417" s="137"/>
      <c r="S417" s="137"/>
      <c r="T417" s="137"/>
      <c r="U417" s="137"/>
      <c r="V417" s="137"/>
      <c r="W417" s="137"/>
      <c r="X417" s="137"/>
      <c r="Y417" s="137"/>
      <c r="Z417" s="137"/>
      <c r="AA417" s="137"/>
      <c r="AB417" s="137"/>
      <c r="AC417" s="137"/>
      <c r="AD417" s="137"/>
      <c r="AE417" s="137"/>
      <c r="AF417" s="137"/>
      <c r="AG417" s="137"/>
      <c r="AH417" s="137"/>
      <c r="AI417" s="137"/>
      <c r="AJ417" s="137"/>
      <c r="AK417" s="137"/>
      <c r="AL417" s="137"/>
      <c r="AM417" s="137"/>
      <c r="AN417" s="137"/>
      <c r="AO417" s="137"/>
      <c r="AP417" s="137"/>
      <c r="AQ417" s="137"/>
      <c r="AR417" s="137"/>
    </row>
    <row r="418" spans="1:44" ht="15.6" x14ac:dyDescent="0.3">
      <c r="A418" s="137"/>
      <c r="B418" s="137"/>
      <c r="C418" s="137"/>
      <c r="D418" s="137"/>
      <c r="E418" s="137"/>
      <c r="F418" s="137"/>
      <c r="G418" s="137"/>
      <c r="H418" s="137"/>
      <c r="I418" s="137"/>
      <c r="J418" s="137"/>
      <c r="K418" s="137"/>
      <c r="L418" s="137"/>
      <c r="M418" s="137"/>
      <c r="N418" s="137"/>
      <c r="O418" s="137"/>
      <c r="P418" s="137"/>
      <c r="Q418" s="137"/>
      <c r="R418" s="137"/>
      <c r="S418" s="137"/>
      <c r="T418" s="137"/>
      <c r="U418" s="137"/>
      <c r="V418" s="137"/>
      <c r="W418" s="137"/>
      <c r="X418" s="137"/>
      <c r="Y418" s="137"/>
      <c r="Z418" s="137"/>
      <c r="AA418" s="137"/>
      <c r="AB418" s="137"/>
      <c r="AC418" s="137"/>
      <c r="AD418" s="137"/>
      <c r="AE418" s="137"/>
      <c r="AF418" s="137"/>
      <c r="AG418" s="137"/>
      <c r="AH418" s="137"/>
      <c r="AI418" s="137"/>
      <c r="AJ418" s="137"/>
      <c r="AK418" s="137"/>
      <c r="AL418" s="137"/>
      <c r="AM418" s="137"/>
      <c r="AN418" s="137"/>
      <c r="AO418" s="137"/>
      <c r="AP418" s="137"/>
      <c r="AQ418" s="137"/>
      <c r="AR418" s="137"/>
    </row>
    <row r="419" spans="1:44" ht="15.6" x14ac:dyDescent="0.3">
      <c r="A419" s="137"/>
      <c r="B419" s="137"/>
      <c r="C419" s="137"/>
      <c r="D419" s="137"/>
      <c r="E419" s="137"/>
      <c r="F419" s="137"/>
      <c r="G419" s="137"/>
      <c r="H419" s="137"/>
      <c r="I419" s="137"/>
      <c r="J419" s="137"/>
      <c r="K419" s="137"/>
      <c r="L419" s="137"/>
      <c r="M419" s="137"/>
      <c r="N419" s="137"/>
      <c r="O419" s="137"/>
      <c r="P419" s="137"/>
      <c r="Q419" s="137"/>
      <c r="R419" s="137"/>
      <c r="S419" s="137"/>
      <c r="T419" s="137"/>
      <c r="U419" s="137"/>
      <c r="V419" s="137"/>
      <c r="W419" s="137"/>
      <c r="X419" s="137"/>
      <c r="Y419" s="137"/>
      <c r="Z419" s="137"/>
      <c r="AA419" s="137"/>
      <c r="AB419" s="137"/>
      <c r="AC419" s="137"/>
      <c r="AD419" s="137"/>
      <c r="AE419" s="137"/>
      <c r="AF419" s="137"/>
      <c r="AG419" s="137"/>
      <c r="AH419" s="137"/>
      <c r="AI419" s="137"/>
      <c r="AJ419" s="137"/>
      <c r="AK419" s="137"/>
      <c r="AL419" s="137"/>
      <c r="AM419" s="137"/>
      <c r="AN419" s="137"/>
      <c r="AO419" s="137"/>
      <c r="AP419" s="137"/>
      <c r="AQ419" s="137"/>
      <c r="AR419" s="137"/>
    </row>
    <row r="420" spans="1:44" ht="15.6" x14ac:dyDescent="0.3">
      <c r="A420" s="137"/>
      <c r="B420" s="137"/>
      <c r="C420" s="137"/>
      <c r="D420" s="137"/>
      <c r="E420" s="137"/>
      <c r="F420" s="137"/>
      <c r="G420" s="137"/>
      <c r="H420" s="137"/>
      <c r="I420" s="137"/>
      <c r="J420" s="137"/>
      <c r="K420" s="137"/>
      <c r="L420" s="137"/>
      <c r="M420" s="137"/>
      <c r="N420" s="137"/>
      <c r="O420" s="137"/>
      <c r="P420" s="137"/>
      <c r="Q420" s="137"/>
      <c r="R420" s="137"/>
      <c r="S420" s="137"/>
      <c r="T420" s="137"/>
      <c r="U420" s="137"/>
      <c r="V420" s="137"/>
      <c r="W420" s="137"/>
      <c r="X420" s="137"/>
      <c r="Y420" s="137"/>
      <c r="Z420" s="137"/>
      <c r="AA420" s="137"/>
      <c r="AB420" s="137"/>
      <c r="AC420" s="137"/>
      <c r="AD420" s="137"/>
      <c r="AE420" s="137"/>
      <c r="AF420" s="137"/>
      <c r="AG420" s="137"/>
      <c r="AH420" s="137"/>
      <c r="AI420" s="137"/>
      <c r="AJ420" s="137"/>
      <c r="AK420" s="137"/>
      <c r="AL420" s="137"/>
      <c r="AM420" s="137"/>
      <c r="AN420" s="137"/>
      <c r="AO420" s="137"/>
      <c r="AP420" s="137"/>
      <c r="AQ420" s="137"/>
      <c r="AR420" s="137"/>
    </row>
    <row r="421" spans="1:44" ht="15.6" x14ac:dyDescent="0.3">
      <c r="A421" s="137"/>
      <c r="B421" s="137"/>
      <c r="C421" s="137"/>
      <c r="D421" s="137"/>
      <c r="E421" s="137"/>
      <c r="F421" s="137"/>
      <c r="G421" s="137"/>
      <c r="H421" s="137"/>
      <c r="I421" s="137"/>
      <c r="J421" s="137"/>
      <c r="K421" s="137"/>
      <c r="L421" s="137"/>
      <c r="M421" s="137"/>
      <c r="N421" s="137"/>
      <c r="O421" s="137"/>
      <c r="P421" s="137"/>
      <c r="Q421" s="137"/>
      <c r="R421" s="137"/>
      <c r="S421" s="137"/>
      <c r="T421" s="137"/>
      <c r="U421" s="137"/>
      <c r="V421" s="137"/>
      <c r="W421" s="137"/>
      <c r="X421" s="137"/>
      <c r="Y421" s="137"/>
      <c r="Z421" s="137"/>
      <c r="AA421" s="137"/>
      <c r="AB421" s="137"/>
      <c r="AC421" s="137"/>
      <c r="AD421" s="137"/>
      <c r="AE421" s="137"/>
      <c r="AF421" s="137"/>
      <c r="AG421" s="137"/>
      <c r="AH421" s="137"/>
      <c r="AI421" s="137"/>
      <c r="AJ421" s="137"/>
      <c r="AK421" s="137"/>
      <c r="AL421" s="137"/>
      <c r="AM421" s="137"/>
      <c r="AN421" s="137"/>
      <c r="AO421" s="137"/>
      <c r="AP421" s="137"/>
      <c r="AQ421" s="137"/>
      <c r="AR421" s="137"/>
    </row>
    <row r="422" spans="1:44" ht="15.6" x14ac:dyDescent="0.3">
      <c r="A422" s="137"/>
      <c r="B422" s="137"/>
      <c r="C422" s="137"/>
      <c r="D422" s="137"/>
      <c r="E422" s="137"/>
      <c r="F422" s="137"/>
      <c r="G422" s="137"/>
      <c r="H422" s="137"/>
      <c r="I422" s="137"/>
      <c r="J422" s="137"/>
      <c r="K422" s="137"/>
      <c r="L422" s="137"/>
      <c r="M422" s="137"/>
      <c r="N422" s="137"/>
      <c r="O422" s="137"/>
      <c r="P422" s="137"/>
      <c r="Q422" s="137"/>
      <c r="R422" s="137"/>
      <c r="S422" s="137"/>
      <c r="T422" s="137"/>
      <c r="U422" s="137"/>
      <c r="V422" s="137"/>
      <c r="W422" s="137"/>
      <c r="X422" s="137"/>
      <c r="Y422" s="137"/>
      <c r="Z422" s="137"/>
      <c r="AA422" s="137"/>
      <c r="AB422" s="137"/>
      <c r="AC422" s="137"/>
      <c r="AD422" s="137"/>
      <c r="AE422" s="137"/>
      <c r="AF422" s="137"/>
      <c r="AG422" s="137"/>
      <c r="AH422" s="137"/>
      <c r="AI422" s="137"/>
      <c r="AJ422" s="137"/>
      <c r="AK422" s="137"/>
      <c r="AL422" s="137"/>
      <c r="AM422" s="137"/>
      <c r="AN422" s="137"/>
      <c r="AO422" s="137"/>
      <c r="AP422" s="137"/>
      <c r="AQ422" s="137"/>
      <c r="AR422" s="137"/>
    </row>
    <row r="423" spans="1:44" ht="15.6" x14ac:dyDescent="0.3">
      <c r="A423" s="137"/>
      <c r="B423" s="137"/>
      <c r="C423" s="137"/>
      <c r="D423" s="137"/>
      <c r="E423" s="137"/>
      <c r="F423" s="137"/>
      <c r="G423" s="137"/>
      <c r="H423" s="137"/>
      <c r="I423" s="137"/>
      <c r="J423" s="137"/>
      <c r="K423" s="137"/>
      <c r="L423" s="137"/>
      <c r="M423" s="137"/>
      <c r="N423" s="137"/>
      <c r="O423" s="137"/>
      <c r="P423" s="137"/>
      <c r="Q423" s="137"/>
      <c r="R423" s="137"/>
      <c r="S423" s="137"/>
      <c r="T423" s="137"/>
      <c r="U423" s="137"/>
      <c r="V423" s="137"/>
      <c r="W423" s="137"/>
      <c r="X423" s="137"/>
      <c r="Y423" s="137"/>
      <c r="Z423" s="137"/>
      <c r="AA423" s="137"/>
      <c r="AB423" s="137"/>
      <c r="AC423" s="137"/>
      <c r="AD423" s="137"/>
      <c r="AE423" s="137"/>
      <c r="AF423" s="137"/>
      <c r="AG423" s="137"/>
      <c r="AH423" s="137"/>
      <c r="AI423" s="137"/>
      <c r="AJ423" s="137"/>
      <c r="AK423" s="137"/>
      <c r="AL423" s="137"/>
      <c r="AM423" s="137"/>
      <c r="AN423" s="137"/>
      <c r="AO423" s="137"/>
      <c r="AP423" s="137"/>
      <c r="AQ423" s="137"/>
      <c r="AR423" s="137"/>
    </row>
    <row r="424" spans="1:44" ht="15.6" x14ac:dyDescent="0.3">
      <c r="A424" s="137"/>
      <c r="B424" s="137"/>
      <c r="C424" s="137"/>
      <c r="D424" s="137"/>
      <c r="E424" s="137"/>
      <c r="F424" s="137"/>
      <c r="G424" s="137"/>
      <c r="H424" s="137"/>
      <c r="I424" s="137"/>
      <c r="J424" s="137"/>
      <c r="K424" s="137"/>
      <c r="L424" s="137"/>
      <c r="M424" s="137"/>
      <c r="N424" s="137"/>
      <c r="O424" s="137"/>
      <c r="P424" s="137"/>
      <c r="Q424" s="137"/>
      <c r="R424" s="137"/>
      <c r="S424" s="137"/>
      <c r="T424" s="137"/>
      <c r="U424" s="137"/>
      <c r="V424" s="137"/>
      <c r="W424" s="137"/>
      <c r="X424" s="137"/>
      <c r="Y424" s="137"/>
      <c r="Z424" s="137"/>
      <c r="AA424" s="137"/>
      <c r="AB424" s="137"/>
      <c r="AC424" s="137"/>
      <c r="AD424" s="137"/>
      <c r="AE424" s="137"/>
      <c r="AF424" s="137"/>
      <c r="AG424" s="137"/>
      <c r="AH424" s="137"/>
      <c r="AI424" s="137"/>
      <c r="AJ424" s="137"/>
      <c r="AK424" s="137"/>
      <c r="AL424" s="137"/>
      <c r="AM424" s="137"/>
      <c r="AN424" s="137"/>
      <c r="AO424" s="137"/>
      <c r="AP424" s="137"/>
      <c r="AQ424" s="137"/>
      <c r="AR424" s="137"/>
    </row>
    <row r="425" spans="1:44" ht="15.6" x14ac:dyDescent="0.3">
      <c r="A425" s="137"/>
      <c r="B425" s="137"/>
      <c r="C425" s="137"/>
      <c r="D425" s="137"/>
      <c r="E425" s="137"/>
      <c r="F425" s="137"/>
      <c r="G425" s="137"/>
      <c r="H425" s="137"/>
      <c r="I425" s="137"/>
      <c r="J425" s="137"/>
      <c r="K425" s="137"/>
      <c r="L425" s="137"/>
      <c r="M425" s="137"/>
      <c r="N425" s="137"/>
      <c r="O425" s="137"/>
      <c r="P425" s="137"/>
      <c r="Q425" s="137"/>
      <c r="R425" s="137"/>
      <c r="S425" s="137"/>
      <c r="T425" s="137"/>
      <c r="U425" s="137"/>
      <c r="V425" s="137"/>
      <c r="W425" s="137"/>
      <c r="X425" s="137"/>
      <c r="Y425" s="137"/>
      <c r="Z425" s="137"/>
      <c r="AA425" s="137"/>
      <c r="AB425" s="137"/>
      <c r="AC425" s="137"/>
      <c r="AD425" s="137"/>
      <c r="AE425" s="137"/>
      <c r="AF425" s="137"/>
      <c r="AG425" s="137"/>
      <c r="AH425" s="137"/>
      <c r="AI425" s="137"/>
      <c r="AJ425" s="137"/>
      <c r="AK425" s="137"/>
      <c r="AL425" s="137"/>
      <c r="AM425" s="137"/>
      <c r="AN425" s="137"/>
      <c r="AO425" s="137"/>
      <c r="AP425" s="137"/>
      <c r="AQ425" s="137"/>
      <c r="AR425" s="137"/>
    </row>
    <row r="426" spans="1:44" ht="15.6" x14ac:dyDescent="0.3">
      <c r="A426" s="137"/>
      <c r="B426" s="137"/>
      <c r="C426" s="137"/>
      <c r="D426" s="137"/>
      <c r="E426" s="137"/>
      <c r="F426" s="137"/>
      <c r="G426" s="137"/>
      <c r="H426" s="137"/>
      <c r="I426" s="137"/>
      <c r="J426" s="137"/>
      <c r="K426" s="137"/>
      <c r="L426" s="137"/>
      <c r="M426" s="137"/>
      <c r="N426" s="137"/>
      <c r="O426" s="137"/>
      <c r="P426" s="137"/>
      <c r="Q426" s="137"/>
      <c r="R426" s="137"/>
      <c r="S426" s="137"/>
      <c r="T426" s="137"/>
      <c r="U426" s="137"/>
      <c r="V426" s="137"/>
      <c r="W426" s="137"/>
      <c r="X426" s="137"/>
      <c r="Y426" s="137"/>
      <c r="Z426" s="137"/>
      <c r="AA426" s="137"/>
      <c r="AB426" s="137"/>
      <c r="AC426" s="137"/>
      <c r="AD426" s="137"/>
      <c r="AE426" s="137"/>
      <c r="AF426" s="137"/>
      <c r="AG426" s="137"/>
      <c r="AH426" s="137"/>
      <c r="AI426" s="137"/>
      <c r="AJ426" s="137"/>
      <c r="AK426" s="137"/>
      <c r="AL426" s="137"/>
      <c r="AM426" s="137"/>
      <c r="AN426" s="137"/>
      <c r="AO426" s="137"/>
      <c r="AP426" s="137"/>
      <c r="AQ426" s="137"/>
      <c r="AR426" s="137"/>
    </row>
    <row r="427" spans="1:44" ht="15.6" x14ac:dyDescent="0.3">
      <c r="A427" s="137"/>
      <c r="B427" s="137"/>
      <c r="C427" s="137"/>
      <c r="D427" s="137"/>
      <c r="E427" s="137"/>
      <c r="F427" s="137"/>
      <c r="G427" s="137"/>
      <c r="H427" s="137"/>
      <c r="I427" s="137"/>
      <c r="J427" s="137"/>
      <c r="K427" s="137"/>
      <c r="L427" s="137"/>
      <c r="M427" s="137"/>
      <c r="N427" s="137"/>
      <c r="O427" s="137"/>
      <c r="P427" s="137"/>
      <c r="Q427" s="137"/>
      <c r="R427" s="137"/>
      <c r="S427" s="137"/>
      <c r="T427" s="137"/>
      <c r="U427" s="137"/>
      <c r="V427" s="137"/>
      <c r="W427" s="137"/>
      <c r="X427" s="137"/>
      <c r="Y427" s="137"/>
      <c r="Z427" s="137"/>
      <c r="AA427" s="137"/>
      <c r="AB427" s="137"/>
      <c r="AC427" s="137"/>
      <c r="AD427" s="137"/>
      <c r="AE427" s="137"/>
      <c r="AF427" s="137"/>
      <c r="AG427" s="137"/>
      <c r="AH427" s="137"/>
      <c r="AI427" s="137"/>
      <c r="AJ427" s="137"/>
      <c r="AK427" s="137"/>
      <c r="AL427" s="137"/>
      <c r="AM427" s="137"/>
      <c r="AN427" s="137"/>
      <c r="AO427" s="137"/>
      <c r="AP427" s="137"/>
      <c r="AQ427" s="137"/>
      <c r="AR427" s="137"/>
    </row>
    <row r="428" spans="1:44" ht="15.6" x14ac:dyDescent="0.3">
      <c r="A428" s="137"/>
      <c r="B428" s="137"/>
      <c r="C428" s="137"/>
      <c r="D428" s="137"/>
      <c r="E428" s="137"/>
      <c r="F428" s="137"/>
      <c r="G428" s="137"/>
      <c r="H428" s="137"/>
      <c r="I428" s="137"/>
      <c r="J428" s="137"/>
      <c r="K428" s="137"/>
      <c r="L428" s="137"/>
      <c r="M428" s="137"/>
      <c r="N428" s="137"/>
      <c r="O428" s="137"/>
      <c r="P428" s="137"/>
      <c r="Q428" s="137"/>
      <c r="R428" s="137"/>
      <c r="S428" s="137"/>
      <c r="T428" s="137"/>
      <c r="U428" s="137"/>
      <c r="V428" s="137"/>
      <c r="W428" s="137"/>
      <c r="X428" s="137"/>
      <c r="Y428" s="137"/>
      <c r="Z428" s="137"/>
      <c r="AA428" s="137"/>
      <c r="AB428" s="137"/>
      <c r="AC428" s="137"/>
      <c r="AD428" s="137"/>
      <c r="AE428" s="137"/>
      <c r="AF428" s="137"/>
      <c r="AG428" s="137"/>
      <c r="AH428" s="137"/>
      <c r="AI428" s="137"/>
      <c r="AJ428" s="137"/>
      <c r="AK428" s="137"/>
      <c r="AL428" s="137"/>
      <c r="AM428" s="137"/>
      <c r="AN428" s="137"/>
      <c r="AO428" s="137"/>
      <c r="AP428" s="137"/>
      <c r="AQ428" s="137"/>
      <c r="AR428" s="137"/>
    </row>
    <row r="429" spans="1:44" ht="15.6" x14ac:dyDescent="0.3">
      <c r="A429" s="137"/>
      <c r="B429" s="137"/>
      <c r="C429" s="137"/>
      <c r="D429" s="137"/>
      <c r="E429" s="137"/>
      <c r="F429" s="137"/>
      <c r="G429" s="137"/>
      <c r="H429" s="137"/>
      <c r="I429" s="137"/>
      <c r="J429" s="137"/>
      <c r="K429" s="137"/>
      <c r="L429" s="137"/>
      <c r="M429" s="137"/>
      <c r="N429" s="137"/>
      <c r="O429" s="137"/>
      <c r="P429" s="137"/>
      <c r="Q429" s="137"/>
      <c r="R429" s="137"/>
      <c r="S429" s="137"/>
      <c r="T429" s="137"/>
      <c r="U429" s="137"/>
      <c r="V429" s="137"/>
      <c r="W429" s="137"/>
      <c r="X429" s="137"/>
      <c r="Y429" s="137"/>
      <c r="Z429" s="137"/>
      <c r="AA429" s="137"/>
      <c r="AB429" s="137"/>
      <c r="AC429" s="137"/>
      <c r="AD429" s="137"/>
      <c r="AE429" s="137"/>
      <c r="AF429" s="137"/>
      <c r="AG429" s="137"/>
      <c r="AH429" s="137"/>
      <c r="AI429" s="137"/>
      <c r="AJ429" s="137"/>
      <c r="AK429" s="137"/>
      <c r="AL429" s="137"/>
      <c r="AM429" s="137"/>
      <c r="AN429" s="137"/>
      <c r="AO429" s="137"/>
      <c r="AP429" s="137"/>
      <c r="AQ429" s="137"/>
      <c r="AR429" s="137"/>
    </row>
    <row r="430" spans="1:44" ht="15.6" x14ac:dyDescent="0.3">
      <c r="A430" s="137"/>
      <c r="B430" s="137"/>
      <c r="C430" s="137"/>
      <c r="D430" s="137"/>
      <c r="E430" s="137"/>
      <c r="F430" s="137"/>
      <c r="G430" s="137"/>
      <c r="H430" s="137"/>
      <c r="I430" s="137"/>
      <c r="J430" s="137"/>
      <c r="K430" s="137"/>
      <c r="L430" s="137"/>
      <c r="M430" s="137"/>
      <c r="N430" s="137"/>
      <c r="O430" s="137"/>
      <c r="P430" s="137"/>
      <c r="Q430" s="137"/>
      <c r="R430" s="137"/>
      <c r="S430" s="137"/>
      <c r="T430" s="137"/>
      <c r="U430" s="137"/>
      <c r="V430" s="137"/>
      <c r="W430" s="137"/>
      <c r="X430" s="137"/>
      <c r="Y430" s="137"/>
      <c r="Z430" s="137"/>
      <c r="AA430" s="137"/>
      <c r="AB430" s="137"/>
      <c r="AC430" s="137"/>
      <c r="AD430" s="137"/>
      <c r="AE430" s="137"/>
      <c r="AF430" s="137"/>
      <c r="AG430" s="137"/>
      <c r="AH430" s="137"/>
      <c r="AI430" s="137"/>
      <c r="AJ430" s="137"/>
      <c r="AK430" s="137"/>
      <c r="AL430" s="137"/>
      <c r="AM430" s="137"/>
      <c r="AN430" s="137"/>
      <c r="AO430" s="137"/>
      <c r="AP430" s="137"/>
      <c r="AQ430" s="137"/>
      <c r="AR430" s="137"/>
    </row>
    <row r="431" spans="1:44" ht="15.6" x14ac:dyDescent="0.3">
      <c r="A431" s="137"/>
      <c r="B431" s="137"/>
      <c r="C431" s="137"/>
      <c r="D431" s="137"/>
      <c r="E431" s="137"/>
      <c r="F431" s="137"/>
      <c r="G431" s="137"/>
      <c r="H431" s="137"/>
      <c r="I431" s="137"/>
      <c r="J431" s="137"/>
      <c r="K431" s="137"/>
      <c r="L431" s="137"/>
      <c r="M431" s="137"/>
      <c r="N431" s="137"/>
      <c r="O431" s="137"/>
      <c r="P431" s="137"/>
      <c r="Q431" s="137"/>
      <c r="R431" s="137"/>
      <c r="S431" s="137"/>
      <c r="T431" s="137"/>
      <c r="U431" s="137"/>
      <c r="V431" s="137"/>
      <c r="W431" s="137"/>
      <c r="X431" s="137"/>
      <c r="Y431" s="137"/>
      <c r="Z431" s="137"/>
      <c r="AA431" s="137"/>
      <c r="AB431" s="137"/>
      <c r="AC431" s="137"/>
      <c r="AD431" s="137"/>
      <c r="AE431" s="137"/>
      <c r="AF431" s="137"/>
      <c r="AG431" s="137"/>
      <c r="AH431" s="137"/>
      <c r="AI431" s="137"/>
      <c r="AJ431" s="137"/>
      <c r="AK431" s="137"/>
      <c r="AL431" s="137"/>
      <c r="AM431" s="137"/>
      <c r="AN431" s="137"/>
      <c r="AO431" s="137"/>
      <c r="AP431" s="137"/>
      <c r="AQ431" s="137"/>
      <c r="AR431" s="137"/>
    </row>
    <row r="432" spans="1:44" ht="15.6" x14ac:dyDescent="0.3">
      <c r="A432" s="137"/>
      <c r="B432" s="137"/>
      <c r="C432" s="137"/>
      <c r="D432" s="137"/>
      <c r="E432" s="137"/>
      <c r="F432" s="137"/>
      <c r="G432" s="137"/>
      <c r="H432" s="137"/>
      <c r="I432" s="137"/>
      <c r="J432" s="137"/>
      <c r="K432" s="137"/>
      <c r="L432" s="137"/>
      <c r="M432" s="137"/>
      <c r="N432" s="137"/>
      <c r="O432" s="137"/>
      <c r="P432" s="137"/>
      <c r="Q432" s="137"/>
      <c r="R432" s="137"/>
      <c r="S432" s="137"/>
      <c r="T432" s="137"/>
      <c r="U432" s="137"/>
      <c r="V432" s="137"/>
      <c r="W432" s="137"/>
      <c r="X432" s="137"/>
      <c r="Y432" s="137"/>
      <c r="Z432" s="137"/>
      <c r="AA432" s="137"/>
      <c r="AB432" s="137"/>
      <c r="AC432" s="137"/>
      <c r="AD432" s="137"/>
      <c r="AE432" s="137"/>
      <c r="AF432" s="137"/>
      <c r="AG432" s="137"/>
      <c r="AH432" s="137"/>
      <c r="AI432" s="137"/>
      <c r="AJ432" s="137"/>
      <c r="AK432" s="137"/>
      <c r="AL432" s="137"/>
      <c r="AM432" s="137"/>
      <c r="AN432" s="137"/>
      <c r="AO432" s="137"/>
      <c r="AP432" s="137"/>
      <c r="AQ432" s="137"/>
      <c r="AR432" s="137"/>
    </row>
    <row r="433" spans="1:44" ht="15.6" x14ac:dyDescent="0.3">
      <c r="A433" s="137"/>
      <c r="B433" s="137"/>
      <c r="C433" s="137"/>
      <c r="D433" s="137"/>
      <c r="E433" s="137"/>
      <c r="F433" s="137"/>
      <c r="G433" s="137"/>
      <c r="H433" s="137"/>
      <c r="I433" s="137"/>
      <c r="J433" s="137"/>
      <c r="K433" s="137"/>
      <c r="L433" s="137"/>
      <c r="M433" s="137"/>
      <c r="N433" s="137"/>
      <c r="O433" s="137"/>
      <c r="P433" s="137"/>
      <c r="Q433" s="137"/>
      <c r="R433" s="137"/>
      <c r="S433" s="137"/>
      <c r="T433" s="137"/>
      <c r="U433" s="137"/>
      <c r="V433" s="137"/>
      <c r="W433" s="137"/>
      <c r="X433" s="137"/>
      <c r="Y433" s="137"/>
      <c r="Z433" s="137"/>
      <c r="AA433" s="137"/>
      <c r="AB433" s="137"/>
      <c r="AC433" s="137"/>
      <c r="AD433" s="137"/>
      <c r="AE433" s="137"/>
      <c r="AF433" s="137"/>
      <c r="AG433" s="137"/>
      <c r="AH433" s="137"/>
      <c r="AI433" s="137"/>
      <c r="AJ433" s="137"/>
      <c r="AK433" s="137"/>
      <c r="AL433" s="137"/>
      <c r="AM433" s="137"/>
      <c r="AN433" s="137"/>
      <c r="AO433" s="137"/>
      <c r="AP433" s="137"/>
      <c r="AQ433" s="137"/>
      <c r="AR433" s="137"/>
    </row>
    <row r="434" spans="1:44" ht="15.6" x14ac:dyDescent="0.3">
      <c r="A434" s="137"/>
      <c r="B434" s="137"/>
      <c r="C434" s="137"/>
      <c r="D434" s="137"/>
      <c r="E434" s="137"/>
      <c r="F434" s="137"/>
      <c r="G434" s="137"/>
      <c r="H434" s="137"/>
      <c r="I434" s="137"/>
      <c r="J434" s="137"/>
      <c r="K434" s="137"/>
      <c r="L434" s="137"/>
      <c r="M434" s="137"/>
      <c r="N434" s="137"/>
      <c r="O434" s="137"/>
      <c r="P434" s="137"/>
      <c r="Q434" s="137"/>
      <c r="R434" s="137"/>
      <c r="S434" s="137"/>
      <c r="T434" s="137"/>
      <c r="U434" s="137"/>
      <c r="V434" s="137"/>
      <c r="W434" s="137"/>
      <c r="X434" s="137"/>
      <c r="Y434" s="137"/>
      <c r="Z434" s="137"/>
      <c r="AA434" s="137"/>
      <c r="AB434" s="137"/>
      <c r="AC434" s="137"/>
      <c r="AD434" s="137"/>
      <c r="AE434" s="137"/>
      <c r="AF434" s="137"/>
      <c r="AG434" s="137"/>
      <c r="AH434" s="137"/>
      <c r="AI434" s="137"/>
      <c r="AJ434" s="137"/>
      <c r="AK434" s="137"/>
      <c r="AL434" s="137"/>
      <c r="AM434" s="137"/>
      <c r="AN434" s="137"/>
      <c r="AO434" s="137"/>
      <c r="AP434" s="137"/>
      <c r="AQ434" s="137"/>
      <c r="AR434" s="137"/>
    </row>
    <row r="435" spans="1:44" ht="15.6" x14ac:dyDescent="0.3">
      <c r="A435" s="137"/>
      <c r="B435" s="137"/>
      <c r="C435" s="137"/>
      <c r="D435" s="137"/>
      <c r="E435" s="137"/>
      <c r="F435" s="137"/>
      <c r="G435" s="137"/>
      <c r="H435" s="137"/>
      <c r="I435" s="137"/>
      <c r="J435" s="137"/>
      <c r="K435" s="137"/>
      <c r="L435" s="137"/>
      <c r="M435" s="137"/>
      <c r="N435" s="137"/>
      <c r="O435" s="137"/>
      <c r="P435" s="137"/>
      <c r="Q435" s="137"/>
      <c r="R435" s="137"/>
      <c r="S435" s="137"/>
      <c r="T435" s="137"/>
      <c r="U435" s="137"/>
      <c r="V435" s="137"/>
      <c r="W435" s="137"/>
      <c r="X435" s="137"/>
      <c r="Y435" s="137"/>
      <c r="Z435" s="137"/>
      <c r="AA435" s="137"/>
      <c r="AB435" s="137"/>
      <c r="AC435" s="137"/>
      <c r="AD435" s="137"/>
      <c r="AE435" s="137"/>
      <c r="AF435" s="137"/>
      <c r="AG435" s="137"/>
      <c r="AH435" s="137"/>
      <c r="AI435" s="137"/>
      <c r="AJ435" s="137"/>
      <c r="AK435" s="137"/>
      <c r="AL435" s="137"/>
      <c r="AM435" s="137"/>
      <c r="AN435" s="137"/>
      <c r="AO435" s="137"/>
      <c r="AP435" s="137"/>
      <c r="AQ435" s="137"/>
      <c r="AR435" s="137"/>
    </row>
    <row r="436" spans="1:44" ht="15.6" x14ac:dyDescent="0.3">
      <c r="A436" s="137"/>
      <c r="B436" s="137"/>
      <c r="C436" s="137"/>
      <c r="D436" s="137"/>
      <c r="E436" s="137"/>
      <c r="F436" s="137"/>
      <c r="G436" s="137"/>
      <c r="H436" s="137"/>
      <c r="I436" s="137"/>
      <c r="J436" s="137"/>
      <c r="K436" s="137"/>
      <c r="L436" s="137"/>
      <c r="M436" s="137"/>
      <c r="N436" s="137"/>
      <c r="O436" s="137"/>
      <c r="P436" s="137"/>
      <c r="Q436" s="137"/>
      <c r="R436" s="137"/>
      <c r="S436" s="137"/>
      <c r="T436" s="137"/>
      <c r="U436" s="137"/>
      <c r="V436" s="137"/>
      <c r="W436" s="137"/>
      <c r="X436" s="137"/>
      <c r="Y436" s="137"/>
      <c r="Z436" s="137"/>
      <c r="AA436" s="137"/>
      <c r="AB436" s="137"/>
      <c r="AC436" s="137"/>
      <c r="AD436" s="137"/>
      <c r="AE436" s="137"/>
      <c r="AF436" s="137"/>
      <c r="AG436" s="137"/>
      <c r="AH436" s="137"/>
      <c r="AI436" s="137"/>
      <c r="AJ436" s="137"/>
      <c r="AK436" s="137"/>
      <c r="AL436" s="137"/>
      <c r="AM436" s="137"/>
      <c r="AN436" s="137"/>
      <c r="AO436" s="137"/>
      <c r="AP436" s="137"/>
      <c r="AQ436" s="137"/>
      <c r="AR436" s="137"/>
    </row>
    <row r="437" spans="1:44" ht="15.6" x14ac:dyDescent="0.3">
      <c r="A437" s="137"/>
      <c r="B437" s="137"/>
      <c r="C437" s="137"/>
      <c r="D437" s="137"/>
      <c r="E437" s="137"/>
      <c r="F437" s="137"/>
      <c r="G437" s="137"/>
      <c r="H437" s="137"/>
      <c r="I437" s="137"/>
      <c r="J437" s="137"/>
      <c r="K437" s="137"/>
      <c r="L437" s="137"/>
      <c r="M437" s="137"/>
      <c r="N437" s="137"/>
      <c r="O437" s="137"/>
      <c r="P437" s="137"/>
      <c r="Q437" s="137"/>
      <c r="R437" s="137"/>
      <c r="S437" s="137"/>
      <c r="T437" s="137"/>
      <c r="U437" s="137"/>
      <c r="V437" s="137"/>
      <c r="W437" s="137"/>
      <c r="X437" s="137"/>
      <c r="Y437" s="137"/>
      <c r="Z437" s="137"/>
      <c r="AA437" s="137"/>
      <c r="AB437" s="137"/>
      <c r="AC437" s="137"/>
      <c r="AD437" s="137"/>
      <c r="AE437" s="137"/>
      <c r="AF437" s="137"/>
      <c r="AG437" s="137"/>
      <c r="AH437" s="137"/>
      <c r="AI437" s="137"/>
      <c r="AJ437" s="137"/>
      <c r="AK437" s="137"/>
      <c r="AL437" s="137"/>
      <c r="AM437" s="137"/>
      <c r="AN437" s="137"/>
      <c r="AO437" s="137"/>
      <c r="AP437" s="137"/>
      <c r="AQ437" s="137"/>
      <c r="AR437" s="137"/>
    </row>
    <row r="438" spans="1:44" ht="15.6" x14ac:dyDescent="0.3">
      <c r="A438" s="137"/>
      <c r="B438" s="137"/>
      <c r="C438" s="137"/>
      <c r="D438" s="137"/>
      <c r="E438" s="137"/>
      <c r="F438" s="137"/>
      <c r="G438" s="137"/>
      <c r="H438" s="137"/>
      <c r="I438" s="137"/>
      <c r="J438" s="137"/>
      <c r="K438" s="137"/>
      <c r="L438" s="137"/>
      <c r="M438" s="137"/>
      <c r="N438" s="137"/>
      <c r="O438" s="137"/>
      <c r="P438" s="137"/>
      <c r="Q438" s="137"/>
      <c r="R438" s="137"/>
      <c r="S438" s="137"/>
      <c r="T438" s="137"/>
      <c r="U438" s="137"/>
      <c r="V438" s="137"/>
      <c r="W438" s="137"/>
      <c r="X438" s="137"/>
      <c r="Y438" s="137"/>
      <c r="Z438" s="137"/>
      <c r="AA438" s="137"/>
      <c r="AB438" s="137"/>
      <c r="AC438" s="137"/>
      <c r="AD438" s="137"/>
      <c r="AE438" s="137"/>
      <c r="AF438" s="137"/>
      <c r="AG438" s="137"/>
      <c r="AH438" s="137"/>
      <c r="AI438" s="137"/>
      <c r="AJ438" s="137"/>
      <c r="AK438" s="137"/>
      <c r="AL438" s="137"/>
      <c r="AM438" s="137"/>
      <c r="AN438" s="137"/>
      <c r="AO438" s="137"/>
      <c r="AP438" s="137"/>
      <c r="AQ438" s="137"/>
      <c r="AR438" s="137"/>
    </row>
    <row r="439" spans="1:44" ht="15.6" x14ac:dyDescent="0.3">
      <c r="A439" s="137"/>
      <c r="B439" s="137"/>
      <c r="C439" s="137"/>
      <c r="D439" s="137"/>
      <c r="E439" s="137"/>
      <c r="F439" s="137"/>
      <c r="G439" s="137"/>
      <c r="H439" s="137"/>
      <c r="I439" s="137"/>
      <c r="J439" s="137"/>
      <c r="K439" s="137"/>
      <c r="L439" s="137"/>
      <c r="M439" s="137"/>
      <c r="N439" s="137"/>
      <c r="O439" s="137"/>
      <c r="P439" s="137"/>
      <c r="Q439" s="137"/>
      <c r="R439" s="137"/>
      <c r="S439" s="137"/>
      <c r="T439" s="137"/>
      <c r="U439" s="137"/>
      <c r="V439" s="137"/>
      <c r="W439" s="137"/>
      <c r="X439" s="137"/>
      <c r="Y439" s="137"/>
      <c r="Z439" s="137"/>
      <c r="AA439" s="137"/>
      <c r="AB439" s="137"/>
      <c r="AC439" s="137"/>
      <c r="AD439" s="137"/>
      <c r="AE439" s="137"/>
      <c r="AF439" s="137"/>
      <c r="AG439" s="137"/>
      <c r="AH439" s="137"/>
      <c r="AI439" s="137"/>
      <c r="AJ439" s="137"/>
      <c r="AK439" s="137"/>
      <c r="AL439" s="137"/>
      <c r="AM439" s="137"/>
      <c r="AN439" s="137"/>
      <c r="AO439" s="137"/>
      <c r="AP439" s="137"/>
      <c r="AQ439" s="137"/>
      <c r="AR439" s="137"/>
    </row>
    <row r="440" spans="1:44" ht="15.6" x14ac:dyDescent="0.3">
      <c r="A440" s="137"/>
      <c r="B440" s="137"/>
      <c r="C440" s="137"/>
      <c r="D440" s="137"/>
      <c r="E440" s="137"/>
      <c r="F440" s="137"/>
      <c r="G440" s="137"/>
      <c r="H440" s="137"/>
      <c r="I440" s="137"/>
      <c r="J440" s="137"/>
      <c r="K440" s="137"/>
      <c r="L440" s="137"/>
      <c r="M440" s="137"/>
      <c r="N440" s="137"/>
      <c r="O440" s="137"/>
      <c r="P440" s="137"/>
      <c r="Q440" s="137"/>
      <c r="R440" s="137"/>
      <c r="S440" s="137"/>
      <c r="T440" s="137"/>
      <c r="U440" s="137"/>
      <c r="V440" s="137"/>
      <c r="W440" s="137"/>
      <c r="X440" s="137"/>
      <c r="Y440" s="137"/>
      <c r="Z440" s="137"/>
      <c r="AA440" s="137"/>
      <c r="AB440" s="137"/>
      <c r="AC440" s="137"/>
      <c r="AD440" s="137"/>
      <c r="AE440" s="137"/>
      <c r="AF440" s="137"/>
      <c r="AG440" s="137"/>
      <c r="AH440" s="137"/>
      <c r="AI440" s="137"/>
      <c r="AJ440" s="137"/>
      <c r="AK440" s="137"/>
      <c r="AL440" s="137"/>
      <c r="AM440" s="137"/>
      <c r="AN440" s="137"/>
      <c r="AO440" s="137"/>
      <c r="AP440" s="137"/>
      <c r="AQ440" s="137"/>
      <c r="AR440" s="137"/>
    </row>
    <row r="441" spans="1:44" ht="15.6" x14ac:dyDescent="0.3">
      <c r="A441" s="137"/>
      <c r="B441" s="137"/>
      <c r="C441" s="137"/>
      <c r="D441" s="137"/>
      <c r="E441" s="137"/>
      <c r="F441" s="137"/>
      <c r="G441" s="137"/>
      <c r="H441" s="137"/>
      <c r="I441" s="137"/>
      <c r="J441" s="137"/>
      <c r="K441" s="137"/>
      <c r="L441" s="137"/>
      <c r="M441" s="137"/>
      <c r="N441" s="137"/>
      <c r="O441" s="137"/>
      <c r="P441" s="137"/>
      <c r="Q441" s="137"/>
      <c r="R441" s="137"/>
      <c r="S441" s="137"/>
      <c r="T441" s="137"/>
      <c r="U441" s="137"/>
      <c r="V441" s="137"/>
      <c r="W441" s="137"/>
      <c r="X441" s="137"/>
      <c r="Y441" s="137"/>
      <c r="Z441" s="137"/>
      <c r="AA441" s="137"/>
      <c r="AB441" s="137"/>
      <c r="AC441" s="137"/>
      <c r="AD441" s="137"/>
      <c r="AE441" s="137"/>
      <c r="AF441" s="137"/>
      <c r="AG441" s="137"/>
      <c r="AH441" s="137"/>
      <c r="AI441" s="137"/>
      <c r="AJ441" s="137"/>
      <c r="AK441" s="137"/>
      <c r="AL441" s="137"/>
      <c r="AM441" s="137"/>
      <c r="AN441" s="137"/>
      <c r="AO441" s="137"/>
      <c r="AP441" s="137"/>
      <c r="AQ441" s="137"/>
      <c r="AR441" s="137"/>
    </row>
    <row r="442" spans="1:44" ht="15.6" x14ac:dyDescent="0.3">
      <c r="A442" s="137"/>
      <c r="B442" s="137"/>
      <c r="C442" s="137"/>
      <c r="D442" s="137"/>
      <c r="E442" s="137"/>
      <c r="F442" s="137"/>
      <c r="G442" s="137"/>
      <c r="H442" s="137"/>
      <c r="I442" s="137"/>
      <c r="J442" s="137"/>
      <c r="K442" s="137"/>
      <c r="L442" s="137"/>
      <c r="M442" s="137"/>
      <c r="N442" s="137"/>
      <c r="O442" s="137"/>
      <c r="P442" s="137"/>
      <c r="Q442" s="137"/>
      <c r="R442" s="137"/>
      <c r="S442" s="137"/>
      <c r="T442" s="137"/>
      <c r="U442" s="137"/>
      <c r="V442" s="137"/>
      <c r="W442" s="137"/>
      <c r="X442" s="137"/>
      <c r="Y442" s="137"/>
      <c r="Z442" s="137"/>
      <c r="AA442" s="137"/>
      <c r="AB442" s="137"/>
      <c r="AC442" s="137"/>
      <c r="AD442" s="137"/>
      <c r="AE442" s="137"/>
      <c r="AF442" s="137"/>
      <c r="AG442" s="137"/>
      <c r="AH442" s="137"/>
      <c r="AI442" s="137"/>
      <c r="AJ442" s="137"/>
      <c r="AK442" s="137"/>
      <c r="AL442" s="137"/>
      <c r="AM442" s="137"/>
      <c r="AN442" s="137"/>
      <c r="AO442" s="137"/>
      <c r="AP442" s="137"/>
      <c r="AQ442" s="137"/>
      <c r="AR442" s="137"/>
    </row>
    <row r="443" spans="1:44" ht="15.6" x14ac:dyDescent="0.3">
      <c r="A443" s="137"/>
      <c r="B443" s="137"/>
      <c r="C443" s="137"/>
      <c r="D443" s="137"/>
      <c r="E443" s="137"/>
      <c r="F443" s="137"/>
      <c r="G443" s="137"/>
      <c r="H443" s="137"/>
      <c r="I443" s="137"/>
      <c r="J443" s="137"/>
      <c r="K443" s="137"/>
      <c r="L443" s="137"/>
      <c r="M443" s="137"/>
      <c r="N443" s="137"/>
      <c r="O443" s="137"/>
      <c r="P443" s="137"/>
      <c r="Q443" s="137"/>
      <c r="R443" s="137"/>
      <c r="S443" s="137"/>
      <c r="T443" s="137"/>
      <c r="U443" s="137"/>
      <c r="V443" s="137"/>
      <c r="W443" s="137"/>
      <c r="X443" s="137"/>
      <c r="Y443" s="137"/>
      <c r="Z443" s="137"/>
      <c r="AA443" s="137"/>
      <c r="AB443" s="137"/>
      <c r="AC443" s="137"/>
      <c r="AD443" s="137"/>
      <c r="AE443" s="137"/>
      <c r="AF443" s="137"/>
      <c r="AG443" s="137"/>
      <c r="AH443" s="137"/>
      <c r="AI443" s="137"/>
      <c r="AJ443" s="137"/>
      <c r="AK443" s="137"/>
      <c r="AL443" s="137"/>
      <c r="AM443" s="137"/>
      <c r="AN443" s="137"/>
      <c r="AO443" s="137"/>
      <c r="AP443" s="137"/>
      <c r="AQ443" s="137"/>
      <c r="AR443" s="137"/>
    </row>
    <row r="444" spans="1:44" ht="15.6" x14ac:dyDescent="0.3">
      <c r="A444" s="137"/>
      <c r="B444" s="137"/>
      <c r="C444" s="137"/>
      <c r="D444" s="137"/>
      <c r="E444" s="137"/>
      <c r="F444" s="137"/>
      <c r="G444" s="137"/>
      <c r="H444" s="137"/>
      <c r="I444" s="137"/>
      <c r="J444" s="137"/>
      <c r="K444" s="137"/>
      <c r="L444" s="137"/>
      <c r="M444" s="137"/>
      <c r="N444" s="137"/>
      <c r="O444" s="137"/>
      <c r="P444" s="137"/>
      <c r="Q444" s="137"/>
      <c r="R444" s="137"/>
      <c r="S444" s="137"/>
      <c r="T444" s="137"/>
      <c r="U444" s="137"/>
      <c r="V444" s="137"/>
      <c r="W444" s="137"/>
      <c r="X444" s="137"/>
      <c r="Y444" s="137"/>
      <c r="Z444" s="137"/>
      <c r="AA444" s="137"/>
      <c r="AB444" s="137"/>
      <c r="AC444" s="137"/>
      <c r="AD444" s="137"/>
      <c r="AE444" s="137"/>
      <c r="AF444" s="137"/>
      <c r="AG444" s="137"/>
      <c r="AH444" s="137"/>
      <c r="AI444" s="137"/>
      <c r="AJ444" s="137"/>
      <c r="AK444" s="137"/>
      <c r="AL444" s="137"/>
      <c r="AM444" s="137"/>
      <c r="AN444" s="137"/>
      <c r="AO444" s="137"/>
      <c r="AP444" s="137"/>
      <c r="AQ444" s="137"/>
      <c r="AR444" s="137"/>
    </row>
    <row r="445" spans="1:44" ht="15.6" x14ac:dyDescent="0.3">
      <c r="A445" s="137"/>
      <c r="B445" s="137"/>
      <c r="C445" s="137"/>
      <c r="D445" s="137"/>
      <c r="E445" s="137"/>
      <c r="F445" s="137"/>
      <c r="G445" s="137"/>
      <c r="H445" s="137"/>
      <c r="I445" s="137"/>
      <c r="J445" s="137"/>
      <c r="K445" s="137"/>
      <c r="L445" s="137"/>
      <c r="M445" s="137"/>
      <c r="N445" s="137"/>
      <c r="O445" s="137"/>
      <c r="P445" s="137"/>
      <c r="Q445" s="137"/>
      <c r="R445" s="137"/>
      <c r="S445" s="137"/>
      <c r="T445" s="137"/>
      <c r="U445" s="137"/>
      <c r="V445" s="137"/>
      <c r="W445" s="137"/>
      <c r="X445" s="137"/>
      <c r="Y445" s="137"/>
      <c r="Z445" s="137"/>
      <c r="AA445" s="137"/>
      <c r="AB445" s="137"/>
      <c r="AC445" s="137"/>
      <c r="AD445" s="137"/>
      <c r="AE445" s="137"/>
      <c r="AF445" s="137"/>
      <c r="AG445" s="137"/>
      <c r="AH445" s="137"/>
      <c r="AI445" s="137"/>
      <c r="AJ445" s="137"/>
      <c r="AK445" s="137"/>
      <c r="AL445" s="137"/>
      <c r="AM445" s="137"/>
      <c r="AN445" s="137"/>
      <c r="AO445" s="137"/>
      <c r="AP445" s="137"/>
      <c r="AQ445" s="137"/>
      <c r="AR445" s="137"/>
    </row>
    <row r="446" spans="1:44" ht="15.6" x14ac:dyDescent="0.3">
      <c r="A446" s="137"/>
      <c r="B446" s="137"/>
      <c r="C446" s="137"/>
      <c r="D446" s="137"/>
      <c r="E446" s="137"/>
      <c r="F446" s="137"/>
      <c r="G446" s="137"/>
      <c r="H446" s="137"/>
      <c r="I446" s="137"/>
      <c r="J446" s="137"/>
      <c r="K446" s="137"/>
      <c r="L446" s="137"/>
      <c r="M446" s="137"/>
      <c r="N446" s="137"/>
      <c r="O446" s="137"/>
      <c r="P446" s="137"/>
      <c r="Q446" s="137"/>
      <c r="R446" s="137"/>
      <c r="S446" s="137"/>
      <c r="T446" s="137"/>
      <c r="U446" s="137"/>
      <c r="V446" s="137"/>
      <c r="W446" s="137"/>
      <c r="X446" s="137"/>
      <c r="Y446" s="137"/>
      <c r="Z446" s="137"/>
      <c r="AA446" s="137"/>
      <c r="AB446" s="137"/>
      <c r="AC446" s="137"/>
      <c r="AD446" s="137"/>
      <c r="AE446" s="137"/>
      <c r="AF446" s="137"/>
      <c r="AG446" s="137"/>
      <c r="AH446" s="137"/>
      <c r="AI446" s="137"/>
      <c r="AJ446" s="137"/>
      <c r="AK446" s="137"/>
      <c r="AL446" s="137"/>
      <c r="AM446" s="137"/>
      <c r="AN446" s="137"/>
      <c r="AO446" s="137"/>
      <c r="AP446" s="137"/>
      <c r="AQ446" s="137"/>
      <c r="AR446" s="137"/>
    </row>
    <row r="447" spans="1:44" ht="15.6" x14ac:dyDescent="0.3">
      <c r="A447" s="137"/>
      <c r="B447" s="137"/>
      <c r="C447" s="137"/>
      <c r="D447" s="137"/>
      <c r="E447" s="137"/>
      <c r="F447" s="137"/>
      <c r="G447" s="137"/>
      <c r="H447" s="137"/>
      <c r="I447" s="137"/>
      <c r="J447" s="137"/>
      <c r="K447" s="137"/>
      <c r="L447" s="137"/>
      <c r="M447" s="137"/>
      <c r="N447" s="137"/>
      <c r="O447" s="137"/>
      <c r="P447" s="137"/>
      <c r="Q447" s="137"/>
      <c r="R447" s="137"/>
      <c r="S447" s="137"/>
      <c r="T447" s="137"/>
      <c r="U447" s="137"/>
      <c r="V447" s="137"/>
      <c r="W447" s="137"/>
      <c r="X447" s="137"/>
      <c r="Y447" s="137"/>
      <c r="Z447" s="137"/>
      <c r="AA447" s="137"/>
      <c r="AB447" s="137"/>
      <c r="AC447" s="137"/>
      <c r="AD447" s="137"/>
      <c r="AE447" s="137"/>
      <c r="AF447" s="137"/>
      <c r="AG447" s="137"/>
      <c r="AH447" s="137"/>
      <c r="AI447" s="137"/>
      <c r="AJ447" s="137"/>
      <c r="AK447" s="137"/>
      <c r="AL447" s="137"/>
      <c r="AM447" s="137"/>
      <c r="AN447" s="137"/>
      <c r="AO447" s="137"/>
      <c r="AP447" s="137"/>
      <c r="AQ447" s="137"/>
      <c r="AR447" s="137"/>
    </row>
    <row r="448" spans="1:44" ht="15.6" x14ac:dyDescent="0.3">
      <c r="A448" s="137"/>
      <c r="B448" s="137"/>
      <c r="C448" s="137"/>
      <c r="D448" s="137"/>
      <c r="E448" s="137"/>
      <c r="F448" s="137"/>
      <c r="G448" s="137"/>
      <c r="H448" s="137"/>
      <c r="I448" s="137"/>
      <c r="J448" s="137"/>
      <c r="K448" s="137"/>
      <c r="L448" s="137"/>
      <c r="M448" s="137"/>
      <c r="N448" s="137"/>
      <c r="O448" s="137"/>
      <c r="P448" s="137"/>
      <c r="Q448" s="137"/>
      <c r="R448" s="137"/>
      <c r="S448" s="137"/>
      <c r="T448" s="137"/>
      <c r="U448" s="137"/>
      <c r="V448" s="137"/>
      <c r="W448" s="137"/>
      <c r="X448" s="137"/>
      <c r="Y448" s="137"/>
      <c r="Z448" s="137"/>
      <c r="AA448" s="137"/>
      <c r="AB448" s="137"/>
      <c r="AC448" s="137"/>
      <c r="AD448" s="137"/>
      <c r="AE448" s="137"/>
      <c r="AF448" s="137"/>
      <c r="AG448" s="137"/>
      <c r="AH448" s="137"/>
      <c r="AI448" s="137"/>
      <c r="AJ448" s="137"/>
      <c r="AK448" s="137"/>
      <c r="AL448" s="137"/>
      <c r="AM448" s="137"/>
      <c r="AN448" s="137"/>
      <c r="AO448" s="137"/>
      <c r="AP448" s="137"/>
      <c r="AQ448" s="137"/>
      <c r="AR448" s="137"/>
    </row>
    <row r="449" spans="1:44" ht="15.6" x14ac:dyDescent="0.3">
      <c r="A449" s="137"/>
      <c r="B449" s="137"/>
      <c r="C449" s="137"/>
      <c r="D449" s="137"/>
      <c r="E449" s="137"/>
      <c r="F449" s="137"/>
      <c r="G449" s="137"/>
      <c r="H449" s="137"/>
      <c r="I449" s="137"/>
      <c r="J449" s="137"/>
      <c r="K449" s="137"/>
      <c r="L449" s="137"/>
      <c r="M449" s="137"/>
      <c r="N449" s="137"/>
      <c r="O449" s="137"/>
      <c r="P449" s="137"/>
      <c r="Q449" s="137"/>
      <c r="R449" s="137"/>
      <c r="S449" s="137"/>
      <c r="T449" s="137"/>
      <c r="U449" s="137"/>
      <c r="V449" s="137"/>
      <c r="W449" s="137"/>
      <c r="X449" s="137"/>
      <c r="Y449" s="137"/>
      <c r="Z449" s="137"/>
      <c r="AA449" s="137"/>
      <c r="AB449" s="137"/>
      <c r="AC449" s="137"/>
      <c r="AD449" s="137"/>
      <c r="AE449" s="137"/>
      <c r="AF449" s="137"/>
      <c r="AG449" s="137"/>
      <c r="AH449" s="137"/>
      <c r="AI449" s="137"/>
      <c r="AJ449" s="137"/>
      <c r="AK449" s="137"/>
      <c r="AL449" s="137"/>
      <c r="AM449" s="137"/>
      <c r="AN449" s="137"/>
      <c r="AO449" s="137"/>
      <c r="AP449" s="137"/>
      <c r="AQ449" s="137"/>
      <c r="AR449" s="137"/>
    </row>
    <row r="450" spans="1:44" ht="15.6" x14ac:dyDescent="0.3">
      <c r="A450" s="137"/>
      <c r="B450" s="137"/>
      <c r="C450" s="137"/>
      <c r="D450" s="137"/>
      <c r="E450" s="137"/>
      <c r="F450" s="137"/>
      <c r="G450" s="137"/>
      <c r="H450" s="137"/>
      <c r="I450" s="137"/>
      <c r="J450" s="137"/>
      <c r="K450" s="137"/>
      <c r="L450" s="137"/>
      <c r="M450" s="137"/>
      <c r="N450" s="137"/>
      <c r="O450" s="137"/>
      <c r="P450" s="137"/>
      <c r="Q450" s="137"/>
      <c r="R450" s="137"/>
      <c r="S450" s="137"/>
      <c r="T450" s="137"/>
      <c r="U450" s="137"/>
      <c r="V450" s="137"/>
      <c r="W450" s="137"/>
      <c r="X450" s="137"/>
      <c r="Y450" s="137"/>
      <c r="Z450" s="137"/>
      <c r="AA450" s="137"/>
      <c r="AB450" s="137"/>
      <c r="AC450" s="137"/>
      <c r="AD450" s="137"/>
      <c r="AE450" s="137"/>
      <c r="AF450" s="137"/>
      <c r="AG450" s="137"/>
      <c r="AH450" s="137"/>
      <c r="AI450" s="137"/>
      <c r="AJ450" s="137"/>
      <c r="AK450" s="137"/>
      <c r="AL450" s="137"/>
      <c r="AM450" s="137"/>
      <c r="AN450" s="137"/>
      <c r="AO450" s="137"/>
      <c r="AP450" s="137"/>
      <c r="AQ450" s="137"/>
      <c r="AR450" s="137"/>
    </row>
    <row r="451" spans="1:44" ht="15.6" x14ac:dyDescent="0.3">
      <c r="A451" s="137"/>
      <c r="B451" s="137"/>
      <c r="C451" s="137"/>
      <c r="D451" s="137"/>
      <c r="E451" s="137"/>
      <c r="F451" s="137"/>
      <c r="G451" s="137"/>
      <c r="H451" s="137"/>
      <c r="I451" s="137"/>
      <c r="J451" s="137"/>
      <c r="K451" s="137"/>
      <c r="L451" s="137"/>
      <c r="M451" s="137"/>
      <c r="N451" s="137"/>
      <c r="O451" s="137"/>
      <c r="P451" s="137"/>
      <c r="Q451" s="137"/>
      <c r="R451" s="137"/>
      <c r="S451" s="137"/>
      <c r="T451" s="137"/>
      <c r="U451" s="137"/>
      <c r="V451" s="137"/>
      <c r="W451" s="137"/>
      <c r="X451" s="137"/>
      <c r="Y451" s="137"/>
      <c r="Z451" s="137"/>
      <c r="AA451" s="137"/>
      <c r="AB451" s="137"/>
      <c r="AC451" s="137"/>
      <c r="AD451" s="137"/>
      <c r="AE451" s="137"/>
      <c r="AF451" s="137"/>
      <c r="AG451" s="137"/>
      <c r="AH451" s="137"/>
      <c r="AI451" s="137"/>
      <c r="AJ451" s="137"/>
      <c r="AK451" s="137"/>
      <c r="AL451" s="137"/>
      <c r="AM451" s="137"/>
      <c r="AN451" s="137"/>
      <c r="AO451" s="137"/>
      <c r="AP451" s="137"/>
      <c r="AQ451" s="137"/>
      <c r="AR451" s="137"/>
    </row>
    <row r="452" spans="1:44" ht="15.6" x14ac:dyDescent="0.3">
      <c r="A452" s="137"/>
      <c r="B452" s="137"/>
      <c r="C452" s="137"/>
      <c r="D452" s="137"/>
      <c r="E452" s="137"/>
      <c r="F452" s="137"/>
      <c r="G452" s="137"/>
      <c r="H452" s="137"/>
      <c r="I452" s="137"/>
      <c r="J452" s="137"/>
      <c r="K452" s="137"/>
      <c r="L452" s="137"/>
      <c r="M452" s="137"/>
      <c r="N452" s="137"/>
      <c r="O452" s="137"/>
      <c r="P452" s="137"/>
      <c r="Q452" s="137"/>
      <c r="R452" s="137"/>
      <c r="S452" s="137"/>
      <c r="T452" s="137"/>
      <c r="U452" s="137"/>
      <c r="V452" s="137"/>
      <c r="W452" s="137"/>
      <c r="X452" s="137"/>
      <c r="Y452" s="137"/>
      <c r="Z452" s="137"/>
      <c r="AA452" s="137"/>
      <c r="AB452" s="137"/>
      <c r="AC452" s="137"/>
      <c r="AD452" s="137"/>
      <c r="AE452" s="137"/>
      <c r="AF452" s="137"/>
      <c r="AG452" s="137"/>
      <c r="AH452" s="137"/>
      <c r="AI452" s="137"/>
      <c r="AJ452" s="137"/>
      <c r="AK452" s="137"/>
      <c r="AL452" s="137"/>
      <c r="AM452" s="137"/>
      <c r="AN452" s="137"/>
      <c r="AO452" s="137"/>
      <c r="AP452" s="137"/>
      <c r="AQ452" s="137"/>
      <c r="AR452" s="137"/>
    </row>
    <row r="453" spans="1:44" ht="15.6" x14ac:dyDescent="0.3">
      <c r="A453" s="137"/>
      <c r="B453" s="137"/>
      <c r="C453" s="137"/>
      <c r="D453" s="137"/>
      <c r="E453" s="137"/>
      <c r="F453" s="137"/>
      <c r="G453" s="137"/>
      <c r="H453" s="137"/>
      <c r="I453" s="137"/>
      <c r="J453" s="137"/>
      <c r="K453" s="137"/>
      <c r="L453" s="137"/>
      <c r="M453" s="137"/>
      <c r="N453" s="137"/>
      <c r="O453" s="137"/>
      <c r="P453" s="137"/>
      <c r="Q453" s="137"/>
      <c r="R453" s="137"/>
      <c r="S453" s="137"/>
      <c r="T453" s="137"/>
      <c r="U453" s="137"/>
      <c r="V453" s="137"/>
      <c r="W453" s="137"/>
      <c r="X453" s="137"/>
      <c r="Y453" s="137"/>
      <c r="Z453" s="137"/>
      <c r="AA453" s="137"/>
      <c r="AB453" s="137"/>
      <c r="AC453" s="137"/>
      <c r="AD453" s="137"/>
      <c r="AE453" s="137"/>
      <c r="AF453" s="137"/>
      <c r="AG453" s="137"/>
      <c r="AH453" s="137"/>
      <c r="AI453" s="137"/>
      <c r="AJ453" s="137"/>
      <c r="AK453" s="137"/>
      <c r="AL453" s="137"/>
      <c r="AM453" s="137"/>
      <c r="AN453" s="137"/>
      <c r="AO453" s="137"/>
      <c r="AP453" s="137"/>
      <c r="AQ453" s="137"/>
      <c r="AR453" s="137"/>
    </row>
    <row r="454" spans="1:44" ht="15.6" x14ac:dyDescent="0.3">
      <c r="A454" s="137"/>
      <c r="B454" s="137"/>
      <c r="C454" s="137"/>
      <c r="D454" s="137"/>
      <c r="E454" s="137"/>
      <c r="F454" s="137"/>
      <c r="G454" s="137"/>
      <c r="H454" s="137"/>
      <c r="I454" s="137"/>
      <c r="J454" s="137"/>
      <c r="K454" s="137"/>
      <c r="L454" s="137"/>
      <c r="M454" s="137"/>
      <c r="N454" s="137"/>
      <c r="O454" s="137"/>
      <c r="P454" s="137"/>
      <c r="Q454" s="137"/>
      <c r="R454" s="137"/>
      <c r="S454" s="137"/>
      <c r="T454" s="137"/>
      <c r="U454" s="137"/>
      <c r="V454" s="137"/>
      <c r="W454" s="137"/>
      <c r="X454" s="137"/>
      <c r="Y454" s="137"/>
      <c r="Z454" s="137"/>
      <c r="AA454" s="137"/>
      <c r="AB454" s="137"/>
      <c r="AC454" s="137"/>
      <c r="AD454" s="137"/>
      <c r="AE454" s="137"/>
      <c r="AF454" s="137"/>
      <c r="AG454" s="137"/>
      <c r="AH454" s="137"/>
      <c r="AI454" s="137"/>
      <c r="AJ454" s="137"/>
      <c r="AK454" s="137"/>
      <c r="AL454" s="137"/>
      <c r="AM454" s="137"/>
      <c r="AN454" s="137"/>
      <c r="AO454" s="137"/>
      <c r="AP454" s="137"/>
      <c r="AQ454" s="137"/>
      <c r="AR454" s="137"/>
    </row>
    <row r="455" spans="1:44" ht="15.6" x14ac:dyDescent="0.3">
      <c r="A455" s="137"/>
      <c r="B455" s="137"/>
      <c r="C455" s="137"/>
      <c r="D455" s="137"/>
      <c r="E455" s="137"/>
      <c r="F455" s="137"/>
      <c r="G455" s="137"/>
      <c r="H455" s="137"/>
      <c r="I455" s="137"/>
      <c r="J455" s="137"/>
      <c r="K455" s="137"/>
      <c r="L455" s="137"/>
      <c r="M455" s="137"/>
      <c r="N455" s="137"/>
      <c r="O455" s="137"/>
      <c r="P455" s="137"/>
      <c r="Q455" s="137"/>
      <c r="R455" s="137"/>
      <c r="S455" s="137"/>
      <c r="T455" s="137"/>
      <c r="U455" s="137"/>
      <c r="V455" s="137"/>
      <c r="W455" s="137"/>
      <c r="X455" s="137"/>
      <c r="Y455" s="137"/>
      <c r="Z455" s="137"/>
      <c r="AA455" s="137"/>
      <c r="AB455" s="137"/>
      <c r="AC455" s="137"/>
      <c r="AD455" s="137"/>
      <c r="AE455" s="137"/>
      <c r="AF455" s="137"/>
      <c r="AG455" s="137"/>
      <c r="AH455" s="137"/>
      <c r="AI455" s="137"/>
      <c r="AJ455" s="137"/>
      <c r="AK455" s="137"/>
      <c r="AL455" s="137"/>
      <c r="AM455" s="137"/>
      <c r="AN455" s="137"/>
      <c r="AO455" s="137"/>
      <c r="AP455" s="137"/>
      <c r="AQ455" s="137"/>
      <c r="AR455" s="137"/>
    </row>
    <row r="456" spans="1:44" ht="15.6" x14ac:dyDescent="0.3">
      <c r="A456" s="137"/>
      <c r="B456" s="137"/>
      <c r="C456" s="137"/>
      <c r="D456" s="137"/>
      <c r="E456" s="137"/>
      <c r="F456" s="137"/>
      <c r="G456" s="137"/>
      <c r="H456" s="137"/>
      <c r="I456" s="137"/>
      <c r="J456" s="137"/>
      <c r="K456" s="137"/>
      <c r="L456" s="137"/>
      <c r="M456" s="137"/>
      <c r="N456" s="137"/>
      <c r="O456" s="137"/>
      <c r="P456" s="137"/>
      <c r="Q456" s="137"/>
      <c r="R456" s="137"/>
      <c r="S456" s="137"/>
      <c r="T456" s="137"/>
      <c r="U456" s="137"/>
      <c r="V456" s="137"/>
      <c r="W456" s="137"/>
      <c r="X456" s="137"/>
      <c r="Y456" s="137"/>
      <c r="Z456" s="137"/>
      <c r="AA456" s="137"/>
      <c r="AB456" s="137"/>
      <c r="AC456" s="137"/>
      <c r="AD456" s="137"/>
      <c r="AE456" s="137"/>
      <c r="AF456" s="137"/>
      <c r="AG456" s="137"/>
      <c r="AH456" s="137"/>
      <c r="AI456" s="137"/>
      <c r="AJ456" s="137"/>
      <c r="AK456" s="137"/>
      <c r="AL456" s="137"/>
      <c r="AM456" s="137"/>
      <c r="AN456" s="137"/>
      <c r="AO456" s="137"/>
      <c r="AP456" s="137"/>
      <c r="AQ456" s="137"/>
      <c r="AR456" s="137"/>
    </row>
    <row r="457" spans="1:44" ht="15.6" x14ac:dyDescent="0.3">
      <c r="A457" s="137"/>
      <c r="B457" s="137"/>
      <c r="C457" s="137"/>
      <c r="D457" s="137"/>
      <c r="E457" s="137"/>
      <c r="F457" s="137"/>
      <c r="G457" s="137"/>
      <c r="H457" s="137"/>
      <c r="I457" s="137"/>
      <c r="J457" s="137"/>
      <c r="K457" s="137"/>
      <c r="L457" s="137"/>
      <c r="M457" s="137"/>
      <c r="N457" s="137"/>
      <c r="O457" s="137"/>
      <c r="P457" s="137"/>
      <c r="Q457" s="137"/>
      <c r="R457" s="137"/>
      <c r="S457" s="137"/>
      <c r="T457" s="137"/>
      <c r="U457" s="137"/>
      <c r="V457" s="137"/>
      <c r="W457" s="137"/>
      <c r="X457" s="137"/>
      <c r="Y457" s="137"/>
      <c r="Z457" s="137"/>
      <c r="AA457" s="137"/>
      <c r="AB457" s="137"/>
      <c r="AC457" s="137"/>
      <c r="AD457" s="137"/>
      <c r="AE457" s="137"/>
      <c r="AF457" s="137"/>
      <c r="AG457" s="137"/>
      <c r="AH457" s="137"/>
      <c r="AI457" s="137"/>
      <c r="AJ457" s="137"/>
      <c r="AK457" s="137"/>
      <c r="AL457" s="137"/>
      <c r="AM457" s="137"/>
      <c r="AN457" s="137"/>
      <c r="AO457" s="137"/>
      <c r="AP457" s="137"/>
      <c r="AQ457" s="137"/>
      <c r="AR457" s="137"/>
    </row>
    <row r="458" spans="1:44" ht="15.6" x14ac:dyDescent="0.3">
      <c r="A458" s="137"/>
      <c r="B458" s="137"/>
      <c r="C458" s="137"/>
      <c r="D458" s="137"/>
      <c r="E458" s="137"/>
      <c r="F458" s="137"/>
      <c r="G458" s="137"/>
      <c r="H458" s="137"/>
      <c r="I458" s="137"/>
      <c r="J458" s="137"/>
      <c r="K458" s="137"/>
      <c r="L458" s="137"/>
      <c r="M458" s="137"/>
      <c r="N458" s="137"/>
      <c r="O458" s="137"/>
      <c r="P458" s="137"/>
      <c r="Q458" s="137"/>
      <c r="R458" s="137"/>
      <c r="S458" s="137"/>
      <c r="T458" s="137"/>
      <c r="U458" s="137"/>
      <c r="V458" s="137"/>
      <c r="W458" s="137"/>
      <c r="X458" s="137"/>
      <c r="Y458" s="137"/>
      <c r="Z458" s="137"/>
      <c r="AA458" s="137"/>
      <c r="AB458" s="137"/>
      <c r="AC458" s="137"/>
      <c r="AD458" s="137"/>
      <c r="AE458" s="137"/>
      <c r="AF458" s="137"/>
      <c r="AG458" s="137"/>
      <c r="AH458" s="137"/>
      <c r="AI458" s="137"/>
      <c r="AJ458" s="137"/>
      <c r="AK458" s="137"/>
      <c r="AL458" s="137"/>
      <c r="AM458" s="137"/>
      <c r="AN458" s="137"/>
      <c r="AO458" s="137"/>
      <c r="AP458" s="137"/>
      <c r="AQ458" s="137"/>
      <c r="AR458" s="137"/>
    </row>
    <row r="459" spans="1:44" ht="15.6" x14ac:dyDescent="0.3">
      <c r="A459" s="137"/>
      <c r="B459" s="137"/>
      <c r="C459" s="137"/>
      <c r="D459" s="137"/>
      <c r="E459" s="137"/>
      <c r="F459" s="137"/>
      <c r="G459" s="137"/>
      <c r="H459" s="137"/>
      <c r="I459" s="137"/>
      <c r="J459" s="137"/>
      <c r="K459" s="137"/>
      <c r="L459" s="137"/>
      <c r="M459" s="137"/>
      <c r="N459" s="137"/>
      <c r="O459" s="137"/>
      <c r="P459" s="137"/>
      <c r="Q459" s="137"/>
      <c r="R459" s="137"/>
      <c r="S459" s="137"/>
      <c r="T459" s="137"/>
      <c r="U459" s="137"/>
      <c r="V459" s="137"/>
      <c r="W459" s="137"/>
      <c r="X459" s="137"/>
      <c r="Y459" s="137"/>
      <c r="Z459" s="137"/>
      <c r="AA459" s="137"/>
      <c r="AB459" s="137"/>
      <c r="AC459" s="137"/>
      <c r="AD459" s="137"/>
      <c r="AE459" s="137"/>
      <c r="AF459" s="137"/>
      <c r="AG459" s="137"/>
      <c r="AH459" s="137"/>
      <c r="AI459" s="137"/>
      <c r="AJ459" s="137"/>
      <c r="AK459" s="137"/>
      <c r="AL459" s="137"/>
      <c r="AM459" s="137"/>
      <c r="AN459" s="137"/>
      <c r="AO459" s="137"/>
      <c r="AP459" s="137"/>
      <c r="AQ459" s="137"/>
      <c r="AR459" s="137"/>
    </row>
    <row r="460" spans="1:44" ht="15.6" x14ac:dyDescent="0.3">
      <c r="A460" s="137"/>
      <c r="B460" s="137"/>
      <c r="C460" s="137"/>
      <c r="D460" s="137"/>
      <c r="E460" s="137"/>
      <c r="F460" s="137"/>
      <c r="G460" s="137"/>
      <c r="H460" s="137"/>
      <c r="I460" s="137"/>
      <c r="J460" s="137"/>
      <c r="K460" s="137"/>
      <c r="L460" s="137"/>
      <c r="M460" s="137"/>
      <c r="N460" s="137"/>
      <c r="O460" s="137"/>
      <c r="P460" s="137"/>
      <c r="Q460" s="137"/>
      <c r="R460" s="137"/>
      <c r="S460" s="137"/>
      <c r="T460" s="137"/>
      <c r="U460" s="137"/>
      <c r="V460" s="137"/>
      <c r="W460" s="137"/>
      <c r="X460" s="137"/>
      <c r="Y460" s="137"/>
      <c r="Z460" s="137"/>
      <c r="AA460" s="137"/>
      <c r="AB460" s="137"/>
      <c r="AC460" s="137"/>
      <c r="AD460" s="137"/>
      <c r="AE460" s="137"/>
      <c r="AF460" s="137"/>
      <c r="AG460" s="137"/>
      <c r="AH460" s="137"/>
      <c r="AI460" s="137"/>
      <c r="AJ460" s="137"/>
      <c r="AK460" s="137"/>
      <c r="AL460" s="137"/>
      <c r="AM460" s="137"/>
      <c r="AN460" s="137"/>
      <c r="AO460" s="137"/>
      <c r="AP460" s="137"/>
      <c r="AQ460" s="137"/>
      <c r="AR460" s="137"/>
    </row>
    <row r="461" spans="1:44" ht="15.6" x14ac:dyDescent="0.3">
      <c r="A461" s="137"/>
      <c r="B461" s="137"/>
      <c r="C461" s="137"/>
      <c r="D461" s="137"/>
      <c r="E461" s="137"/>
      <c r="F461" s="137"/>
      <c r="G461" s="137"/>
      <c r="H461" s="137"/>
      <c r="I461" s="137"/>
      <c r="J461" s="137"/>
      <c r="K461" s="137"/>
      <c r="L461" s="137"/>
      <c r="M461" s="137"/>
      <c r="N461" s="137"/>
      <c r="O461" s="137"/>
      <c r="P461" s="137"/>
      <c r="Q461" s="137"/>
      <c r="R461" s="137"/>
      <c r="S461" s="137"/>
      <c r="T461" s="137"/>
      <c r="U461" s="137"/>
      <c r="V461" s="137"/>
      <c r="W461" s="137"/>
      <c r="X461" s="137"/>
      <c r="Y461" s="137"/>
      <c r="Z461" s="137"/>
      <c r="AA461" s="137"/>
      <c r="AB461" s="137"/>
      <c r="AC461" s="137"/>
      <c r="AD461" s="137"/>
      <c r="AE461" s="137"/>
      <c r="AF461" s="137"/>
      <c r="AG461" s="137"/>
      <c r="AH461" s="137"/>
      <c r="AI461" s="137"/>
      <c r="AJ461" s="137"/>
      <c r="AK461" s="137"/>
      <c r="AL461" s="137"/>
      <c r="AM461" s="137"/>
      <c r="AN461" s="137"/>
      <c r="AO461" s="137"/>
      <c r="AP461" s="137"/>
      <c r="AQ461" s="137"/>
      <c r="AR461" s="137"/>
    </row>
    <row r="462" spans="1:44" ht="15.6" x14ac:dyDescent="0.3">
      <c r="A462" s="137"/>
      <c r="B462" s="137"/>
      <c r="C462" s="137"/>
      <c r="D462" s="137"/>
      <c r="E462" s="137"/>
      <c r="F462" s="137"/>
      <c r="G462" s="137"/>
      <c r="H462" s="137"/>
      <c r="I462" s="137"/>
      <c r="J462" s="137"/>
      <c r="K462" s="137"/>
      <c r="L462" s="137"/>
      <c r="M462" s="137"/>
      <c r="N462" s="137"/>
      <c r="O462" s="137"/>
      <c r="P462" s="137"/>
      <c r="Q462" s="137"/>
      <c r="R462" s="137"/>
      <c r="S462" s="137"/>
      <c r="T462" s="137"/>
      <c r="U462" s="137"/>
      <c r="V462" s="137"/>
      <c r="W462" s="137"/>
      <c r="X462" s="137"/>
      <c r="Y462" s="137"/>
      <c r="Z462" s="137"/>
      <c r="AA462" s="137"/>
      <c r="AB462" s="137"/>
      <c r="AC462" s="137"/>
      <c r="AD462" s="137"/>
      <c r="AE462" s="137"/>
      <c r="AF462" s="137"/>
      <c r="AG462" s="137"/>
      <c r="AH462" s="137"/>
      <c r="AI462" s="137"/>
      <c r="AJ462" s="137"/>
      <c r="AK462" s="137"/>
      <c r="AL462" s="137"/>
      <c r="AM462" s="137"/>
      <c r="AN462" s="137"/>
      <c r="AO462" s="137"/>
      <c r="AP462" s="137"/>
      <c r="AQ462" s="137"/>
      <c r="AR462" s="137"/>
    </row>
    <row r="463" spans="1:44" ht="15.6" x14ac:dyDescent="0.3">
      <c r="A463" s="137"/>
      <c r="B463" s="137"/>
      <c r="C463" s="137"/>
      <c r="D463" s="137"/>
      <c r="E463" s="137"/>
      <c r="F463" s="137"/>
      <c r="G463" s="137"/>
      <c r="H463" s="137"/>
      <c r="I463" s="137"/>
      <c r="J463" s="137"/>
      <c r="K463" s="137"/>
      <c r="L463" s="137"/>
      <c r="M463" s="137"/>
      <c r="N463" s="137"/>
      <c r="O463" s="137"/>
      <c r="P463" s="137"/>
      <c r="Q463" s="137"/>
      <c r="R463" s="137"/>
      <c r="S463" s="137"/>
      <c r="T463" s="137"/>
      <c r="U463" s="137"/>
      <c r="V463" s="137"/>
      <c r="W463" s="137"/>
      <c r="X463" s="137"/>
      <c r="Y463" s="137"/>
      <c r="Z463" s="137"/>
      <c r="AA463" s="137"/>
      <c r="AB463" s="137"/>
      <c r="AC463" s="137"/>
      <c r="AD463" s="137"/>
      <c r="AE463" s="137"/>
      <c r="AF463" s="137"/>
      <c r="AG463" s="137"/>
      <c r="AH463" s="137"/>
      <c r="AI463" s="137"/>
      <c r="AJ463" s="137"/>
      <c r="AK463" s="137"/>
      <c r="AL463" s="137"/>
      <c r="AM463" s="137"/>
      <c r="AN463" s="137"/>
      <c r="AO463" s="137"/>
      <c r="AP463" s="137"/>
      <c r="AQ463" s="137"/>
      <c r="AR463" s="137"/>
    </row>
    <row r="464" spans="1:44" ht="15.6" x14ac:dyDescent="0.3">
      <c r="A464" s="137"/>
      <c r="B464" s="137"/>
      <c r="C464" s="137"/>
      <c r="D464" s="137"/>
      <c r="E464" s="137"/>
      <c r="F464" s="137"/>
      <c r="G464" s="137"/>
      <c r="H464" s="137"/>
      <c r="I464" s="137"/>
      <c r="J464" s="137"/>
      <c r="K464" s="137"/>
      <c r="L464" s="137"/>
      <c r="M464" s="137"/>
      <c r="N464" s="137"/>
      <c r="O464" s="137"/>
      <c r="P464" s="137"/>
      <c r="Q464" s="137"/>
      <c r="R464" s="137"/>
      <c r="S464" s="137"/>
      <c r="T464" s="137"/>
      <c r="U464" s="137"/>
      <c r="V464" s="137"/>
      <c r="W464" s="137"/>
      <c r="X464" s="137"/>
      <c r="Y464" s="137"/>
      <c r="Z464" s="137"/>
      <c r="AA464" s="137"/>
      <c r="AB464" s="137"/>
      <c r="AC464" s="137"/>
      <c r="AD464" s="137"/>
      <c r="AE464" s="137"/>
      <c r="AF464" s="137"/>
      <c r="AG464" s="137"/>
      <c r="AH464" s="137"/>
      <c r="AI464" s="137"/>
      <c r="AJ464" s="137"/>
      <c r="AK464" s="137"/>
      <c r="AL464" s="137"/>
      <c r="AM464" s="137"/>
      <c r="AN464" s="137"/>
      <c r="AO464" s="137"/>
      <c r="AP464" s="137"/>
      <c r="AQ464" s="137"/>
      <c r="AR464" s="137"/>
    </row>
    <row r="465" spans="1:44" ht="15.6" x14ac:dyDescent="0.3">
      <c r="A465" s="137"/>
      <c r="B465" s="137"/>
      <c r="C465" s="137"/>
      <c r="D465" s="137"/>
      <c r="E465" s="137"/>
      <c r="F465" s="137"/>
      <c r="G465" s="137"/>
      <c r="H465" s="137"/>
      <c r="I465" s="137"/>
      <c r="J465" s="137"/>
      <c r="K465" s="137"/>
      <c r="L465" s="137"/>
      <c r="M465" s="137"/>
      <c r="N465" s="137"/>
      <c r="O465" s="137"/>
      <c r="P465" s="137"/>
      <c r="Q465" s="137"/>
      <c r="R465" s="137"/>
      <c r="S465" s="137"/>
      <c r="T465" s="137"/>
      <c r="U465" s="137"/>
      <c r="V465" s="137"/>
      <c r="W465" s="137"/>
      <c r="X465" s="137"/>
      <c r="Y465" s="137"/>
      <c r="Z465" s="137"/>
      <c r="AA465" s="137"/>
      <c r="AB465" s="137"/>
      <c r="AC465" s="137"/>
      <c r="AD465" s="137"/>
      <c r="AE465" s="137"/>
      <c r="AF465" s="137"/>
      <c r="AG465" s="137"/>
      <c r="AH465" s="137"/>
      <c r="AI465" s="137"/>
      <c r="AJ465" s="137"/>
      <c r="AK465" s="137"/>
      <c r="AL465" s="137"/>
      <c r="AM465" s="137"/>
      <c r="AN465" s="137"/>
      <c r="AO465" s="137"/>
      <c r="AP465" s="137"/>
      <c r="AQ465" s="137"/>
      <c r="AR465" s="137"/>
    </row>
    <row r="466" spans="1:44" ht="15.6" x14ac:dyDescent="0.3">
      <c r="A466" s="137"/>
      <c r="B466" s="137"/>
      <c r="C466" s="137"/>
      <c r="D466" s="137"/>
      <c r="E466" s="137"/>
      <c r="F466" s="137"/>
      <c r="G466" s="137"/>
      <c r="H466" s="137"/>
      <c r="I466" s="137"/>
      <c r="J466" s="137"/>
      <c r="K466" s="137"/>
      <c r="L466" s="137"/>
      <c r="M466" s="137"/>
      <c r="N466" s="137"/>
      <c r="O466" s="137"/>
      <c r="P466" s="137"/>
      <c r="Q466" s="137"/>
      <c r="R466" s="137"/>
      <c r="S466" s="137"/>
      <c r="T466" s="137"/>
      <c r="U466" s="137"/>
      <c r="V466" s="137"/>
      <c r="W466" s="137"/>
      <c r="X466" s="137"/>
      <c r="Y466" s="137"/>
      <c r="Z466" s="137"/>
      <c r="AA466" s="137"/>
      <c r="AB466" s="137"/>
      <c r="AC466" s="137"/>
      <c r="AD466" s="137"/>
      <c r="AE466" s="137"/>
      <c r="AF466" s="137"/>
      <c r="AG466" s="137"/>
      <c r="AH466" s="137"/>
      <c r="AI466" s="137"/>
      <c r="AJ466" s="137"/>
      <c r="AK466" s="137"/>
      <c r="AL466" s="137"/>
      <c r="AM466" s="137"/>
      <c r="AN466" s="137"/>
      <c r="AO466" s="137"/>
      <c r="AP466" s="137"/>
      <c r="AQ466" s="137"/>
      <c r="AR466" s="137"/>
    </row>
    <row r="467" spans="1:44" ht="15.6" x14ac:dyDescent="0.3">
      <c r="A467" s="137"/>
      <c r="B467" s="137"/>
      <c r="C467" s="137"/>
      <c r="D467" s="137"/>
      <c r="E467" s="137"/>
      <c r="F467" s="137"/>
      <c r="G467" s="137"/>
      <c r="H467" s="137"/>
      <c r="I467" s="137"/>
      <c r="J467" s="137"/>
      <c r="K467" s="137"/>
      <c r="L467" s="137"/>
      <c r="M467" s="137"/>
      <c r="N467" s="137"/>
      <c r="O467" s="137"/>
      <c r="P467" s="137"/>
      <c r="Q467" s="137"/>
      <c r="R467" s="137"/>
      <c r="S467" s="137"/>
      <c r="T467" s="137"/>
      <c r="U467" s="137"/>
      <c r="V467" s="137"/>
      <c r="W467" s="137"/>
      <c r="X467" s="137"/>
      <c r="Y467" s="137"/>
      <c r="Z467" s="137"/>
      <c r="AA467" s="137"/>
      <c r="AB467" s="137"/>
      <c r="AC467" s="137"/>
      <c r="AD467" s="137"/>
      <c r="AE467" s="137"/>
      <c r="AF467" s="137"/>
      <c r="AG467" s="137"/>
      <c r="AH467" s="137"/>
      <c r="AI467" s="137"/>
      <c r="AJ467" s="137"/>
      <c r="AK467" s="137"/>
      <c r="AL467" s="137"/>
      <c r="AM467" s="137"/>
      <c r="AN467" s="137"/>
      <c r="AO467" s="137"/>
      <c r="AP467" s="137"/>
      <c r="AQ467" s="137"/>
      <c r="AR467" s="137"/>
    </row>
    <row r="468" spans="1:44" ht="15.6" x14ac:dyDescent="0.3">
      <c r="A468" s="137"/>
      <c r="B468" s="137"/>
      <c r="C468" s="137"/>
      <c r="D468" s="137"/>
      <c r="E468" s="137"/>
      <c r="F468" s="137"/>
      <c r="G468" s="137"/>
      <c r="H468" s="137"/>
      <c r="I468" s="137"/>
      <c r="J468" s="137"/>
      <c r="K468" s="137"/>
      <c r="L468" s="137"/>
      <c r="M468" s="137"/>
      <c r="N468" s="137"/>
      <c r="O468" s="137"/>
      <c r="P468" s="137"/>
      <c r="Q468" s="137"/>
      <c r="R468" s="137"/>
      <c r="S468" s="137"/>
      <c r="T468" s="137"/>
      <c r="U468" s="137"/>
      <c r="V468" s="137"/>
      <c r="W468" s="137"/>
      <c r="X468" s="137"/>
      <c r="Y468" s="137"/>
      <c r="Z468" s="137"/>
      <c r="AA468" s="137"/>
      <c r="AB468" s="137"/>
      <c r="AC468" s="137"/>
      <c r="AD468" s="137"/>
      <c r="AE468" s="137"/>
      <c r="AF468" s="137"/>
      <c r="AG468" s="137"/>
      <c r="AH468" s="137"/>
      <c r="AI468" s="137"/>
      <c r="AJ468" s="137"/>
      <c r="AK468" s="137"/>
      <c r="AL468" s="137"/>
      <c r="AM468" s="137"/>
      <c r="AN468" s="137"/>
      <c r="AO468" s="137"/>
      <c r="AP468" s="137"/>
      <c r="AQ468" s="137"/>
      <c r="AR468" s="137"/>
    </row>
    <row r="469" spans="1:44" ht="15.6" x14ac:dyDescent="0.3">
      <c r="A469" s="137"/>
      <c r="B469" s="137"/>
      <c r="C469" s="137"/>
      <c r="D469" s="137"/>
      <c r="E469" s="137"/>
      <c r="F469" s="137"/>
      <c r="G469" s="137"/>
      <c r="H469" s="137"/>
      <c r="I469" s="137"/>
      <c r="J469" s="137"/>
      <c r="K469" s="137"/>
      <c r="L469" s="137"/>
      <c r="M469" s="137"/>
      <c r="N469" s="137"/>
      <c r="O469" s="137"/>
      <c r="P469" s="137"/>
      <c r="Q469" s="137"/>
      <c r="R469" s="137"/>
      <c r="S469" s="137"/>
      <c r="T469" s="137"/>
      <c r="U469" s="137"/>
      <c r="V469" s="137"/>
      <c r="W469" s="137"/>
      <c r="X469" s="137"/>
      <c r="Y469" s="137"/>
      <c r="Z469" s="137"/>
      <c r="AA469" s="137"/>
      <c r="AB469" s="137"/>
      <c r="AC469" s="137"/>
      <c r="AD469" s="137"/>
      <c r="AE469" s="137"/>
      <c r="AF469" s="137"/>
      <c r="AG469" s="137"/>
      <c r="AH469" s="137"/>
      <c r="AI469" s="137"/>
      <c r="AJ469" s="137"/>
      <c r="AK469" s="137"/>
      <c r="AL469" s="137"/>
      <c r="AM469" s="137"/>
      <c r="AN469" s="137"/>
      <c r="AO469" s="137"/>
      <c r="AP469" s="137"/>
      <c r="AQ469" s="137"/>
      <c r="AR469" s="137"/>
    </row>
    <row r="470" spans="1:44" ht="15.6" x14ac:dyDescent="0.3">
      <c r="A470" s="137"/>
      <c r="B470" s="137"/>
      <c r="C470" s="137"/>
      <c r="D470" s="137"/>
      <c r="E470" s="137"/>
      <c r="F470" s="137"/>
      <c r="G470" s="137"/>
      <c r="H470" s="137"/>
      <c r="I470" s="137"/>
      <c r="J470" s="137"/>
      <c r="K470" s="137"/>
      <c r="L470" s="137"/>
      <c r="M470" s="137"/>
      <c r="N470" s="137"/>
      <c r="O470" s="137"/>
      <c r="P470" s="137"/>
      <c r="Q470" s="137"/>
      <c r="R470" s="137"/>
      <c r="S470" s="137"/>
      <c r="T470" s="137"/>
      <c r="U470" s="137"/>
      <c r="V470" s="137"/>
      <c r="W470" s="137"/>
      <c r="X470" s="137"/>
      <c r="Y470" s="137"/>
      <c r="Z470" s="137"/>
      <c r="AA470" s="137"/>
      <c r="AB470" s="137"/>
      <c r="AC470" s="137"/>
      <c r="AD470" s="137"/>
      <c r="AE470" s="137"/>
      <c r="AF470" s="137"/>
      <c r="AG470" s="137"/>
      <c r="AH470" s="137"/>
      <c r="AI470" s="137"/>
      <c r="AJ470" s="137"/>
      <c r="AK470" s="137"/>
      <c r="AL470" s="137"/>
      <c r="AM470" s="137"/>
      <c r="AN470" s="137"/>
      <c r="AO470" s="137"/>
      <c r="AP470" s="137"/>
      <c r="AQ470" s="137"/>
      <c r="AR470" s="137"/>
    </row>
    <row r="471" spans="1:44" ht="15.6" x14ac:dyDescent="0.3">
      <c r="A471" s="137"/>
      <c r="B471" s="137"/>
      <c r="C471" s="137"/>
      <c r="D471" s="137"/>
      <c r="E471" s="137"/>
      <c r="F471" s="137"/>
      <c r="G471" s="137"/>
      <c r="H471" s="137"/>
      <c r="I471" s="137"/>
      <c r="J471" s="137"/>
      <c r="K471" s="137"/>
      <c r="L471" s="137"/>
      <c r="M471" s="137"/>
      <c r="N471" s="137"/>
      <c r="O471" s="137"/>
      <c r="P471" s="137"/>
      <c r="Q471" s="137"/>
      <c r="R471" s="137"/>
      <c r="S471" s="137"/>
      <c r="T471" s="137"/>
      <c r="U471" s="137"/>
      <c r="V471" s="137"/>
      <c r="W471" s="137"/>
      <c r="X471" s="137"/>
      <c r="Y471" s="137"/>
      <c r="Z471" s="137"/>
      <c r="AA471" s="137"/>
      <c r="AB471" s="137"/>
      <c r="AC471" s="137"/>
      <c r="AD471" s="137"/>
      <c r="AE471" s="137"/>
      <c r="AF471" s="137"/>
      <c r="AG471" s="137"/>
      <c r="AH471" s="137"/>
      <c r="AI471" s="137"/>
      <c r="AJ471" s="137"/>
      <c r="AK471" s="137"/>
      <c r="AL471" s="137"/>
      <c r="AM471" s="137"/>
      <c r="AN471" s="137"/>
      <c r="AO471" s="137"/>
      <c r="AP471" s="137"/>
      <c r="AQ471" s="137"/>
      <c r="AR471" s="137"/>
    </row>
    <row r="472" spans="1:44" ht="15.6" x14ac:dyDescent="0.3">
      <c r="A472" s="137"/>
      <c r="B472" s="137"/>
      <c r="C472" s="137"/>
      <c r="D472" s="137"/>
      <c r="E472" s="137"/>
      <c r="F472" s="137"/>
      <c r="G472" s="137"/>
      <c r="H472" s="137"/>
      <c r="I472" s="137"/>
      <c r="J472" s="137"/>
      <c r="K472" s="137"/>
      <c r="L472" s="137"/>
      <c r="M472" s="137"/>
      <c r="N472" s="137"/>
      <c r="O472" s="137"/>
      <c r="P472" s="137"/>
      <c r="Q472" s="137"/>
      <c r="R472" s="137"/>
      <c r="S472" s="137"/>
      <c r="T472" s="137"/>
      <c r="U472" s="137"/>
      <c r="V472" s="137"/>
      <c r="W472" s="137"/>
      <c r="X472" s="137"/>
      <c r="Y472" s="137"/>
      <c r="Z472" s="137"/>
      <c r="AA472" s="137"/>
      <c r="AB472" s="137"/>
      <c r="AC472" s="137"/>
      <c r="AD472" s="137"/>
      <c r="AE472" s="137"/>
      <c r="AF472" s="137"/>
      <c r="AG472" s="137"/>
      <c r="AH472" s="137"/>
      <c r="AI472" s="137"/>
      <c r="AJ472" s="137"/>
      <c r="AK472" s="137"/>
      <c r="AL472" s="137"/>
      <c r="AM472" s="137"/>
      <c r="AN472" s="137"/>
      <c r="AO472" s="137"/>
      <c r="AP472" s="137"/>
      <c r="AQ472" s="137"/>
      <c r="AR472" s="137"/>
    </row>
    <row r="473" spans="1:44" ht="15.6" x14ac:dyDescent="0.3">
      <c r="A473" s="137"/>
      <c r="B473" s="137"/>
      <c r="C473" s="137"/>
      <c r="D473" s="137"/>
      <c r="E473" s="137"/>
      <c r="F473" s="137"/>
      <c r="G473" s="137"/>
      <c r="H473" s="137"/>
      <c r="I473" s="137"/>
      <c r="J473" s="137"/>
      <c r="K473" s="137"/>
      <c r="L473" s="137"/>
      <c r="M473" s="137"/>
      <c r="N473" s="137"/>
      <c r="O473" s="137"/>
      <c r="P473" s="137"/>
      <c r="Q473" s="137"/>
      <c r="R473" s="137"/>
      <c r="S473" s="137"/>
      <c r="T473" s="137"/>
      <c r="U473" s="137"/>
      <c r="V473" s="137"/>
      <c r="W473" s="137"/>
      <c r="X473" s="137"/>
      <c r="Y473" s="137"/>
      <c r="Z473" s="137"/>
      <c r="AA473" s="137"/>
      <c r="AB473" s="137"/>
      <c r="AC473" s="137"/>
      <c r="AD473" s="137"/>
      <c r="AE473" s="137"/>
      <c r="AF473" s="137"/>
      <c r="AG473" s="137"/>
      <c r="AH473" s="137"/>
      <c r="AI473" s="137"/>
      <c r="AJ473" s="137"/>
      <c r="AK473" s="137"/>
      <c r="AL473" s="137"/>
      <c r="AM473" s="137"/>
      <c r="AN473" s="137"/>
      <c r="AO473" s="137"/>
      <c r="AP473" s="137"/>
      <c r="AQ473" s="137"/>
      <c r="AR473" s="137"/>
    </row>
    <row r="474" spans="1:44" ht="15.6" x14ac:dyDescent="0.3">
      <c r="A474" s="137"/>
      <c r="B474" s="137"/>
      <c r="C474" s="137"/>
      <c r="D474" s="137"/>
      <c r="E474" s="137"/>
      <c r="F474" s="137"/>
      <c r="G474" s="137"/>
      <c r="H474" s="137"/>
      <c r="I474" s="137"/>
      <c r="J474" s="137"/>
      <c r="K474" s="137"/>
      <c r="L474" s="137"/>
      <c r="M474" s="137"/>
      <c r="N474" s="137"/>
      <c r="O474" s="137"/>
      <c r="P474" s="137"/>
      <c r="Q474" s="137"/>
      <c r="R474" s="137"/>
      <c r="S474" s="137"/>
      <c r="T474" s="137"/>
      <c r="U474" s="137"/>
      <c r="V474" s="137"/>
      <c r="W474" s="137"/>
      <c r="X474" s="137"/>
      <c r="Y474" s="137"/>
      <c r="Z474" s="137"/>
      <c r="AA474" s="137"/>
      <c r="AB474" s="137"/>
      <c r="AC474" s="137"/>
      <c r="AD474" s="137"/>
      <c r="AE474" s="137"/>
      <c r="AF474" s="137"/>
      <c r="AG474" s="137"/>
      <c r="AH474" s="137"/>
      <c r="AI474" s="137"/>
      <c r="AJ474" s="137"/>
      <c r="AK474" s="137"/>
      <c r="AL474" s="137"/>
      <c r="AM474" s="137"/>
      <c r="AN474" s="137"/>
      <c r="AO474" s="137"/>
      <c r="AP474" s="137"/>
      <c r="AQ474" s="137"/>
      <c r="AR474" s="137"/>
    </row>
    <row r="475" spans="1:44" ht="15.6" x14ac:dyDescent="0.3">
      <c r="A475" s="137"/>
      <c r="B475" s="137"/>
      <c r="C475" s="137"/>
      <c r="D475" s="137"/>
      <c r="E475" s="137"/>
      <c r="F475" s="137"/>
      <c r="G475" s="137"/>
      <c r="H475" s="137"/>
      <c r="I475" s="137"/>
      <c r="J475" s="137"/>
      <c r="K475" s="137"/>
      <c r="L475" s="137"/>
      <c r="M475" s="137"/>
      <c r="N475" s="137"/>
      <c r="O475" s="137"/>
      <c r="P475" s="137"/>
      <c r="Q475" s="137"/>
      <c r="R475" s="137"/>
      <c r="S475" s="137"/>
      <c r="T475" s="137"/>
      <c r="U475" s="137"/>
      <c r="V475" s="137"/>
      <c r="W475" s="137"/>
      <c r="X475" s="137"/>
      <c r="Y475" s="137"/>
      <c r="Z475" s="137"/>
      <c r="AA475" s="137"/>
      <c r="AB475" s="137"/>
      <c r="AC475" s="137"/>
      <c r="AD475" s="137"/>
      <c r="AE475" s="137"/>
      <c r="AF475" s="137"/>
      <c r="AG475" s="137"/>
      <c r="AH475" s="137"/>
      <c r="AI475" s="137"/>
      <c r="AJ475" s="137"/>
      <c r="AK475" s="137"/>
      <c r="AL475" s="137"/>
      <c r="AM475" s="137"/>
      <c r="AN475" s="137"/>
      <c r="AO475" s="137"/>
      <c r="AP475" s="137"/>
      <c r="AQ475" s="137"/>
      <c r="AR475" s="137"/>
    </row>
    <row r="476" spans="1:44" ht="15.6" x14ac:dyDescent="0.3">
      <c r="A476" s="137"/>
      <c r="B476" s="137"/>
      <c r="C476" s="137"/>
      <c r="D476" s="137"/>
      <c r="E476" s="137"/>
      <c r="F476" s="137"/>
      <c r="G476" s="137"/>
      <c r="H476" s="137"/>
      <c r="I476" s="137"/>
      <c r="J476" s="137"/>
      <c r="K476" s="137"/>
      <c r="L476" s="137"/>
      <c r="M476" s="137"/>
      <c r="N476" s="137"/>
      <c r="O476" s="137"/>
      <c r="P476" s="137"/>
      <c r="Q476" s="137"/>
      <c r="R476" s="137"/>
      <c r="S476" s="137"/>
      <c r="T476" s="137"/>
      <c r="U476" s="137"/>
      <c r="V476" s="137"/>
      <c r="W476" s="137"/>
      <c r="X476" s="137"/>
      <c r="Y476" s="137"/>
      <c r="Z476" s="137"/>
      <c r="AA476" s="137"/>
      <c r="AB476" s="137"/>
      <c r="AC476" s="137"/>
      <c r="AD476" s="137"/>
      <c r="AE476" s="137"/>
      <c r="AF476" s="137"/>
      <c r="AG476" s="137"/>
      <c r="AH476" s="137"/>
      <c r="AI476" s="137"/>
      <c r="AJ476" s="137"/>
      <c r="AK476" s="137"/>
      <c r="AL476" s="137"/>
      <c r="AM476" s="137"/>
      <c r="AN476" s="137"/>
      <c r="AO476" s="137"/>
      <c r="AP476" s="137"/>
      <c r="AQ476" s="137"/>
      <c r="AR476" s="137"/>
    </row>
    <row r="477" spans="1:44" ht="15.6" x14ac:dyDescent="0.3">
      <c r="A477" s="137"/>
      <c r="B477" s="137"/>
      <c r="C477" s="137"/>
      <c r="D477" s="137"/>
      <c r="E477" s="137"/>
      <c r="F477" s="137"/>
      <c r="G477" s="137"/>
      <c r="H477" s="137"/>
      <c r="I477" s="137"/>
      <c r="J477" s="137"/>
      <c r="K477" s="137"/>
      <c r="L477" s="137"/>
      <c r="M477" s="137"/>
      <c r="N477" s="137"/>
      <c r="O477" s="137"/>
      <c r="P477" s="137"/>
      <c r="Q477" s="137"/>
      <c r="R477" s="137"/>
      <c r="S477" s="137"/>
      <c r="T477" s="137"/>
      <c r="U477" s="137"/>
      <c r="V477" s="137"/>
      <c r="W477" s="137"/>
      <c r="X477" s="137"/>
      <c r="Y477" s="137"/>
      <c r="Z477" s="137"/>
      <c r="AA477" s="137"/>
      <c r="AB477" s="137"/>
      <c r="AC477" s="137"/>
      <c r="AD477" s="137"/>
      <c r="AE477" s="137"/>
      <c r="AF477" s="137"/>
      <c r="AG477" s="137"/>
      <c r="AH477" s="137"/>
      <c r="AI477" s="137"/>
      <c r="AJ477" s="137"/>
      <c r="AK477" s="137"/>
      <c r="AL477" s="137"/>
      <c r="AM477" s="137"/>
      <c r="AN477" s="137"/>
      <c r="AO477" s="137"/>
      <c r="AP477" s="137"/>
      <c r="AQ477" s="137"/>
      <c r="AR477" s="137"/>
    </row>
    <row r="478" spans="1:44" ht="15.6" x14ac:dyDescent="0.3">
      <c r="A478" s="137"/>
      <c r="B478" s="137"/>
      <c r="C478" s="137"/>
      <c r="D478" s="137"/>
      <c r="E478" s="137"/>
      <c r="F478" s="137"/>
      <c r="G478" s="137"/>
      <c r="H478" s="137"/>
      <c r="I478" s="137"/>
      <c r="J478" s="137"/>
      <c r="K478" s="137"/>
      <c r="L478" s="137"/>
      <c r="M478" s="137"/>
      <c r="N478" s="137"/>
      <c r="O478" s="137"/>
      <c r="P478" s="137"/>
      <c r="Q478" s="137"/>
      <c r="R478" s="137"/>
      <c r="S478" s="137"/>
      <c r="T478" s="137"/>
      <c r="U478" s="137"/>
      <c r="V478" s="137"/>
      <c r="W478" s="137"/>
      <c r="X478" s="137"/>
      <c r="Y478" s="137"/>
      <c r="Z478" s="137"/>
      <c r="AA478" s="137"/>
      <c r="AB478" s="137"/>
      <c r="AC478" s="137"/>
      <c r="AD478" s="137"/>
      <c r="AE478" s="137"/>
      <c r="AF478" s="137"/>
      <c r="AG478" s="137"/>
      <c r="AH478" s="137"/>
      <c r="AI478" s="137"/>
      <c r="AJ478" s="137"/>
      <c r="AK478" s="137"/>
      <c r="AL478" s="137"/>
      <c r="AM478" s="137"/>
      <c r="AN478" s="137"/>
      <c r="AO478" s="137"/>
      <c r="AP478" s="137"/>
      <c r="AQ478" s="137"/>
      <c r="AR478" s="137"/>
    </row>
    <row r="479" spans="1:44" ht="15.6" x14ac:dyDescent="0.3">
      <c r="A479" s="137"/>
      <c r="B479" s="137"/>
      <c r="C479" s="137"/>
      <c r="D479" s="137"/>
      <c r="E479" s="137"/>
      <c r="F479" s="137"/>
      <c r="G479" s="137"/>
      <c r="H479" s="137"/>
      <c r="I479" s="137"/>
      <c r="J479" s="137"/>
      <c r="K479" s="137"/>
      <c r="L479" s="137"/>
      <c r="M479" s="137"/>
      <c r="N479" s="137"/>
      <c r="O479" s="137"/>
      <c r="P479" s="137"/>
      <c r="Q479" s="137"/>
      <c r="R479" s="137"/>
      <c r="S479" s="137"/>
      <c r="T479" s="137"/>
      <c r="U479" s="137"/>
      <c r="V479" s="137"/>
      <c r="W479" s="137"/>
      <c r="X479" s="137"/>
      <c r="Y479" s="137"/>
      <c r="Z479" s="137"/>
      <c r="AA479" s="137"/>
      <c r="AB479" s="137"/>
      <c r="AC479" s="137"/>
      <c r="AD479" s="137"/>
      <c r="AE479" s="137"/>
      <c r="AF479" s="137"/>
      <c r="AG479" s="137"/>
      <c r="AH479" s="137"/>
      <c r="AI479" s="137"/>
      <c r="AJ479" s="137"/>
      <c r="AK479" s="137"/>
      <c r="AL479" s="137"/>
      <c r="AM479" s="137"/>
      <c r="AN479" s="137"/>
      <c r="AO479" s="137"/>
      <c r="AP479" s="137"/>
      <c r="AQ479" s="137"/>
      <c r="AR479" s="137"/>
    </row>
    <row r="480" spans="1:44" ht="15.6" x14ac:dyDescent="0.3">
      <c r="A480" s="137"/>
      <c r="B480" s="137"/>
      <c r="C480" s="137"/>
      <c r="D480" s="137"/>
      <c r="E480" s="137"/>
      <c r="F480" s="137"/>
      <c r="G480" s="137"/>
      <c r="H480" s="137"/>
      <c r="I480" s="137"/>
      <c r="J480" s="137"/>
      <c r="K480" s="137"/>
      <c r="L480" s="137"/>
      <c r="M480" s="137"/>
      <c r="N480" s="137"/>
      <c r="O480" s="137"/>
      <c r="P480" s="137"/>
      <c r="Q480" s="137"/>
      <c r="R480" s="137"/>
      <c r="S480" s="137"/>
      <c r="T480" s="137"/>
      <c r="U480" s="137"/>
      <c r="V480" s="137"/>
      <c r="W480" s="137"/>
      <c r="X480" s="137"/>
      <c r="Y480" s="137"/>
      <c r="Z480" s="137"/>
      <c r="AA480" s="137"/>
      <c r="AB480" s="137"/>
      <c r="AC480" s="137"/>
      <c r="AD480" s="137"/>
      <c r="AE480" s="137"/>
      <c r="AF480" s="137"/>
      <c r="AG480" s="137"/>
      <c r="AH480" s="137"/>
      <c r="AI480" s="137"/>
      <c r="AJ480" s="137"/>
      <c r="AK480" s="137"/>
      <c r="AL480" s="137"/>
      <c r="AM480" s="137"/>
      <c r="AN480" s="137"/>
      <c r="AO480" s="137"/>
      <c r="AP480" s="137"/>
      <c r="AQ480" s="137"/>
      <c r="AR480" s="137"/>
    </row>
    <row r="481" spans="1:44" ht="15.6" x14ac:dyDescent="0.3">
      <c r="A481" s="137"/>
      <c r="B481" s="137"/>
      <c r="C481" s="137"/>
      <c r="D481" s="137"/>
      <c r="E481" s="137"/>
      <c r="F481" s="137"/>
      <c r="G481" s="137"/>
      <c r="H481" s="137"/>
      <c r="I481" s="137"/>
      <c r="J481" s="137"/>
      <c r="K481" s="137"/>
      <c r="L481" s="137"/>
      <c r="M481" s="137"/>
      <c r="N481" s="137"/>
      <c r="O481" s="137"/>
      <c r="P481" s="137"/>
      <c r="Q481" s="137"/>
      <c r="R481" s="137"/>
      <c r="S481" s="137"/>
      <c r="T481" s="137"/>
      <c r="U481" s="137"/>
      <c r="V481" s="137"/>
      <c r="W481" s="137"/>
      <c r="X481" s="137"/>
      <c r="Y481" s="137"/>
      <c r="Z481" s="137"/>
      <c r="AA481" s="137"/>
      <c r="AB481" s="137"/>
      <c r="AC481" s="137"/>
      <c r="AD481" s="137"/>
      <c r="AE481" s="137"/>
      <c r="AF481" s="137"/>
      <c r="AG481" s="137"/>
      <c r="AH481" s="137"/>
      <c r="AI481" s="137"/>
      <c r="AJ481" s="137"/>
      <c r="AK481" s="137"/>
      <c r="AL481" s="137"/>
      <c r="AM481" s="137"/>
      <c r="AN481" s="137"/>
      <c r="AO481" s="137"/>
      <c r="AP481" s="137"/>
      <c r="AQ481" s="137"/>
      <c r="AR481" s="137"/>
    </row>
    <row r="482" spans="1:44" ht="15.6" x14ac:dyDescent="0.3">
      <c r="A482" s="137"/>
      <c r="B482" s="137"/>
      <c r="C482" s="137"/>
      <c r="D482" s="137"/>
      <c r="E482" s="137"/>
      <c r="F482" s="137"/>
      <c r="G482" s="137"/>
      <c r="H482" s="137"/>
      <c r="I482" s="137"/>
      <c r="J482" s="137"/>
      <c r="K482" s="137"/>
      <c r="L482" s="137"/>
      <c r="M482" s="137"/>
      <c r="N482" s="137"/>
      <c r="O482" s="137"/>
      <c r="P482" s="137"/>
      <c r="Q482" s="137"/>
      <c r="R482" s="137"/>
      <c r="S482" s="137"/>
      <c r="T482" s="137"/>
      <c r="U482" s="137"/>
      <c r="V482" s="137"/>
      <c r="W482" s="137"/>
      <c r="X482" s="137"/>
      <c r="Y482" s="137"/>
      <c r="Z482" s="137"/>
      <c r="AA482" s="137"/>
      <c r="AB482" s="137"/>
      <c r="AC482" s="137"/>
      <c r="AD482" s="137"/>
      <c r="AE482" s="137"/>
      <c r="AF482" s="137"/>
      <c r="AG482" s="137"/>
      <c r="AH482" s="137"/>
      <c r="AI482" s="137"/>
      <c r="AJ482" s="137"/>
      <c r="AK482" s="137"/>
      <c r="AL482" s="137"/>
      <c r="AM482" s="137"/>
      <c r="AN482" s="137"/>
      <c r="AO482" s="137"/>
      <c r="AP482" s="137"/>
      <c r="AQ482" s="137"/>
      <c r="AR482" s="137"/>
    </row>
    <row r="483" spans="1:44" ht="15.6" x14ac:dyDescent="0.3">
      <c r="A483" s="137"/>
      <c r="B483" s="137"/>
      <c r="C483" s="137"/>
      <c r="D483" s="137"/>
      <c r="E483" s="137"/>
      <c r="F483" s="137"/>
      <c r="G483" s="137"/>
      <c r="H483" s="137"/>
      <c r="I483" s="137"/>
      <c r="J483" s="137"/>
      <c r="K483" s="137"/>
      <c r="L483" s="137"/>
      <c r="M483" s="137"/>
      <c r="N483" s="137"/>
      <c r="O483" s="137"/>
      <c r="P483" s="137"/>
      <c r="Q483" s="137"/>
      <c r="R483" s="137"/>
      <c r="S483" s="137"/>
      <c r="T483" s="137"/>
      <c r="U483" s="137"/>
      <c r="V483" s="137"/>
      <c r="W483" s="137"/>
      <c r="X483" s="137"/>
      <c r="Y483" s="137"/>
      <c r="Z483" s="137"/>
      <c r="AA483" s="137"/>
      <c r="AB483" s="137"/>
      <c r="AC483" s="137"/>
      <c r="AD483" s="137"/>
      <c r="AE483" s="137"/>
      <c r="AF483" s="137"/>
      <c r="AG483" s="137"/>
      <c r="AH483" s="137"/>
      <c r="AI483" s="137"/>
      <c r="AJ483" s="137"/>
      <c r="AK483" s="137"/>
      <c r="AL483" s="137"/>
      <c r="AM483" s="137"/>
      <c r="AN483" s="137"/>
      <c r="AO483" s="137"/>
      <c r="AP483" s="137"/>
      <c r="AQ483" s="137"/>
      <c r="AR483" s="137"/>
    </row>
    <row r="484" spans="1:44" ht="15.6" x14ac:dyDescent="0.3">
      <c r="A484" s="137"/>
      <c r="B484" s="137"/>
      <c r="C484" s="137"/>
      <c r="D484" s="137"/>
      <c r="E484" s="137"/>
      <c r="F484" s="137"/>
      <c r="G484" s="137"/>
      <c r="H484" s="137"/>
      <c r="I484" s="137"/>
      <c r="J484" s="137"/>
      <c r="K484" s="137"/>
      <c r="L484" s="137"/>
      <c r="M484" s="137"/>
      <c r="N484" s="137"/>
      <c r="O484" s="137"/>
      <c r="P484" s="137"/>
      <c r="Q484" s="137"/>
      <c r="R484" s="137"/>
      <c r="S484" s="137"/>
      <c r="T484" s="137"/>
      <c r="U484" s="137"/>
      <c r="V484" s="137"/>
      <c r="W484" s="137"/>
      <c r="X484" s="137"/>
      <c r="Y484" s="137"/>
      <c r="Z484" s="137"/>
      <c r="AA484" s="137"/>
      <c r="AB484" s="137"/>
      <c r="AC484" s="137"/>
      <c r="AD484" s="137"/>
      <c r="AE484" s="137"/>
      <c r="AF484" s="137"/>
      <c r="AG484" s="137"/>
      <c r="AH484" s="137"/>
      <c r="AI484" s="137"/>
      <c r="AJ484" s="137"/>
      <c r="AK484" s="137"/>
      <c r="AL484" s="137"/>
      <c r="AM484" s="137"/>
      <c r="AN484" s="137"/>
      <c r="AO484" s="137"/>
      <c r="AP484" s="137"/>
      <c r="AQ484" s="137"/>
      <c r="AR484" s="137"/>
    </row>
    <row r="485" spans="1:44" ht="15.6" x14ac:dyDescent="0.3">
      <c r="A485" s="137"/>
      <c r="B485" s="137"/>
      <c r="C485" s="137"/>
      <c r="D485" s="137"/>
      <c r="E485" s="137"/>
      <c r="F485" s="137"/>
      <c r="G485" s="137"/>
      <c r="H485" s="137"/>
      <c r="I485" s="137"/>
      <c r="J485" s="137"/>
      <c r="K485" s="137"/>
      <c r="L485" s="137"/>
      <c r="M485" s="137"/>
      <c r="N485" s="137"/>
      <c r="O485" s="137"/>
      <c r="P485" s="137"/>
      <c r="Q485" s="137"/>
      <c r="R485" s="137"/>
      <c r="S485" s="137"/>
      <c r="T485" s="137"/>
      <c r="U485" s="137"/>
      <c r="V485" s="137"/>
      <c r="W485" s="137"/>
      <c r="X485" s="137"/>
      <c r="Y485" s="137"/>
      <c r="Z485" s="137"/>
      <c r="AA485" s="137"/>
      <c r="AB485" s="137"/>
      <c r="AC485" s="137"/>
      <c r="AD485" s="137"/>
      <c r="AE485" s="137"/>
      <c r="AF485" s="137"/>
      <c r="AG485" s="137"/>
      <c r="AH485" s="137"/>
      <c r="AI485" s="137"/>
      <c r="AJ485" s="137"/>
      <c r="AK485" s="137"/>
      <c r="AL485" s="137"/>
      <c r="AM485" s="137"/>
      <c r="AN485" s="137"/>
      <c r="AO485" s="137"/>
      <c r="AP485" s="137"/>
      <c r="AQ485" s="137"/>
      <c r="AR485" s="137"/>
    </row>
    <row r="486" spans="1:44" ht="15.6" x14ac:dyDescent="0.3">
      <c r="A486" s="137"/>
      <c r="B486" s="137"/>
      <c r="C486" s="137"/>
      <c r="D486" s="137"/>
      <c r="E486" s="137"/>
      <c r="F486" s="137"/>
      <c r="G486" s="137"/>
      <c r="H486" s="137"/>
      <c r="I486" s="137"/>
      <c r="J486" s="137"/>
      <c r="K486" s="137"/>
      <c r="L486" s="137"/>
      <c r="M486" s="137"/>
      <c r="N486" s="137"/>
      <c r="O486" s="137"/>
      <c r="P486" s="137"/>
      <c r="Q486" s="137"/>
      <c r="R486" s="137"/>
      <c r="S486" s="137"/>
      <c r="T486" s="137"/>
      <c r="U486" s="137"/>
      <c r="V486" s="137"/>
      <c r="W486" s="137"/>
      <c r="X486" s="137"/>
      <c r="Y486" s="137"/>
      <c r="Z486" s="137"/>
      <c r="AA486" s="137"/>
      <c r="AB486" s="137"/>
      <c r="AC486" s="137"/>
      <c r="AD486" s="137"/>
      <c r="AE486" s="137"/>
      <c r="AF486" s="137"/>
      <c r="AG486" s="137"/>
      <c r="AH486" s="137"/>
      <c r="AI486" s="137"/>
      <c r="AJ486" s="137"/>
      <c r="AK486" s="137"/>
      <c r="AL486" s="137"/>
      <c r="AM486" s="137"/>
      <c r="AN486" s="137"/>
      <c r="AO486" s="137"/>
      <c r="AP486" s="137"/>
      <c r="AQ486" s="137"/>
      <c r="AR486" s="137"/>
    </row>
    <row r="487" spans="1:44" ht="15.6" x14ac:dyDescent="0.3">
      <c r="A487" s="137"/>
      <c r="B487" s="137"/>
      <c r="C487" s="137"/>
      <c r="D487" s="137"/>
      <c r="E487" s="137"/>
      <c r="F487" s="137"/>
      <c r="G487" s="137"/>
      <c r="H487" s="137"/>
      <c r="I487" s="137"/>
      <c r="J487" s="137"/>
      <c r="K487" s="137"/>
      <c r="L487" s="137"/>
      <c r="M487" s="137"/>
      <c r="N487" s="137"/>
      <c r="O487" s="137"/>
      <c r="P487" s="137"/>
      <c r="Q487" s="137"/>
      <c r="R487" s="137"/>
      <c r="S487" s="137"/>
      <c r="T487" s="137"/>
      <c r="U487" s="137"/>
      <c r="V487" s="137"/>
      <c r="W487" s="137"/>
      <c r="X487" s="137"/>
      <c r="Y487" s="137"/>
      <c r="Z487" s="137"/>
      <c r="AA487" s="137"/>
      <c r="AB487" s="137"/>
      <c r="AC487" s="137"/>
      <c r="AD487" s="137"/>
      <c r="AE487" s="137"/>
      <c r="AF487" s="137"/>
      <c r="AG487" s="137"/>
      <c r="AH487" s="137"/>
      <c r="AI487" s="137"/>
      <c r="AJ487" s="137"/>
      <c r="AK487" s="137"/>
      <c r="AL487" s="137"/>
      <c r="AM487" s="137"/>
      <c r="AN487" s="137"/>
      <c r="AO487" s="137"/>
      <c r="AP487" s="137"/>
      <c r="AQ487" s="137"/>
      <c r="AR487" s="137"/>
    </row>
    <row r="488" spans="1:44" ht="15.6" x14ac:dyDescent="0.3">
      <c r="A488" s="137"/>
      <c r="B488" s="137"/>
      <c r="C488" s="137"/>
      <c r="D488" s="137"/>
      <c r="E488" s="137"/>
      <c r="F488" s="137"/>
      <c r="G488" s="137"/>
      <c r="H488" s="137"/>
      <c r="I488" s="137"/>
      <c r="J488" s="137"/>
      <c r="K488" s="137"/>
      <c r="L488" s="137"/>
      <c r="M488" s="137"/>
      <c r="N488" s="137"/>
      <c r="O488" s="137"/>
      <c r="P488" s="137"/>
      <c r="Q488" s="137"/>
      <c r="R488" s="137"/>
      <c r="S488" s="137"/>
      <c r="T488" s="137"/>
      <c r="U488" s="137"/>
      <c r="V488" s="137"/>
      <c r="W488" s="137"/>
      <c r="X488" s="137"/>
      <c r="Y488" s="137"/>
      <c r="Z488" s="137"/>
      <c r="AA488" s="137"/>
      <c r="AB488" s="137"/>
      <c r="AC488" s="137"/>
      <c r="AD488" s="137"/>
      <c r="AE488" s="137"/>
      <c r="AF488" s="137"/>
      <c r="AG488" s="137"/>
      <c r="AH488" s="137"/>
      <c r="AI488" s="137"/>
      <c r="AJ488" s="137"/>
      <c r="AK488" s="137"/>
      <c r="AL488" s="137"/>
      <c r="AM488" s="137"/>
      <c r="AN488" s="137"/>
      <c r="AO488" s="137"/>
      <c r="AP488" s="137"/>
      <c r="AQ488" s="137"/>
      <c r="AR488" s="137"/>
    </row>
    <row r="489" spans="1:44" ht="15.6" x14ac:dyDescent="0.3">
      <c r="A489" s="137"/>
      <c r="B489" s="137"/>
      <c r="C489" s="137"/>
      <c r="D489" s="137"/>
      <c r="E489" s="137"/>
      <c r="F489" s="137"/>
      <c r="G489" s="137"/>
      <c r="H489" s="137"/>
      <c r="I489" s="137"/>
      <c r="J489" s="137"/>
      <c r="K489" s="137"/>
      <c r="L489" s="137"/>
      <c r="M489" s="137"/>
      <c r="N489" s="137"/>
      <c r="O489" s="137"/>
      <c r="P489" s="137"/>
      <c r="Q489" s="137"/>
      <c r="R489" s="137"/>
      <c r="S489" s="137"/>
      <c r="T489" s="137"/>
      <c r="U489" s="137"/>
      <c r="V489" s="137"/>
      <c r="W489" s="137"/>
      <c r="X489" s="137"/>
      <c r="Y489" s="137"/>
      <c r="Z489" s="137"/>
      <c r="AA489" s="137"/>
      <c r="AB489" s="137"/>
      <c r="AC489" s="137"/>
      <c r="AD489" s="137"/>
      <c r="AE489" s="137"/>
      <c r="AF489" s="137"/>
      <c r="AG489" s="137"/>
      <c r="AH489" s="137"/>
      <c r="AI489" s="137"/>
      <c r="AJ489" s="137"/>
      <c r="AK489" s="137"/>
      <c r="AL489" s="137"/>
      <c r="AM489" s="137"/>
      <c r="AN489" s="137"/>
      <c r="AO489" s="137"/>
      <c r="AP489" s="137"/>
      <c r="AQ489" s="137"/>
      <c r="AR489" s="137"/>
    </row>
    <row r="490" spans="1:44" ht="15.6" x14ac:dyDescent="0.3">
      <c r="A490" s="137"/>
      <c r="B490" s="137"/>
      <c r="C490" s="137"/>
      <c r="D490" s="137"/>
      <c r="E490" s="137"/>
      <c r="F490" s="137"/>
      <c r="G490" s="137"/>
      <c r="H490" s="137"/>
      <c r="I490" s="137"/>
      <c r="J490" s="137"/>
      <c r="K490" s="137"/>
      <c r="L490" s="137"/>
      <c r="M490" s="137"/>
      <c r="N490" s="137"/>
      <c r="O490" s="137"/>
      <c r="P490" s="137"/>
      <c r="Q490" s="137"/>
      <c r="R490" s="137"/>
      <c r="S490" s="137"/>
      <c r="T490" s="137"/>
      <c r="U490" s="137"/>
      <c r="V490" s="137"/>
      <c r="W490" s="137"/>
      <c r="X490" s="137"/>
      <c r="Y490" s="137"/>
      <c r="Z490" s="137"/>
      <c r="AA490" s="137"/>
      <c r="AB490" s="137"/>
      <c r="AC490" s="137"/>
      <c r="AD490" s="137"/>
      <c r="AE490" s="137"/>
      <c r="AF490" s="137"/>
      <c r="AG490" s="137"/>
      <c r="AH490" s="137"/>
      <c r="AI490" s="137"/>
      <c r="AJ490" s="137"/>
      <c r="AK490" s="137"/>
      <c r="AL490" s="137"/>
      <c r="AM490" s="137"/>
      <c r="AN490" s="137"/>
      <c r="AO490" s="137"/>
      <c r="AP490" s="137"/>
      <c r="AQ490" s="137"/>
      <c r="AR490" s="137"/>
    </row>
    <row r="491" spans="1:44" ht="15.6" x14ac:dyDescent="0.3">
      <c r="A491" s="137"/>
      <c r="B491" s="137"/>
      <c r="C491" s="137"/>
      <c r="D491" s="137"/>
      <c r="E491" s="137"/>
      <c r="F491" s="137"/>
      <c r="G491" s="137"/>
      <c r="H491" s="137"/>
      <c r="I491" s="137"/>
      <c r="J491" s="137"/>
      <c r="K491" s="137"/>
      <c r="L491" s="137"/>
      <c r="M491" s="137"/>
      <c r="N491" s="137"/>
      <c r="O491" s="137"/>
      <c r="P491" s="137"/>
      <c r="Q491" s="137"/>
      <c r="R491" s="137"/>
      <c r="S491" s="137"/>
      <c r="T491" s="137"/>
      <c r="U491" s="137"/>
      <c r="V491" s="137"/>
      <c r="W491" s="137"/>
      <c r="X491" s="137"/>
      <c r="Y491" s="137"/>
      <c r="Z491" s="137"/>
      <c r="AA491" s="137"/>
      <c r="AB491" s="137"/>
      <c r="AC491" s="137"/>
      <c r="AD491" s="137"/>
      <c r="AE491" s="137"/>
      <c r="AF491" s="137"/>
      <c r="AG491" s="137"/>
      <c r="AH491" s="137"/>
      <c r="AI491" s="137"/>
      <c r="AJ491" s="137"/>
      <c r="AK491" s="137"/>
      <c r="AL491" s="137"/>
      <c r="AM491" s="137"/>
      <c r="AN491" s="137"/>
      <c r="AO491" s="137"/>
      <c r="AP491" s="137"/>
      <c r="AQ491" s="137"/>
      <c r="AR491" s="137"/>
    </row>
    <row r="492" spans="1:44" ht="15.6" x14ac:dyDescent="0.3">
      <c r="A492" s="137"/>
      <c r="B492" s="137"/>
      <c r="C492" s="137"/>
      <c r="D492" s="137"/>
      <c r="E492" s="137"/>
      <c r="F492" s="137"/>
      <c r="G492" s="137"/>
      <c r="H492" s="137"/>
      <c r="I492" s="137"/>
      <c r="J492" s="137"/>
      <c r="K492" s="137"/>
      <c r="L492" s="137"/>
      <c r="M492" s="137"/>
      <c r="N492" s="137"/>
      <c r="O492" s="137"/>
      <c r="P492" s="137"/>
      <c r="Q492" s="137"/>
      <c r="R492" s="137"/>
      <c r="S492" s="137"/>
      <c r="T492" s="137"/>
      <c r="U492" s="137"/>
      <c r="V492" s="137"/>
      <c r="W492" s="137"/>
      <c r="X492" s="137"/>
      <c r="Y492" s="137"/>
      <c r="Z492" s="137"/>
      <c r="AA492" s="137"/>
      <c r="AB492" s="137"/>
      <c r="AC492" s="137"/>
      <c r="AD492" s="137"/>
      <c r="AE492" s="137"/>
      <c r="AF492" s="137"/>
      <c r="AG492" s="137"/>
      <c r="AH492" s="137"/>
      <c r="AI492" s="137"/>
      <c r="AJ492" s="137"/>
      <c r="AK492" s="137"/>
      <c r="AL492" s="137"/>
      <c r="AM492" s="137"/>
      <c r="AN492" s="137"/>
      <c r="AO492" s="137"/>
      <c r="AP492" s="137"/>
      <c r="AQ492" s="137"/>
      <c r="AR492" s="137"/>
    </row>
    <row r="493" spans="1:44" ht="15.6" x14ac:dyDescent="0.3">
      <c r="A493" s="137"/>
      <c r="B493" s="137"/>
      <c r="C493" s="137"/>
      <c r="D493" s="137"/>
      <c r="E493" s="137"/>
      <c r="F493" s="137"/>
      <c r="G493" s="137"/>
      <c r="H493" s="137"/>
      <c r="I493" s="137"/>
      <c r="J493" s="137"/>
      <c r="K493" s="137"/>
      <c r="L493" s="137"/>
      <c r="M493" s="137"/>
      <c r="N493" s="137"/>
      <c r="O493" s="137"/>
      <c r="P493" s="137"/>
      <c r="Q493" s="137"/>
      <c r="R493" s="137"/>
      <c r="S493" s="137"/>
      <c r="T493" s="137"/>
      <c r="U493" s="137"/>
      <c r="V493" s="137"/>
      <c r="W493" s="137"/>
      <c r="X493" s="137"/>
      <c r="Y493" s="137"/>
      <c r="Z493" s="137"/>
      <c r="AA493" s="137"/>
      <c r="AB493" s="137"/>
      <c r="AC493" s="137"/>
      <c r="AD493" s="137"/>
      <c r="AE493" s="137"/>
      <c r="AF493" s="137"/>
      <c r="AG493" s="137"/>
      <c r="AH493" s="137"/>
      <c r="AI493" s="137"/>
      <c r="AJ493" s="137"/>
      <c r="AK493" s="137"/>
      <c r="AL493" s="137"/>
      <c r="AM493" s="137"/>
      <c r="AN493" s="137"/>
      <c r="AO493" s="137"/>
      <c r="AP493" s="137"/>
      <c r="AQ493" s="137"/>
      <c r="AR493" s="137"/>
    </row>
    <row r="494" spans="1:44" ht="15.6" x14ac:dyDescent="0.3">
      <c r="A494" s="137"/>
      <c r="B494" s="137"/>
      <c r="C494" s="137"/>
      <c r="D494" s="137"/>
      <c r="E494" s="137"/>
      <c r="F494" s="137"/>
      <c r="G494" s="137"/>
      <c r="H494" s="137"/>
      <c r="I494" s="137"/>
      <c r="J494" s="137"/>
      <c r="K494" s="137"/>
      <c r="L494" s="137"/>
      <c r="M494" s="137"/>
      <c r="N494" s="137"/>
      <c r="O494" s="137"/>
      <c r="P494" s="137"/>
      <c r="Q494" s="137"/>
      <c r="R494" s="137"/>
      <c r="S494" s="137"/>
      <c r="T494" s="137"/>
      <c r="U494" s="137"/>
      <c r="V494" s="137"/>
      <c r="W494" s="137"/>
      <c r="X494" s="137"/>
      <c r="Y494" s="137"/>
      <c r="Z494" s="137"/>
      <c r="AA494" s="137"/>
      <c r="AB494" s="137"/>
      <c r="AC494" s="137"/>
      <c r="AD494" s="137"/>
      <c r="AE494" s="137"/>
      <c r="AF494" s="137"/>
      <c r="AG494" s="137"/>
      <c r="AH494" s="137"/>
      <c r="AI494" s="137"/>
      <c r="AJ494" s="137"/>
      <c r="AK494" s="137"/>
      <c r="AL494" s="137"/>
      <c r="AM494" s="137"/>
      <c r="AN494" s="137"/>
      <c r="AO494" s="137"/>
      <c r="AP494" s="137"/>
      <c r="AQ494" s="137"/>
      <c r="AR494" s="137"/>
    </row>
    <row r="495" spans="1:44" ht="15.6" x14ac:dyDescent="0.3">
      <c r="A495" s="137"/>
      <c r="B495" s="137"/>
      <c r="C495" s="137"/>
      <c r="D495" s="137"/>
      <c r="E495" s="137"/>
      <c r="F495" s="137"/>
      <c r="G495" s="137"/>
      <c r="H495" s="137"/>
      <c r="I495" s="137"/>
      <c r="J495" s="137"/>
      <c r="K495" s="137"/>
      <c r="L495" s="137"/>
      <c r="M495" s="137"/>
      <c r="N495" s="137"/>
      <c r="O495" s="137"/>
      <c r="P495" s="137"/>
      <c r="Q495" s="137"/>
      <c r="R495" s="137"/>
      <c r="S495" s="137"/>
      <c r="T495" s="137"/>
      <c r="U495" s="137"/>
      <c r="V495" s="137"/>
      <c r="W495" s="137"/>
      <c r="X495" s="137"/>
      <c r="Y495" s="137"/>
      <c r="Z495" s="137"/>
      <c r="AA495" s="137"/>
      <c r="AB495" s="137"/>
      <c r="AC495" s="137"/>
      <c r="AD495" s="137"/>
      <c r="AE495" s="137"/>
      <c r="AF495" s="137"/>
      <c r="AG495" s="137"/>
      <c r="AH495" s="137"/>
      <c r="AI495" s="137"/>
      <c r="AJ495" s="137"/>
      <c r="AK495" s="137"/>
      <c r="AL495" s="137"/>
      <c r="AM495" s="137"/>
      <c r="AN495" s="137"/>
      <c r="AO495" s="137"/>
      <c r="AP495" s="137"/>
      <c r="AQ495" s="137"/>
      <c r="AR495" s="137"/>
    </row>
    <row r="496" spans="1:44" ht="15.6" x14ac:dyDescent="0.3">
      <c r="A496" s="137"/>
      <c r="B496" s="137"/>
      <c r="C496" s="137"/>
      <c r="D496" s="137"/>
      <c r="E496" s="137"/>
      <c r="F496" s="137"/>
      <c r="G496" s="137"/>
      <c r="H496" s="137"/>
      <c r="I496" s="137"/>
      <c r="J496" s="137"/>
      <c r="K496" s="137"/>
      <c r="L496" s="137"/>
      <c r="M496" s="137"/>
      <c r="N496" s="137"/>
      <c r="O496" s="137"/>
      <c r="P496" s="137"/>
      <c r="Q496" s="137"/>
      <c r="R496" s="137"/>
      <c r="S496" s="137"/>
      <c r="T496" s="137"/>
      <c r="U496" s="137"/>
      <c r="V496" s="137"/>
      <c r="W496" s="137"/>
      <c r="X496" s="137"/>
      <c r="Y496" s="137"/>
      <c r="Z496" s="137"/>
      <c r="AA496" s="137"/>
      <c r="AB496" s="137"/>
      <c r="AC496" s="137"/>
      <c r="AD496" s="137"/>
      <c r="AE496" s="137"/>
      <c r="AF496" s="137"/>
      <c r="AG496" s="137"/>
      <c r="AH496" s="137"/>
      <c r="AI496" s="137"/>
      <c r="AJ496" s="137"/>
      <c r="AK496" s="137"/>
      <c r="AL496" s="137"/>
      <c r="AM496" s="137"/>
      <c r="AN496" s="137"/>
      <c r="AO496" s="137"/>
      <c r="AP496" s="137"/>
      <c r="AQ496" s="137"/>
      <c r="AR496" s="137"/>
    </row>
    <row r="497" spans="1:44" ht="15.6" x14ac:dyDescent="0.3">
      <c r="A497" s="137"/>
      <c r="B497" s="137"/>
      <c r="C497" s="137"/>
      <c r="D497" s="137"/>
      <c r="E497" s="137"/>
      <c r="F497" s="137"/>
      <c r="G497" s="137"/>
      <c r="H497" s="137"/>
      <c r="I497" s="137"/>
      <c r="J497" s="137"/>
      <c r="K497" s="137"/>
      <c r="L497" s="137"/>
      <c r="M497" s="137"/>
      <c r="N497" s="137"/>
      <c r="O497" s="137"/>
      <c r="P497" s="137"/>
      <c r="Q497" s="137"/>
      <c r="R497" s="137"/>
      <c r="S497" s="137"/>
      <c r="T497" s="137"/>
      <c r="U497" s="137"/>
      <c r="V497" s="137"/>
      <c r="W497" s="137"/>
      <c r="X497" s="137"/>
      <c r="Y497" s="137"/>
      <c r="Z497" s="137"/>
      <c r="AA497" s="137"/>
      <c r="AB497" s="137"/>
      <c r="AC497" s="137"/>
      <c r="AD497" s="137"/>
      <c r="AE497" s="137"/>
      <c r="AF497" s="137"/>
      <c r="AG497" s="137"/>
      <c r="AH497" s="137"/>
      <c r="AI497" s="137"/>
      <c r="AJ497" s="137"/>
      <c r="AK497" s="137"/>
      <c r="AL497" s="137"/>
      <c r="AM497" s="137"/>
      <c r="AN497" s="137"/>
      <c r="AO497" s="137"/>
      <c r="AP497" s="137"/>
      <c r="AQ497" s="137"/>
      <c r="AR497" s="137"/>
    </row>
    <row r="498" spans="1:44" ht="15.6" x14ac:dyDescent="0.3">
      <c r="A498" s="137"/>
      <c r="B498" s="137"/>
      <c r="C498" s="137"/>
      <c r="D498" s="137"/>
      <c r="E498" s="137"/>
      <c r="F498" s="137"/>
      <c r="G498" s="137"/>
      <c r="H498" s="137"/>
      <c r="I498" s="137"/>
      <c r="J498" s="137"/>
      <c r="K498" s="137"/>
      <c r="L498" s="137"/>
      <c r="M498" s="137"/>
      <c r="N498" s="137"/>
      <c r="O498" s="137"/>
      <c r="P498" s="137"/>
      <c r="Q498" s="137"/>
      <c r="R498" s="137"/>
      <c r="S498" s="137"/>
      <c r="T498" s="137"/>
      <c r="U498" s="137"/>
      <c r="V498" s="137"/>
      <c r="W498" s="137"/>
      <c r="X498" s="137"/>
      <c r="Y498" s="137"/>
      <c r="Z498" s="137"/>
      <c r="AA498" s="137"/>
      <c r="AB498" s="137"/>
      <c r="AC498" s="137"/>
      <c r="AD498" s="137"/>
      <c r="AE498" s="137"/>
      <c r="AF498" s="137"/>
      <c r="AG498" s="137"/>
      <c r="AH498" s="137"/>
      <c r="AI498" s="137"/>
      <c r="AJ498" s="137"/>
      <c r="AK498" s="137"/>
      <c r="AL498" s="137"/>
      <c r="AM498" s="137"/>
      <c r="AN498" s="137"/>
      <c r="AO498" s="137"/>
      <c r="AP498" s="137"/>
      <c r="AQ498" s="137"/>
      <c r="AR498" s="137"/>
    </row>
    <row r="499" spans="1:44" ht="15.6" x14ac:dyDescent="0.3">
      <c r="A499" s="137"/>
      <c r="B499" s="137"/>
      <c r="C499" s="137"/>
      <c r="D499" s="137"/>
      <c r="E499" s="137"/>
      <c r="F499" s="137"/>
      <c r="G499" s="137"/>
      <c r="H499" s="137"/>
      <c r="I499" s="137"/>
      <c r="J499" s="137"/>
      <c r="K499" s="137"/>
      <c r="L499" s="137"/>
      <c r="M499" s="137"/>
      <c r="N499" s="137"/>
      <c r="O499" s="137"/>
      <c r="P499" s="137"/>
      <c r="Q499" s="137"/>
      <c r="R499" s="137"/>
      <c r="S499" s="137"/>
      <c r="T499" s="137"/>
      <c r="U499" s="137"/>
      <c r="V499" s="137"/>
      <c r="W499" s="137"/>
      <c r="X499" s="137"/>
      <c r="Y499" s="137"/>
      <c r="Z499" s="137"/>
      <c r="AA499" s="137"/>
      <c r="AB499" s="137"/>
      <c r="AC499" s="137"/>
      <c r="AD499" s="137"/>
      <c r="AE499" s="137"/>
      <c r="AF499" s="137"/>
      <c r="AG499" s="137"/>
      <c r="AH499" s="137"/>
      <c r="AI499" s="137"/>
      <c r="AJ499" s="137"/>
      <c r="AK499" s="137"/>
      <c r="AL499" s="137"/>
      <c r="AM499" s="137"/>
      <c r="AN499" s="137"/>
      <c r="AO499" s="137"/>
      <c r="AP499" s="137"/>
      <c r="AQ499" s="137"/>
      <c r="AR499" s="137"/>
    </row>
    <row r="500" spans="1:44" ht="15.6" x14ac:dyDescent="0.3">
      <c r="A500" s="137"/>
      <c r="B500" s="137"/>
      <c r="C500" s="137"/>
      <c r="D500" s="137"/>
      <c r="E500" s="137"/>
      <c r="F500" s="137"/>
      <c r="G500" s="137"/>
      <c r="H500" s="137"/>
      <c r="I500" s="137"/>
      <c r="J500" s="137"/>
      <c r="K500" s="137"/>
      <c r="L500" s="137"/>
      <c r="M500" s="137"/>
      <c r="N500" s="137"/>
      <c r="O500" s="137"/>
      <c r="P500" s="137"/>
      <c r="Q500" s="137"/>
      <c r="R500" s="137"/>
      <c r="S500" s="137"/>
      <c r="T500" s="137"/>
      <c r="U500" s="137"/>
      <c r="V500" s="137"/>
      <c r="W500" s="137"/>
      <c r="X500" s="137"/>
      <c r="Y500" s="137"/>
      <c r="Z500" s="137"/>
      <c r="AA500" s="137"/>
      <c r="AB500" s="137"/>
      <c r="AC500" s="137"/>
      <c r="AD500" s="137"/>
      <c r="AE500" s="137"/>
      <c r="AF500" s="137"/>
      <c r="AG500" s="137"/>
      <c r="AH500" s="137"/>
      <c r="AI500" s="137"/>
      <c r="AJ500" s="137"/>
      <c r="AK500" s="137"/>
      <c r="AL500" s="137"/>
      <c r="AM500" s="137"/>
      <c r="AN500" s="137"/>
      <c r="AO500" s="137"/>
      <c r="AP500" s="137"/>
      <c r="AQ500" s="137"/>
      <c r="AR500" s="137"/>
    </row>
    <row r="501" spans="1:44" ht="15.6" x14ac:dyDescent="0.3">
      <c r="A501" s="137"/>
      <c r="B501" s="137"/>
      <c r="C501" s="137"/>
      <c r="D501" s="137"/>
      <c r="E501" s="137"/>
      <c r="F501" s="137"/>
      <c r="G501" s="137"/>
      <c r="H501" s="137"/>
      <c r="I501" s="137"/>
      <c r="J501" s="137"/>
      <c r="K501" s="137"/>
      <c r="L501" s="137"/>
      <c r="M501" s="137"/>
      <c r="N501" s="137"/>
      <c r="O501" s="137"/>
      <c r="P501" s="137"/>
      <c r="Q501" s="137"/>
      <c r="R501" s="137"/>
      <c r="S501" s="137"/>
      <c r="T501" s="137"/>
      <c r="U501" s="137"/>
      <c r="V501" s="137"/>
      <c r="W501" s="137"/>
      <c r="X501" s="137"/>
      <c r="Y501" s="137"/>
      <c r="Z501" s="137"/>
      <c r="AA501" s="137"/>
      <c r="AB501" s="137"/>
      <c r="AC501" s="137"/>
      <c r="AD501" s="137"/>
      <c r="AE501" s="137"/>
      <c r="AF501" s="137"/>
      <c r="AG501" s="137"/>
      <c r="AH501" s="137"/>
      <c r="AI501" s="137"/>
      <c r="AJ501" s="137"/>
      <c r="AK501" s="137"/>
      <c r="AL501" s="137"/>
      <c r="AM501" s="137"/>
      <c r="AN501" s="137"/>
      <c r="AO501" s="137"/>
      <c r="AP501" s="137"/>
      <c r="AQ501" s="137"/>
      <c r="AR501" s="137"/>
    </row>
    <row r="502" spans="1:44" ht="15.6" x14ac:dyDescent="0.3">
      <c r="A502" s="137"/>
      <c r="B502" s="137"/>
      <c r="C502" s="137"/>
      <c r="D502" s="137"/>
      <c r="E502" s="137"/>
      <c r="F502" s="137"/>
      <c r="G502" s="137"/>
      <c r="H502" s="137"/>
      <c r="I502" s="137"/>
      <c r="J502" s="137"/>
      <c r="K502" s="137"/>
      <c r="L502" s="137"/>
      <c r="M502" s="137"/>
      <c r="N502" s="137"/>
      <c r="O502" s="137"/>
      <c r="P502" s="137"/>
      <c r="Q502" s="137"/>
      <c r="R502" s="137"/>
      <c r="S502" s="137"/>
      <c r="T502" s="137"/>
      <c r="U502" s="137"/>
      <c r="V502" s="137"/>
      <c r="W502" s="137"/>
      <c r="X502" s="137"/>
      <c r="Y502" s="137"/>
      <c r="Z502" s="137"/>
      <c r="AA502" s="137"/>
      <c r="AB502" s="137"/>
      <c r="AC502" s="137"/>
      <c r="AD502" s="137"/>
      <c r="AE502" s="137"/>
      <c r="AF502" s="137"/>
      <c r="AG502" s="137"/>
      <c r="AH502" s="137"/>
      <c r="AI502" s="137"/>
      <c r="AJ502" s="137"/>
      <c r="AK502" s="137"/>
      <c r="AL502" s="137"/>
      <c r="AM502" s="137"/>
      <c r="AN502" s="137"/>
      <c r="AO502" s="137"/>
      <c r="AP502" s="137"/>
      <c r="AQ502" s="137"/>
      <c r="AR502" s="137"/>
    </row>
    <row r="503" spans="1:44" ht="15.6" x14ac:dyDescent="0.3">
      <c r="A503" s="137"/>
      <c r="B503" s="137"/>
      <c r="C503" s="137"/>
      <c r="D503" s="137"/>
      <c r="E503" s="137"/>
      <c r="F503" s="137"/>
      <c r="G503" s="137"/>
      <c r="H503" s="137"/>
      <c r="I503" s="137"/>
      <c r="J503" s="137"/>
      <c r="K503" s="137"/>
      <c r="L503" s="137"/>
      <c r="M503" s="137"/>
      <c r="N503" s="137"/>
      <c r="O503" s="137"/>
      <c r="P503" s="137"/>
      <c r="Q503" s="137"/>
      <c r="R503" s="137"/>
      <c r="S503" s="137"/>
      <c r="T503" s="137"/>
      <c r="U503" s="137"/>
      <c r="V503" s="137"/>
      <c r="W503" s="137"/>
      <c r="X503" s="137"/>
      <c r="Y503" s="137"/>
      <c r="Z503" s="137"/>
      <c r="AA503" s="137"/>
      <c r="AB503" s="137"/>
      <c r="AC503" s="137"/>
      <c r="AD503" s="137"/>
      <c r="AE503" s="137"/>
      <c r="AF503" s="137"/>
      <c r="AG503" s="137"/>
      <c r="AH503" s="137"/>
      <c r="AI503" s="137"/>
      <c r="AJ503" s="137"/>
      <c r="AK503" s="137"/>
      <c r="AL503" s="137"/>
      <c r="AM503" s="137"/>
      <c r="AN503" s="137"/>
      <c r="AO503" s="137"/>
      <c r="AP503" s="137"/>
      <c r="AQ503" s="137"/>
      <c r="AR503" s="137"/>
    </row>
    <row r="504" spans="1:44" ht="15.6" x14ac:dyDescent="0.3">
      <c r="A504" s="137"/>
      <c r="B504" s="137"/>
      <c r="C504" s="137"/>
      <c r="D504" s="137"/>
      <c r="E504" s="137"/>
      <c r="F504" s="137"/>
      <c r="G504" s="137"/>
      <c r="H504" s="137"/>
      <c r="I504" s="137"/>
      <c r="J504" s="137"/>
      <c r="K504" s="137"/>
      <c r="L504" s="137"/>
      <c r="M504" s="137"/>
      <c r="N504" s="137"/>
      <c r="O504" s="137"/>
      <c r="P504" s="137"/>
      <c r="Q504" s="137"/>
      <c r="R504" s="137"/>
      <c r="S504" s="137"/>
      <c r="T504" s="137"/>
      <c r="U504" s="137"/>
      <c r="V504" s="137"/>
      <c r="W504" s="137"/>
      <c r="X504" s="137"/>
      <c r="Y504" s="137"/>
      <c r="Z504" s="137"/>
      <c r="AA504" s="137"/>
      <c r="AB504" s="137"/>
      <c r="AC504" s="137"/>
      <c r="AD504" s="137"/>
      <c r="AE504" s="137"/>
      <c r="AF504" s="137"/>
      <c r="AG504" s="137"/>
      <c r="AH504" s="137"/>
      <c r="AI504" s="137"/>
      <c r="AJ504" s="137"/>
      <c r="AK504" s="137"/>
      <c r="AL504" s="137"/>
      <c r="AM504" s="137"/>
      <c r="AN504" s="137"/>
      <c r="AO504" s="137"/>
      <c r="AP504" s="137"/>
      <c r="AQ504" s="137"/>
      <c r="AR504" s="137"/>
    </row>
    <row r="505" spans="1:44" ht="15.6" x14ac:dyDescent="0.3">
      <c r="A505" s="137"/>
      <c r="B505" s="137"/>
      <c r="C505" s="137"/>
      <c r="D505" s="137"/>
      <c r="E505" s="137"/>
      <c r="F505" s="137"/>
      <c r="G505" s="137"/>
      <c r="H505" s="137"/>
      <c r="I505" s="137"/>
      <c r="J505" s="137"/>
      <c r="K505" s="137"/>
      <c r="L505" s="137"/>
      <c r="M505" s="137"/>
      <c r="N505" s="137"/>
      <c r="O505" s="137"/>
      <c r="P505" s="137"/>
      <c r="Q505" s="137"/>
      <c r="R505" s="137"/>
      <c r="S505" s="137"/>
      <c r="T505" s="137"/>
      <c r="U505" s="137"/>
      <c r="V505" s="137"/>
      <c r="W505" s="137"/>
      <c r="X505" s="137"/>
      <c r="Y505" s="137"/>
      <c r="Z505" s="137"/>
      <c r="AA505" s="137"/>
      <c r="AB505" s="137"/>
      <c r="AC505" s="137"/>
      <c r="AD505" s="137"/>
      <c r="AE505" s="137"/>
      <c r="AF505" s="137"/>
      <c r="AG505" s="137"/>
      <c r="AH505" s="137"/>
      <c r="AI505" s="137"/>
      <c r="AJ505" s="137"/>
      <c r="AK505" s="137"/>
      <c r="AL505" s="137"/>
      <c r="AM505" s="137"/>
      <c r="AN505" s="137"/>
      <c r="AO505" s="137"/>
      <c r="AP505" s="137"/>
      <c r="AQ505" s="137"/>
      <c r="AR505" s="137"/>
    </row>
    <row r="506" spans="1:44" ht="15.6" x14ac:dyDescent="0.3">
      <c r="A506" s="137"/>
      <c r="B506" s="137"/>
      <c r="C506" s="137"/>
      <c r="D506" s="137"/>
      <c r="E506" s="137"/>
      <c r="F506" s="137"/>
      <c r="G506" s="137"/>
      <c r="H506" s="137"/>
      <c r="I506" s="137"/>
      <c r="J506" s="137"/>
      <c r="K506" s="137"/>
      <c r="L506" s="137"/>
      <c r="M506" s="137"/>
      <c r="N506" s="137"/>
      <c r="O506" s="137"/>
      <c r="P506" s="137"/>
      <c r="Q506" s="137"/>
      <c r="R506" s="137"/>
      <c r="S506" s="137"/>
      <c r="T506" s="137"/>
      <c r="U506" s="137"/>
      <c r="V506" s="137"/>
      <c r="W506" s="137"/>
      <c r="X506" s="137"/>
      <c r="Y506" s="137"/>
      <c r="Z506" s="137"/>
      <c r="AA506" s="137"/>
      <c r="AB506" s="137"/>
      <c r="AC506" s="137"/>
      <c r="AD506" s="137"/>
      <c r="AE506" s="137"/>
      <c r="AF506" s="137"/>
      <c r="AG506" s="137"/>
      <c r="AH506" s="137"/>
      <c r="AI506" s="137"/>
      <c r="AJ506" s="137"/>
      <c r="AK506" s="137"/>
      <c r="AL506" s="137"/>
      <c r="AM506" s="137"/>
      <c r="AN506" s="137"/>
      <c r="AO506" s="137"/>
      <c r="AP506" s="137"/>
      <c r="AQ506" s="137"/>
      <c r="AR506" s="137"/>
    </row>
    <row r="507" spans="1:44" ht="15.6" x14ac:dyDescent="0.3">
      <c r="A507" s="137"/>
      <c r="B507" s="137"/>
      <c r="C507" s="137"/>
      <c r="D507" s="137"/>
      <c r="E507" s="137"/>
      <c r="F507" s="137"/>
      <c r="G507" s="137"/>
      <c r="H507" s="137"/>
      <c r="I507" s="137"/>
      <c r="J507" s="137"/>
      <c r="K507" s="137"/>
      <c r="L507" s="137"/>
      <c r="M507" s="137"/>
      <c r="N507" s="137"/>
      <c r="O507" s="137"/>
      <c r="P507" s="137"/>
      <c r="Q507" s="137"/>
      <c r="R507" s="137"/>
      <c r="S507" s="137"/>
      <c r="T507" s="137"/>
      <c r="U507" s="137"/>
      <c r="V507" s="137"/>
      <c r="W507" s="137"/>
      <c r="X507" s="137"/>
      <c r="Y507" s="137"/>
      <c r="Z507" s="137"/>
      <c r="AA507" s="137"/>
      <c r="AB507" s="137"/>
      <c r="AC507" s="137"/>
      <c r="AD507" s="137"/>
      <c r="AE507" s="137"/>
      <c r="AF507" s="137"/>
      <c r="AG507" s="137"/>
      <c r="AH507" s="137"/>
      <c r="AI507" s="137"/>
      <c r="AJ507" s="137"/>
      <c r="AK507" s="137"/>
      <c r="AL507" s="137"/>
      <c r="AM507" s="137"/>
      <c r="AN507" s="137"/>
      <c r="AO507" s="137"/>
      <c r="AP507" s="137"/>
      <c r="AQ507" s="137"/>
      <c r="AR507" s="137"/>
    </row>
    <row r="508" spans="1:44" ht="15.6" x14ac:dyDescent="0.3">
      <c r="A508" s="137"/>
      <c r="B508" s="137"/>
      <c r="C508" s="137"/>
      <c r="D508" s="137"/>
      <c r="E508" s="137"/>
      <c r="F508" s="137"/>
      <c r="G508" s="137"/>
      <c r="H508" s="137"/>
      <c r="I508" s="137"/>
      <c r="J508" s="137"/>
      <c r="K508" s="137"/>
      <c r="L508" s="137"/>
      <c r="M508" s="137"/>
      <c r="N508" s="137"/>
      <c r="O508" s="137"/>
      <c r="P508" s="137"/>
      <c r="Q508" s="137"/>
      <c r="R508" s="137"/>
      <c r="S508" s="137"/>
      <c r="T508" s="137"/>
      <c r="U508" s="137"/>
      <c r="V508" s="137"/>
      <c r="W508" s="137"/>
      <c r="X508" s="137"/>
      <c r="Y508" s="137"/>
      <c r="Z508" s="137"/>
      <c r="AA508" s="137"/>
      <c r="AB508" s="137"/>
      <c r="AC508" s="137"/>
      <c r="AD508" s="137"/>
      <c r="AE508" s="137"/>
      <c r="AF508" s="137"/>
      <c r="AG508" s="137"/>
      <c r="AH508" s="137"/>
      <c r="AI508" s="137"/>
      <c r="AJ508" s="137"/>
      <c r="AK508" s="137"/>
      <c r="AL508" s="137"/>
      <c r="AM508" s="137"/>
      <c r="AN508" s="137"/>
      <c r="AO508" s="137"/>
      <c r="AP508" s="137"/>
      <c r="AQ508" s="137"/>
      <c r="AR508" s="137"/>
    </row>
    <row r="509" spans="1:44" ht="15.6" x14ac:dyDescent="0.3">
      <c r="A509" s="137"/>
      <c r="B509" s="137"/>
      <c r="C509" s="137"/>
      <c r="D509" s="137"/>
      <c r="E509" s="137"/>
      <c r="F509" s="137"/>
      <c r="G509" s="137"/>
      <c r="H509" s="137"/>
      <c r="I509" s="137"/>
      <c r="J509" s="137"/>
      <c r="K509" s="137"/>
      <c r="L509" s="137"/>
      <c r="M509" s="137"/>
      <c r="N509" s="137"/>
      <c r="O509" s="137"/>
      <c r="P509" s="137"/>
      <c r="Q509" s="137"/>
      <c r="R509" s="137"/>
      <c r="S509" s="137"/>
      <c r="T509" s="137"/>
      <c r="U509" s="137"/>
      <c r="V509" s="137"/>
      <c r="W509" s="137"/>
      <c r="X509" s="137"/>
      <c r="Y509" s="137"/>
      <c r="Z509" s="137"/>
      <c r="AA509" s="137"/>
      <c r="AB509" s="137"/>
      <c r="AC509" s="137"/>
      <c r="AD509" s="137"/>
      <c r="AE509" s="137"/>
      <c r="AF509" s="137"/>
      <c r="AG509" s="137"/>
      <c r="AH509" s="137"/>
      <c r="AI509" s="137"/>
      <c r="AJ509" s="137"/>
      <c r="AK509" s="137"/>
      <c r="AL509" s="137"/>
      <c r="AM509" s="137"/>
      <c r="AN509" s="137"/>
      <c r="AO509" s="137"/>
      <c r="AP509" s="137"/>
      <c r="AQ509" s="137"/>
      <c r="AR509" s="137"/>
    </row>
    <row r="510" spans="1:44" ht="15.6" x14ac:dyDescent="0.3">
      <c r="A510" s="137"/>
      <c r="B510" s="137"/>
      <c r="C510" s="137"/>
      <c r="D510" s="137"/>
      <c r="E510" s="137"/>
      <c r="F510" s="137"/>
      <c r="G510" s="137"/>
      <c r="H510" s="137"/>
      <c r="I510" s="137"/>
      <c r="J510" s="137"/>
      <c r="K510" s="137"/>
      <c r="L510" s="137"/>
      <c r="M510" s="137"/>
      <c r="N510" s="137"/>
      <c r="O510" s="137"/>
      <c r="P510" s="137"/>
      <c r="Q510" s="137"/>
      <c r="R510" s="137"/>
      <c r="S510" s="137"/>
      <c r="T510" s="137"/>
      <c r="U510" s="137"/>
      <c r="V510" s="137"/>
      <c r="W510" s="137"/>
      <c r="X510" s="137"/>
      <c r="Y510" s="137"/>
      <c r="Z510" s="137"/>
      <c r="AA510" s="137"/>
      <c r="AB510" s="137"/>
      <c r="AC510" s="137"/>
      <c r="AD510" s="137"/>
      <c r="AE510" s="137"/>
      <c r="AF510" s="137"/>
      <c r="AG510" s="137"/>
      <c r="AH510" s="137"/>
      <c r="AI510" s="137"/>
      <c r="AJ510" s="137"/>
      <c r="AK510" s="137"/>
      <c r="AL510" s="137"/>
      <c r="AM510" s="137"/>
      <c r="AN510" s="137"/>
      <c r="AO510" s="137"/>
      <c r="AP510" s="137"/>
      <c r="AQ510" s="137"/>
      <c r="AR510" s="137"/>
    </row>
    <row r="511" spans="1:44" ht="15.6" x14ac:dyDescent="0.3">
      <c r="A511" s="137"/>
      <c r="B511" s="137"/>
      <c r="C511" s="137"/>
      <c r="D511" s="137"/>
      <c r="E511" s="137"/>
      <c r="F511" s="137"/>
      <c r="G511" s="137"/>
      <c r="H511" s="137"/>
      <c r="I511" s="137"/>
      <c r="J511" s="137"/>
      <c r="K511" s="137"/>
      <c r="L511" s="137"/>
      <c r="M511" s="137"/>
      <c r="N511" s="137"/>
      <c r="O511" s="137"/>
      <c r="P511" s="137"/>
      <c r="Q511" s="137"/>
      <c r="R511" s="137"/>
      <c r="S511" s="137"/>
      <c r="T511" s="137"/>
      <c r="U511" s="137"/>
      <c r="V511" s="137"/>
      <c r="W511" s="137"/>
      <c r="X511" s="137"/>
      <c r="Y511" s="137"/>
      <c r="Z511" s="137"/>
      <c r="AA511" s="137"/>
      <c r="AB511" s="137"/>
      <c r="AC511" s="137"/>
      <c r="AD511" s="137"/>
      <c r="AE511" s="137"/>
      <c r="AF511" s="137"/>
      <c r="AG511" s="137"/>
      <c r="AH511" s="137"/>
      <c r="AI511" s="137"/>
      <c r="AJ511" s="137"/>
      <c r="AK511" s="137"/>
      <c r="AL511" s="137"/>
      <c r="AM511" s="137"/>
      <c r="AN511" s="137"/>
      <c r="AO511" s="137"/>
      <c r="AP511" s="137"/>
      <c r="AQ511" s="137"/>
      <c r="AR511" s="137"/>
    </row>
    <row r="512" spans="1:44" ht="15.6" x14ac:dyDescent="0.3">
      <c r="A512" s="137"/>
      <c r="B512" s="137"/>
      <c r="C512" s="137"/>
      <c r="D512" s="137"/>
      <c r="E512" s="137"/>
      <c r="F512" s="137"/>
      <c r="G512" s="137"/>
      <c r="H512" s="137"/>
      <c r="I512" s="137"/>
      <c r="J512" s="137"/>
      <c r="K512" s="137"/>
      <c r="L512" s="137"/>
      <c r="M512" s="137"/>
      <c r="N512" s="137"/>
      <c r="O512" s="137"/>
      <c r="P512" s="137"/>
      <c r="Q512" s="137"/>
      <c r="R512" s="137"/>
      <c r="S512" s="137"/>
      <c r="T512" s="137"/>
      <c r="U512" s="137"/>
      <c r="V512" s="137"/>
      <c r="W512" s="137"/>
      <c r="X512" s="137"/>
      <c r="Y512" s="137"/>
      <c r="Z512" s="137"/>
      <c r="AA512" s="137"/>
      <c r="AB512" s="137"/>
      <c r="AC512" s="137"/>
      <c r="AD512" s="137"/>
      <c r="AE512" s="137"/>
      <c r="AF512" s="137"/>
      <c r="AG512" s="137"/>
      <c r="AH512" s="137"/>
      <c r="AI512" s="137"/>
      <c r="AJ512" s="137"/>
      <c r="AK512" s="137"/>
      <c r="AL512" s="137"/>
      <c r="AM512" s="137"/>
      <c r="AN512" s="137"/>
      <c r="AO512" s="137"/>
      <c r="AP512" s="137"/>
      <c r="AQ512" s="137"/>
      <c r="AR512" s="137"/>
    </row>
    <row r="513" spans="1:44" ht="15.6" x14ac:dyDescent="0.3">
      <c r="A513" s="137"/>
      <c r="B513" s="137"/>
      <c r="C513" s="137"/>
      <c r="D513" s="137"/>
      <c r="E513" s="137"/>
      <c r="F513" s="137"/>
      <c r="G513" s="137"/>
      <c r="H513" s="137"/>
      <c r="I513" s="137"/>
      <c r="J513" s="137"/>
      <c r="K513" s="137"/>
      <c r="L513" s="137"/>
      <c r="M513" s="137"/>
      <c r="N513" s="137"/>
      <c r="O513" s="137"/>
      <c r="P513" s="137"/>
      <c r="Q513" s="137"/>
      <c r="R513" s="137"/>
      <c r="S513" s="137"/>
      <c r="T513" s="137"/>
      <c r="U513" s="137"/>
      <c r="V513" s="137"/>
      <c r="W513" s="137"/>
      <c r="X513" s="137"/>
      <c r="Y513" s="137"/>
      <c r="Z513" s="137"/>
      <c r="AA513" s="137"/>
      <c r="AB513" s="137"/>
      <c r="AC513" s="137"/>
      <c r="AD513" s="137"/>
      <c r="AE513" s="137"/>
      <c r="AF513" s="137"/>
      <c r="AG513" s="137"/>
      <c r="AH513" s="137"/>
      <c r="AI513" s="137"/>
      <c r="AJ513" s="137"/>
      <c r="AK513" s="137"/>
      <c r="AL513" s="137"/>
      <c r="AM513" s="137"/>
      <c r="AN513" s="137"/>
      <c r="AO513" s="137"/>
      <c r="AP513" s="137"/>
      <c r="AQ513" s="137"/>
      <c r="AR513" s="137"/>
    </row>
    <row r="514" spans="1:44" ht="15.6" x14ac:dyDescent="0.3">
      <c r="A514" s="137"/>
      <c r="B514" s="137"/>
      <c r="C514" s="137"/>
      <c r="D514" s="137"/>
      <c r="E514" s="137"/>
      <c r="F514" s="137"/>
      <c r="G514" s="137"/>
      <c r="H514" s="137"/>
      <c r="I514" s="137"/>
      <c r="J514" s="137"/>
      <c r="K514" s="137"/>
      <c r="L514" s="137"/>
      <c r="M514" s="137"/>
      <c r="N514" s="137"/>
      <c r="O514" s="137"/>
      <c r="P514" s="137"/>
      <c r="Q514" s="137"/>
      <c r="R514" s="137"/>
      <c r="S514" s="137"/>
      <c r="T514" s="137"/>
      <c r="U514" s="137"/>
      <c r="V514" s="137"/>
      <c r="W514" s="137"/>
      <c r="X514" s="137"/>
      <c r="Y514" s="137"/>
      <c r="Z514" s="137"/>
      <c r="AA514" s="137"/>
      <c r="AB514" s="137"/>
      <c r="AC514" s="137"/>
      <c r="AD514" s="137"/>
      <c r="AE514" s="137"/>
      <c r="AF514" s="137"/>
      <c r="AG514" s="137"/>
      <c r="AH514" s="137"/>
      <c r="AI514" s="137"/>
      <c r="AJ514" s="137"/>
      <c r="AK514" s="137"/>
      <c r="AL514" s="137"/>
      <c r="AM514" s="137"/>
      <c r="AN514" s="137"/>
      <c r="AO514" s="137"/>
      <c r="AP514" s="137"/>
      <c r="AQ514" s="137"/>
      <c r="AR514" s="137"/>
    </row>
    <row r="515" spans="1:44" ht="15.6" x14ac:dyDescent="0.3">
      <c r="A515" s="137"/>
      <c r="B515" s="137"/>
      <c r="C515" s="137"/>
      <c r="D515" s="137"/>
      <c r="E515" s="137"/>
      <c r="F515" s="137"/>
      <c r="G515" s="137"/>
      <c r="H515" s="137"/>
      <c r="I515" s="137"/>
      <c r="J515" s="137"/>
      <c r="K515" s="137"/>
      <c r="L515" s="137"/>
      <c r="M515" s="137"/>
      <c r="N515" s="137"/>
      <c r="O515" s="137"/>
      <c r="P515" s="137"/>
      <c r="Q515" s="137"/>
      <c r="R515" s="137"/>
      <c r="S515" s="137"/>
      <c r="T515" s="137"/>
      <c r="U515" s="137"/>
      <c r="V515" s="137"/>
      <c r="W515" s="137"/>
      <c r="X515" s="137"/>
      <c r="Y515" s="137"/>
      <c r="Z515" s="137"/>
      <c r="AA515" s="137"/>
      <c r="AB515" s="137"/>
      <c r="AC515" s="137"/>
      <c r="AD515" s="137"/>
      <c r="AE515" s="137"/>
      <c r="AF515" s="137"/>
      <c r="AG515" s="137"/>
      <c r="AH515" s="137"/>
      <c r="AI515" s="137"/>
      <c r="AJ515" s="137"/>
      <c r="AK515" s="137"/>
      <c r="AL515" s="137"/>
      <c r="AM515" s="137"/>
      <c r="AN515" s="137"/>
      <c r="AO515" s="137"/>
      <c r="AP515" s="137"/>
      <c r="AQ515" s="137"/>
      <c r="AR515" s="137"/>
    </row>
    <row r="516" spans="1:44" ht="15.6" x14ac:dyDescent="0.3">
      <c r="A516" s="137"/>
      <c r="B516" s="137"/>
      <c r="C516" s="137"/>
      <c r="D516" s="137"/>
      <c r="E516" s="137"/>
      <c r="F516" s="137"/>
      <c r="G516" s="137"/>
      <c r="H516" s="137"/>
      <c r="I516" s="137"/>
      <c r="J516" s="137"/>
      <c r="K516" s="137"/>
      <c r="L516" s="137"/>
      <c r="M516" s="137"/>
      <c r="N516" s="137"/>
      <c r="O516" s="137"/>
      <c r="P516" s="137"/>
      <c r="Q516" s="137"/>
      <c r="R516" s="137"/>
      <c r="S516" s="137"/>
      <c r="T516" s="137"/>
      <c r="U516" s="137"/>
      <c r="V516" s="137"/>
      <c r="W516" s="137"/>
      <c r="X516" s="137"/>
      <c r="Y516" s="137"/>
      <c r="Z516" s="137"/>
      <c r="AA516" s="137"/>
      <c r="AB516" s="137"/>
      <c r="AC516" s="137"/>
      <c r="AD516" s="137"/>
      <c r="AE516" s="137"/>
      <c r="AF516" s="137"/>
      <c r="AG516" s="137"/>
      <c r="AH516" s="137"/>
      <c r="AI516" s="137"/>
      <c r="AJ516" s="137"/>
      <c r="AK516" s="137"/>
      <c r="AL516" s="137"/>
      <c r="AM516" s="137"/>
      <c r="AN516" s="137"/>
      <c r="AO516" s="137"/>
      <c r="AP516" s="137"/>
      <c r="AQ516" s="137"/>
      <c r="AR516" s="137"/>
    </row>
    <row r="517" spans="1:44" ht="15.6" x14ac:dyDescent="0.3">
      <c r="A517" s="137"/>
      <c r="B517" s="137"/>
      <c r="C517" s="137"/>
      <c r="D517" s="137"/>
      <c r="E517" s="137"/>
      <c r="F517" s="137"/>
      <c r="G517" s="137"/>
      <c r="H517" s="137"/>
      <c r="I517" s="137"/>
      <c r="J517" s="137"/>
      <c r="K517" s="137"/>
      <c r="L517" s="137"/>
      <c r="M517" s="137"/>
      <c r="N517" s="137"/>
      <c r="O517" s="137"/>
      <c r="P517" s="137"/>
      <c r="Q517" s="137"/>
      <c r="R517" s="137"/>
      <c r="S517" s="137"/>
      <c r="T517" s="137"/>
      <c r="U517" s="137"/>
      <c r="V517" s="137"/>
      <c r="W517" s="137"/>
      <c r="X517" s="137"/>
      <c r="Y517" s="137"/>
      <c r="Z517" s="137"/>
      <c r="AA517" s="137"/>
      <c r="AB517" s="137"/>
      <c r="AC517" s="137"/>
      <c r="AD517" s="137"/>
      <c r="AE517" s="137"/>
      <c r="AF517" s="137"/>
      <c r="AG517" s="137"/>
      <c r="AH517" s="137"/>
      <c r="AI517" s="137"/>
      <c r="AJ517" s="137"/>
      <c r="AK517" s="137"/>
      <c r="AL517" s="137"/>
      <c r="AM517" s="137"/>
      <c r="AN517" s="137"/>
      <c r="AO517" s="137"/>
      <c r="AP517" s="137"/>
      <c r="AQ517" s="137"/>
      <c r="AR517" s="137"/>
    </row>
    <row r="518" spans="1:44" ht="15.6" x14ac:dyDescent="0.3">
      <c r="A518" s="137"/>
      <c r="B518" s="137"/>
      <c r="C518" s="137"/>
      <c r="D518" s="137"/>
      <c r="E518" s="137"/>
      <c r="F518" s="137"/>
      <c r="G518" s="137"/>
      <c r="H518" s="137"/>
      <c r="I518" s="137"/>
      <c r="J518" s="137"/>
      <c r="K518" s="137"/>
      <c r="L518" s="137"/>
      <c r="M518" s="137"/>
      <c r="N518" s="137"/>
      <c r="O518" s="137"/>
      <c r="P518" s="137"/>
      <c r="Q518" s="137"/>
      <c r="R518" s="137"/>
      <c r="S518" s="137"/>
      <c r="T518" s="137"/>
      <c r="U518" s="137"/>
      <c r="V518" s="137"/>
      <c r="W518" s="137"/>
      <c r="X518" s="137"/>
      <c r="Y518" s="137"/>
      <c r="Z518" s="137"/>
      <c r="AA518" s="137"/>
      <c r="AB518" s="137"/>
      <c r="AC518" s="137"/>
      <c r="AD518" s="137"/>
      <c r="AE518" s="137"/>
      <c r="AF518" s="137"/>
      <c r="AG518" s="137"/>
      <c r="AH518" s="137"/>
      <c r="AI518" s="137"/>
      <c r="AJ518" s="137"/>
      <c r="AK518" s="137"/>
      <c r="AL518" s="137"/>
      <c r="AM518" s="137"/>
      <c r="AN518" s="137"/>
      <c r="AO518" s="137"/>
      <c r="AP518" s="137"/>
      <c r="AQ518" s="137"/>
      <c r="AR518" s="137"/>
    </row>
    <row r="519" spans="1:44" ht="15.6" x14ac:dyDescent="0.3">
      <c r="A519" s="137"/>
      <c r="B519" s="137"/>
      <c r="C519" s="137"/>
      <c r="D519" s="137"/>
      <c r="E519" s="137"/>
      <c r="F519" s="137"/>
      <c r="G519" s="137"/>
      <c r="H519" s="137"/>
      <c r="I519" s="137"/>
      <c r="J519" s="137"/>
      <c r="K519" s="137"/>
      <c r="L519" s="137"/>
      <c r="M519" s="137"/>
      <c r="N519" s="137"/>
      <c r="O519" s="137"/>
      <c r="P519" s="137"/>
      <c r="Q519" s="137"/>
      <c r="R519" s="137"/>
      <c r="S519" s="137"/>
      <c r="T519" s="137"/>
      <c r="U519" s="137"/>
      <c r="V519" s="137"/>
      <c r="W519" s="137"/>
      <c r="X519" s="137"/>
      <c r="Y519" s="137"/>
      <c r="Z519" s="137"/>
      <c r="AA519" s="137"/>
      <c r="AB519" s="137"/>
      <c r="AC519" s="137"/>
      <c r="AD519" s="137"/>
      <c r="AE519" s="137"/>
      <c r="AF519" s="137"/>
      <c r="AG519" s="137"/>
      <c r="AH519" s="137"/>
      <c r="AI519" s="137"/>
      <c r="AJ519" s="137"/>
      <c r="AK519" s="137"/>
      <c r="AL519" s="137"/>
      <c r="AM519" s="137"/>
      <c r="AN519" s="137"/>
      <c r="AO519" s="137"/>
      <c r="AP519" s="137"/>
      <c r="AQ519" s="137"/>
      <c r="AR519" s="137"/>
    </row>
    <row r="520" spans="1:44" ht="15.6" x14ac:dyDescent="0.3">
      <c r="A520" s="137"/>
      <c r="B520" s="137"/>
      <c r="C520" s="137"/>
      <c r="D520" s="137"/>
      <c r="E520" s="137"/>
      <c r="F520" s="137"/>
      <c r="G520" s="137"/>
      <c r="H520" s="137"/>
      <c r="I520" s="137"/>
      <c r="J520" s="137"/>
      <c r="K520" s="137"/>
      <c r="L520" s="137"/>
      <c r="M520" s="137"/>
      <c r="N520" s="137"/>
      <c r="O520" s="137"/>
      <c r="P520" s="137"/>
      <c r="Q520" s="137"/>
      <c r="R520" s="137"/>
      <c r="S520" s="137"/>
      <c r="T520" s="137"/>
      <c r="U520" s="137"/>
      <c r="V520" s="137"/>
      <c r="W520" s="137"/>
      <c r="X520" s="137"/>
      <c r="Y520" s="137"/>
      <c r="Z520" s="137"/>
      <c r="AA520" s="137"/>
      <c r="AB520" s="137"/>
      <c r="AC520" s="137"/>
      <c r="AD520" s="137"/>
      <c r="AE520" s="137"/>
      <c r="AF520" s="137"/>
      <c r="AG520" s="137"/>
      <c r="AH520" s="137"/>
      <c r="AI520" s="137"/>
      <c r="AJ520" s="137"/>
      <c r="AK520" s="137"/>
      <c r="AL520" s="137"/>
      <c r="AM520" s="137"/>
      <c r="AN520" s="137"/>
      <c r="AO520" s="137"/>
      <c r="AP520" s="137"/>
      <c r="AQ520" s="137"/>
      <c r="AR520" s="137"/>
    </row>
    <row r="521" spans="1:44" ht="15.6" x14ac:dyDescent="0.3">
      <c r="A521" s="137"/>
      <c r="B521" s="137"/>
      <c r="C521" s="137"/>
      <c r="D521" s="137"/>
      <c r="E521" s="137"/>
      <c r="F521" s="137"/>
      <c r="G521" s="137"/>
      <c r="H521" s="137"/>
      <c r="I521" s="137"/>
      <c r="J521" s="137"/>
      <c r="K521" s="137"/>
      <c r="L521" s="137"/>
      <c r="M521" s="137"/>
      <c r="N521" s="137"/>
      <c r="O521" s="137"/>
      <c r="P521" s="137"/>
      <c r="Q521" s="137"/>
      <c r="R521" s="137"/>
      <c r="S521" s="137"/>
      <c r="T521" s="137"/>
      <c r="U521" s="137"/>
      <c r="V521" s="137"/>
      <c r="W521" s="137"/>
      <c r="X521" s="137"/>
      <c r="Y521" s="137"/>
      <c r="Z521" s="137"/>
      <c r="AA521" s="137"/>
      <c r="AB521" s="137"/>
      <c r="AC521" s="137"/>
      <c r="AD521" s="137"/>
      <c r="AE521" s="137"/>
      <c r="AF521" s="137"/>
      <c r="AG521" s="137"/>
      <c r="AH521" s="137"/>
      <c r="AI521" s="137"/>
      <c r="AJ521" s="137"/>
      <c r="AK521" s="137"/>
      <c r="AL521" s="137"/>
      <c r="AM521" s="137"/>
      <c r="AN521" s="137"/>
      <c r="AO521" s="137"/>
      <c r="AP521" s="137"/>
      <c r="AQ521" s="137"/>
      <c r="AR521" s="137"/>
    </row>
    <row r="522" spans="1:44" ht="15.6" x14ac:dyDescent="0.3">
      <c r="A522" s="137"/>
      <c r="B522" s="137"/>
      <c r="C522" s="137"/>
      <c r="D522" s="137"/>
      <c r="E522" s="137"/>
      <c r="F522" s="137"/>
      <c r="G522" s="137"/>
      <c r="H522" s="137"/>
      <c r="I522" s="137"/>
      <c r="J522" s="137"/>
      <c r="K522" s="137"/>
      <c r="L522" s="137"/>
      <c r="M522" s="137"/>
      <c r="N522" s="137"/>
      <c r="O522" s="137"/>
      <c r="P522" s="137"/>
      <c r="Q522" s="137"/>
      <c r="R522" s="137"/>
      <c r="S522" s="137"/>
      <c r="T522" s="137"/>
      <c r="U522" s="137"/>
      <c r="V522" s="137"/>
      <c r="W522" s="137"/>
      <c r="X522" s="137"/>
      <c r="Y522" s="137"/>
      <c r="Z522" s="137"/>
      <c r="AA522" s="137"/>
      <c r="AB522" s="137"/>
      <c r="AC522" s="137"/>
      <c r="AD522" s="137"/>
      <c r="AE522" s="137"/>
      <c r="AF522" s="137"/>
      <c r="AG522" s="137"/>
      <c r="AH522" s="137"/>
      <c r="AI522" s="137"/>
      <c r="AJ522" s="137"/>
      <c r="AK522" s="137"/>
      <c r="AL522" s="137"/>
      <c r="AM522" s="137"/>
      <c r="AN522" s="137"/>
      <c r="AO522" s="137"/>
      <c r="AP522" s="137"/>
      <c r="AQ522" s="137"/>
      <c r="AR522" s="137"/>
    </row>
    <row r="523" spans="1:44" ht="15.6" x14ac:dyDescent="0.3">
      <c r="A523" s="137"/>
      <c r="B523" s="137"/>
      <c r="C523" s="137"/>
      <c r="D523" s="137"/>
      <c r="E523" s="137"/>
      <c r="F523" s="137"/>
      <c r="G523" s="137"/>
      <c r="H523" s="137"/>
      <c r="I523" s="137"/>
      <c r="J523" s="137"/>
      <c r="K523" s="137"/>
      <c r="L523" s="137"/>
      <c r="M523" s="137"/>
      <c r="N523" s="137"/>
      <c r="O523" s="137"/>
      <c r="P523" s="137"/>
      <c r="Q523" s="137"/>
      <c r="R523" s="137"/>
      <c r="S523" s="137"/>
      <c r="T523" s="137"/>
      <c r="U523" s="137"/>
      <c r="V523" s="137"/>
      <c r="W523" s="137"/>
      <c r="X523" s="137"/>
      <c r="Y523" s="137"/>
      <c r="Z523" s="137"/>
      <c r="AA523" s="137"/>
      <c r="AB523" s="137"/>
      <c r="AC523" s="137"/>
      <c r="AD523" s="137"/>
      <c r="AE523" s="137"/>
      <c r="AF523" s="137"/>
      <c r="AG523" s="137"/>
      <c r="AH523" s="137"/>
      <c r="AI523" s="137"/>
      <c r="AJ523" s="137"/>
      <c r="AK523" s="137"/>
      <c r="AL523" s="137"/>
      <c r="AM523" s="137"/>
      <c r="AN523" s="137"/>
      <c r="AO523" s="137"/>
      <c r="AP523" s="137"/>
      <c r="AQ523" s="137"/>
      <c r="AR523" s="137"/>
    </row>
    <row r="524" spans="1:44" ht="15.6" x14ac:dyDescent="0.3">
      <c r="A524" s="137"/>
      <c r="B524" s="137"/>
      <c r="C524" s="137"/>
      <c r="D524" s="137"/>
      <c r="E524" s="137"/>
      <c r="F524" s="137"/>
      <c r="G524" s="137"/>
      <c r="H524" s="137"/>
      <c r="I524" s="137"/>
      <c r="J524" s="137"/>
      <c r="K524" s="137"/>
      <c r="L524" s="137"/>
      <c r="M524" s="137"/>
      <c r="N524" s="137"/>
      <c r="O524" s="137"/>
      <c r="P524" s="137"/>
      <c r="Q524" s="137"/>
      <c r="R524" s="137"/>
      <c r="S524" s="137"/>
      <c r="T524" s="137"/>
      <c r="U524" s="137"/>
      <c r="V524" s="137"/>
      <c r="W524" s="137"/>
      <c r="X524" s="137"/>
      <c r="Y524" s="137"/>
      <c r="Z524" s="137"/>
      <c r="AA524" s="137"/>
      <c r="AB524" s="137"/>
      <c r="AC524" s="137"/>
      <c r="AD524" s="137"/>
      <c r="AE524" s="137"/>
      <c r="AF524" s="137"/>
      <c r="AG524" s="137"/>
      <c r="AH524" s="137"/>
      <c r="AI524" s="137"/>
      <c r="AJ524" s="137"/>
      <c r="AK524" s="137"/>
      <c r="AL524" s="137"/>
      <c r="AM524" s="137"/>
      <c r="AN524" s="137"/>
      <c r="AO524" s="137"/>
      <c r="AP524" s="137"/>
      <c r="AQ524" s="137"/>
      <c r="AR524" s="137"/>
    </row>
    <row r="525" spans="1:44" ht="15.6" x14ac:dyDescent="0.3">
      <c r="A525" s="137"/>
      <c r="B525" s="137"/>
      <c r="C525" s="137"/>
      <c r="D525" s="137"/>
      <c r="E525" s="137"/>
      <c r="F525" s="137"/>
      <c r="G525" s="137"/>
      <c r="H525" s="137"/>
      <c r="I525" s="137"/>
      <c r="J525" s="137"/>
      <c r="K525" s="137"/>
      <c r="L525" s="137"/>
      <c r="M525" s="137"/>
      <c r="N525" s="137"/>
      <c r="O525" s="137"/>
      <c r="P525" s="137"/>
      <c r="Q525" s="137"/>
      <c r="R525" s="137"/>
      <c r="S525" s="137"/>
      <c r="T525" s="137"/>
      <c r="U525" s="137"/>
      <c r="V525" s="137"/>
      <c r="W525" s="137"/>
      <c r="X525" s="137"/>
      <c r="Y525" s="137"/>
      <c r="Z525" s="137"/>
      <c r="AA525" s="137"/>
      <c r="AB525" s="137"/>
      <c r="AC525" s="137"/>
      <c r="AD525" s="137"/>
      <c r="AE525" s="137"/>
      <c r="AF525" s="137"/>
      <c r="AG525" s="137"/>
      <c r="AH525" s="137"/>
      <c r="AI525" s="137"/>
      <c r="AJ525" s="137"/>
      <c r="AK525" s="137"/>
      <c r="AL525" s="137"/>
      <c r="AM525" s="137"/>
      <c r="AN525" s="137"/>
      <c r="AO525" s="137"/>
      <c r="AP525" s="137"/>
      <c r="AQ525" s="137"/>
      <c r="AR525" s="137"/>
    </row>
    <row r="526" spans="1:44" ht="15.6" x14ac:dyDescent="0.3">
      <c r="A526" s="137"/>
      <c r="B526" s="137"/>
      <c r="C526" s="137"/>
      <c r="D526" s="137"/>
      <c r="E526" s="137"/>
      <c r="F526" s="137"/>
      <c r="G526" s="137"/>
      <c r="H526" s="137"/>
      <c r="I526" s="137"/>
      <c r="J526" s="137"/>
      <c r="K526" s="137"/>
      <c r="L526" s="137"/>
      <c r="M526" s="137"/>
      <c r="N526" s="137"/>
      <c r="O526" s="137"/>
      <c r="P526" s="137"/>
      <c r="Q526" s="137"/>
      <c r="R526" s="137"/>
      <c r="S526" s="137"/>
      <c r="T526" s="137"/>
      <c r="U526" s="137"/>
      <c r="V526" s="137"/>
      <c r="W526" s="137"/>
      <c r="X526" s="137"/>
      <c r="Y526" s="137"/>
      <c r="Z526" s="137"/>
      <c r="AA526" s="137"/>
      <c r="AB526" s="137"/>
      <c r="AC526" s="137"/>
      <c r="AD526" s="137"/>
      <c r="AE526" s="137"/>
      <c r="AF526" s="137"/>
      <c r="AG526" s="137"/>
      <c r="AH526" s="137"/>
      <c r="AI526" s="137"/>
      <c r="AJ526" s="137"/>
      <c r="AK526" s="137"/>
      <c r="AL526" s="137"/>
      <c r="AM526" s="137"/>
      <c r="AN526" s="137"/>
      <c r="AO526" s="137"/>
      <c r="AP526" s="137"/>
      <c r="AQ526" s="137"/>
      <c r="AR526" s="137"/>
    </row>
    <row r="527" spans="1:44" ht="15.6" x14ac:dyDescent="0.3">
      <c r="A527" s="137"/>
      <c r="B527" s="137"/>
      <c r="C527" s="137"/>
      <c r="D527" s="137"/>
      <c r="E527" s="137"/>
      <c r="F527" s="137"/>
      <c r="G527" s="137"/>
      <c r="H527" s="137"/>
      <c r="I527" s="137"/>
      <c r="J527" s="137"/>
      <c r="K527" s="137"/>
      <c r="L527" s="137"/>
      <c r="M527" s="137"/>
      <c r="N527" s="137"/>
      <c r="O527" s="137"/>
      <c r="P527" s="137"/>
      <c r="Q527" s="137"/>
      <c r="R527" s="137"/>
      <c r="S527" s="137"/>
      <c r="T527" s="137"/>
      <c r="U527" s="137"/>
      <c r="V527" s="137"/>
      <c r="W527" s="137"/>
      <c r="X527" s="137"/>
      <c r="Y527" s="137"/>
      <c r="Z527" s="137"/>
      <c r="AA527" s="137"/>
      <c r="AB527" s="137"/>
      <c r="AC527" s="137"/>
      <c r="AD527" s="137"/>
      <c r="AE527" s="137"/>
      <c r="AF527" s="137"/>
      <c r="AG527" s="137"/>
      <c r="AH527" s="137"/>
      <c r="AI527" s="137"/>
      <c r="AJ527" s="137"/>
      <c r="AK527" s="137"/>
      <c r="AL527" s="137"/>
      <c r="AM527" s="137"/>
      <c r="AN527" s="137"/>
      <c r="AO527" s="137"/>
      <c r="AP527" s="137"/>
      <c r="AQ527" s="137"/>
      <c r="AR527" s="137"/>
    </row>
    <row r="528" spans="1:44" ht="15.6" x14ac:dyDescent="0.3">
      <c r="A528" s="137"/>
      <c r="B528" s="137"/>
      <c r="C528" s="137"/>
      <c r="D528" s="137"/>
      <c r="E528" s="137"/>
      <c r="F528" s="137"/>
      <c r="G528" s="137"/>
      <c r="H528" s="137"/>
      <c r="I528" s="137"/>
      <c r="J528" s="137"/>
      <c r="K528" s="137"/>
      <c r="L528" s="137"/>
      <c r="M528" s="137"/>
      <c r="N528" s="137"/>
      <c r="O528" s="137"/>
      <c r="P528" s="137"/>
      <c r="Q528" s="137"/>
      <c r="R528" s="137"/>
      <c r="S528" s="137"/>
      <c r="T528" s="137"/>
      <c r="U528" s="137"/>
      <c r="V528" s="137"/>
      <c r="W528" s="137"/>
      <c r="X528" s="137"/>
      <c r="Y528" s="137"/>
      <c r="Z528" s="137"/>
      <c r="AA528" s="137"/>
      <c r="AB528" s="137"/>
      <c r="AC528" s="137"/>
      <c r="AD528" s="137"/>
      <c r="AE528" s="137"/>
      <c r="AF528" s="137"/>
      <c r="AG528" s="137"/>
      <c r="AH528" s="137"/>
      <c r="AI528" s="137"/>
      <c r="AJ528" s="137"/>
      <c r="AK528" s="137"/>
      <c r="AL528" s="137"/>
      <c r="AM528" s="137"/>
      <c r="AN528" s="137"/>
      <c r="AO528" s="137"/>
      <c r="AP528" s="137"/>
      <c r="AQ528" s="137"/>
      <c r="AR528" s="137"/>
    </row>
    <row r="529" spans="1:44" ht="15.6" x14ac:dyDescent="0.3">
      <c r="A529" s="137"/>
      <c r="B529" s="137"/>
      <c r="C529" s="137"/>
      <c r="D529" s="137"/>
      <c r="E529" s="137"/>
      <c r="F529" s="137"/>
      <c r="G529" s="137"/>
      <c r="H529" s="137"/>
      <c r="I529" s="137"/>
      <c r="J529" s="137"/>
      <c r="K529" s="137"/>
      <c r="L529" s="137"/>
      <c r="M529" s="137"/>
      <c r="N529" s="137"/>
      <c r="O529" s="137"/>
      <c r="P529" s="137"/>
      <c r="Q529" s="137"/>
      <c r="R529" s="137"/>
      <c r="S529" s="137"/>
      <c r="T529" s="137"/>
      <c r="U529" s="137"/>
      <c r="V529" s="137"/>
      <c r="W529" s="137"/>
      <c r="X529" s="137"/>
      <c r="Y529" s="137"/>
      <c r="Z529" s="137"/>
      <c r="AA529" s="137"/>
      <c r="AB529" s="137"/>
      <c r="AC529" s="137"/>
      <c r="AD529" s="137"/>
      <c r="AE529" s="137"/>
      <c r="AF529" s="137"/>
      <c r="AG529" s="137"/>
      <c r="AH529" s="137"/>
      <c r="AI529" s="137"/>
      <c r="AJ529" s="137"/>
      <c r="AK529" s="137"/>
      <c r="AL529" s="137"/>
      <c r="AM529" s="137"/>
      <c r="AN529" s="137"/>
      <c r="AO529" s="137"/>
      <c r="AP529" s="137"/>
      <c r="AQ529" s="137"/>
      <c r="AR529" s="137"/>
    </row>
    <row r="530" spans="1:44" ht="15.6" x14ac:dyDescent="0.3">
      <c r="A530" s="137"/>
      <c r="B530" s="137"/>
      <c r="C530" s="137"/>
      <c r="D530" s="137"/>
      <c r="E530" s="137"/>
      <c r="F530" s="137"/>
      <c r="G530" s="137"/>
      <c r="H530" s="137"/>
      <c r="I530" s="137"/>
      <c r="J530" s="137"/>
      <c r="K530" s="137"/>
      <c r="L530" s="137"/>
      <c r="M530" s="137"/>
      <c r="N530" s="137"/>
      <c r="O530" s="137"/>
      <c r="P530" s="137"/>
      <c r="Q530" s="137"/>
      <c r="R530" s="137"/>
      <c r="S530" s="137"/>
      <c r="T530" s="137"/>
      <c r="U530" s="137"/>
      <c r="V530" s="137"/>
      <c r="W530" s="137"/>
      <c r="X530" s="137"/>
      <c r="Y530" s="137"/>
      <c r="Z530" s="137"/>
      <c r="AA530" s="137"/>
      <c r="AB530" s="137"/>
      <c r="AC530" s="137"/>
      <c r="AD530" s="137"/>
      <c r="AE530" s="137"/>
      <c r="AF530" s="137"/>
      <c r="AG530" s="137"/>
      <c r="AH530" s="137"/>
      <c r="AI530" s="137"/>
      <c r="AJ530" s="137"/>
      <c r="AK530" s="137"/>
      <c r="AL530" s="137"/>
      <c r="AM530" s="137"/>
      <c r="AN530" s="137"/>
      <c r="AO530" s="137"/>
      <c r="AP530" s="137"/>
      <c r="AQ530" s="137"/>
      <c r="AR530" s="137"/>
    </row>
    <row r="531" spans="1:44" ht="15.6" x14ac:dyDescent="0.3">
      <c r="A531" s="137"/>
      <c r="B531" s="137"/>
      <c r="C531" s="137"/>
      <c r="D531" s="137"/>
      <c r="E531" s="137"/>
      <c r="F531" s="137"/>
      <c r="G531" s="137"/>
      <c r="H531" s="137"/>
      <c r="I531" s="137"/>
      <c r="J531" s="137"/>
      <c r="K531" s="137"/>
      <c r="L531" s="137"/>
      <c r="M531" s="137"/>
      <c r="N531" s="137"/>
      <c r="O531" s="137"/>
      <c r="P531" s="137"/>
      <c r="Q531" s="137"/>
      <c r="R531" s="137"/>
      <c r="S531" s="137"/>
      <c r="T531" s="137"/>
      <c r="U531" s="137"/>
      <c r="V531" s="137"/>
      <c r="W531" s="137"/>
      <c r="X531" s="137"/>
      <c r="Y531" s="137"/>
      <c r="Z531" s="137"/>
      <c r="AA531" s="137"/>
      <c r="AB531" s="137"/>
      <c r="AC531" s="137"/>
      <c r="AD531" s="137"/>
      <c r="AE531" s="137"/>
      <c r="AF531" s="137"/>
      <c r="AG531" s="137"/>
      <c r="AH531" s="137"/>
      <c r="AI531" s="137"/>
      <c r="AJ531" s="137"/>
      <c r="AK531" s="137"/>
      <c r="AL531" s="137"/>
      <c r="AM531" s="137"/>
      <c r="AN531" s="137"/>
      <c r="AO531" s="137"/>
      <c r="AP531" s="137"/>
      <c r="AQ531" s="137"/>
      <c r="AR531" s="137"/>
    </row>
    <row r="532" spans="1:44" ht="15.6" x14ac:dyDescent="0.3">
      <c r="A532" s="137"/>
      <c r="B532" s="137"/>
      <c r="C532" s="137"/>
      <c r="D532" s="137"/>
      <c r="E532" s="137"/>
      <c r="F532" s="137"/>
      <c r="G532" s="137"/>
      <c r="H532" s="137"/>
      <c r="I532" s="137"/>
      <c r="J532" s="137"/>
      <c r="K532" s="137"/>
      <c r="L532" s="137"/>
      <c r="M532" s="137"/>
      <c r="N532" s="137"/>
      <c r="O532" s="137"/>
      <c r="P532" s="137"/>
      <c r="Q532" s="137"/>
      <c r="R532" s="137"/>
      <c r="S532" s="137"/>
      <c r="T532" s="137"/>
      <c r="U532" s="137"/>
      <c r="V532" s="137"/>
      <c r="W532" s="137"/>
      <c r="X532" s="137"/>
      <c r="Y532" s="137"/>
      <c r="Z532" s="137"/>
      <c r="AA532" s="137"/>
      <c r="AB532" s="137"/>
      <c r="AC532" s="137"/>
      <c r="AD532" s="137"/>
      <c r="AE532" s="137"/>
      <c r="AF532" s="137"/>
      <c r="AG532" s="137"/>
      <c r="AH532" s="137"/>
      <c r="AI532" s="137"/>
      <c r="AJ532" s="137"/>
      <c r="AK532" s="137"/>
      <c r="AL532" s="137"/>
      <c r="AM532" s="137"/>
      <c r="AN532" s="137"/>
      <c r="AO532" s="137"/>
      <c r="AP532" s="137"/>
      <c r="AQ532" s="137"/>
      <c r="AR532" s="137"/>
    </row>
    <row r="533" spans="1:44" ht="15.6" x14ac:dyDescent="0.3">
      <c r="A533" s="137"/>
      <c r="B533" s="137"/>
      <c r="C533" s="137"/>
      <c r="D533" s="137"/>
      <c r="E533" s="137"/>
      <c r="F533" s="137"/>
      <c r="G533" s="137"/>
      <c r="H533" s="137"/>
      <c r="I533" s="137"/>
      <c r="J533" s="137"/>
      <c r="K533" s="137"/>
      <c r="L533" s="137"/>
      <c r="M533" s="137"/>
      <c r="N533" s="137"/>
      <c r="O533" s="137"/>
      <c r="P533" s="137"/>
      <c r="Q533" s="137"/>
      <c r="R533" s="137"/>
      <c r="S533" s="137"/>
      <c r="T533" s="137"/>
      <c r="U533" s="137"/>
      <c r="V533" s="137"/>
      <c r="W533" s="137"/>
      <c r="X533" s="137"/>
      <c r="Y533" s="137"/>
      <c r="Z533" s="137"/>
      <c r="AA533" s="137"/>
      <c r="AB533" s="137"/>
      <c r="AC533" s="137"/>
      <c r="AD533" s="137"/>
      <c r="AE533" s="137"/>
      <c r="AF533" s="137"/>
      <c r="AG533" s="137"/>
      <c r="AH533" s="137"/>
      <c r="AI533" s="137"/>
      <c r="AJ533" s="137"/>
      <c r="AK533" s="137"/>
      <c r="AL533" s="137"/>
      <c r="AM533" s="137"/>
      <c r="AN533" s="137"/>
      <c r="AO533" s="137"/>
      <c r="AP533" s="137"/>
      <c r="AQ533" s="137"/>
      <c r="AR533" s="137"/>
    </row>
    <row r="534" spans="1:44" ht="15.6" x14ac:dyDescent="0.3">
      <c r="A534" s="137"/>
      <c r="B534" s="137"/>
      <c r="C534" s="137"/>
      <c r="D534" s="137"/>
      <c r="E534" s="137"/>
      <c r="F534" s="137"/>
      <c r="G534" s="137"/>
      <c r="H534" s="137"/>
      <c r="I534" s="137"/>
      <c r="J534" s="137"/>
      <c r="K534" s="137"/>
      <c r="L534" s="137"/>
      <c r="M534" s="137"/>
      <c r="N534" s="137"/>
      <c r="O534" s="137"/>
      <c r="P534" s="137"/>
      <c r="Q534" s="137"/>
      <c r="R534" s="137"/>
      <c r="S534" s="137"/>
      <c r="T534" s="137"/>
      <c r="U534" s="137"/>
      <c r="V534" s="137"/>
      <c r="W534" s="137"/>
      <c r="X534" s="137"/>
      <c r="Y534" s="137"/>
      <c r="Z534" s="137"/>
      <c r="AA534" s="137"/>
      <c r="AB534" s="137"/>
      <c r="AC534" s="137"/>
      <c r="AD534" s="137"/>
      <c r="AE534" s="137"/>
      <c r="AF534" s="137"/>
      <c r="AG534" s="137"/>
      <c r="AH534" s="137"/>
      <c r="AI534" s="137"/>
      <c r="AJ534" s="137"/>
      <c r="AK534" s="137"/>
      <c r="AL534" s="137"/>
      <c r="AM534" s="137"/>
      <c r="AN534" s="137"/>
      <c r="AO534" s="137"/>
      <c r="AP534" s="137"/>
      <c r="AQ534" s="137"/>
      <c r="AR534" s="137"/>
    </row>
    <row r="535" spans="1:44" ht="15.6" x14ac:dyDescent="0.3">
      <c r="A535" s="137"/>
      <c r="B535" s="137"/>
      <c r="C535" s="137"/>
      <c r="D535" s="137"/>
      <c r="E535" s="137"/>
      <c r="F535" s="137"/>
      <c r="G535" s="137"/>
      <c r="H535" s="137"/>
      <c r="I535" s="137"/>
      <c r="J535" s="137"/>
      <c r="K535" s="137"/>
      <c r="L535" s="137"/>
      <c r="M535" s="137"/>
      <c r="N535" s="137"/>
      <c r="O535" s="137"/>
      <c r="P535" s="137"/>
      <c r="Q535" s="137"/>
      <c r="R535" s="137"/>
      <c r="S535" s="137"/>
      <c r="T535" s="137"/>
      <c r="U535" s="137"/>
      <c r="V535" s="137"/>
      <c r="W535" s="137"/>
      <c r="X535" s="137"/>
      <c r="Y535" s="137"/>
      <c r="Z535" s="137"/>
      <c r="AA535" s="137"/>
      <c r="AB535" s="137"/>
      <c r="AC535" s="137"/>
      <c r="AD535" s="137"/>
      <c r="AE535" s="137"/>
      <c r="AF535" s="137"/>
      <c r="AG535" s="137"/>
      <c r="AH535" s="137"/>
      <c r="AI535" s="137"/>
      <c r="AJ535" s="137"/>
      <c r="AK535" s="137"/>
      <c r="AL535" s="137"/>
      <c r="AM535" s="137"/>
      <c r="AN535" s="137"/>
      <c r="AO535" s="137"/>
      <c r="AP535" s="137"/>
      <c r="AQ535" s="137"/>
      <c r="AR535" s="137"/>
    </row>
    <row r="536" spans="1:44" ht="15.6" x14ac:dyDescent="0.3">
      <c r="A536" s="137"/>
      <c r="B536" s="137"/>
      <c r="C536" s="137"/>
      <c r="D536" s="137"/>
      <c r="E536" s="137"/>
      <c r="F536" s="137"/>
      <c r="G536" s="137"/>
      <c r="H536" s="137"/>
      <c r="I536" s="137"/>
      <c r="J536" s="137"/>
      <c r="K536" s="137"/>
      <c r="L536" s="137"/>
      <c r="M536" s="137"/>
      <c r="N536" s="137"/>
      <c r="O536" s="137"/>
      <c r="P536" s="137"/>
      <c r="Q536" s="137"/>
      <c r="R536" s="137"/>
      <c r="S536" s="137"/>
      <c r="T536" s="137"/>
      <c r="U536" s="137"/>
      <c r="V536" s="137"/>
      <c r="W536" s="137"/>
      <c r="X536" s="137"/>
      <c r="Y536" s="137"/>
      <c r="Z536" s="137"/>
      <c r="AA536" s="137"/>
      <c r="AB536" s="137"/>
      <c r="AC536" s="137"/>
      <c r="AD536" s="137"/>
      <c r="AE536" s="137"/>
      <c r="AF536" s="137"/>
      <c r="AG536" s="137"/>
      <c r="AH536" s="137"/>
      <c r="AI536" s="137"/>
      <c r="AJ536" s="137"/>
      <c r="AK536" s="137"/>
      <c r="AL536" s="137"/>
      <c r="AM536" s="137"/>
      <c r="AN536" s="137"/>
      <c r="AO536" s="137"/>
      <c r="AP536" s="137"/>
      <c r="AQ536" s="137"/>
      <c r="AR536" s="137"/>
    </row>
    <row r="537" spans="1:44" ht="15.6" x14ac:dyDescent="0.3">
      <c r="A537" s="137"/>
      <c r="B537" s="137"/>
      <c r="C537" s="137"/>
      <c r="D537" s="137"/>
      <c r="E537" s="137"/>
      <c r="F537" s="137"/>
      <c r="G537" s="137"/>
      <c r="H537" s="137"/>
      <c r="I537" s="137"/>
      <c r="J537" s="137"/>
      <c r="K537" s="137"/>
      <c r="L537" s="137"/>
      <c r="M537" s="137"/>
      <c r="N537" s="137"/>
      <c r="O537" s="137"/>
      <c r="P537" s="137"/>
      <c r="Q537" s="137"/>
      <c r="R537" s="137"/>
      <c r="S537" s="137"/>
      <c r="T537" s="137"/>
      <c r="U537" s="137"/>
      <c r="V537" s="137"/>
      <c r="W537" s="137"/>
      <c r="X537" s="137"/>
      <c r="Y537" s="137"/>
      <c r="Z537" s="137"/>
      <c r="AA537" s="137"/>
      <c r="AB537" s="137"/>
      <c r="AC537" s="137"/>
      <c r="AD537" s="137"/>
      <c r="AE537" s="137"/>
      <c r="AF537" s="137"/>
      <c r="AG537" s="137"/>
      <c r="AH537" s="137"/>
      <c r="AI537" s="137"/>
      <c r="AJ537" s="137"/>
      <c r="AK537" s="137"/>
      <c r="AL537" s="137"/>
      <c r="AM537" s="137"/>
      <c r="AN537" s="137"/>
      <c r="AO537" s="137"/>
      <c r="AP537" s="137"/>
      <c r="AQ537" s="137"/>
      <c r="AR537" s="137"/>
    </row>
    <row r="538" spans="1:44" ht="15.6" x14ac:dyDescent="0.3">
      <c r="A538" s="137"/>
      <c r="B538" s="137"/>
      <c r="C538" s="137"/>
      <c r="D538" s="137"/>
      <c r="E538" s="137"/>
      <c r="F538" s="137"/>
      <c r="G538" s="137"/>
      <c r="H538" s="137"/>
      <c r="I538" s="137"/>
      <c r="J538" s="137"/>
      <c r="K538" s="137"/>
      <c r="L538" s="137"/>
      <c r="M538" s="137"/>
      <c r="N538" s="137"/>
      <c r="O538" s="137"/>
      <c r="P538" s="137"/>
      <c r="Q538" s="137"/>
      <c r="R538" s="137"/>
      <c r="S538" s="137"/>
      <c r="T538" s="137"/>
      <c r="U538" s="137"/>
      <c r="V538" s="137"/>
      <c r="W538" s="137"/>
      <c r="X538" s="137"/>
      <c r="Y538" s="137"/>
      <c r="Z538" s="137"/>
      <c r="AA538" s="137"/>
      <c r="AB538" s="137"/>
      <c r="AC538" s="137"/>
      <c r="AD538" s="137"/>
      <c r="AE538" s="137"/>
      <c r="AF538" s="137"/>
      <c r="AG538" s="137"/>
      <c r="AH538" s="137"/>
      <c r="AI538" s="137"/>
      <c r="AJ538" s="137"/>
      <c r="AK538" s="137"/>
      <c r="AL538" s="137"/>
      <c r="AM538" s="137"/>
      <c r="AN538" s="137"/>
      <c r="AO538" s="137"/>
      <c r="AP538" s="137"/>
      <c r="AQ538" s="137"/>
      <c r="AR538" s="137"/>
    </row>
    <row r="539" spans="1:44" ht="15.6" x14ac:dyDescent="0.3">
      <c r="A539" s="137"/>
      <c r="B539" s="137"/>
      <c r="C539" s="137"/>
      <c r="D539" s="137"/>
      <c r="E539" s="137"/>
      <c r="F539" s="137"/>
      <c r="G539" s="137"/>
      <c r="H539" s="137"/>
      <c r="I539" s="137"/>
      <c r="J539" s="137"/>
      <c r="K539" s="137"/>
      <c r="L539" s="137"/>
      <c r="M539" s="137"/>
      <c r="N539" s="137"/>
      <c r="O539" s="137"/>
      <c r="P539" s="137"/>
      <c r="Q539" s="137"/>
      <c r="R539" s="137"/>
      <c r="S539" s="137"/>
      <c r="T539" s="137"/>
      <c r="U539" s="137"/>
      <c r="V539" s="137"/>
      <c r="W539" s="137"/>
      <c r="X539" s="137"/>
      <c r="Y539" s="137"/>
      <c r="Z539" s="137"/>
      <c r="AA539" s="137"/>
      <c r="AB539" s="137"/>
      <c r="AC539" s="137"/>
      <c r="AD539" s="137"/>
      <c r="AE539" s="137"/>
      <c r="AF539" s="137"/>
      <c r="AG539" s="137"/>
      <c r="AH539" s="137"/>
      <c r="AI539" s="137"/>
      <c r="AJ539" s="137"/>
      <c r="AK539" s="137"/>
      <c r="AL539" s="137"/>
      <c r="AM539" s="137"/>
      <c r="AN539" s="137"/>
      <c r="AO539" s="137"/>
      <c r="AP539" s="137"/>
      <c r="AQ539" s="137"/>
      <c r="AR539" s="137"/>
    </row>
    <row r="540" spans="1:44" ht="15.6" x14ac:dyDescent="0.3">
      <c r="A540" s="137"/>
      <c r="B540" s="137"/>
      <c r="C540" s="137"/>
      <c r="D540" s="137"/>
      <c r="E540" s="137"/>
      <c r="F540" s="137"/>
      <c r="G540" s="137"/>
      <c r="H540" s="137"/>
      <c r="I540" s="137"/>
      <c r="J540" s="137"/>
      <c r="K540" s="137"/>
      <c r="L540" s="137"/>
      <c r="M540" s="137"/>
      <c r="N540" s="137"/>
      <c r="O540" s="137"/>
      <c r="P540" s="137"/>
      <c r="Q540" s="137"/>
      <c r="R540" s="137"/>
      <c r="S540" s="137"/>
      <c r="T540" s="137"/>
      <c r="U540" s="137"/>
      <c r="V540" s="137"/>
      <c r="W540" s="137"/>
      <c r="X540" s="137"/>
      <c r="Y540" s="137"/>
      <c r="Z540" s="137"/>
      <c r="AA540" s="137"/>
      <c r="AB540" s="137"/>
      <c r="AC540" s="137"/>
      <c r="AD540" s="137"/>
      <c r="AE540" s="137"/>
      <c r="AF540" s="137"/>
      <c r="AG540" s="137"/>
      <c r="AH540" s="137"/>
      <c r="AI540" s="137"/>
      <c r="AJ540" s="137"/>
      <c r="AK540" s="137"/>
      <c r="AL540" s="137"/>
      <c r="AM540" s="137"/>
      <c r="AN540" s="137"/>
      <c r="AO540" s="137"/>
      <c r="AP540" s="137"/>
      <c r="AQ540" s="137"/>
      <c r="AR540" s="137"/>
    </row>
    <row r="541" spans="1:44" ht="15.6" x14ac:dyDescent="0.3">
      <c r="A541" s="137"/>
      <c r="B541" s="137"/>
      <c r="C541" s="137"/>
      <c r="D541" s="137"/>
      <c r="E541" s="137"/>
      <c r="F541" s="137"/>
      <c r="G541" s="137"/>
      <c r="H541" s="137"/>
      <c r="I541" s="137"/>
      <c r="J541" s="137"/>
      <c r="K541" s="137"/>
      <c r="L541" s="137"/>
      <c r="M541" s="137"/>
      <c r="N541" s="137"/>
      <c r="O541" s="137"/>
      <c r="P541" s="137"/>
      <c r="Q541" s="137"/>
      <c r="R541" s="137"/>
      <c r="S541" s="137"/>
      <c r="T541" s="137"/>
      <c r="U541" s="137"/>
      <c r="V541" s="137"/>
      <c r="W541" s="137"/>
      <c r="X541" s="137"/>
      <c r="Y541" s="137"/>
      <c r="Z541" s="137"/>
      <c r="AA541" s="137"/>
      <c r="AB541" s="137"/>
      <c r="AC541" s="137"/>
      <c r="AD541" s="137"/>
      <c r="AE541" s="137"/>
      <c r="AF541" s="137"/>
      <c r="AG541" s="137"/>
      <c r="AH541" s="137"/>
      <c r="AI541" s="137"/>
      <c r="AJ541" s="137"/>
      <c r="AK541" s="137"/>
      <c r="AL541" s="137"/>
      <c r="AM541" s="137"/>
      <c r="AN541" s="137"/>
      <c r="AO541" s="137"/>
      <c r="AP541" s="137"/>
      <c r="AQ541" s="137"/>
      <c r="AR541" s="137"/>
    </row>
    <row r="542" spans="1:44" ht="15.6" x14ac:dyDescent="0.3">
      <c r="A542" s="137"/>
      <c r="B542" s="137"/>
      <c r="C542" s="137"/>
      <c r="D542" s="137"/>
      <c r="E542" s="137"/>
      <c r="F542" s="137"/>
      <c r="G542" s="137"/>
      <c r="H542" s="137"/>
      <c r="I542" s="137"/>
      <c r="J542" s="137"/>
      <c r="K542" s="137"/>
      <c r="L542" s="137"/>
      <c r="M542" s="137"/>
      <c r="N542" s="137"/>
      <c r="O542" s="137"/>
      <c r="P542" s="137"/>
      <c r="Q542" s="137"/>
      <c r="R542" s="137"/>
      <c r="S542" s="137"/>
      <c r="T542" s="137"/>
      <c r="U542" s="137"/>
      <c r="V542" s="137"/>
      <c r="W542" s="137"/>
      <c r="X542" s="137"/>
      <c r="Y542" s="137"/>
      <c r="Z542" s="137"/>
      <c r="AA542" s="137"/>
      <c r="AB542" s="137"/>
      <c r="AC542" s="137"/>
      <c r="AD542" s="137"/>
      <c r="AE542" s="137"/>
      <c r="AF542" s="137"/>
      <c r="AG542" s="137"/>
      <c r="AH542" s="137"/>
      <c r="AI542" s="137"/>
      <c r="AJ542" s="137"/>
      <c r="AK542" s="137"/>
      <c r="AL542" s="137"/>
      <c r="AM542" s="137"/>
      <c r="AN542" s="137"/>
      <c r="AO542" s="137"/>
      <c r="AP542" s="137"/>
      <c r="AQ542" s="137"/>
      <c r="AR542" s="137"/>
    </row>
    <row r="543" spans="1:44" ht="15.6" x14ac:dyDescent="0.3">
      <c r="A543" s="137"/>
      <c r="B543" s="137"/>
      <c r="C543" s="137"/>
      <c r="D543" s="137"/>
      <c r="E543" s="137"/>
      <c r="F543" s="137"/>
      <c r="G543" s="137"/>
      <c r="H543" s="137"/>
      <c r="I543" s="137"/>
      <c r="J543" s="137"/>
      <c r="K543" s="137"/>
      <c r="L543" s="137"/>
      <c r="M543" s="137"/>
      <c r="N543" s="137"/>
      <c r="O543" s="137"/>
      <c r="P543" s="137"/>
      <c r="Q543" s="137"/>
      <c r="R543" s="137"/>
      <c r="S543" s="137"/>
      <c r="T543" s="137"/>
      <c r="U543" s="137"/>
      <c r="V543" s="137"/>
      <c r="W543" s="137"/>
      <c r="X543" s="137"/>
      <c r="Y543" s="137"/>
      <c r="Z543" s="137"/>
      <c r="AA543" s="137"/>
      <c r="AB543" s="137"/>
      <c r="AC543" s="137"/>
      <c r="AD543" s="137"/>
      <c r="AE543" s="137"/>
      <c r="AF543" s="137"/>
      <c r="AG543" s="137"/>
      <c r="AH543" s="137"/>
      <c r="AI543" s="137"/>
      <c r="AJ543" s="137"/>
      <c r="AK543" s="137"/>
      <c r="AL543" s="137"/>
      <c r="AM543" s="137"/>
      <c r="AN543" s="137"/>
      <c r="AO543" s="137"/>
      <c r="AP543" s="137"/>
      <c r="AQ543" s="137"/>
      <c r="AR543" s="137"/>
    </row>
    <row r="544" spans="1:44" ht="15.6" x14ac:dyDescent="0.3">
      <c r="A544" s="137"/>
      <c r="B544" s="137"/>
      <c r="C544" s="137"/>
      <c r="D544" s="137"/>
      <c r="E544" s="137"/>
      <c r="F544" s="137"/>
      <c r="G544" s="137"/>
      <c r="H544" s="137"/>
      <c r="I544" s="137"/>
      <c r="J544" s="137"/>
      <c r="K544" s="137"/>
      <c r="L544" s="137"/>
      <c r="M544" s="137"/>
      <c r="N544" s="137"/>
      <c r="O544" s="137"/>
      <c r="P544" s="137"/>
      <c r="Q544" s="137"/>
      <c r="R544" s="137"/>
      <c r="S544" s="137"/>
      <c r="T544" s="137"/>
      <c r="U544" s="137"/>
      <c r="V544" s="137"/>
      <c r="W544" s="137"/>
      <c r="X544" s="137"/>
      <c r="Y544" s="137"/>
      <c r="Z544" s="137"/>
      <c r="AA544" s="137"/>
      <c r="AB544" s="137"/>
      <c r="AC544" s="137"/>
      <c r="AD544" s="137"/>
      <c r="AE544" s="137"/>
      <c r="AF544" s="137"/>
      <c r="AG544" s="137"/>
      <c r="AH544" s="137"/>
      <c r="AI544" s="137"/>
      <c r="AJ544" s="137"/>
      <c r="AK544" s="137"/>
      <c r="AL544" s="137"/>
      <c r="AM544" s="137"/>
      <c r="AN544" s="137"/>
      <c r="AO544" s="137"/>
      <c r="AP544" s="137"/>
      <c r="AQ544" s="137"/>
      <c r="AR544" s="137"/>
    </row>
    <row r="545" spans="1:44" ht="15.6" x14ac:dyDescent="0.3">
      <c r="A545" s="137"/>
      <c r="B545" s="137"/>
      <c r="C545" s="137"/>
      <c r="D545" s="137"/>
      <c r="E545" s="137"/>
      <c r="F545" s="137"/>
      <c r="G545" s="137"/>
      <c r="H545" s="137"/>
      <c r="I545" s="137"/>
      <c r="J545" s="137"/>
      <c r="K545" s="137"/>
      <c r="L545" s="137"/>
      <c r="M545" s="137"/>
      <c r="N545" s="137"/>
      <c r="O545" s="137"/>
      <c r="P545" s="137"/>
      <c r="Q545" s="137"/>
      <c r="R545" s="137"/>
      <c r="S545" s="137"/>
      <c r="T545" s="137"/>
      <c r="U545" s="137"/>
      <c r="V545" s="137"/>
      <c r="W545" s="137"/>
      <c r="X545" s="137"/>
      <c r="Y545" s="137"/>
      <c r="Z545" s="137"/>
      <c r="AA545" s="137"/>
      <c r="AB545" s="137"/>
      <c r="AC545" s="137"/>
      <c r="AD545" s="137"/>
      <c r="AE545" s="137"/>
      <c r="AF545" s="137"/>
      <c r="AG545" s="137"/>
      <c r="AH545" s="137"/>
      <c r="AI545" s="137"/>
      <c r="AJ545" s="137"/>
      <c r="AK545" s="137"/>
      <c r="AL545" s="137"/>
      <c r="AM545" s="137"/>
      <c r="AN545" s="137"/>
      <c r="AO545" s="137"/>
      <c r="AP545" s="137"/>
      <c r="AQ545" s="137"/>
      <c r="AR545" s="137"/>
    </row>
    <row r="546" spans="1:44" ht="15.6" x14ac:dyDescent="0.3">
      <c r="A546" s="137"/>
      <c r="B546" s="137"/>
      <c r="C546" s="137"/>
      <c r="D546" s="137"/>
      <c r="E546" s="137"/>
      <c r="F546" s="137"/>
      <c r="G546" s="137"/>
      <c r="H546" s="137"/>
      <c r="I546" s="137"/>
      <c r="J546" s="137"/>
      <c r="K546" s="137"/>
      <c r="L546" s="137"/>
      <c r="M546" s="137"/>
      <c r="N546" s="137"/>
      <c r="O546" s="137"/>
      <c r="P546" s="137"/>
      <c r="Q546" s="137"/>
      <c r="R546" s="137"/>
      <c r="S546" s="137"/>
      <c r="T546" s="137"/>
      <c r="U546" s="137"/>
      <c r="V546" s="137"/>
      <c r="W546" s="137"/>
      <c r="X546" s="137"/>
      <c r="Y546" s="137"/>
      <c r="Z546" s="137"/>
      <c r="AA546" s="137"/>
      <c r="AB546" s="137"/>
      <c r="AC546" s="137"/>
      <c r="AD546" s="137"/>
      <c r="AE546" s="137"/>
      <c r="AF546" s="137"/>
      <c r="AG546" s="137"/>
      <c r="AH546" s="137"/>
      <c r="AI546" s="137"/>
      <c r="AJ546" s="137"/>
      <c r="AK546" s="137"/>
      <c r="AL546" s="137"/>
      <c r="AM546" s="137"/>
      <c r="AN546" s="137"/>
      <c r="AO546" s="137"/>
      <c r="AP546" s="137"/>
      <c r="AQ546" s="137"/>
      <c r="AR546" s="137"/>
    </row>
    <row r="547" spans="1:44" ht="15.6" x14ac:dyDescent="0.3">
      <c r="A547" s="137"/>
      <c r="B547" s="137"/>
      <c r="C547" s="137"/>
      <c r="D547" s="137"/>
      <c r="E547" s="137"/>
      <c r="F547" s="137"/>
      <c r="G547" s="137"/>
      <c r="H547" s="137"/>
      <c r="I547" s="137"/>
      <c r="J547" s="137"/>
      <c r="K547" s="137"/>
      <c r="L547" s="137"/>
      <c r="M547" s="137"/>
      <c r="N547" s="137"/>
      <c r="O547" s="137"/>
      <c r="P547" s="137"/>
      <c r="Q547" s="137"/>
      <c r="R547" s="137"/>
      <c r="S547" s="137"/>
      <c r="T547" s="137"/>
      <c r="U547" s="137"/>
      <c r="V547" s="137"/>
      <c r="W547" s="137"/>
      <c r="X547" s="137"/>
      <c r="Y547" s="137"/>
      <c r="Z547" s="137"/>
      <c r="AA547" s="137"/>
      <c r="AB547" s="137"/>
      <c r="AC547" s="137"/>
      <c r="AD547" s="137"/>
      <c r="AE547" s="137"/>
      <c r="AF547" s="137"/>
      <c r="AG547" s="137"/>
      <c r="AH547" s="137"/>
      <c r="AI547" s="137"/>
      <c r="AJ547" s="137"/>
      <c r="AK547" s="137"/>
      <c r="AL547" s="137"/>
      <c r="AM547" s="137"/>
      <c r="AN547" s="137"/>
      <c r="AO547" s="137"/>
      <c r="AP547" s="137"/>
      <c r="AQ547" s="137"/>
      <c r="AR547" s="137"/>
    </row>
    <row r="548" spans="1:44" ht="15.6" x14ac:dyDescent="0.3">
      <c r="A548" s="137"/>
      <c r="B548" s="137"/>
      <c r="C548" s="137"/>
      <c r="D548" s="137"/>
      <c r="E548" s="137"/>
      <c r="F548" s="137"/>
      <c r="G548" s="137"/>
      <c r="H548" s="137"/>
      <c r="I548" s="137"/>
      <c r="J548" s="137"/>
      <c r="K548" s="137"/>
      <c r="L548" s="137"/>
      <c r="M548" s="137"/>
      <c r="N548" s="137"/>
      <c r="O548" s="137"/>
      <c r="P548" s="137"/>
      <c r="Q548" s="137"/>
      <c r="R548" s="137"/>
      <c r="S548" s="137"/>
      <c r="T548" s="137"/>
      <c r="U548" s="137"/>
      <c r="V548" s="137"/>
      <c r="W548" s="137"/>
      <c r="X548" s="137"/>
      <c r="Y548" s="137"/>
      <c r="Z548" s="137"/>
      <c r="AA548" s="137"/>
      <c r="AB548" s="137"/>
      <c r="AC548" s="137"/>
      <c r="AD548" s="137"/>
      <c r="AE548" s="137"/>
      <c r="AF548" s="137"/>
      <c r="AG548" s="137"/>
      <c r="AH548" s="137"/>
      <c r="AI548" s="137"/>
      <c r="AJ548" s="137"/>
      <c r="AK548" s="137"/>
      <c r="AL548" s="137"/>
      <c r="AM548" s="137"/>
      <c r="AN548" s="137"/>
      <c r="AO548" s="137"/>
      <c r="AP548" s="137"/>
      <c r="AQ548" s="137"/>
      <c r="AR548" s="137"/>
    </row>
    <row r="549" spans="1:44" ht="15.6" x14ac:dyDescent="0.3">
      <c r="A549" s="137"/>
      <c r="B549" s="137"/>
      <c r="C549" s="137"/>
      <c r="D549" s="137"/>
      <c r="E549" s="137"/>
      <c r="F549" s="137"/>
      <c r="G549" s="137"/>
      <c r="H549" s="137"/>
      <c r="I549" s="137"/>
      <c r="J549" s="137"/>
      <c r="K549" s="137"/>
      <c r="L549" s="137"/>
      <c r="M549" s="137"/>
      <c r="N549" s="137"/>
      <c r="O549" s="137"/>
      <c r="P549" s="137"/>
      <c r="Q549" s="137"/>
      <c r="R549" s="137"/>
      <c r="S549" s="137"/>
      <c r="T549" s="137"/>
      <c r="U549" s="137"/>
      <c r="V549" s="137"/>
      <c r="W549" s="137"/>
      <c r="X549" s="137"/>
      <c r="Y549" s="137"/>
      <c r="Z549" s="137"/>
      <c r="AA549" s="137"/>
      <c r="AB549" s="137"/>
      <c r="AC549" s="137"/>
      <c r="AD549" s="137"/>
      <c r="AE549" s="137"/>
      <c r="AF549" s="137"/>
      <c r="AG549" s="137"/>
      <c r="AH549" s="137"/>
      <c r="AI549" s="137"/>
      <c r="AJ549" s="137"/>
      <c r="AK549" s="137"/>
      <c r="AL549" s="137"/>
      <c r="AM549" s="137"/>
      <c r="AN549" s="137"/>
      <c r="AO549" s="137"/>
      <c r="AP549" s="137"/>
      <c r="AQ549" s="137"/>
      <c r="AR549" s="137"/>
    </row>
    <row r="550" spans="1:44" ht="15.6" x14ac:dyDescent="0.3">
      <c r="A550" s="137"/>
      <c r="B550" s="137"/>
      <c r="C550" s="137"/>
      <c r="D550" s="137"/>
      <c r="E550" s="137"/>
      <c r="F550" s="137"/>
      <c r="G550" s="137"/>
      <c r="H550" s="137"/>
      <c r="I550" s="137"/>
      <c r="J550" s="137"/>
      <c r="K550" s="137"/>
      <c r="L550" s="137"/>
      <c r="M550" s="137"/>
      <c r="N550" s="137"/>
      <c r="O550" s="137"/>
      <c r="P550" s="137"/>
      <c r="Q550" s="137"/>
      <c r="R550" s="137"/>
      <c r="S550" s="137"/>
      <c r="T550" s="137"/>
      <c r="U550" s="137"/>
      <c r="V550" s="137"/>
      <c r="W550" s="137"/>
      <c r="X550" s="137"/>
      <c r="Y550" s="137"/>
      <c r="Z550" s="137"/>
      <c r="AA550" s="137"/>
      <c r="AB550" s="137"/>
      <c r="AC550" s="137"/>
      <c r="AD550" s="137"/>
      <c r="AE550" s="137"/>
      <c r="AF550" s="137"/>
      <c r="AG550" s="137"/>
      <c r="AH550" s="137"/>
      <c r="AI550" s="137"/>
      <c r="AJ550" s="137"/>
      <c r="AK550" s="137"/>
      <c r="AL550" s="137"/>
      <c r="AM550" s="137"/>
      <c r="AN550" s="137"/>
      <c r="AO550" s="137"/>
      <c r="AP550" s="137"/>
      <c r="AQ550" s="137"/>
      <c r="AR550" s="137"/>
    </row>
    <row r="551" spans="1:44" ht="15.6" x14ac:dyDescent="0.3">
      <c r="A551" s="137"/>
      <c r="B551" s="137"/>
      <c r="C551" s="137"/>
      <c r="D551" s="137"/>
      <c r="E551" s="137"/>
      <c r="F551" s="137"/>
      <c r="G551" s="137"/>
      <c r="H551" s="137"/>
      <c r="I551" s="137"/>
      <c r="J551" s="137"/>
      <c r="K551" s="137"/>
      <c r="L551" s="137"/>
      <c r="M551" s="137"/>
      <c r="N551" s="137"/>
      <c r="O551" s="137"/>
      <c r="P551" s="137"/>
      <c r="Q551" s="137"/>
      <c r="R551" s="137"/>
      <c r="S551" s="137"/>
      <c r="T551" s="137"/>
      <c r="U551" s="137"/>
      <c r="V551" s="137"/>
      <c r="W551" s="137"/>
      <c r="X551" s="137"/>
      <c r="Y551" s="137"/>
      <c r="Z551" s="137"/>
      <c r="AA551" s="137"/>
      <c r="AB551" s="137"/>
      <c r="AC551" s="137"/>
      <c r="AD551" s="137"/>
      <c r="AE551" s="137"/>
      <c r="AF551" s="137"/>
      <c r="AG551" s="137"/>
      <c r="AH551" s="137"/>
      <c r="AI551" s="137"/>
      <c r="AJ551" s="137"/>
      <c r="AK551" s="137"/>
      <c r="AL551" s="137"/>
      <c r="AM551" s="137"/>
      <c r="AN551" s="137"/>
      <c r="AO551" s="137"/>
      <c r="AP551" s="137"/>
      <c r="AQ551" s="137"/>
      <c r="AR551" s="137"/>
    </row>
    <row r="552" spans="1:44" ht="15.6" x14ac:dyDescent="0.3">
      <c r="A552" s="137"/>
      <c r="B552" s="137"/>
      <c r="C552" s="137"/>
      <c r="D552" s="137"/>
      <c r="E552" s="137"/>
      <c r="F552" s="137"/>
      <c r="G552" s="137"/>
      <c r="H552" s="137"/>
      <c r="I552" s="137"/>
      <c r="J552" s="137"/>
      <c r="K552" s="137"/>
      <c r="L552" s="137"/>
      <c r="M552" s="137"/>
      <c r="N552" s="137"/>
      <c r="O552" s="137"/>
      <c r="P552" s="137"/>
      <c r="Q552" s="137"/>
      <c r="R552" s="137"/>
      <c r="S552" s="137"/>
      <c r="T552" s="137"/>
      <c r="U552" s="137"/>
      <c r="V552" s="137"/>
      <c r="W552" s="137"/>
      <c r="X552" s="137"/>
      <c r="Y552" s="137"/>
      <c r="Z552" s="137"/>
      <c r="AA552" s="137"/>
      <c r="AB552" s="137"/>
      <c r="AC552" s="137"/>
      <c r="AD552" s="137"/>
      <c r="AE552" s="137"/>
      <c r="AF552" s="137"/>
      <c r="AG552" s="137"/>
      <c r="AH552" s="137"/>
      <c r="AI552" s="137"/>
      <c r="AJ552" s="137"/>
      <c r="AK552" s="137"/>
      <c r="AL552" s="137"/>
      <c r="AM552" s="137"/>
      <c r="AN552" s="137"/>
      <c r="AO552" s="137"/>
      <c r="AP552" s="137"/>
      <c r="AQ552" s="137"/>
      <c r="AR552" s="137"/>
    </row>
    <row r="553" spans="1:44" ht="15.6" x14ac:dyDescent="0.3">
      <c r="A553" s="137"/>
      <c r="B553" s="137"/>
      <c r="C553" s="137"/>
      <c r="D553" s="137"/>
      <c r="E553" s="137"/>
      <c r="F553" s="137"/>
      <c r="G553" s="137"/>
      <c r="H553" s="137"/>
      <c r="I553" s="137"/>
      <c r="J553" s="137"/>
      <c r="K553" s="137"/>
      <c r="L553" s="137"/>
      <c r="M553" s="137"/>
      <c r="N553" s="137"/>
      <c r="O553" s="137"/>
      <c r="P553" s="137"/>
      <c r="Q553" s="137"/>
      <c r="R553" s="137"/>
      <c r="S553" s="137"/>
      <c r="T553" s="137"/>
      <c r="U553" s="137"/>
      <c r="V553" s="137"/>
      <c r="W553" s="137"/>
      <c r="X553" s="137"/>
      <c r="Y553" s="137"/>
      <c r="Z553" s="137"/>
      <c r="AA553" s="137"/>
      <c r="AB553" s="137"/>
      <c r="AC553" s="137"/>
      <c r="AD553" s="137"/>
      <c r="AE553" s="137"/>
      <c r="AF553" s="137"/>
      <c r="AG553" s="137"/>
      <c r="AH553" s="137"/>
      <c r="AI553" s="137"/>
      <c r="AJ553" s="137"/>
      <c r="AK553" s="137"/>
      <c r="AL553" s="137"/>
      <c r="AM553" s="137"/>
      <c r="AN553" s="137"/>
      <c r="AO553" s="137"/>
      <c r="AP553" s="137"/>
      <c r="AQ553" s="137"/>
      <c r="AR553" s="137"/>
    </row>
    <row r="554" spans="1:44" ht="15.6" x14ac:dyDescent="0.3">
      <c r="A554" s="137"/>
      <c r="B554" s="137"/>
      <c r="C554" s="137"/>
      <c r="D554" s="137"/>
      <c r="E554" s="137"/>
      <c r="F554" s="137"/>
      <c r="G554" s="137"/>
      <c r="H554" s="137"/>
      <c r="I554" s="137"/>
      <c r="J554" s="137"/>
      <c r="K554" s="137"/>
      <c r="L554" s="137"/>
      <c r="M554" s="137"/>
      <c r="N554" s="137"/>
      <c r="O554" s="137"/>
      <c r="P554" s="137"/>
      <c r="Q554" s="137"/>
      <c r="R554" s="137"/>
      <c r="S554" s="137"/>
      <c r="T554" s="137"/>
      <c r="U554" s="137"/>
      <c r="V554" s="137"/>
      <c r="W554" s="137"/>
      <c r="X554" s="137"/>
      <c r="Y554" s="137"/>
      <c r="Z554" s="137"/>
      <c r="AA554" s="137"/>
      <c r="AB554" s="137"/>
      <c r="AC554" s="137"/>
      <c r="AD554" s="137"/>
      <c r="AE554" s="137"/>
      <c r="AF554" s="137"/>
      <c r="AG554" s="137"/>
      <c r="AH554" s="137"/>
      <c r="AI554" s="137"/>
      <c r="AJ554" s="137"/>
      <c r="AK554" s="137"/>
      <c r="AL554" s="137"/>
      <c r="AM554" s="137"/>
      <c r="AN554" s="137"/>
      <c r="AO554" s="137"/>
      <c r="AP554" s="137"/>
      <c r="AQ554" s="137"/>
      <c r="AR554" s="137"/>
    </row>
    <row r="555" spans="1:44" ht="15.6" x14ac:dyDescent="0.3">
      <c r="A555" s="137"/>
      <c r="B555" s="137"/>
      <c r="C555" s="137"/>
      <c r="D555" s="137"/>
      <c r="E555" s="137"/>
      <c r="F555" s="137"/>
      <c r="G555" s="137"/>
      <c r="H555" s="137"/>
      <c r="I555" s="137"/>
      <c r="J555" s="137"/>
      <c r="K555" s="137"/>
      <c r="L555" s="137"/>
      <c r="M555" s="137"/>
      <c r="N555" s="137"/>
      <c r="O555" s="137"/>
      <c r="P555" s="137"/>
      <c r="Q555" s="137"/>
      <c r="R555" s="137"/>
      <c r="S555" s="137"/>
      <c r="T555" s="137"/>
      <c r="U555" s="137"/>
      <c r="V555" s="137"/>
      <c r="W555" s="137"/>
      <c r="X555" s="137"/>
      <c r="Y555" s="137"/>
      <c r="Z555" s="137"/>
      <c r="AA555" s="137"/>
      <c r="AB555" s="137"/>
      <c r="AC555" s="137"/>
      <c r="AD555" s="137"/>
      <c r="AE555" s="137"/>
      <c r="AF555" s="137"/>
      <c r="AG555" s="137"/>
      <c r="AH555" s="137"/>
      <c r="AI555" s="137"/>
      <c r="AJ555" s="137"/>
      <c r="AK555" s="137"/>
      <c r="AL555" s="137"/>
      <c r="AM555" s="137"/>
      <c r="AN555" s="137"/>
      <c r="AO555" s="137"/>
      <c r="AP555" s="137"/>
      <c r="AQ555" s="137"/>
      <c r="AR555" s="137"/>
    </row>
    <row r="556" spans="1:44" ht="15.6" x14ac:dyDescent="0.3">
      <c r="A556" s="137"/>
      <c r="B556" s="137"/>
      <c r="C556" s="137"/>
      <c r="D556" s="137"/>
      <c r="E556" s="137"/>
      <c r="F556" s="137"/>
      <c r="G556" s="137"/>
      <c r="H556" s="137"/>
      <c r="I556" s="137"/>
      <c r="J556" s="137"/>
      <c r="K556" s="137"/>
      <c r="L556" s="137"/>
      <c r="M556" s="137"/>
      <c r="N556" s="137"/>
      <c r="O556" s="137"/>
      <c r="P556" s="137"/>
      <c r="Q556" s="137"/>
      <c r="R556" s="137"/>
      <c r="S556" s="137"/>
      <c r="T556" s="137"/>
      <c r="U556" s="137"/>
      <c r="V556" s="137"/>
      <c r="W556" s="137"/>
      <c r="X556" s="137"/>
      <c r="Y556" s="137"/>
      <c r="Z556" s="137"/>
      <c r="AA556" s="137"/>
      <c r="AB556" s="137"/>
      <c r="AC556" s="137"/>
      <c r="AD556" s="137"/>
      <c r="AE556" s="137"/>
      <c r="AF556" s="137"/>
      <c r="AG556" s="137"/>
      <c r="AH556" s="137"/>
      <c r="AI556" s="137"/>
      <c r="AJ556" s="137"/>
      <c r="AK556" s="137"/>
      <c r="AL556" s="137"/>
      <c r="AM556" s="137"/>
      <c r="AN556" s="137"/>
      <c r="AO556" s="137"/>
      <c r="AP556" s="137"/>
      <c r="AQ556" s="137"/>
      <c r="AR556" s="137"/>
    </row>
    <row r="557" spans="1:44" ht="15.6" x14ac:dyDescent="0.3">
      <c r="A557" s="137"/>
      <c r="B557" s="137"/>
      <c r="C557" s="137"/>
      <c r="D557" s="137"/>
      <c r="E557" s="137"/>
      <c r="F557" s="137"/>
      <c r="G557" s="137"/>
      <c r="H557" s="137"/>
      <c r="I557" s="137"/>
      <c r="J557" s="137"/>
      <c r="K557" s="137"/>
      <c r="L557" s="137"/>
      <c r="M557" s="137"/>
      <c r="N557" s="137"/>
      <c r="O557" s="137"/>
      <c r="P557" s="137"/>
      <c r="Q557" s="137"/>
      <c r="R557" s="137"/>
      <c r="S557" s="137"/>
      <c r="T557" s="137"/>
      <c r="U557" s="137"/>
      <c r="V557" s="137"/>
      <c r="W557" s="137"/>
      <c r="X557" s="137"/>
      <c r="Y557" s="137"/>
      <c r="Z557" s="137"/>
      <c r="AA557" s="137"/>
      <c r="AB557" s="137"/>
      <c r="AC557" s="137"/>
      <c r="AD557" s="137"/>
      <c r="AE557" s="137"/>
      <c r="AF557" s="137"/>
      <c r="AG557" s="137"/>
      <c r="AH557" s="137"/>
      <c r="AI557" s="137"/>
      <c r="AJ557" s="137"/>
      <c r="AK557" s="137"/>
      <c r="AL557" s="137"/>
      <c r="AM557" s="137"/>
      <c r="AN557" s="137"/>
      <c r="AO557" s="137"/>
      <c r="AP557" s="137"/>
      <c r="AQ557" s="137"/>
      <c r="AR557" s="137"/>
    </row>
    <row r="558" spans="1:44" ht="15.6" x14ac:dyDescent="0.3">
      <c r="A558" s="137"/>
      <c r="B558" s="137"/>
      <c r="C558" s="137"/>
      <c r="D558" s="137"/>
      <c r="E558" s="137"/>
      <c r="F558" s="137"/>
      <c r="G558" s="137"/>
      <c r="H558" s="137"/>
      <c r="I558" s="137"/>
      <c r="J558" s="137"/>
      <c r="K558" s="137"/>
      <c r="L558" s="137"/>
      <c r="M558" s="137"/>
      <c r="N558" s="137"/>
      <c r="O558" s="137"/>
      <c r="P558" s="137"/>
      <c r="Q558" s="137"/>
      <c r="R558" s="137"/>
      <c r="S558" s="137"/>
      <c r="T558" s="137"/>
      <c r="U558" s="137"/>
      <c r="V558" s="137"/>
      <c r="W558" s="137"/>
      <c r="X558" s="137"/>
      <c r="Y558" s="137"/>
      <c r="Z558" s="137"/>
      <c r="AA558" s="137"/>
      <c r="AB558" s="137"/>
      <c r="AC558" s="137"/>
      <c r="AD558" s="137"/>
      <c r="AE558" s="137"/>
      <c r="AF558" s="137"/>
      <c r="AG558" s="137"/>
      <c r="AH558" s="137"/>
      <c r="AI558" s="137"/>
      <c r="AJ558" s="137"/>
      <c r="AK558" s="137"/>
      <c r="AL558" s="137"/>
      <c r="AM558" s="137"/>
      <c r="AN558" s="137"/>
      <c r="AO558" s="137"/>
      <c r="AP558" s="137"/>
      <c r="AQ558" s="137"/>
      <c r="AR558" s="137"/>
    </row>
    <row r="559" spans="1:44" ht="15.6" x14ac:dyDescent="0.3">
      <c r="A559" s="137"/>
      <c r="B559" s="137"/>
      <c r="C559" s="137"/>
      <c r="D559" s="137"/>
      <c r="E559" s="137"/>
      <c r="F559" s="137"/>
      <c r="G559" s="137"/>
      <c r="H559" s="137"/>
      <c r="I559" s="137"/>
      <c r="J559" s="137"/>
      <c r="K559" s="137"/>
      <c r="L559" s="137"/>
      <c r="M559" s="137"/>
      <c r="N559" s="137"/>
      <c r="O559" s="137"/>
      <c r="P559" s="137"/>
      <c r="Q559" s="137"/>
      <c r="R559" s="137"/>
      <c r="S559" s="137"/>
      <c r="T559" s="137"/>
      <c r="U559" s="137"/>
      <c r="V559" s="137"/>
      <c r="W559" s="137"/>
      <c r="X559" s="137"/>
      <c r="Y559" s="137"/>
      <c r="Z559" s="137"/>
      <c r="AA559" s="137"/>
      <c r="AB559" s="137"/>
      <c r="AC559" s="137"/>
      <c r="AD559" s="137"/>
      <c r="AE559" s="137"/>
      <c r="AF559" s="137"/>
      <c r="AG559" s="137"/>
      <c r="AH559" s="137"/>
      <c r="AI559" s="137"/>
      <c r="AJ559" s="137"/>
      <c r="AK559" s="137"/>
      <c r="AL559" s="137"/>
      <c r="AM559" s="137"/>
      <c r="AN559" s="137"/>
      <c r="AO559" s="137"/>
      <c r="AP559" s="137"/>
      <c r="AQ559" s="137"/>
      <c r="AR559" s="137"/>
    </row>
    <row r="560" spans="1:44" ht="15.6" x14ac:dyDescent="0.3">
      <c r="A560" s="137"/>
      <c r="B560" s="137"/>
      <c r="C560" s="137"/>
      <c r="D560" s="137"/>
      <c r="E560" s="137"/>
      <c r="F560" s="137"/>
      <c r="G560" s="137"/>
      <c r="H560" s="137"/>
      <c r="I560" s="137"/>
      <c r="J560" s="137"/>
      <c r="K560" s="137"/>
      <c r="L560" s="137"/>
      <c r="M560" s="137"/>
      <c r="N560" s="137"/>
      <c r="O560" s="137"/>
      <c r="P560" s="137"/>
      <c r="Q560" s="137"/>
      <c r="R560" s="137"/>
      <c r="S560" s="137"/>
      <c r="T560" s="137"/>
      <c r="U560" s="137"/>
      <c r="V560" s="137"/>
      <c r="W560" s="137"/>
      <c r="X560" s="137"/>
      <c r="Y560" s="137"/>
      <c r="Z560" s="137"/>
      <c r="AA560" s="137"/>
      <c r="AB560" s="137"/>
      <c r="AC560" s="137"/>
      <c r="AD560" s="137"/>
      <c r="AE560" s="137"/>
      <c r="AF560" s="137"/>
      <c r="AG560" s="137"/>
      <c r="AH560" s="137"/>
      <c r="AI560" s="137"/>
      <c r="AJ560" s="137"/>
      <c r="AK560" s="137"/>
      <c r="AL560" s="137"/>
      <c r="AM560" s="137"/>
      <c r="AN560" s="137"/>
      <c r="AO560" s="137"/>
      <c r="AP560" s="137"/>
      <c r="AQ560" s="137"/>
      <c r="AR560" s="137"/>
    </row>
    <row r="561" spans="1:44" ht="15.6" x14ac:dyDescent="0.3">
      <c r="A561" s="137"/>
      <c r="B561" s="137"/>
      <c r="C561" s="137"/>
      <c r="D561" s="137"/>
      <c r="E561" s="137"/>
      <c r="F561" s="137"/>
      <c r="G561" s="137"/>
      <c r="H561" s="137"/>
      <c r="I561" s="137"/>
      <c r="J561" s="137"/>
      <c r="K561" s="137"/>
      <c r="L561" s="137"/>
      <c r="M561" s="137"/>
      <c r="N561" s="137"/>
      <c r="O561" s="137"/>
      <c r="P561" s="137"/>
      <c r="Q561" s="137"/>
      <c r="R561" s="137"/>
      <c r="S561" s="137"/>
      <c r="T561" s="137"/>
      <c r="U561" s="137"/>
      <c r="V561" s="137"/>
      <c r="W561" s="137"/>
      <c r="X561" s="137"/>
      <c r="Y561" s="137"/>
      <c r="Z561" s="137"/>
      <c r="AA561" s="137"/>
      <c r="AB561" s="137"/>
      <c r="AC561" s="137"/>
      <c r="AD561" s="137"/>
      <c r="AE561" s="137"/>
      <c r="AF561" s="137"/>
      <c r="AG561" s="137"/>
      <c r="AH561" s="137"/>
      <c r="AI561" s="137"/>
      <c r="AJ561" s="137"/>
      <c r="AK561" s="137"/>
      <c r="AL561" s="137"/>
      <c r="AM561" s="137"/>
      <c r="AN561" s="137"/>
      <c r="AO561" s="137"/>
      <c r="AP561" s="137"/>
      <c r="AQ561" s="137"/>
      <c r="AR561" s="137"/>
    </row>
    <row r="562" spans="1:44" ht="15.6" x14ac:dyDescent="0.3">
      <c r="A562" s="137"/>
      <c r="B562" s="137"/>
      <c r="C562" s="137"/>
      <c r="D562" s="137"/>
      <c r="E562" s="137"/>
      <c r="F562" s="137"/>
      <c r="G562" s="137"/>
      <c r="H562" s="137"/>
      <c r="I562" s="137"/>
      <c r="J562" s="137"/>
      <c r="K562" s="137"/>
      <c r="L562" s="137"/>
      <c r="M562" s="137"/>
      <c r="N562" s="137"/>
      <c r="O562" s="137"/>
      <c r="P562" s="137"/>
      <c r="Q562" s="137"/>
      <c r="R562" s="137"/>
      <c r="S562" s="137"/>
      <c r="T562" s="137"/>
      <c r="U562" s="137"/>
      <c r="V562" s="137"/>
      <c r="W562" s="137"/>
      <c r="X562" s="137"/>
      <c r="Y562" s="137"/>
      <c r="Z562" s="137"/>
      <c r="AA562" s="137"/>
      <c r="AB562" s="137"/>
      <c r="AC562" s="137"/>
      <c r="AD562" s="137"/>
      <c r="AE562" s="137"/>
      <c r="AF562" s="137"/>
      <c r="AG562" s="137"/>
      <c r="AH562" s="137"/>
      <c r="AI562" s="137"/>
      <c r="AJ562" s="137"/>
      <c r="AK562" s="137"/>
      <c r="AL562" s="137"/>
      <c r="AM562" s="137"/>
      <c r="AN562" s="137"/>
      <c r="AO562" s="137"/>
      <c r="AP562" s="137"/>
      <c r="AQ562" s="137"/>
      <c r="AR562" s="137"/>
    </row>
    <row r="563" spans="1:44" ht="15.6" x14ac:dyDescent="0.3">
      <c r="A563" s="137"/>
      <c r="B563" s="137"/>
      <c r="C563" s="137"/>
      <c r="D563" s="137"/>
      <c r="E563" s="137"/>
      <c r="F563" s="137"/>
      <c r="G563" s="137"/>
      <c r="H563" s="137"/>
      <c r="I563" s="137"/>
      <c r="J563" s="137"/>
      <c r="K563" s="137"/>
      <c r="L563" s="137"/>
      <c r="M563" s="137"/>
      <c r="N563" s="137"/>
      <c r="O563" s="137"/>
      <c r="P563" s="137"/>
      <c r="Q563" s="137"/>
      <c r="R563" s="137"/>
      <c r="S563" s="137"/>
      <c r="T563" s="137"/>
      <c r="U563" s="137"/>
      <c r="V563" s="137"/>
      <c r="W563" s="137"/>
      <c r="X563" s="137"/>
      <c r="Y563" s="137"/>
      <c r="Z563" s="137"/>
      <c r="AA563" s="137"/>
      <c r="AB563" s="137"/>
      <c r="AC563" s="137"/>
      <c r="AD563" s="137"/>
      <c r="AE563" s="137"/>
      <c r="AF563" s="137"/>
      <c r="AG563" s="137"/>
      <c r="AH563" s="137"/>
      <c r="AI563" s="137"/>
      <c r="AJ563" s="137"/>
      <c r="AK563" s="137"/>
      <c r="AL563" s="137"/>
      <c r="AM563" s="137"/>
      <c r="AN563" s="137"/>
      <c r="AO563" s="137"/>
      <c r="AP563" s="137"/>
      <c r="AQ563" s="137"/>
      <c r="AR563" s="137"/>
    </row>
    <row r="564" spans="1:44" ht="15.6" x14ac:dyDescent="0.3">
      <c r="A564" s="137"/>
      <c r="B564" s="137"/>
      <c r="C564" s="137"/>
      <c r="D564" s="137"/>
      <c r="E564" s="137"/>
      <c r="F564" s="137"/>
      <c r="G564" s="137"/>
      <c r="H564" s="137"/>
      <c r="I564" s="137"/>
      <c r="J564" s="137"/>
      <c r="K564" s="137"/>
      <c r="L564" s="137"/>
      <c r="M564" s="137"/>
      <c r="N564" s="137"/>
      <c r="O564" s="137"/>
      <c r="P564" s="137"/>
      <c r="Q564" s="137"/>
      <c r="R564" s="137"/>
      <c r="S564" s="137"/>
      <c r="T564" s="137"/>
      <c r="U564" s="137"/>
      <c r="V564" s="137"/>
      <c r="W564" s="137"/>
      <c r="X564" s="137"/>
      <c r="Y564" s="137"/>
      <c r="Z564" s="137"/>
      <c r="AA564" s="137"/>
      <c r="AB564" s="137"/>
      <c r="AC564" s="137"/>
      <c r="AD564" s="137"/>
      <c r="AE564" s="137"/>
      <c r="AF564" s="137"/>
      <c r="AG564" s="137"/>
      <c r="AH564" s="137"/>
      <c r="AI564" s="137"/>
      <c r="AJ564" s="137"/>
      <c r="AK564" s="137"/>
      <c r="AL564" s="137"/>
      <c r="AM564" s="137"/>
      <c r="AN564" s="137"/>
      <c r="AO564" s="137"/>
      <c r="AP564" s="137"/>
      <c r="AQ564" s="137"/>
      <c r="AR564" s="137"/>
    </row>
    <row r="565" spans="1:44" ht="15.6" x14ac:dyDescent="0.3">
      <c r="A565" s="137"/>
      <c r="B565" s="137"/>
      <c r="C565" s="137"/>
      <c r="D565" s="137"/>
      <c r="E565" s="137"/>
      <c r="F565" s="137"/>
      <c r="G565" s="137"/>
      <c r="H565" s="137"/>
      <c r="I565" s="137"/>
      <c r="J565" s="137"/>
      <c r="K565" s="137"/>
      <c r="L565" s="137"/>
      <c r="M565" s="137"/>
      <c r="N565" s="137"/>
      <c r="O565" s="137"/>
      <c r="P565" s="137"/>
      <c r="Q565" s="137"/>
      <c r="R565" s="137"/>
      <c r="S565" s="137"/>
      <c r="T565" s="137"/>
      <c r="U565" s="137"/>
      <c r="V565" s="137"/>
      <c r="W565" s="137"/>
      <c r="X565" s="137"/>
      <c r="Y565" s="137"/>
      <c r="Z565" s="137"/>
      <c r="AA565" s="137"/>
      <c r="AB565" s="137"/>
      <c r="AC565" s="137"/>
      <c r="AD565" s="137"/>
      <c r="AE565" s="137"/>
      <c r="AF565" s="137"/>
      <c r="AG565" s="137"/>
      <c r="AH565" s="137"/>
      <c r="AI565" s="137"/>
      <c r="AJ565" s="137"/>
      <c r="AK565" s="137"/>
      <c r="AL565" s="137"/>
      <c r="AM565" s="137"/>
      <c r="AN565" s="137"/>
      <c r="AO565" s="137"/>
      <c r="AP565" s="137"/>
      <c r="AQ565" s="137"/>
      <c r="AR565" s="137"/>
    </row>
    <row r="566" spans="1:44" ht="15.6" x14ac:dyDescent="0.3">
      <c r="A566" s="137"/>
      <c r="B566" s="137"/>
      <c r="C566" s="137"/>
      <c r="D566" s="137"/>
      <c r="E566" s="137"/>
      <c r="F566" s="137"/>
      <c r="G566" s="137"/>
      <c r="H566" s="137"/>
      <c r="I566" s="137"/>
      <c r="J566" s="137"/>
      <c r="K566" s="137"/>
      <c r="L566" s="137"/>
      <c r="M566" s="137"/>
      <c r="N566" s="137"/>
      <c r="O566" s="137"/>
      <c r="P566" s="137"/>
      <c r="Q566" s="137"/>
      <c r="R566" s="137"/>
      <c r="S566" s="137"/>
      <c r="T566" s="137"/>
      <c r="U566" s="137"/>
      <c r="V566" s="137"/>
      <c r="W566" s="137"/>
      <c r="X566" s="137"/>
      <c r="Y566" s="137"/>
      <c r="Z566" s="137"/>
      <c r="AA566" s="137"/>
      <c r="AB566" s="137"/>
      <c r="AC566" s="137"/>
      <c r="AD566" s="137"/>
      <c r="AE566" s="137"/>
      <c r="AF566" s="137"/>
      <c r="AG566" s="137"/>
      <c r="AH566" s="137"/>
      <c r="AI566" s="137"/>
      <c r="AJ566" s="137"/>
      <c r="AK566" s="137"/>
      <c r="AL566" s="137"/>
      <c r="AM566" s="137"/>
      <c r="AN566" s="137"/>
      <c r="AO566" s="137"/>
      <c r="AP566" s="137"/>
      <c r="AQ566" s="137"/>
      <c r="AR566" s="137"/>
    </row>
    <row r="567" spans="1:44" ht="15.6" x14ac:dyDescent="0.3">
      <c r="A567" s="137"/>
      <c r="B567" s="137"/>
      <c r="C567" s="137"/>
      <c r="D567" s="137"/>
      <c r="E567" s="137"/>
      <c r="F567" s="137"/>
      <c r="G567" s="137"/>
      <c r="H567" s="137"/>
      <c r="I567" s="137"/>
      <c r="J567" s="137"/>
      <c r="K567" s="137"/>
      <c r="L567" s="137"/>
      <c r="M567" s="137"/>
      <c r="N567" s="137"/>
      <c r="O567" s="137"/>
      <c r="P567" s="137"/>
      <c r="Q567" s="137"/>
      <c r="R567" s="137"/>
      <c r="S567" s="137"/>
      <c r="T567" s="137"/>
      <c r="U567" s="137"/>
      <c r="V567" s="137"/>
      <c r="W567" s="137"/>
      <c r="X567" s="137"/>
      <c r="Y567" s="137"/>
      <c r="Z567" s="137"/>
      <c r="AA567" s="137"/>
      <c r="AB567" s="137"/>
      <c r="AC567" s="137"/>
      <c r="AD567" s="137"/>
      <c r="AE567" s="137"/>
      <c r="AF567" s="137"/>
      <c r="AG567" s="137"/>
      <c r="AH567" s="137"/>
      <c r="AI567" s="137"/>
      <c r="AJ567" s="137"/>
      <c r="AK567" s="137"/>
      <c r="AL567" s="137"/>
      <c r="AM567" s="137"/>
      <c r="AN567" s="137"/>
      <c r="AO567" s="137"/>
      <c r="AP567" s="137"/>
      <c r="AQ567" s="137"/>
      <c r="AR567" s="137"/>
    </row>
    <row r="568" spans="1:44" ht="15.6" x14ac:dyDescent="0.3">
      <c r="A568" s="137"/>
      <c r="B568" s="137"/>
      <c r="C568" s="137"/>
      <c r="D568" s="137"/>
      <c r="E568" s="137"/>
      <c r="F568" s="137"/>
      <c r="G568" s="137"/>
      <c r="H568" s="137"/>
      <c r="I568" s="137"/>
      <c r="J568" s="137"/>
      <c r="K568" s="137"/>
      <c r="L568" s="137"/>
      <c r="M568" s="137"/>
      <c r="N568" s="137"/>
      <c r="O568" s="137"/>
      <c r="P568" s="137"/>
      <c r="Q568" s="137"/>
      <c r="R568" s="137"/>
      <c r="S568" s="137"/>
      <c r="T568" s="137"/>
      <c r="U568" s="137"/>
      <c r="V568" s="137"/>
      <c r="W568" s="137"/>
      <c r="X568" s="137"/>
      <c r="Y568" s="137"/>
      <c r="Z568" s="137"/>
      <c r="AA568" s="137"/>
      <c r="AB568" s="137"/>
      <c r="AC568" s="137"/>
      <c r="AD568" s="137"/>
      <c r="AE568" s="137"/>
      <c r="AF568" s="137"/>
      <c r="AG568" s="137"/>
      <c r="AH568" s="137"/>
      <c r="AI568" s="137"/>
      <c r="AJ568" s="137"/>
      <c r="AK568" s="137"/>
      <c r="AL568" s="137"/>
      <c r="AM568" s="137"/>
      <c r="AN568" s="137"/>
      <c r="AO568" s="137"/>
      <c r="AP568" s="137"/>
      <c r="AQ568" s="137"/>
      <c r="AR568" s="137"/>
    </row>
    <row r="569" spans="1:44" ht="15.6" x14ac:dyDescent="0.3">
      <c r="A569" s="137"/>
      <c r="B569" s="137"/>
      <c r="C569" s="137"/>
      <c r="D569" s="137"/>
      <c r="E569" s="137"/>
      <c r="F569" s="137"/>
      <c r="G569" s="137"/>
      <c r="H569" s="137"/>
      <c r="I569" s="137"/>
      <c r="J569" s="137"/>
      <c r="K569" s="137"/>
      <c r="L569" s="137"/>
      <c r="M569" s="137"/>
      <c r="N569" s="137"/>
      <c r="O569" s="137"/>
      <c r="P569" s="137"/>
      <c r="Q569" s="137"/>
      <c r="R569" s="137"/>
      <c r="S569" s="137"/>
      <c r="T569" s="137"/>
      <c r="U569" s="137"/>
      <c r="V569" s="137"/>
      <c r="W569" s="137"/>
      <c r="X569" s="137"/>
      <c r="Y569" s="137"/>
      <c r="Z569" s="137"/>
      <c r="AA569" s="137"/>
      <c r="AB569" s="137"/>
      <c r="AC569" s="137"/>
      <c r="AD569" s="137"/>
      <c r="AE569" s="137"/>
      <c r="AF569" s="137"/>
      <c r="AG569" s="137"/>
      <c r="AH569" s="137"/>
      <c r="AI569" s="137"/>
      <c r="AJ569" s="137"/>
      <c r="AK569" s="137"/>
      <c r="AL569" s="137"/>
      <c r="AM569" s="137"/>
      <c r="AN569" s="137"/>
      <c r="AO569" s="137"/>
      <c r="AP569" s="137"/>
      <c r="AQ569" s="137"/>
      <c r="AR569" s="137"/>
    </row>
    <row r="570" spans="1:44" ht="15.6" x14ac:dyDescent="0.3">
      <c r="A570" s="137"/>
      <c r="B570" s="137"/>
      <c r="C570" s="137"/>
      <c r="D570" s="137"/>
      <c r="E570" s="137"/>
      <c r="F570" s="137"/>
      <c r="G570" s="137"/>
      <c r="H570" s="137"/>
      <c r="I570" s="137"/>
      <c r="J570" s="137"/>
      <c r="K570" s="137"/>
      <c r="L570" s="137"/>
      <c r="M570" s="137"/>
      <c r="N570" s="137"/>
      <c r="O570" s="137"/>
      <c r="P570" s="137"/>
      <c r="Q570" s="137"/>
      <c r="R570" s="137"/>
      <c r="S570" s="137"/>
      <c r="T570" s="137"/>
      <c r="U570" s="137"/>
      <c r="V570" s="137"/>
      <c r="W570" s="137"/>
      <c r="X570" s="137"/>
      <c r="Y570" s="137"/>
      <c r="Z570" s="137"/>
      <c r="AA570" s="137"/>
      <c r="AB570" s="137"/>
      <c r="AC570" s="137"/>
      <c r="AD570" s="137"/>
      <c r="AE570" s="137"/>
      <c r="AF570" s="137"/>
      <c r="AG570" s="137"/>
      <c r="AH570" s="137"/>
      <c r="AI570" s="137"/>
      <c r="AJ570" s="137"/>
      <c r="AK570" s="137"/>
      <c r="AL570" s="137"/>
      <c r="AM570" s="137"/>
      <c r="AN570" s="137"/>
      <c r="AO570" s="137"/>
      <c r="AP570" s="137"/>
      <c r="AQ570" s="137"/>
      <c r="AR570" s="137"/>
    </row>
    <row r="571" spans="1:44" ht="15.6" x14ac:dyDescent="0.3">
      <c r="A571" s="137"/>
      <c r="B571" s="137"/>
      <c r="C571" s="137"/>
      <c r="D571" s="137"/>
      <c r="E571" s="137"/>
      <c r="F571" s="137"/>
      <c r="G571" s="137"/>
      <c r="H571" s="137"/>
      <c r="I571" s="137"/>
      <c r="J571" s="137"/>
      <c r="K571" s="137"/>
      <c r="L571" s="137"/>
      <c r="M571" s="137"/>
      <c r="N571" s="137"/>
      <c r="O571" s="137"/>
      <c r="P571" s="137"/>
      <c r="Q571" s="137"/>
      <c r="R571" s="137"/>
      <c r="S571" s="137"/>
      <c r="T571" s="137"/>
      <c r="U571" s="137"/>
      <c r="V571" s="137"/>
      <c r="W571" s="137"/>
      <c r="X571" s="137"/>
      <c r="Y571" s="137"/>
      <c r="Z571" s="137"/>
      <c r="AA571" s="137"/>
      <c r="AB571" s="137"/>
      <c r="AC571" s="137"/>
      <c r="AD571" s="137"/>
      <c r="AE571" s="137"/>
      <c r="AF571" s="137"/>
      <c r="AG571" s="137"/>
      <c r="AH571" s="137"/>
      <c r="AI571" s="137"/>
      <c r="AJ571" s="137"/>
      <c r="AK571" s="137"/>
      <c r="AL571" s="137"/>
      <c r="AM571" s="137"/>
      <c r="AN571" s="137"/>
      <c r="AO571" s="137"/>
      <c r="AP571" s="137"/>
      <c r="AQ571" s="137"/>
      <c r="AR571" s="137"/>
    </row>
    <row r="572" spans="1:44" ht="15.6" x14ac:dyDescent="0.3">
      <c r="A572" s="137"/>
      <c r="B572" s="137"/>
      <c r="C572" s="137"/>
      <c r="D572" s="137"/>
      <c r="E572" s="137"/>
      <c r="F572" s="137"/>
      <c r="G572" s="137"/>
      <c r="H572" s="137"/>
      <c r="I572" s="137"/>
      <c r="J572" s="137"/>
      <c r="K572" s="137"/>
      <c r="L572" s="137"/>
      <c r="M572" s="137"/>
      <c r="N572" s="137"/>
      <c r="O572" s="137"/>
      <c r="P572" s="137"/>
      <c r="Q572" s="137"/>
      <c r="R572" s="137"/>
      <c r="S572" s="137"/>
      <c r="T572" s="137"/>
      <c r="U572" s="137"/>
      <c r="V572" s="137"/>
      <c r="W572" s="137"/>
      <c r="X572" s="137"/>
      <c r="Y572" s="137"/>
      <c r="Z572" s="137"/>
      <c r="AA572" s="137"/>
      <c r="AB572" s="137"/>
      <c r="AC572" s="137"/>
      <c r="AD572" s="137"/>
      <c r="AE572" s="137"/>
      <c r="AF572" s="137"/>
      <c r="AG572" s="137"/>
      <c r="AH572" s="137"/>
      <c r="AI572" s="137"/>
      <c r="AJ572" s="137"/>
      <c r="AK572" s="137"/>
      <c r="AL572" s="137"/>
      <c r="AM572" s="137"/>
      <c r="AN572" s="137"/>
      <c r="AO572" s="137"/>
      <c r="AP572" s="137"/>
      <c r="AQ572" s="137"/>
      <c r="AR572" s="137"/>
    </row>
    <row r="573" spans="1:44" ht="15.6" x14ac:dyDescent="0.3">
      <c r="A573" s="137"/>
      <c r="B573" s="137"/>
      <c r="C573" s="137"/>
      <c r="D573" s="137"/>
      <c r="E573" s="137"/>
      <c r="F573" s="137"/>
      <c r="G573" s="137"/>
      <c r="H573" s="137"/>
      <c r="I573" s="137"/>
      <c r="J573" s="137"/>
      <c r="K573" s="137"/>
      <c r="L573" s="137"/>
      <c r="M573" s="137"/>
      <c r="N573" s="137"/>
      <c r="O573" s="137"/>
      <c r="P573" s="137"/>
      <c r="Q573" s="137"/>
      <c r="R573" s="137"/>
      <c r="S573" s="137"/>
      <c r="T573" s="137"/>
      <c r="U573" s="137"/>
      <c r="V573" s="137"/>
      <c r="W573" s="137"/>
      <c r="X573" s="137"/>
      <c r="Y573" s="137"/>
      <c r="Z573" s="137"/>
      <c r="AA573" s="137"/>
      <c r="AB573" s="137"/>
      <c r="AC573" s="137"/>
      <c r="AD573" s="137"/>
      <c r="AE573" s="137"/>
      <c r="AF573" s="137"/>
      <c r="AG573" s="137"/>
      <c r="AH573" s="137"/>
      <c r="AI573" s="137"/>
      <c r="AJ573" s="137"/>
      <c r="AK573" s="137"/>
      <c r="AL573" s="137"/>
      <c r="AM573" s="137"/>
      <c r="AN573" s="137"/>
      <c r="AO573" s="137"/>
      <c r="AP573" s="137"/>
      <c r="AQ573" s="137"/>
      <c r="AR573" s="137"/>
    </row>
    <row r="574" spans="1:44" ht="15.6" x14ac:dyDescent="0.3">
      <c r="A574" s="137"/>
      <c r="B574" s="137"/>
      <c r="C574" s="137"/>
      <c r="D574" s="137"/>
      <c r="E574" s="137"/>
      <c r="F574" s="137"/>
      <c r="G574" s="137"/>
      <c r="H574" s="137"/>
      <c r="I574" s="137"/>
      <c r="J574" s="137"/>
      <c r="K574" s="137"/>
      <c r="L574" s="137"/>
      <c r="M574" s="137"/>
      <c r="N574" s="137"/>
      <c r="O574" s="137"/>
      <c r="P574" s="137"/>
      <c r="Q574" s="137"/>
      <c r="R574" s="137"/>
      <c r="S574" s="137"/>
      <c r="T574" s="137"/>
      <c r="U574" s="137"/>
      <c r="V574" s="137"/>
      <c r="W574" s="137"/>
      <c r="X574" s="137"/>
      <c r="Y574" s="137"/>
      <c r="Z574" s="137"/>
      <c r="AA574" s="137"/>
      <c r="AB574" s="137"/>
      <c r="AC574" s="137"/>
      <c r="AD574" s="137"/>
      <c r="AE574" s="137"/>
      <c r="AF574" s="137"/>
      <c r="AG574" s="137"/>
      <c r="AH574" s="137"/>
      <c r="AI574" s="137"/>
      <c r="AJ574" s="137"/>
      <c r="AK574" s="137"/>
      <c r="AL574" s="137"/>
      <c r="AM574" s="137"/>
      <c r="AN574" s="137"/>
      <c r="AO574" s="137"/>
      <c r="AP574" s="137"/>
      <c r="AQ574" s="137"/>
      <c r="AR574" s="137"/>
    </row>
    <row r="575" spans="1:44" ht="15.6" x14ac:dyDescent="0.3">
      <c r="A575" s="137"/>
      <c r="B575" s="137"/>
      <c r="C575" s="137"/>
      <c r="D575" s="137"/>
      <c r="E575" s="137"/>
      <c r="F575" s="137"/>
      <c r="G575" s="137"/>
      <c r="H575" s="137"/>
      <c r="I575" s="137"/>
      <c r="J575" s="137"/>
      <c r="K575" s="137"/>
      <c r="L575" s="137"/>
      <c r="M575" s="137"/>
      <c r="N575" s="137"/>
      <c r="O575" s="137"/>
      <c r="P575" s="137"/>
      <c r="Q575" s="137"/>
      <c r="R575" s="137"/>
      <c r="S575" s="137"/>
      <c r="T575" s="137"/>
      <c r="U575" s="137"/>
      <c r="V575" s="137"/>
      <c r="W575" s="137"/>
      <c r="X575" s="137"/>
      <c r="Y575" s="137"/>
      <c r="Z575" s="137"/>
      <c r="AA575" s="137"/>
      <c r="AB575" s="137"/>
      <c r="AC575" s="137"/>
      <c r="AD575" s="137"/>
      <c r="AE575" s="137"/>
      <c r="AF575" s="137"/>
      <c r="AG575" s="137"/>
      <c r="AH575" s="137"/>
      <c r="AI575" s="137"/>
      <c r="AJ575" s="137"/>
      <c r="AK575" s="137"/>
      <c r="AL575" s="137"/>
      <c r="AM575" s="137"/>
      <c r="AN575" s="137"/>
      <c r="AO575" s="137"/>
      <c r="AP575" s="137"/>
      <c r="AQ575" s="137"/>
      <c r="AR575" s="137"/>
    </row>
    <row r="576" spans="1:44" ht="15.6" x14ac:dyDescent="0.3">
      <c r="A576" s="137"/>
      <c r="B576" s="137"/>
      <c r="C576" s="137"/>
      <c r="D576" s="137"/>
      <c r="E576" s="137"/>
      <c r="F576" s="137"/>
      <c r="G576" s="137"/>
      <c r="H576" s="137"/>
      <c r="I576" s="137"/>
      <c r="J576" s="137"/>
      <c r="K576" s="137"/>
      <c r="L576" s="137"/>
      <c r="M576" s="137"/>
      <c r="N576" s="137"/>
      <c r="O576" s="137"/>
      <c r="P576" s="137"/>
      <c r="Q576" s="137"/>
      <c r="R576" s="137"/>
      <c r="S576" s="137"/>
      <c r="T576" s="137"/>
      <c r="U576" s="137"/>
      <c r="V576" s="137"/>
      <c r="W576" s="137"/>
      <c r="X576" s="137"/>
      <c r="Y576" s="137"/>
      <c r="Z576" s="137"/>
      <c r="AA576" s="137"/>
      <c r="AB576" s="137"/>
      <c r="AC576" s="137"/>
      <c r="AD576" s="137"/>
      <c r="AE576" s="137"/>
      <c r="AF576" s="137"/>
      <c r="AG576" s="137"/>
      <c r="AH576" s="137"/>
      <c r="AI576" s="137"/>
      <c r="AJ576" s="137"/>
      <c r="AK576" s="137"/>
      <c r="AL576" s="137"/>
      <c r="AM576" s="137"/>
      <c r="AN576" s="137"/>
      <c r="AO576" s="137"/>
      <c r="AP576" s="137"/>
      <c r="AQ576" s="137"/>
      <c r="AR576" s="137"/>
    </row>
    <row r="577" spans="1:44" ht="15.6" x14ac:dyDescent="0.3">
      <c r="A577" s="137"/>
      <c r="B577" s="137"/>
      <c r="C577" s="137"/>
      <c r="D577" s="137"/>
      <c r="E577" s="137"/>
      <c r="F577" s="137"/>
      <c r="G577" s="137"/>
      <c r="H577" s="137"/>
      <c r="I577" s="137"/>
      <c r="J577" s="137"/>
      <c r="K577" s="137"/>
      <c r="L577" s="137"/>
      <c r="M577" s="137"/>
      <c r="N577" s="137"/>
      <c r="O577" s="137"/>
      <c r="P577" s="137"/>
      <c r="Q577" s="137"/>
      <c r="R577" s="137"/>
      <c r="S577" s="137"/>
      <c r="T577" s="137"/>
      <c r="U577" s="137"/>
      <c r="V577" s="137"/>
      <c r="W577" s="137"/>
      <c r="X577" s="137"/>
      <c r="Y577" s="137"/>
      <c r="Z577" s="137"/>
      <c r="AA577" s="137"/>
      <c r="AB577" s="137"/>
      <c r="AC577" s="137"/>
      <c r="AD577" s="137"/>
      <c r="AE577" s="137"/>
      <c r="AF577" s="137"/>
      <c r="AG577" s="137"/>
      <c r="AH577" s="137"/>
      <c r="AI577" s="137"/>
      <c r="AJ577" s="137"/>
      <c r="AK577" s="137"/>
      <c r="AL577" s="137"/>
      <c r="AM577" s="137"/>
      <c r="AN577" s="137"/>
      <c r="AO577" s="137"/>
      <c r="AP577" s="137"/>
      <c r="AQ577" s="137"/>
      <c r="AR577" s="137"/>
    </row>
    <row r="578" spans="1:44" ht="15.6" x14ac:dyDescent="0.3">
      <c r="A578" s="137"/>
      <c r="B578" s="137"/>
      <c r="C578" s="137"/>
      <c r="D578" s="137"/>
      <c r="E578" s="137"/>
      <c r="F578" s="137"/>
      <c r="G578" s="137"/>
      <c r="H578" s="137"/>
      <c r="I578" s="137"/>
      <c r="J578" s="137"/>
      <c r="K578" s="137"/>
      <c r="L578" s="137"/>
      <c r="M578" s="137"/>
      <c r="N578" s="137"/>
      <c r="O578" s="137"/>
      <c r="P578" s="137"/>
      <c r="Q578" s="137"/>
      <c r="R578" s="137"/>
      <c r="S578" s="137"/>
      <c r="T578" s="137"/>
      <c r="U578" s="137"/>
      <c r="V578" s="137"/>
      <c r="W578" s="137"/>
      <c r="X578" s="137"/>
      <c r="Y578" s="137"/>
      <c r="Z578" s="137"/>
      <c r="AA578" s="137"/>
      <c r="AB578" s="137"/>
      <c r="AC578" s="137"/>
      <c r="AD578" s="137"/>
      <c r="AE578" s="137"/>
      <c r="AF578" s="137"/>
      <c r="AG578" s="137"/>
      <c r="AH578" s="137"/>
      <c r="AI578" s="137"/>
      <c r="AJ578" s="137"/>
      <c r="AK578" s="137"/>
      <c r="AL578" s="137"/>
      <c r="AM578" s="137"/>
      <c r="AN578" s="137"/>
      <c r="AO578" s="137"/>
      <c r="AP578" s="137"/>
      <c r="AQ578" s="137"/>
      <c r="AR578" s="137"/>
    </row>
    <row r="579" spans="1:44" ht="15.6" x14ac:dyDescent="0.3">
      <c r="A579" s="137"/>
      <c r="B579" s="137"/>
      <c r="C579" s="137"/>
      <c r="D579" s="137"/>
      <c r="E579" s="137"/>
      <c r="F579" s="137"/>
      <c r="G579" s="137"/>
      <c r="H579" s="137"/>
      <c r="I579" s="137"/>
      <c r="J579" s="137"/>
      <c r="K579" s="137"/>
      <c r="L579" s="137"/>
      <c r="M579" s="137"/>
      <c r="N579" s="137"/>
      <c r="O579" s="137"/>
      <c r="P579" s="137"/>
      <c r="Q579" s="137"/>
      <c r="R579" s="137"/>
      <c r="S579" s="137"/>
      <c r="T579" s="137"/>
      <c r="U579" s="137"/>
      <c r="V579" s="137"/>
      <c r="W579" s="137"/>
      <c r="X579" s="137"/>
      <c r="Y579" s="137"/>
      <c r="Z579" s="137"/>
      <c r="AA579" s="137"/>
      <c r="AB579" s="137"/>
      <c r="AC579" s="137"/>
      <c r="AD579" s="137"/>
      <c r="AE579" s="137"/>
      <c r="AF579" s="137"/>
      <c r="AG579" s="137"/>
      <c r="AH579" s="137"/>
      <c r="AI579" s="137"/>
      <c r="AJ579" s="137"/>
      <c r="AK579" s="137"/>
      <c r="AL579" s="137"/>
      <c r="AM579" s="137"/>
      <c r="AN579" s="137"/>
      <c r="AO579" s="137"/>
      <c r="AP579" s="137"/>
      <c r="AQ579" s="137"/>
      <c r="AR579" s="137"/>
    </row>
    <row r="580" spans="1:44" ht="15.6" x14ac:dyDescent="0.3">
      <c r="A580" s="137"/>
      <c r="B580" s="137"/>
      <c r="C580" s="137"/>
      <c r="D580" s="137"/>
      <c r="E580" s="137"/>
      <c r="F580" s="137"/>
      <c r="G580" s="137"/>
      <c r="H580" s="137"/>
      <c r="I580" s="137"/>
      <c r="J580" s="137"/>
      <c r="K580" s="137"/>
      <c r="L580" s="137"/>
      <c r="M580" s="137"/>
      <c r="N580" s="137"/>
      <c r="O580" s="137"/>
      <c r="P580" s="137"/>
      <c r="Q580" s="137"/>
      <c r="R580" s="137"/>
      <c r="S580" s="137"/>
      <c r="T580" s="137"/>
      <c r="U580" s="137"/>
      <c r="V580" s="137"/>
      <c r="W580" s="137"/>
      <c r="X580" s="137"/>
      <c r="Y580" s="137"/>
      <c r="Z580" s="137"/>
      <c r="AA580" s="137"/>
      <c r="AB580" s="137"/>
      <c r="AC580" s="137"/>
      <c r="AD580" s="137"/>
      <c r="AE580" s="137"/>
      <c r="AF580" s="137"/>
      <c r="AG580" s="137"/>
      <c r="AH580" s="137"/>
      <c r="AI580" s="137"/>
      <c r="AJ580" s="137"/>
      <c r="AK580" s="137"/>
      <c r="AL580" s="137"/>
      <c r="AM580" s="137"/>
      <c r="AN580" s="137"/>
      <c r="AO580" s="137"/>
      <c r="AP580" s="137"/>
      <c r="AQ580" s="137"/>
      <c r="AR580" s="137"/>
    </row>
    <row r="581" spans="1:44" ht="15.6" x14ac:dyDescent="0.3">
      <c r="A581" s="137"/>
      <c r="B581" s="137"/>
      <c r="C581" s="137"/>
      <c r="D581" s="137"/>
      <c r="E581" s="137"/>
      <c r="F581" s="137"/>
      <c r="G581" s="137"/>
      <c r="H581" s="137"/>
      <c r="I581" s="137"/>
      <c r="J581" s="137"/>
      <c r="K581" s="137"/>
      <c r="L581" s="137"/>
      <c r="M581" s="137"/>
      <c r="N581" s="137"/>
      <c r="O581" s="137"/>
      <c r="P581" s="137"/>
      <c r="Q581" s="137"/>
      <c r="R581" s="137"/>
      <c r="S581" s="137"/>
      <c r="T581" s="137"/>
      <c r="U581" s="137"/>
      <c r="V581" s="137"/>
      <c r="W581" s="137"/>
      <c r="X581" s="137"/>
      <c r="Y581" s="137"/>
      <c r="Z581" s="137"/>
      <c r="AA581" s="137"/>
      <c r="AB581" s="137"/>
      <c r="AC581" s="137"/>
      <c r="AD581" s="137"/>
      <c r="AE581" s="137"/>
      <c r="AF581" s="137"/>
      <c r="AG581" s="137"/>
      <c r="AH581" s="137"/>
      <c r="AI581" s="137"/>
      <c r="AJ581" s="137"/>
      <c r="AK581" s="137"/>
      <c r="AL581" s="137"/>
      <c r="AM581" s="137"/>
      <c r="AN581" s="137"/>
      <c r="AO581" s="137"/>
      <c r="AP581" s="137"/>
      <c r="AQ581" s="137"/>
      <c r="AR581" s="137"/>
    </row>
    <row r="582" spans="1:44" ht="15.6" x14ac:dyDescent="0.3">
      <c r="A582" s="137"/>
      <c r="B582" s="137"/>
      <c r="C582" s="137"/>
      <c r="D582" s="137"/>
      <c r="E582" s="137"/>
      <c r="F582" s="137"/>
      <c r="G582" s="137"/>
      <c r="H582" s="137"/>
      <c r="I582" s="137"/>
      <c r="J582" s="137"/>
      <c r="K582" s="137"/>
      <c r="L582" s="137"/>
      <c r="M582" s="137"/>
      <c r="N582" s="137"/>
      <c r="O582" s="137"/>
      <c r="P582" s="137"/>
      <c r="Q582" s="137"/>
      <c r="R582" s="137"/>
      <c r="S582" s="137"/>
      <c r="T582" s="137"/>
      <c r="U582" s="137"/>
      <c r="V582" s="137"/>
      <c r="W582" s="137"/>
      <c r="X582" s="137"/>
      <c r="Y582" s="137"/>
      <c r="Z582" s="137"/>
      <c r="AA582" s="137"/>
      <c r="AB582" s="137"/>
      <c r="AC582" s="137"/>
      <c r="AD582" s="137"/>
      <c r="AE582" s="137"/>
      <c r="AF582" s="137"/>
      <c r="AG582" s="137"/>
      <c r="AH582" s="137"/>
      <c r="AI582" s="137"/>
      <c r="AJ582" s="137"/>
      <c r="AK582" s="137"/>
      <c r="AL582" s="137"/>
      <c r="AM582" s="137"/>
      <c r="AN582" s="137"/>
      <c r="AO582" s="137"/>
      <c r="AP582" s="137"/>
      <c r="AQ582" s="137"/>
      <c r="AR582" s="137"/>
    </row>
    <row r="583" spans="1:44" ht="15.6" x14ac:dyDescent="0.3">
      <c r="A583" s="137"/>
      <c r="B583" s="137"/>
      <c r="C583" s="137"/>
      <c r="D583" s="137"/>
      <c r="E583" s="137"/>
      <c r="F583" s="137"/>
      <c r="G583" s="137"/>
      <c r="H583" s="137"/>
      <c r="I583" s="137"/>
      <c r="J583" s="137"/>
      <c r="K583" s="137"/>
      <c r="L583" s="137"/>
      <c r="M583" s="137"/>
      <c r="N583" s="137"/>
      <c r="O583" s="137"/>
      <c r="P583" s="137"/>
      <c r="Q583" s="137"/>
      <c r="R583" s="137"/>
      <c r="S583" s="137"/>
      <c r="T583" s="137"/>
      <c r="U583" s="137"/>
      <c r="V583" s="137"/>
      <c r="W583" s="137"/>
      <c r="X583" s="137"/>
      <c r="Y583" s="137"/>
      <c r="Z583" s="137"/>
      <c r="AA583" s="137"/>
      <c r="AB583" s="137"/>
      <c r="AC583" s="137"/>
      <c r="AD583" s="137"/>
      <c r="AE583" s="137"/>
      <c r="AF583" s="137"/>
      <c r="AG583" s="137"/>
      <c r="AH583" s="137"/>
      <c r="AI583" s="137"/>
      <c r="AJ583" s="137"/>
      <c r="AK583" s="137"/>
      <c r="AL583" s="137"/>
      <c r="AM583" s="137"/>
      <c r="AN583" s="137"/>
      <c r="AO583" s="137"/>
      <c r="AP583" s="137"/>
      <c r="AQ583" s="137"/>
      <c r="AR583" s="137"/>
    </row>
    <row r="584" spans="1:44" ht="15.6" x14ac:dyDescent="0.3">
      <c r="A584" s="137"/>
      <c r="B584" s="137"/>
      <c r="C584" s="137"/>
      <c r="D584" s="137"/>
      <c r="E584" s="137"/>
      <c r="F584" s="137"/>
      <c r="G584" s="137"/>
      <c r="H584" s="137"/>
      <c r="I584" s="137"/>
      <c r="J584" s="137"/>
      <c r="K584" s="137"/>
      <c r="L584" s="137"/>
      <c r="M584" s="137"/>
      <c r="N584" s="137"/>
      <c r="O584" s="137"/>
      <c r="P584" s="137"/>
      <c r="Q584" s="137"/>
      <c r="R584" s="137"/>
      <c r="S584" s="137"/>
      <c r="T584" s="137"/>
      <c r="U584" s="137"/>
      <c r="V584" s="137"/>
      <c r="W584" s="137"/>
      <c r="X584" s="137"/>
      <c r="Y584" s="137"/>
      <c r="Z584" s="137"/>
      <c r="AA584" s="137"/>
      <c r="AB584" s="137"/>
      <c r="AC584" s="137"/>
      <c r="AD584" s="137"/>
      <c r="AE584" s="137"/>
      <c r="AF584" s="137"/>
      <c r="AG584" s="137"/>
      <c r="AH584" s="137"/>
      <c r="AI584" s="137"/>
      <c r="AJ584" s="137"/>
      <c r="AK584" s="137"/>
      <c r="AL584" s="137"/>
      <c r="AM584" s="137"/>
      <c r="AN584" s="137"/>
      <c r="AO584" s="137"/>
      <c r="AP584" s="137"/>
      <c r="AQ584" s="137"/>
      <c r="AR584" s="137"/>
    </row>
    <row r="585" spans="1:44" ht="15.6" x14ac:dyDescent="0.3">
      <c r="A585" s="137"/>
      <c r="B585" s="137"/>
      <c r="C585" s="137"/>
      <c r="D585" s="137"/>
      <c r="E585" s="137"/>
      <c r="F585" s="137"/>
      <c r="G585" s="137"/>
      <c r="H585" s="137"/>
      <c r="I585" s="137"/>
      <c r="J585" s="137"/>
      <c r="K585" s="137"/>
      <c r="L585" s="137"/>
      <c r="M585" s="137"/>
      <c r="N585" s="137"/>
      <c r="O585" s="137"/>
      <c r="P585" s="137"/>
      <c r="Q585" s="137"/>
      <c r="R585" s="137"/>
      <c r="S585" s="137"/>
      <c r="T585" s="137"/>
      <c r="U585" s="137"/>
      <c r="V585" s="137"/>
      <c r="W585" s="137"/>
      <c r="X585" s="137"/>
      <c r="Y585" s="137"/>
      <c r="Z585" s="137"/>
      <c r="AA585" s="137"/>
      <c r="AB585" s="137"/>
      <c r="AC585" s="137"/>
      <c r="AD585" s="137"/>
      <c r="AE585" s="137"/>
      <c r="AF585" s="137"/>
      <c r="AG585" s="137"/>
      <c r="AH585" s="137"/>
      <c r="AI585" s="137"/>
      <c r="AJ585" s="137"/>
      <c r="AK585" s="137"/>
      <c r="AL585" s="137"/>
      <c r="AM585" s="137"/>
      <c r="AN585" s="137"/>
      <c r="AO585" s="137"/>
      <c r="AP585" s="137"/>
      <c r="AQ585" s="137"/>
      <c r="AR585" s="137"/>
    </row>
    <row r="586" spans="1:44" ht="15.6" x14ac:dyDescent="0.3">
      <c r="A586" s="137"/>
      <c r="B586" s="137"/>
      <c r="C586" s="137"/>
      <c r="D586" s="137"/>
      <c r="E586" s="137"/>
      <c r="F586" s="137"/>
      <c r="G586" s="137"/>
      <c r="H586" s="137"/>
      <c r="I586" s="137"/>
      <c r="J586" s="137"/>
      <c r="K586" s="137"/>
      <c r="L586" s="137"/>
      <c r="M586" s="137"/>
      <c r="N586" s="137"/>
      <c r="O586" s="137"/>
      <c r="P586" s="137"/>
      <c r="Q586" s="137"/>
      <c r="R586" s="137"/>
      <c r="S586" s="137"/>
      <c r="T586" s="137"/>
      <c r="U586" s="137"/>
      <c r="V586" s="137"/>
      <c r="W586" s="137"/>
      <c r="X586" s="137"/>
      <c r="Y586" s="137"/>
      <c r="Z586" s="137"/>
      <c r="AA586" s="137"/>
      <c r="AB586" s="137"/>
      <c r="AC586" s="137"/>
      <c r="AD586" s="137"/>
      <c r="AE586" s="137"/>
      <c r="AF586" s="137"/>
      <c r="AG586" s="137"/>
      <c r="AH586" s="137"/>
      <c r="AI586" s="137"/>
      <c r="AJ586" s="137"/>
      <c r="AK586" s="137"/>
      <c r="AL586" s="137"/>
      <c r="AM586" s="137"/>
      <c r="AN586" s="137"/>
      <c r="AO586" s="137"/>
      <c r="AP586" s="137"/>
      <c r="AQ586" s="137"/>
      <c r="AR586" s="137"/>
    </row>
    <row r="587" spans="1:44" ht="15.6" x14ac:dyDescent="0.3">
      <c r="A587" s="137"/>
      <c r="B587" s="137"/>
      <c r="C587" s="137"/>
      <c r="D587" s="137"/>
      <c r="E587" s="137"/>
      <c r="F587" s="137"/>
      <c r="G587" s="137"/>
      <c r="H587" s="137"/>
      <c r="I587" s="137"/>
      <c r="J587" s="137"/>
      <c r="K587" s="137"/>
      <c r="L587" s="137"/>
      <c r="M587" s="137"/>
      <c r="N587" s="137"/>
      <c r="O587" s="137"/>
      <c r="P587" s="137"/>
      <c r="Q587" s="137"/>
      <c r="R587" s="137"/>
      <c r="S587" s="137"/>
      <c r="T587" s="137"/>
      <c r="U587" s="137"/>
      <c r="V587" s="137"/>
      <c r="W587" s="137"/>
      <c r="X587" s="137"/>
      <c r="Y587" s="137"/>
      <c r="Z587" s="137"/>
      <c r="AA587" s="137"/>
      <c r="AB587" s="137"/>
      <c r="AC587" s="137"/>
      <c r="AD587" s="137"/>
      <c r="AE587" s="137"/>
      <c r="AF587" s="137"/>
      <c r="AG587" s="137"/>
      <c r="AH587" s="137"/>
      <c r="AI587" s="137"/>
      <c r="AJ587" s="137"/>
      <c r="AK587" s="137"/>
      <c r="AL587" s="137"/>
      <c r="AM587" s="137"/>
      <c r="AN587" s="137"/>
      <c r="AO587" s="137"/>
      <c r="AP587" s="137"/>
      <c r="AQ587" s="137"/>
      <c r="AR587" s="137"/>
    </row>
    <row r="588" spans="1:44" ht="15.6" x14ac:dyDescent="0.3">
      <c r="A588" s="137"/>
      <c r="B588" s="137"/>
      <c r="C588" s="137"/>
      <c r="D588" s="137"/>
      <c r="E588" s="137"/>
      <c r="F588" s="137"/>
      <c r="G588" s="137"/>
      <c r="H588" s="137"/>
      <c r="I588" s="137"/>
      <c r="J588" s="137"/>
      <c r="K588" s="137"/>
      <c r="L588" s="137"/>
      <c r="M588" s="137"/>
      <c r="N588" s="137"/>
      <c r="O588" s="137"/>
      <c r="P588" s="137"/>
      <c r="Q588" s="137"/>
      <c r="R588" s="137"/>
      <c r="S588" s="137"/>
      <c r="T588" s="137"/>
      <c r="U588" s="137"/>
      <c r="V588" s="137"/>
      <c r="W588" s="137"/>
      <c r="X588" s="137"/>
      <c r="Y588" s="137"/>
      <c r="Z588" s="137"/>
      <c r="AA588" s="137"/>
      <c r="AB588" s="137"/>
      <c r="AC588" s="137"/>
      <c r="AD588" s="137"/>
      <c r="AE588" s="137"/>
      <c r="AF588" s="137"/>
      <c r="AG588" s="137"/>
      <c r="AH588" s="137"/>
      <c r="AI588" s="137"/>
      <c r="AJ588" s="137"/>
      <c r="AK588" s="137"/>
      <c r="AL588" s="137"/>
      <c r="AM588" s="137"/>
      <c r="AN588" s="137"/>
      <c r="AO588" s="137"/>
      <c r="AP588" s="137"/>
      <c r="AQ588" s="137"/>
      <c r="AR588" s="137"/>
    </row>
    <row r="589" spans="1:44" ht="15.6" x14ac:dyDescent="0.3">
      <c r="A589" s="137"/>
      <c r="B589" s="137"/>
      <c r="C589" s="137"/>
      <c r="D589" s="137"/>
      <c r="E589" s="137"/>
      <c r="F589" s="137"/>
      <c r="G589" s="137"/>
      <c r="H589" s="137"/>
      <c r="I589" s="137"/>
      <c r="J589" s="137"/>
      <c r="K589" s="137"/>
      <c r="L589" s="137"/>
      <c r="M589" s="137"/>
      <c r="N589" s="137"/>
      <c r="O589" s="137"/>
      <c r="P589" s="137"/>
      <c r="Q589" s="137"/>
      <c r="R589" s="137"/>
      <c r="S589" s="137"/>
      <c r="T589" s="137"/>
      <c r="U589" s="137"/>
      <c r="V589" s="137"/>
      <c r="W589" s="137"/>
      <c r="X589" s="137"/>
      <c r="Y589" s="137"/>
      <c r="Z589" s="137"/>
      <c r="AA589" s="137"/>
      <c r="AB589" s="137"/>
      <c r="AC589" s="137"/>
      <c r="AD589" s="137"/>
      <c r="AE589" s="137"/>
      <c r="AF589" s="137"/>
      <c r="AG589" s="137"/>
      <c r="AH589" s="137"/>
      <c r="AI589" s="137"/>
      <c r="AJ589" s="137"/>
      <c r="AK589" s="137"/>
      <c r="AL589" s="137"/>
      <c r="AM589" s="137"/>
      <c r="AN589" s="137"/>
      <c r="AO589" s="137"/>
      <c r="AP589" s="137"/>
      <c r="AQ589" s="137"/>
      <c r="AR589" s="137"/>
    </row>
    <row r="590" spans="1:44" ht="15.6" x14ac:dyDescent="0.3">
      <c r="A590" s="137"/>
      <c r="B590" s="137"/>
      <c r="C590" s="137"/>
      <c r="D590" s="137"/>
      <c r="E590" s="137"/>
      <c r="F590" s="137"/>
      <c r="G590" s="137"/>
      <c r="H590" s="137"/>
      <c r="I590" s="137"/>
      <c r="J590" s="137"/>
      <c r="K590" s="137"/>
      <c r="L590" s="137"/>
      <c r="M590" s="137"/>
      <c r="N590" s="137"/>
      <c r="O590" s="137"/>
      <c r="P590" s="137"/>
      <c r="Q590" s="137"/>
      <c r="R590" s="137"/>
      <c r="S590" s="137"/>
      <c r="T590" s="137"/>
      <c r="U590" s="137"/>
      <c r="V590" s="137"/>
      <c r="W590" s="137"/>
      <c r="X590" s="137"/>
      <c r="Y590" s="137"/>
      <c r="Z590" s="137"/>
      <c r="AA590" s="137"/>
      <c r="AB590" s="137"/>
      <c r="AC590" s="137"/>
      <c r="AD590" s="137"/>
      <c r="AE590" s="137"/>
      <c r="AF590" s="137"/>
      <c r="AG590" s="137"/>
      <c r="AH590" s="137"/>
      <c r="AI590" s="137"/>
      <c r="AJ590" s="137"/>
      <c r="AK590" s="137"/>
      <c r="AL590" s="137"/>
      <c r="AM590" s="137"/>
      <c r="AN590" s="137"/>
      <c r="AO590" s="137"/>
      <c r="AP590" s="137"/>
      <c r="AQ590" s="137"/>
      <c r="AR590" s="137"/>
    </row>
    <row r="591" spans="1:44" ht="15.6" x14ac:dyDescent="0.3">
      <c r="A591" s="137"/>
      <c r="B591" s="137"/>
      <c r="C591" s="137"/>
      <c r="D591" s="137"/>
      <c r="E591" s="137"/>
      <c r="F591" s="137"/>
      <c r="G591" s="137"/>
      <c r="H591" s="137"/>
      <c r="I591" s="137"/>
      <c r="J591" s="137"/>
      <c r="K591" s="137"/>
      <c r="L591" s="137"/>
      <c r="M591" s="137"/>
      <c r="N591" s="137"/>
      <c r="O591" s="137"/>
      <c r="P591" s="137"/>
      <c r="Q591" s="137"/>
      <c r="R591" s="137"/>
      <c r="S591" s="137"/>
      <c r="T591" s="137"/>
      <c r="U591" s="137"/>
      <c r="V591" s="137"/>
      <c r="W591" s="137"/>
      <c r="X591" s="137"/>
      <c r="Y591" s="137"/>
      <c r="Z591" s="137"/>
      <c r="AA591" s="137"/>
      <c r="AB591" s="137"/>
      <c r="AC591" s="137"/>
      <c r="AD591" s="137"/>
      <c r="AE591" s="137"/>
      <c r="AF591" s="137"/>
      <c r="AG591" s="137"/>
      <c r="AH591" s="137"/>
      <c r="AI591" s="137"/>
      <c r="AJ591" s="137"/>
      <c r="AK591" s="137"/>
      <c r="AL591" s="137"/>
      <c r="AM591" s="137"/>
      <c r="AN591" s="137"/>
      <c r="AO591" s="137"/>
      <c r="AP591" s="137"/>
      <c r="AQ591" s="137"/>
      <c r="AR591" s="137"/>
    </row>
    <row r="592" spans="1:44" ht="15.6" x14ac:dyDescent="0.3">
      <c r="A592" s="137"/>
      <c r="B592" s="137"/>
      <c r="C592" s="137"/>
      <c r="D592" s="137"/>
      <c r="E592" s="137"/>
      <c r="F592" s="137"/>
      <c r="G592" s="137"/>
      <c r="H592" s="137"/>
      <c r="I592" s="137"/>
      <c r="J592" s="137"/>
      <c r="K592" s="137"/>
      <c r="L592" s="137"/>
      <c r="M592" s="137"/>
      <c r="N592" s="137"/>
      <c r="O592" s="137"/>
      <c r="P592" s="137"/>
      <c r="Q592" s="137"/>
      <c r="R592" s="137"/>
      <c r="S592" s="137"/>
      <c r="T592" s="137"/>
      <c r="U592" s="137"/>
      <c r="V592" s="137"/>
      <c r="W592" s="137"/>
      <c r="X592" s="137"/>
      <c r="Y592" s="137"/>
      <c r="Z592" s="137"/>
      <c r="AA592" s="137"/>
      <c r="AB592" s="137"/>
      <c r="AC592" s="137"/>
      <c r="AD592" s="137"/>
      <c r="AE592" s="137"/>
      <c r="AF592" s="137"/>
      <c r="AG592" s="137"/>
      <c r="AH592" s="137"/>
      <c r="AI592" s="137"/>
      <c r="AJ592" s="137"/>
      <c r="AK592" s="137"/>
      <c r="AL592" s="137"/>
      <c r="AM592" s="137"/>
      <c r="AN592" s="137"/>
      <c r="AO592" s="137"/>
      <c r="AP592" s="137"/>
      <c r="AQ592" s="137"/>
      <c r="AR592" s="137"/>
    </row>
    <row r="593" spans="1:44" ht="15.6" x14ac:dyDescent="0.3">
      <c r="A593" s="137"/>
      <c r="B593" s="137"/>
      <c r="C593" s="137"/>
      <c r="D593" s="137"/>
      <c r="E593" s="137"/>
      <c r="F593" s="137"/>
      <c r="G593" s="137"/>
      <c r="H593" s="137"/>
      <c r="I593" s="137"/>
      <c r="J593" s="137"/>
      <c r="K593" s="137"/>
      <c r="L593" s="137"/>
      <c r="M593" s="137"/>
      <c r="N593" s="137"/>
      <c r="O593" s="137"/>
      <c r="P593" s="137"/>
      <c r="Q593" s="137"/>
      <c r="R593" s="137"/>
      <c r="S593" s="137"/>
      <c r="T593" s="137"/>
      <c r="U593" s="137"/>
      <c r="V593" s="137"/>
      <c r="W593" s="137"/>
      <c r="X593" s="137"/>
      <c r="Y593" s="137"/>
      <c r="Z593" s="137"/>
      <c r="AA593" s="137"/>
      <c r="AB593" s="137"/>
      <c r="AC593" s="137"/>
      <c r="AD593" s="137"/>
      <c r="AE593" s="137"/>
      <c r="AF593" s="137"/>
      <c r="AG593" s="137"/>
      <c r="AH593" s="137"/>
      <c r="AI593" s="137"/>
      <c r="AJ593" s="137"/>
      <c r="AK593" s="137"/>
      <c r="AL593" s="137"/>
      <c r="AM593" s="137"/>
      <c r="AN593" s="137"/>
      <c r="AO593" s="137"/>
      <c r="AP593" s="137"/>
      <c r="AQ593" s="137"/>
      <c r="AR593" s="137"/>
    </row>
    <row r="594" spans="1:44" ht="15.6" x14ac:dyDescent="0.3">
      <c r="A594" s="137"/>
      <c r="B594" s="137"/>
      <c r="C594" s="137"/>
      <c r="D594" s="137"/>
      <c r="E594" s="137"/>
      <c r="F594" s="137"/>
      <c r="G594" s="137"/>
      <c r="H594" s="137"/>
      <c r="I594" s="137"/>
      <c r="J594" s="137"/>
      <c r="K594" s="137"/>
      <c r="L594" s="137"/>
      <c r="M594" s="137"/>
      <c r="N594" s="137"/>
      <c r="O594" s="137"/>
      <c r="P594" s="137"/>
      <c r="Q594" s="137"/>
      <c r="R594" s="137"/>
      <c r="S594" s="137"/>
      <c r="T594" s="137"/>
      <c r="U594" s="137"/>
      <c r="V594" s="137"/>
      <c r="W594" s="137"/>
      <c r="X594" s="137"/>
      <c r="Y594" s="137"/>
      <c r="Z594" s="137"/>
      <c r="AA594" s="137"/>
      <c r="AB594" s="137"/>
      <c r="AC594" s="137"/>
      <c r="AD594" s="137"/>
      <c r="AE594" s="137"/>
      <c r="AF594" s="137"/>
      <c r="AG594" s="137"/>
      <c r="AH594" s="137"/>
      <c r="AI594" s="137"/>
      <c r="AJ594" s="137"/>
      <c r="AK594" s="137"/>
      <c r="AL594" s="137"/>
      <c r="AM594" s="137"/>
      <c r="AN594" s="137"/>
      <c r="AO594" s="137"/>
      <c r="AP594" s="137"/>
      <c r="AQ594" s="137"/>
      <c r="AR594" s="137"/>
    </row>
    <row r="595" spans="1:44" ht="15.6" x14ac:dyDescent="0.3">
      <c r="A595" s="137"/>
      <c r="B595" s="137"/>
      <c r="C595" s="137"/>
      <c r="D595" s="137"/>
      <c r="E595" s="137"/>
      <c r="F595" s="137"/>
      <c r="G595" s="137"/>
      <c r="H595" s="137"/>
      <c r="I595" s="137"/>
      <c r="J595" s="137"/>
      <c r="K595" s="137"/>
      <c r="L595" s="137"/>
      <c r="M595" s="137"/>
      <c r="N595" s="137"/>
      <c r="O595" s="137"/>
      <c r="P595" s="137"/>
      <c r="Q595" s="137"/>
      <c r="R595" s="137"/>
      <c r="S595" s="137"/>
      <c r="T595" s="137"/>
      <c r="U595" s="137"/>
      <c r="V595" s="137"/>
      <c r="W595" s="137"/>
      <c r="X595" s="137"/>
      <c r="Y595" s="137"/>
      <c r="Z595" s="137"/>
      <c r="AA595" s="137"/>
      <c r="AB595" s="137"/>
      <c r="AC595" s="137"/>
      <c r="AD595" s="137"/>
      <c r="AE595" s="137"/>
      <c r="AF595" s="137"/>
      <c r="AG595" s="137"/>
      <c r="AH595" s="137"/>
      <c r="AI595" s="137"/>
      <c r="AJ595" s="137"/>
      <c r="AK595" s="137"/>
      <c r="AL595" s="137"/>
      <c r="AM595" s="137"/>
      <c r="AN595" s="137"/>
      <c r="AO595" s="137"/>
      <c r="AP595" s="137"/>
      <c r="AQ595" s="137"/>
      <c r="AR595" s="137"/>
    </row>
    <row r="596" spans="1:44" ht="15.6" x14ac:dyDescent="0.3">
      <c r="A596" s="137"/>
      <c r="B596" s="137"/>
      <c r="C596" s="137"/>
      <c r="D596" s="137"/>
      <c r="E596" s="137"/>
      <c r="F596" s="137"/>
      <c r="G596" s="137"/>
      <c r="H596" s="137"/>
      <c r="I596" s="137"/>
      <c r="J596" s="137"/>
      <c r="K596" s="137"/>
      <c r="L596" s="137"/>
      <c r="M596" s="137"/>
      <c r="N596" s="137"/>
      <c r="O596" s="137"/>
      <c r="P596" s="137"/>
      <c r="Q596" s="137"/>
      <c r="R596" s="137"/>
      <c r="S596" s="137"/>
      <c r="T596" s="137"/>
      <c r="U596" s="137"/>
      <c r="V596" s="137"/>
      <c r="W596" s="137"/>
      <c r="X596" s="137"/>
      <c r="Y596" s="137"/>
      <c r="Z596" s="137"/>
      <c r="AA596" s="137"/>
      <c r="AB596" s="137"/>
      <c r="AC596" s="137"/>
      <c r="AD596" s="137"/>
      <c r="AE596" s="137"/>
      <c r="AF596" s="137"/>
      <c r="AG596" s="137"/>
      <c r="AH596" s="137"/>
      <c r="AI596" s="137"/>
      <c r="AJ596" s="137"/>
      <c r="AK596" s="137"/>
      <c r="AL596" s="137"/>
      <c r="AM596" s="137"/>
      <c r="AN596" s="137"/>
      <c r="AO596" s="137"/>
      <c r="AP596" s="137"/>
      <c r="AQ596" s="137"/>
      <c r="AR596" s="137"/>
    </row>
    <row r="597" spans="1:44" ht="15.6" x14ac:dyDescent="0.3">
      <c r="A597" s="137"/>
      <c r="B597" s="137"/>
      <c r="C597" s="137"/>
      <c r="D597" s="137"/>
      <c r="E597" s="137"/>
      <c r="F597" s="137"/>
      <c r="G597" s="137"/>
      <c r="H597" s="137"/>
      <c r="I597" s="137"/>
      <c r="J597" s="137"/>
      <c r="K597" s="137"/>
      <c r="L597" s="137"/>
      <c r="M597" s="137"/>
      <c r="N597" s="137"/>
      <c r="O597" s="137"/>
      <c r="P597" s="137"/>
      <c r="Q597" s="137"/>
      <c r="R597" s="137"/>
      <c r="S597" s="137"/>
      <c r="T597" s="137"/>
      <c r="U597" s="137"/>
      <c r="V597" s="137"/>
      <c r="W597" s="137"/>
      <c r="X597" s="137"/>
      <c r="Y597" s="137"/>
      <c r="Z597" s="137"/>
      <c r="AA597" s="137"/>
      <c r="AB597" s="137"/>
      <c r="AC597" s="137"/>
      <c r="AD597" s="137"/>
      <c r="AE597" s="137"/>
      <c r="AF597" s="137"/>
      <c r="AG597" s="137"/>
      <c r="AH597" s="137"/>
      <c r="AI597" s="137"/>
      <c r="AJ597" s="137"/>
      <c r="AK597" s="137"/>
      <c r="AL597" s="137"/>
      <c r="AM597" s="137"/>
      <c r="AN597" s="137"/>
      <c r="AO597" s="137"/>
      <c r="AP597" s="137"/>
      <c r="AQ597" s="137"/>
      <c r="AR597" s="137"/>
    </row>
    <row r="598" spans="1:44" ht="15.6" x14ac:dyDescent="0.3">
      <c r="A598" s="137"/>
      <c r="B598" s="137"/>
      <c r="C598" s="137"/>
      <c r="D598" s="137"/>
      <c r="E598" s="137"/>
      <c r="F598" s="137"/>
      <c r="G598" s="137"/>
      <c r="H598" s="137"/>
      <c r="I598" s="137"/>
      <c r="J598" s="137"/>
      <c r="K598" s="137"/>
      <c r="L598" s="137"/>
      <c r="M598" s="137"/>
      <c r="N598" s="137"/>
      <c r="O598" s="137"/>
      <c r="P598" s="137"/>
      <c r="Q598" s="137"/>
      <c r="R598" s="137"/>
      <c r="S598" s="137"/>
      <c r="T598" s="137"/>
      <c r="U598" s="137"/>
      <c r="V598" s="137"/>
      <c r="W598" s="137"/>
      <c r="X598" s="137"/>
      <c r="Y598" s="137"/>
      <c r="Z598" s="137"/>
      <c r="AA598" s="137"/>
      <c r="AB598" s="137"/>
      <c r="AC598" s="137"/>
      <c r="AD598" s="137"/>
      <c r="AE598" s="137"/>
      <c r="AF598" s="137"/>
      <c r="AG598" s="137"/>
      <c r="AH598" s="137"/>
      <c r="AI598" s="137"/>
      <c r="AJ598" s="137"/>
      <c r="AK598" s="137"/>
      <c r="AL598" s="137"/>
      <c r="AM598" s="137"/>
      <c r="AN598" s="137"/>
      <c r="AO598" s="137"/>
      <c r="AP598" s="137"/>
      <c r="AQ598" s="137"/>
      <c r="AR598" s="137"/>
    </row>
    <row r="599" spans="1:44" ht="15.6" x14ac:dyDescent="0.3">
      <c r="A599" s="137"/>
      <c r="B599" s="137"/>
      <c r="C599" s="137"/>
      <c r="D599" s="137"/>
      <c r="E599" s="137"/>
      <c r="F599" s="137"/>
      <c r="G599" s="137"/>
      <c r="H599" s="137"/>
      <c r="I599" s="137"/>
      <c r="J599" s="137"/>
      <c r="K599" s="137"/>
      <c r="L599" s="137"/>
      <c r="M599" s="137"/>
      <c r="N599" s="137"/>
      <c r="O599" s="137"/>
      <c r="P599" s="137"/>
      <c r="Q599" s="137"/>
      <c r="R599" s="137"/>
      <c r="S599" s="137"/>
      <c r="T599" s="137"/>
      <c r="U599" s="137"/>
      <c r="V599" s="137"/>
      <c r="W599" s="137"/>
      <c r="X599" s="137"/>
      <c r="Y599" s="137"/>
      <c r="Z599" s="137"/>
      <c r="AA599" s="137"/>
      <c r="AB599" s="137"/>
      <c r="AC599" s="137"/>
      <c r="AD599" s="137"/>
      <c r="AE599" s="137"/>
      <c r="AF599" s="137"/>
      <c r="AG599" s="137"/>
      <c r="AH599" s="137"/>
      <c r="AI599" s="137"/>
      <c r="AJ599" s="137"/>
      <c r="AK599" s="137"/>
      <c r="AL599" s="137"/>
      <c r="AM599" s="137"/>
      <c r="AN599" s="137"/>
      <c r="AO599" s="137"/>
      <c r="AP599" s="137"/>
      <c r="AQ599" s="137"/>
      <c r="AR599" s="137"/>
    </row>
    <row r="600" spans="1:44" ht="15.6" x14ac:dyDescent="0.3">
      <c r="A600" s="137"/>
      <c r="B600" s="137"/>
      <c r="C600" s="137"/>
      <c r="D600" s="137"/>
      <c r="E600" s="137"/>
      <c r="F600" s="137"/>
      <c r="G600" s="137"/>
      <c r="H600" s="137"/>
      <c r="I600" s="137"/>
      <c r="J600" s="137"/>
      <c r="K600" s="137"/>
      <c r="L600" s="137"/>
      <c r="M600" s="137"/>
      <c r="N600" s="137"/>
      <c r="O600" s="137"/>
      <c r="P600" s="137"/>
      <c r="Q600" s="137"/>
      <c r="R600" s="137"/>
      <c r="S600" s="137"/>
      <c r="T600" s="137"/>
      <c r="U600" s="137"/>
      <c r="V600" s="137"/>
      <c r="W600" s="137"/>
      <c r="X600" s="137"/>
      <c r="Y600" s="137"/>
      <c r="Z600" s="137"/>
      <c r="AA600" s="137"/>
      <c r="AB600" s="137"/>
      <c r="AC600" s="137"/>
      <c r="AD600" s="137"/>
      <c r="AE600" s="137"/>
      <c r="AF600" s="137"/>
      <c r="AG600" s="137"/>
      <c r="AH600" s="137"/>
      <c r="AI600" s="137"/>
      <c r="AJ600" s="137"/>
      <c r="AK600" s="137"/>
      <c r="AL600" s="137"/>
      <c r="AM600" s="137"/>
      <c r="AN600" s="137"/>
      <c r="AO600" s="137"/>
      <c r="AP600" s="137"/>
      <c r="AQ600" s="137"/>
      <c r="AR600" s="137"/>
    </row>
    <row r="601" spans="1:44" ht="15.6" x14ac:dyDescent="0.3">
      <c r="A601" s="137"/>
      <c r="B601" s="137"/>
      <c r="C601" s="137"/>
      <c r="D601" s="137"/>
      <c r="E601" s="137"/>
      <c r="F601" s="137"/>
      <c r="G601" s="137"/>
      <c r="H601" s="137"/>
      <c r="I601" s="137"/>
      <c r="J601" s="137"/>
      <c r="K601" s="137"/>
      <c r="L601" s="137"/>
      <c r="M601" s="137"/>
      <c r="N601" s="137"/>
      <c r="O601" s="137"/>
      <c r="P601" s="137"/>
      <c r="Q601" s="137"/>
      <c r="R601" s="137"/>
      <c r="S601" s="137"/>
      <c r="T601" s="137"/>
      <c r="U601" s="137"/>
      <c r="V601" s="137"/>
      <c r="W601" s="137"/>
      <c r="X601" s="137"/>
      <c r="Y601" s="137"/>
      <c r="Z601" s="137"/>
      <c r="AA601" s="137"/>
      <c r="AB601" s="137"/>
      <c r="AC601" s="137"/>
      <c r="AD601" s="137"/>
      <c r="AE601" s="137"/>
      <c r="AF601" s="137"/>
      <c r="AG601" s="137"/>
      <c r="AH601" s="137"/>
      <c r="AI601" s="137"/>
      <c r="AJ601" s="137"/>
      <c r="AK601" s="137"/>
      <c r="AL601" s="137"/>
      <c r="AM601" s="137"/>
      <c r="AN601" s="137"/>
      <c r="AO601" s="137"/>
      <c r="AP601" s="137"/>
      <c r="AQ601" s="137"/>
      <c r="AR601" s="137"/>
    </row>
    <row r="602" spans="1:44" ht="15.6" x14ac:dyDescent="0.3">
      <c r="A602" s="137"/>
      <c r="B602" s="137"/>
      <c r="C602" s="137"/>
      <c r="D602" s="137"/>
      <c r="E602" s="137"/>
      <c r="F602" s="137"/>
      <c r="G602" s="137"/>
      <c r="H602" s="137"/>
      <c r="I602" s="137"/>
      <c r="J602" s="137"/>
      <c r="K602" s="137"/>
      <c r="L602" s="137"/>
      <c r="M602" s="137"/>
      <c r="N602" s="137"/>
      <c r="O602" s="137"/>
      <c r="P602" s="137"/>
      <c r="Q602" s="137"/>
      <c r="R602" s="137"/>
      <c r="S602" s="137"/>
      <c r="T602" s="137"/>
      <c r="U602" s="137"/>
      <c r="V602" s="137"/>
      <c r="W602" s="137"/>
      <c r="X602" s="137"/>
      <c r="Y602" s="137"/>
      <c r="Z602" s="137"/>
      <c r="AA602" s="137"/>
      <c r="AB602" s="137"/>
      <c r="AC602" s="137"/>
      <c r="AD602" s="137"/>
      <c r="AE602" s="137"/>
      <c r="AF602" s="137"/>
      <c r="AG602" s="137"/>
      <c r="AH602" s="137"/>
      <c r="AI602" s="137"/>
      <c r="AJ602" s="137"/>
      <c r="AK602" s="137"/>
      <c r="AL602" s="137"/>
      <c r="AM602" s="137"/>
      <c r="AN602" s="137"/>
      <c r="AO602" s="137"/>
      <c r="AP602" s="137"/>
      <c r="AQ602" s="137"/>
      <c r="AR602" s="137"/>
    </row>
    <row r="603" spans="1:44" ht="15.6" x14ac:dyDescent="0.3">
      <c r="A603" s="137"/>
      <c r="B603" s="137"/>
      <c r="C603" s="137"/>
      <c r="D603" s="137"/>
      <c r="E603" s="137"/>
      <c r="F603" s="137"/>
      <c r="G603" s="137"/>
      <c r="H603" s="137"/>
      <c r="I603" s="137"/>
      <c r="J603" s="137"/>
      <c r="K603" s="137"/>
      <c r="L603" s="137"/>
      <c r="M603" s="137"/>
      <c r="N603" s="137"/>
      <c r="O603" s="137"/>
      <c r="P603" s="137"/>
      <c r="Q603" s="137"/>
      <c r="R603" s="137"/>
      <c r="S603" s="137"/>
      <c r="T603" s="137"/>
      <c r="U603" s="137"/>
      <c r="V603" s="137"/>
      <c r="W603" s="137"/>
      <c r="X603" s="137"/>
      <c r="Y603" s="137"/>
      <c r="Z603" s="137"/>
      <c r="AA603" s="137"/>
      <c r="AB603" s="137"/>
      <c r="AC603" s="137"/>
      <c r="AD603" s="137"/>
      <c r="AE603" s="137"/>
      <c r="AF603" s="137"/>
      <c r="AG603" s="137"/>
      <c r="AH603" s="137"/>
      <c r="AI603" s="137"/>
      <c r="AJ603" s="137"/>
      <c r="AK603" s="137"/>
      <c r="AL603" s="137"/>
      <c r="AM603" s="137"/>
      <c r="AN603" s="137"/>
      <c r="AO603" s="137"/>
      <c r="AP603" s="137"/>
      <c r="AQ603" s="137"/>
      <c r="AR603" s="137"/>
    </row>
    <row r="604" spans="1:44" ht="15.6" x14ac:dyDescent="0.3">
      <c r="A604" s="137"/>
      <c r="B604" s="137"/>
      <c r="C604" s="137"/>
      <c r="D604" s="137"/>
      <c r="E604" s="137"/>
      <c r="F604" s="137"/>
      <c r="G604" s="137"/>
      <c r="H604" s="137"/>
      <c r="I604" s="137"/>
      <c r="J604" s="137"/>
      <c r="K604" s="137"/>
      <c r="L604" s="137"/>
      <c r="M604" s="137"/>
      <c r="N604" s="137"/>
      <c r="O604" s="137"/>
      <c r="P604" s="137"/>
      <c r="Q604" s="137"/>
      <c r="R604" s="137"/>
      <c r="S604" s="137"/>
      <c r="T604" s="137"/>
      <c r="U604" s="137"/>
      <c r="V604" s="137"/>
      <c r="W604" s="137"/>
      <c r="X604" s="137"/>
      <c r="Y604" s="137"/>
      <c r="Z604" s="137"/>
      <c r="AA604" s="137"/>
      <c r="AB604" s="137"/>
      <c r="AC604" s="137"/>
      <c r="AD604" s="137"/>
      <c r="AE604" s="137"/>
      <c r="AF604" s="137"/>
      <c r="AG604" s="137"/>
      <c r="AH604" s="137"/>
      <c r="AI604" s="137"/>
      <c r="AJ604" s="137"/>
      <c r="AK604" s="137"/>
      <c r="AL604" s="137"/>
      <c r="AM604" s="137"/>
      <c r="AN604" s="137"/>
      <c r="AO604" s="137"/>
      <c r="AP604" s="137"/>
      <c r="AQ604" s="137"/>
      <c r="AR604" s="137"/>
    </row>
    <row r="605" spans="1:44" ht="15.6" x14ac:dyDescent="0.3">
      <c r="A605" s="137"/>
      <c r="B605" s="137"/>
      <c r="C605" s="137"/>
      <c r="D605" s="137"/>
      <c r="E605" s="137"/>
      <c r="F605" s="137"/>
      <c r="G605" s="137"/>
      <c r="H605" s="137"/>
      <c r="I605" s="137"/>
      <c r="J605" s="137"/>
      <c r="K605" s="137"/>
      <c r="L605" s="137"/>
      <c r="M605" s="137"/>
      <c r="N605" s="137"/>
      <c r="O605" s="137"/>
      <c r="P605" s="137"/>
      <c r="Q605" s="137"/>
      <c r="R605" s="137"/>
      <c r="S605" s="137"/>
      <c r="T605" s="137"/>
      <c r="U605" s="137"/>
      <c r="V605" s="137"/>
      <c r="W605" s="137"/>
      <c r="X605" s="137"/>
      <c r="Y605" s="137"/>
      <c r="Z605" s="137"/>
      <c r="AA605" s="137"/>
      <c r="AB605" s="137"/>
      <c r="AC605" s="137"/>
      <c r="AD605" s="137"/>
      <c r="AE605" s="137"/>
      <c r="AF605" s="137"/>
      <c r="AG605" s="137"/>
      <c r="AH605" s="137"/>
      <c r="AI605" s="137"/>
      <c r="AJ605" s="137"/>
      <c r="AK605" s="137"/>
      <c r="AL605" s="137"/>
      <c r="AM605" s="137"/>
      <c r="AN605" s="137"/>
      <c r="AO605" s="137"/>
      <c r="AP605" s="137"/>
      <c r="AQ605" s="137"/>
      <c r="AR605" s="137"/>
    </row>
    <row r="606" spans="1:44" ht="15.6" x14ac:dyDescent="0.3">
      <c r="A606" s="137"/>
      <c r="B606" s="137"/>
      <c r="C606" s="137"/>
      <c r="D606" s="137"/>
      <c r="E606" s="137"/>
      <c r="F606" s="137"/>
      <c r="G606" s="137"/>
      <c r="H606" s="137"/>
      <c r="I606" s="137"/>
      <c r="J606" s="137"/>
      <c r="K606" s="137"/>
      <c r="L606" s="137"/>
      <c r="M606" s="137"/>
      <c r="N606" s="137"/>
      <c r="O606" s="137"/>
      <c r="P606" s="137"/>
      <c r="Q606" s="137"/>
      <c r="R606" s="137"/>
      <c r="S606" s="137"/>
      <c r="T606" s="137"/>
      <c r="U606" s="137"/>
      <c r="V606" s="137"/>
      <c r="W606" s="137"/>
      <c r="X606" s="137"/>
      <c r="Y606" s="137"/>
      <c r="Z606" s="137"/>
      <c r="AA606" s="137"/>
      <c r="AB606" s="137"/>
      <c r="AC606" s="137"/>
      <c r="AD606" s="137"/>
      <c r="AE606" s="137"/>
      <c r="AF606" s="137"/>
      <c r="AG606" s="137"/>
      <c r="AH606" s="137"/>
      <c r="AI606" s="137"/>
      <c r="AJ606" s="137"/>
      <c r="AK606" s="137"/>
      <c r="AL606" s="137"/>
      <c r="AM606" s="137"/>
      <c r="AN606" s="137"/>
      <c r="AO606" s="137"/>
      <c r="AP606" s="137"/>
      <c r="AQ606" s="137"/>
      <c r="AR606" s="137"/>
    </row>
    <row r="607" spans="1:44" ht="15.6" x14ac:dyDescent="0.3">
      <c r="A607" s="137"/>
      <c r="B607" s="137"/>
      <c r="C607" s="137"/>
      <c r="D607" s="137"/>
      <c r="E607" s="137"/>
      <c r="F607" s="137"/>
      <c r="G607" s="137"/>
      <c r="H607" s="137"/>
      <c r="I607" s="137"/>
      <c r="J607" s="137"/>
      <c r="K607" s="137"/>
      <c r="L607" s="137"/>
      <c r="M607" s="137"/>
      <c r="N607" s="137"/>
      <c r="O607" s="137"/>
      <c r="P607" s="137"/>
      <c r="Q607" s="137"/>
      <c r="R607" s="137"/>
      <c r="S607" s="137"/>
      <c r="T607" s="137"/>
      <c r="U607" s="137"/>
      <c r="V607" s="137"/>
      <c r="W607" s="137"/>
      <c r="X607" s="137"/>
      <c r="Y607" s="137"/>
      <c r="Z607" s="137"/>
      <c r="AA607" s="137"/>
      <c r="AB607" s="137"/>
      <c r="AC607" s="137"/>
      <c r="AD607" s="137"/>
      <c r="AE607" s="137"/>
      <c r="AF607" s="137"/>
      <c r="AG607" s="137"/>
      <c r="AH607" s="137"/>
      <c r="AI607" s="137"/>
      <c r="AJ607" s="137"/>
      <c r="AK607" s="137"/>
      <c r="AL607" s="137"/>
      <c r="AM607" s="137"/>
      <c r="AN607" s="137"/>
      <c r="AO607" s="137"/>
      <c r="AP607" s="137"/>
      <c r="AQ607" s="137"/>
      <c r="AR607" s="137"/>
    </row>
    <row r="608" spans="1:44" ht="15.6" x14ac:dyDescent="0.3">
      <c r="A608" s="137"/>
      <c r="B608" s="137"/>
      <c r="C608" s="137"/>
      <c r="D608" s="137"/>
      <c r="E608" s="137"/>
      <c r="F608" s="137"/>
      <c r="G608" s="137"/>
      <c r="H608" s="137"/>
      <c r="I608" s="137"/>
      <c r="J608" s="137"/>
      <c r="K608" s="137"/>
      <c r="L608" s="137"/>
      <c r="M608" s="137"/>
      <c r="N608" s="137"/>
      <c r="O608" s="137"/>
      <c r="P608" s="137"/>
      <c r="Q608" s="137"/>
      <c r="R608" s="137"/>
      <c r="S608" s="137"/>
      <c r="T608" s="137"/>
      <c r="U608" s="137"/>
      <c r="V608" s="137"/>
      <c r="W608" s="137"/>
      <c r="X608" s="137"/>
      <c r="Y608" s="137"/>
      <c r="Z608" s="137"/>
      <c r="AA608" s="137"/>
      <c r="AB608" s="137"/>
      <c r="AC608" s="137"/>
      <c r="AD608" s="137"/>
      <c r="AE608" s="137"/>
      <c r="AF608" s="137"/>
      <c r="AG608" s="137"/>
      <c r="AH608" s="137"/>
      <c r="AI608" s="137"/>
      <c r="AJ608" s="137"/>
      <c r="AK608" s="137"/>
      <c r="AL608" s="137"/>
      <c r="AM608" s="137"/>
      <c r="AN608" s="137"/>
      <c r="AO608" s="137"/>
      <c r="AP608" s="137"/>
      <c r="AQ608" s="137"/>
      <c r="AR608" s="137"/>
    </row>
    <row r="609" spans="1:44" ht="15.6" x14ac:dyDescent="0.3">
      <c r="A609" s="137"/>
      <c r="B609" s="137"/>
      <c r="C609" s="137"/>
      <c r="D609" s="137"/>
      <c r="E609" s="137"/>
      <c r="F609" s="137"/>
      <c r="G609" s="137"/>
      <c r="H609" s="137"/>
      <c r="I609" s="137"/>
      <c r="J609" s="137"/>
      <c r="K609" s="137"/>
      <c r="L609" s="137"/>
      <c r="M609" s="137"/>
      <c r="N609" s="137"/>
      <c r="O609" s="137"/>
      <c r="P609" s="137"/>
      <c r="Q609" s="137"/>
      <c r="R609" s="137"/>
      <c r="S609" s="137"/>
      <c r="T609" s="137"/>
      <c r="U609" s="137"/>
      <c r="V609" s="137"/>
      <c r="W609" s="137"/>
      <c r="X609" s="137"/>
      <c r="Y609" s="137"/>
      <c r="Z609" s="137"/>
      <c r="AA609" s="137"/>
      <c r="AB609" s="137"/>
      <c r="AC609" s="137"/>
      <c r="AD609" s="137"/>
      <c r="AE609" s="137"/>
      <c r="AF609" s="137"/>
      <c r="AG609" s="137"/>
      <c r="AH609" s="137"/>
      <c r="AI609" s="137"/>
      <c r="AJ609" s="137"/>
      <c r="AK609" s="137"/>
      <c r="AL609" s="137"/>
      <c r="AM609" s="137"/>
      <c r="AN609" s="137"/>
      <c r="AO609" s="137"/>
      <c r="AP609" s="137"/>
      <c r="AQ609" s="137"/>
      <c r="AR609" s="137"/>
    </row>
    <row r="610" spans="1:44" ht="15.6" x14ac:dyDescent="0.3">
      <c r="A610" s="137"/>
      <c r="B610" s="137"/>
      <c r="C610" s="137"/>
      <c r="D610" s="137"/>
      <c r="E610" s="137"/>
      <c r="F610" s="137"/>
      <c r="G610" s="137"/>
      <c r="H610" s="137"/>
      <c r="I610" s="137"/>
      <c r="J610" s="137"/>
      <c r="K610" s="137"/>
      <c r="L610" s="137"/>
      <c r="M610" s="137"/>
      <c r="N610" s="137"/>
      <c r="O610" s="137"/>
      <c r="P610" s="137"/>
      <c r="Q610" s="137"/>
      <c r="R610" s="137"/>
      <c r="S610" s="137"/>
      <c r="T610" s="137"/>
      <c r="U610" s="137"/>
      <c r="V610" s="137"/>
      <c r="W610" s="137"/>
      <c r="X610" s="137"/>
      <c r="Y610" s="137"/>
      <c r="Z610" s="137"/>
      <c r="AA610" s="137"/>
      <c r="AB610" s="137"/>
      <c r="AC610" s="137"/>
      <c r="AD610" s="137"/>
      <c r="AE610" s="137"/>
      <c r="AF610" s="137"/>
      <c r="AG610" s="137"/>
      <c r="AH610" s="137"/>
      <c r="AI610" s="137"/>
      <c r="AJ610" s="137"/>
      <c r="AK610" s="137"/>
      <c r="AL610" s="137"/>
      <c r="AM610" s="137"/>
      <c r="AN610" s="137"/>
      <c r="AO610" s="137"/>
      <c r="AP610" s="137"/>
      <c r="AQ610" s="137"/>
      <c r="AR610" s="137"/>
    </row>
    <row r="611" spans="1:44" ht="15.6" x14ac:dyDescent="0.3">
      <c r="A611" s="137"/>
      <c r="B611" s="137"/>
      <c r="C611" s="137"/>
      <c r="D611" s="137"/>
      <c r="E611" s="137"/>
      <c r="F611" s="137"/>
      <c r="G611" s="137"/>
      <c r="H611" s="137"/>
      <c r="I611" s="137"/>
      <c r="J611" s="137"/>
      <c r="K611" s="137"/>
      <c r="L611" s="137"/>
      <c r="M611" s="137"/>
      <c r="N611" s="137"/>
      <c r="O611" s="137"/>
      <c r="P611" s="137"/>
      <c r="Q611" s="137"/>
      <c r="R611" s="137"/>
      <c r="S611" s="137"/>
      <c r="T611" s="137"/>
      <c r="U611" s="137"/>
      <c r="V611" s="137"/>
      <c r="W611" s="137"/>
      <c r="X611" s="137"/>
      <c r="Y611" s="137"/>
      <c r="Z611" s="137"/>
      <c r="AA611" s="137"/>
      <c r="AB611" s="137"/>
      <c r="AC611" s="137"/>
      <c r="AD611" s="137"/>
      <c r="AE611" s="137"/>
      <c r="AF611" s="137"/>
      <c r="AG611" s="137"/>
      <c r="AH611" s="137"/>
      <c r="AI611" s="137"/>
      <c r="AJ611" s="137"/>
      <c r="AK611" s="137"/>
      <c r="AL611" s="137"/>
      <c r="AM611" s="137"/>
      <c r="AN611" s="137"/>
      <c r="AO611" s="137"/>
      <c r="AP611" s="137"/>
      <c r="AQ611" s="137"/>
      <c r="AR611" s="137"/>
    </row>
    <row r="612" spans="1:44" ht="15.6" x14ac:dyDescent="0.3">
      <c r="A612" s="137"/>
      <c r="B612" s="137"/>
      <c r="C612" s="137"/>
      <c r="D612" s="137"/>
      <c r="E612" s="137"/>
      <c r="F612" s="137"/>
      <c r="G612" s="137"/>
      <c r="H612" s="137"/>
      <c r="I612" s="137"/>
      <c r="J612" s="137"/>
      <c r="K612" s="137"/>
      <c r="L612" s="137"/>
      <c r="M612" s="137"/>
      <c r="N612" s="137"/>
      <c r="O612" s="137"/>
      <c r="P612" s="137"/>
      <c r="Q612" s="137"/>
      <c r="R612" s="137"/>
      <c r="S612" s="137"/>
      <c r="T612" s="137"/>
      <c r="U612" s="137"/>
      <c r="V612" s="137"/>
      <c r="W612" s="137"/>
      <c r="X612" s="137"/>
      <c r="Y612" s="137"/>
      <c r="Z612" s="137"/>
      <c r="AA612" s="137"/>
      <c r="AB612" s="137"/>
      <c r="AC612" s="137"/>
      <c r="AD612" s="137"/>
      <c r="AE612" s="137"/>
      <c r="AF612" s="137"/>
      <c r="AG612" s="137"/>
      <c r="AH612" s="137"/>
      <c r="AI612" s="137"/>
      <c r="AJ612" s="137"/>
      <c r="AK612" s="137"/>
      <c r="AL612" s="137"/>
      <c r="AM612" s="137"/>
      <c r="AN612" s="137"/>
      <c r="AO612" s="137"/>
      <c r="AP612" s="137"/>
      <c r="AQ612" s="137"/>
      <c r="AR612" s="137"/>
    </row>
    <row r="613" spans="1:44" ht="15.6" x14ac:dyDescent="0.3">
      <c r="A613" s="137"/>
      <c r="B613" s="137"/>
      <c r="C613" s="137"/>
      <c r="D613" s="137"/>
      <c r="E613" s="137"/>
      <c r="F613" s="137"/>
      <c r="G613" s="137"/>
      <c r="H613" s="137"/>
      <c r="I613" s="137"/>
      <c r="J613" s="137"/>
      <c r="K613" s="137"/>
      <c r="L613" s="137"/>
      <c r="M613" s="137"/>
      <c r="N613" s="137"/>
      <c r="O613" s="137"/>
      <c r="P613" s="137"/>
      <c r="Q613" s="137"/>
      <c r="R613" s="137"/>
      <c r="S613" s="137"/>
      <c r="T613" s="137"/>
      <c r="U613" s="137"/>
      <c r="V613" s="137"/>
      <c r="W613" s="137"/>
      <c r="X613" s="137"/>
      <c r="Y613" s="137"/>
      <c r="Z613" s="137"/>
      <c r="AA613" s="137"/>
      <c r="AB613" s="137"/>
      <c r="AC613" s="137"/>
      <c r="AD613" s="137"/>
      <c r="AE613" s="137"/>
      <c r="AF613" s="137"/>
      <c r="AG613" s="137"/>
      <c r="AH613" s="137"/>
      <c r="AI613" s="137"/>
      <c r="AJ613" s="137"/>
      <c r="AK613" s="137"/>
      <c r="AL613" s="137"/>
      <c r="AM613" s="137"/>
      <c r="AN613" s="137"/>
      <c r="AO613" s="137"/>
      <c r="AP613" s="137"/>
      <c r="AQ613" s="137"/>
      <c r="AR613" s="137"/>
    </row>
    <row r="614" spans="1:44" ht="15.6" x14ac:dyDescent="0.3">
      <c r="A614" s="137"/>
      <c r="B614" s="137"/>
      <c r="C614" s="137"/>
      <c r="D614" s="137"/>
      <c r="E614" s="137"/>
      <c r="F614" s="137"/>
      <c r="G614" s="137"/>
      <c r="H614" s="137"/>
      <c r="I614" s="137"/>
      <c r="J614" s="137"/>
      <c r="K614" s="137"/>
      <c r="L614" s="137"/>
      <c r="M614" s="137"/>
      <c r="N614" s="137"/>
      <c r="O614" s="137"/>
      <c r="P614" s="137"/>
      <c r="Q614" s="137"/>
      <c r="R614" s="137"/>
      <c r="S614" s="137"/>
      <c r="T614" s="137"/>
      <c r="U614" s="137"/>
      <c r="V614" s="137"/>
      <c r="W614" s="137"/>
      <c r="X614" s="137"/>
      <c r="Y614" s="137"/>
      <c r="Z614" s="137"/>
      <c r="AA614" s="137"/>
      <c r="AB614" s="137"/>
      <c r="AC614" s="137"/>
      <c r="AD614" s="137"/>
      <c r="AE614" s="137"/>
      <c r="AF614" s="137"/>
      <c r="AG614" s="137"/>
      <c r="AH614" s="137"/>
      <c r="AI614" s="137"/>
      <c r="AJ614" s="137"/>
      <c r="AK614" s="137"/>
      <c r="AL614" s="137"/>
      <c r="AM614" s="137"/>
      <c r="AN614" s="137"/>
      <c r="AO614" s="137"/>
      <c r="AP614" s="137"/>
      <c r="AQ614" s="137"/>
      <c r="AR614" s="137"/>
    </row>
    <row r="615" spans="1:44" ht="15.6" x14ac:dyDescent="0.3">
      <c r="A615" s="137"/>
      <c r="B615" s="137"/>
      <c r="C615" s="137"/>
      <c r="D615" s="137"/>
      <c r="E615" s="137"/>
      <c r="F615" s="137"/>
      <c r="G615" s="137"/>
      <c r="H615" s="137"/>
      <c r="I615" s="137"/>
      <c r="J615" s="137"/>
      <c r="K615" s="137"/>
      <c r="L615" s="137"/>
      <c r="M615" s="137"/>
      <c r="N615" s="137"/>
      <c r="O615" s="137"/>
      <c r="P615" s="137"/>
      <c r="Q615" s="137"/>
      <c r="R615" s="137"/>
      <c r="S615" s="137"/>
      <c r="T615" s="137"/>
      <c r="U615" s="137"/>
      <c r="V615" s="137"/>
      <c r="W615" s="137"/>
      <c r="X615" s="137"/>
      <c r="Y615" s="137"/>
      <c r="Z615" s="137"/>
      <c r="AA615" s="137"/>
      <c r="AB615" s="137"/>
      <c r="AC615" s="137"/>
      <c r="AD615" s="137"/>
      <c r="AE615" s="137"/>
      <c r="AF615" s="137"/>
      <c r="AG615" s="137"/>
      <c r="AH615" s="137"/>
      <c r="AI615" s="137"/>
      <c r="AJ615" s="137"/>
      <c r="AK615" s="137"/>
      <c r="AL615" s="137"/>
      <c r="AM615" s="137"/>
      <c r="AN615" s="137"/>
      <c r="AO615" s="137"/>
      <c r="AP615" s="137"/>
      <c r="AQ615" s="137"/>
      <c r="AR615" s="137"/>
    </row>
    <row r="616" spans="1:44" ht="15.6" x14ac:dyDescent="0.3">
      <c r="A616" s="137"/>
      <c r="B616" s="137"/>
      <c r="C616" s="137"/>
      <c r="D616" s="137"/>
      <c r="E616" s="137"/>
      <c r="F616" s="137"/>
      <c r="G616" s="137"/>
      <c r="H616" s="137"/>
      <c r="I616" s="137"/>
      <c r="J616" s="137"/>
      <c r="K616" s="137"/>
      <c r="L616" s="137"/>
      <c r="M616" s="137"/>
      <c r="N616" s="137"/>
      <c r="O616" s="137"/>
      <c r="P616" s="137"/>
      <c r="Q616" s="137"/>
      <c r="R616" s="137"/>
      <c r="S616" s="137"/>
      <c r="T616" s="137"/>
      <c r="U616" s="137"/>
      <c r="V616" s="137"/>
      <c r="W616" s="137"/>
      <c r="X616" s="137"/>
      <c r="Y616" s="137"/>
      <c r="Z616" s="137"/>
      <c r="AA616" s="137"/>
      <c r="AB616" s="137"/>
      <c r="AC616" s="137"/>
      <c r="AD616" s="137"/>
      <c r="AE616" s="137"/>
      <c r="AF616" s="137"/>
      <c r="AG616" s="137"/>
      <c r="AH616" s="137"/>
      <c r="AI616" s="137"/>
      <c r="AJ616" s="137"/>
      <c r="AK616" s="137"/>
      <c r="AL616" s="137"/>
      <c r="AM616" s="137"/>
      <c r="AN616" s="137"/>
      <c r="AO616" s="137"/>
      <c r="AP616" s="137"/>
      <c r="AQ616" s="137"/>
      <c r="AR616" s="137"/>
    </row>
    <row r="617" spans="1:44" ht="15.6" x14ac:dyDescent="0.3">
      <c r="A617" s="137"/>
      <c r="B617" s="137"/>
      <c r="C617" s="137"/>
      <c r="D617" s="137"/>
      <c r="E617" s="137"/>
      <c r="F617" s="137"/>
      <c r="G617" s="137"/>
      <c r="H617" s="137"/>
      <c r="I617" s="137"/>
      <c r="J617" s="137"/>
      <c r="K617" s="137"/>
      <c r="L617" s="137"/>
      <c r="M617" s="137"/>
      <c r="N617" s="137"/>
      <c r="O617" s="137"/>
      <c r="P617" s="137"/>
      <c r="Q617" s="137"/>
      <c r="R617" s="137"/>
      <c r="S617" s="137"/>
      <c r="T617" s="137"/>
      <c r="U617" s="137"/>
      <c r="V617" s="137"/>
      <c r="W617" s="137"/>
      <c r="X617" s="137"/>
      <c r="Y617" s="137"/>
      <c r="Z617" s="137"/>
      <c r="AA617" s="137"/>
      <c r="AB617" s="137"/>
      <c r="AC617" s="137"/>
      <c r="AD617" s="137"/>
      <c r="AE617" s="137"/>
      <c r="AF617" s="137"/>
      <c r="AG617" s="137"/>
      <c r="AH617" s="137"/>
      <c r="AI617" s="137"/>
      <c r="AJ617" s="137"/>
      <c r="AK617" s="137"/>
      <c r="AL617" s="137"/>
      <c r="AM617" s="137"/>
      <c r="AN617" s="137"/>
      <c r="AO617" s="137"/>
      <c r="AP617" s="137"/>
      <c r="AQ617" s="137"/>
      <c r="AR617" s="137"/>
    </row>
    <row r="618" spans="1:44" ht="15.6" x14ac:dyDescent="0.3">
      <c r="A618" s="137"/>
      <c r="B618" s="137"/>
      <c r="C618" s="137"/>
      <c r="D618" s="137"/>
      <c r="E618" s="137"/>
      <c r="F618" s="137"/>
      <c r="G618" s="137"/>
      <c r="H618" s="137"/>
      <c r="I618" s="137"/>
      <c r="J618" s="137"/>
      <c r="K618" s="137"/>
      <c r="L618" s="137"/>
      <c r="M618" s="137"/>
      <c r="N618" s="137"/>
      <c r="O618" s="137"/>
      <c r="P618" s="137"/>
      <c r="Q618" s="137"/>
      <c r="R618" s="137"/>
      <c r="S618" s="137"/>
      <c r="T618" s="137"/>
      <c r="U618" s="137"/>
      <c r="V618" s="137"/>
      <c r="W618" s="137"/>
      <c r="X618" s="137"/>
      <c r="Y618" s="137"/>
      <c r="Z618" s="137"/>
      <c r="AA618" s="137"/>
      <c r="AB618" s="137"/>
      <c r="AC618" s="137"/>
      <c r="AD618" s="137"/>
      <c r="AE618" s="137"/>
      <c r="AF618" s="137"/>
      <c r="AG618" s="137"/>
      <c r="AH618" s="137"/>
      <c r="AI618" s="137"/>
      <c r="AJ618" s="137"/>
      <c r="AK618" s="137"/>
      <c r="AL618" s="137"/>
      <c r="AM618" s="137"/>
      <c r="AN618" s="137"/>
      <c r="AO618" s="137"/>
      <c r="AP618" s="137"/>
      <c r="AQ618" s="137"/>
      <c r="AR618" s="137"/>
    </row>
    <row r="619" spans="1:44" ht="15.6" x14ac:dyDescent="0.3">
      <c r="A619" s="137"/>
      <c r="B619" s="137"/>
      <c r="C619" s="137"/>
      <c r="D619" s="137"/>
      <c r="E619" s="137"/>
      <c r="F619" s="137"/>
      <c r="G619" s="137"/>
      <c r="H619" s="137"/>
      <c r="I619" s="137"/>
      <c r="J619" s="137"/>
      <c r="K619" s="137"/>
      <c r="L619" s="137"/>
      <c r="M619" s="137"/>
      <c r="N619" s="137"/>
      <c r="O619" s="137"/>
      <c r="P619" s="137"/>
      <c r="Q619" s="137"/>
      <c r="R619" s="137"/>
      <c r="S619" s="137"/>
      <c r="T619" s="137"/>
      <c r="U619" s="137"/>
      <c r="V619" s="137"/>
      <c r="W619" s="137"/>
      <c r="X619" s="137"/>
      <c r="Y619" s="137"/>
      <c r="Z619" s="137"/>
      <c r="AA619" s="137"/>
      <c r="AB619" s="137"/>
      <c r="AC619" s="137"/>
      <c r="AD619" s="137"/>
      <c r="AE619" s="137"/>
      <c r="AF619" s="137"/>
      <c r="AG619" s="137"/>
      <c r="AH619" s="137"/>
      <c r="AI619" s="137"/>
      <c r="AJ619" s="137"/>
      <c r="AK619" s="137"/>
      <c r="AL619" s="137"/>
      <c r="AM619" s="137"/>
      <c r="AN619" s="137"/>
      <c r="AO619" s="137"/>
      <c r="AP619" s="137"/>
      <c r="AQ619" s="137"/>
      <c r="AR619" s="137"/>
    </row>
    <row r="620" spans="1:44" ht="15.6" x14ac:dyDescent="0.3">
      <c r="A620" s="137"/>
      <c r="B620" s="137"/>
      <c r="C620" s="137"/>
      <c r="D620" s="137"/>
      <c r="E620" s="137"/>
      <c r="F620" s="137"/>
      <c r="G620" s="137"/>
      <c r="H620" s="137"/>
      <c r="I620" s="137"/>
      <c r="J620" s="137"/>
      <c r="K620" s="137"/>
      <c r="L620" s="137"/>
      <c r="M620" s="137"/>
      <c r="N620" s="137"/>
      <c r="O620" s="137"/>
      <c r="P620" s="137"/>
      <c r="Q620" s="137"/>
      <c r="R620" s="137"/>
      <c r="S620" s="137"/>
      <c r="T620" s="137"/>
      <c r="U620" s="137"/>
      <c r="V620" s="137"/>
      <c r="W620" s="137"/>
      <c r="X620" s="137"/>
      <c r="Y620" s="137"/>
      <c r="Z620" s="137"/>
      <c r="AA620" s="137"/>
      <c r="AB620" s="137"/>
      <c r="AC620" s="137"/>
      <c r="AD620" s="137"/>
      <c r="AE620" s="137"/>
      <c r="AF620" s="137"/>
      <c r="AG620" s="137"/>
      <c r="AH620" s="137"/>
      <c r="AI620" s="137"/>
      <c r="AJ620" s="137"/>
      <c r="AK620" s="137"/>
      <c r="AL620" s="137"/>
      <c r="AM620" s="137"/>
      <c r="AN620" s="137"/>
      <c r="AO620" s="137"/>
      <c r="AP620" s="137"/>
      <c r="AQ620" s="137"/>
      <c r="AR620" s="137"/>
    </row>
    <row r="621" spans="1:44" ht="15.6" x14ac:dyDescent="0.3">
      <c r="A621" s="137"/>
      <c r="B621" s="137"/>
      <c r="C621" s="137"/>
      <c r="D621" s="137"/>
      <c r="E621" s="137"/>
      <c r="F621" s="137"/>
      <c r="G621" s="137"/>
      <c r="H621" s="137"/>
      <c r="I621" s="137"/>
      <c r="J621" s="137"/>
      <c r="K621" s="137"/>
      <c r="L621" s="137"/>
      <c r="M621" s="137"/>
      <c r="N621" s="137"/>
      <c r="O621" s="137"/>
      <c r="P621" s="137"/>
      <c r="Q621" s="137"/>
      <c r="R621" s="137"/>
      <c r="S621" s="137"/>
      <c r="T621" s="137"/>
      <c r="U621" s="137"/>
      <c r="V621" s="137"/>
      <c r="W621" s="137"/>
      <c r="X621" s="137"/>
      <c r="Y621" s="137"/>
      <c r="Z621" s="137"/>
      <c r="AA621" s="137"/>
      <c r="AB621" s="137"/>
      <c r="AC621" s="137"/>
      <c r="AD621" s="137"/>
      <c r="AE621" s="137"/>
      <c r="AF621" s="137"/>
      <c r="AG621" s="137"/>
      <c r="AH621" s="137"/>
      <c r="AI621" s="137"/>
      <c r="AJ621" s="137"/>
      <c r="AK621" s="137"/>
      <c r="AL621" s="137"/>
      <c r="AM621" s="137"/>
      <c r="AN621" s="137"/>
      <c r="AO621" s="137"/>
      <c r="AP621" s="137"/>
      <c r="AQ621" s="137"/>
      <c r="AR621" s="137"/>
    </row>
    <row r="622" spans="1:44" ht="15.6" x14ac:dyDescent="0.3">
      <c r="A622" s="137"/>
      <c r="B622" s="137"/>
      <c r="C622" s="137"/>
      <c r="D622" s="137"/>
      <c r="E622" s="137"/>
      <c r="F622" s="137"/>
      <c r="G622" s="137"/>
      <c r="H622" s="137"/>
      <c r="I622" s="137"/>
      <c r="J622" s="137"/>
      <c r="K622" s="137"/>
      <c r="L622" s="137"/>
      <c r="M622" s="137"/>
      <c r="N622" s="137"/>
      <c r="O622" s="137"/>
      <c r="P622" s="137"/>
      <c r="Q622" s="137"/>
      <c r="R622" s="137"/>
      <c r="S622" s="137"/>
      <c r="T622" s="137"/>
      <c r="U622" s="137"/>
      <c r="V622" s="137"/>
      <c r="W622" s="137"/>
      <c r="X622" s="137"/>
      <c r="Y622" s="137"/>
      <c r="Z622" s="137"/>
      <c r="AA622" s="137"/>
      <c r="AB622" s="137"/>
      <c r="AC622" s="137"/>
      <c r="AD622" s="137"/>
      <c r="AE622" s="137"/>
      <c r="AF622" s="137"/>
      <c r="AG622" s="137"/>
      <c r="AH622" s="137"/>
      <c r="AI622" s="137"/>
      <c r="AJ622" s="137"/>
      <c r="AK622" s="137"/>
      <c r="AL622" s="137"/>
      <c r="AM622" s="137"/>
      <c r="AN622" s="137"/>
      <c r="AO622" s="137"/>
      <c r="AP622" s="137"/>
      <c r="AQ622" s="137"/>
      <c r="AR622" s="137"/>
    </row>
    <row r="623" spans="1:44" ht="15.6" x14ac:dyDescent="0.3">
      <c r="A623" s="137"/>
      <c r="B623" s="137"/>
      <c r="C623" s="137"/>
      <c r="D623" s="137"/>
      <c r="E623" s="137"/>
      <c r="F623" s="137"/>
      <c r="G623" s="137"/>
      <c r="H623" s="137"/>
      <c r="I623" s="137"/>
      <c r="J623" s="137"/>
      <c r="K623" s="137"/>
      <c r="L623" s="137"/>
      <c r="M623" s="137"/>
      <c r="N623" s="137"/>
      <c r="O623" s="137"/>
      <c r="P623" s="137"/>
      <c r="Q623" s="137"/>
      <c r="R623" s="137"/>
      <c r="S623" s="137"/>
      <c r="T623" s="137"/>
      <c r="U623" s="137"/>
      <c r="V623" s="137"/>
      <c r="W623" s="137"/>
      <c r="X623" s="137"/>
      <c r="Y623" s="137"/>
      <c r="Z623" s="137"/>
      <c r="AA623" s="137"/>
      <c r="AB623" s="137"/>
      <c r="AC623" s="137"/>
      <c r="AD623" s="137"/>
      <c r="AE623" s="137"/>
      <c r="AF623" s="137"/>
      <c r="AG623" s="137"/>
      <c r="AH623" s="137"/>
      <c r="AI623" s="137"/>
      <c r="AJ623" s="137"/>
      <c r="AK623" s="137"/>
      <c r="AL623" s="137"/>
      <c r="AM623" s="137"/>
      <c r="AN623" s="137"/>
      <c r="AO623" s="137"/>
      <c r="AP623" s="137"/>
      <c r="AQ623" s="137"/>
      <c r="AR623" s="137"/>
    </row>
    <row r="624" spans="1:44" ht="15.6" x14ac:dyDescent="0.3">
      <c r="A624" s="137"/>
      <c r="B624" s="137"/>
      <c r="C624" s="137"/>
      <c r="D624" s="137"/>
      <c r="E624" s="137"/>
      <c r="F624" s="137"/>
      <c r="G624" s="137"/>
      <c r="H624" s="137"/>
      <c r="I624" s="137"/>
      <c r="J624" s="137"/>
      <c r="K624" s="137"/>
      <c r="L624" s="137"/>
      <c r="M624" s="137"/>
      <c r="N624" s="137"/>
      <c r="O624" s="137"/>
      <c r="P624" s="137"/>
      <c r="Q624" s="137"/>
      <c r="R624" s="137"/>
      <c r="S624" s="137"/>
      <c r="T624" s="137"/>
      <c r="U624" s="137"/>
      <c r="V624" s="137"/>
      <c r="W624" s="137"/>
      <c r="X624" s="137"/>
      <c r="Y624" s="137"/>
      <c r="Z624" s="137"/>
      <c r="AA624" s="137"/>
      <c r="AB624" s="137"/>
      <c r="AC624" s="137"/>
      <c r="AD624" s="137"/>
      <c r="AE624" s="137"/>
      <c r="AF624" s="137"/>
      <c r="AG624" s="137"/>
      <c r="AH624" s="137"/>
      <c r="AI624" s="137"/>
      <c r="AJ624" s="137"/>
      <c r="AK624" s="137"/>
      <c r="AL624" s="137"/>
      <c r="AM624" s="137"/>
      <c r="AN624" s="137"/>
      <c r="AO624" s="137"/>
      <c r="AP624" s="137"/>
      <c r="AQ624" s="137"/>
      <c r="AR624" s="137"/>
    </row>
    <row r="625" spans="1:44" ht="15.6" x14ac:dyDescent="0.3">
      <c r="A625" s="137"/>
      <c r="B625" s="137"/>
      <c r="C625" s="137"/>
      <c r="D625" s="137"/>
      <c r="E625" s="137"/>
      <c r="F625" s="137"/>
      <c r="G625" s="137"/>
      <c r="H625" s="137"/>
      <c r="I625" s="137"/>
      <c r="J625" s="137"/>
      <c r="K625" s="137"/>
      <c r="L625" s="137"/>
      <c r="M625" s="137"/>
      <c r="N625" s="137"/>
      <c r="O625" s="137"/>
      <c r="P625" s="137"/>
      <c r="Q625" s="137"/>
      <c r="R625" s="137"/>
      <c r="S625" s="137"/>
      <c r="T625" s="137"/>
      <c r="U625" s="137"/>
      <c r="V625" s="137"/>
      <c r="W625" s="137"/>
      <c r="X625" s="137"/>
      <c r="Y625" s="137"/>
      <c r="Z625" s="137"/>
      <c r="AA625" s="137"/>
      <c r="AB625" s="137"/>
      <c r="AC625" s="137"/>
      <c r="AD625" s="137"/>
      <c r="AE625" s="137"/>
      <c r="AF625" s="137"/>
      <c r="AG625" s="137"/>
      <c r="AH625" s="137"/>
      <c r="AI625" s="137"/>
      <c r="AJ625" s="137"/>
      <c r="AK625" s="137"/>
      <c r="AL625" s="137"/>
      <c r="AM625" s="137"/>
      <c r="AN625" s="137"/>
      <c r="AO625" s="137"/>
      <c r="AP625" s="137"/>
      <c r="AQ625" s="137"/>
      <c r="AR625" s="137"/>
    </row>
    <row r="626" spans="1:44" ht="15.6" x14ac:dyDescent="0.3">
      <c r="A626" s="137"/>
      <c r="B626" s="137"/>
      <c r="C626" s="137"/>
      <c r="D626" s="137"/>
      <c r="E626" s="137"/>
      <c r="F626" s="137"/>
      <c r="G626" s="137"/>
      <c r="H626" s="137"/>
      <c r="I626" s="137"/>
      <c r="J626" s="137"/>
      <c r="K626" s="137"/>
      <c r="L626" s="137"/>
      <c r="M626" s="137"/>
      <c r="N626" s="137"/>
      <c r="O626" s="137"/>
      <c r="P626" s="137"/>
      <c r="Q626" s="137"/>
      <c r="R626" s="137"/>
      <c r="S626" s="137"/>
      <c r="T626" s="137"/>
      <c r="U626" s="137"/>
      <c r="V626" s="137"/>
      <c r="W626" s="137"/>
      <c r="X626" s="137"/>
      <c r="Y626" s="137"/>
      <c r="Z626" s="137"/>
      <c r="AA626" s="137"/>
      <c r="AB626" s="137"/>
      <c r="AC626" s="137"/>
      <c r="AD626" s="137"/>
      <c r="AE626" s="137"/>
      <c r="AF626" s="137"/>
      <c r="AG626" s="137"/>
      <c r="AH626" s="137"/>
      <c r="AI626" s="137"/>
      <c r="AJ626" s="137"/>
      <c r="AK626" s="137"/>
      <c r="AL626" s="137"/>
      <c r="AM626" s="137"/>
      <c r="AN626" s="137"/>
      <c r="AO626" s="137"/>
      <c r="AP626" s="137"/>
      <c r="AQ626" s="137"/>
      <c r="AR626" s="137"/>
    </row>
    <row r="627" spans="1:44" ht="15.6" x14ac:dyDescent="0.3">
      <c r="A627" s="137"/>
      <c r="B627" s="137"/>
      <c r="C627" s="137"/>
      <c r="D627" s="137"/>
      <c r="E627" s="137"/>
      <c r="F627" s="137"/>
      <c r="G627" s="137"/>
      <c r="H627" s="137"/>
      <c r="I627" s="137"/>
      <c r="J627" s="137"/>
      <c r="K627" s="137"/>
      <c r="L627" s="137"/>
      <c r="M627" s="137"/>
      <c r="N627" s="137"/>
      <c r="O627" s="137"/>
      <c r="P627" s="137"/>
      <c r="Q627" s="137"/>
      <c r="R627" s="137"/>
      <c r="S627" s="137"/>
      <c r="T627" s="137"/>
      <c r="U627" s="137"/>
      <c r="V627" s="137"/>
      <c r="W627" s="137"/>
      <c r="X627" s="137"/>
      <c r="Y627" s="137"/>
      <c r="Z627" s="137"/>
      <c r="AA627" s="137"/>
      <c r="AB627" s="137"/>
      <c r="AC627" s="137"/>
      <c r="AD627" s="137"/>
      <c r="AE627" s="137"/>
      <c r="AF627" s="137"/>
      <c r="AG627" s="137"/>
      <c r="AH627" s="137"/>
      <c r="AI627" s="137"/>
      <c r="AJ627" s="137"/>
      <c r="AK627" s="137"/>
      <c r="AL627" s="137"/>
      <c r="AM627" s="137"/>
      <c r="AN627" s="137"/>
      <c r="AO627" s="137"/>
      <c r="AP627" s="137"/>
      <c r="AQ627" s="137"/>
      <c r="AR627" s="137"/>
    </row>
    <row r="628" spans="1:44" ht="15.6" x14ac:dyDescent="0.3">
      <c r="A628" s="137"/>
      <c r="B628" s="137"/>
      <c r="C628" s="137"/>
      <c r="D628" s="137"/>
      <c r="E628" s="137"/>
      <c r="F628" s="137"/>
      <c r="G628" s="137"/>
      <c r="H628" s="137"/>
      <c r="I628" s="137"/>
      <c r="J628" s="137"/>
      <c r="K628" s="137"/>
      <c r="L628" s="137"/>
      <c r="M628" s="137"/>
      <c r="N628" s="137"/>
      <c r="O628" s="137"/>
      <c r="P628" s="137"/>
      <c r="Q628" s="137"/>
      <c r="R628" s="137"/>
      <c r="S628" s="137"/>
      <c r="T628" s="137"/>
      <c r="U628" s="137"/>
      <c r="V628" s="137"/>
      <c r="W628" s="137"/>
      <c r="X628" s="137"/>
      <c r="Y628" s="137"/>
      <c r="Z628" s="137"/>
      <c r="AA628" s="137"/>
      <c r="AB628" s="137"/>
      <c r="AC628" s="137"/>
      <c r="AD628" s="137"/>
      <c r="AE628" s="137"/>
      <c r="AF628" s="137"/>
      <c r="AG628" s="137"/>
      <c r="AH628" s="137"/>
      <c r="AI628" s="137"/>
      <c r="AJ628" s="137"/>
      <c r="AK628" s="137"/>
      <c r="AL628" s="137"/>
      <c r="AM628" s="137"/>
      <c r="AN628" s="137"/>
      <c r="AO628" s="137"/>
      <c r="AP628" s="137"/>
      <c r="AQ628" s="137"/>
      <c r="AR628" s="137"/>
    </row>
    <row r="629" spans="1:44" ht="15.6" x14ac:dyDescent="0.3">
      <c r="A629" s="137"/>
      <c r="B629" s="137"/>
      <c r="C629" s="137"/>
      <c r="D629" s="137"/>
      <c r="E629" s="137"/>
      <c r="F629" s="137"/>
      <c r="G629" s="137"/>
      <c r="H629" s="137"/>
      <c r="I629" s="137"/>
      <c r="J629" s="137"/>
      <c r="K629" s="137"/>
      <c r="L629" s="137"/>
      <c r="M629" s="137"/>
      <c r="N629" s="137"/>
      <c r="O629" s="137"/>
      <c r="P629" s="137"/>
      <c r="Q629" s="137"/>
      <c r="R629" s="137"/>
      <c r="S629" s="137"/>
      <c r="T629" s="137"/>
      <c r="U629" s="137"/>
      <c r="V629" s="137"/>
      <c r="W629" s="137"/>
      <c r="X629" s="137"/>
      <c r="Y629" s="137"/>
      <c r="Z629" s="137"/>
      <c r="AA629" s="137"/>
      <c r="AB629" s="137"/>
      <c r="AC629" s="137"/>
      <c r="AD629" s="137"/>
      <c r="AE629" s="137"/>
      <c r="AF629" s="137"/>
      <c r="AG629" s="137"/>
      <c r="AH629" s="137"/>
      <c r="AI629" s="137"/>
      <c r="AJ629" s="137"/>
      <c r="AK629" s="137"/>
      <c r="AL629" s="137"/>
      <c r="AM629" s="137"/>
      <c r="AN629" s="137"/>
      <c r="AO629" s="137"/>
      <c r="AP629" s="137"/>
      <c r="AQ629" s="137"/>
      <c r="AR629" s="137"/>
    </row>
    <row r="630" spans="1:44" ht="15.6" x14ac:dyDescent="0.3">
      <c r="A630" s="137"/>
      <c r="B630" s="137"/>
      <c r="C630" s="137"/>
      <c r="D630" s="137"/>
      <c r="E630" s="137"/>
      <c r="F630" s="137"/>
      <c r="G630" s="137"/>
      <c r="H630" s="137"/>
      <c r="I630" s="137"/>
      <c r="J630" s="137"/>
      <c r="K630" s="137"/>
      <c r="L630" s="137"/>
      <c r="M630" s="137"/>
      <c r="N630" s="137"/>
      <c r="O630" s="137"/>
      <c r="P630" s="137"/>
      <c r="Q630" s="137"/>
      <c r="R630" s="137"/>
      <c r="S630" s="137"/>
      <c r="T630" s="137"/>
      <c r="U630" s="137"/>
      <c r="V630" s="137"/>
      <c r="W630" s="137"/>
      <c r="X630" s="137"/>
      <c r="Y630" s="137"/>
      <c r="Z630" s="137"/>
      <c r="AA630" s="137"/>
      <c r="AB630" s="137"/>
      <c r="AC630" s="137"/>
      <c r="AD630" s="137"/>
      <c r="AE630" s="137"/>
      <c r="AF630" s="137"/>
      <c r="AG630" s="137"/>
      <c r="AH630" s="137"/>
      <c r="AI630" s="137"/>
      <c r="AJ630" s="137"/>
      <c r="AK630" s="137"/>
      <c r="AL630" s="137"/>
      <c r="AM630" s="137"/>
      <c r="AN630" s="137"/>
      <c r="AO630" s="137"/>
      <c r="AP630" s="137"/>
      <c r="AQ630" s="137"/>
      <c r="AR630" s="137"/>
    </row>
    <row r="631" spans="1:44" ht="15.6" x14ac:dyDescent="0.3">
      <c r="A631" s="137"/>
      <c r="B631" s="137"/>
      <c r="C631" s="137"/>
      <c r="D631" s="137"/>
      <c r="E631" s="137"/>
      <c r="F631" s="137"/>
      <c r="G631" s="137"/>
      <c r="H631" s="137"/>
      <c r="I631" s="137"/>
      <c r="J631" s="137"/>
      <c r="K631" s="137"/>
      <c r="L631" s="137"/>
      <c r="M631" s="137"/>
      <c r="N631" s="137"/>
      <c r="O631" s="137"/>
      <c r="P631" s="137"/>
      <c r="Q631" s="137"/>
      <c r="R631" s="137"/>
      <c r="S631" s="137"/>
      <c r="T631" s="137"/>
      <c r="U631" s="137"/>
      <c r="V631" s="137"/>
      <c r="W631" s="137"/>
      <c r="X631" s="137"/>
      <c r="Y631" s="137"/>
      <c r="Z631" s="137"/>
      <c r="AA631" s="137"/>
      <c r="AB631" s="137"/>
      <c r="AC631" s="137"/>
      <c r="AD631" s="137"/>
      <c r="AE631" s="137"/>
      <c r="AF631" s="137"/>
      <c r="AG631" s="137"/>
      <c r="AH631" s="137"/>
      <c r="AI631" s="137"/>
      <c r="AJ631" s="137"/>
      <c r="AK631" s="137"/>
      <c r="AL631" s="137"/>
      <c r="AM631" s="137"/>
      <c r="AN631" s="137"/>
      <c r="AO631" s="137"/>
      <c r="AP631" s="137"/>
      <c r="AQ631" s="137"/>
      <c r="AR631" s="137"/>
    </row>
    <row r="632" spans="1:44" ht="15.6" x14ac:dyDescent="0.3">
      <c r="A632" s="137"/>
      <c r="B632" s="137"/>
      <c r="C632" s="137"/>
      <c r="D632" s="137"/>
      <c r="E632" s="137"/>
      <c r="F632" s="137"/>
      <c r="G632" s="137"/>
      <c r="H632" s="137"/>
      <c r="I632" s="137"/>
      <c r="J632" s="137"/>
      <c r="K632" s="137"/>
      <c r="L632" s="137"/>
      <c r="M632" s="137"/>
      <c r="N632" s="137"/>
      <c r="O632" s="137"/>
      <c r="P632" s="137"/>
      <c r="Q632" s="137"/>
      <c r="R632" s="137"/>
      <c r="S632" s="137"/>
      <c r="T632" s="137"/>
      <c r="U632" s="137"/>
      <c r="V632" s="137"/>
      <c r="W632" s="137"/>
      <c r="X632" s="137"/>
      <c r="Y632" s="137"/>
      <c r="Z632" s="137"/>
      <c r="AA632" s="137"/>
      <c r="AB632" s="137"/>
      <c r="AC632" s="137"/>
      <c r="AD632" s="137"/>
      <c r="AE632" s="137"/>
      <c r="AF632" s="137"/>
      <c r="AG632" s="137"/>
      <c r="AH632" s="137"/>
      <c r="AI632" s="137"/>
      <c r="AJ632" s="137"/>
      <c r="AK632" s="137"/>
      <c r="AL632" s="137"/>
      <c r="AM632" s="137"/>
      <c r="AN632" s="137"/>
      <c r="AO632" s="137"/>
      <c r="AP632" s="137"/>
      <c r="AQ632" s="137"/>
      <c r="AR632" s="137"/>
    </row>
    <row r="633" spans="1:44" ht="15.6" x14ac:dyDescent="0.3">
      <c r="A633" s="137"/>
      <c r="B633" s="137"/>
      <c r="C633" s="137"/>
      <c r="D633" s="137"/>
      <c r="E633" s="137"/>
      <c r="F633" s="137"/>
      <c r="G633" s="137"/>
      <c r="H633" s="137"/>
      <c r="I633" s="137"/>
      <c r="J633" s="137"/>
      <c r="K633" s="137"/>
      <c r="L633" s="137"/>
      <c r="M633" s="137"/>
      <c r="N633" s="137"/>
      <c r="O633" s="137"/>
      <c r="P633" s="137"/>
      <c r="Q633" s="137"/>
      <c r="R633" s="137"/>
      <c r="S633" s="137"/>
      <c r="T633" s="137"/>
      <c r="U633" s="137"/>
      <c r="V633" s="137"/>
      <c r="W633" s="137"/>
      <c r="X633" s="137"/>
      <c r="Y633" s="137"/>
      <c r="Z633" s="137"/>
      <c r="AA633" s="137"/>
      <c r="AB633" s="137"/>
      <c r="AC633" s="137"/>
      <c r="AD633" s="137"/>
      <c r="AE633" s="137"/>
      <c r="AF633" s="137"/>
      <c r="AG633" s="137"/>
      <c r="AH633" s="137"/>
      <c r="AI633" s="137"/>
      <c r="AJ633" s="137"/>
      <c r="AK633" s="137"/>
      <c r="AL633" s="137"/>
      <c r="AM633" s="137"/>
      <c r="AN633" s="137"/>
      <c r="AO633" s="137"/>
      <c r="AP633" s="137"/>
      <c r="AQ633" s="137"/>
      <c r="AR633" s="137"/>
    </row>
    <row r="634" spans="1:44" ht="15.6" x14ac:dyDescent="0.3">
      <c r="A634" s="137"/>
      <c r="B634" s="137"/>
      <c r="C634" s="137"/>
      <c r="D634" s="137"/>
      <c r="E634" s="137"/>
      <c r="F634" s="137"/>
      <c r="G634" s="137"/>
      <c r="H634" s="137"/>
      <c r="I634" s="137"/>
      <c r="J634" s="137"/>
      <c r="K634" s="137"/>
      <c r="L634" s="137"/>
      <c r="M634" s="137"/>
      <c r="N634" s="137"/>
      <c r="O634" s="137"/>
      <c r="P634" s="137"/>
      <c r="Q634" s="137"/>
      <c r="R634" s="137"/>
      <c r="S634" s="137"/>
      <c r="T634" s="137"/>
      <c r="U634" s="137"/>
      <c r="V634" s="137"/>
      <c r="W634" s="137"/>
      <c r="X634" s="137"/>
      <c r="Y634" s="137"/>
      <c r="Z634" s="137"/>
      <c r="AA634" s="137"/>
      <c r="AB634" s="137"/>
      <c r="AC634" s="137"/>
      <c r="AD634" s="137"/>
      <c r="AE634" s="137"/>
      <c r="AF634" s="137"/>
      <c r="AG634" s="137"/>
      <c r="AH634" s="137"/>
      <c r="AI634" s="137"/>
      <c r="AJ634" s="137"/>
      <c r="AK634" s="137"/>
      <c r="AL634" s="137"/>
      <c r="AM634" s="137"/>
      <c r="AN634" s="137"/>
      <c r="AO634" s="137"/>
      <c r="AP634" s="137"/>
      <c r="AQ634" s="137"/>
      <c r="AR634" s="137"/>
    </row>
    <row r="635" spans="1:44" ht="15.6" x14ac:dyDescent="0.3">
      <c r="A635" s="137"/>
      <c r="B635" s="137"/>
      <c r="C635" s="137"/>
      <c r="D635" s="137"/>
      <c r="E635" s="137"/>
      <c r="F635" s="137"/>
      <c r="G635" s="137"/>
      <c r="H635" s="137"/>
      <c r="I635" s="137"/>
      <c r="J635" s="137"/>
      <c r="K635" s="137"/>
      <c r="L635" s="137"/>
      <c r="M635" s="137"/>
      <c r="N635" s="137"/>
      <c r="O635" s="137"/>
      <c r="P635" s="137"/>
      <c r="Q635" s="137"/>
      <c r="R635" s="137"/>
      <c r="S635" s="137"/>
      <c r="T635" s="137"/>
      <c r="U635" s="137"/>
      <c r="V635" s="137"/>
      <c r="W635" s="137"/>
      <c r="X635" s="137"/>
      <c r="Y635" s="137"/>
      <c r="Z635" s="137"/>
      <c r="AA635" s="137"/>
      <c r="AB635" s="137"/>
      <c r="AC635" s="137"/>
      <c r="AD635" s="137"/>
      <c r="AE635" s="137"/>
      <c r="AF635" s="137"/>
      <c r="AG635" s="137"/>
      <c r="AH635" s="137"/>
      <c r="AI635" s="137"/>
      <c r="AJ635" s="137"/>
      <c r="AK635" s="137"/>
      <c r="AL635" s="137"/>
      <c r="AM635" s="137"/>
      <c r="AN635" s="137"/>
      <c r="AO635" s="137"/>
      <c r="AP635" s="137"/>
      <c r="AQ635" s="137"/>
      <c r="AR635" s="137"/>
    </row>
    <row r="636" spans="1:44" ht="15.6" x14ac:dyDescent="0.3">
      <c r="A636" s="137"/>
      <c r="B636" s="137"/>
      <c r="C636" s="137"/>
      <c r="D636" s="137"/>
      <c r="E636" s="137"/>
      <c r="F636" s="137"/>
      <c r="G636" s="137"/>
      <c r="H636" s="137"/>
      <c r="I636" s="137"/>
      <c r="J636" s="137"/>
      <c r="K636" s="137"/>
      <c r="L636" s="137"/>
      <c r="M636" s="137"/>
      <c r="N636" s="137"/>
      <c r="O636" s="137"/>
      <c r="P636" s="137"/>
      <c r="Q636" s="137"/>
      <c r="R636" s="137"/>
      <c r="S636" s="137"/>
      <c r="T636" s="137"/>
      <c r="U636" s="137"/>
      <c r="V636" s="137"/>
      <c r="W636" s="137"/>
      <c r="X636" s="137"/>
      <c r="Y636" s="137"/>
      <c r="Z636" s="137"/>
      <c r="AA636" s="137"/>
      <c r="AB636" s="137"/>
      <c r="AC636" s="137"/>
      <c r="AD636" s="137"/>
      <c r="AE636" s="137"/>
      <c r="AF636" s="137"/>
      <c r="AG636" s="137"/>
      <c r="AH636" s="137"/>
      <c r="AI636" s="137"/>
      <c r="AJ636" s="137"/>
      <c r="AK636" s="137"/>
      <c r="AL636" s="137"/>
      <c r="AM636" s="137"/>
      <c r="AN636" s="137"/>
      <c r="AO636" s="137"/>
      <c r="AP636" s="137"/>
      <c r="AQ636" s="137"/>
      <c r="AR636" s="137"/>
    </row>
    <row r="637" spans="1:44" ht="15.6" x14ac:dyDescent="0.3">
      <c r="A637" s="137"/>
      <c r="B637" s="137"/>
      <c r="C637" s="137"/>
      <c r="D637" s="137"/>
      <c r="E637" s="137"/>
      <c r="F637" s="137"/>
      <c r="G637" s="137"/>
      <c r="H637" s="137"/>
      <c r="I637" s="137"/>
      <c r="J637" s="137"/>
      <c r="K637" s="137"/>
      <c r="L637" s="137"/>
      <c r="M637" s="137"/>
      <c r="N637" s="137"/>
      <c r="O637" s="137"/>
      <c r="P637" s="137"/>
      <c r="Q637" s="137"/>
      <c r="R637" s="137"/>
      <c r="S637" s="137"/>
      <c r="T637" s="137"/>
      <c r="U637" s="137"/>
      <c r="V637" s="137"/>
      <c r="W637" s="137"/>
      <c r="X637" s="137"/>
      <c r="Y637" s="137"/>
      <c r="Z637" s="137"/>
      <c r="AA637" s="137"/>
      <c r="AB637" s="137"/>
      <c r="AC637" s="137"/>
      <c r="AD637" s="137"/>
      <c r="AE637" s="137"/>
      <c r="AF637" s="137"/>
      <c r="AG637" s="137"/>
      <c r="AH637" s="137"/>
      <c r="AI637" s="137"/>
      <c r="AJ637" s="137"/>
      <c r="AK637" s="137"/>
      <c r="AL637" s="137"/>
      <c r="AM637" s="137"/>
      <c r="AN637" s="137"/>
      <c r="AO637" s="137"/>
      <c r="AP637" s="137"/>
      <c r="AQ637" s="137"/>
      <c r="AR637" s="137"/>
    </row>
    <row r="638" spans="1:44" ht="15.6" x14ac:dyDescent="0.3">
      <c r="A638" s="137"/>
      <c r="B638" s="137"/>
      <c r="C638" s="137"/>
      <c r="D638" s="137"/>
      <c r="E638" s="137"/>
      <c r="F638" s="137"/>
      <c r="G638" s="137"/>
      <c r="H638" s="137"/>
      <c r="I638" s="137"/>
      <c r="J638" s="137"/>
      <c r="K638" s="137"/>
      <c r="L638" s="137"/>
      <c r="M638" s="137"/>
      <c r="N638" s="137"/>
      <c r="O638" s="137"/>
      <c r="P638" s="137"/>
      <c r="Q638" s="137"/>
      <c r="R638" s="137"/>
      <c r="S638" s="137"/>
      <c r="T638" s="137"/>
      <c r="U638" s="137"/>
      <c r="V638" s="137"/>
      <c r="W638" s="137"/>
      <c r="X638" s="137"/>
      <c r="Y638" s="137"/>
      <c r="Z638" s="137"/>
      <c r="AA638" s="137"/>
      <c r="AB638" s="137"/>
      <c r="AC638" s="137"/>
      <c r="AD638" s="137"/>
      <c r="AE638" s="137"/>
      <c r="AF638" s="137"/>
      <c r="AG638" s="137"/>
      <c r="AH638" s="137"/>
      <c r="AI638" s="137"/>
      <c r="AJ638" s="137"/>
      <c r="AK638" s="137"/>
      <c r="AL638" s="137"/>
      <c r="AM638" s="137"/>
      <c r="AN638" s="137"/>
      <c r="AO638" s="137"/>
      <c r="AP638" s="137"/>
      <c r="AQ638" s="137"/>
      <c r="AR638" s="137"/>
    </row>
    <row r="639" spans="1:44" ht="15.6" x14ac:dyDescent="0.3">
      <c r="A639" s="137"/>
      <c r="B639" s="137"/>
      <c r="C639" s="137"/>
      <c r="D639" s="137"/>
      <c r="E639" s="137"/>
      <c r="F639" s="137"/>
      <c r="G639" s="137"/>
      <c r="H639" s="137"/>
      <c r="I639" s="137"/>
      <c r="J639" s="137"/>
      <c r="K639" s="137"/>
      <c r="L639" s="137"/>
      <c r="M639" s="137"/>
      <c r="N639" s="137"/>
      <c r="O639" s="137"/>
      <c r="P639" s="137"/>
      <c r="Q639" s="137"/>
      <c r="R639" s="137"/>
      <c r="S639" s="137"/>
      <c r="T639" s="137"/>
      <c r="U639" s="137"/>
      <c r="V639" s="137"/>
      <c r="W639" s="137"/>
      <c r="X639" s="137"/>
      <c r="Y639" s="137"/>
      <c r="Z639" s="137"/>
      <c r="AA639" s="137"/>
      <c r="AB639" s="137"/>
      <c r="AC639" s="137"/>
      <c r="AD639" s="137"/>
      <c r="AE639" s="137"/>
      <c r="AF639" s="137"/>
      <c r="AG639" s="137"/>
      <c r="AH639" s="137"/>
      <c r="AI639" s="137"/>
      <c r="AJ639" s="137"/>
      <c r="AK639" s="137"/>
      <c r="AL639" s="137"/>
      <c r="AM639" s="137"/>
      <c r="AN639" s="137"/>
      <c r="AO639" s="137"/>
      <c r="AP639" s="137"/>
      <c r="AQ639" s="137"/>
      <c r="AR639" s="137"/>
    </row>
    <row r="640" spans="1:44" ht="15.6" x14ac:dyDescent="0.3">
      <c r="A640" s="137"/>
      <c r="B640" s="137"/>
      <c r="C640" s="137"/>
      <c r="D640" s="137"/>
      <c r="E640" s="137"/>
      <c r="F640" s="137"/>
      <c r="G640" s="137"/>
      <c r="H640" s="137"/>
      <c r="I640" s="137"/>
      <c r="J640" s="137"/>
      <c r="K640" s="137"/>
      <c r="L640" s="137"/>
      <c r="M640" s="137"/>
      <c r="N640" s="137"/>
      <c r="O640" s="137"/>
      <c r="P640" s="137"/>
      <c r="Q640" s="137"/>
      <c r="R640" s="137"/>
      <c r="S640" s="137"/>
      <c r="T640" s="137"/>
      <c r="U640" s="137"/>
      <c r="V640" s="137"/>
      <c r="W640" s="137"/>
      <c r="X640" s="137"/>
      <c r="Y640" s="137"/>
      <c r="Z640" s="137"/>
      <c r="AA640" s="137"/>
      <c r="AB640" s="137"/>
      <c r="AC640" s="137"/>
      <c r="AD640" s="137"/>
      <c r="AE640" s="137"/>
      <c r="AF640" s="137"/>
      <c r="AG640" s="137"/>
      <c r="AH640" s="137"/>
      <c r="AI640" s="137"/>
      <c r="AJ640" s="137"/>
      <c r="AK640" s="137"/>
      <c r="AL640" s="137"/>
      <c r="AM640" s="137"/>
      <c r="AN640" s="137"/>
      <c r="AO640" s="137"/>
      <c r="AP640" s="137"/>
      <c r="AQ640" s="137"/>
      <c r="AR640" s="137"/>
    </row>
    <row r="641" spans="1:44" ht="15.6" x14ac:dyDescent="0.3">
      <c r="A641" s="137"/>
      <c r="B641" s="137"/>
      <c r="C641" s="137"/>
      <c r="D641" s="137"/>
      <c r="E641" s="137"/>
      <c r="F641" s="137"/>
      <c r="G641" s="137"/>
      <c r="H641" s="137"/>
      <c r="I641" s="137"/>
      <c r="J641" s="137"/>
      <c r="K641" s="137"/>
      <c r="L641" s="137"/>
      <c r="M641" s="137"/>
      <c r="N641" s="137"/>
      <c r="O641" s="137"/>
      <c r="P641" s="137"/>
      <c r="Q641" s="137"/>
      <c r="R641" s="137"/>
      <c r="S641" s="137"/>
      <c r="T641" s="137"/>
      <c r="U641" s="137"/>
      <c r="V641" s="137"/>
      <c r="W641" s="137"/>
      <c r="X641" s="137"/>
      <c r="Y641" s="137"/>
      <c r="Z641" s="137"/>
      <c r="AA641" s="137"/>
      <c r="AB641" s="137"/>
      <c r="AC641" s="137"/>
      <c r="AD641" s="137"/>
      <c r="AE641" s="137"/>
      <c r="AF641" s="137"/>
      <c r="AG641" s="137"/>
      <c r="AH641" s="137"/>
      <c r="AI641" s="137"/>
      <c r="AJ641" s="137"/>
      <c r="AK641" s="137"/>
      <c r="AL641" s="137"/>
      <c r="AM641" s="137"/>
      <c r="AN641" s="137"/>
      <c r="AO641" s="137"/>
      <c r="AP641" s="137"/>
      <c r="AQ641" s="137"/>
      <c r="AR641" s="137"/>
    </row>
    <row r="642" spans="1:44" ht="15.6" x14ac:dyDescent="0.3">
      <c r="A642" s="137"/>
      <c r="B642" s="137"/>
      <c r="C642" s="137"/>
      <c r="D642" s="137"/>
      <c r="E642" s="137"/>
      <c r="F642" s="137"/>
      <c r="G642" s="137"/>
      <c r="H642" s="137"/>
      <c r="I642" s="137"/>
      <c r="J642" s="137"/>
      <c r="K642" s="137"/>
      <c r="L642" s="137"/>
      <c r="M642" s="137"/>
      <c r="N642" s="137"/>
      <c r="O642" s="137"/>
      <c r="P642" s="137"/>
      <c r="Q642" s="137"/>
      <c r="R642" s="137"/>
      <c r="S642" s="137"/>
      <c r="T642" s="137"/>
      <c r="U642" s="137"/>
      <c r="V642" s="137"/>
      <c r="W642" s="137"/>
      <c r="X642" s="137"/>
      <c r="Y642" s="137"/>
      <c r="Z642" s="137"/>
      <c r="AA642" s="137"/>
      <c r="AB642" s="137"/>
      <c r="AC642" s="137"/>
      <c r="AD642" s="137"/>
      <c r="AE642" s="137"/>
      <c r="AF642" s="137"/>
      <c r="AG642" s="137"/>
      <c r="AH642" s="137"/>
      <c r="AI642" s="137"/>
      <c r="AJ642" s="137"/>
      <c r="AK642" s="137"/>
      <c r="AL642" s="137"/>
      <c r="AM642" s="137"/>
      <c r="AN642" s="137"/>
      <c r="AO642" s="137"/>
      <c r="AP642" s="137"/>
      <c r="AQ642" s="137"/>
      <c r="AR642" s="137"/>
    </row>
    <row r="643" spans="1:44" ht="15.6" x14ac:dyDescent="0.3">
      <c r="A643" s="137"/>
      <c r="B643" s="137"/>
      <c r="C643" s="137"/>
      <c r="D643" s="137"/>
      <c r="E643" s="137"/>
      <c r="F643" s="137"/>
      <c r="G643" s="137"/>
      <c r="H643" s="137"/>
      <c r="I643" s="137"/>
      <c r="J643" s="137"/>
      <c r="K643" s="137"/>
      <c r="L643" s="137"/>
      <c r="M643" s="137"/>
      <c r="N643" s="137"/>
      <c r="O643" s="137"/>
      <c r="P643" s="137"/>
      <c r="Q643" s="137"/>
      <c r="R643" s="137"/>
      <c r="S643" s="137"/>
      <c r="T643" s="137"/>
      <c r="U643" s="137"/>
      <c r="V643" s="137"/>
      <c r="W643" s="137"/>
      <c r="X643" s="137"/>
      <c r="Y643" s="137"/>
      <c r="Z643" s="137"/>
      <c r="AA643" s="137"/>
      <c r="AB643" s="137"/>
      <c r="AC643" s="137"/>
      <c r="AD643" s="137"/>
      <c r="AE643" s="137"/>
      <c r="AF643" s="137"/>
      <c r="AG643" s="137"/>
      <c r="AH643" s="137"/>
      <c r="AI643" s="137"/>
      <c r="AJ643" s="137"/>
      <c r="AK643" s="137"/>
      <c r="AL643" s="137"/>
      <c r="AM643" s="137"/>
      <c r="AN643" s="137"/>
      <c r="AO643" s="137"/>
      <c r="AP643" s="137"/>
      <c r="AQ643" s="137"/>
      <c r="AR643" s="137"/>
    </row>
    <row r="644" spans="1:44" ht="15.6" x14ac:dyDescent="0.3">
      <c r="A644" s="137"/>
      <c r="B644" s="137"/>
      <c r="C644" s="137"/>
      <c r="D644" s="137"/>
      <c r="E644" s="137"/>
      <c r="F644" s="137"/>
      <c r="G644" s="137"/>
      <c r="H644" s="137"/>
      <c r="I644" s="137"/>
      <c r="J644" s="137"/>
      <c r="K644" s="137"/>
      <c r="L644" s="137"/>
      <c r="M644" s="137"/>
      <c r="N644" s="137"/>
      <c r="O644" s="137"/>
      <c r="P644" s="137"/>
      <c r="Q644" s="137"/>
      <c r="R644" s="137"/>
      <c r="S644" s="137"/>
      <c r="T644" s="137"/>
      <c r="U644" s="137"/>
      <c r="V644" s="137"/>
      <c r="W644" s="137"/>
      <c r="X644" s="137"/>
      <c r="Y644" s="137"/>
      <c r="Z644" s="137"/>
      <c r="AA644" s="137"/>
      <c r="AB644" s="137"/>
      <c r="AC644" s="137"/>
      <c r="AD644" s="137"/>
      <c r="AE644" s="137"/>
      <c r="AF644" s="137"/>
      <c r="AG644" s="137"/>
      <c r="AH644" s="137"/>
      <c r="AI644" s="137"/>
      <c r="AJ644" s="137"/>
      <c r="AK644" s="137"/>
      <c r="AL644" s="137"/>
      <c r="AM644" s="137"/>
      <c r="AN644" s="137"/>
      <c r="AO644" s="137"/>
      <c r="AP644" s="137"/>
      <c r="AQ644" s="137"/>
      <c r="AR644" s="137"/>
    </row>
    <row r="645" spans="1:44" ht="15.6" x14ac:dyDescent="0.3">
      <c r="A645" s="137"/>
      <c r="B645" s="137"/>
      <c r="C645" s="137"/>
      <c r="D645" s="137"/>
      <c r="E645" s="137"/>
      <c r="F645" s="137"/>
      <c r="G645" s="137"/>
      <c r="H645" s="137"/>
      <c r="I645" s="137"/>
      <c r="J645" s="137"/>
      <c r="K645" s="137"/>
      <c r="L645" s="137"/>
      <c r="M645" s="137"/>
      <c r="N645" s="137"/>
      <c r="O645" s="137"/>
      <c r="P645" s="137"/>
      <c r="Q645" s="137"/>
      <c r="R645" s="137"/>
      <c r="S645" s="137"/>
      <c r="T645" s="137"/>
      <c r="U645" s="137"/>
      <c r="V645" s="137"/>
      <c r="W645" s="137"/>
      <c r="X645" s="137"/>
      <c r="Y645" s="137"/>
      <c r="Z645" s="137"/>
      <c r="AA645" s="137"/>
      <c r="AB645" s="137"/>
      <c r="AC645" s="137"/>
      <c r="AD645" s="137"/>
      <c r="AE645" s="137"/>
      <c r="AF645" s="137"/>
      <c r="AG645" s="137"/>
      <c r="AH645" s="137"/>
      <c r="AI645" s="137"/>
      <c r="AJ645" s="137"/>
      <c r="AK645" s="137"/>
      <c r="AL645" s="137"/>
      <c r="AM645" s="137"/>
      <c r="AN645" s="137"/>
      <c r="AO645" s="137"/>
      <c r="AP645" s="137"/>
      <c r="AQ645" s="137"/>
      <c r="AR645" s="137"/>
    </row>
    <row r="646" spans="1:44" ht="15.6" x14ac:dyDescent="0.3">
      <c r="A646" s="137"/>
      <c r="B646" s="137"/>
      <c r="C646" s="137"/>
      <c r="D646" s="137"/>
      <c r="E646" s="137"/>
      <c r="F646" s="137"/>
      <c r="G646" s="137"/>
      <c r="H646" s="137"/>
      <c r="I646" s="137"/>
      <c r="J646" s="137"/>
      <c r="K646" s="137"/>
      <c r="L646" s="137"/>
      <c r="M646" s="137"/>
      <c r="N646" s="137"/>
      <c r="O646" s="137"/>
      <c r="P646" s="137"/>
      <c r="Q646" s="137"/>
      <c r="R646" s="137"/>
      <c r="S646" s="137"/>
      <c r="T646" s="137"/>
      <c r="U646" s="137"/>
      <c r="V646" s="137"/>
      <c r="W646" s="137"/>
      <c r="X646" s="137"/>
      <c r="Y646" s="137"/>
      <c r="Z646" s="137"/>
      <c r="AA646" s="137"/>
      <c r="AB646" s="137"/>
      <c r="AC646" s="137"/>
      <c r="AD646" s="137"/>
      <c r="AE646" s="137"/>
      <c r="AF646" s="137"/>
      <c r="AG646" s="137"/>
      <c r="AH646" s="137"/>
      <c r="AI646" s="137"/>
      <c r="AJ646" s="137"/>
      <c r="AK646" s="137"/>
      <c r="AL646" s="137"/>
      <c r="AM646" s="137"/>
      <c r="AN646" s="137"/>
      <c r="AO646" s="137"/>
      <c r="AP646" s="137"/>
      <c r="AQ646" s="137"/>
      <c r="AR646" s="137"/>
    </row>
    <row r="647" spans="1:44" ht="15.6" x14ac:dyDescent="0.3">
      <c r="A647" s="137"/>
      <c r="B647" s="137"/>
      <c r="C647" s="137"/>
      <c r="D647" s="137"/>
      <c r="E647" s="137"/>
      <c r="F647" s="137"/>
      <c r="G647" s="137"/>
      <c r="H647" s="137"/>
      <c r="I647" s="137"/>
      <c r="J647" s="137"/>
      <c r="K647" s="137"/>
      <c r="L647" s="137"/>
      <c r="M647" s="137"/>
      <c r="N647" s="137"/>
      <c r="O647" s="137"/>
      <c r="P647" s="137"/>
      <c r="Q647" s="137"/>
      <c r="R647" s="137"/>
      <c r="S647" s="137"/>
      <c r="T647" s="137"/>
      <c r="U647" s="137"/>
      <c r="V647" s="137"/>
      <c r="W647" s="137"/>
      <c r="X647" s="137"/>
      <c r="Y647" s="137"/>
      <c r="Z647" s="137"/>
      <c r="AA647" s="137"/>
      <c r="AB647" s="137"/>
      <c r="AC647" s="137"/>
      <c r="AD647" s="137"/>
      <c r="AE647" s="137"/>
      <c r="AF647" s="137"/>
      <c r="AG647" s="137"/>
      <c r="AH647" s="137"/>
      <c r="AI647" s="137"/>
      <c r="AJ647" s="137"/>
      <c r="AK647" s="137"/>
      <c r="AL647" s="137"/>
      <c r="AM647" s="137"/>
      <c r="AN647" s="137"/>
      <c r="AO647" s="137"/>
      <c r="AP647" s="137"/>
      <c r="AQ647" s="137"/>
      <c r="AR647" s="137"/>
    </row>
    <row r="648" spans="1:44" ht="15.6" x14ac:dyDescent="0.3">
      <c r="A648" s="137"/>
      <c r="B648" s="137"/>
      <c r="C648" s="137"/>
      <c r="D648" s="137"/>
      <c r="E648" s="137"/>
      <c r="F648" s="137"/>
      <c r="G648" s="137"/>
      <c r="H648" s="137"/>
      <c r="I648" s="137"/>
      <c r="J648" s="137"/>
      <c r="K648" s="137"/>
      <c r="L648" s="137"/>
      <c r="M648" s="137"/>
      <c r="N648" s="137"/>
      <c r="O648" s="137"/>
      <c r="P648" s="137"/>
      <c r="Q648" s="137"/>
      <c r="R648" s="137"/>
      <c r="S648" s="137"/>
      <c r="T648" s="137"/>
      <c r="U648" s="137"/>
      <c r="V648" s="137"/>
      <c r="W648" s="137"/>
      <c r="X648" s="137"/>
      <c r="Y648" s="137"/>
      <c r="Z648" s="137"/>
      <c r="AA648" s="137"/>
      <c r="AB648" s="137"/>
      <c r="AC648" s="137"/>
      <c r="AD648" s="137"/>
      <c r="AE648" s="137"/>
      <c r="AF648" s="137"/>
      <c r="AG648" s="137"/>
      <c r="AH648" s="137"/>
      <c r="AI648" s="137"/>
      <c r="AJ648" s="137"/>
      <c r="AK648" s="137"/>
      <c r="AL648" s="137"/>
      <c r="AM648" s="137"/>
      <c r="AN648" s="137"/>
      <c r="AO648" s="137"/>
      <c r="AP648" s="137"/>
      <c r="AQ648" s="137"/>
      <c r="AR648" s="137"/>
    </row>
    <row r="649" spans="1:44" ht="15.6" x14ac:dyDescent="0.3">
      <c r="A649" s="137"/>
      <c r="B649" s="137"/>
      <c r="C649" s="137"/>
      <c r="D649" s="137"/>
      <c r="E649" s="137"/>
      <c r="F649" s="137"/>
      <c r="G649" s="137"/>
      <c r="H649" s="137"/>
      <c r="I649" s="137"/>
      <c r="J649" s="137"/>
      <c r="K649" s="137"/>
      <c r="L649" s="137"/>
      <c r="M649" s="137"/>
      <c r="N649" s="137"/>
      <c r="O649" s="137"/>
      <c r="P649" s="137"/>
      <c r="Q649" s="137"/>
      <c r="R649" s="137"/>
      <c r="S649" s="137"/>
      <c r="T649" s="137"/>
      <c r="U649" s="137"/>
      <c r="V649" s="137"/>
      <c r="W649" s="137"/>
      <c r="X649" s="137"/>
      <c r="Y649" s="137"/>
      <c r="Z649" s="137"/>
      <c r="AA649" s="137"/>
      <c r="AB649" s="137"/>
      <c r="AC649" s="137"/>
      <c r="AD649" s="137"/>
      <c r="AE649" s="137"/>
      <c r="AF649" s="137"/>
      <c r="AG649" s="137"/>
      <c r="AH649" s="137"/>
      <c r="AI649" s="137"/>
      <c r="AJ649" s="137"/>
      <c r="AK649" s="137"/>
      <c r="AL649" s="137"/>
      <c r="AM649" s="137"/>
      <c r="AN649" s="137"/>
      <c r="AO649" s="137"/>
      <c r="AP649" s="137"/>
      <c r="AQ649" s="137"/>
      <c r="AR649" s="137"/>
    </row>
    <row r="650" spans="1:44" ht="15.6" x14ac:dyDescent="0.3">
      <c r="A650" s="137"/>
      <c r="B650" s="137"/>
      <c r="C650" s="137"/>
      <c r="D650" s="137"/>
      <c r="E650" s="137"/>
      <c r="F650" s="137"/>
      <c r="G650" s="137"/>
      <c r="H650" s="137"/>
      <c r="I650" s="137"/>
      <c r="J650" s="137"/>
      <c r="K650" s="137"/>
      <c r="L650" s="137"/>
      <c r="M650" s="137"/>
      <c r="N650" s="137"/>
      <c r="O650" s="137"/>
      <c r="P650" s="137"/>
      <c r="Q650" s="137"/>
      <c r="R650" s="137"/>
      <c r="S650" s="137"/>
      <c r="T650" s="137"/>
      <c r="U650" s="137"/>
      <c r="V650" s="137"/>
      <c r="W650" s="137"/>
      <c r="X650" s="137"/>
      <c r="Y650" s="137"/>
      <c r="Z650" s="137"/>
      <c r="AA650" s="137"/>
      <c r="AB650" s="137"/>
      <c r="AC650" s="137"/>
      <c r="AD650" s="137"/>
      <c r="AE650" s="137"/>
      <c r="AF650" s="137"/>
      <c r="AG650" s="137"/>
      <c r="AH650" s="137"/>
      <c r="AI650" s="137"/>
      <c r="AJ650" s="137"/>
      <c r="AK650" s="137"/>
      <c r="AL650" s="137"/>
      <c r="AM650" s="137"/>
      <c r="AN650" s="137"/>
      <c r="AO650" s="137"/>
      <c r="AP650" s="137"/>
      <c r="AQ650" s="137"/>
      <c r="AR650" s="137"/>
    </row>
    <row r="651" spans="1:44" ht="15.6" x14ac:dyDescent="0.3">
      <c r="A651" s="137"/>
      <c r="B651" s="137"/>
      <c r="C651" s="137"/>
      <c r="D651" s="137"/>
      <c r="E651" s="137"/>
      <c r="F651" s="137"/>
      <c r="G651" s="137"/>
      <c r="H651" s="137"/>
      <c r="I651" s="137"/>
      <c r="J651" s="137"/>
      <c r="K651" s="137"/>
      <c r="L651" s="137"/>
      <c r="M651" s="137"/>
      <c r="N651" s="137"/>
      <c r="O651" s="137"/>
      <c r="P651" s="137"/>
      <c r="Q651" s="137"/>
      <c r="R651" s="137"/>
      <c r="S651" s="137"/>
      <c r="T651" s="137"/>
      <c r="U651" s="137"/>
      <c r="V651" s="137"/>
      <c r="W651" s="137"/>
      <c r="X651" s="137"/>
      <c r="Y651" s="137"/>
      <c r="Z651" s="137"/>
      <c r="AA651" s="137"/>
      <c r="AB651" s="137"/>
      <c r="AC651" s="137"/>
      <c r="AD651" s="137"/>
      <c r="AE651" s="137"/>
      <c r="AF651" s="137"/>
      <c r="AG651" s="137"/>
      <c r="AH651" s="137"/>
      <c r="AI651" s="137"/>
      <c r="AJ651" s="137"/>
      <c r="AK651" s="137"/>
      <c r="AL651" s="137"/>
      <c r="AM651" s="137"/>
      <c r="AN651" s="137"/>
      <c r="AO651" s="137"/>
      <c r="AP651" s="137"/>
      <c r="AQ651" s="137"/>
      <c r="AR651" s="137"/>
    </row>
    <row r="652" spans="1:44" ht="15.6" x14ac:dyDescent="0.3">
      <c r="A652" s="137"/>
      <c r="B652" s="137"/>
      <c r="C652" s="137"/>
      <c r="D652" s="137"/>
      <c r="E652" s="137"/>
      <c r="F652" s="137"/>
      <c r="G652" s="137"/>
      <c r="H652" s="137"/>
      <c r="I652" s="137"/>
      <c r="J652" s="137"/>
      <c r="K652" s="137"/>
      <c r="L652" s="137"/>
      <c r="M652" s="137"/>
      <c r="N652" s="137"/>
      <c r="O652" s="137"/>
      <c r="P652" s="137"/>
      <c r="Q652" s="137"/>
      <c r="R652" s="137"/>
      <c r="S652" s="137"/>
      <c r="T652" s="137"/>
      <c r="U652" s="137"/>
      <c r="V652" s="137"/>
      <c r="W652" s="137"/>
      <c r="X652" s="137"/>
      <c r="Y652" s="137"/>
      <c r="Z652" s="137"/>
      <c r="AA652" s="137"/>
      <c r="AB652" s="137"/>
      <c r="AC652" s="137"/>
      <c r="AD652" s="137"/>
      <c r="AE652" s="137"/>
      <c r="AF652" s="137"/>
      <c r="AG652" s="137"/>
      <c r="AH652" s="137"/>
      <c r="AI652" s="137"/>
      <c r="AJ652" s="137"/>
      <c r="AK652" s="137"/>
      <c r="AL652" s="137"/>
      <c r="AM652" s="137"/>
      <c r="AN652" s="137"/>
      <c r="AO652" s="137"/>
      <c r="AP652" s="137"/>
      <c r="AQ652" s="137"/>
      <c r="AR652" s="137"/>
    </row>
    <row r="653" spans="1:44" ht="15.6" x14ac:dyDescent="0.3">
      <c r="A653" s="137"/>
      <c r="B653" s="137"/>
      <c r="C653" s="137"/>
      <c r="D653" s="137"/>
      <c r="E653" s="137"/>
      <c r="F653" s="137"/>
      <c r="G653" s="137"/>
      <c r="H653" s="137"/>
      <c r="I653" s="137"/>
      <c r="J653" s="137"/>
      <c r="K653" s="137"/>
      <c r="L653" s="137"/>
      <c r="M653" s="137"/>
      <c r="N653" s="137"/>
      <c r="O653" s="137"/>
      <c r="P653" s="137"/>
      <c r="Q653" s="137"/>
      <c r="R653" s="137"/>
      <c r="S653" s="137"/>
      <c r="T653" s="137"/>
      <c r="U653" s="137"/>
      <c r="V653" s="137"/>
      <c r="W653" s="137"/>
      <c r="X653" s="137"/>
      <c r="Y653" s="137"/>
      <c r="Z653" s="137"/>
      <c r="AA653" s="137"/>
      <c r="AB653" s="137"/>
      <c r="AC653" s="137"/>
      <c r="AD653" s="137"/>
      <c r="AE653" s="137"/>
      <c r="AF653" s="137"/>
      <c r="AG653" s="137"/>
      <c r="AH653" s="137"/>
      <c r="AI653" s="137"/>
      <c r="AJ653" s="137"/>
      <c r="AK653" s="137"/>
      <c r="AL653" s="137"/>
      <c r="AM653" s="137"/>
      <c r="AN653" s="137"/>
      <c r="AO653" s="137"/>
      <c r="AP653" s="137"/>
      <c r="AQ653" s="137"/>
      <c r="AR653" s="137"/>
    </row>
    <row r="654" spans="1:44" ht="15.6" x14ac:dyDescent="0.3">
      <c r="A654" s="137"/>
      <c r="B654" s="137"/>
      <c r="C654" s="137"/>
      <c r="D654" s="137"/>
      <c r="E654" s="137"/>
      <c r="F654" s="137"/>
      <c r="G654" s="137"/>
      <c r="H654" s="137"/>
      <c r="I654" s="137"/>
      <c r="J654" s="137"/>
      <c r="K654" s="137"/>
      <c r="L654" s="137"/>
      <c r="M654" s="137"/>
      <c r="N654" s="137"/>
      <c r="O654" s="137"/>
      <c r="P654" s="137"/>
      <c r="Q654" s="137"/>
      <c r="R654" s="137"/>
      <c r="S654" s="137"/>
      <c r="T654" s="137"/>
      <c r="U654" s="137"/>
      <c r="V654" s="137"/>
      <c r="W654" s="137"/>
      <c r="X654" s="137"/>
      <c r="Y654" s="137"/>
      <c r="Z654" s="137"/>
      <c r="AA654" s="137"/>
      <c r="AB654" s="137"/>
      <c r="AC654" s="137"/>
      <c r="AD654" s="137"/>
      <c r="AE654" s="137"/>
      <c r="AF654" s="137"/>
      <c r="AG654" s="137"/>
      <c r="AH654" s="137"/>
      <c r="AI654" s="137"/>
      <c r="AJ654" s="137"/>
      <c r="AK654" s="137"/>
      <c r="AL654" s="137"/>
      <c r="AM654" s="137"/>
      <c r="AN654" s="137"/>
      <c r="AO654" s="137"/>
      <c r="AP654" s="137"/>
      <c r="AQ654" s="137"/>
      <c r="AR654" s="137"/>
    </row>
    <row r="655" spans="1:44" ht="15.6" x14ac:dyDescent="0.3">
      <c r="A655" s="137"/>
      <c r="B655" s="137"/>
      <c r="C655" s="137"/>
      <c r="D655" s="137"/>
      <c r="E655" s="137"/>
      <c r="F655" s="137"/>
      <c r="G655" s="137"/>
      <c r="H655" s="137"/>
      <c r="I655" s="137"/>
      <c r="J655" s="137"/>
      <c r="K655" s="137"/>
      <c r="L655" s="137"/>
      <c r="M655" s="137"/>
      <c r="N655" s="137"/>
      <c r="O655" s="137"/>
      <c r="P655" s="137"/>
      <c r="Q655" s="137"/>
      <c r="R655" s="137"/>
      <c r="S655" s="137"/>
      <c r="T655" s="137"/>
      <c r="U655" s="137"/>
      <c r="V655" s="137"/>
      <c r="W655" s="137"/>
      <c r="X655" s="137"/>
      <c r="Y655" s="137"/>
      <c r="Z655" s="137"/>
      <c r="AA655" s="137"/>
      <c r="AB655" s="137"/>
      <c r="AC655" s="137"/>
      <c r="AD655" s="137"/>
      <c r="AE655" s="137"/>
      <c r="AF655" s="137"/>
      <c r="AG655" s="137"/>
      <c r="AH655" s="137"/>
      <c r="AI655" s="137"/>
      <c r="AJ655" s="137"/>
      <c r="AK655" s="137"/>
      <c r="AL655" s="137"/>
      <c r="AM655" s="137"/>
      <c r="AN655" s="137"/>
      <c r="AO655" s="137"/>
      <c r="AP655" s="137"/>
      <c r="AQ655" s="137"/>
      <c r="AR655" s="137"/>
    </row>
    <row r="656" spans="1:44" ht="15.6" x14ac:dyDescent="0.3">
      <c r="A656" s="137"/>
      <c r="B656" s="137"/>
      <c r="C656" s="137"/>
      <c r="D656" s="137"/>
      <c r="E656" s="137"/>
      <c r="F656" s="137"/>
      <c r="G656" s="137"/>
      <c r="H656" s="137"/>
      <c r="I656" s="137"/>
      <c r="J656" s="137"/>
      <c r="K656" s="137"/>
      <c r="L656" s="137"/>
      <c r="M656" s="137"/>
      <c r="N656" s="137"/>
      <c r="O656" s="137"/>
      <c r="P656" s="137"/>
      <c r="Q656" s="137"/>
      <c r="R656" s="137"/>
      <c r="S656" s="137"/>
      <c r="T656" s="137"/>
      <c r="U656" s="137"/>
      <c r="V656" s="137"/>
      <c r="W656" s="137"/>
      <c r="X656" s="137"/>
      <c r="Y656" s="137"/>
      <c r="Z656" s="137"/>
      <c r="AA656" s="137"/>
      <c r="AB656" s="137"/>
      <c r="AC656" s="137"/>
      <c r="AD656" s="137"/>
      <c r="AE656" s="137"/>
      <c r="AF656" s="137"/>
      <c r="AG656" s="137"/>
      <c r="AH656" s="137"/>
      <c r="AI656" s="137"/>
      <c r="AJ656" s="137"/>
      <c r="AK656" s="137"/>
      <c r="AL656" s="137"/>
      <c r="AM656" s="137"/>
      <c r="AN656" s="137"/>
      <c r="AO656" s="137"/>
      <c r="AP656" s="137"/>
      <c r="AQ656" s="137"/>
      <c r="AR656" s="137"/>
    </row>
    <row r="657" spans="1:44" ht="15.6" x14ac:dyDescent="0.3">
      <c r="A657" s="137"/>
      <c r="B657" s="137"/>
      <c r="C657" s="137"/>
      <c r="D657" s="137"/>
      <c r="E657" s="137"/>
      <c r="F657" s="137"/>
      <c r="G657" s="137"/>
      <c r="H657" s="137"/>
      <c r="I657" s="137"/>
      <c r="J657" s="137"/>
      <c r="K657" s="137"/>
      <c r="L657" s="137"/>
      <c r="M657" s="137"/>
      <c r="N657" s="137"/>
      <c r="O657" s="137"/>
      <c r="P657" s="137"/>
      <c r="Q657" s="137"/>
      <c r="R657" s="137"/>
      <c r="S657" s="137"/>
      <c r="T657" s="137"/>
      <c r="U657" s="137"/>
      <c r="V657" s="137"/>
      <c r="W657" s="137"/>
      <c r="X657" s="137"/>
      <c r="Y657" s="137"/>
      <c r="Z657" s="137"/>
      <c r="AA657" s="137"/>
      <c r="AB657" s="137"/>
      <c r="AC657" s="137"/>
      <c r="AD657" s="137"/>
      <c r="AE657" s="137"/>
      <c r="AF657" s="137"/>
      <c r="AG657" s="137"/>
      <c r="AH657" s="137"/>
      <c r="AI657" s="137"/>
      <c r="AJ657" s="137"/>
      <c r="AK657" s="137"/>
      <c r="AL657" s="137"/>
      <c r="AM657" s="137"/>
      <c r="AN657" s="137"/>
      <c r="AO657" s="137"/>
      <c r="AP657" s="137"/>
      <c r="AQ657" s="137"/>
      <c r="AR657" s="137"/>
    </row>
    <row r="658" spans="1:44" ht="15.6" x14ac:dyDescent="0.3">
      <c r="A658" s="137"/>
      <c r="B658" s="137"/>
      <c r="C658" s="137"/>
      <c r="D658" s="137"/>
      <c r="E658" s="137"/>
      <c r="F658" s="137"/>
      <c r="G658" s="137"/>
      <c r="H658" s="137"/>
      <c r="I658" s="137"/>
      <c r="J658" s="137"/>
      <c r="K658" s="137"/>
      <c r="L658" s="137"/>
      <c r="M658" s="137"/>
      <c r="N658" s="137"/>
      <c r="O658" s="137"/>
      <c r="P658" s="137"/>
      <c r="Q658" s="137"/>
      <c r="R658" s="137"/>
      <c r="S658" s="137"/>
      <c r="T658" s="137"/>
      <c r="U658" s="137"/>
      <c r="V658" s="137"/>
      <c r="W658" s="137"/>
      <c r="X658" s="137"/>
      <c r="Y658" s="137"/>
      <c r="Z658" s="137"/>
      <c r="AA658" s="137"/>
      <c r="AB658" s="137"/>
      <c r="AC658" s="137"/>
      <c r="AD658" s="137"/>
      <c r="AE658" s="137"/>
      <c r="AF658" s="137"/>
      <c r="AG658" s="137"/>
      <c r="AH658" s="137"/>
      <c r="AI658" s="137"/>
      <c r="AJ658" s="137"/>
      <c r="AK658" s="137"/>
      <c r="AL658" s="137"/>
      <c r="AM658" s="137"/>
      <c r="AN658" s="137"/>
      <c r="AO658" s="137"/>
      <c r="AP658" s="137"/>
      <c r="AQ658" s="137"/>
      <c r="AR658" s="137"/>
    </row>
    <row r="659" spans="1:44" ht="15.6" x14ac:dyDescent="0.3">
      <c r="A659" s="137"/>
      <c r="B659" s="137"/>
      <c r="C659" s="137"/>
      <c r="D659" s="137"/>
      <c r="E659" s="137"/>
      <c r="F659" s="137"/>
      <c r="G659" s="137"/>
      <c r="H659" s="137"/>
      <c r="I659" s="137"/>
      <c r="J659" s="137"/>
      <c r="K659" s="137"/>
      <c r="L659" s="137"/>
      <c r="M659" s="137"/>
      <c r="N659" s="137"/>
      <c r="O659" s="137"/>
      <c r="P659" s="137"/>
      <c r="Q659" s="137"/>
      <c r="R659" s="137"/>
      <c r="S659" s="137"/>
      <c r="T659" s="137"/>
      <c r="U659" s="137"/>
      <c r="V659" s="137"/>
      <c r="W659" s="137"/>
      <c r="X659" s="137"/>
      <c r="Y659" s="137"/>
      <c r="Z659" s="137"/>
      <c r="AA659" s="137"/>
      <c r="AB659" s="137"/>
      <c r="AC659" s="137"/>
      <c r="AD659" s="137"/>
      <c r="AE659" s="137"/>
      <c r="AF659" s="137"/>
      <c r="AG659" s="137"/>
      <c r="AH659" s="137"/>
      <c r="AI659" s="137"/>
      <c r="AJ659" s="137"/>
      <c r="AK659" s="137"/>
      <c r="AL659" s="137"/>
      <c r="AM659" s="137"/>
      <c r="AN659" s="137"/>
      <c r="AO659" s="137"/>
      <c r="AP659" s="137"/>
      <c r="AQ659" s="137"/>
      <c r="AR659" s="137"/>
    </row>
    <row r="660" spans="1:44" ht="15.6" x14ac:dyDescent="0.3">
      <c r="A660" s="137"/>
      <c r="B660" s="137"/>
      <c r="C660" s="137"/>
      <c r="D660" s="137"/>
      <c r="E660" s="137"/>
      <c r="F660" s="137"/>
      <c r="G660" s="137"/>
      <c r="H660" s="137"/>
      <c r="I660" s="137"/>
      <c r="J660" s="137"/>
      <c r="K660" s="137"/>
      <c r="L660" s="137"/>
      <c r="M660" s="137"/>
      <c r="N660" s="137"/>
      <c r="O660" s="137"/>
      <c r="P660" s="137"/>
      <c r="Q660" s="137"/>
      <c r="R660" s="137"/>
      <c r="S660" s="137"/>
      <c r="T660" s="137"/>
      <c r="U660" s="137"/>
      <c r="V660" s="137"/>
      <c r="W660" s="137"/>
      <c r="X660" s="137"/>
      <c r="Y660" s="137"/>
      <c r="Z660" s="137"/>
      <c r="AA660" s="137"/>
      <c r="AB660" s="137"/>
      <c r="AC660" s="137"/>
      <c r="AD660" s="137"/>
      <c r="AE660" s="137"/>
      <c r="AF660" s="137"/>
      <c r="AG660" s="137"/>
      <c r="AH660" s="137"/>
      <c r="AI660" s="137"/>
      <c r="AJ660" s="137"/>
      <c r="AK660" s="137"/>
      <c r="AL660" s="137"/>
      <c r="AM660" s="137"/>
      <c r="AN660" s="137"/>
      <c r="AO660" s="137"/>
      <c r="AP660" s="137"/>
      <c r="AQ660" s="137"/>
      <c r="AR660" s="137"/>
    </row>
    <row r="661" spans="1:44" ht="15.6" x14ac:dyDescent="0.3">
      <c r="A661" s="137"/>
      <c r="B661" s="137"/>
      <c r="C661" s="137"/>
      <c r="D661" s="137"/>
      <c r="E661" s="137"/>
      <c r="F661" s="137"/>
      <c r="G661" s="137"/>
      <c r="H661" s="137"/>
      <c r="I661" s="137"/>
      <c r="J661" s="137"/>
      <c r="K661" s="137"/>
      <c r="L661" s="137"/>
      <c r="M661" s="137"/>
      <c r="N661" s="137"/>
      <c r="O661" s="137"/>
      <c r="P661" s="137"/>
      <c r="Q661" s="137"/>
      <c r="R661" s="137"/>
      <c r="S661" s="137"/>
      <c r="T661" s="137"/>
      <c r="U661" s="137"/>
      <c r="V661" s="137"/>
      <c r="W661" s="137"/>
      <c r="X661" s="137"/>
      <c r="Y661" s="137"/>
      <c r="Z661" s="137"/>
      <c r="AA661" s="137"/>
      <c r="AB661" s="137"/>
      <c r="AC661" s="137"/>
      <c r="AD661" s="137"/>
      <c r="AE661" s="137"/>
      <c r="AF661" s="137"/>
      <c r="AG661" s="137"/>
      <c r="AH661" s="137"/>
      <c r="AI661" s="137"/>
      <c r="AJ661" s="137"/>
      <c r="AK661" s="137"/>
      <c r="AL661" s="137"/>
      <c r="AM661" s="137"/>
      <c r="AN661" s="137"/>
      <c r="AO661" s="137"/>
      <c r="AP661" s="137"/>
      <c r="AQ661" s="137"/>
      <c r="AR661" s="137"/>
    </row>
    <row r="662" spans="1:44" ht="15.6" x14ac:dyDescent="0.3">
      <c r="A662" s="137"/>
      <c r="B662" s="137"/>
      <c r="C662" s="137"/>
      <c r="D662" s="137"/>
      <c r="E662" s="137"/>
      <c r="F662" s="137"/>
      <c r="G662" s="137"/>
      <c r="H662" s="137"/>
      <c r="I662" s="137"/>
      <c r="J662" s="137"/>
      <c r="K662" s="137"/>
      <c r="L662" s="137"/>
      <c r="M662" s="137"/>
      <c r="N662" s="137"/>
      <c r="O662" s="137"/>
      <c r="P662" s="137"/>
      <c r="Q662" s="137"/>
      <c r="R662" s="137"/>
      <c r="S662" s="137"/>
      <c r="T662" s="137"/>
      <c r="U662" s="137"/>
      <c r="V662" s="137"/>
      <c r="W662" s="137"/>
      <c r="X662" s="137"/>
      <c r="Y662" s="137"/>
      <c r="Z662" s="137"/>
      <c r="AA662" s="137"/>
      <c r="AB662" s="137"/>
      <c r="AC662" s="137"/>
      <c r="AD662" s="137"/>
      <c r="AE662" s="137"/>
      <c r="AF662" s="137"/>
      <c r="AG662" s="137"/>
      <c r="AH662" s="137"/>
      <c r="AI662" s="137"/>
      <c r="AJ662" s="137"/>
      <c r="AK662" s="137"/>
      <c r="AL662" s="137"/>
      <c r="AM662" s="137"/>
      <c r="AN662" s="137"/>
      <c r="AO662" s="137"/>
      <c r="AP662" s="137"/>
      <c r="AQ662" s="137"/>
      <c r="AR662" s="137"/>
    </row>
    <row r="663" spans="1:44" ht="15.6" x14ac:dyDescent="0.3">
      <c r="A663" s="137"/>
      <c r="B663" s="137"/>
      <c r="C663" s="137"/>
      <c r="D663" s="137"/>
      <c r="E663" s="137"/>
      <c r="F663" s="137"/>
      <c r="G663" s="137"/>
      <c r="H663" s="137"/>
      <c r="I663" s="137"/>
      <c r="J663" s="137"/>
      <c r="K663" s="137"/>
      <c r="L663" s="137"/>
      <c r="M663" s="137"/>
      <c r="N663" s="137"/>
      <c r="O663" s="137"/>
      <c r="P663" s="137"/>
      <c r="Q663" s="137"/>
      <c r="R663" s="137"/>
      <c r="S663" s="137"/>
      <c r="T663" s="137"/>
      <c r="U663" s="137"/>
      <c r="V663" s="137"/>
      <c r="W663" s="137"/>
      <c r="X663" s="137"/>
      <c r="Y663" s="137"/>
      <c r="Z663" s="137"/>
      <c r="AA663" s="137"/>
      <c r="AB663" s="137"/>
      <c r="AC663" s="137"/>
      <c r="AD663" s="137"/>
      <c r="AE663" s="137"/>
      <c r="AF663" s="137"/>
      <c r="AG663" s="137"/>
      <c r="AH663" s="137"/>
      <c r="AI663" s="137"/>
      <c r="AJ663" s="137"/>
      <c r="AK663" s="137"/>
      <c r="AL663" s="137"/>
      <c r="AM663" s="137"/>
      <c r="AN663" s="137"/>
      <c r="AO663" s="137"/>
      <c r="AP663" s="137"/>
      <c r="AQ663" s="137"/>
      <c r="AR663" s="137"/>
    </row>
    <row r="664" spans="1:44" ht="15.6" x14ac:dyDescent="0.3">
      <c r="A664" s="137"/>
      <c r="B664" s="137"/>
      <c r="C664" s="137"/>
      <c r="D664" s="137"/>
      <c r="E664" s="137"/>
      <c r="F664" s="137"/>
      <c r="G664" s="137"/>
      <c r="H664" s="137"/>
      <c r="I664" s="137"/>
      <c r="J664" s="137"/>
      <c r="K664" s="137"/>
      <c r="L664" s="137"/>
      <c r="M664" s="137"/>
      <c r="N664" s="137"/>
      <c r="O664" s="137"/>
      <c r="P664" s="137"/>
      <c r="Q664" s="137"/>
      <c r="R664" s="137"/>
      <c r="S664" s="137"/>
      <c r="T664" s="137"/>
      <c r="U664" s="137"/>
      <c r="V664" s="137"/>
      <c r="W664" s="137"/>
      <c r="X664" s="137"/>
      <c r="Y664" s="137"/>
      <c r="Z664" s="137"/>
      <c r="AA664" s="137"/>
      <c r="AB664" s="137"/>
      <c r="AC664" s="137"/>
      <c r="AD664" s="137"/>
      <c r="AE664" s="137"/>
      <c r="AF664" s="137"/>
      <c r="AG664" s="137"/>
      <c r="AH664" s="137"/>
      <c r="AI664" s="137"/>
      <c r="AJ664" s="137"/>
      <c r="AK664" s="137"/>
      <c r="AL664" s="137"/>
      <c r="AM664" s="137"/>
      <c r="AN664" s="137"/>
      <c r="AO664" s="137"/>
      <c r="AP664" s="137"/>
      <c r="AQ664" s="137"/>
      <c r="AR664" s="137"/>
    </row>
    <row r="665" spans="1:44" ht="15.6" x14ac:dyDescent="0.3">
      <c r="A665" s="137"/>
      <c r="B665" s="137"/>
      <c r="C665" s="137"/>
      <c r="D665" s="137"/>
      <c r="E665" s="137"/>
      <c r="F665" s="137"/>
      <c r="G665" s="137"/>
      <c r="H665" s="137"/>
      <c r="I665" s="137"/>
      <c r="J665" s="137"/>
      <c r="K665" s="137"/>
      <c r="L665" s="137"/>
      <c r="M665" s="137"/>
      <c r="N665" s="137"/>
      <c r="O665" s="137"/>
      <c r="P665" s="137"/>
      <c r="Q665" s="137"/>
      <c r="R665" s="137"/>
      <c r="S665" s="137"/>
      <c r="T665" s="137"/>
      <c r="U665" s="137"/>
      <c r="V665" s="137"/>
      <c r="W665" s="137"/>
      <c r="X665" s="137"/>
      <c r="Y665" s="137"/>
      <c r="Z665" s="137"/>
      <c r="AA665" s="137"/>
      <c r="AB665" s="137"/>
      <c r="AC665" s="137"/>
      <c r="AD665" s="137"/>
      <c r="AE665" s="137"/>
      <c r="AF665" s="137"/>
      <c r="AG665" s="137"/>
      <c r="AH665" s="137"/>
      <c r="AI665" s="137"/>
      <c r="AJ665" s="137"/>
      <c r="AK665" s="137"/>
      <c r="AL665" s="137"/>
      <c r="AM665" s="137"/>
      <c r="AN665" s="137"/>
      <c r="AO665" s="137"/>
      <c r="AP665" s="137"/>
      <c r="AQ665" s="137"/>
      <c r="AR665" s="137"/>
    </row>
    <row r="666" spans="1:44" ht="15.6" x14ac:dyDescent="0.3">
      <c r="A666" s="137"/>
      <c r="B666" s="137"/>
      <c r="C666" s="137"/>
      <c r="D666" s="137"/>
      <c r="E666" s="137"/>
      <c r="F666" s="137"/>
      <c r="G666" s="137"/>
      <c r="H666" s="137"/>
      <c r="I666" s="137"/>
      <c r="J666" s="137"/>
      <c r="K666" s="137"/>
      <c r="L666" s="137"/>
      <c r="M666" s="137"/>
      <c r="N666" s="137"/>
      <c r="O666" s="137"/>
      <c r="P666" s="137"/>
      <c r="Q666" s="137"/>
      <c r="R666" s="137"/>
      <c r="S666" s="137"/>
      <c r="T666" s="137"/>
      <c r="U666" s="137"/>
      <c r="V666" s="137"/>
      <c r="W666" s="137"/>
      <c r="X666" s="137"/>
      <c r="Y666" s="137"/>
      <c r="Z666" s="137"/>
      <c r="AA666" s="137"/>
      <c r="AB666" s="137"/>
      <c r="AC666" s="137"/>
      <c r="AD666" s="137"/>
      <c r="AE666" s="137"/>
      <c r="AF666" s="137"/>
      <c r="AG666" s="137"/>
      <c r="AH666" s="137"/>
      <c r="AI666" s="137"/>
      <c r="AJ666" s="137"/>
      <c r="AK666" s="137"/>
      <c r="AL666" s="137"/>
      <c r="AM666" s="137"/>
      <c r="AN666" s="137"/>
      <c r="AO666" s="137"/>
      <c r="AP666" s="137"/>
      <c r="AQ666" s="137"/>
      <c r="AR666" s="137"/>
    </row>
    <row r="667" spans="1:44" ht="15.6" x14ac:dyDescent="0.3">
      <c r="A667" s="137"/>
      <c r="B667" s="137"/>
      <c r="C667" s="137"/>
      <c r="D667" s="137"/>
      <c r="E667" s="137"/>
      <c r="F667" s="137"/>
      <c r="G667" s="137"/>
      <c r="H667" s="137"/>
      <c r="I667" s="137"/>
      <c r="J667" s="137"/>
      <c r="K667" s="137"/>
      <c r="L667" s="137"/>
      <c r="M667" s="137"/>
      <c r="N667" s="137"/>
      <c r="O667" s="137"/>
      <c r="P667" s="137"/>
      <c r="Q667" s="137"/>
      <c r="R667" s="137"/>
      <c r="S667" s="137"/>
      <c r="T667" s="137"/>
      <c r="U667" s="137"/>
      <c r="V667" s="137"/>
      <c r="W667" s="137"/>
      <c r="X667" s="137"/>
      <c r="Y667" s="137"/>
      <c r="Z667" s="137"/>
      <c r="AA667" s="137"/>
      <c r="AB667" s="137"/>
      <c r="AC667" s="137"/>
      <c r="AD667" s="137"/>
      <c r="AE667" s="137"/>
      <c r="AF667" s="137"/>
      <c r="AG667" s="137"/>
      <c r="AH667" s="137"/>
      <c r="AI667" s="137"/>
      <c r="AJ667" s="137"/>
      <c r="AK667" s="137"/>
      <c r="AL667" s="137"/>
      <c r="AM667" s="137"/>
      <c r="AN667" s="137"/>
      <c r="AO667" s="137"/>
      <c r="AP667" s="137"/>
      <c r="AQ667" s="137"/>
      <c r="AR667" s="137"/>
    </row>
    <row r="668" spans="1:44" ht="15.6" x14ac:dyDescent="0.3">
      <c r="A668" s="137"/>
      <c r="B668" s="137"/>
      <c r="C668" s="137"/>
      <c r="D668" s="137"/>
      <c r="E668" s="137"/>
      <c r="F668" s="137"/>
      <c r="G668" s="137"/>
      <c r="H668" s="137"/>
      <c r="I668" s="137"/>
      <c r="J668" s="137"/>
      <c r="K668" s="137"/>
      <c r="L668" s="137"/>
      <c r="M668" s="137"/>
      <c r="N668" s="137"/>
      <c r="O668" s="137"/>
      <c r="P668" s="137"/>
      <c r="Q668" s="137"/>
      <c r="R668" s="137"/>
      <c r="S668" s="137"/>
      <c r="T668" s="137"/>
      <c r="U668" s="137"/>
      <c r="V668" s="137"/>
      <c r="W668" s="137"/>
      <c r="X668" s="137"/>
      <c r="Y668" s="137"/>
      <c r="Z668" s="137"/>
      <c r="AA668" s="137"/>
      <c r="AB668" s="137"/>
      <c r="AC668" s="137"/>
      <c r="AD668" s="137"/>
      <c r="AE668" s="137"/>
      <c r="AF668" s="137"/>
      <c r="AG668" s="137"/>
      <c r="AH668" s="137"/>
      <c r="AI668" s="137"/>
      <c r="AJ668" s="137"/>
      <c r="AK668" s="137"/>
      <c r="AL668" s="137"/>
      <c r="AM668" s="137"/>
      <c r="AN668" s="137"/>
      <c r="AO668" s="137"/>
      <c r="AP668" s="137"/>
      <c r="AQ668" s="137"/>
      <c r="AR668" s="137"/>
    </row>
    <row r="669" spans="1:44" ht="15.6" x14ac:dyDescent="0.3">
      <c r="A669" s="137"/>
      <c r="B669" s="137"/>
      <c r="C669" s="137"/>
      <c r="D669" s="137"/>
      <c r="E669" s="137"/>
      <c r="F669" s="137"/>
      <c r="G669" s="137"/>
      <c r="H669" s="137"/>
      <c r="I669" s="137"/>
      <c r="J669" s="137"/>
      <c r="K669" s="137"/>
      <c r="L669" s="137"/>
      <c r="M669" s="137"/>
      <c r="N669" s="137"/>
      <c r="O669" s="137"/>
      <c r="P669" s="137"/>
      <c r="Q669" s="137"/>
      <c r="R669" s="137"/>
      <c r="S669" s="137"/>
      <c r="T669" s="137"/>
      <c r="U669" s="137"/>
      <c r="V669" s="137"/>
      <c r="W669" s="137"/>
      <c r="X669" s="137"/>
      <c r="Y669" s="137"/>
      <c r="Z669" s="137"/>
      <c r="AA669" s="137"/>
      <c r="AB669" s="137"/>
      <c r="AC669" s="137"/>
      <c r="AD669" s="137"/>
      <c r="AE669" s="137"/>
      <c r="AF669" s="137"/>
      <c r="AG669" s="137"/>
      <c r="AH669" s="137"/>
      <c r="AI669" s="137"/>
      <c r="AJ669" s="137"/>
      <c r="AK669" s="137"/>
      <c r="AL669" s="137"/>
      <c r="AM669" s="137"/>
      <c r="AN669" s="137"/>
      <c r="AO669" s="137"/>
      <c r="AP669" s="137"/>
      <c r="AQ669" s="137"/>
      <c r="AR669" s="137"/>
    </row>
    <row r="670" spans="1:44" ht="15.6" x14ac:dyDescent="0.3">
      <c r="A670" s="137"/>
      <c r="B670" s="137"/>
      <c r="C670" s="137"/>
      <c r="D670" s="137"/>
      <c r="E670" s="137"/>
      <c r="F670" s="137"/>
      <c r="G670" s="137"/>
      <c r="H670" s="137"/>
      <c r="I670" s="137"/>
      <c r="J670" s="137"/>
      <c r="K670" s="137"/>
      <c r="L670" s="137"/>
      <c r="M670" s="137"/>
      <c r="N670" s="137"/>
      <c r="O670" s="137"/>
      <c r="P670" s="137"/>
      <c r="Q670" s="137"/>
      <c r="R670" s="137"/>
      <c r="S670" s="137"/>
      <c r="T670" s="137"/>
      <c r="U670" s="137"/>
      <c r="V670" s="137"/>
      <c r="W670" s="137"/>
      <c r="X670" s="137"/>
      <c r="Y670" s="137"/>
      <c r="Z670" s="137"/>
      <c r="AA670" s="137"/>
      <c r="AB670" s="137"/>
      <c r="AC670" s="137"/>
      <c r="AD670" s="137"/>
      <c r="AE670" s="137"/>
      <c r="AF670" s="137"/>
      <c r="AG670" s="137"/>
      <c r="AH670" s="137"/>
      <c r="AI670" s="137"/>
      <c r="AJ670" s="137"/>
      <c r="AK670" s="137"/>
      <c r="AL670" s="137"/>
      <c r="AM670" s="137"/>
      <c r="AN670" s="137"/>
      <c r="AO670" s="137"/>
      <c r="AP670" s="137"/>
      <c r="AQ670" s="137"/>
      <c r="AR670" s="137"/>
    </row>
    <row r="671" spans="1:44" ht="15.6" x14ac:dyDescent="0.3">
      <c r="A671" s="137"/>
      <c r="B671" s="137"/>
      <c r="C671" s="137"/>
      <c r="D671" s="137"/>
      <c r="E671" s="137"/>
      <c r="F671" s="137"/>
      <c r="G671" s="137"/>
      <c r="H671" s="137"/>
      <c r="I671" s="137"/>
      <c r="J671" s="137"/>
      <c r="K671" s="137"/>
      <c r="L671" s="137"/>
      <c r="M671" s="137"/>
      <c r="N671" s="137"/>
      <c r="O671" s="137"/>
      <c r="P671" s="137"/>
      <c r="Q671" s="137"/>
      <c r="R671" s="137"/>
      <c r="S671" s="137"/>
      <c r="T671" s="137"/>
      <c r="U671" s="137"/>
      <c r="V671" s="137"/>
      <c r="W671" s="137"/>
      <c r="X671" s="137"/>
      <c r="Y671" s="137"/>
      <c r="Z671" s="137"/>
      <c r="AA671" s="137"/>
      <c r="AB671" s="137"/>
      <c r="AC671" s="137"/>
      <c r="AD671" s="137"/>
      <c r="AE671" s="137"/>
      <c r="AF671" s="137"/>
      <c r="AG671" s="137"/>
      <c r="AH671" s="137"/>
      <c r="AI671" s="137"/>
      <c r="AJ671" s="137"/>
      <c r="AK671" s="137"/>
      <c r="AL671" s="137"/>
      <c r="AM671" s="137"/>
      <c r="AN671" s="137"/>
      <c r="AO671" s="137"/>
      <c r="AP671" s="137"/>
      <c r="AQ671" s="137"/>
      <c r="AR671" s="137"/>
    </row>
    <row r="672" spans="1:44" ht="15.6" x14ac:dyDescent="0.3">
      <c r="A672" s="137"/>
      <c r="B672" s="137"/>
      <c r="C672" s="137"/>
      <c r="D672" s="137"/>
      <c r="E672" s="137"/>
      <c r="F672" s="137"/>
      <c r="G672" s="137"/>
      <c r="H672" s="137"/>
      <c r="I672" s="137"/>
      <c r="J672" s="137"/>
      <c r="K672" s="137"/>
      <c r="L672" s="137"/>
      <c r="M672" s="137"/>
      <c r="N672" s="137"/>
      <c r="O672" s="137"/>
      <c r="P672" s="137"/>
      <c r="Q672" s="137"/>
      <c r="R672" s="137"/>
      <c r="S672" s="137"/>
      <c r="T672" s="137"/>
      <c r="U672" s="137"/>
      <c r="V672" s="137"/>
      <c r="W672" s="137"/>
      <c r="X672" s="137"/>
      <c r="Y672" s="137"/>
      <c r="Z672" s="137"/>
      <c r="AA672" s="137"/>
      <c r="AB672" s="137"/>
      <c r="AC672" s="137"/>
      <c r="AD672" s="137"/>
      <c r="AE672" s="137"/>
      <c r="AF672" s="137"/>
      <c r="AG672" s="137"/>
      <c r="AH672" s="137"/>
      <c r="AI672" s="137"/>
      <c r="AJ672" s="137"/>
      <c r="AK672" s="137"/>
      <c r="AL672" s="137"/>
      <c r="AM672" s="137"/>
      <c r="AN672" s="137"/>
      <c r="AO672" s="137"/>
      <c r="AP672" s="137"/>
      <c r="AQ672" s="137"/>
      <c r="AR672" s="137"/>
    </row>
    <row r="673" spans="1:44" ht="15.6" x14ac:dyDescent="0.3">
      <c r="A673" s="137"/>
      <c r="B673" s="137"/>
      <c r="C673" s="137"/>
      <c r="D673" s="137"/>
      <c r="E673" s="137"/>
      <c r="F673" s="137"/>
      <c r="G673" s="137"/>
      <c r="H673" s="137"/>
      <c r="I673" s="137"/>
      <c r="J673" s="137"/>
      <c r="K673" s="137"/>
      <c r="L673" s="137"/>
      <c r="M673" s="137"/>
      <c r="N673" s="137"/>
      <c r="O673" s="137"/>
      <c r="P673" s="137"/>
      <c r="Q673" s="137"/>
      <c r="R673" s="137"/>
      <c r="S673" s="137"/>
      <c r="T673" s="137"/>
      <c r="U673" s="137"/>
      <c r="V673" s="137"/>
      <c r="W673" s="137"/>
      <c r="X673" s="137"/>
      <c r="Y673" s="137"/>
      <c r="Z673" s="137"/>
      <c r="AA673" s="137"/>
      <c r="AB673" s="137"/>
      <c r="AC673" s="137"/>
      <c r="AD673" s="137"/>
      <c r="AE673" s="137"/>
      <c r="AF673" s="137"/>
      <c r="AG673" s="137"/>
      <c r="AH673" s="137"/>
      <c r="AI673" s="137"/>
      <c r="AJ673" s="137"/>
      <c r="AK673" s="137"/>
      <c r="AL673" s="137"/>
      <c r="AM673" s="137"/>
      <c r="AN673" s="137"/>
      <c r="AO673" s="137"/>
      <c r="AP673" s="137"/>
      <c r="AQ673" s="137"/>
      <c r="AR673" s="137"/>
    </row>
    <row r="674" spans="1:44" ht="15.6" x14ac:dyDescent="0.3">
      <c r="A674" s="137"/>
      <c r="B674" s="137"/>
      <c r="C674" s="137"/>
      <c r="D674" s="137"/>
      <c r="E674" s="137"/>
      <c r="F674" s="137"/>
      <c r="G674" s="137"/>
      <c r="H674" s="137"/>
      <c r="I674" s="137"/>
      <c r="J674" s="137"/>
      <c r="K674" s="137"/>
      <c r="L674" s="137"/>
      <c r="M674" s="137"/>
      <c r="N674" s="137"/>
      <c r="O674" s="137"/>
      <c r="P674" s="137"/>
      <c r="Q674" s="137"/>
      <c r="R674" s="137"/>
      <c r="S674" s="137"/>
      <c r="T674" s="137"/>
      <c r="U674" s="137"/>
      <c r="V674" s="137"/>
      <c r="W674" s="137"/>
      <c r="X674" s="137"/>
      <c r="Y674" s="137"/>
      <c r="Z674" s="137"/>
      <c r="AA674" s="137"/>
      <c r="AB674" s="137"/>
      <c r="AC674" s="137"/>
      <c r="AD674" s="137"/>
      <c r="AE674" s="137"/>
      <c r="AF674" s="137"/>
      <c r="AG674" s="137"/>
      <c r="AH674" s="137"/>
      <c r="AI674" s="137"/>
      <c r="AJ674" s="137"/>
      <c r="AK674" s="137"/>
      <c r="AL674" s="137"/>
      <c r="AM674" s="137"/>
      <c r="AN674" s="137"/>
      <c r="AO674" s="137"/>
      <c r="AP674" s="137"/>
      <c r="AQ674" s="137"/>
      <c r="AR674" s="137"/>
    </row>
    <row r="675" spans="1:44" ht="15.6" x14ac:dyDescent="0.3">
      <c r="A675" s="137"/>
      <c r="B675" s="137"/>
      <c r="C675" s="137"/>
      <c r="D675" s="137"/>
      <c r="E675" s="137"/>
      <c r="F675" s="137"/>
      <c r="G675" s="137"/>
      <c r="H675" s="137"/>
      <c r="I675" s="137"/>
      <c r="J675" s="137"/>
      <c r="K675" s="137"/>
      <c r="L675" s="137"/>
      <c r="M675" s="137"/>
      <c r="N675" s="137"/>
      <c r="O675" s="137"/>
      <c r="P675" s="137"/>
      <c r="Q675" s="137"/>
      <c r="R675" s="137"/>
      <c r="S675" s="137"/>
      <c r="T675" s="137"/>
      <c r="U675" s="137"/>
      <c r="V675" s="137"/>
      <c r="W675" s="137"/>
      <c r="X675" s="137"/>
      <c r="Y675" s="137"/>
      <c r="Z675" s="137"/>
      <c r="AA675" s="137"/>
      <c r="AB675" s="137"/>
      <c r="AC675" s="137"/>
      <c r="AD675" s="137"/>
      <c r="AE675" s="137"/>
      <c r="AF675" s="137"/>
      <c r="AG675" s="137"/>
      <c r="AH675" s="137"/>
      <c r="AI675" s="137"/>
      <c r="AJ675" s="137"/>
      <c r="AK675" s="137"/>
      <c r="AL675" s="137"/>
      <c r="AM675" s="137"/>
      <c r="AN675" s="137"/>
      <c r="AO675" s="137"/>
      <c r="AP675" s="137"/>
      <c r="AQ675" s="137"/>
      <c r="AR675" s="137"/>
    </row>
    <row r="676" spans="1:44" ht="15.6" x14ac:dyDescent="0.3">
      <c r="A676" s="137"/>
      <c r="B676" s="137"/>
      <c r="C676" s="137"/>
      <c r="D676" s="137"/>
      <c r="E676" s="137"/>
      <c r="F676" s="137"/>
      <c r="G676" s="137"/>
      <c r="H676" s="137"/>
      <c r="I676" s="137"/>
      <c r="J676" s="137"/>
      <c r="K676" s="137"/>
      <c r="L676" s="137"/>
      <c r="M676" s="137"/>
      <c r="N676" s="137"/>
      <c r="O676" s="137"/>
      <c r="P676" s="137"/>
      <c r="Q676" s="137"/>
      <c r="R676" s="137"/>
      <c r="S676" s="137"/>
      <c r="T676" s="137"/>
      <c r="U676" s="137"/>
      <c r="V676" s="137"/>
      <c r="W676" s="137"/>
      <c r="X676" s="137"/>
      <c r="Y676" s="137"/>
      <c r="Z676" s="137"/>
      <c r="AA676" s="137"/>
      <c r="AB676" s="137"/>
      <c r="AC676" s="137"/>
      <c r="AD676" s="137"/>
      <c r="AE676" s="137"/>
      <c r="AF676" s="137"/>
      <c r="AG676" s="137"/>
      <c r="AH676" s="137"/>
      <c r="AI676" s="137"/>
      <c r="AJ676" s="137"/>
      <c r="AK676" s="137"/>
      <c r="AL676" s="137"/>
      <c r="AM676" s="137"/>
      <c r="AN676" s="137"/>
      <c r="AO676" s="137"/>
      <c r="AP676" s="137"/>
      <c r="AQ676" s="137"/>
      <c r="AR676" s="137"/>
    </row>
    <row r="677" spans="1:44" ht="15.6" x14ac:dyDescent="0.3">
      <c r="A677" s="137"/>
      <c r="B677" s="137"/>
      <c r="C677" s="137"/>
      <c r="D677" s="137"/>
      <c r="E677" s="137"/>
      <c r="F677" s="137"/>
      <c r="G677" s="137"/>
      <c r="H677" s="137"/>
      <c r="I677" s="137"/>
      <c r="J677" s="137"/>
      <c r="K677" s="137"/>
      <c r="L677" s="137"/>
      <c r="M677" s="137"/>
      <c r="N677" s="137"/>
      <c r="O677" s="137"/>
      <c r="P677" s="137"/>
      <c r="Q677" s="137"/>
      <c r="R677" s="137"/>
      <c r="S677" s="137"/>
      <c r="T677" s="137"/>
      <c r="U677" s="137"/>
      <c r="V677" s="137"/>
      <c r="W677" s="137"/>
      <c r="X677" s="137"/>
      <c r="Y677" s="137"/>
      <c r="Z677" s="137"/>
      <c r="AA677" s="137"/>
      <c r="AB677" s="137"/>
      <c r="AC677" s="137"/>
      <c r="AD677" s="137"/>
      <c r="AE677" s="137"/>
      <c r="AF677" s="137"/>
      <c r="AG677" s="137"/>
      <c r="AH677" s="137"/>
      <c r="AI677" s="137"/>
      <c r="AJ677" s="137"/>
      <c r="AK677" s="137"/>
      <c r="AL677" s="137"/>
      <c r="AM677" s="137"/>
      <c r="AN677" s="137"/>
      <c r="AO677" s="137"/>
      <c r="AP677" s="137"/>
      <c r="AQ677" s="137"/>
      <c r="AR677" s="137"/>
    </row>
    <row r="678" spans="1:44" ht="15.6" x14ac:dyDescent="0.3">
      <c r="A678" s="137"/>
      <c r="B678" s="137"/>
      <c r="C678" s="137"/>
      <c r="D678" s="137"/>
      <c r="E678" s="137"/>
      <c r="F678" s="137"/>
      <c r="G678" s="137"/>
      <c r="H678" s="137"/>
      <c r="I678" s="137"/>
      <c r="J678" s="137"/>
      <c r="K678" s="137"/>
      <c r="L678" s="137"/>
      <c r="M678" s="137"/>
      <c r="N678" s="137"/>
      <c r="O678" s="137"/>
      <c r="P678" s="137"/>
      <c r="Q678" s="137"/>
      <c r="R678" s="137"/>
      <c r="S678" s="137"/>
      <c r="T678" s="137"/>
      <c r="U678" s="137"/>
      <c r="V678" s="137"/>
      <c r="W678" s="137"/>
      <c r="X678" s="137"/>
      <c r="Y678" s="137"/>
      <c r="Z678" s="137"/>
      <c r="AA678" s="137"/>
      <c r="AB678" s="137"/>
      <c r="AC678" s="137"/>
      <c r="AD678" s="137"/>
      <c r="AE678" s="137"/>
      <c r="AF678" s="137"/>
      <c r="AG678" s="137"/>
      <c r="AH678" s="137"/>
      <c r="AI678" s="137"/>
      <c r="AJ678" s="137"/>
      <c r="AK678" s="137"/>
      <c r="AL678" s="137"/>
      <c r="AM678" s="137"/>
      <c r="AN678" s="137"/>
      <c r="AO678" s="137"/>
      <c r="AP678" s="137"/>
      <c r="AQ678" s="137"/>
      <c r="AR678" s="137"/>
    </row>
    <row r="679" spans="1:44" ht="15.6" x14ac:dyDescent="0.3">
      <c r="A679" s="137"/>
      <c r="B679" s="137"/>
      <c r="C679" s="137"/>
      <c r="D679" s="137"/>
      <c r="E679" s="137"/>
      <c r="F679" s="137"/>
      <c r="G679" s="137"/>
      <c r="H679" s="137"/>
      <c r="I679" s="137"/>
      <c r="J679" s="137"/>
      <c r="K679" s="137"/>
      <c r="L679" s="137"/>
      <c r="M679" s="137"/>
      <c r="N679" s="137"/>
      <c r="O679" s="137"/>
      <c r="P679" s="137"/>
      <c r="Q679" s="137"/>
      <c r="R679" s="137"/>
      <c r="S679" s="137"/>
      <c r="T679" s="137"/>
      <c r="U679" s="137"/>
      <c r="V679" s="137"/>
      <c r="W679" s="137"/>
      <c r="X679" s="137"/>
      <c r="Y679" s="137"/>
      <c r="Z679" s="137"/>
      <c r="AA679" s="137"/>
      <c r="AB679" s="137"/>
      <c r="AC679" s="137"/>
      <c r="AD679" s="137"/>
      <c r="AE679" s="137"/>
      <c r="AF679" s="137"/>
      <c r="AG679" s="137"/>
      <c r="AH679" s="137"/>
      <c r="AI679" s="137"/>
      <c r="AJ679" s="137"/>
      <c r="AK679" s="137"/>
      <c r="AL679" s="137"/>
      <c r="AM679" s="137"/>
      <c r="AN679" s="137"/>
      <c r="AO679" s="137"/>
      <c r="AP679" s="137"/>
      <c r="AQ679" s="137"/>
      <c r="AR679" s="137"/>
    </row>
    <row r="680" spans="1:44" ht="15.6" x14ac:dyDescent="0.3">
      <c r="A680" s="137"/>
      <c r="B680" s="137"/>
      <c r="C680" s="137"/>
      <c r="D680" s="137"/>
      <c r="E680" s="137"/>
      <c r="F680" s="137"/>
      <c r="G680" s="137"/>
      <c r="H680" s="137"/>
      <c r="I680" s="137"/>
      <c r="J680" s="137"/>
      <c r="K680" s="137"/>
      <c r="L680" s="137"/>
      <c r="M680" s="137"/>
      <c r="N680" s="137"/>
      <c r="O680" s="137"/>
      <c r="P680" s="137"/>
      <c r="Q680" s="137"/>
      <c r="R680" s="137"/>
      <c r="S680" s="137"/>
      <c r="T680" s="137"/>
      <c r="U680" s="137"/>
      <c r="V680" s="137"/>
      <c r="W680" s="137"/>
      <c r="X680" s="137"/>
      <c r="Y680" s="137"/>
      <c r="Z680" s="137"/>
      <c r="AA680" s="137"/>
      <c r="AB680" s="137"/>
      <c r="AC680" s="137"/>
      <c r="AD680" s="137"/>
      <c r="AE680" s="137"/>
      <c r="AF680" s="137"/>
      <c r="AG680" s="137"/>
      <c r="AH680" s="137"/>
      <c r="AI680" s="137"/>
      <c r="AJ680" s="137"/>
      <c r="AK680" s="137"/>
      <c r="AL680" s="137"/>
      <c r="AM680" s="137"/>
      <c r="AN680" s="137"/>
      <c r="AO680" s="137"/>
      <c r="AP680" s="137"/>
      <c r="AQ680" s="137"/>
      <c r="AR680" s="137"/>
    </row>
    <row r="681" spans="1:44" ht="15.6" x14ac:dyDescent="0.3">
      <c r="A681" s="137"/>
      <c r="B681" s="137"/>
      <c r="C681" s="137"/>
      <c r="D681" s="137"/>
      <c r="E681" s="137"/>
      <c r="F681" s="137"/>
      <c r="G681" s="137"/>
      <c r="H681" s="137"/>
      <c r="I681" s="137"/>
      <c r="J681" s="137"/>
      <c r="K681" s="137"/>
      <c r="L681" s="137"/>
      <c r="M681" s="137"/>
      <c r="N681" s="137"/>
      <c r="O681" s="137"/>
      <c r="P681" s="137"/>
      <c r="Q681" s="137"/>
      <c r="R681" s="137"/>
      <c r="S681" s="137"/>
      <c r="T681" s="137"/>
      <c r="U681" s="137"/>
      <c r="V681" s="137"/>
      <c r="W681" s="137"/>
      <c r="X681" s="137"/>
      <c r="Y681" s="137"/>
      <c r="Z681" s="137"/>
      <c r="AA681" s="137"/>
      <c r="AB681" s="137"/>
      <c r="AC681" s="137"/>
      <c r="AD681" s="137"/>
      <c r="AE681" s="137"/>
      <c r="AF681" s="137"/>
      <c r="AG681" s="137"/>
      <c r="AH681" s="137"/>
      <c r="AI681" s="137"/>
      <c r="AJ681" s="137"/>
      <c r="AK681" s="137"/>
      <c r="AL681" s="137"/>
      <c r="AM681" s="137"/>
      <c r="AN681" s="137"/>
      <c r="AO681" s="137"/>
      <c r="AP681" s="137"/>
      <c r="AQ681" s="137"/>
      <c r="AR681" s="137"/>
    </row>
    <row r="682" spans="1:44" ht="15.6" x14ac:dyDescent="0.3">
      <c r="A682" s="137"/>
      <c r="B682" s="137"/>
      <c r="C682" s="137"/>
      <c r="D682" s="137"/>
      <c r="E682" s="137"/>
      <c r="F682" s="137"/>
      <c r="G682" s="137"/>
      <c r="H682" s="137"/>
      <c r="I682" s="137"/>
      <c r="J682" s="137"/>
      <c r="K682" s="137"/>
      <c r="L682" s="137"/>
      <c r="M682" s="137"/>
      <c r="N682" s="137"/>
      <c r="O682" s="137"/>
      <c r="P682" s="137"/>
      <c r="Q682" s="137"/>
      <c r="R682" s="137"/>
      <c r="S682" s="137"/>
      <c r="T682" s="137"/>
      <c r="U682" s="137"/>
      <c r="V682" s="137"/>
      <c r="W682" s="137"/>
      <c r="X682" s="137"/>
      <c r="Y682" s="137"/>
      <c r="Z682" s="137"/>
      <c r="AA682" s="137"/>
      <c r="AB682" s="137"/>
      <c r="AC682" s="137"/>
      <c r="AD682" s="137"/>
      <c r="AE682" s="137"/>
      <c r="AF682" s="137"/>
      <c r="AG682" s="137"/>
      <c r="AH682" s="137"/>
      <c r="AI682" s="137"/>
      <c r="AJ682" s="137"/>
      <c r="AK682" s="137"/>
      <c r="AL682" s="137"/>
      <c r="AM682" s="137"/>
      <c r="AN682" s="137"/>
      <c r="AO682" s="137"/>
      <c r="AP682" s="137"/>
      <c r="AQ682" s="137"/>
      <c r="AR682" s="137"/>
    </row>
    <row r="683" spans="1:44" ht="15.6" x14ac:dyDescent="0.3">
      <c r="A683" s="137"/>
      <c r="B683" s="137"/>
      <c r="C683" s="137"/>
      <c r="D683" s="137"/>
      <c r="E683" s="137"/>
      <c r="F683" s="137"/>
      <c r="G683" s="137"/>
      <c r="H683" s="137"/>
      <c r="I683" s="137"/>
      <c r="J683" s="137"/>
      <c r="K683" s="137"/>
      <c r="L683" s="137"/>
      <c r="M683" s="137"/>
      <c r="N683" s="137"/>
      <c r="O683" s="137"/>
      <c r="P683" s="137"/>
      <c r="Q683" s="137"/>
      <c r="R683" s="137"/>
      <c r="S683" s="137"/>
      <c r="T683" s="137"/>
      <c r="U683" s="137"/>
      <c r="V683" s="137"/>
      <c r="W683" s="137"/>
      <c r="X683" s="137"/>
      <c r="Y683" s="137"/>
      <c r="Z683" s="137"/>
      <c r="AA683" s="137"/>
      <c r="AB683" s="137"/>
      <c r="AC683" s="137"/>
      <c r="AD683" s="137"/>
      <c r="AE683" s="137"/>
      <c r="AF683" s="137"/>
      <c r="AG683" s="137"/>
      <c r="AH683" s="137"/>
      <c r="AI683" s="137"/>
      <c r="AJ683" s="137"/>
      <c r="AK683" s="137"/>
      <c r="AL683" s="137"/>
      <c r="AM683" s="137"/>
      <c r="AN683" s="137"/>
      <c r="AO683" s="137"/>
      <c r="AP683" s="137"/>
      <c r="AQ683" s="137"/>
      <c r="AR683" s="137"/>
    </row>
    <row r="684" spans="1:44" ht="15.6" x14ac:dyDescent="0.3">
      <c r="A684" s="137"/>
      <c r="B684" s="137"/>
      <c r="C684" s="137"/>
      <c r="D684" s="137"/>
      <c r="E684" s="137"/>
      <c r="F684" s="137"/>
      <c r="G684" s="137"/>
      <c r="H684" s="137"/>
      <c r="I684" s="137"/>
      <c r="J684" s="137"/>
      <c r="K684" s="137"/>
      <c r="L684" s="137"/>
      <c r="M684" s="137"/>
      <c r="N684" s="137"/>
      <c r="O684" s="137"/>
      <c r="P684" s="137"/>
      <c r="Q684" s="137"/>
      <c r="R684" s="137"/>
      <c r="S684" s="137"/>
      <c r="T684" s="137"/>
      <c r="U684" s="137"/>
      <c r="V684" s="137"/>
      <c r="W684" s="137"/>
      <c r="X684" s="137"/>
      <c r="Y684" s="137"/>
      <c r="Z684" s="137"/>
      <c r="AA684" s="137"/>
      <c r="AB684" s="137"/>
      <c r="AC684" s="137"/>
      <c r="AD684" s="137"/>
      <c r="AE684" s="137"/>
      <c r="AF684" s="137"/>
      <c r="AG684" s="137"/>
      <c r="AH684" s="137"/>
      <c r="AI684" s="137"/>
      <c r="AJ684" s="137"/>
      <c r="AK684" s="137"/>
      <c r="AL684" s="137"/>
      <c r="AM684" s="137"/>
      <c r="AN684" s="137"/>
      <c r="AO684" s="137"/>
      <c r="AP684" s="137"/>
      <c r="AQ684" s="137"/>
      <c r="AR684" s="137"/>
    </row>
    <row r="685" spans="1:44" ht="15.6" x14ac:dyDescent="0.3">
      <c r="A685" s="137"/>
      <c r="B685" s="137"/>
      <c r="C685" s="137"/>
      <c r="D685" s="137"/>
      <c r="E685" s="137"/>
      <c r="F685" s="137"/>
      <c r="G685" s="137"/>
      <c r="H685" s="137"/>
      <c r="I685" s="137"/>
      <c r="J685" s="137"/>
      <c r="K685" s="137"/>
      <c r="L685" s="137"/>
      <c r="M685" s="137"/>
      <c r="N685" s="137"/>
      <c r="O685" s="137"/>
      <c r="P685" s="137"/>
      <c r="Q685" s="137"/>
      <c r="R685" s="137"/>
      <c r="S685" s="137"/>
      <c r="T685" s="137"/>
      <c r="U685" s="137"/>
      <c r="V685" s="137"/>
      <c r="W685" s="137"/>
      <c r="X685" s="137"/>
      <c r="Y685" s="137"/>
      <c r="Z685" s="137"/>
      <c r="AA685" s="137"/>
      <c r="AB685" s="137"/>
      <c r="AC685" s="137"/>
      <c r="AD685" s="137"/>
      <c r="AE685" s="137"/>
      <c r="AF685" s="137"/>
      <c r="AG685" s="137"/>
      <c r="AH685" s="137"/>
      <c r="AI685" s="137"/>
      <c r="AJ685" s="137"/>
      <c r="AK685" s="137"/>
      <c r="AL685" s="137"/>
      <c r="AM685" s="137"/>
      <c r="AN685" s="137"/>
      <c r="AO685" s="137"/>
      <c r="AP685" s="137"/>
      <c r="AQ685" s="137"/>
      <c r="AR685" s="137"/>
    </row>
    <row r="686" spans="1:44" ht="15.6" x14ac:dyDescent="0.3">
      <c r="A686" s="137"/>
      <c r="B686" s="137"/>
      <c r="C686" s="137"/>
      <c r="D686" s="137"/>
      <c r="E686" s="137"/>
      <c r="F686" s="137"/>
      <c r="G686" s="137"/>
      <c r="H686" s="137"/>
      <c r="I686" s="137"/>
      <c r="J686" s="137"/>
      <c r="K686" s="137"/>
      <c r="L686" s="137"/>
      <c r="M686" s="137"/>
      <c r="N686" s="137"/>
      <c r="O686" s="137"/>
      <c r="P686" s="137"/>
      <c r="Q686" s="137"/>
      <c r="R686" s="137"/>
      <c r="S686" s="137"/>
      <c r="T686" s="137"/>
      <c r="U686" s="137"/>
      <c r="V686" s="137"/>
      <c r="W686" s="137"/>
      <c r="X686" s="137"/>
      <c r="Y686" s="137"/>
      <c r="Z686" s="137"/>
      <c r="AA686" s="137"/>
      <c r="AB686" s="137"/>
      <c r="AC686" s="137"/>
      <c r="AD686" s="137"/>
      <c r="AE686" s="137"/>
      <c r="AF686" s="137"/>
      <c r="AG686" s="137"/>
      <c r="AH686" s="137"/>
      <c r="AI686" s="137"/>
      <c r="AJ686" s="137"/>
      <c r="AK686" s="137"/>
      <c r="AL686" s="137"/>
      <c r="AM686" s="137"/>
      <c r="AN686" s="137"/>
      <c r="AO686" s="137"/>
      <c r="AP686" s="137"/>
      <c r="AQ686" s="137"/>
      <c r="AR686" s="137"/>
    </row>
    <row r="687" spans="1:44" ht="15.6" x14ac:dyDescent="0.3">
      <c r="A687" s="137"/>
      <c r="B687" s="137"/>
      <c r="C687" s="137"/>
      <c r="D687" s="137"/>
      <c r="E687" s="137"/>
      <c r="F687" s="137"/>
      <c r="G687" s="137"/>
      <c r="H687" s="137"/>
      <c r="I687" s="137"/>
      <c r="J687" s="137"/>
      <c r="K687" s="137"/>
      <c r="L687" s="137"/>
      <c r="M687" s="137"/>
      <c r="N687" s="137"/>
      <c r="O687" s="137"/>
      <c r="P687" s="137"/>
      <c r="Q687" s="137"/>
      <c r="R687" s="137"/>
      <c r="S687" s="137"/>
      <c r="T687" s="137"/>
      <c r="U687" s="137"/>
      <c r="V687" s="137"/>
      <c r="W687" s="137"/>
      <c r="X687" s="137"/>
      <c r="Y687" s="137"/>
      <c r="Z687" s="137"/>
      <c r="AA687" s="137"/>
      <c r="AB687" s="137"/>
      <c r="AC687" s="137"/>
      <c r="AD687" s="137"/>
      <c r="AE687" s="137"/>
      <c r="AF687" s="137"/>
      <c r="AG687" s="137"/>
      <c r="AH687" s="137"/>
      <c r="AI687" s="137"/>
      <c r="AJ687" s="137"/>
      <c r="AK687" s="137"/>
      <c r="AL687" s="137"/>
      <c r="AM687" s="137"/>
      <c r="AN687" s="137"/>
      <c r="AO687" s="137"/>
      <c r="AP687" s="137"/>
      <c r="AQ687" s="137"/>
      <c r="AR687" s="137"/>
    </row>
    <row r="688" spans="1:44" ht="15.6" x14ac:dyDescent="0.3">
      <c r="A688" s="137"/>
      <c r="B688" s="137"/>
      <c r="C688" s="137"/>
      <c r="D688" s="137"/>
      <c r="E688" s="137"/>
      <c r="F688" s="137"/>
      <c r="G688" s="137"/>
      <c r="H688" s="137"/>
      <c r="I688" s="137"/>
      <c r="J688" s="137"/>
      <c r="K688" s="137"/>
      <c r="L688" s="137"/>
      <c r="M688" s="137"/>
      <c r="N688" s="137"/>
      <c r="O688" s="137"/>
      <c r="P688" s="137"/>
      <c r="Q688" s="137"/>
      <c r="R688" s="137"/>
      <c r="S688" s="137"/>
      <c r="T688" s="137"/>
      <c r="U688" s="137"/>
      <c r="V688" s="137"/>
      <c r="W688" s="137"/>
      <c r="X688" s="137"/>
      <c r="Y688" s="137"/>
      <c r="Z688" s="137"/>
      <c r="AA688" s="137"/>
      <c r="AB688" s="137"/>
      <c r="AC688" s="137"/>
      <c r="AD688" s="137"/>
      <c r="AE688" s="137"/>
      <c r="AF688" s="137"/>
      <c r="AG688" s="137"/>
      <c r="AH688" s="137"/>
      <c r="AI688" s="137"/>
      <c r="AJ688" s="137"/>
      <c r="AK688" s="137"/>
      <c r="AL688" s="137"/>
      <c r="AM688" s="137"/>
      <c r="AN688" s="137"/>
      <c r="AO688" s="137"/>
      <c r="AP688" s="137"/>
      <c r="AQ688" s="137"/>
      <c r="AR688" s="137"/>
    </row>
    <row r="689" spans="1:44" ht="15.6" x14ac:dyDescent="0.3">
      <c r="A689" s="137"/>
      <c r="B689" s="137"/>
      <c r="C689" s="137"/>
      <c r="D689" s="137"/>
      <c r="E689" s="137"/>
      <c r="F689" s="137"/>
      <c r="G689" s="137"/>
      <c r="H689" s="137"/>
      <c r="I689" s="137"/>
      <c r="J689" s="137"/>
      <c r="K689" s="137"/>
      <c r="L689" s="137"/>
      <c r="M689" s="137"/>
      <c r="N689" s="137"/>
      <c r="O689" s="137"/>
      <c r="P689" s="137"/>
      <c r="Q689" s="137"/>
      <c r="R689" s="137"/>
      <c r="S689" s="137"/>
      <c r="T689" s="137"/>
      <c r="U689" s="137"/>
      <c r="V689" s="137"/>
      <c r="W689" s="137"/>
      <c r="X689" s="137"/>
      <c r="Y689" s="137"/>
      <c r="Z689" s="137"/>
      <c r="AA689" s="137"/>
      <c r="AB689" s="137"/>
      <c r="AC689" s="137"/>
      <c r="AD689" s="137"/>
      <c r="AE689" s="137"/>
      <c r="AF689" s="137"/>
      <c r="AG689" s="137"/>
      <c r="AH689" s="137"/>
      <c r="AI689" s="137"/>
      <c r="AJ689" s="137"/>
      <c r="AK689" s="137"/>
      <c r="AL689" s="137"/>
      <c r="AM689" s="137"/>
      <c r="AN689" s="137"/>
      <c r="AO689" s="137"/>
      <c r="AP689" s="137"/>
      <c r="AQ689" s="137"/>
      <c r="AR689" s="137"/>
    </row>
    <row r="690" spans="1:44" ht="15.6" x14ac:dyDescent="0.3">
      <c r="A690" s="137"/>
      <c r="B690" s="137"/>
      <c r="C690" s="137"/>
      <c r="D690" s="137"/>
      <c r="E690" s="137"/>
      <c r="F690" s="137"/>
      <c r="G690" s="137"/>
      <c r="H690" s="137"/>
      <c r="I690" s="137"/>
      <c r="J690" s="137"/>
      <c r="K690" s="137"/>
      <c r="L690" s="137"/>
      <c r="M690" s="137"/>
      <c r="N690" s="137"/>
      <c r="O690" s="137"/>
      <c r="P690" s="137"/>
      <c r="Q690" s="137"/>
      <c r="R690" s="137"/>
      <c r="S690" s="137"/>
      <c r="T690" s="137"/>
      <c r="U690" s="137"/>
      <c r="V690" s="137"/>
      <c r="W690" s="137"/>
      <c r="X690" s="137"/>
      <c r="Y690" s="137"/>
      <c r="Z690" s="137"/>
      <c r="AA690" s="137"/>
      <c r="AB690" s="137"/>
      <c r="AC690" s="137"/>
      <c r="AD690" s="137"/>
      <c r="AE690" s="137"/>
      <c r="AF690" s="137"/>
      <c r="AG690" s="137"/>
      <c r="AH690" s="137"/>
      <c r="AI690" s="137"/>
      <c r="AJ690" s="137"/>
      <c r="AK690" s="137"/>
      <c r="AL690" s="137"/>
      <c r="AM690" s="137"/>
      <c r="AN690" s="137"/>
      <c r="AO690" s="137"/>
      <c r="AP690" s="137"/>
      <c r="AQ690" s="137"/>
      <c r="AR690" s="137"/>
    </row>
    <row r="691" spans="1:44" ht="15.6" x14ac:dyDescent="0.3">
      <c r="A691" s="137"/>
      <c r="B691" s="137"/>
      <c r="C691" s="137"/>
      <c r="D691" s="137"/>
      <c r="E691" s="137"/>
      <c r="F691" s="137"/>
      <c r="G691" s="137"/>
      <c r="H691" s="137"/>
      <c r="I691" s="137"/>
      <c r="J691" s="137"/>
      <c r="K691" s="137"/>
      <c r="L691" s="137"/>
      <c r="M691" s="137"/>
      <c r="N691" s="137"/>
      <c r="O691" s="137"/>
      <c r="P691" s="137"/>
      <c r="Q691" s="137"/>
      <c r="R691" s="137"/>
      <c r="S691" s="137"/>
      <c r="T691" s="137"/>
      <c r="U691" s="137"/>
      <c r="V691" s="137"/>
      <c r="W691" s="137"/>
      <c r="X691" s="137"/>
      <c r="Y691" s="137"/>
      <c r="Z691" s="137"/>
      <c r="AA691" s="137"/>
      <c r="AB691" s="137"/>
      <c r="AC691" s="137"/>
      <c r="AD691" s="137"/>
      <c r="AE691" s="137"/>
      <c r="AF691" s="137"/>
      <c r="AG691" s="137"/>
      <c r="AH691" s="137"/>
      <c r="AI691" s="137"/>
      <c r="AJ691" s="137"/>
      <c r="AK691" s="137"/>
      <c r="AL691" s="137"/>
      <c r="AM691" s="137"/>
      <c r="AN691" s="137"/>
      <c r="AO691" s="137"/>
      <c r="AP691" s="137"/>
      <c r="AQ691" s="137"/>
      <c r="AR691" s="137"/>
    </row>
    <row r="692" spans="1:44" ht="15.6" x14ac:dyDescent="0.3">
      <c r="A692" s="137"/>
      <c r="B692" s="137"/>
      <c r="C692" s="137"/>
      <c r="D692" s="137"/>
      <c r="E692" s="137"/>
      <c r="F692" s="137"/>
      <c r="G692" s="137"/>
      <c r="H692" s="137"/>
      <c r="I692" s="137"/>
      <c r="J692" s="137"/>
      <c r="K692" s="137"/>
      <c r="L692" s="137"/>
      <c r="M692" s="137"/>
      <c r="N692" s="137"/>
      <c r="O692" s="137"/>
      <c r="P692" s="137"/>
      <c r="Q692" s="137"/>
      <c r="R692" s="137"/>
      <c r="S692" s="137"/>
      <c r="T692" s="137"/>
      <c r="U692" s="137"/>
      <c r="V692" s="137"/>
      <c r="W692" s="137"/>
      <c r="X692" s="137"/>
      <c r="Y692" s="137"/>
      <c r="Z692" s="137"/>
      <c r="AA692" s="137"/>
      <c r="AB692" s="137"/>
      <c r="AC692" s="137"/>
      <c r="AD692" s="137"/>
      <c r="AE692" s="137"/>
      <c r="AF692" s="137"/>
      <c r="AG692" s="137"/>
      <c r="AH692" s="137"/>
      <c r="AI692" s="137"/>
      <c r="AJ692" s="137"/>
      <c r="AK692" s="137"/>
      <c r="AL692" s="137"/>
      <c r="AM692" s="137"/>
      <c r="AN692" s="137"/>
      <c r="AO692" s="137"/>
      <c r="AP692" s="137"/>
      <c r="AQ692" s="137"/>
      <c r="AR692" s="137"/>
    </row>
    <row r="693" spans="1:44" ht="15.6" x14ac:dyDescent="0.3">
      <c r="A693" s="137"/>
      <c r="B693" s="137"/>
      <c r="C693" s="137"/>
      <c r="D693" s="137"/>
      <c r="E693" s="137"/>
      <c r="F693" s="137"/>
      <c r="G693" s="137"/>
      <c r="H693" s="137"/>
      <c r="I693" s="137"/>
      <c r="J693" s="137"/>
      <c r="K693" s="137"/>
      <c r="L693" s="137"/>
      <c r="M693" s="137"/>
      <c r="N693" s="137"/>
      <c r="O693" s="137"/>
      <c r="P693" s="137"/>
      <c r="Q693" s="137"/>
      <c r="R693" s="137"/>
      <c r="S693" s="137"/>
      <c r="T693" s="137"/>
      <c r="U693" s="137"/>
      <c r="V693" s="137"/>
      <c r="W693" s="137"/>
      <c r="X693" s="137"/>
      <c r="Y693" s="137"/>
      <c r="Z693" s="137"/>
      <c r="AA693" s="137"/>
      <c r="AB693" s="137"/>
      <c r="AC693" s="137"/>
      <c r="AD693" s="137"/>
      <c r="AE693" s="137"/>
      <c r="AF693" s="137"/>
      <c r="AG693" s="137"/>
      <c r="AH693" s="137"/>
      <c r="AI693" s="137"/>
      <c r="AJ693" s="137"/>
      <c r="AK693" s="137"/>
      <c r="AL693" s="137"/>
      <c r="AM693" s="137"/>
      <c r="AN693" s="137"/>
      <c r="AO693" s="137"/>
      <c r="AP693" s="137"/>
      <c r="AQ693" s="137"/>
      <c r="AR693" s="137"/>
    </row>
    <row r="694" spans="1:44" ht="15.6" x14ac:dyDescent="0.3">
      <c r="A694" s="137"/>
      <c r="B694" s="137"/>
      <c r="C694" s="137"/>
      <c r="D694" s="137"/>
      <c r="E694" s="137"/>
      <c r="F694" s="137"/>
      <c r="G694" s="137"/>
      <c r="H694" s="137"/>
      <c r="I694" s="137"/>
      <c r="J694" s="137"/>
      <c r="K694" s="137"/>
      <c r="L694" s="137"/>
      <c r="M694" s="137"/>
      <c r="N694" s="137"/>
      <c r="O694" s="137"/>
      <c r="P694" s="137"/>
      <c r="Q694" s="137"/>
      <c r="R694" s="137"/>
      <c r="S694" s="137"/>
      <c r="T694" s="137"/>
      <c r="U694" s="137"/>
      <c r="V694" s="137"/>
      <c r="W694" s="137"/>
      <c r="X694" s="137"/>
      <c r="Y694" s="137"/>
      <c r="Z694" s="137"/>
      <c r="AA694" s="137"/>
      <c r="AB694" s="137"/>
      <c r="AC694" s="137"/>
      <c r="AD694" s="137"/>
      <c r="AE694" s="137"/>
      <c r="AF694" s="137"/>
      <c r="AG694" s="137"/>
      <c r="AH694" s="137"/>
      <c r="AI694" s="137"/>
      <c r="AJ694" s="137"/>
      <c r="AK694" s="137"/>
      <c r="AL694" s="137"/>
      <c r="AM694" s="137"/>
      <c r="AN694" s="137"/>
      <c r="AO694" s="137"/>
      <c r="AP694" s="137"/>
      <c r="AQ694" s="137"/>
      <c r="AR694" s="137"/>
    </row>
    <row r="695" spans="1:44" ht="15.6" x14ac:dyDescent="0.3">
      <c r="A695" s="137"/>
      <c r="B695" s="137"/>
      <c r="C695" s="137"/>
      <c r="D695" s="137"/>
      <c r="E695" s="137"/>
      <c r="F695" s="137"/>
      <c r="G695" s="137"/>
      <c r="H695" s="137"/>
      <c r="I695" s="137"/>
      <c r="J695" s="137"/>
      <c r="K695" s="137"/>
      <c r="L695" s="137"/>
      <c r="M695" s="137"/>
      <c r="N695" s="137"/>
      <c r="O695" s="137"/>
      <c r="P695" s="137"/>
      <c r="Q695" s="137"/>
      <c r="R695" s="137"/>
      <c r="S695" s="137"/>
      <c r="T695" s="137"/>
      <c r="U695" s="137"/>
      <c r="V695" s="137"/>
      <c r="W695" s="137"/>
      <c r="X695" s="137"/>
      <c r="Y695" s="137"/>
      <c r="Z695" s="137"/>
      <c r="AA695" s="137"/>
      <c r="AB695" s="137"/>
      <c r="AC695" s="137"/>
      <c r="AD695" s="137"/>
      <c r="AE695" s="137"/>
      <c r="AF695" s="137"/>
      <c r="AG695" s="137"/>
      <c r="AH695" s="137"/>
      <c r="AI695" s="137"/>
      <c r="AJ695" s="137"/>
      <c r="AK695" s="137"/>
      <c r="AL695" s="137"/>
      <c r="AM695" s="137"/>
      <c r="AN695" s="137"/>
      <c r="AO695" s="137"/>
      <c r="AP695" s="137"/>
      <c r="AQ695" s="137"/>
      <c r="AR695" s="137"/>
    </row>
    <row r="696" spans="1:44" ht="15.6" x14ac:dyDescent="0.3">
      <c r="A696" s="137"/>
      <c r="B696" s="137"/>
      <c r="C696" s="137"/>
      <c r="D696" s="137"/>
      <c r="E696" s="137"/>
      <c r="F696" s="137"/>
      <c r="G696" s="137"/>
      <c r="H696" s="137"/>
      <c r="I696" s="137"/>
      <c r="J696" s="137"/>
      <c r="K696" s="137"/>
      <c r="L696" s="137"/>
      <c r="M696" s="137"/>
      <c r="N696" s="137"/>
      <c r="O696" s="137"/>
      <c r="P696" s="137"/>
      <c r="Q696" s="137"/>
      <c r="R696" s="137"/>
      <c r="S696" s="137"/>
      <c r="T696" s="137"/>
      <c r="U696" s="137"/>
      <c r="V696" s="137"/>
      <c r="W696" s="137"/>
      <c r="X696" s="137"/>
      <c r="Y696" s="137"/>
      <c r="Z696" s="137"/>
      <c r="AA696" s="137"/>
      <c r="AB696" s="137"/>
      <c r="AC696" s="137"/>
      <c r="AD696" s="137"/>
      <c r="AE696" s="137"/>
      <c r="AF696" s="137"/>
      <c r="AG696" s="137"/>
      <c r="AH696" s="137"/>
      <c r="AI696" s="137"/>
      <c r="AJ696" s="137"/>
      <c r="AK696" s="137"/>
      <c r="AL696" s="137"/>
      <c r="AM696" s="137"/>
      <c r="AN696" s="137"/>
      <c r="AO696" s="137"/>
      <c r="AP696" s="137"/>
      <c r="AQ696" s="137"/>
      <c r="AR696" s="137"/>
    </row>
    <row r="697" spans="1:44" ht="15.6" x14ac:dyDescent="0.3">
      <c r="A697" s="137"/>
      <c r="B697" s="137"/>
      <c r="C697" s="137"/>
      <c r="D697" s="137"/>
      <c r="E697" s="137"/>
      <c r="F697" s="137"/>
      <c r="G697" s="137"/>
      <c r="H697" s="137"/>
      <c r="I697" s="137"/>
      <c r="J697" s="137"/>
      <c r="K697" s="137"/>
      <c r="L697" s="137"/>
      <c r="M697" s="137"/>
      <c r="N697" s="137"/>
      <c r="O697" s="137"/>
      <c r="P697" s="137"/>
      <c r="Q697" s="137"/>
      <c r="R697" s="137"/>
      <c r="S697" s="137"/>
      <c r="T697" s="137"/>
      <c r="U697" s="137"/>
      <c r="V697" s="137"/>
      <c r="W697" s="137"/>
      <c r="X697" s="137"/>
      <c r="Y697" s="137"/>
      <c r="Z697" s="137"/>
      <c r="AA697" s="137"/>
      <c r="AB697" s="137"/>
      <c r="AC697" s="137"/>
      <c r="AD697" s="137"/>
      <c r="AE697" s="137"/>
      <c r="AF697" s="137"/>
      <c r="AG697" s="137"/>
      <c r="AH697" s="137"/>
      <c r="AI697" s="137"/>
      <c r="AJ697" s="137"/>
      <c r="AK697" s="137"/>
      <c r="AL697" s="137"/>
      <c r="AM697" s="137"/>
      <c r="AN697" s="137"/>
      <c r="AO697" s="137"/>
      <c r="AP697" s="137"/>
      <c r="AQ697" s="137"/>
      <c r="AR697" s="137"/>
    </row>
    <row r="698" spans="1:44" ht="15.6" x14ac:dyDescent="0.3">
      <c r="A698" s="137"/>
      <c r="B698" s="137"/>
      <c r="C698" s="137"/>
      <c r="D698" s="137"/>
      <c r="E698" s="137"/>
      <c r="F698" s="137"/>
      <c r="G698" s="137"/>
      <c r="H698" s="137"/>
      <c r="I698" s="137"/>
      <c r="J698" s="137"/>
      <c r="K698" s="137"/>
      <c r="L698" s="137"/>
      <c r="M698" s="137"/>
      <c r="N698" s="137"/>
      <c r="O698" s="137"/>
      <c r="P698" s="137"/>
      <c r="Q698" s="137"/>
      <c r="R698" s="137"/>
      <c r="S698" s="137"/>
      <c r="T698" s="137"/>
      <c r="U698" s="137"/>
      <c r="V698" s="137"/>
      <c r="W698" s="137"/>
      <c r="X698" s="137"/>
      <c r="Y698" s="137"/>
      <c r="Z698" s="137"/>
      <c r="AA698" s="137"/>
      <c r="AB698" s="137"/>
      <c r="AC698" s="137"/>
      <c r="AD698" s="137"/>
      <c r="AE698" s="137"/>
      <c r="AF698" s="137"/>
      <c r="AG698" s="137"/>
      <c r="AH698" s="137"/>
      <c r="AI698" s="137"/>
      <c r="AJ698" s="137"/>
      <c r="AK698" s="137"/>
      <c r="AL698" s="137"/>
      <c r="AM698" s="137"/>
      <c r="AN698" s="137"/>
      <c r="AO698" s="137"/>
      <c r="AP698" s="137"/>
      <c r="AQ698" s="137"/>
      <c r="AR698" s="137"/>
    </row>
    <row r="699" spans="1:44" ht="15.6" x14ac:dyDescent="0.3">
      <c r="A699" s="137"/>
      <c r="B699" s="137"/>
      <c r="C699" s="137"/>
      <c r="D699" s="137"/>
      <c r="E699" s="137"/>
      <c r="F699" s="137"/>
      <c r="G699" s="137"/>
      <c r="H699" s="137"/>
      <c r="I699" s="137"/>
      <c r="J699" s="137"/>
      <c r="K699" s="137"/>
      <c r="L699" s="137"/>
      <c r="M699" s="137"/>
      <c r="N699" s="137"/>
      <c r="O699" s="137"/>
      <c r="P699" s="137"/>
      <c r="Q699" s="137"/>
      <c r="R699" s="137"/>
      <c r="S699" s="137"/>
      <c r="T699" s="137"/>
      <c r="U699" s="137"/>
      <c r="V699" s="137"/>
      <c r="W699" s="137"/>
      <c r="X699" s="137"/>
      <c r="Y699" s="137"/>
      <c r="Z699" s="137"/>
      <c r="AA699" s="137"/>
      <c r="AB699" s="137"/>
      <c r="AC699" s="137"/>
      <c r="AD699" s="137"/>
      <c r="AE699" s="137"/>
      <c r="AF699" s="137"/>
      <c r="AG699" s="137"/>
      <c r="AH699" s="137"/>
      <c r="AI699" s="137"/>
      <c r="AJ699" s="137"/>
      <c r="AK699" s="137"/>
      <c r="AL699" s="137"/>
      <c r="AM699" s="137"/>
      <c r="AN699" s="137"/>
      <c r="AO699" s="137"/>
      <c r="AP699" s="137"/>
      <c r="AQ699" s="137"/>
      <c r="AR699" s="137"/>
    </row>
    <row r="700" spans="1:44" ht="15.6" x14ac:dyDescent="0.3">
      <c r="A700" s="137"/>
      <c r="B700" s="137"/>
      <c r="C700" s="137"/>
      <c r="D700" s="137"/>
      <c r="E700" s="137"/>
      <c r="F700" s="137"/>
      <c r="G700" s="137"/>
      <c r="H700" s="137"/>
      <c r="I700" s="137"/>
      <c r="J700" s="137"/>
      <c r="K700" s="137"/>
      <c r="L700" s="137"/>
      <c r="M700" s="137"/>
      <c r="N700" s="137"/>
      <c r="O700" s="137"/>
      <c r="P700" s="137"/>
      <c r="Q700" s="137"/>
      <c r="R700" s="137"/>
      <c r="S700" s="137"/>
      <c r="T700" s="137"/>
      <c r="U700" s="137"/>
      <c r="V700" s="137"/>
      <c r="W700" s="137"/>
      <c r="X700" s="137"/>
      <c r="Y700" s="137"/>
      <c r="Z700" s="137"/>
      <c r="AA700" s="137"/>
      <c r="AB700" s="137"/>
      <c r="AC700" s="137"/>
      <c r="AD700" s="137"/>
      <c r="AE700" s="137"/>
      <c r="AF700" s="137"/>
      <c r="AG700" s="137"/>
      <c r="AH700" s="137"/>
      <c r="AI700" s="137"/>
      <c r="AJ700" s="137"/>
      <c r="AK700" s="137"/>
      <c r="AL700" s="137"/>
      <c r="AM700" s="137"/>
      <c r="AN700" s="137"/>
      <c r="AO700" s="137"/>
      <c r="AP700" s="137"/>
      <c r="AQ700" s="137"/>
      <c r="AR700" s="137"/>
    </row>
    <row r="701" spans="1:44" ht="15.6" x14ac:dyDescent="0.3">
      <c r="A701" s="137"/>
      <c r="B701" s="137"/>
      <c r="C701" s="137"/>
      <c r="D701" s="137"/>
      <c r="E701" s="137"/>
      <c r="F701" s="137"/>
      <c r="G701" s="137"/>
      <c r="H701" s="137"/>
      <c r="I701" s="137"/>
      <c r="J701" s="137"/>
      <c r="K701" s="137"/>
      <c r="L701" s="137"/>
      <c r="M701" s="137"/>
      <c r="N701" s="137"/>
      <c r="O701" s="137"/>
      <c r="P701" s="137"/>
      <c r="Q701" s="137"/>
      <c r="R701" s="137"/>
      <c r="S701" s="137"/>
      <c r="T701" s="137"/>
      <c r="U701" s="137"/>
      <c r="V701" s="137"/>
      <c r="W701" s="137"/>
      <c r="X701" s="137"/>
      <c r="Y701" s="137"/>
      <c r="Z701" s="137"/>
      <c r="AA701" s="137"/>
      <c r="AB701" s="137"/>
      <c r="AC701" s="137"/>
      <c r="AD701" s="137"/>
      <c r="AE701" s="137"/>
      <c r="AF701" s="137"/>
      <c r="AG701" s="137"/>
      <c r="AH701" s="137"/>
      <c r="AI701" s="137"/>
      <c r="AJ701" s="137"/>
      <c r="AK701" s="137"/>
      <c r="AL701" s="137"/>
      <c r="AM701" s="137"/>
      <c r="AN701" s="137"/>
      <c r="AO701" s="137"/>
      <c r="AP701" s="137"/>
      <c r="AQ701" s="137"/>
      <c r="AR701" s="137"/>
    </row>
    <row r="702" spans="1:44" ht="15.6" x14ac:dyDescent="0.3">
      <c r="A702" s="137"/>
      <c r="B702" s="137"/>
      <c r="C702" s="137"/>
      <c r="D702" s="137"/>
      <c r="E702" s="137"/>
      <c r="F702" s="137"/>
      <c r="G702" s="137"/>
      <c r="H702" s="137"/>
      <c r="I702" s="137"/>
      <c r="J702" s="137"/>
      <c r="K702" s="137"/>
      <c r="L702" s="137"/>
      <c r="M702" s="137"/>
      <c r="N702" s="137"/>
      <c r="O702" s="137"/>
      <c r="P702" s="137"/>
      <c r="Q702" s="137"/>
      <c r="R702" s="137"/>
      <c r="S702" s="137"/>
      <c r="T702" s="137"/>
      <c r="U702" s="137"/>
      <c r="V702" s="137"/>
      <c r="W702" s="137"/>
      <c r="X702" s="137"/>
      <c r="Y702" s="137"/>
      <c r="Z702" s="137"/>
      <c r="AA702" s="137"/>
      <c r="AB702" s="137"/>
      <c r="AC702" s="137"/>
      <c r="AD702" s="137"/>
      <c r="AE702" s="137"/>
      <c r="AF702" s="137"/>
      <c r="AG702" s="137"/>
      <c r="AH702" s="137"/>
      <c r="AI702" s="137"/>
      <c r="AJ702" s="137"/>
      <c r="AK702" s="137"/>
      <c r="AL702" s="137"/>
      <c r="AM702" s="137"/>
      <c r="AN702" s="137"/>
      <c r="AO702" s="137"/>
      <c r="AP702" s="137"/>
      <c r="AQ702" s="137"/>
      <c r="AR702" s="137"/>
    </row>
    <row r="703" spans="1:44" ht="15.6" x14ac:dyDescent="0.3">
      <c r="A703" s="137"/>
      <c r="B703" s="137"/>
      <c r="C703" s="137"/>
      <c r="D703" s="137"/>
      <c r="E703" s="137"/>
      <c r="F703" s="137"/>
      <c r="G703" s="137"/>
      <c r="H703" s="137"/>
      <c r="I703" s="137"/>
      <c r="J703" s="137"/>
      <c r="K703" s="137"/>
      <c r="L703" s="137"/>
      <c r="M703" s="137"/>
      <c r="N703" s="137"/>
      <c r="O703" s="137"/>
      <c r="P703" s="137"/>
      <c r="Q703" s="137"/>
      <c r="R703" s="137"/>
      <c r="S703" s="137"/>
      <c r="T703" s="137"/>
      <c r="U703" s="137"/>
      <c r="V703" s="137"/>
      <c r="W703" s="137"/>
      <c r="X703" s="137"/>
      <c r="Y703" s="137"/>
      <c r="Z703" s="137"/>
      <c r="AA703" s="137"/>
      <c r="AB703" s="137"/>
      <c r="AC703" s="137"/>
      <c r="AD703" s="137"/>
      <c r="AE703" s="137"/>
      <c r="AF703" s="137"/>
      <c r="AG703" s="137"/>
      <c r="AH703" s="137"/>
      <c r="AI703" s="137"/>
      <c r="AJ703" s="137"/>
      <c r="AK703" s="137"/>
      <c r="AL703" s="137"/>
      <c r="AM703" s="137"/>
      <c r="AN703" s="137"/>
      <c r="AO703" s="137"/>
      <c r="AP703" s="137"/>
      <c r="AQ703" s="137"/>
      <c r="AR703" s="137"/>
    </row>
    <row r="704" spans="1:44" ht="15.6" x14ac:dyDescent="0.3">
      <c r="A704" s="137"/>
      <c r="B704" s="137"/>
      <c r="C704" s="137"/>
      <c r="D704" s="137"/>
      <c r="E704" s="137"/>
      <c r="F704" s="137"/>
      <c r="G704" s="137"/>
      <c r="H704" s="137"/>
      <c r="I704" s="137"/>
      <c r="J704" s="137"/>
      <c r="K704" s="137"/>
      <c r="L704" s="137"/>
      <c r="M704" s="137"/>
      <c r="N704" s="137"/>
      <c r="O704" s="137"/>
      <c r="P704" s="137"/>
      <c r="Q704" s="137"/>
      <c r="R704" s="137"/>
      <c r="S704" s="137"/>
      <c r="T704" s="137"/>
      <c r="U704" s="137"/>
      <c r="V704" s="137"/>
      <c r="W704" s="137"/>
      <c r="X704" s="137"/>
      <c r="Y704" s="137"/>
      <c r="Z704" s="137"/>
      <c r="AA704" s="137"/>
      <c r="AB704" s="137"/>
      <c r="AC704" s="137"/>
      <c r="AD704" s="137"/>
      <c r="AE704" s="137"/>
      <c r="AF704" s="137"/>
      <c r="AG704" s="137"/>
      <c r="AH704" s="137"/>
      <c r="AI704" s="137"/>
      <c r="AJ704" s="137"/>
      <c r="AK704" s="137"/>
      <c r="AL704" s="137"/>
      <c r="AM704" s="137"/>
      <c r="AN704" s="137"/>
      <c r="AO704" s="137"/>
      <c r="AP704" s="137"/>
      <c r="AQ704" s="137"/>
      <c r="AR704" s="137"/>
    </row>
    <row r="705" spans="1:44" ht="15.6" x14ac:dyDescent="0.3">
      <c r="A705" s="137"/>
      <c r="B705" s="137"/>
      <c r="C705" s="137"/>
      <c r="D705" s="137"/>
      <c r="E705" s="137"/>
      <c r="F705" s="137"/>
      <c r="G705" s="137"/>
      <c r="H705" s="137"/>
      <c r="I705" s="137"/>
      <c r="J705" s="137"/>
      <c r="K705" s="137"/>
      <c r="L705" s="137"/>
      <c r="M705" s="137"/>
      <c r="N705" s="137"/>
      <c r="O705" s="137"/>
      <c r="P705" s="137"/>
      <c r="Q705" s="137"/>
      <c r="R705" s="137"/>
      <c r="S705" s="137"/>
      <c r="T705" s="137"/>
      <c r="U705" s="137"/>
      <c r="V705" s="137"/>
      <c r="W705" s="137"/>
      <c r="X705" s="137"/>
      <c r="Y705" s="137"/>
      <c r="Z705" s="137"/>
      <c r="AA705" s="137"/>
      <c r="AB705" s="137"/>
      <c r="AC705" s="137"/>
      <c r="AD705" s="137"/>
      <c r="AE705" s="137"/>
      <c r="AF705" s="137"/>
      <c r="AG705" s="137"/>
      <c r="AH705" s="137"/>
      <c r="AI705" s="137"/>
      <c r="AJ705" s="137"/>
      <c r="AK705" s="137"/>
      <c r="AL705" s="137"/>
      <c r="AM705" s="137"/>
      <c r="AN705" s="137"/>
      <c r="AO705" s="137"/>
      <c r="AP705" s="137"/>
      <c r="AQ705" s="137"/>
      <c r="AR705" s="137"/>
    </row>
    <row r="706" spans="1:44" ht="15.6" x14ac:dyDescent="0.3">
      <c r="A706" s="137"/>
      <c r="B706" s="137"/>
      <c r="C706" s="137"/>
      <c r="D706" s="137"/>
      <c r="E706" s="137"/>
      <c r="F706" s="137"/>
      <c r="G706" s="137"/>
      <c r="H706" s="137"/>
      <c r="I706" s="137"/>
      <c r="J706" s="137"/>
      <c r="K706" s="137"/>
      <c r="L706" s="137"/>
      <c r="M706" s="137"/>
      <c r="N706" s="137"/>
      <c r="O706" s="137"/>
      <c r="P706" s="137"/>
      <c r="Q706" s="137"/>
      <c r="R706" s="137"/>
      <c r="S706" s="137"/>
      <c r="T706" s="137"/>
      <c r="U706" s="137"/>
      <c r="V706" s="137"/>
      <c r="W706" s="137"/>
      <c r="X706" s="137"/>
      <c r="Y706" s="137"/>
      <c r="Z706" s="137"/>
      <c r="AA706" s="137"/>
      <c r="AB706" s="137"/>
      <c r="AC706" s="137"/>
      <c r="AD706" s="137"/>
      <c r="AE706" s="137"/>
      <c r="AF706" s="137"/>
      <c r="AG706" s="137"/>
      <c r="AH706" s="137"/>
      <c r="AI706" s="137"/>
      <c r="AJ706" s="137"/>
      <c r="AK706" s="137"/>
      <c r="AL706" s="137"/>
      <c r="AM706" s="137"/>
      <c r="AN706" s="137"/>
      <c r="AO706" s="137"/>
      <c r="AP706" s="137"/>
      <c r="AQ706" s="137"/>
      <c r="AR706" s="137"/>
    </row>
    <row r="707" spans="1:44" ht="15.6" x14ac:dyDescent="0.3">
      <c r="A707" s="137"/>
      <c r="B707" s="137"/>
      <c r="C707" s="137"/>
      <c r="D707" s="137"/>
      <c r="E707" s="137"/>
      <c r="F707" s="137"/>
      <c r="G707" s="137"/>
      <c r="H707" s="137"/>
      <c r="I707" s="137"/>
      <c r="J707" s="137"/>
      <c r="K707" s="137"/>
      <c r="L707" s="137"/>
      <c r="M707" s="137"/>
      <c r="N707" s="137"/>
      <c r="O707" s="137"/>
      <c r="P707" s="137"/>
      <c r="Q707" s="137"/>
      <c r="R707" s="137"/>
      <c r="S707" s="137"/>
      <c r="T707" s="137"/>
      <c r="U707" s="137"/>
      <c r="V707" s="137"/>
      <c r="W707" s="137"/>
      <c r="X707" s="137"/>
      <c r="Y707" s="137"/>
      <c r="Z707" s="137"/>
      <c r="AA707" s="137"/>
      <c r="AB707" s="137"/>
      <c r="AC707" s="137"/>
      <c r="AD707" s="137"/>
      <c r="AE707" s="137"/>
      <c r="AF707" s="137"/>
      <c r="AG707" s="137"/>
      <c r="AH707" s="137"/>
      <c r="AI707" s="137"/>
      <c r="AJ707" s="137"/>
      <c r="AK707" s="137"/>
      <c r="AL707" s="137"/>
      <c r="AM707" s="137"/>
      <c r="AN707" s="137"/>
      <c r="AO707" s="137"/>
      <c r="AP707" s="137"/>
      <c r="AQ707" s="137"/>
      <c r="AR707" s="137"/>
    </row>
    <row r="708" spans="1:44" ht="15.6" x14ac:dyDescent="0.3">
      <c r="A708" s="137"/>
      <c r="B708" s="137"/>
      <c r="C708" s="137"/>
      <c r="D708" s="137"/>
      <c r="E708" s="137"/>
      <c r="F708" s="137"/>
      <c r="G708" s="137"/>
      <c r="H708" s="137"/>
      <c r="I708" s="137"/>
      <c r="J708" s="137"/>
      <c r="K708" s="137"/>
      <c r="L708" s="137"/>
      <c r="M708" s="137"/>
      <c r="N708" s="137"/>
      <c r="O708" s="137"/>
      <c r="P708" s="137"/>
      <c r="Q708" s="137"/>
      <c r="R708" s="137"/>
      <c r="S708" s="137"/>
      <c r="T708" s="137"/>
      <c r="U708" s="137"/>
      <c r="V708" s="137"/>
      <c r="W708" s="137"/>
      <c r="X708" s="137"/>
      <c r="Y708" s="137"/>
      <c r="Z708" s="137"/>
      <c r="AA708" s="137"/>
      <c r="AB708" s="137"/>
      <c r="AC708" s="137"/>
      <c r="AD708" s="137"/>
      <c r="AE708" s="137"/>
      <c r="AF708" s="137"/>
      <c r="AG708" s="137"/>
      <c r="AH708" s="137"/>
      <c r="AI708" s="137"/>
      <c r="AJ708" s="137"/>
      <c r="AK708" s="137"/>
      <c r="AL708" s="137"/>
      <c r="AM708" s="137"/>
      <c r="AN708" s="137"/>
      <c r="AO708" s="137"/>
      <c r="AP708" s="137"/>
      <c r="AQ708" s="137"/>
      <c r="AR708" s="137"/>
    </row>
    <row r="709" spans="1:44" ht="15.6" x14ac:dyDescent="0.3">
      <c r="A709" s="137"/>
      <c r="B709" s="137"/>
      <c r="C709" s="137"/>
      <c r="D709" s="137"/>
      <c r="E709" s="137"/>
      <c r="F709" s="137"/>
      <c r="G709" s="137"/>
      <c r="H709" s="137"/>
      <c r="I709" s="137"/>
      <c r="J709" s="137"/>
      <c r="K709" s="137"/>
      <c r="L709" s="137"/>
      <c r="M709" s="137"/>
      <c r="N709" s="137"/>
      <c r="O709" s="137"/>
      <c r="P709" s="137"/>
      <c r="Q709" s="137"/>
      <c r="R709" s="137"/>
      <c r="S709" s="137"/>
      <c r="T709" s="137"/>
      <c r="U709" s="137"/>
      <c r="V709" s="137"/>
      <c r="W709" s="137"/>
      <c r="X709" s="137"/>
      <c r="Y709" s="137"/>
      <c r="Z709" s="137"/>
      <c r="AA709" s="137"/>
      <c r="AB709" s="137"/>
      <c r="AC709" s="137"/>
      <c r="AD709" s="137"/>
      <c r="AE709" s="137"/>
      <c r="AF709" s="137"/>
      <c r="AG709" s="137"/>
      <c r="AH709" s="137"/>
      <c r="AI709" s="137"/>
      <c r="AJ709" s="137"/>
      <c r="AK709" s="137"/>
      <c r="AL709" s="137"/>
      <c r="AM709" s="137"/>
      <c r="AN709" s="137"/>
      <c r="AO709" s="137"/>
      <c r="AP709" s="137"/>
      <c r="AQ709" s="137"/>
      <c r="AR709" s="137"/>
    </row>
    <row r="710" spans="1:44" ht="15.6" x14ac:dyDescent="0.3">
      <c r="A710" s="137"/>
      <c r="B710" s="137"/>
      <c r="C710" s="137"/>
      <c r="D710" s="137"/>
      <c r="E710" s="137"/>
      <c r="F710" s="137"/>
      <c r="G710" s="137"/>
      <c r="H710" s="137"/>
      <c r="I710" s="137"/>
      <c r="J710" s="137"/>
      <c r="K710" s="137"/>
      <c r="L710" s="137"/>
      <c r="M710" s="137"/>
      <c r="N710" s="137"/>
      <c r="O710" s="137"/>
      <c r="P710" s="137"/>
      <c r="Q710" s="137"/>
      <c r="R710" s="137"/>
      <c r="S710" s="137"/>
      <c r="T710" s="137"/>
      <c r="U710" s="137"/>
      <c r="V710" s="137"/>
      <c r="W710" s="137"/>
      <c r="X710" s="137"/>
      <c r="Y710" s="137"/>
      <c r="Z710" s="137"/>
      <c r="AA710" s="137"/>
      <c r="AB710" s="137"/>
      <c r="AC710" s="137"/>
      <c r="AD710" s="137"/>
      <c r="AE710" s="137"/>
      <c r="AF710" s="137"/>
      <c r="AG710" s="137"/>
      <c r="AH710" s="137"/>
      <c r="AI710" s="137"/>
      <c r="AJ710" s="137"/>
      <c r="AK710" s="137"/>
      <c r="AL710" s="137"/>
      <c r="AM710" s="137"/>
      <c r="AN710" s="137"/>
      <c r="AO710" s="137"/>
      <c r="AP710" s="137"/>
      <c r="AQ710" s="137"/>
      <c r="AR710" s="137"/>
    </row>
    <row r="711" spans="1:44" ht="15.6" x14ac:dyDescent="0.3">
      <c r="A711" s="137"/>
      <c r="B711" s="137"/>
      <c r="C711" s="137"/>
      <c r="D711" s="137"/>
      <c r="E711" s="137"/>
      <c r="F711" s="137"/>
      <c r="G711" s="137"/>
      <c r="H711" s="137"/>
      <c r="I711" s="137"/>
      <c r="J711" s="137"/>
      <c r="K711" s="137"/>
      <c r="L711" s="137"/>
      <c r="M711" s="137"/>
      <c r="N711" s="137"/>
      <c r="O711" s="137"/>
      <c r="P711" s="137"/>
      <c r="Q711" s="137"/>
      <c r="R711" s="137"/>
      <c r="S711" s="137"/>
      <c r="T711" s="137"/>
      <c r="U711" s="137"/>
      <c r="V711" s="137"/>
      <c r="W711" s="137"/>
      <c r="X711" s="137"/>
      <c r="Y711" s="137"/>
      <c r="Z711" s="137"/>
      <c r="AA711" s="137"/>
      <c r="AB711" s="137"/>
      <c r="AC711" s="137"/>
      <c r="AD711" s="137"/>
      <c r="AE711" s="137"/>
      <c r="AF711" s="137"/>
      <c r="AG711" s="137"/>
      <c r="AH711" s="137"/>
      <c r="AI711" s="137"/>
      <c r="AJ711" s="137"/>
      <c r="AK711" s="137"/>
      <c r="AL711" s="137"/>
      <c r="AM711" s="137"/>
      <c r="AN711" s="137"/>
      <c r="AO711" s="137"/>
      <c r="AP711" s="137"/>
      <c r="AQ711" s="137"/>
      <c r="AR711" s="137"/>
    </row>
    <row r="712" spans="1:44" ht="15.6" x14ac:dyDescent="0.3">
      <c r="A712" s="137"/>
      <c r="B712" s="137"/>
      <c r="C712" s="137"/>
      <c r="D712" s="137"/>
      <c r="E712" s="137"/>
      <c r="F712" s="137"/>
      <c r="G712" s="137"/>
      <c r="H712" s="137"/>
      <c r="I712" s="137"/>
      <c r="J712" s="137"/>
      <c r="K712" s="137"/>
      <c r="L712" s="137"/>
      <c r="M712" s="137"/>
      <c r="N712" s="137"/>
      <c r="O712" s="137"/>
      <c r="P712" s="137"/>
      <c r="Q712" s="137"/>
      <c r="R712" s="137"/>
      <c r="S712" s="137"/>
      <c r="T712" s="137"/>
      <c r="U712" s="137"/>
      <c r="V712" s="137"/>
      <c r="W712" s="137"/>
      <c r="X712" s="137"/>
      <c r="Y712" s="137"/>
      <c r="Z712" s="137"/>
      <c r="AA712" s="137"/>
      <c r="AB712" s="137"/>
      <c r="AC712" s="137"/>
      <c r="AD712" s="137"/>
      <c r="AE712" s="137"/>
      <c r="AF712" s="137"/>
      <c r="AG712" s="137"/>
      <c r="AH712" s="137"/>
      <c r="AI712" s="137"/>
      <c r="AJ712" s="137"/>
      <c r="AK712" s="137"/>
      <c r="AL712" s="137"/>
      <c r="AM712" s="137"/>
      <c r="AN712" s="137"/>
      <c r="AO712" s="137"/>
      <c r="AP712" s="137"/>
      <c r="AQ712" s="137"/>
      <c r="AR712" s="137"/>
    </row>
    <row r="713" spans="1:44" ht="15.6" x14ac:dyDescent="0.3">
      <c r="A713" s="137"/>
      <c r="B713" s="137"/>
      <c r="C713" s="137"/>
      <c r="D713" s="137"/>
      <c r="E713" s="137"/>
      <c r="F713" s="137"/>
      <c r="G713" s="137"/>
      <c r="H713" s="137"/>
      <c r="I713" s="137"/>
      <c r="J713" s="137"/>
      <c r="K713" s="137"/>
      <c r="L713" s="137"/>
      <c r="M713" s="137"/>
      <c r="N713" s="137"/>
      <c r="O713" s="137"/>
      <c r="P713" s="137"/>
      <c r="Q713" s="137"/>
      <c r="R713" s="137"/>
      <c r="S713" s="137"/>
      <c r="T713" s="137"/>
      <c r="U713" s="137"/>
      <c r="V713" s="137"/>
      <c r="W713" s="137"/>
      <c r="X713" s="137"/>
      <c r="Y713" s="137"/>
      <c r="Z713" s="137"/>
      <c r="AA713" s="137"/>
      <c r="AB713" s="137"/>
      <c r="AC713" s="137"/>
      <c r="AD713" s="137"/>
      <c r="AE713" s="137"/>
      <c r="AF713" s="137"/>
      <c r="AG713" s="137"/>
      <c r="AH713" s="137"/>
      <c r="AI713" s="137"/>
      <c r="AJ713" s="137"/>
      <c r="AK713" s="137"/>
      <c r="AL713" s="137"/>
      <c r="AM713" s="137"/>
      <c r="AN713" s="137"/>
      <c r="AO713" s="137"/>
      <c r="AP713" s="137"/>
      <c r="AQ713" s="137"/>
      <c r="AR713" s="137"/>
    </row>
    <row r="714" spans="1:44" ht="15.6" x14ac:dyDescent="0.3">
      <c r="A714" s="137"/>
      <c r="B714" s="137"/>
      <c r="C714" s="137"/>
      <c r="D714" s="137"/>
      <c r="E714" s="137"/>
      <c r="F714" s="137"/>
      <c r="G714" s="137"/>
      <c r="H714" s="137"/>
      <c r="I714" s="137"/>
      <c r="J714" s="137"/>
      <c r="K714" s="137"/>
      <c r="L714" s="137"/>
      <c r="M714" s="137"/>
      <c r="N714" s="137"/>
      <c r="O714" s="137"/>
      <c r="P714" s="137"/>
      <c r="Q714" s="137"/>
      <c r="R714" s="137"/>
      <c r="S714" s="137"/>
      <c r="T714" s="137"/>
      <c r="U714" s="137"/>
      <c r="V714" s="137"/>
      <c r="W714" s="137"/>
      <c r="X714" s="137"/>
      <c r="Y714" s="137"/>
      <c r="Z714" s="137"/>
      <c r="AA714" s="137"/>
      <c r="AB714" s="137"/>
      <c r="AC714" s="137"/>
      <c r="AD714" s="137"/>
      <c r="AE714" s="137"/>
      <c r="AF714" s="137"/>
      <c r="AG714" s="137"/>
      <c r="AH714" s="137"/>
      <c r="AI714" s="137"/>
      <c r="AJ714" s="137"/>
      <c r="AK714" s="137"/>
      <c r="AL714" s="137"/>
      <c r="AM714" s="137"/>
      <c r="AN714" s="137"/>
      <c r="AO714" s="137"/>
      <c r="AP714" s="137"/>
      <c r="AQ714" s="137"/>
      <c r="AR714" s="137"/>
    </row>
    <row r="715" spans="1:44" ht="15.6" x14ac:dyDescent="0.3">
      <c r="A715" s="137"/>
      <c r="B715" s="137"/>
      <c r="C715" s="137"/>
      <c r="D715" s="137"/>
      <c r="E715" s="137"/>
      <c r="F715" s="137"/>
      <c r="G715" s="137"/>
      <c r="H715" s="137"/>
      <c r="I715" s="137"/>
      <c r="J715" s="137"/>
      <c r="K715" s="137"/>
      <c r="L715" s="137"/>
      <c r="M715" s="137"/>
      <c r="N715" s="137"/>
      <c r="O715" s="137"/>
      <c r="P715" s="137"/>
      <c r="Q715" s="137"/>
      <c r="R715" s="137"/>
      <c r="S715" s="137"/>
      <c r="T715" s="137"/>
      <c r="U715" s="137"/>
      <c r="V715" s="137"/>
      <c r="W715" s="137"/>
      <c r="X715" s="137"/>
      <c r="Y715" s="137"/>
      <c r="Z715" s="137"/>
      <c r="AA715" s="137"/>
      <c r="AB715" s="137"/>
      <c r="AC715" s="137"/>
      <c r="AD715" s="137"/>
      <c r="AE715" s="137"/>
      <c r="AF715" s="137"/>
      <c r="AG715" s="137"/>
      <c r="AH715" s="137"/>
      <c r="AI715" s="137"/>
      <c r="AJ715" s="137"/>
      <c r="AK715" s="137"/>
      <c r="AL715" s="137"/>
      <c r="AM715" s="137"/>
      <c r="AN715" s="137"/>
      <c r="AO715" s="137"/>
      <c r="AP715" s="137"/>
      <c r="AQ715" s="137"/>
      <c r="AR715" s="137"/>
    </row>
    <row r="716" spans="1:44" ht="15.6" x14ac:dyDescent="0.3">
      <c r="A716" s="137"/>
      <c r="B716" s="137"/>
      <c r="C716" s="137"/>
      <c r="D716" s="137"/>
      <c r="E716" s="137"/>
      <c r="F716" s="137"/>
      <c r="G716" s="137"/>
      <c r="H716" s="137"/>
      <c r="I716" s="137"/>
      <c r="J716" s="137"/>
      <c r="K716" s="137"/>
      <c r="L716" s="137"/>
      <c r="M716" s="137"/>
      <c r="N716" s="137"/>
      <c r="O716" s="137"/>
      <c r="P716" s="137"/>
      <c r="Q716" s="137"/>
      <c r="R716" s="137"/>
      <c r="S716" s="137"/>
      <c r="T716" s="137"/>
      <c r="U716" s="137"/>
      <c r="V716" s="137"/>
      <c r="W716" s="137"/>
      <c r="X716" s="137"/>
      <c r="Y716" s="137"/>
      <c r="Z716" s="137"/>
      <c r="AA716" s="137"/>
      <c r="AB716" s="137"/>
      <c r="AC716" s="137"/>
      <c r="AD716" s="137"/>
      <c r="AE716" s="137"/>
      <c r="AF716" s="137"/>
      <c r="AG716" s="137"/>
      <c r="AH716" s="137"/>
      <c r="AI716" s="137"/>
      <c r="AJ716" s="137"/>
      <c r="AK716" s="137"/>
      <c r="AL716" s="137"/>
      <c r="AM716" s="137"/>
      <c r="AN716" s="137"/>
      <c r="AO716" s="137"/>
      <c r="AP716" s="137"/>
      <c r="AQ716" s="137"/>
      <c r="AR716" s="137"/>
    </row>
    <row r="717" spans="1:44" ht="15.6" x14ac:dyDescent="0.3">
      <c r="A717" s="137"/>
      <c r="B717" s="137"/>
      <c r="C717" s="137"/>
      <c r="D717" s="137"/>
      <c r="E717" s="137"/>
      <c r="F717" s="137"/>
      <c r="G717" s="137"/>
      <c r="H717" s="137"/>
      <c r="I717" s="137"/>
      <c r="J717" s="137"/>
      <c r="K717" s="137"/>
      <c r="L717" s="137"/>
      <c r="M717" s="137"/>
      <c r="N717" s="137"/>
      <c r="O717" s="137"/>
      <c r="P717" s="137"/>
      <c r="Q717" s="137"/>
      <c r="R717" s="137"/>
      <c r="S717" s="137"/>
      <c r="T717" s="137"/>
      <c r="U717" s="137"/>
      <c r="V717" s="137"/>
      <c r="W717" s="137"/>
      <c r="X717" s="137"/>
      <c r="Y717" s="137"/>
      <c r="Z717" s="137"/>
      <c r="AA717" s="137"/>
      <c r="AB717" s="137"/>
      <c r="AC717" s="137"/>
      <c r="AD717" s="137"/>
      <c r="AE717" s="137"/>
      <c r="AF717" s="137"/>
      <c r="AG717" s="137"/>
      <c r="AH717" s="137"/>
      <c r="AI717" s="137"/>
      <c r="AJ717" s="137"/>
      <c r="AK717" s="137"/>
      <c r="AL717" s="137"/>
      <c r="AM717" s="137"/>
      <c r="AN717" s="137"/>
      <c r="AO717" s="137"/>
      <c r="AP717" s="137"/>
      <c r="AQ717" s="137"/>
      <c r="AR717" s="137"/>
    </row>
    <row r="718" spans="1:44" ht="15.6" x14ac:dyDescent="0.3">
      <c r="A718" s="137"/>
      <c r="B718" s="137"/>
      <c r="C718" s="137"/>
      <c r="D718" s="137"/>
      <c r="E718" s="137"/>
      <c r="F718" s="137"/>
      <c r="G718" s="137"/>
      <c r="H718" s="137"/>
      <c r="I718" s="137"/>
      <c r="J718" s="137"/>
      <c r="K718" s="137"/>
      <c r="L718" s="137"/>
      <c r="M718" s="137"/>
      <c r="N718" s="137"/>
      <c r="O718" s="137"/>
      <c r="P718" s="137"/>
      <c r="Q718" s="137"/>
      <c r="R718" s="137"/>
      <c r="S718" s="137"/>
      <c r="T718" s="137"/>
      <c r="U718" s="137"/>
      <c r="V718" s="137"/>
      <c r="W718" s="137"/>
      <c r="X718" s="137"/>
      <c r="Y718" s="137"/>
      <c r="Z718" s="137"/>
      <c r="AA718" s="137"/>
      <c r="AB718" s="137"/>
      <c r="AC718" s="137"/>
      <c r="AD718" s="137"/>
      <c r="AE718" s="137"/>
      <c r="AF718" s="137"/>
      <c r="AG718" s="137"/>
      <c r="AH718" s="137"/>
      <c r="AI718" s="137"/>
      <c r="AJ718" s="137"/>
      <c r="AK718" s="137"/>
      <c r="AL718" s="137"/>
      <c r="AM718" s="137"/>
      <c r="AN718" s="137"/>
      <c r="AO718" s="137"/>
      <c r="AP718" s="137"/>
      <c r="AQ718" s="137"/>
      <c r="AR718" s="137"/>
    </row>
    <row r="719" spans="1:44" ht="15.6" x14ac:dyDescent="0.3">
      <c r="A719" s="137"/>
      <c r="B719" s="137"/>
      <c r="C719" s="137"/>
      <c r="D719" s="137"/>
      <c r="E719" s="137"/>
      <c r="F719" s="137"/>
      <c r="G719" s="137"/>
      <c r="H719" s="137"/>
      <c r="I719" s="137"/>
      <c r="J719" s="137"/>
      <c r="K719" s="137"/>
      <c r="L719" s="137"/>
      <c r="M719" s="137"/>
      <c r="N719" s="137"/>
      <c r="O719" s="137"/>
      <c r="P719" s="137"/>
      <c r="Q719" s="137"/>
      <c r="R719" s="137"/>
      <c r="S719" s="137"/>
      <c r="T719" s="137"/>
      <c r="U719" s="137"/>
      <c r="V719" s="137"/>
      <c r="W719" s="137"/>
      <c r="X719" s="137"/>
      <c r="Y719" s="137"/>
      <c r="Z719" s="137"/>
      <c r="AA719" s="137"/>
      <c r="AB719" s="137"/>
      <c r="AC719" s="137"/>
      <c r="AD719" s="137"/>
      <c r="AE719" s="137"/>
      <c r="AF719" s="137"/>
      <c r="AG719" s="137"/>
      <c r="AH719" s="137"/>
      <c r="AI719" s="137"/>
      <c r="AJ719" s="137"/>
      <c r="AK719" s="137"/>
      <c r="AL719" s="137"/>
      <c r="AM719" s="137"/>
      <c r="AN719" s="137"/>
      <c r="AO719" s="137"/>
      <c r="AP719" s="137"/>
      <c r="AQ719" s="137"/>
      <c r="AR719" s="137"/>
    </row>
    <row r="720" spans="1:44" ht="15.6" x14ac:dyDescent="0.3">
      <c r="A720" s="137"/>
      <c r="B720" s="137"/>
      <c r="C720" s="137"/>
      <c r="D720" s="137"/>
      <c r="E720" s="137"/>
      <c r="F720" s="137"/>
      <c r="G720" s="137"/>
      <c r="H720" s="137"/>
      <c r="I720" s="137"/>
      <c r="J720" s="137"/>
      <c r="K720" s="137"/>
      <c r="L720" s="137"/>
      <c r="M720" s="137"/>
      <c r="N720" s="137"/>
      <c r="O720" s="137"/>
      <c r="P720" s="137"/>
      <c r="Q720" s="137"/>
      <c r="R720" s="137"/>
      <c r="S720" s="137"/>
      <c r="T720" s="137"/>
      <c r="U720" s="137"/>
      <c r="V720" s="137"/>
      <c r="W720" s="137"/>
      <c r="X720" s="137"/>
      <c r="Y720" s="137"/>
      <c r="Z720" s="137"/>
      <c r="AA720" s="137"/>
      <c r="AB720" s="137"/>
      <c r="AC720" s="137"/>
      <c r="AD720" s="137"/>
      <c r="AE720" s="137"/>
      <c r="AF720" s="137"/>
      <c r="AG720" s="137"/>
      <c r="AH720" s="137"/>
      <c r="AI720" s="137"/>
      <c r="AJ720" s="137"/>
      <c r="AK720" s="137"/>
      <c r="AL720" s="137"/>
      <c r="AM720" s="137"/>
      <c r="AN720" s="137"/>
      <c r="AO720" s="137"/>
      <c r="AP720" s="137"/>
      <c r="AQ720" s="137"/>
      <c r="AR720" s="137"/>
    </row>
    <row r="721" spans="1:44" ht="15.6" x14ac:dyDescent="0.3">
      <c r="A721" s="137"/>
      <c r="B721" s="137"/>
      <c r="C721" s="137"/>
      <c r="D721" s="137"/>
      <c r="E721" s="137"/>
      <c r="F721" s="137"/>
      <c r="G721" s="137"/>
      <c r="H721" s="137"/>
      <c r="I721" s="137"/>
      <c r="J721" s="137"/>
      <c r="K721" s="137"/>
      <c r="L721" s="137"/>
      <c r="M721" s="137"/>
      <c r="N721" s="137"/>
      <c r="O721" s="137"/>
      <c r="P721" s="137"/>
      <c r="Q721" s="137"/>
      <c r="R721" s="137"/>
      <c r="S721" s="137"/>
      <c r="T721" s="137"/>
      <c r="U721" s="137"/>
      <c r="V721" s="137"/>
      <c r="W721" s="137"/>
      <c r="X721" s="137"/>
      <c r="Y721" s="137"/>
      <c r="Z721" s="137"/>
      <c r="AA721" s="137"/>
      <c r="AB721" s="137"/>
      <c r="AC721" s="137"/>
      <c r="AD721" s="137"/>
      <c r="AE721" s="137"/>
      <c r="AF721" s="137"/>
      <c r="AG721" s="137"/>
      <c r="AH721" s="137"/>
      <c r="AI721" s="137"/>
      <c r="AJ721" s="137"/>
      <c r="AK721" s="137"/>
      <c r="AL721" s="137"/>
      <c r="AM721" s="137"/>
      <c r="AN721" s="137"/>
      <c r="AO721" s="137"/>
      <c r="AP721" s="137"/>
      <c r="AQ721" s="137"/>
      <c r="AR721" s="137"/>
    </row>
    <row r="722" spans="1:44" ht="15.6" x14ac:dyDescent="0.3">
      <c r="A722" s="137"/>
      <c r="B722" s="137"/>
      <c r="C722" s="137"/>
      <c r="D722" s="137"/>
      <c r="E722" s="137"/>
      <c r="F722" s="137"/>
      <c r="G722" s="137"/>
      <c r="H722" s="137"/>
      <c r="I722" s="137"/>
      <c r="J722" s="137"/>
      <c r="K722" s="137"/>
      <c r="L722" s="137"/>
      <c r="M722" s="137"/>
      <c r="N722" s="137"/>
      <c r="O722" s="137"/>
      <c r="P722" s="137"/>
      <c r="Q722" s="137"/>
      <c r="R722" s="137"/>
      <c r="S722" s="137"/>
      <c r="T722" s="137"/>
      <c r="U722" s="137"/>
      <c r="V722" s="137"/>
      <c r="W722" s="137"/>
      <c r="X722" s="137"/>
      <c r="Y722" s="137"/>
      <c r="Z722" s="137"/>
      <c r="AA722" s="137"/>
      <c r="AB722" s="137"/>
      <c r="AC722" s="137"/>
      <c r="AD722" s="137"/>
      <c r="AE722" s="137"/>
      <c r="AF722" s="137"/>
      <c r="AG722" s="137"/>
      <c r="AH722" s="137"/>
      <c r="AI722" s="137"/>
      <c r="AJ722" s="137"/>
      <c r="AK722" s="137"/>
      <c r="AL722" s="137"/>
      <c r="AM722" s="137"/>
      <c r="AN722" s="137"/>
      <c r="AO722" s="137"/>
      <c r="AP722" s="137"/>
      <c r="AQ722" s="137"/>
      <c r="AR722" s="137"/>
    </row>
    <row r="723" spans="1:44" ht="15.6" x14ac:dyDescent="0.3">
      <c r="A723" s="137"/>
      <c r="B723" s="137"/>
      <c r="C723" s="137"/>
      <c r="D723" s="137"/>
      <c r="E723" s="137"/>
      <c r="F723" s="137"/>
      <c r="G723" s="137"/>
      <c r="H723" s="137"/>
      <c r="I723" s="137"/>
      <c r="J723" s="137"/>
      <c r="K723" s="137"/>
      <c r="L723" s="137"/>
      <c r="M723" s="137"/>
      <c r="N723" s="137"/>
      <c r="O723" s="137"/>
      <c r="P723" s="137"/>
      <c r="Q723" s="137"/>
      <c r="R723" s="137"/>
      <c r="S723" s="137"/>
      <c r="T723" s="137"/>
      <c r="U723" s="137"/>
      <c r="V723" s="137"/>
      <c r="W723" s="137"/>
      <c r="X723" s="137"/>
      <c r="Y723" s="137"/>
      <c r="Z723" s="137"/>
      <c r="AA723" s="137"/>
      <c r="AB723" s="137"/>
      <c r="AC723" s="137"/>
      <c r="AD723" s="137"/>
      <c r="AE723" s="137"/>
      <c r="AF723" s="137"/>
      <c r="AG723" s="137"/>
      <c r="AH723" s="137"/>
      <c r="AI723" s="137"/>
      <c r="AJ723" s="137"/>
      <c r="AK723" s="137"/>
      <c r="AL723" s="137"/>
      <c r="AM723" s="137"/>
      <c r="AN723" s="137"/>
      <c r="AO723" s="137"/>
      <c r="AP723" s="137"/>
      <c r="AQ723" s="137"/>
      <c r="AR723" s="137"/>
    </row>
    <row r="724" spans="1:44" ht="15.6" x14ac:dyDescent="0.3">
      <c r="A724" s="137"/>
      <c r="B724" s="137"/>
      <c r="C724" s="137"/>
      <c r="D724" s="137"/>
      <c r="E724" s="137"/>
      <c r="F724" s="137"/>
      <c r="G724" s="137"/>
      <c r="H724" s="137"/>
      <c r="I724" s="137"/>
      <c r="J724" s="137"/>
      <c r="K724" s="137"/>
      <c r="L724" s="137"/>
      <c r="M724" s="137"/>
      <c r="N724" s="137"/>
      <c r="O724" s="137"/>
      <c r="P724" s="137"/>
      <c r="Q724" s="137"/>
      <c r="R724" s="137"/>
      <c r="S724" s="137"/>
      <c r="T724" s="137"/>
      <c r="U724" s="137"/>
      <c r="V724" s="137"/>
      <c r="W724" s="137"/>
      <c r="X724" s="137"/>
      <c r="Y724" s="137"/>
      <c r="Z724" s="137"/>
      <c r="AA724" s="137"/>
      <c r="AB724" s="137"/>
      <c r="AC724" s="137"/>
      <c r="AD724" s="137"/>
      <c r="AE724" s="137"/>
      <c r="AF724" s="137"/>
      <c r="AG724" s="137"/>
      <c r="AH724" s="137"/>
      <c r="AI724" s="137"/>
      <c r="AJ724" s="137"/>
      <c r="AK724" s="137"/>
      <c r="AL724" s="137"/>
      <c r="AM724" s="137"/>
      <c r="AN724" s="137"/>
      <c r="AO724" s="137"/>
      <c r="AP724" s="137"/>
      <c r="AQ724" s="137"/>
      <c r="AR724" s="137"/>
    </row>
    <row r="725" spans="1:44" ht="15.6" x14ac:dyDescent="0.3">
      <c r="A725" s="137"/>
      <c r="B725" s="137"/>
      <c r="C725" s="137"/>
      <c r="D725" s="137"/>
      <c r="E725" s="137"/>
      <c r="F725" s="137"/>
      <c r="G725" s="137"/>
      <c r="H725" s="137"/>
      <c r="I725" s="137"/>
      <c r="J725" s="137"/>
      <c r="K725" s="137"/>
      <c r="L725" s="137"/>
      <c r="M725" s="137"/>
      <c r="N725" s="137"/>
      <c r="O725" s="137"/>
      <c r="P725" s="137"/>
      <c r="Q725" s="137"/>
      <c r="R725" s="137"/>
      <c r="S725" s="137"/>
      <c r="T725" s="137"/>
      <c r="U725" s="137"/>
      <c r="V725" s="137"/>
      <c r="W725" s="137"/>
      <c r="X725" s="137"/>
      <c r="Y725" s="137"/>
      <c r="Z725" s="137"/>
      <c r="AA725" s="137"/>
      <c r="AB725" s="137"/>
      <c r="AC725" s="137"/>
      <c r="AD725" s="137"/>
      <c r="AE725" s="137"/>
      <c r="AF725" s="137"/>
      <c r="AG725" s="137"/>
      <c r="AH725" s="137"/>
      <c r="AI725" s="137"/>
      <c r="AJ725" s="137"/>
      <c r="AK725" s="137"/>
      <c r="AL725" s="137"/>
      <c r="AM725" s="137"/>
      <c r="AN725" s="137"/>
      <c r="AO725" s="137"/>
      <c r="AP725" s="137"/>
      <c r="AQ725" s="137"/>
      <c r="AR725" s="137"/>
    </row>
    <row r="726" spans="1:44" ht="15.6" x14ac:dyDescent="0.3">
      <c r="A726" s="137"/>
      <c r="B726" s="137"/>
      <c r="C726" s="137"/>
      <c r="D726" s="137"/>
      <c r="E726" s="137"/>
      <c r="F726" s="137"/>
      <c r="G726" s="137"/>
      <c r="H726" s="137"/>
      <c r="I726" s="137"/>
      <c r="J726" s="137"/>
      <c r="K726" s="137"/>
      <c r="L726" s="137"/>
      <c r="M726" s="137"/>
      <c r="N726" s="137"/>
      <c r="O726" s="137"/>
      <c r="P726" s="137"/>
      <c r="Q726" s="137"/>
      <c r="R726" s="137"/>
      <c r="S726" s="137"/>
      <c r="T726" s="137"/>
      <c r="U726" s="137"/>
      <c r="V726" s="137"/>
      <c r="W726" s="137"/>
      <c r="X726" s="137"/>
      <c r="Y726" s="137"/>
      <c r="Z726" s="137"/>
      <c r="AA726" s="137"/>
      <c r="AB726" s="137"/>
      <c r="AC726" s="137"/>
      <c r="AD726" s="137"/>
      <c r="AE726" s="137"/>
      <c r="AF726" s="137"/>
      <c r="AG726" s="137"/>
      <c r="AH726" s="137"/>
      <c r="AI726" s="137"/>
      <c r="AJ726" s="137"/>
      <c r="AK726" s="137"/>
      <c r="AL726" s="137"/>
      <c r="AM726" s="137"/>
      <c r="AN726" s="137"/>
      <c r="AO726" s="137"/>
      <c r="AP726" s="137"/>
      <c r="AQ726" s="137"/>
      <c r="AR726" s="137"/>
    </row>
    <row r="727" spans="1:44" ht="15.6" x14ac:dyDescent="0.3">
      <c r="A727" s="137"/>
      <c r="B727" s="137"/>
      <c r="C727" s="137"/>
      <c r="D727" s="137"/>
      <c r="E727" s="137"/>
      <c r="F727" s="137"/>
      <c r="G727" s="137"/>
      <c r="H727" s="137"/>
      <c r="I727" s="137"/>
      <c r="J727" s="137"/>
      <c r="K727" s="137"/>
      <c r="L727" s="137"/>
      <c r="M727" s="137"/>
      <c r="N727" s="137"/>
      <c r="O727" s="137"/>
      <c r="P727" s="137"/>
      <c r="Q727" s="137"/>
      <c r="R727" s="137"/>
      <c r="S727" s="137"/>
      <c r="T727" s="137"/>
      <c r="U727" s="137"/>
      <c r="V727" s="137"/>
      <c r="W727" s="137"/>
      <c r="X727" s="137"/>
      <c r="Y727" s="137"/>
      <c r="Z727" s="137"/>
      <c r="AA727" s="137"/>
      <c r="AB727" s="137"/>
      <c r="AC727" s="137"/>
      <c r="AD727" s="137"/>
      <c r="AE727" s="137"/>
      <c r="AF727" s="137"/>
      <c r="AG727" s="137"/>
      <c r="AH727" s="137"/>
      <c r="AI727" s="137"/>
      <c r="AJ727" s="137"/>
      <c r="AK727" s="137"/>
      <c r="AL727" s="137"/>
      <c r="AM727" s="137"/>
      <c r="AN727" s="137"/>
      <c r="AO727" s="137"/>
      <c r="AP727" s="137"/>
      <c r="AQ727" s="137"/>
      <c r="AR727" s="137"/>
    </row>
    <row r="728" spans="1:44" ht="15.6" x14ac:dyDescent="0.3">
      <c r="A728" s="137"/>
      <c r="B728" s="137"/>
      <c r="C728" s="137"/>
      <c r="D728" s="137"/>
      <c r="E728" s="137"/>
      <c r="F728" s="137"/>
      <c r="G728" s="137"/>
      <c r="H728" s="137"/>
      <c r="I728" s="137"/>
      <c r="J728" s="137"/>
      <c r="K728" s="137"/>
      <c r="L728" s="137"/>
      <c r="M728" s="137"/>
      <c r="N728" s="137"/>
      <c r="O728" s="137"/>
      <c r="P728" s="137"/>
      <c r="Q728" s="137"/>
      <c r="R728" s="137"/>
      <c r="S728" s="137"/>
      <c r="T728" s="137"/>
      <c r="U728" s="137"/>
      <c r="V728" s="137"/>
      <c r="W728" s="137"/>
      <c r="X728" s="137"/>
      <c r="Y728" s="137"/>
      <c r="Z728" s="137"/>
      <c r="AA728" s="137"/>
      <c r="AB728" s="137"/>
      <c r="AC728" s="137"/>
      <c r="AD728" s="137"/>
      <c r="AE728" s="137"/>
      <c r="AF728" s="137"/>
      <c r="AG728" s="137"/>
      <c r="AH728" s="137"/>
      <c r="AI728" s="137"/>
      <c r="AJ728" s="137"/>
      <c r="AK728" s="137"/>
      <c r="AL728" s="137"/>
      <c r="AM728" s="137"/>
      <c r="AN728" s="137"/>
      <c r="AO728" s="137"/>
      <c r="AP728" s="137"/>
      <c r="AQ728" s="137"/>
      <c r="AR728" s="137"/>
    </row>
    <row r="729" spans="1:44" ht="15.6" x14ac:dyDescent="0.3">
      <c r="A729" s="137"/>
      <c r="B729" s="137"/>
      <c r="C729" s="137"/>
      <c r="D729" s="137"/>
      <c r="E729" s="137"/>
      <c r="F729" s="137"/>
      <c r="G729" s="137"/>
      <c r="H729" s="137"/>
      <c r="I729" s="137"/>
      <c r="J729" s="137"/>
      <c r="K729" s="137"/>
      <c r="L729" s="137"/>
      <c r="M729" s="137"/>
      <c r="N729" s="137"/>
      <c r="O729" s="137"/>
      <c r="P729" s="137"/>
      <c r="Q729" s="137"/>
      <c r="R729" s="137"/>
      <c r="S729" s="137"/>
      <c r="T729" s="137"/>
      <c r="U729" s="137"/>
      <c r="V729" s="137"/>
      <c r="W729" s="137"/>
      <c r="X729" s="137"/>
      <c r="Y729" s="137"/>
      <c r="Z729" s="137"/>
      <c r="AA729" s="137"/>
      <c r="AB729" s="137"/>
      <c r="AC729" s="137"/>
      <c r="AD729" s="137"/>
      <c r="AE729" s="137"/>
      <c r="AF729" s="137"/>
      <c r="AG729" s="137"/>
      <c r="AH729" s="137"/>
      <c r="AI729" s="137"/>
      <c r="AJ729" s="137"/>
      <c r="AK729" s="137"/>
      <c r="AL729" s="137"/>
      <c r="AM729" s="137"/>
      <c r="AN729" s="137"/>
      <c r="AO729" s="137"/>
      <c r="AP729" s="137"/>
      <c r="AQ729" s="137"/>
      <c r="AR729" s="137"/>
    </row>
    <row r="730" spans="1:44" ht="15.6" x14ac:dyDescent="0.3">
      <c r="A730" s="137"/>
      <c r="B730" s="137"/>
      <c r="C730" s="137"/>
      <c r="D730" s="137"/>
      <c r="E730" s="137"/>
      <c r="F730" s="137"/>
      <c r="G730" s="137"/>
      <c r="H730" s="137"/>
      <c r="I730" s="137"/>
      <c r="J730" s="137"/>
      <c r="K730" s="137"/>
      <c r="L730" s="137"/>
      <c r="M730" s="137"/>
      <c r="N730" s="137"/>
      <c r="O730" s="137"/>
      <c r="P730" s="137"/>
      <c r="Q730" s="137"/>
      <c r="R730" s="137"/>
      <c r="S730" s="137"/>
      <c r="T730" s="137"/>
      <c r="U730" s="137"/>
      <c r="V730" s="137"/>
      <c r="W730" s="137"/>
      <c r="X730" s="137"/>
      <c r="Y730" s="137"/>
      <c r="Z730" s="137"/>
      <c r="AA730" s="137"/>
      <c r="AB730" s="137"/>
      <c r="AC730" s="137"/>
      <c r="AD730" s="137"/>
      <c r="AE730" s="137"/>
      <c r="AF730" s="137"/>
      <c r="AG730" s="137"/>
      <c r="AH730" s="137"/>
      <c r="AI730" s="137"/>
      <c r="AJ730" s="137"/>
      <c r="AK730" s="137"/>
      <c r="AL730" s="137"/>
      <c r="AM730" s="137"/>
      <c r="AN730" s="137"/>
      <c r="AO730" s="137"/>
      <c r="AP730" s="137"/>
      <c r="AQ730" s="137"/>
      <c r="AR730" s="137"/>
    </row>
    <row r="731" spans="1:44" ht="15.6" x14ac:dyDescent="0.3">
      <c r="A731" s="137"/>
      <c r="B731" s="137"/>
      <c r="C731" s="137"/>
      <c r="D731" s="137"/>
      <c r="E731" s="137"/>
      <c r="F731" s="137"/>
      <c r="G731" s="137"/>
      <c r="H731" s="137"/>
      <c r="I731" s="137"/>
      <c r="J731" s="137"/>
      <c r="K731" s="137"/>
      <c r="L731" s="137"/>
      <c r="M731" s="137"/>
      <c r="N731" s="137"/>
      <c r="O731" s="137"/>
      <c r="P731" s="137"/>
      <c r="Q731" s="137"/>
      <c r="R731" s="137"/>
      <c r="S731" s="137"/>
      <c r="T731" s="137"/>
      <c r="U731" s="137"/>
      <c r="V731" s="137"/>
      <c r="W731" s="137"/>
      <c r="X731" s="137"/>
      <c r="Y731" s="137"/>
      <c r="Z731" s="137"/>
      <c r="AA731" s="137"/>
      <c r="AB731" s="137"/>
      <c r="AC731" s="137"/>
      <c r="AD731" s="137"/>
      <c r="AE731" s="137"/>
      <c r="AF731" s="137"/>
      <c r="AG731" s="137"/>
      <c r="AH731" s="137"/>
      <c r="AI731" s="137"/>
      <c r="AJ731" s="137"/>
      <c r="AK731" s="137"/>
      <c r="AL731" s="137"/>
      <c r="AM731" s="137"/>
      <c r="AN731" s="137"/>
      <c r="AO731" s="137"/>
      <c r="AP731" s="137"/>
      <c r="AQ731" s="137"/>
      <c r="AR731" s="137"/>
    </row>
    <row r="732" spans="1:44" ht="15.6" x14ac:dyDescent="0.3">
      <c r="A732" s="137"/>
      <c r="B732" s="137"/>
      <c r="C732" s="137"/>
      <c r="D732" s="137"/>
      <c r="E732" s="137"/>
      <c r="F732" s="137"/>
      <c r="G732" s="137"/>
      <c r="H732" s="137"/>
      <c r="I732" s="137"/>
      <c r="J732" s="137"/>
      <c r="K732" s="137"/>
      <c r="L732" s="137"/>
      <c r="M732" s="137"/>
      <c r="N732" s="137"/>
      <c r="O732" s="137"/>
      <c r="P732" s="137"/>
      <c r="Q732" s="137"/>
      <c r="R732" s="137"/>
      <c r="S732" s="137"/>
      <c r="T732" s="137"/>
      <c r="U732" s="137"/>
      <c r="V732" s="137"/>
      <c r="W732" s="137"/>
      <c r="X732" s="137"/>
      <c r="Y732" s="137"/>
      <c r="Z732" s="137"/>
      <c r="AA732" s="137"/>
      <c r="AB732" s="137"/>
      <c r="AC732" s="137"/>
      <c r="AD732" s="137"/>
      <c r="AE732" s="137"/>
      <c r="AF732" s="137"/>
      <c r="AG732" s="137"/>
      <c r="AH732" s="137"/>
      <c r="AI732" s="137"/>
      <c r="AJ732" s="137"/>
      <c r="AK732" s="137"/>
      <c r="AL732" s="137"/>
      <c r="AM732" s="137"/>
      <c r="AN732" s="137"/>
      <c r="AO732" s="137"/>
      <c r="AP732" s="137"/>
      <c r="AQ732" s="137"/>
      <c r="AR732" s="137"/>
    </row>
    <row r="733" spans="1:44" ht="15.6" x14ac:dyDescent="0.3">
      <c r="A733" s="137"/>
      <c r="B733" s="137"/>
      <c r="C733" s="137"/>
      <c r="D733" s="137"/>
      <c r="E733" s="137"/>
      <c r="F733" s="137"/>
      <c r="G733" s="137"/>
      <c r="H733" s="137"/>
      <c r="I733" s="137"/>
      <c r="J733" s="137"/>
      <c r="K733" s="137"/>
      <c r="L733" s="137"/>
      <c r="M733" s="137"/>
      <c r="N733" s="137"/>
      <c r="O733" s="137"/>
      <c r="P733" s="137"/>
      <c r="Q733" s="137"/>
      <c r="R733" s="137"/>
      <c r="S733" s="137"/>
      <c r="T733" s="137"/>
      <c r="U733" s="137"/>
      <c r="V733" s="137"/>
      <c r="W733" s="137"/>
      <c r="X733" s="137"/>
      <c r="Y733" s="137"/>
      <c r="Z733" s="137"/>
      <c r="AA733" s="137"/>
      <c r="AB733" s="137"/>
      <c r="AC733" s="137"/>
      <c r="AD733" s="137"/>
      <c r="AE733" s="137"/>
      <c r="AF733" s="137"/>
      <c r="AG733" s="137"/>
      <c r="AH733" s="137"/>
      <c r="AI733" s="137"/>
      <c r="AJ733" s="137"/>
      <c r="AK733" s="137"/>
      <c r="AL733" s="137"/>
      <c r="AM733" s="137"/>
      <c r="AN733" s="137"/>
      <c r="AO733" s="137"/>
      <c r="AP733" s="137"/>
      <c r="AQ733" s="137"/>
      <c r="AR733" s="137"/>
    </row>
    <row r="734" spans="1:44" ht="15.6" x14ac:dyDescent="0.3">
      <c r="A734" s="137"/>
      <c r="B734" s="137"/>
      <c r="C734" s="137"/>
      <c r="D734" s="137"/>
      <c r="E734" s="137"/>
      <c r="F734" s="137"/>
      <c r="G734" s="137"/>
      <c r="H734" s="137"/>
      <c r="I734" s="137"/>
      <c r="J734" s="137"/>
      <c r="K734" s="137"/>
      <c r="L734" s="137"/>
      <c r="M734" s="137"/>
      <c r="N734" s="137"/>
      <c r="O734" s="137"/>
      <c r="P734" s="137"/>
      <c r="Q734" s="137"/>
      <c r="R734" s="137"/>
      <c r="S734" s="137"/>
      <c r="T734" s="137"/>
      <c r="U734" s="137"/>
      <c r="V734" s="137"/>
      <c r="W734" s="137"/>
      <c r="X734" s="137"/>
      <c r="Y734" s="137"/>
      <c r="Z734" s="137"/>
      <c r="AA734" s="137"/>
      <c r="AB734" s="137"/>
      <c r="AC734" s="137"/>
      <c r="AD734" s="137"/>
      <c r="AE734" s="137"/>
      <c r="AF734" s="137"/>
      <c r="AG734" s="137"/>
      <c r="AH734" s="137"/>
      <c r="AI734" s="137"/>
      <c r="AJ734" s="137"/>
      <c r="AK734" s="137"/>
      <c r="AL734" s="137"/>
      <c r="AM734" s="137"/>
      <c r="AN734" s="137"/>
      <c r="AO734" s="137"/>
      <c r="AP734" s="137"/>
      <c r="AQ734" s="137"/>
      <c r="AR734" s="137"/>
    </row>
    <row r="735" spans="1:44" ht="15.6" x14ac:dyDescent="0.3">
      <c r="A735" s="137"/>
      <c r="B735" s="137"/>
      <c r="C735" s="137"/>
      <c r="D735" s="137"/>
      <c r="E735" s="137"/>
      <c r="F735" s="137"/>
      <c r="G735" s="137"/>
      <c r="H735" s="137"/>
      <c r="I735" s="137"/>
      <c r="J735" s="137"/>
      <c r="K735" s="137"/>
      <c r="L735" s="137"/>
      <c r="M735" s="137"/>
      <c r="N735" s="137"/>
      <c r="O735" s="137"/>
      <c r="P735" s="137"/>
      <c r="Q735" s="137"/>
      <c r="R735" s="137"/>
      <c r="S735" s="137"/>
      <c r="T735" s="137"/>
      <c r="U735" s="137"/>
      <c r="V735" s="137"/>
      <c r="W735" s="137"/>
      <c r="X735" s="137"/>
      <c r="Y735" s="137"/>
      <c r="Z735" s="137"/>
      <c r="AA735" s="137"/>
      <c r="AB735" s="137"/>
      <c r="AC735" s="137"/>
      <c r="AD735" s="137"/>
      <c r="AE735" s="137"/>
      <c r="AF735" s="137"/>
      <c r="AG735" s="137"/>
      <c r="AH735" s="137"/>
      <c r="AI735" s="137"/>
      <c r="AJ735" s="137"/>
      <c r="AK735" s="137"/>
      <c r="AL735" s="137"/>
      <c r="AM735" s="137"/>
      <c r="AN735" s="137"/>
      <c r="AO735" s="137"/>
      <c r="AP735" s="137"/>
      <c r="AQ735" s="137"/>
      <c r="AR735" s="137"/>
    </row>
    <row r="736" spans="1:44" ht="15.6" x14ac:dyDescent="0.3">
      <c r="A736" s="137"/>
      <c r="B736" s="137"/>
      <c r="C736" s="137"/>
      <c r="D736" s="137"/>
      <c r="E736" s="137"/>
      <c r="F736" s="137"/>
      <c r="G736" s="137"/>
      <c r="H736" s="137"/>
      <c r="I736" s="137"/>
      <c r="J736" s="137"/>
      <c r="K736" s="137"/>
      <c r="L736" s="137"/>
      <c r="M736" s="137"/>
      <c r="N736" s="137"/>
      <c r="O736" s="137"/>
      <c r="P736" s="137"/>
      <c r="Q736" s="137"/>
      <c r="R736" s="137"/>
      <c r="S736" s="137"/>
      <c r="T736" s="137"/>
      <c r="U736" s="137"/>
      <c r="V736" s="137"/>
      <c r="W736" s="137"/>
      <c r="X736" s="137"/>
      <c r="Y736" s="137"/>
      <c r="Z736" s="137"/>
      <c r="AA736" s="137"/>
      <c r="AB736" s="137"/>
      <c r="AC736" s="137"/>
      <c r="AD736" s="137"/>
      <c r="AE736" s="137"/>
      <c r="AF736" s="137"/>
      <c r="AG736" s="137"/>
      <c r="AH736" s="137"/>
      <c r="AI736" s="137"/>
      <c r="AJ736" s="137"/>
      <c r="AK736" s="137"/>
      <c r="AL736" s="137"/>
      <c r="AM736" s="137"/>
      <c r="AN736" s="137"/>
      <c r="AO736" s="137"/>
      <c r="AP736" s="137"/>
      <c r="AQ736" s="137"/>
      <c r="AR736" s="137"/>
    </row>
    <row r="737" spans="1:44" ht="15.6" x14ac:dyDescent="0.3">
      <c r="A737" s="137"/>
      <c r="B737" s="137"/>
      <c r="C737" s="137"/>
      <c r="D737" s="137"/>
      <c r="E737" s="137"/>
      <c r="F737" s="137"/>
      <c r="G737" s="137"/>
      <c r="H737" s="137"/>
      <c r="I737" s="137"/>
      <c r="J737" s="137"/>
      <c r="K737" s="137"/>
      <c r="L737" s="137"/>
      <c r="M737" s="137"/>
      <c r="N737" s="137"/>
      <c r="O737" s="137"/>
      <c r="P737" s="137"/>
      <c r="Q737" s="137"/>
      <c r="R737" s="137"/>
      <c r="S737" s="137"/>
      <c r="T737" s="137"/>
      <c r="U737" s="137"/>
      <c r="V737" s="137"/>
      <c r="W737" s="137"/>
      <c r="X737" s="137"/>
      <c r="Y737" s="137"/>
      <c r="Z737" s="137"/>
      <c r="AA737" s="137"/>
      <c r="AB737" s="137"/>
      <c r="AC737" s="137"/>
      <c r="AD737" s="137"/>
      <c r="AE737" s="137"/>
      <c r="AF737" s="137"/>
      <c r="AG737" s="137"/>
      <c r="AH737" s="137"/>
      <c r="AI737" s="137"/>
      <c r="AJ737" s="137"/>
      <c r="AK737" s="137"/>
      <c r="AL737" s="137"/>
      <c r="AM737" s="137"/>
      <c r="AN737" s="137"/>
      <c r="AO737" s="137"/>
      <c r="AP737" s="137"/>
      <c r="AQ737" s="137"/>
      <c r="AR737" s="137"/>
    </row>
    <row r="738" spans="1:44" ht="15.6" x14ac:dyDescent="0.3">
      <c r="A738" s="137"/>
      <c r="B738" s="137"/>
      <c r="C738" s="137"/>
      <c r="D738" s="137"/>
      <c r="E738" s="137"/>
      <c r="F738" s="137"/>
      <c r="G738" s="137"/>
      <c r="H738" s="137"/>
      <c r="I738" s="137"/>
      <c r="J738" s="137"/>
      <c r="K738" s="137"/>
      <c r="L738" s="137"/>
      <c r="M738" s="137"/>
      <c r="N738" s="137"/>
      <c r="O738" s="137"/>
      <c r="P738" s="137"/>
      <c r="Q738" s="137"/>
      <c r="R738" s="137"/>
      <c r="S738" s="137"/>
      <c r="T738" s="137"/>
      <c r="U738" s="137"/>
      <c r="V738" s="137"/>
      <c r="W738" s="137"/>
      <c r="X738" s="137"/>
      <c r="Y738" s="137"/>
      <c r="Z738" s="137"/>
      <c r="AA738" s="137"/>
      <c r="AB738" s="137"/>
      <c r="AC738" s="137"/>
      <c r="AD738" s="137"/>
      <c r="AE738" s="137"/>
      <c r="AF738" s="137"/>
      <c r="AG738" s="137"/>
      <c r="AH738" s="137"/>
      <c r="AI738" s="137"/>
      <c r="AJ738" s="137"/>
      <c r="AK738" s="137"/>
      <c r="AL738" s="137"/>
      <c r="AM738" s="137"/>
      <c r="AN738" s="137"/>
      <c r="AO738" s="137"/>
      <c r="AP738" s="137"/>
      <c r="AQ738" s="137"/>
      <c r="AR738" s="137"/>
    </row>
    <row r="739" spans="1:44" ht="15.6" x14ac:dyDescent="0.3">
      <c r="A739" s="137"/>
      <c r="B739" s="137"/>
      <c r="C739" s="137"/>
      <c r="D739" s="137"/>
      <c r="E739" s="137"/>
      <c r="F739" s="137"/>
      <c r="G739" s="137"/>
      <c r="H739" s="137"/>
      <c r="I739" s="137"/>
      <c r="J739" s="137"/>
      <c r="K739" s="137"/>
      <c r="L739" s="137"/>
      <c r="M739" s="137"/>
      <c r="N739" s="137"/>
      <c r="O739" s="137"/>
      <c r="P739" s="137"/>
      <c r="Q739" s="137"/>
      <c r="R739" s="137"/>
      <c r="S739" s="137"/>
      <c r="T739" s="137"/>
      <c r="U739" s="137"/>
      <c r="V739" s="137"/>
      <c r="W739" s="137"/>
      <c r="X739" s="137"/>
      <c r="Y739" s="137"/>
      <c r="Z739" s="137"/>
      <c r="AA739" s="137"/>
      <c r="AB739" s="137"/>
      <c r="AC739" s="137"/>
      <c r="AD739" s="137"/>
      <c r="AE739" s="137"/>
      <c r="AF739" s="137"/>
      <c r="AG739" s="137"/>
      <c r="AH739" s="137"/>
      <c r="AI739" s="137"/>
      <c r="AJ739" s="137"/>
      <c r="AK739" s="137"/>
      <c r="AL739" s="137"/>
      <c r="AM739" s="137"/>
      <c r="AN739" s="137"/>
      <c r="AO739" s="137"/>
      <c r="AP739" s="137"/>
      <c r="AQ739" s="137"/>
      <c r="AR739" s="137"/>
    </row>
    <row r="740" spans="1:44" ht="15.6" x14ac:dyDescent="0.3">
      <c r="A740" s="137"/>
      <c r="B740" s="137"/>
      <c r="C740" s="137"/>
      <c r="D740" s="137"/>
      <c r="E740" s="137"/>
      <c r="F740" s="137"/>
      <c r="G740" s="137"/>
      <c r="H740" s="137"/>
      <c r="I740" s="137"/>
      <c r="J740" s="137"/>
      <c r="K740" s="137"/>
      <c r="L740" s="137"/>
      <c r="M740" s="137"/>
      <c r="N740" s="137"/>
      <c r="O740" s="137"/>
      <c r="P740" s="137"/>
      <c r="Q740" s="137"/>
      <c r="R740" s="137"/>
      <c r="S740" s="137"/>
      <c r="T740" s="137"/>
      <c r="U740" s="137"/>
      <c r="V740" s="137"/>
      <c r="W740" s="137"/>
      <c r="X740" s="137"/>
      <c r="Y740" s="137"/>
      <c r="Z740" s="137"/>
      <c r="AA740" s="137"/>
      <c r="AB740" s="137"/>
      <c r="AC740" s="137"/>
      <c r="AD740" s="137"/>
      <c r="AE740" s="137"/>
      <c r="AF740" s="137"/>
      <c r="AG740" s="137"/>
      <c r="AH740" s="137"/>
      <c r="AI740" s="137"/>
      <c r="AJ740" s="137"/>
      <c r="AK740" s="137"/>
      <c r="AL740" s="137"/>
      <c r="AM740" s="137"/>
      <c r="AN740" s="137"/>
      <c r="AO740" s="137"/>
      <c r="AP740" s="137"/>
      <c r="AQ740" s="137"/>
      <c r="AR740" s="137"/>
    </row>
    <row r="741" spans="1:44" ht="15.6" x14ac:dyDescent="0.3">
      <c r="A741" s="137"/>
      <c r="B741" s="137"/>
      <c r="C741" s="137"/>
      <c r="D741" s="137"/>
      <c r="E741" s="137"/>
      <c r="F741" s="137"/>
      <c r="G741" s="137"/>
      <c r="H741" s="137"/>
      <c r="I741" s="137"/>
      <c r="J741" s="137"/>
      <c r="K741" s="137"/>
      <c r="L741" s="137"/>
      <c r="M741" s="137"/>
      <c r="N741" s="137"/>
      <c r="O741" s="137"/>
      <c r="P741" s="137"/>
      <c r="Q741" s="137"/>
      <c r="R741" s="137"/>
      <c r="S741" s="137"/>
      <c r="T741" s="137"/>
      <c r="U741" s="137"/>
      <c r="V741" s="137"/>
      <c r="W741" s="137"/>
      <c r="X741" s="137"/>
      <c r="Y741" s="137"/>
      <c r="Z741" s="137"/>
      <c r="AA741" s="137"/>
      <c r="AB741" s="137"/>
      <c r="AC741" s="137"/>
      <c r="AD741" s="137"/>
      <c r="AE741" s="137"/>
      <c r="AF741" s="137"/>
      <c r="AG741" s="137"/>
      <c r="AH741" s="137"/>
      <c r="AI741" s="137"/>
      <c r="AJ741" s="137"/>
      <c r="AK741" s="137"/>
      <c r="AL741" s="137"/>
      <c r="AM741" s="137"/>
      <c r="AN741" s="137"/>
      <c r="AO741" s="137"/>
      <c r="AP741" s="137"/>
      <c r="AQ741" s="137"/>
      <c r="AR741" s="137"/>
    </row>
    <row r="742" spans="1:44" ht="15.6" x14ac:dyDescent="0.3">
      <c r="A742" s="137"/>
      <c r="B742" s="137"/>
      <c r="C742" s="137"/>
      <c r="D742" s="137"/>
      <c r="E742" s="137"/>
      <c r="F742" s="137"/>
      <c r="G742" s="137"/>
      <c r="H742" s="137"/>
      <c r="I742" s="137"/>
      <c r="J742" s="137"/>
      <c r="K742" s="137"/>
      <c r="L742" s="137"/>
      <c r="M742" s="137"/>
      <c r="N742" s="137"/>
      <c r="O742" s="137"/>
      <c r="P742" s="137"/>
      <c r="Q742" s="137"/>
      <c r="R742" s="137"/>
      <c r="S742" s="137"/>
      <c r="T742" s="137"/>
      <c r="U742" s="137"/>
      <c r="V742" s="137"/>
      <c r="W742" s="137"/>
      <c r="X742" s="137"/>
      <c r="Y742" s="137"/>
      <c r="Z742" s="137"/>
      <c r="AA742" s="137"/>
      <c r="AB742" s="137"/>
      <c r="AC742" s="137"/>
      <c r="AD742" s="137"/>
      <c r="AE742" s="137"/>
      <c r="AF742" s="137"/>
      <c r="AG742" s="137"/>
      <c r="AH742" s="137"/>
      <c r="AI742" s="137"/>
      <c r="AJ742" s="137"/>
      <c r="AK742" s="137"/>
      <c r="AL742" s="137"/>
      <c r="AM742" s="137"/>
      <c r="AN742" s="137"/>
      <c r="AO742" s="137"/>
      <c r="AP742" s="137"/>
      <c r="AQ742" s="137"/>
      <c r="AR742" s="137"/>
    </row>
    <row r="743" spans="1:44" ht="15.6" x14ac:dyDescent="0.3">
      <c r="A743" s="137"/>
      <c r="B743" s="137"/>
      <c r="C743" s="137"/>
      <c r="D743" s="137"/>
      <c r="E743" s="137"/>
      <c r="F743" s="137"/>
      <c r="G743" s="137"/>
      <c r="H743" s="137"/>
      <c r="I743" s="137"/>
      <c r="J743" s="137"/>
      <c r="K743" s="137"/>
      <c r="L743" s="137"/>
      <c r="M743" s="137"/>
      <c r="N743" s="137"/>
      <c r="O743" s="137"/>
      <c r="P743" s="137"/>
      <c r="Q743" s="137"/>
      <c r="R743" s="137"/>
      <c r="S743" s="137"/>
      <c r="T743" s="137"/>
      <c r="U743" s="137"/>
      <c r="V743" s="137"/>
      <c r="W743" s="137"/>
      <c r="X743" s="137"/>
      <c r="Y743" s="137"/>
      <c r="Z743" s="137"/>
      <c r="AA743" s="137"/>
      <c r="AB743" s="137"/>
      <c r="AC743" s="137"/>
      <c r="AD743" s="137"/>
      <c r="AE743" s="137"/>
      <c r="AF743" s="137"/>
      <c r="AG743" s="137"/>
      <c r="AH743" s="137"/>
      <c r="AI743" s="137"/>
      <c r="AJ743" s="137"/>
      <c r="AK743" s="137"/>
      <c r="AL743" s="137"/>
      <c r="AM743" s="137"/>
      <c r="AN743" s="137"/>
      <c r="AO743" s="137"/>
      <c r="AP743" s="137"/>
      <c r="AQ743" s="137"/>
      <c r="AR743" s="137"/>
    </row>
    <row r="744" spans="1:44" ht="15.6" x14ac:dyDescent="0.3">
      <c r="A744" s="137"/>
      <c r="B744" s="137"/>
      <c r="C744" s="137"/>
      <c r="D744" s="137"/>
      <c r="E744" s="137"/>
      <c r="F744" s="137"/>
      <c r="G744" s="137"/>
      <c r="H744" s="137"/>
      <c r="I744" s="137"/>
      <c r="J744" s="137"/>
      <c r="K744" s="137"/>
      <c r="L744" s="137"/>
      <c r="M744" s="137"/>
      <c r="N744" s="137"/>
      <c r="O744" s="137"/>
      <c r="P744" s="137"/>
      <c r="Q744" s="137"/>
      <c r="R744" s="137"/>
      <c r="S744" s="137"/>
      <c r="T744" s="137"/>
      <c r="U744" s="137"/>
      <c r="V744" s="137"/>
      <c r="W744" s="137"/>
      <c r="X744" s="137"/>
      <c r="Y744" s="137"/>
      <c r="Z744" s="137"/>
      <c r="AA744" s="137"/>
      <c r="AB744" s="137"/>
      <c r="AC744" s="137"/>
      <c r="AD744" s="137"/>
      <c r="AE744" s="137"/>
      <c r="AF744" s="137"/>
      <c r="AG744" s="137"/>
      <c r="AH744" s="137"/>
      <c r="AI744" s="137"/>
      <c r="AJ744" s="137"/>
      <c r="AK744" s="137"/>
      <c r="AL744" s="137"/>
      <c r="AM744" s="137"/>
      <c r="AN744" s="137"/>
      <c r="AO744" s="137"/>
      <c r="AP744" s="137"/>
      <c r="AQ744" s="137"/>
      <c r="AR744" s="137"/>
    </row>
    <row r="745" spans="1:44" ht="15.6" x14ac:dyDescent="0.3">
      <c r="A745" s="137"/>
      <c r="B745" s="137"/>
      <c r="C745" s="137"/>
      <c r="D745" s="137"/>
      <c r="E745" s="137"/>
      <c r="F745" s="137"/>
      <c r="G745" s="137"/>
      <c r="H745" s="137"/>
      <c r="I745" s="137"/>
      <c r="J745" s="137"/>
      <c r="K745" s="137"/>
      <c r="L745" s="137"/>
      <c r="M745" s="137"/>
      <c r="N745" s="137"/>
      <c r="O745" s="137"/>
      <c r="P745" s="137"/>
      <c r="Q745" s="137"/>
      <c r="R745" s="137"/>
      <c r="S745" s="137"/>
      <c r="T745" s="137"/>
      <c r="U745" s="137"/>
      <c r="V745" s="137"/>
      <c r="W745" s="137"/>
      <c r="X745" s="137"/>
      <c r="Y745" s="137"/>
      <c r="Z745" s="137"/>
      <c r="AA745" s="137"/>
      <c r="AB745" s="137"/>
      <c r="AC745" s="137"/>
      <c r="AD745" s="137"/>
      <c r="AE745" s="137"/>
      <c r="AF745" s="137"/>
      <c r="AG745" s="137"/>
      <c r="AH745" s="137"/>
      <c r="AI745" s="137"/>
      <c r="AJ745" s="137"/>
      <c r="AK745" s="137"/>
      <c r="AL745" s="137"/>
      <c r="AM745" s="137"/>
      <c r="AN745" s="137"/>
      <c r="AO745" s="137"/>
      <c r="AP745" s="137"/>
      <c r="AQ745" s="137"/>
      <c r="AR745" s="137"/>
    </row>
    <row r="746" spans="1:44" ht="15.6" x14ac:dyDescent="0.3">
      <c r="A746" s="137"/>
      <c r="B746" s="137"/>
      <c r="C746" s="137"/>
      <c r="D746" s="137"/>
      <c r="E746" s="137"/>
      <c r="F746" s="137"/>
      <c r="G746" s="137"/>
      <c r="H746" s="137"/>
      <c r="I746" s="137"/>
      <c r="J746" s="137"/>
      <c r="K746" s="137"/>
      <c r="L746" s="137"/>
      <c r="M746" s="137"/>
      <c r="N746" s="137"/>
      <c r="O746" s="137"/>
      <c r="P746" s="137"/>
      <c r="Q746" s="137"/>
      <c r="R746" s="137"/>
      <c r="S746" s="137"/>
      <c r="T746" s="137"/>
      <c r="U746" s="137"/>
      <c r="V746" s="137"/>
      <c r="W746" s="137"/>
      <c r="X746" s="137"/>
      <c r="Y746" s="137"/>
      <c r="Z746" s="137"/>
      <c r="AA746" s="137"/>
      <c r="AB746" s="137"/>
      <c r="AC746" s="137"/>
      <c r="AD746" s="137"/>
      <c r="AE746" s="137"/>
      <c r="AF746" s="137"/>
      <c r="AG746" s="137"/>
      <c r="AH746" s="137"/>
      <c r="AI746" s="137"/>
      <c r="AJ746" s="137"/>
      <c r="AK746" s="137"/>
      <c r="AL746" s="137"/>
      <c r="AM746" s="137"/>
      <c r="AN746" s="137"/>
      <c r="AO746" s="137"/>
      <c r="AP746" s="137"/>
      <c r="AQ746" s="137"/>
      <c r="AR746" s="137"/>
    </row>
    <row r="747" spans="1:44" ht="15.6" x14ac:dyDescent="0.3">
      <c r="A747" s="137"/>
      <c r="B747" s="137"/>
      <c r="C747" s="137"/>
      <c r="D747" s="137"/>
      <c r="E747" s="137"/>
      <c r="F747" s="137"/>
      <c r="G747" s="137"/>
      <c r="H747" s="137"/>
      <c r="I747" s="137"/>
      <c r="J747" s="137"/>
      <c r="K747" s="137"/>
      <c r="L747" s="137"/>
      <c r="M747" s="137"/>
      <c r="N747" s="137"/>
      <c r="O747" s="137"/>
      <c r="P747" s="137"/>
      <c r="Q747" s="137"/>
      <c r="R747" s="137"/>
      <c r="S747" s="137"/>
      <c r="T747" s="137"/>
      <c r="U747" s="137"/>
      <c r="V747" s="137"/>
      <c r="W747" s="137"/>
      <c r="X747" s="137"/>
      <c r="Y747" s="137"/>
      <c r="Z747" s="137"/>
      <c r="AA747" s="137"/>
      <c r="AB747" s="137"/>
      <c r="AC747" s="137"/>
      <c r="AD747" s="137"/>
      <c r="AE747" s="137"/>
      <c r="AF747" s="137"/>
      <c r="AG747" s="137"/>
      <c r="AH747" s="137"/>
      <c r="AI747" s="137"/>
      <c r="AJ747" s="137"/>
      <c r="AK747" s="137"/>
      <c r="AL747" s="137"/>
      <c r="AM747" s="137"/>
      <c r="AN747" s="137"/>
      <c r="AO747" s="137"/>
      <c r="AP747" s="137"/>
      <c r="AQ747" s="137"/>
      <c r="AR747" s="137"/>
    </row>
    <row r="748" spans="1:44" ht="15.6" x14ac:dyDescent="0.3">
      <c r="A748" s="137"/>
      <c r="B748" s="137"/>
      <c r="C748" s="137"/>
      <c r="D748" s="137"/>
      <c r="E748" s="137"/>
      <c r="F748" s="137"/>
      <c r="G748" s="137"/>
      <c r="H748" s="137"/>
      <c r="I748" s="137"/>
      <c r="J748" s="137"/>
      <c r="K748" s="137"/>
      <c r="L748" s="137"/>
      <c r="M748" s="137"/>
      <c r="N748" s="137"/>
      <c r="O748" s="137"/>
      <c r="P748" s="137"/>
      <c r="Q748" s="137"/>
      <c r="R748" s="137"/>
      <c r="S748" s="137"/>
      <c r="T748" s="137"/>
      <c r="U748" s="137"/>
      <c r="V748" s="137"/>
      <c r="W748" s="137"/>
      <c r="X748" s="137"/>
      <c r="Y748" s="137"/>
      <c r="Z748" s="137"/>
      <c r="AA748" s="137"/>
      <c r="AB748" s="137"/>
      <c r="AC748" s="137"/>
      <c r="AD748" s="137"/>
      <c r="AE748" s="137"/>
      <c r="AF748" s="137"/>
      <c r="AG748" s="137"/>
      <c r="AH748" s="137"/>
      <c r="AI748" s="137"/>
      <c r="AJ748" s="137"/>
      <c r="AK748" s="137"/>
      <c r="AL748" s="137"/>
      <c r="AM748" s="137"/>
      <c r="AN748" s="137"/>
      <c r="AO748" s="137"/>
      <c r="AP748" s="137"/>
      <c r="AQ748" s="137"/>
      <c r="AR748" s="137"/>
    </row>
    <row r="749" spans="1:44" ht="15.6" x14ac:dyDescent="0.3">
      <c r="A749" s="137"/>
      <c r="B749" s="137"/>
      <c r="C749" s="137"/>
      <c r="D749" s="137"/>
      <c r="E749" s="137"/>
      <c r="F749" s="137"/>
      <c r="G749" s="137"/>
      <c r="H749" s="137"/>
      <c r="I749" s="137"/>
      <c r="J749" s="137"/>
      <c r="K749" s="137"/>
      <c r="L749" s="137"/>
      <c r="M749" s="137"/>
      <c r="N749" s="137"/>
      <c r="O749" s="137"/>
      <c r="P749" s="137"/>
      <c r="Q749" s="137"/>
      <c r="R749" s="137"/>
      <c r="S749" s="137"/>
      <c r="T749" s="137"/>
      <c r="U749" s="137"/>
      <c r="V749" s="137"/>
      <c r="W749" s="137"/>
      <c r="X749" s="137"/>
      <c r="Y749" s="137"/>
      <c r="Z749" s="137"/>
      <c r="AA749" s="137"/>
      <c r="AB749" s="137"/>
      <c r="AC749" s="137"/>
      <c r="AD749" s="137"/>
      <c r="AE749" s="137"/>
      <c r="AF749" s="137"/>
      <c r="AG749" s="137"/>
      <c r="AH749" s="137"/>
      <c r="AI749" s="137"/>
      <c r="AJ749" s="137"/>
      <c r="AK749" s="137"/>
      <c r="AL749" s="137"/>
      <c r="AM749" s="137"/>
      <c r="AN749" s="137"/>
      <c r="AO749" s="137"/>
      <c r="AP749" s="137"/>
      <c r="AQ749" s="137"/>
      <c r="AR749" s="137"/>
    </row>
    <row r="750" spans="1:44" ht="15.6" x14ac:dyDescent="0.3">
      <c r="A750" s="137"/>
      <c r="B750" s="137"/>
      <c r="C750" s="137"/>
      <c r="D750" s="137"/>
      <c r="E750" s="137"/>
      <c r="F750" s="137"/>
      <c r="G750" s="137"/>
      <c r="H750" s="137"/>
      <c r="I750" s="137"/>
      <c r="J750" s="137"/>
      <c r="K750" s="137"/>
      <c r="L750" s="137"/>
      <c r="M750" s="137"/>
      <c r="N750" s="137"/>
      <c r="O750" s="137"/>
      <c r="P750" s="137"/>
      <c r="Q750" s="137"/>
      <c r="R750" s="137"/>
      <c r="S750" s="137"/>
      <c r="T750" s="137"/>
      <c r="U750" s="137"/>
      <c r="V750" s="137"/>
      <c r="W750" s="137"/>
      <c r="X750" s="137"/>
      <c r="Y750" s="137"/>
      <c r="Z750" s="137"/>
      <c r="AA750" s="137"/>
      <c r="AB750" s="137"/>
      <c r="AC750" s="137"/>
      <c r="AD750" s="137"/>
      <c r="AE750" s="137"/>
      <c r="AF750" s="137"/>
      <c r="AG750" s="137"/>
      <c r="AH750" s="137"/>
      <c r="AI750" s="137"/>
      <c r="AJ750" s="137"/>
      <c r="AK750" s="137"/>
      <c r="AL750" s="137"/>
      <c r="AM750" s="137"/>
      <c r="AN750" s="137"/>
      <c r="AO750" s="137"/>
      <c r="AP750" s="137"/>
      <c r="AQ750" s="137"/>
      <c r="AR750" s="137"/>
    </row>
    <row r="751" spans="1:44" ht="15.6" x14ac:dyDescent="0.3">
      <c r="A751" s="137"/>
      <c r="B751" s="137"/>
      <c r="C751" s="137"/>
      <c r="D751" s="137"/>
      <c r="E751" s="137"/>
      <c r="F751" s="137"/>
      <c r="G751" s="137"/>
      <c r="H751" s="137"/>
      <c r="I751" s="137"/>
      <c r="J751" s="137"/>
      <c r="K751" s="137"/>
      <c r="L751" s="137"/>
      <c r="M751" s="137"/>
      <c r="N751" s="137"/>
      <c r="O751" s="137"/>
      <c r="P751" s="137"/>
      <c r="Q751" s="137"/>
      <c r="R751" s="137"/>
      <c r="S751" s="137"/>
      <c r="T751" s="137"/>
      <c r="U751" s="137"/>
      <c r="V751" s="137"/>
      <c r="W751" s="137"/>
      <c r="X751" s="137"/>
      <c r="Y751" s="137"/>
      <c r="Z751" s="137"/>
      <c r="AA751" s="137"/>
      <c r="AB751" s="137"/>
      <c r="AC751" s="137"/>
      <c r="AD751" s="137"/>
      <c r="AE751" s="137"/>
      <c r="AF751" s="137"/>
      <c r="AG751" s="137"/>
      <c r="AH751" s="137"/>
      <c r="AI751" s="137"/>
      <c r="AJ751" s="137"/>
      <c r="AK751" s="137"/>
      <c r="AL751" s="137"/>
      <c r="AM751" s="137"/>
      <c r="AN751" s="137"/>
      <c r="AO751" s="137"/>
      <c r="AP751" s="137"/>
      <c r="AQ751" s="137"/>
      <c r="AR751" s="137"/>
    </row>
    <row r="752" spans="1:44" ht="15.6" x14ac:dyDescent="0.3">
      <c r="A752" s="137"/>
      <c r="B752" s="137"/>
      <c r="C752" s="137"/>
      <c r="D752" s="137"/>
      <c r="E752" s="137"/>
      <c r="F752" s="137"/>
      <c r="G752" s="137"/>
      <c r="H752" s="137"/>
      <c r="I752" s="137"/>
      <c r="J752" s="137"/>
      <c r="K752" s="137"/>
      <c r="L752" s="137"/>
      <c r="M752" s="137"/>
      <c r="N752" s="137"/>
      <c r="O752" s="137"/>
      <c r="P752" s="137"/>
      <c r="Q752" s="137"/>
      <c r="R752" s="137"/>
      <c r="S752" s="137"/>
      <c r="T752" s="137"/>
      <c r="U752" s="137"/>
      <c r="V752" s="137"/>
      <c r="W752" s="137"/>
      <c r="X752" s="137"/>
      <c r="Y752" s="137"/>
      <c r="Z752" s="137"/>
      <c r="AA752" s="137"/>
      <c r="AB752" s="137"/>
      <c r="AC752" s="137"/>
      <c r="AD752" s="137"/>
      <c r="AE752" s="137"/>
      <c r="AF752" s="137"/>
      <c r="AG752" s="137"/>
      <c r="AH752" s="137"/>
      <c r="AI752" s="137"/>
      <c r="AJ752" s="137"/>
      <c r="AK752" s="137"/>
      <c r="AL752" s="137"/>
      <c r="AM752" s="137"/>
      <c r="AN752" s="137"/>
      <c r="AO752" s="137"/>
      <c r="AP752" s="137"/>
      <c r="AQ752" s="137"/>
      <c r="AR752" s="137"/>
    </row>
    <row r="753" spans="1:44" ht="15.6" x14ac:dyDescent="0.3">
      <c r="A753" s="137"/>
      <c r="B753" s="137"/>
      <c r="C753" s="137"/>
      <c r="D753" s="137"/>
      <c r="E753" s="137"/>
      <c r="F753" s="137"/>
      <c r="G753" s="137"/>
      <c r="H753" s="137"/>
      <c r="I753" s="137"/>
      <c r="J753" s="137"/>
      <c r="K753" s="137"/>
      <c r="L753" s="137"/>
      <c r="M753" s="137"/>
      <c r="N753" s="137"/>
      <c r="O753" s="137"/>
      <c r="P753" s="137"/>
      <c r="Q753" s="137"/>
      <c r="R753" s="137"/>
      <c r="S753" s="137"/>
      <c r="T753" s="137"/>
      <c r="U753" s="137"/>
      <c r="V753" s="137"/>
      <c r="W753" s="137"/>
      <c r="X753" s="137"/>
      <c r="Y753" s="137"/>
      <c r="Z753" s="137"/>
      <c r="AA753" s="137"/>
      <c r="AB753" s="137"/>
      <c r="AC753" s="137"/>
      <c r="AD753" s="137"/>
      <c r="AE753" s="137"/>
      <c r="AF753" s="137"/>
      <c r="AG753" s="137"/>
      <c r="AH753" s="137"/>
      <c r="AI753" s="137"/>
      <c r="AJ753" s="137"/>
      <c r="AK753" s="137"/>
      <c r="AL753" s="137"/>
      <c r="AM753" s="137"/>
      <c r="AN753" s="137"/>
      <c r="AO753" s="137"/>
      <c r="AP753" s="137"/>
      <c r="AQ753" s="137"/>
      <c r="AR753" s="137"/>
    </row>
    <row r="754" spans="1:44" ht="15.6" x14ac:dyDescent="0.3">
      <c r="A754" s="137"/>
      <c r="B754" s="137"/>
      <c r="C754" s="137"/>
      <c r="D754" s="137"/>
      <c r="E754" s="137"/>
      <c r="F754" s="137"/>
      <c r="G754" s="137"/>
      <c r="H754" s="137"/>
      <c r="I754" s="137"/>
      <c r="J754" s="137"/>
      <c r="K754" s="137"/>
      <c r="L754" s="137"/>
      <c r="M754" s="137"/>
      <c r="N754" s="137"/>
      <c r="O754" s="137"/>
      <c r="P754" s="137"/>
      <c r="Q754" s="137"/>
      <c r="R754" s="137"/>
      <c r="S754" s="137"/>
      <c r="T754" s="137"/>
      <c r="U754" s="137"/>
      <c r="V754" s="137"/>
      <c r="W754" s="137"/>
      <c r="X754" s="137"/>
      <c r="Y754" s="137"/>
      <c r="Z754" s="137"/>
      <c r="AA754" s="137"/>
      <c r="AB754" s="137"/>
      <c r="AC754" s="137"/>
      <c r="AD754" s="137"/>
      <c r="AE754" s="137"/>
      <c r="AF754" s="137"/>
      <c r="AG754" s="137"/>
      <c r="AH754" s="137"/>
      <c r="AI754" s="137"/>
      <c r="AJ754" s="137"/>
      <c r="AK754" s="137"/>
      <c r="AL754" s="137"/>
      <c r="AM754" s="137"/>
      <c r="AN754" s="137"/>
      <c r="AO754" s="137"/>
      <c r="AP754" s="137"/>
      <c r="AQ754" s="137"/>
      <c r="AR754" s="137"/>
    </row>
    <row r="755" spans="1:44" ht="15.6" x14ac:dyDescent="0.3">
      <c r="A755" s="137"/>
      <c r="B755" s="137"/>
      <c r="C755" s="137"/>
      <c r="D755" s="137"/>
      <c r="E755" s="137"/>
      <c r="F755" s="137"/>
      <c r="G755" s="137"/>
      <c r="H755" s="137"/>
      <c r="I755" s="137"/>
      <c r="J755" s="137"/>
      <c r="K755" s="137"/>
      <c r="L755" s="137"/>
      <c r="M755" s="137"/>
      <c r="N755" s="137"/>
      <c r="O755" s="137"/>
      <c r="P755" s="137"/>
      <c r="Q755" s="137"/>
      <c r="R755" s="137"/>
      <c r="S755" s="137"/>
      <c r="T755" s="137"/>
      <c r="U755" s="137"/>
      <c r="V755" s="137"/>
      <c r="W755" s="137"/>
      <c r="X755" s="137"/>
      <c r="Y755" s="137"/>
      <c r="Z755" s="137"/>
      <c r="AA755" s="137"/>
      <c r="AB755" s="137"/>
      <c r="AC755" s="137"/>
      <c r="AD755" s="137"/>
      <c r="AE755" s="137"/>
      <c r="AF755" s="137"/>
      <c r="AG755" s="137"/>
      <c r="AH755" s="137"/>
      <c r="AI755" s="137"/>
      <c r="AJ755" s="137"/>
      <c r="AK755" s="137"/>
      <c r="AL755" s="137"/>
      <c r="AM755" s="137"/>
      <c r="AN755" s="137"/>
      <c r="AO755" s="137"/>
      <c r="AP755" s="137"/>
      <c r="AQ755" s="137"/>
      <c r="AR755" s="137"/>
    </row>
    <row r="756" spans="1:44" ht="15.6" x14ac:dyDescent="0.3">
      <c r="A756" s="137"/>
      <c r="B756" s="137"/>
      <c r="C756" s="137"/>
      <c r="D756" s="137"/>
      <c r="E756" s="137"/>
      <c r="F756" s="137"/>
      <c r="G756" s="137"/>
      <c r="H756" s="137"/>
      <c r="I756" s="137"/>
      <c r="J756" s="137"/>
      <c r="K756" s="137"/>
      <c r="L756" s="137"/>
      <c r="M756" s="137"/>
      <c r="N756" s="137"/>
      <c r="O756" s="137"/>
      <c r="P756" s="137"/>
      <c r="Q756" s="137"/>
      <c r="R756" s="137"/>
      <c r="S756" s="137"/>
      <c r="T756" s="137"/>
      <c r="U756" s="137"/>
      <c r="V756" s="137"/>
      <c r="W756" s="137"/>
      <c r="X756" s="137"/>
      <c r="Y756" s="137"/>
      <c r="Z756" s="137"/>
      <c r="AA756" s="137"/>
      <c r="AB756" s="137"/>
      <c r="AC756" s="137"/>
      <c r="AD756" s="137"/>
      <c r="AE756" s="137"/>
      <c r="AF756" s="137"/>
      <c r="AG756" s="137"/>
      <c r="AH756" s="137"/>
      <c r="AI756" s="137"/>
      <c r="AJ756" s="137"/>
      <c r="AK756" s="137"/>
      <c r="AL756" s="137"/>
      <c r="AM756" s="137"/>
      <c r="AN756" s="137"/>
      <c r="AO756" s="137"/>
      <c r="AP756" s="137"/>
      <c r="AQ756" s="137"/>
      <c r="AR756" s="137"/>
    </row>
    <row r="757" spans="1:44" ht="15.6" x14ac:dyDescent="0.3">
      <c r="A757" s="137"/>
      <c r="B757" s="137"/>
      <c r="C757" s="137"/>
      <c r="D757" s="137"/>
      <c r="E757" s="137"/>
      <c r="F757" s="137"/>
      <c r="G757" s="137"/>
      <c r="H757" s="137"/>
      <c r="I757" s="137"/>
      <c r="J757" s="137"/>
      <c r="K757" s="137"/>
      <c r="L757" s="137"/>
      <c r="M757" s="137"/>
      <c r="N757" s="137"/>
      <c r="O757" s="137"/>
      <c r="P757" s="137"/>
      <c r="Q757" s="137"/>
      <c r="R757" s="137"/>
      <c r="S757" s="137"/>
      <c r="T757" s="137"/>
      <c r="U757" s="137"/>
      <c r="V757" s="137"/>
      <c r="W757" s="137"/>
      <c r="X757" s="137"/>
      <c r="Y757" s="137"/>
      <c r="Z757" s="137"/>
      <c r="AA757" s="137"/>
      <c r="AB757" s="137"/>
      <c r="AC757" s="137"/>
      <c r="AD757" s="137"/>
      <c r="AE757" s="137"/>
      <c r="AF757" s="137"/>
      <c r="AG757" s="137"/>
      <c r="AH757" s="137"/>
      <c r="AI757" s="137"/>
      <c r="AJ757" s="137"/>
      <c r="AK757" s="137"/>
      <c r="AL757" s="137"/>
      <c r="AM757" s="137"/>
      <c r="AN757" s="137"/>
      <c r="AO757" s="137"/>
      <c r="AP757" s="137"/>
      <c r="AQ757" s="137"/>
      <c r="AR757" s="137"/>
    </row>
    <row r="758" spans="1:44" ht="15.6" x14ac:dyDescent="0.3">
      <c r="A758" s="137"/>
      <c r="B758" s="137"/>
      <c r="C758" s="137"/>
      <c r="D758" s="137"/>
      <c r="E758" s="137"/>
      <c r="F758" s="137"/>
      <c r="G758" s="137"/>
      <c r="H758" s="137"/>
      <c r="I758" s="137"/>
      <c r="J758" s="137"/>
      <c r="K758" s="137"/>
      <c r="L758" s="137"/>
      <c r="M758" s="137"/>
      <c r="N758" s="137"/>
      <c r="O758" s="137"/>
      <c r="P758" s="137"/>
      <c r="Q758" s="137"/>
      <c r="R758" s="137"/>
      <c r="S758" s="137"/>
      <c r="T758" s="137"/>
      <c r="U758" s="137"/>
      <c r="V758" s="137"/>
      <c r="W758" s="137"/>
      <c r="X758" s="137"/>
      <c r="Y758" s="137"/>
      <c r="Z758" s="137"/>
      <c r="AA758" s="137"/>
      <c r="AB758" s="137"/>
      <c r="AC758" s="137"/>
      <c r="AD758" s="137"/>
      <c r="AE758" s="137"/>
      <c r="AF758" s="137"/>
      <c r="AG758" s="137"/>
      <c r="AH758" s="137"/>
      <c r="AI758" s="137"/>
      <c r="AJ758" s="137"/>
      <c r="AK758" s="137"/>
      <c r="AL758" s="137"/>
      <c r="AM758" s="137"/>
      <c r="AN758" s="137"/>
      <c r="AO758" s="137"/>
      <c r="AP758" s="137"/>
      <c r="AQ758" s="137"/>
      <c r="AR758" s="137"/>
    </row>
    <row r="759" spans="1:44" ht="15.6" x14ac:dyDescent="0.3">
      <c r="A759" s="137"/>
      <c r="B759" s="137"/>
      <c r="C759" s="137"/>
      <c r="D759" s="137"/>
      <c r="E759" s="137"/>
      <c r="F759" s="137"/>
      <c r="G759" s="137"/>
      <c r="H759" s="137"/>
      <c r="I759" s="137"/>
      <c r="J759" s="137"/>
      <c r="K759" s="137"/>
      <c r="L759" s="137"/>
      <c r="M759" s="137"/>
      <c r="N759" s="137"/>
      <c r="O759" s="137"/>
      <c r="P759" s="137"/>
      <c r="Q759" s="137"/>
      <c r="R759" s="137"/>
      <c r="S759" s="137"/>
      <c r="T759" s="137"/>
      <c r="U759" s="137"/>
      <c r="V759" s="137"/>
      <c r="W759" s="137"/>
      <c r="X759" s="137"/>
      <c r="Y759" s="137"/>
      <c r="Z759" s="137"/>
      <c r="AA759" s="137"/>
      <c r="AB759" s="137"/>
      <c r="AC759" s="137"/>
      <c r="AD759" s="137"/>
      <c r="AE759" s="137"/>
      <c r="AF759" s="137"/>
      <c r="AG759" s="137"/>
      <c r="AH759" s="137"/>
      <c r="AI759" s="137"/>
      <c r="AJ759" s="137"/>
      <c r="AK759" s="137"/>
      <c r="AL759" s="137"/>
      <c r="AM759" s="137"/>
      <c r="AN759" s="137"/>
      <c r="AO759" s="137"/>
      <c r="AP759" s="137"/>
      <c r="AQ759" s="137"/>
      <c r="AR759" s="137"/>
    </row>
    <row r="760" spans="1:44" ht="15.6" x14ac:dyDescent="0.3">
      <c r="A760" s="137"/>
      <c r="B760" s="137"/>
      <c r="C760" s="137"/>
      <c r="D760" s="137"/>
      <c r="E760" s="137"/>
      <c r="F760" s="137"/>
      <c r="G760" s="137"/>
      <c r="H760" s="137"/>
      <c r="I760" s="137"/>
      <c r="J760" s="137"/>
      <c r="K760" s="137"/>
      <c r="L760" s="137"/>
      <c r="M760" s="137"/>
      <c r="N760" s="137"/>
      <c r="O760" s="137"/>
      <c r="P760" s="137"/>
      <c r="Q760" s="137"/>
      <c r="R760" s="137"/>
      <c r="S760" s="137"/>
      <c r="T760" s="137"/>
      <c r="U760" s="137"/>
      <c r="V760" s="137"/>
      <c r="W760" s="137"/>
      <c r="X760" s="137"/>
      <c r="Y760" s="137"/>
      <c r="Z760" s="137"/>
      <c r="AA760" s="137"/>
      <c r="AB760" s="137"/>
      <c r="AC760" s="137"/>
      <c r="AD760" s="137"/>
      <c r="AE760" s="137"/>
      <c r="AF760" s="137"/>
      <c r="AG760" s="137"/>
      <c r="AH760" s="137"/>
      <c r="AI760" s="137"/>
      <c r="AJ760" s="137"/>
      <c r="AK760" s="137"/>
      <c r="AL760" s="137"/>
      <c r="AM760" s="137"/>
      <c r="AN760" s="137"/>
      <c r="AO760" s="137"/>
      <c r="AP760" s="137"/>
      <c r="AQ760" s="137"/>
      <c r="AR760" s="137"/>
    </row>
    <row r="761" spans="1:44" ht="15.6" x14ac:dyDescent="0.3">
      <c r="A761" s="137"/>
      <c r="B761" s="137"/>
      <c r="C761" s="137"/>
      <c r="D761" s="137"/>
      <c r="E761" s="137"/>
      <c r="F761" s="137"/>
      <c r="G761" s="137"/>
      <c r="H761" s="137"/>
      <c r="I761" s="137"/>
      <c r="J761" s="137"/>
      <c r="K761" s="137"/>
      <c r="L761" s="137"/>
      <c r="M761" s="137"/>
      <c r="N761" s="137"/>
      <c r="O761" s="137"/>
      <c r="P761" s="137"/>
      <c r="Q761" s="137"/>
      <c r="R761" s="137"/>
      <c r="S761" s="137"/>
      <c r="T761" s="137"/>
      <c r="U761" s="137"/>
      <c r="V761" s="137"/>
      <c r="W761" s="137"/>
      <c r="X761" s="137"/>
      <c r="Y761" s="137"/>
      <c r="Z761" s="137"/>
      <c r="AA761" s="137"/>
      <c r="AB761" s="137"/>
      <c r="AC761" s="137"/>
      <c r="AD761" s="137"/>
      <c r="AE761" s="137"/>
      <c r="AF761" s="137"/>
      <c r="AG761" s="137"/>
      <c r="AH761" s="137"/>
      <c r="AI761" s="137"/>
      <c r="AJ761" s="137"/>
      <c r="AK761" s="137"/>
      <c r="AL761" s="137"/>
      <c r="AM761" s="137"/>
      <c r="AN761" s="137"/>
      <c r="AO761" s="137"/>
      <c r="AP761" s="137"/>
      <c r="AQ761" s="137"/>
      <c r="AR761" s="137"/>
    </row>
    <row r="762" spans="1:44" ht="15.6" x14ac:dyDescent="0.3">
      <c r="A762" s="137"/>
      <c r="B762" s="137"/>
      <c r="C762" s="137"/>
      <c r="D762" s="137"/>
      <c r="E762" s="137"/>
      <c r="F762" s="137"/>
      <c r="G762" s="137"/>
      <c r="H762" s="137"/>
      <c r="I762" s="137"/>
      <c r="J762" s="137"/>
      <c r="K762" s="137"/>
      <c r="L762" s="137"/>
      <c r="M762" s="137"/>
      <c r="N762" s="137"/>
      <c r="O762" s="137"/>
      <c r="P762" s="137"/>
      <c r="Q762" s="137"/>
      <c r="R762" s="137"/>
      <c r="S762" s="137"/>
      <c r="T762" s="137"/>
      <c r="U762" s="137"/>
      <c r="V762" s="137"/>
      <c r="W762" s="137"/>
      <c r="X762" s="137"/>
      <c r="Y762" s="137"/>
      <c r="Z762" s="137"/>
      <c r="AA762" s="137"/>
      <c r="AB762" s="137"/>
      <c r="AC762" s="137"/>
      <c r="AD762" s="137"/>
      <c r="AE762" s="137"/>
      <c r="AF762" s="137"/>
      <c r="AG762" s="137"/>
      <c r="AH762" s="137"/>
      <c r="AI762" s="137"/>
      <c r="AJ762" s="137"/>
      <c r="AK762" s="137"/>
      <c r="AL762" s="137"/>
      <c r="AM762" s="137"/>
      <c r="AN762" s="137"/>
      <c r="AO762" s="137"/>
      <c r="AP762" s="137"/>
      <c r="AQ762" s="137"/>
      <c r="AR762" s="137"/>
    </row>
    <row r="763" spans="1:44" ht="15.6" x14ac:dyDescent="0.3">
      <c r="A763" s="137"/>
      <c r="B763" s="137"/>
      <c r="C763" s="137"/>
      <c r="D763" s="137"/>
      <c r="E763" s="137"/>
      <c r="F763" s="137"/>
      <c r="G763" s="137"/>
      <c r="H763" s="137"/>
      <c r="I763" s="137"/>
      <c r="J763" s="137"/>
      <c r="K763" s="137"/>
      <c r="L763" s="137"/>
      <c r="M763" s="137"/>
      <c r="N763" s="137"/>
      <c r="O763" s="137"/>
      <c r="P763" s="137"/>
      <c r="Q763" s="137"/>
      <c r="R763" s="137"/>
      <c r="S763" s="137"/>
      <c r="T763" s="137"/>
      <c r="U763" s="137"/>
      <c r="V763" s="137"/>
      <c r="W763" s="137"/>
      <c r="X763" s="137"/>
      <c r="Y763" s="137"/>
      <c r="Z763" s="137"/>
      <c r="AA763" s="137"/>
      <c r="AB763" s="137"/>
      <c r="AC763" s="137"/>
      <c r="AD763" s="137"/>
      <c r="AE763" s="137"/>
      <c r="AF763" s="137"/>
      <c r="AG763" s="137"/>
      <c r="AH763" s="137"/>
      <c r="AI763" s="137"/>
      <c r="AJ763" s="137"/>
      <c r="AK763" s="137"/>
      <c r="AL763" s="137"/>
      <c r="AM763" s="137"/>
      <c r="AN763" s="137"/>
      <c r="AO763" s="137"/>
      <c r="AP763" s="137"/>
      <c r="AQ763" s="137"/>
      <c r="AR763" s="137"/>
    </row>
    <row r="764" spans="1:44" ht="15.6" x14ac:dyDescent="0.3">
      <c r="A764" s="137"/>
      <c r="B764" s="137"/>
      <c r="C764" s="137"/>
      <c r="D764" s="137"/>
      <c r="E764" s="137"/>
      <c r="F764" s="137"/>
      <c r="G764" s="137"/>
      <c r="H764" s="137"/>
      <c r="I764" s="137"/>
      <c r="J764" s="137"/>
      <c r="K764" s="137"/>
      <c r="L764" s="137"/>
      <c r="M764" s="137"/>
      <c r="N764" s="137"/>
      <c r="O764" s="137"/>
      <c r="P764" s="137"/>
      <c r="Q764" s="137"/>
      <c r="R764" s="137"/>
      <c r="S764" s="137"/>
      <c r="T764" s="137"/>
      <c r="U764" s="137"/>
      <c r="V764" s="137"/>
      <c r="W764" s="137"/>
      <c r="X764" s="137"/>
      <c r="Y764" s="137"/>
      <c r="Z764" s="137"/>
      <c r="AA764" s="137"/>
      <c r="AB764" s="137"/>
      <c r="AC764" s="137"/>
      <c r="AD764" s="137"/>
      <c r="AE764" s="137"/>
      <c r="AF764" s="137"/>
      <c r="AG764" s="137"/>
      <c r="AH764" s="137"/>
      <c r="AI764" s="137"/>
      <c r="AJ764" s="137"/>
      <c r="AK764" s="137"/>
      <c r="AL764" s="137"/>
      <c r="AM764" s="137"/>
      <c r="AN764" s="137"/>
      <c r="AO764" s="137"/>
      <c r="AP764" s="137"/>
      <c r="AQ764" s="137"/>
      <c r="AR764" s="137"/>
    </row>
    <row r="765" spans="1:44" ht="15.6" x14ac:dyDescent="0.3">
      <c r="A765" s="137"/>
      <c r="B765" s="137"/>
      <c r="C765" s="137"/>
      <c r="D765" s="137"/>
      <c r="E765" s="137"/>
      <c r="F765" s="137"/>
      <c r="G765" s="137"/>
      <c r="H765" s="137"/>
      <c r="I765" s="137"/>
      <c r="J765" s="137"/>
      <c r="K765" s="137"/>
      <c r="L765" s="137"/>
      <c r="M765" s="137"/>
      <c r="N765" s="137"/>
      <c r="O765" s="137"/>
      <c r="P765" s="137"/>
      <c r="Q765" s="137"/>
      <c r="R765" s="137"/>
      <c r="S765" s="137"/>
      <c r="T765" s="137"/>
      <c r="U765" s="137"/>
      <c r="V765" s="137"/>
      <c r="W765" s="137"/>
      <c r="X765" s="137"/>
      <c r="Y765" s="137"/>
      <c r="Z765" s="137"/>
      <c r="AA765" s="137"/>
      <c r="AB765" s="137"/>
      <c r="AC765" s="137"/>
      <c r="AD765" s="137"/>
      <c r="AE765" s="137"/>
      <c r="AF765" s="137"/>
      <c r="AG765" s="137"/>
      <c r="AH765" s="137"/>
      <c r="AI765" s="137"/>
      <c r="AJ765" s="137"/>
      <c r="AK765" s="137"/>
      <c r="AL765" s="137"/>
      <c r="AM765" s="137"/>
      <c r="AN765" s="137"/>
      <c r="AO765" s="137"/>
      <c r="AP765" s="137"/>
      <c r="AQ765" s="137"/>
      <c r="AR765" s="137"/>
    </row>
    <row r="766" spans="1:44" ht="15.6" x14ac:dyDescent="0.3">
      <c r="A766" s="137"/>
      <c r="B766" s="137"/>
      <c r="C766" s="137"/>
      <c r="D766" s="137"/>
      <c r="E766" s="137"/>
      <c r="F766" s="137"/>
      <c r="G766" s="137"/>
      <c r="H766" s="137"/>
      <c r="I766" s="137"/>
      <c r="J766" s="137"/>
      <c r="K766" s="137"/>
      <c r="L766" s="137"/>
      <c r="M766" s="137"/>
      <c r="N766" s="137"/>
      <c r="O766" s="137"/>
      <c r="P766" s="137"/>
      <c r="Q766" s="137"/>
      <c r="R766" s="137"/>
      <c r="S766" s="137"/>
      <c r="T766" s="137"/>
      <c r="U766" s="137"/>
      <c r="V766" s="137"/>
      <c r="W766" s="137"/>
      <c r="X766" s="137"/>
      <c r="Y766" s="137"/>
      <c r="Z766" s="137"/>
      <c r="AA766" s="137"/>
      <c r="AB766" s="137"/>
      <c r="AC766" s="137"/>
      <c r="AD766" s="137"/>
      <c r="AE766" s="137"/>
      <c r="AF766" s="137"/>
      <c r="AG766" s="137"/>
      <c r="AH766" s="137"/>
      <c r="AI766" s="137"/>
      <c r="AJ766" s="137"/>
      <c r="AK766" s="137"/>
      <c r="AL766" s="137"/>
      <c r="AM766" s="137"/>
      <c r="AN766" s="137"/>
      <c r="AO766" s="137"/>
      <c r="AP766" s="137"/>
      <c r="AQ766" s="137"/>
      <c r="AR766" s="137"/>
    </row>
    <row r="767" spans="1:44" ht="15.6" x14ac:dyDescent="0.3">
      <c r="A767" s="137"/>
      <c r="B767" s="137"/>
      <c r="C767" s="137"/>
      <c r="D767" s="137"/>
      <c r="E767" s="137"/>
      <c r="F767" s="137"/>
      <c r="G767" s="137"/>
      <c r="H767" s="137"/>
      <c r="I767" s="137"/>
      <c r="J767" s="137"/>
      <c r="K767" s="137"/>
      <c r="L767" s="137"/>
      <c r="M767" s="137"/>
      <c r="N767" s="137"/>
      <c r="O767" s="137"/>
      <c r="P767" s="137"/>
      <c r="Q767" s="137"/>
      <c r="R767" s="137"/>
      <c r="S767" s="137"/>
      <c r="T767" s="137"/>
      <c r="U767" s="137"/>
      <c r="V767" s="137"/>
      <c r="W767" s="137"/>
      <c r="X767" s="137"/>
      <c r="Y767" s="137"/>
      <c r="Z767" s="137"/>
      <c r="AA767" s="137"/>
      <c r="AB767" s="137"/>
      <c r="AC767" s="137"/>
      <c r="AD767" s="137"/>
      <c r="AE767" s="137"/>
      <c r="AF767" s="137"/>
      <c r="AG767" s="137"/>
      <c r="AH767" s="137"/>
      <c r="AI767" s="137"/>
      <c r="AJ767" s="137"/>
      <c r="AK767" s="137"/>
      <c r="AL767" s="137"/>
      <c r="AM767" s="137"/>
      <c r="AN767" s="137"/>
      <c r="AO767" s="137"/>
      <c r="AP767" s="137"/>
      <c r="AQ767" s="137"/>
      <c r="AR767" s="137"/>
    </row>
    <row r="768" spans="1:44" ht="15.6" x14ac:dyDescent="0.3">
      <c r="A768" s="137"/>
      <c r="B768" s="137"/>
      <c r="C768" s="137"/>
      <c r="D768" s="137"/>
      <c r="E768" s="137"/>
      <c r="F768" s="137"/>
      <c r="G768" s="137"/>
      <c r="H768" s="137"/>
      <c r="I768" s="137"/>
      <c r="J768" s="137"/>
      <c r="K768" s="137"/>
      <c r="L768" s="137"/>
      <c r="M768" s="137"/>
      <c r="N768" s="137"/>
      <c r="O768" s="137"/>
      <c r="P768" s="137"/>
      <c r="Q768" s="137"/>
      <c r="R768" s="137"/>
      <c r="S768" s="137"/>
      <c r="T768" s="137"/>
      <c r="U768" s="137"/>
      <c r="V768" s="137"/>
      <c r="W768" s="137"/>
      <c r="X768" s="137"/>
      <c r="Y768" s="137"/>
      <c r="Z768" s="137"/>
      <c r="AA768" s="137"/>
      <c r="AB768" s="137"/>
      <c r="AC768" s="137"/>
      <c r="AD768" s="137"/>
      <c r="AE768" s="137"/>
      <c r="AF768" s="137"/>
      <c r="AG768" s="137"/>
      <c r="AH768" s="137"/>
      <c r="AI768" s="137"/>
      <c r="AJ768" s="137"/>
      <c r="AK768" s="137"/>
      <c r="AL768" s="137"/>
      <c r="AM768" s="137"/>
      <c r="AN768" s="137"/>
      <c r="AO768" s="137"/>
      <c r="AP768" s="137"/>
      <c r="AQ768" s="137"/>
      <c r="AR768" s="137"/>
    </row>
    <row r="769" spans="1:44" ht="15.6" x14ac:dyDescent="0.3">
      <c r="A769" s="137"/>
      <c r="B769" s="137"/>
      <c r="C769" s="137"/>
      <c r="D769" s="137"/>
      <c r="E769" s="137"/>
      <c r="F769" s="137"/>
      <c r="G769" s="137"/>
      <c r="H769" s="137"/>
      <c r="I769" s="137"/>
      <c r="J769" s="137"/>
      <c r="K769" s="137"/>
      <c r="L769" s="137"/>
      <c r="M769" s="137"/>
      <c r="N769" s="137"/>
      <c r="O769" s="137"/>
      <c r="P769" s="137"/>
      <c r="Q769" s="137"/>
      <c r="R769" s="137"/>
      <c r="S769" s="137"/>
      <c r="T769" s="137"/>
      <c r="U769" s="137"/>
      <c r="V769" s="137"/>
      <c r="W769" s="137"/>
      <c r="X769" s="137"/>
      <c r="Y769" s="137"/>
      <c r="Z769" s="137"/>
      <c r="AA769" s="137"/>
      <c r="AB769" s="137"/>
      <c r="AC769" s="137"/>
      <c r="AD769" s="137"/>
      <c r="AE769" s="137"/>
      <c r="AF769" s="137"/>
      <c r="AG769" s="137"/>
      <c r="AH769" s="137"/>
      <c r="AI769" s="137"/>
      <c r="AJ769" s="137"/>
      <c r="AK769" s="137"/>
      <c r="AL769" s="137"/>
      <c r="AM769" s="137"/>
      <c r="AN769" s="137"/>
      <c r="AO769" s="137"/>
      <c r="AP769" s="137"/>
      <c r="AQ769" s="137"/>
      <c r="AR769" s="137"/>
    </row>
    <row r="770" spans="1:44" ht="15.6" x14ac:dyDescent="0.3">
      <c r="A770" s="137"/>
      <c r="B770" s="137"/>
      <c r="C770" s="137"/>
      <c r="D770" s="137"/>
      <c r="E770" s="137"/>
      <c r="F770" s="137"/>
      <c r="G770" s="137"/>
      <c r="H770" s="137"/>
      <c r="I770" s="137"/>
      <c r="J770" s="137"/>
      <c r="K770" s="137"/>
      <c r="L770" s="137"/>
      <c r="M770" s="137"/>
      <c r="N770" s="137"/>
      <c r="O770" s="137"/>
      <c r="P770" s="137"/>
      <c r="Q770" s="137"/>
      <c r="R770" s="137"/>
      <c r="S770" s="137"/>
      <c r="T770" s="137"/>
      <c r="U770" s="137"/>
      <c r="V770" s="137"/>
      <c r="W770" s="137"/>
      <c r="X770" s="137"/>
      <c r="Y770" s="137"/>
      <c r="Z770" s="137"/>
      <c r="AA770" s="137"/>
      <c r="AB770" s="137"/>
      <c r="AC770" s="137"/>
      <c r="AD770" s="137"/>
      <c r="AE770" s="137"/>
      <c r="AF770" s="137"/>
      <c r="AG770" s="137"/>
      <c r="AH770" s="137"/>
      <c r="AI770" s="137"/>
      <c r="AJ770" s="137"/>
      <c r="AK770" s="137"/>
      <c r="AL770" s="137"/>
      <c r="AM770" s="137"/>
      <c r="AN770" s="137"/>
      <c r="AO770" s="137"/>
      <c r="AP770" s="137"/>
      <c r="AQ770" s="137"/>
      <c r="AR770" s="137"/>
    </row>
    <row r="771" spans="1:44" ht="15.6" x14ac:dyDescent="0.3">
      <c r="A771" s="137"/>
      <c r="B771" s="137"/>
      <c r="C771" s="137"/>
      <c r="D771" s="137"/>
      <c r="E771" s="137"/>
      <c r="F771" s="137"/>
      <c r="G771" s="137"/>
      <c r="H771" s="137"/>
      <c r="I771" s="137"/>
      <c r="J771" s="137"/>
      <c r="K771" s="137"/>
      <c r="L771" s="137"/>
      <c r="M771" s="137"/>
      <c r="N771" s="137"/>
      <c r="O771" s="137"/>
      <c r="P771" s="137"/>
      <c r="Q771" s="137"/>
      <c r="R771" s="137"/>
      <c r="S771" s="137"/>
      <c r="T771" s="137"/>
      <c r="U771" s="137"/>
      <c r="V771" s="137"/>
      <c r="W771" s="137"/>
      <c r="X771" s="137"/>
      <c r="Y771" s="137"/>
      <c r="Z771" s="137"/>
      <c r="AA771" s="137"/>
      <c r="AB771" s="137"/>
      <c r="AC771" s="137"/>
      <c r="AD771" s="137"/>
      <c r="AE771" s="137"/>
      <c r="AF771" s="137"/>
      <c r="AG771" s="137"/>
      <c r="AH771" s="137"/>
      <c r="AI771" s="137"/>
      <c r="AJ771" s="137"/>
      <c r="AK771" s="137"/>
      <c r="AL771" s="137"/>
      <c r="AM771" s="137"/>
      <c r="AN771" s="137"/>
      <c r="AO771" s="137"/>
      <c r="AP771" s="137"/>
      <c r="AQ771" s="137"/>
      <c r="AR771" s="137"/>
    </row>
    <row r="772" spans="1:44" ht="15.6" x14ac:dyDescent="0.3">
      <c r="A772" s="137"/>
      <c r="B772" s="137"/>
      <c r="C772" s="137"/>
      <c r="D772" s="137"/>
      <c r="E772" s="137"/>
      <c r="F772" s="137"/>
      <c r="G772" s="137"/>
      <c r="H772" s="137"/>
      <c r="I772" s="137"/>
      <c r="J772" s="137"/>
      <c r="K772" s="137"/>
      <c r="L772" s="137"/>
      <c r="M772" s="137"/>
      <c r="N772" s="137"/>
      <c r="O772" s="137"/>
      <c r="P772" s="137"/>
      <c r="Q772" s="137"/>
      <c r="R772" s="137"/>
      <c r="S772" s="137"/>
      <c r="T772" s="137"/>
      <c r="U772" s="137"/>
      <c r="V772" s="137"/>
      <c r="W772" s="137"/>
      <c r="X772" s="137"/>
      <c r="Y772" s="137"/>
      <c r="Z772" s="137"/>
      <c r="AA772" s="137"/>
      <c r="AB772" s="137"/>
      <c r="AC772" s="137"/>
      <c r="AD772" s="137"/>
      <c r="AE772" s="137"/>
      <c r="AF772" s="137"/>
      <c r="AG772" s="137"/>
      <c r="AH772" s="137"/>
      <c r="AI772" s="137"/>
      <c r="AJ772" s="137"/>
      <c r="AK772" s="137"/>
      <c r="AL772" s="137"/>
      <c r="AM772" s="137"/>
      <c r="AN772" s="137"/>
      <c r="AO772" s="137"/>
      <c r="AP772" s="137"/>
      <c r="AQ772" s="137"/>
      <c r="AR772" s="137"/>
    </row>
    <row r="773" spans="1:44" ht="15.6" x14ac:dyDescent="0.3">
      <c r="A773" s="137"/>
      <c r="B773" s="137"/>
      <c r="C773" s="137"/>
      <c r="D773" s="137"/>
      <c r="E773" s="137"/>
      <c r="F773" s="137"/>
      <c r="G773" s="137"/>
      <c r="H773" s="137"/>
      <c r="I773" s="137"/>
      <c r="J773" s="137"/>
      <c r="K773" s="137"/>
      <c r="L773" s="137"/>
      <c r="M773" s="137"/>
      <c r="N773" s="137"/>
      <c r="O773" s="137"/>
      <c r="P773" s="137"/>
      <c r="Q773" s="137"/>
      <c r="R773" s="137"/>
      <c r="S773" s="137"/>
      <c r="T773" s="137"/>
      <c r="U773" s="137"/>
      <c r="V773" s="137"/>
      <c r="W773" s="137"/>
      <c r="X773" s="137"/>
      <c r="Y773" s="137"/>
      <c r="Z773" s="137"/>
      <c r="AA773" s="137"/>
      <c r="AB773" s="137"/>
      <c r="AC773" s="137"/>
      <c r="AD773" s="137"/>
      <c r="AE773" s="137"/>
      <c r="AF773" s="137"/>
      <c r="AG773" s="137"/>
      <c r="AH773" s="137"/>
      <c r="AI773" s="137"/>
      <c r="AJ773" s="137"/>
      <c r="AK773" s="137"/>
      <c r="AL773" s="137"/>
      <c r="AM773" s="137"/>
      <c r="AN773" s="137"/>
      <c r="AO773" s="137"/>
      <c r="AP773" s="137"/>
      <c r="AQ773" s="137"/>
      <c r="AR773" s="137"/>
    </row>
    <row r="774" spans="1:44" ht="15.6" x14ac:dyDescent="0.3">
      <c r="A774" s="137"/>
      <c r="B774" s="137"/>
      <c r="C774" s="137"/>
      <c r="D774" s="137"/>
      <c r="E774" s="137"/>
      <c r="F774" s="137"/>
      <c r="G774" s="137"/>
      <c r="H774" s="137"/>
      <c r="I774" s="137"/>
      <c r="J774" s="137"/>
      <c r="K774" s="137"/>
      <c r="L774" s="137"/>
      <c r="M774" s="137"/>
      <c r="N774" s="137"/>
      <c r="O774" s="137"/>
      <c r="P774" s="137"/>
      <c r="Q774" s="137"/>
      <c r="R774" s="137"/>
      <c r="S774" s="137"/>
      <c r="T774" s="137"/>
      <c r="U774" s="137"/>
      <c r="V774" s="137"/>
      <c r="W774" s="137"/>
      <c r="X774" s="137"/>
      <c r="Y774" s="137"/>
      <c r="Z774" s="137"/>
      <c r="AA774" s="137"/>
      <c r="AB774" s="137"/>
      <c r="AC774" s="137"/>
      <c r="AD774" s="137"/>
      <c r="AE774" s="137"/>
      <c r="AF774" s="137"/>
      <c r="AG774" s="137"/>
      <c r="AH774" s="137"/>
      <c r="AI774" s="137"/>
      <c r="AJ774" s="137"/>
      <c r="AK774" s="137"/>
      <c r="AL774" s="137"/>
      <c r="AM774" s="137"/>
      <c r="AN774" s="137"/>
      <c r="AO774" s="137"/>
      <c r="AP774" s="137"/>
      <c r="AQ774" s="137"/>
      <c r="AR774" s="137"/>
    </row>
    <row r="775" spans="1:44" ht="15.6" x14ac:dyDescent="0.3">
      <c r="A775" s="137"/>
      <c r="B775" s="137"/>
      <c r="C775" s="137"/>
      <c r="D775" s="137"/>
      <c r="E775" s="137"/>
      <c r="F775" s="137"/>
      <c r="G775" s="137"/>
      <c r="H775" s="137"/>
      <c r="I775" s="137"/>
      <c r="J775" s="137"/>
      <c r="K775" s="137"/>
      <c r="L775" s="137"/>
      <c r="M775" s="137"/>
      <c r="N775" s="137"/>
      <c r="O775" s="137"/>
      <c r="P775" s="137"/>
      <c r="Q775" s="137"/>
      <c r="R775" s="137"/>
      <c r="S775" s="137"/>
      <c r="T775" s="137"/>
      <c r="U775" s="137"/>
      <c r="V775" s="137"/>
      <c r="W775" s="137"/>
      <c r="X775" s="137"/>
      <c r="Y775" s="137"/>
      <c r="Z775" s="137"/>
      <c r="AA775" s="137"/>
      <c r="AB775" s="137"/>
      <c r="AC775" s="137"/>
      <c r="AD775" s="137"/>
      <c r="AE775" s="137"/>
      <c r="AF775" s="137"/>
      <c r="AG775" s="137"/>
      <c r="AH775" s="137"/>
      <c r="AI775" s="137"/>
      <c r="AJ775" s="137"/>
      <c r="AK775" s="137"/>
      <c r="AL775" s="137"/>
      <c r="AM775" s="137"/>
      <c r="AN775" s="137"/>
      <c r="AO775" s="137"/>
      <c r="AP775" s="137"/>
      <c r="AQ775" s="137"/>
      <c r="AR775" s="137"/>
    </row>
    <row r="776" spans="1:44" ht="15.6" x14ac:dyDescent="0.3">
      <c r="A776" s="137"/>
      <c r="B776" s="137"/>
      <c r="C776" s="137"/>
      <c r="D776" s="137"/>
      <c r="E776" s="137"/>
      <c r="F776" s="137"/>
      <c r="G776" s="137"/>
      <c r="H776" s="137"/>
      <c r="I776" s="137"/>
      <c r="J776" s="137"/>
      <c r="K776" s="137"/>
      <c r="L776" s="137"/>
      <c r="M776" s="137"/>
      <c r="N776" s="137"/>
      <c r="O776" s="137"/>
      <c r="P776" s="137"/>
      <c r="Q776" s="137"/>
      <c r="R776" s="137"/>
      <c r="S776" s="137"/>
      <c r="T776" s="137"/>
      <c r="U776" s="137"/>
      <c r="V776" s="137"/>
      <c r="W776" s="137"/>
      <c r="X776" s="137"/>
      <c r="Y776" s="137"/>
      <c r="Z776" s="137"/>
      <c r="AA776" s="137"/>
      <c r="AB776" s="137"/>
      <c r="AC776" s="137"/>
      <c r="AD776" s="137"/>
      <c r="AE776" s="137"/>
      <c r="AF776" s="137"/>
      <c r="AG776" s="137"/>
      <c r="AH776" s="137"/>
      <c r="AI776" s="137"/>
      <c r="AJ776" s="137"/>
      <c r="AK776" s="137"/>
      <c r="AL776" s="137"/>
      <c r="AM776" s="137"/>
      <c r="AN776" s="137"/>
      <c r="AO776" s="137"/>
      <c r="AP776" s="137"/>
      <c r="AQ776" s="137"/>
      <c r="AR776" s="137"/>
    </row>
    <row r="777" spans="1:44" ht="15.6" x14ac:dyDescent="0.3">
      <c r="A777" s="137"/>
      <c r="B777" s="137"/>
      <c r="C777" s="137"/>
      <c r="D777" s="137"/>
      <c r="E777" s="137"/>
      <c r="F777" s="137"/>
      <c r="G777" s="137"/>
      <c r="H777" s="137"/>
      <c r="I777" s="137"/>
      <c r="J777" s="137"/>
      <c r="K777" s="137"/>
      <c r="L777" s="137"/>
      <c r="M777" s="137"/>
      <c r="N777" s="137"/>
      <c r="O777" s="137"/>
      <c r="P777" s="137"/>
      <c r="Q777" s="137"/>
      <c r="R777" s="137"/>
      <c r="S777" s="137"/>
      <c r="T777" s="137"/>
      <c r="U777" s="137"/>
      <c r="V777" s="137"/>
      <c r="W777" s="137"/>
      <c r="X777" s="137"/>
      <c r="Y777" s="137"/>
      <c r="Z777" s="137"/>
      <c r="AA777" s="137"/>
      <c r="AB777" s="137"/>
      <c r="AC777" s="137"/>
      <c r="AD777" s="137"/>
      <c r="AE777" s="137"/>
      <c r="AF777" s="137"/>
      <c r="AG777" s="137"/>
      <c r="AH777" s="137"/>
      <c r="AI777" s="137"/>
      <c r="AJ777" s="137"/>
      <c r="AK777" s="137"/>
      <c r="AL777" s="137"/>
      <c r="AM777" s="137"/>
      <c r="AN777" s="137"/>
      <c r="AO777" s="137"/>
      <c r="AP777" s="137"/>
      <c r="AQ777" s="137"/>
      <c r="AR777" s="137"/>
    </row>
    <row r="778" spans="1:44" ht="15.6" x14ac:dyDescent="0.3">
      <c r="A778" s="137"/>
      <c r="B778" s="137"/>
      <c r="C778" s="137"/>
      <c r="D778" s="137"/>
      <c r="E778" s="137"/>
      <c r="F778" s="137"/>
      <c r="G778" s="137"/>
      <c r="H778" s="137"/>
      <c r="I778" s="137"/>
      <c r="J778" s="137"/>
      <c r="K778" s="137"/>
      <c r="L778" s="137"/>
      <c r="M778" s="137"/>
      <c r="N778" s="137"/>
      <c r="O778" s="137"/>
      <c r="P778" s="137"/>
      <c r="Q778" s="137"/>
      <c r="R778" s="137"/>
      <c r="S778" s="137"/>
      <c r="T778" s="137"/>
      <c r="U778" s="137"/>
      <c r="V778" s="137"/>
      <c r="W778" s="137"/>
      <c r="X778" s="137"/>
      <c r="Y778" s="137"/>
      <c r="Z778" s="137"/>
      <c r="AA778" s="137"/>
      <c r="AB778" s="137"/>
      <c r="AC778" s="137"/>
      <c r="AD778" s="137"/>
      <c r="AE778" s="137"/>
      <c r="AF778" s="137"/>
      <c r="AG778" s="137"/>
      <c r="AH778" s="137"/>
      <c r="AI778" s="137"/>
      <c r="AJ778" s="137"/>
      <c r="AK778" s="137"/>
      <c r="AL778" s="137"/>
      <c r="AM778" s="137"/>
      <c r="AN778" s="137"/>
      <c r="AO778" s="137"/>
      <c r="AP778" s="137"/>
      <c r="AQ778" s="137"/>
      <c r="AR778" s="137"/>
    </row>
    <row r="779" spans="1:44" ht="15.6" x14ac:dyDescent="0.3">
      <c r="A779" s="137"/>
      <c r="B779" s="137"/>
      <c r="C779" s="137"/>
      <c r="D779" s="137"/>
      <c r="E779" s="137"/>
      <c r="F779" s="137"/>
      <c r="G779" s="137"/>
      <c r="H779" s="137"/>
      <c r="I779" s="137"/>
      <c r="J779" s="137"/>
      <c r="K779" s="137"/>
      <c r="L779" s="137"/>
      <c r="M779" s="137"/>
      <c r="N779" s="137"/>
      <c r="O779" s="137"/>
      <c r="P779" s="137"/>
      <c r="Q779" s="137"/>
      <c r="R779" s="137"/>
      <c r="S779" s="137"/>
      <c r="T779" s="137"/>
      <c r="U779" s="137"/>
      <c r="V779" s="137"/>
      <c r="W779" s="137"/>
      <c r="X779" s="137"/>
      <c r="Y779" s="137"/>
      <c r="Z779" s="137"/>
      <c r="AA779" s="137"/>
      <c r="AB779" s="137"/>
      <c r="AC779" s="137"/>
      <c r="AD779" s="137"/>
      <c r="AE779" s="137"/>
      <c r="AF779" s="137"/>
      <c r="AG779" s="137"/>
      <c r="AH779" s="137"/>
      <c r="AI779" s="137"/>
      <c r="AJ779" s="137"/>
      <c r="AK779" s="137"/>
      <c r="AL779" s="137"/>
      <c r="AM779" s="137"/>
      <c r="AN779" s="137"/>
      <c r="AO779" s="137"/>
      <c r="AP779" s="137"/>
      <c r="AQ779" s="137"/>
      <c r="AR779" s="137"/>
    </row>
    <row r="780" spans="1:44" ht="15.6" x14ac:dyDescent="0.3">
      <c r="A780" s="137"/>
      <c r="B780" s="137"/>
      <c r="C780" s="137"/>
      <c r="D780" s="137"/>
      <c r="E780" s="137"/>
      <c r="F780" s="137"/>
      <c r="G780" s="137"/>
      <c r="H780" s="137"/>
      <c r="I780" s="137"/>
      <c r="J780" s="137"/>
      <c r="K780" s="137"/>
      <c r="L780" s="137"/>
      <c r="M780" s="137"/>
      <c r="N780" s="137"/>
      <c r="O780" s="137"/>
      <c r="P780" s="137"/>
      <c r="Q780" s="137"/>
      <c r="R780" s="137"/>
      <c r="S780" s="137"/>
      <c r="T780" s="137"/>
      <c r="U780" s="137"/>
      <c r="V780" s="137"/>
      <c r="W780" s="137"/>
      <c r="X780" s="137"/>
      <c r="Y780" s="137"/>
      <c r="Z780" s="137"/>
      <c r="AA780" s="137"/>
      <c r="AB780" s="137"/>
      <c r="AC780" s="137"/>
      <c r="AD780" s="137"/>
      <c r="AE780" s="137"/>
      <c r="AF780" s="137"/>
      <c r="AG780" s="137"/>
      <c r="AH780" s="137"/>
      <c r="AI780" s="137"/>
      <c r="AJ780" s="137"/>
      <c r="AK780" s="137"/>
      <c r="AL780" s="137"/>
      <c r="AM780" s="137"/>
      <c r="AN780" s="137"/>
      <c r="AO780" s="137"/>
      <c r="AP780" s="137"/>
      <c r="AQ780" s="137"/>
      <c r="AR780" s="137"/>
    </row>
    <row r="781" spans="1:44" ht="15.6" x14ac:dyDescent="0.3">
      <c r="A781" s="137"/>
      <c r="B781" s="137"/>
      <c r="C781" s="137"/>
      <c r="D781" s="137"/>
      <c r="E781" s="137"/>
      <c r="F781" s="137"/>
      <c r="G781" s="137"/>
      <c r="H781" s="137"/>
      <c r="I781" s="137"/>
      <c r="J781" s="137"/>
      <c r="K781" s="137"/>
      <c r="L781" s="137"/>
      <c r="M781" s="137"/>
      <c r="N781" s="137"/>
      <c r="O781" s="137"/>
      <c r="P781" s="137"/>
      <c r="Q781" s="137"/>
      <c r="R781" s="137"/>
      <c r="S781" s="137"/>
      <c r="T781" s="137"/>
      <c r="U781" s="137"/>
      <c r="V781" s="137"/>
      <c r="W781" s="137"/>
      <c r="X781" s="137"/>
      <c r="Y781" s="137"/>
      <c r="Z781" s="137"/>
      <c r="AA781" s="137"/>
      <c r="AB781" s="137"/>
      <c r="AC781" s="137"/>
      <c r="AD781" s="137"/>
      <c r="AE781" s="137"/>
      <c r="AF781" s="137"/>
      <c r="AG781" s="137"/>
      <c r="AH781" s="137"/>
      <c r="AI781" s="137"/>
      <c r="AJ781" s="137"/>
      <c r="AK781" s="137"/>
      <c r="AL781" s="137"/>
      <c r="AM781" s="137"/>
      <c r="AN781" s="137"/>
      <c r="AO781" s="137"/>
      <c r="AP781" s="137"/>
      <c r="AQ781" s="137"/>
      <c r="AR781" s="137"/>
    </row>
    <row r="782" spans="1:44" ht="15.6" x14ac:dyDescent="0.3">
      <c r="A782" s="137"/>
      <c r="B782" s="137"/>
      <c r="C782" s="137"/>
      <c r="D782" s="137"/>
      <c r="E782" s="137"/>
      <c r="F782" s="137"/>
      <c r="G782" s="137"/>
      <c r="H782" s="137"/>
      <c r="I782" s="137"/>
      <c r="J782" s="137"/>
      <c r="K782" s="137"/>
      <c r="L782" s="137"/>
      <c r="M782" s="137"/>
      <c r="N782" s="137"/>
      <c r="O782" s="137"/>
      <c r="P782" s="137"/>
      <c r="Q782" s="137"/>
      <c r="R782" s="137"/>
      <c r="S782" s="137"/>
      <c r="T782" s="137"/>
      <c r="U782" s="137"/>
      <c r="V782" s="137"/>
      <c r="W782" s="137"/>
      <c r="X782" s="137"/>
      <c r="Y782" s="137"/>
      <c r="Z782" s="137"/>
      <c r="AA782" s="137"/>
      <c r="AB782" s="137"/>
      <c r="AC782" s="137"/>
      <c r="AD782" s="137"/>
      <c r="AE782" s="137"/>
      <c r="AF782" s="137"/>
      <c r="AG782" s="137"/>
      <c r="AH782" s="137"/>
      <c r="AI782" s="137"/>
      <c r="AJ782" s="137"/>
      <c r="AK782" s="137"/>
      <c r="AL782" s="137"/>
      <c r="AM782" s="137"/>
      <c r="AN782" s="137"/>
      <c r="AO782" s="137"/>
      <c r="AP782" s="137"/>
      <c r="AQ782" s="137"/>
      <c r="AR782" s="137"/>
    </row>
    <row r="783" spans="1:44" ht="15.6" x14ac:dyDescent="0.3">
      <c r="A783" s="137"/>
      <c r="B783" s="137"/>
      <c r="C783" s="137"/>
      <c r="D783" s="137"/>
      <c r="E783" s="137"/>
      <c r="F783" s="137"/>
      <c r="G783" s="137"/>
      <c r="H783" s="137"/>
      <c r="I783" s="137"/>
      <c r="J783" s="137"/>
      <c r="K783" s="137"/>
      <c r="L783" s="137"/>
      <c r="M783" s="137"/>
      <c r="N783" s="137"/>
      <c r="O783" s="137"/>
      <c r="P783" s="137"/>
      <c r="Q783" s="137"/>
      <c r="R783" s="137"/>
      <c r="S783" s="137"/>
      <c r="T783" s="137"/>
      <c r="U783" s="137"/>
      <c r="V783" s="137"/>
      <c r="W783" s="137"/>
      <c r="X783" s="137"/>
      <c r="Y783" s="137"/>
      <c r="Z783" s="137"/>
      <c r="AA783" s="137"/>
      <c r="AB783" s="137"/>
      <c r="AC783" s="137"/>
      <c r="AD783" s="137"/>
      <c r="AE783" s="137"/>
      <c r="AF783" s="137"/>
      <c r="AG783" s="137"/>
      <c r="AH783" s="137"/>
      <c r="AI783" s="137"/>
      <c r="AJ783" s="137"/>
      <c r="AK783" s="137"/>
      <c r="AL783" s="137"/>
      <c r="AM783" s="137"/>
      <c r="AN783" s="137"/>
      <c r="AO783" s="137"/>
      <c r="AP783" s="137"/>
      <c r="AQ783" s="137"/>
      <c r="AR783" s="137"/>
    </row>
    <row r="784" spans="1:44" ht="15.6" x14ac:dyDescent="0.3">
      <c r="A784" s="137"/>
      <c r="B784" s="137"/>
      <c r="C784" s="137"/>
      <c r="D784" s="137"/>
      <c r="E784" s="137"/>
      <c r="F784" s="137"/>
      <c r="G784" s="137"/>
      <c r="H784" s="137"/>
      <c r="I784" s="137"/>
      <c r="J784" s="137"/>
      <c r="K784" s="137"/>
      <c r="L784" s="137"/>
      <c r="M784" s="137"/>
      <c r="N784" s="137"/>
      <c r="O784" s="137"/>
      <c r="P784" s="137"/>
      <c r="Q784" s="137"/>
      <c r="R784" s="137"/>
      <c r="S784" s="137"/>
      <c r="T784" s="137"/>
      <c r="U784" s="137"/>
      <c r="V784" s="137"/>
      <c r="W784" s="137"/>
      <c r="X784" s="137"/>
      <c r="Y784" s="137"/>
      <c r="Z784" s="137"/>
      <c r="AA784" s="137"/>
      <c r="AB784" s="137"/>
      <c r="AC784" s="137"/>
      <c r="AD784" s="137"/>
      <c r="AE784" s="137"/>
      <c r="AF784" s="137"/>
      <c r="AG784" s="137"/>
      <c r="AH784" s="137"/>
      <c r="AI784" s="137"/>
      <c r="AJ784" s="137"/>
      <c r="AK784" s="137"/>
      <c r="AL784" s="137"/>
      <c r="AM784" s="137"/>
      <c r="AN784" s="137"/>
      <c r="AO784" s="137"/>
      <c r="AP784" s="137"/>
      <c r="AQ784" s="137"/>
      <c r="AR784" s="137"/>
    </row>
    <row r="785" spans="1:44" ht="15.6" x14ac:dyDescent="0.3">
      <c r="A785" s="137"/>
      <c r="B785" s="137"/>
      <c r="C785" s="137"/>
      <c r="D785" s="137"/>
      <c r="E785" s="137"/>
      <c r="F785" s="137"/>
      <c r="G785" s="137"/>
      <c r="H785" s="137"/>
      <c r="I785" s="137"/>
      <c r="J785" s="137"/>
      <c r="K785" s="137"/>
      <c r="L785" s="137"/>
      <c r="M785" s="137"/>
      <c r="N785" s="137"/>
      <c r="O785" s="137"/>
      <c r="P785" s="137"/>
      <c r="Q785" s="137"/>
      <c r="R785" s="137"/>
      <c r="S785" s="137"/>
      <c r="T785" s="137"/>
      <c r="U785" s="137"/>
      <c r="V785" s="137"/>
      <c r="W785" s="137"/>
      <c r="X785" s="137"/>
      <c r="Y785" s="137"/>
      <c r="Z785" s="137"/>
      <c r="AA785" s="137"/>
      <c r="AB785" s="137"/>
      <c r="AC785" s="137"/>
      <c r="AD785" s="137"/>
      <c r="AE785" s="137"/>
      <c r="AF785" s="137"/>
      <c r="AG785" s="137"/>
      <c r="AH785" s="137"/>
      <c r="AI785" s="137"/>
      <c r="AJ785" s="137"/>
      <c r="AK785" s="137"/>
      <c r="AL785" s="137"/>
      <c r="AM785" s="137"/>
      <c r="AN785" s="137"/>
      <c r="AO785" s="137"/>
      <c r="AP785" s="137"/>
      <c r="AQ785" s="137"/>
      <c r="AR785" s="137"/>
    </row>
    <row r="786" spans="1:44" ht="15.6" x14ac:dyDescent="0.3">
      <c r="A786" s="137"/>
      <c r="B786" s="137"/>
      <c r="C786" s="137"/>
      <c r="D786" s="137"/>
      <c r="E786" s="137"/>
      <c r="F786" s="137"/>
      <c r="G786" s="137"/>
      <c r="H786" s="137"/>
      <c r="I786" s="137"/>
      <c r="J786" s="137"/>
      <c r="K786" s="137"/>
      <c r="L786" s="137"/>
      <c r="M786" s="137"/>
      <c r="N786" s="137"/>
      <c r="O786" s="137"/>
      <c r="P786" s="137"/>
      <c r="Q786" s="137"/>
      <c r="R786" s="137"/>
      <c r="S786" s="137"/>
      <c r="T786" s="137"/>
      <c r="U786" s="137"/>
      <c r="V786" s="137"/>
      <c r="W786" s="137"/>
      <c r="X786" s="137"/>
      <c r="Y786" s="137"/>
      <c r="Z786" s="137"/>
      <c r="AA786" s="137"/>
      <c r="AB786" s="137"/>
      <c r="AC786" s="137"/>
      <c r="AD786" s="137"/>
      <c r="AE786" s="137"/>
      <c r="AF786" s="137"/>
      <c r="AG786" s="137"/>
      <c r="AH786" s="137"/>
      <c r="AI786" s="137"/>
      <c r="AJ786" s="137"/>
      <c r="AK786" s="137"/>
      <c r="AL786" s="137"/>
      <c r="AM786" s="137"/>
      <c r="AN786" s="137"/>
      <c r="AO786" s="137"/>
      <c r="AP786" s="137"/>
      <c r="AQ786" s="137"/>
      <c r="AR786" s="137"/>
    </row>
    <row r="787" spans="1:44" ht="15.6" x14ac:dyDescent="0.3">
      <c r="A787" s="137"/>
      <c r="B787" s="137"/>
      <c r="C787" s="137"/>
      <c r="D787" s="137"/>
      <c r="E787" s="137"/>
      <c r="F787" s="137"/>
      <c r="G787" s="137"/>
      <c r="H787" s="137"/>
      <c r="I787" s="137"/>
      <c r="J787" s="137"/>
      <c r="K787" s="137"/>
      <c r="L787" s="137"/>
      <c r="M787" s="137"/>
      <c r="N787" s="137"/>
      <c r="O787" s="137"/>
      <c r="P787" s="137"/>
      <c r="Q787" s="137"/>
      <c r="R787" s="137"/>
      <c r="S787" s="137"/>
      <c r="T787" s="137"/>
      <c r="U787" s="137"/>
      <c r="V787" s="137"/>
      <c r="W787" s="137"/>
      <c r="X787" s="137"/>
      <c r="Y787" s="137"/>
      <c r="Z787" s="137"/>
      <c r="AA787" s="137"/>
      <c r="AB787" s="137"/>
      <c r="AC787" s="137"/>
      <c r="AD787" s="137"/>
      <c r="AE787" s="137"/>
      <c r="AF787" s="137"/>
      <c r="AG787" s="137"/>
      <c r="AH787" s="137"/>
      <c r="AI787" s="137"/>
      <c r="AJ787" s="137"/>
      <c r="AK787" s="137"/>
      <c r="AL787" s="137"/>
      <c r="AM787" s="137"/>
      <c r="AN787" s="137"/>
      <c r="AO787" s="137"/>
      <c r="AP787" s="137"/>
      <c r="AQ787" s="137"/>
      <c r="AR787" s="137"/>
    </row>
    <row r="788" spans="1:44" ht="15.6" x14ac:dyDescent="0.3">
      <c r="A788" s="137"/>
      <c r="B788" s="137"/>
      <c r="C788" s="137"/>
      <c r="D788" s="137"/>
      <c r="E788" s="137"/>
      <c r="F788" s="137"/>
      <c r="G788" s="137"/>
      <c r="H788" s="137"/>
      <c r="I788" s="137"/>
      <c r="J788" s="137"/>
      <c r="K788" s="137"/>
      <c r="L788" s="137"/>
      <c r="M788" s="137"/>
      <c r="N788" s="137"/>
      <c r="O788" s="137"/>
      <c r="P788" s="137"/>
      <c r="Q788" s="137"/>
      <c r="R788" s="137"/>
      <c r="S788" s="137"/>
      <c r="T788" s="137"/>
      <c r="U788" s="137"/>
      <c r="V788" s="137"/>
      <c r="W788" s="137"/>
      <c r="X788" s="137"/>
      <c r="Y788" s="137"/>
      <c r="Z788" s="137"/>
      <c r="AA788" s="137"/>
      <c r="AB788" s="137"/>
      <c r="AC788" s="137"/>
      <c r="AD788" s="137"/>
      <c r="AE788" s="137"/>
      <c r="AF788" s="137"/>
      <c r="AG788" s="137"/>
      <c r="AH788" s="137"/>
      <c r="AI788" s="137"/>
      <c r="AJ788" s="137"/>
      <c r="AK788" s="137"/>
      <c r="AL788" s="137"/>
      <c r="AM788" s="137"/>
      <c r="AN788" s="137"/>
      <c r="AO788" s="137"/>
      <c r="AP788" s="137"/>
      <c r="AQ788" s="137"/>
      <c r="AR788" s="137"/>
    </row>
    <row r="789" spans="1:44" ht="15.6" x14ac:dyDescent="0.3">
      <c r="A789" s="137"/>
      <c r="B789" s="137"/>
      <c r="C789" s="137"/>
      <c r="D789" s="137"/>
      <c r="E789" s="137"/>
      <c r="F789" s="137"/>
      <c r="G789" s="137"/>
      <c r="H789" s="137"/>
      <c r="I789" s="137"/>
      <c r="J789" s="137"/>
      <c r="K789" s="137"/>
      <c r="L789" s="137"/>
      <c r="M789" s="137"/>
      <c r="N789" s="137"/>
      <c r="O789" s="137"/>
      <c r="P789" s="137"/>
      <c r="Q789" s="137"/>
      <c r="R789" s="137"/>
      <c r="S789" s="137"/>
      <c r="T789" s="137"/>
      <c r="U789" s="137"/>
      <c r="V789" s="137"/>
      <c r="W789" s="137"/>
      <c r="X789" s="137"/>
      <c r="Y789" s="137"/>
      <c r="Z789" s="137"/>
      <c r="AA789" s="137"/>
      <c r="AB789" s="137"/>
      <c r="AC789" s="137"/>
      <c r="AD789" s="137"/>
      <c r="AE789" s="137"/>
      <c r="AF789" s="137"/>
      <c r="AG789" s="137"/>
      <c r="AH789" s="137"/>
      <c r="AI789" s="137"/>
      <c r="AJ789" s="137"/>
      <c r="AK789" s="137"/>
      <c r="AL789" s="137"/>
      <c r="AM789" s="137"/>
      <c r="AN789" s="137"/>
      <c r="AO789" s="137"/>
      <c r="AP789" s="137"/>
      <c r="AQ789" s="137"/>
      <c r="AR789" s="137"/>
    </row>
    <row r="790" spans="1:44" ht="15.6" x14ac:dyDescent="0.3">
      <c r="A790" s="137"/>
      <c r="B790" s="137"/>
      <c r="C790" s="137"/>
      <c r="D790" s="137"/>
      <c r="E790" s="137"/>
      <c r="F790" s="137"/>
      <c r="G790" s="137"/>
      <c r="H790" s="137"/>
      <c r="I790" s="137"/>
      <c r="J790" s="137"/>
      <c r="K790" s="137"/>
      <c r="L790" s="137"/>
      <c r="M790" s="137"/>
      <c r="N790" s="137"/>
      <c r="O790" s="137"/>
      <c r="P790" s="137"/>
      <c r="Q790" s="137"/>
      <c r="R790" s="137"/>
      <c r="S790" s="137"/>
      <c r="T790" s="137"/>
      <c r="U790" s="137"/>
      <c r="V790" s="137"/>
      <c r="W790" s="137"/>
      <c r="X790" s="137"/>
      <c r="Y790" s="137"/>
      <c r="Z790" s="137"/>
      <c r="AA790" s="137"/>
      <c r="AB790" s="137"/>
      <c r="AC790" s="137"/>
      <c r="AD790" s="137"/>
      <c r="AE790" s="137"/>
      <c r="AF790" s="137"/>
      <c r="AG790" s="137"/>
      <c r="AH790" s="137"/>
      <c r="AI790" s="137"/>
      <c r="AJ790" s="137"/>
      <c r="AK790" s="137"/>
      <c r="AL790" s="137"/>
      <c r="AM790" s="137"/>
      <c r="AN790" s="137"/>
      <c r="AO790" s="137"/>
      <c r="AP790" s="137"/>
      <c r="AQ790" s="137"/>
      <c r="AR790" s="137"/>
    </row>
    <row r="791" spans="1:44" ht="15.6" x14ac:dyDescent="0.3">
      <c r="A791" s="137"/>
      <c r="B791" s="137"/>
      <c r="C791" s="137"/>
      <c r="D791" s="137"/>
      <c r="E791" s="137"/>
      <c r="F791" s="137"/>
      <c r="G791" s="137"/>
      <c r="H791" s="137"/>
      <c r="I791" s="137"/>
      <c r="J791" s="137"/>
      <c r="K791" s="137"/>
      <c r="L791" s="137"/>
      <c r="M791" s="137"/>
      <c r="N791" s="137"/>
      <c r="O791" s="137"/>
      <c r="P791" s="137"/>
      <c r="Q791" s="137"/>
      <c r="R791" s="137"/>
      <c r="S791" s="137"/>
      <c r="T791" s="137"/>
      <c r="U791" s="137"/>
      <c r="V791" s="137"/>
      <c r="W791" s="137"/>
      <c r="X791" s="137"/>
      <c r="Y791" s="137"/>
      <c r="Z791" s="137"/>
      <c r="AA791" s="137"/>
      <c r="AB791" s="137"/>
      <c r="AC791" s="137"/>
      <c r="AD791" s="137"/>
      <c r="AE791" s="137"/>
      <c r="AF791" s="137"/>
      <c r="AG791" s="137"/>
      <c r="AH791" s="137"/>
      <c r="AI791" s="137"/>
      <c r="AJ791" s="137"/>
      <c r="AK791" s="137"/>
      <c r="AL791" s="137"/>
      <c r="AM791" s="137"/>
      <c r="AN791" s="137"/>
      <c r="AO791" s="137"/>
      <c r="AP791" s="137"/>
      <c r="AQ791" s="137"/>
      <c r="AR791" s="137"/>
    </row>
    <row r="792" spans="1:44" ht="15.6" x14ac:dyDescent="0.3">
      <c r="A792" s="137"/>
      <c r="B792" s="137"/>
      <c r="C792" s="137"/>
      <c r="D792" s="137"/>
      <c r="E792" s="137"/>
      <c r="F792" s="137"/>
      <c r="G792" s="137"/>
      <c r="H792" s="137"/>
      <c r="I792" s="137"/>
      <c r="J792" s="137"/>
      <c r="K792" s="137"/>
      <c r="L792" s="137"/>
      <c r="M792" s="137"/>
      <c r="N792" s="137"/>
      <c r="O792" s="137"/>
      <c r="P792" s="137"/>
      <c r="Q792" s="137"/>
      <c r="R792" s="137"/>
      <c r="S792" s="137"/>
      <c r="T792" s="137"/>
      <c r="U792" s="137"/>
      <c r="V792" s="137"/>
      <c r="W792" s="137"/>
      <c r="X792" s="137"/>
      <c r="Y792" s="137"/>
      <c r="Z792" s="137"/>
      <c r="AA792" s="137"/>
      <c r="AB792" s="137"/>
      <c r="AC792" s="137"/>
      <c r="AD792" s="137"/>
      <c r="AE792" s="137"/>
      <c r="AF792" s="137"/>
      <c r="AG792" s="137"/>
      <c r="AH792" s="137"/>
      <c r="AI792" s="137"/>
      <c r="AJ792" s="137"/>
      <c r="AK792" s="137"/>
      <c r="AL792" s="137"/>
      <c r="AM792" s="137"/>
      <c r="AN792" s="137"/>
      <c r="AO792" s="137"/>
      <c r="AP792" s="137"/>
      <c r="AQ792" s="137"/>
      <c r="AR792" s="137"/>
    </row>
    <row r="793" spans="1:44" ht="15.6" x14ac:dyDescent="0.3">
      <c r="A793" s="137"/>
      <c r="B793" s="137"/>
      <c r="C793" s="137"/>
      <c r="D793" s="137"/>
      <c r="E793" s="137"/>
      <c r="F793" s="137"/>
      <c r="G793" s="137"/>
      <c r="H793" s="137"/>
      <c r="I793" s="137"/>
      <c r="J793" s="137"/>
      <c r="K793" s="137"/>
      <c r="L793" s="137"/>
      <c r="M793" s="137"/>
      <c r="N793" s="137"/>
      <c r="O793" s="137"/>
      <c r="P793" s="137"/>
      <c r="Q793" s="137"/>
      <c r="R793" s="137"/>
      <c r="S793" s="137"/>
      <c r="T793" s="137"/>
      <c r="U793" s="137"/>
      <c r="V793" s="137"/>
      <c r="W793" s="137"/>
      <c r="X793" s="137"/>
      <c r="Y793" s="137"/>
      <c r="Z793" s="137"/>
      <c r="AA793" s="137"/>
      <c r="AB793" s="137"/>
      <c r="AC793" s="137"/>
      <c r="AD793" s="137"/>
      <c r="AE793" s="137"/>
      <c r="AF793" s="137"/>
      <c r="AG793" s="137"/>
      <c r="AH793" s="137"/>
      <c r="AI793" s="137"/>
      <c r="AJ793" s="137"/>
      <c r="AK793" s="137"/>
      <c r="AL793" s="137"/>
      <c r="AM793" s="137"/>
      <c r="AN793" s="137"/>
      <c r="AO793" s="137"/>
      <c r="AP793" s="137"/>
      <c r="AQ793" s="137"/>
      <c r="AR793" s="137"/>
    </row>
    <row r="794" spans="1:44" ht="15.6" x14ac:dyDescent="0.3">
      <c r="A794" s="137"/>
      <c r="B794" s="137"/>
      <c r="C794" s="137"/>
      <c r="D794" s="137"/>
      <c r="E794" s="137"/>
      <c r="F794" s="137"/>
      <c r="G794" s="137"/>
      <c r="H794" s="137"/>
      <c r="I794" s="137"/>
      <c r="J794" s="137"/>
      <c r="K794" s="137"/>
      <c r="L794" s="137"/>
      <c r="M794" s="137"/>
      <c r="N794" s="137"/>
      <c r="O794" s="137"/>
      <c r="P794" s="137"/>
      <c r="Q794" s="137"/>
      <c r="R794" s="137"/>
      <c r="S794" s="137"/>
      <c r="T794" s="137"/>
      <c r="U794" s="137"/>
      <c r="V794" s="137"/>
      <c r="W794" s="137"/>
      <c r="X794" s="137"/>
      <c r="Y794" s="137"/>
      <c r="Z794" s="137"/>
      <c r="AA794" s="137"/>
      <c r="AB794" s="137"/>
      <c r="AC794" s="137"/>
      <c r="AD794" s="137"/>
      <c r="AE794" s="137"/>
      <c r="AF794" s="137"/>
      <c r="AG794" s="137"/>
      <c r="AH794" s="137"/>
      <c r="AI794" s="137"/>
      <c r="AJ794" s="137"/>
      <c r="AK794" s="137"/>
      <c r="AL794" s="137"/>
      <c r="AM794" s="137"/>
      <c r="AN794" s="137"/>
      <c r="AO794" s="137"/>
      <c r="AP794" s="137"/>
      <c r="AQ794" s="137"/>
      <c r="AR794" s="137"/>
    </row>
    <row r="795" spans="1:44" ht="15.6" x14ac:dyDescent="0.3">
      <c r="A795" s="137"/>
      <c r="B795" s="137"/>
      <c r="C795" s="137"/>
      <c r="D795" s="137"/>
      <c r="E795" s="137"/>
      <c r="F795" s="137"/>
      <c r="G795" s="137"/>
      <c r="H795" s="137"/>
      <c r="I795" s="137"/>
      <c r="J795" s="137"/>
      <c r="K795" s="137"/>
      <c r="L795" s="137"/>
      <c r="M795" s="137"/>
      <c r="N795" s="137"/>
      <c r="O795" s="137"/>
      <c r="P795" s="137"/>
      <c r="Q795" s="137"/>
      <c r="R795" s="137"/>
      <c r="S795" s="137"/>
      <c r="T795" s="137"/>
      <c r="U795" s="137"/>
      <c r="V795" s="137"/>
      <c r="W795" s="137"/>
      <c r="X795" s="137"/>
      <c r="Y795" s="137"/>
      <c r="Z795" s="137"/>
      <c r="AA795" s="137"/>
      <c r="AB795" s="137"/>
      <c r="AC795" s="137"/>
      <c r="AD795" s="137"/>
      <c r="AE795" s="137"/>
      <c r="AF795" s="137"/>
      <c r="AG795" s="137"/>
      <c r="AH795" s="137"/>
      <c r="AI795" s="137"/>
      <c r="AJ795" s="137"/>
      <c r="AK795" s="137"/>
      <c r="AL795" s="137"/>
      <c r="AM795" s="137"/>
      <c r="AN795" s="137"/>
      <c r="AO795" s="137"/>
      <c r="AP795" s="137"/>
      <c r="AQ795" s="137"/>
      <c r="AR795" s="137"/>
    </row>
    <row r="796" spans="1:44" ht="15.6" x14ac:dyDescent="0.3">
      <c r="A796" s="137"/>
      <c r="B796" s="137"/>
      <c r="C796" s="137"/>
      <c r="D796" s="137"/>
      <c r="E796" s="137"/>
      <c r="F796" s="137"/>
      <c r="G796" s="137"/>
      <c r="H796" s="137"/>
      <c r="I796" s="137"/>
      <c r="J796" s="137"/>
      <c r="K796" s="137"/>
      <c r="L796" s="137"/>
      <c r="M796" s="137"/>
      <c r="N796" s="137"/>
      <c r="O796" s="137"/>
      <c r="P796" s="137"/>
      <c r="Q796" s="137"/>
      <c r="R796" s="137"/>
      <c r="S796" s="137"/>
      <c r="T796" s="137"/>
      <c r="U796" s="137"/>
      <c r="V796" s="137"/>
      <c r="W796" s="137"/>
      <c r="X796" s="137"/>
      <c r="Y796" s="137"/>
      <c r="Z796" s="137"/>
      <c r="AA796" s="137"/>
      <c r="AB796" s="137"/>
      <c r="AC796" s="137"/>
      <c r="AD796" s="137"/>
      <c r="AE796" s="137"/>
      <c r="AF796" s="137"/>
      <c r="AG796" s="137"/>
      <c r="AH796" s="137"/>
      <c r="AI796" s="137"/>
      <c r="AJ796" s="137"/>
      <c r="AK796" s="137"/>
      <c r="AL796" s="137"/>
      <c r="AM796" s="137"/>
      <c r="AN796" s="137"/>
      <c r="AO796" s="137"/>
      <c r="AP796" s="137"/>
      <c r="AQ796" s="137"/>
      <c r="AR796" s="137"/>
    </row>
    <row r="797" spans="1:44" ht="15.6" x14ac:dyDescent="0.3">
      <c r="A797" s="137"/>
      <c r="B797" s="137"/>
      <c r="C797" s="137"/>
      <c r="D797" s="137"/>
      <c r="E797" s="137"/>
      <c r="F797" s="137"/>
      <c r="G797" s="137"/>
      <c r="H797" s="137"/>
      <c r="I797" s="137"/>
      <c r="J797" s="137"/>
      <c r="K797" s="137"/>
      <c r="L797" s="137"/>
      <c r="M797" s="137"/>
      <c r="N797" s="137"/>
      <c r="O797" s="137"/>
      <c r="P797" s="137"/>
      <c r="Q797" s="137"/>
      <c r="R797" s="137"/>
      <c r="S797" s="137"/>
      <c r="T797" s="137"/>
      <c r="U797" s="137"/>
      <c r="V797" s="137"/>
      <c r="W797" s="137"/>
      <c r="X797" s="137"/>
      <c r="Y797" s="137"/>
      <c r="Z797" s="137"/>
      <c r="AA797" s="137"/>
      <c r="AB797" s="137"/>
      <c r="AC797" s="137"/>
      <c r="AD797" s="137"/>
      <c r="AE797" s="137"/>
      <c r="AF797" s="137"/>
      <c r="AG797" s="137"/>
      <c r="AH797" s="137"/>
      <c r="AI797" s="137"/>
      <c r="AJ797" s="137"/>
      <c r="AK797" s="137"/>
      <c r="AL797" s="137"/>
      <c r="AM797" s="137"/>
      <c r="AN797" s="137"/>
      <c r="AO797" s="137"/>
      <c r="AP797" s="137"/>
      <c r="AQ797" s="137"/>
      <c r="AR797" s="137"/>
    </row>
    <row r="798" spans="1:44" ht="15.6" x14ac:dyDescent="0.3">
      <c r="A798" s="137"/>
      <c r="B798" s="137"/>
      <c r="C798" s="137"/>
      <c r="D798" s="137"/>
      <c r="E798" s="137"/>
      <c r="F798" s="137"/>
      <c r="G798" s="137"/>
      <c r="H798" s="137"/>
      <c r="I798" s="137"/>
      <c r="J798" s="137"/>
      <c r="K798" s="137"/>
      <c r="L798" s="137"/>
      <c r="M798" s="137"/>
      <c r="N798" s="137"/>
      <c r="O798" s="137"/>
      <c r="P798" s="137"/>
      <c r="Q798" s="137"/>
      <c r="R798" s="137"/>
      <c r="S798" s="137"/>
      <c r="T798" s="137"/>
      <c r="U798" s="137"/>
      <c r="V798" s="137"/>
      <c r="W798" s="137"/>
      <c r="X798" s="137"/>
      <c r="Y798" s="137"/>
      <c r="Z798" s="137"/>
      <c r="AA798" s="137"/>
      <c r="AB798" s="137"/>
      <c r="AC798" s="137"/>
      <c r="AD798" s="137"/>
      <c r="AE798" s="137"/>
      <c r="AF798" s="137"/>
      <c r="AG798" s="137"/>
      <c r="AH798" s="137"/>
      <c r="AI798" s="137"/>
      <c r="AJ798" s="137"/>
      <c r="AK798" s="137"/>
      <c r="AL798" s="137"/>
      <c r="AM798" s="137"/>
      <c r="AN798" s="137"/>
      <c r="AO798" s="137"/>
      <c r="AP798" s="137"/>
      <c r="AQ798" s="137"/>
      <c r="AR798" s="137"/>
    </row>
    <row r="799" spans="1:44" ht="15.6" x14ac:dyDescent="0.3">
      <c r="A799" s="137"/>
      <c r="B799" s="137"/>
      <c r="C799" s="137"/>
      <c r="D799" s="137"/>
      <c r="E799" s="137"/>
      <c r="F799" s="137"/>
      <c r="G799" s="137"/>
      <c r="H799" s="137"/>
      <c r="I799" s="137"/>
      <c r="J799" s="137"/>
      <c r="K799" s="137"/>
      <c r="L799" s="137"/>
      <c r="M799" s="137"/>
      <c r="N799" s="137"/>
      <c r="O799" s="137"/>
      <c r="P799" s="137"/>
      <c r="Q799" s="137"/>
      <c r="R799" s="137"/>
      <c r="S799" s="137"/>
      <c r="T799" s="137"/>
      <c r="U799" s="137"/>
      <c r="V799" s="137"/>
      <c r="W799" s="137"/>
      <c r="X799" s="137"/>
      <c r="Y799" s="137"/>
      <c r="Z799" s="137"/>
      <c r="AA799" s="137"/>
      <c r="AB799" s="137"/>
      <c r="AC799" s="137"/>
      <c r="AD799" s="137"/>
      <c r="AE799" s="137"/>
      <c r="AF799" s="137"/>
      <c r="AG799" s="137"/>
      <c r="AH799" s="137"/>
      <c r="AI799" s="137"/>
      <c r="AJ799" s="137"/>
      <c r="AK799" s="137"/>
      <c r="AL799" s="137"/>
      <c r="AM799" s="137"/>
      <c r="AN799" s="137"/>
      <c r="AO799" s="137"/>
      <c r="AP799" s="137"/>
      <c r="AQ799" s="137"/>
      <c r="AR799" s="137"/>
    </row>
    <row r="800" spans="1:44" ht="15.6" x14ac:dyDescent="0.3">
      <c r="A800" s="137"/>
      <c r="B800" s="137"/>
      <c r="C800" s="137"/>
      <c r="D800" s="137"/>
      <c r="E800" s="137"/>
      <c r="F800" s="137"/>
      <c r="G800" s="137"/>
      <c r="H800" s="137"/>
      <c r="I800" s="137"/>
      <c r="J800" s="137"/>
      <c r="K800" s="137"/>
      <c r="L800" s="137"/>
      <c r="M800" s="137"/>
      <c r="N800" s="137"/>
      <c r="O800" s="137"/>
      <c r="P800" s="137"/>
      <c r="Q800" s="137"/>
      <c r="R800" s="137"/>
      <c r="S800" s="137"/>
      <c r="T800" s="137"/>
      <c r="U800" s="137"/>
      <c r="V800" s="137"/>
      <c r="W800" s="137"/>
      <c r="X800" s="137"/>
      <c r="Y800" s="137"/>
      <c r="Z800" s="137"/>
      <c r="AA800" s="137"/>
      <c r="AB800" s="137"/>
      <c r="AC800" s="137"/>
      <c r="AD800" s="137"/>
      <c r="AE800" s="137"/>
      <c r="AF800" s="137"/>
      <c r="AG800" s="137"/>
      <c r="AH800" s="137"/>
      <c r="AI800" s="137"/>
      <c r="AJ800" s="137"/>
      <c r="AK800" s="137"/>
      <c r="AL800" s="137"/>
      <c r="AM800" s="137"/>
      <c r="AN800" s="137"/>
      <c r="AO800" s="137"/>
      <c r="AP800" s="137"/>
      <c r="AQ800" s="137"/>
      <c r="AR800" s="137"/>
    </row>
    <row r="801" spans="1:44" ht="15.6" x14ac:dyDescent="0.3">
      <c r="A801" s="137"/>
      <c r="B801" s="137"/>
      <c r="C801" s="137"/>
      <c r="D801" s="137"/>
      <c r="E801" s="137"/>
      <c r="F801" s="137"/>
      <c r="G801" s="137"/>
      <c r="H801" s="137"/>
      <c r="I801" s="137"/>
      <c r="J801" s="137"/>
      <c r="K801" s="137"/>
      <c r="L801" s="137"/>
      <c r="M801" s="137"/>
      <c r="N801" s="137"/>
      <c r="O801" s="137"/>
      <c r="P801" s="137"/>
      <c r="Q801" s="137"/>
      <c r="R801" s="137"/>
      <c r="S801" s="137"/>
      <c r="T801" s="137"/>
      <c r="U801" s="137"/>
      <c r="V801" s="137"/>
      <c r="W801" s="137"/>
      <c r="X801" s="137"/>
      <c r="Y801" s="137"/>
      <c r="Z801" s="137"/>
      <c r="AA801" s="137"/>
      <c r="AB801" s="137"/>
      <c r="AC801" s="137"/>
      <c r="AD801" s="137"/>
      <c r="AE801" s="137"/>
      <c r="AF801" s="137"/>
      <c r="AG801" s="137"/>
      <c r="AH801" s="137"/>
      <c r="AI801" s="137"/>
      <c r="AJ801" s="137"/>
      <c r="AK801" s="137"/>
      <c r="AL801" s="137"/>
      <c r="AM801" s="137"/>
      <c r="AN801" s="137"/>
      <c r="AO801" s="137"/>
      <c r="AP801" s="137"/>
      <c r="AQ801" s="137"/>
      <c r="AR801" s="137"/>
    </row>
    <row r="802" spans="1:44" ht="15.6" x14ac:dyDescent="0.3">
      <c r="A802" s="137"/>
      <c r="B802" s="137"/>
      <c r="C802" s="137"/>
      <c r="D802" s="137"/>
      <c r="E802" s="137"/>
      <c r="F802" s="137"/>
      <c r="G802" s="137"/>
      <c r="H802" s="137"/>
      <c r="I802" s="137"/>
      <c r="J802" s="137"/>
      <c r="K802" s="137"/>
      <c r="L802" s="137"/>
      <c r="M802" s="137"/>
      <c r="N802" s="137"/>
      <c r="O802" s="137"/>
      <c r="P802" s="137"/>
      <c r="Q802" s="137"/>
      <c r="R802" s="137"/>
      <c r="S802" s="137"/>
      <c r="T802" s="137"/>
      <c r="U802" s="137"/>
      <c r="V802" s="137"/>
      <c r="W802" s="137"/>
      <c r="X802" s="137"/>
      <c r="Y802" s="137"/>
      <c r="Z802" s="137"/>
      <c r="AA802" s="137"/>
      <c r="AB802" s="137"/>
      <c r="AC802" s="137"/>
      <c r="AD802" s="137"/>
      <c r="AE802" s="137"/>
      <c r="AF802" s="137"/>
      <c r="AG802" s="137"/>
      <c r="AH802" s="137"/>
      <c r="AI802" s="137"/>
      <c r="AJ802" s="137"/>
      <c r="AK802" s="137"/>
      <c r="AL802" s="137"/>
      <c r="AM802" s="137"/>
      <c r="AN802" s="137"/>
      <c r="AO802" s="137"/>
      <c r="AP802" s="137"/>
      <c r="AQ802" s="137"/>
      <c r="AR802" s="137"/>
    </row>
    <row r="803" spans="1:44" ht="15.6" x14ac:dyDescent="0.3">
      <c r="A803" s="137"/>
      <c r="B803" s="137"/>
      <c r="C803" s="137"/>
      <c r="D803" s="137"/>
      <c r="E803" s="137"/>
      <c r="F803" s="137"/>
      <c r="G803" s="137"/>
      <c r="H803" s="137"/>
      <c r="I803" s="137"/>
      <c r="J803" s="137"/>
      <c r="K803" s="137"/>
      <c r="L803" s="137"/>
      <c r="M803" s="137"/>
      <c r="N803" s="137"/>
      <c r="O803" s="137"/>
      <c r="P803" s="137"/>
      <c r="Q803" s="137"/>
      <c r="R803" s="137"/>
      <c r="S803" s="137"/>
      <c r="T803" s="137"/>
      <c r="U803" s="137"/>
      <c r="V803" s="137"/>
      <c r="W803" s="137"/>
      <c r="X803" s="137"/>
      <c r="Y803" s="137"/>
      <c r="Z803" s="137"/>
      <c r="AA803" s="137"/>
      <c r="AB803" s="137"/>
      <c r="AC803" s="137"/>
      <c r="AD803" s="137"/>
      <c r="AE803" s="137"/>
      <c r="AF803" s="137"/>
      <c r="AG803" s="137"/>
      <c r="AH803" s="137"/>
      <c r="AI803" s="137"/>
      <c r="AJ803" s="137"/>
      <c r="AK803" s="137"/>
      <c r="AL803" s="137"/>
      <c r="AM803" s="137"/>
      <c r="AN803" s="137"/>
      <c r="AO803" s="137"/>
      <c r="AP803" s="137"/>
      <c r="AQ803" s="137"/>
      <c r="AR803" s="137"/>
    </row>
    <row r="804" spans="1:44" ht="15.6" x14ac:dyDescent="0.3">
      <c r="A804" s="137"/>
      <c r="B804" s="137"/>
      <c r="C804" s="137"/>
      <c r="D804" s="137"/>
      <c r="E804" s="137"/>
      <c r="F804" s="137"/>
      <c r="G804" s="137"/>
      <c r="H804" s="137"/>
      <c r="I804" s="137"/>
      <c r="J804" s="137"/>
      <c r="K804" s="137"/>
      <c r="L804" s="137"/>
      <c r="M804" s="137"/>
      <c r="N804" s="137"/>
      <c r="O804" s="137"/>
      <c r="P804" s="137"/>
      <c r="Q804" s="137"/>
      <c r="R804" s="137"/>
      <c r="S804" s="137"/>
      <c r="T804" s="137"/>
      <c r="U804" s="137"/>
      <c r="V804" s="137"/>
      <c r="W804" s="137"/>
      <c r="X804" s="137"/>
      <c r="Y804" s="137"/>
      <c r="Z804" s="137"/>
      <c r="AA804" s="137"/>
      <c r="AB804" s="137"/>
      <c r="AC804" s="137"/>
      <c r="AD804" s="137"/>
      <c r="AE804" s="137"/>
      <c r="AF804" s="137"/>
      <c r="AG804" s="137"/>
      <c r="AH804" s="137"/>
      <c r="AI804" s="137"/>
      <c r="AJ804" s="137"/>
      <c r="AK804" s="137"/>
      <c r="AL804" s="137"/>
      <c r="AM804" s="137"/>
      <c r="AN804" s="137"/>
      <c r="AO804" s="137"/>
      <c r="AP804" s="137"/>
      <c r="AQ804" s="137"/>
      <c r="AR804" s="137"/>
    </row>
    <row r="805" spans="1:44" ht="15.6" x14ac:dyDescent="0.3">
      <c r="A805" s="137"/>
      <c r="B805" s="137"/>
      <c r="C805" s="137"/>
      <c r="D805" s="137"/>
      <c r="E805" s="137"/>
      <c r="F805" s="137"/>
      <c r="G805" s="137"/>
      <c r="H805" s="137"/>
      <c r="I805" s="137"/>
      <c r="J805" s="137"/>
      <c r="K805" s="137"/>
      <c r="L805" s="137"/>
      <c r="M805" s="137"/>
      <c r="N805" s="137"/>
      <c r="O805" s="137"/>
      <c r="P805" s="137"/>
      <c r="Q805" s="137"/>
      <c r="R805" s="137"/>
      <c r="S805" s="137"/>
      <c r="T805" s="137"/>
      <c r="U805" s="137"/>
      <c r="V805" s="137"/>
      <c r="W805" s="137"/>
      <c r="X805" s="137"/>
      <c r="Y805" s="137"/>
      <c r="Z805" s="137"/>
      <c r="AA805" s="137"/>
      <c r="AB805" s="137"/>
      <c r="AC805" s="137"/>
      <c r="AD805" s="137"/>
      <c r="AE805" s="137"/>
      <c r="AF805" s="137"/>
      <c r="AG805" s="137"/>
      <c r="AH805" s="137"/>
      <c r="AI805" s="137"/>
      <c r="AJ805" s="137"/>
      <c r="AK805" s="137"/>
      <c r="AL805" s="137"/>
      <c r="AM805" s="137"/>
      <c r="AN805" s="137"/>
      <c r="AO805" s="137"/>
      <c r="AP805" s="137"/>
      <c r="AQ805" s="137"/>
      <c r="AR805" s="137"/>
    </row>
    <row r="806" spans="1:44" ht="15.6" x14ac:dyDescent="0.3">
      <c r="A806" s="137"/>
      <c r="B806" s="137"/>
      <c r="C806" s="137"/>
      <c r="D806" s="137"/>
      <c r="E806" s="137"/>
      <c r="F806" s="137"/>
      <c r="G806" s="137"/>
      <c r="H806" s="137"/>
      <c r="I806" s="137"/>
      <c r="J806" s="137"/>
      <c r="K806" s="137"/>
      <c r="L806" s="137"/>
      <c r="M806" s="137"/>
      <c r="N806" s="137"/>
      <c r="O806" s="137"/>
      <c r="P806" s="137"/>
      <c r="Q806" s="137"/>
      <c r="R806" s="137"/>
      <c r="S806" s="137"/>
      <c r="T806" s="137"/>
      <c r="U806" s="137"/>
      <c r="V806" s="137"/>
      <c r="W806" s="137"/>
      <c r="X806" s="137"/>
      <c r="Y806" s="137"/>
      <c r="Z806" s="137"/>
      <c r="AA806" s="137"/>
      <c r="AB806" s="137"/>
      <c r="AC806" s="137"/>
      <c r="AD806" s="137"/>
      <c r="AE806" s="137"/>
      <c r="AF806" s="137"/>
      <c r="AG806" s="137"/>
      <c r="AH806" s="137"/>
      <c r="AI806" s="137"/>
      <c r="AJ806" s="137"/>
      <c r="AK806" s="137"/>
      <c r="AL806" s="137"/>
      <c r="AM806" s="137"/>
      <c r="AN806" s="137"/>
      <c r="AO806" s="137"/>
      <c r="AP806" s="137"/>
      <c r="AQ806" s="137"/>
      <c r="AR806" s="137"/>
    </row>
    <row r="807" spans="1:44" ht="15.6" x14ac:dyDescent="0.3">
      <c r="A807" s="137"/>
      <c r="B807" s="137"/>
      <c r="C807" s="137"/>
      <c r="D807" s="137"/>
      <c r="E807" s="137"/>
      <c r="F807" s="137"/>
      <c r="G807" s="137"/>
      <c r="H807" s="137"/>
      <c r="I807" s="137"/>
      <c r="J807" s="137"/>
      <c r="K807" s="137"/>
      <c r="L807" s="137"/>
      <c r="M807" s="137"/>
      <c r="N807" s="137"/>
      <c r="O807" s="137"/>
      <c r="P807" s="137"/>
      <c r="Q807" s="137"/>
      <c r="R807" s="137"/>
      <c r="S807" s="137"/>
      <c r="T807" s="137"/>
      <c r="U807" s="137"/>
      <c r="V807" s="137"/>
      <c r="W807" s="137"/>
      <c r="X807" s="137"/>
      <c r="Y807" s="137"/>
      <c r="Z807" s="137"/>
      <c r="AA807" s="137"/>
      <c r="AB807" s="137"/>
      <c r="AC807" s="137"/>
      <c r="AD807" s="137"/>
      <c r="AE807" s="137"/>
      <c r="AF807" s="137"/>
      <c r="AG807" s="137"/>
      <c r="AH807" s="137"/>
      <c r="AI807" s="137"/>
      <c r="AJ807" s="137"/>
      <c r="AK807" s="137"/>
      <c r="AL807" s="137"/>
      <c r="AM807" s="137"/>
      <c r="AN807" s="137"/>
      <c r="AO807" s="137"/>
      <c r="AP807" s="137"/>
      <c r="AQ807" s="137"/>
      <c r="AR807" s="137"/>
    </row>
    <row r="808" spans="1:44" ht="15.6" x14ac:dyDescent="0.3">
      <c r="A808" s="137"/>
      <c r="B808" s="137"/>
      <c r="C808" s="137"/>
      <c r="D808" s="137"/>
      <c r="E808" s="137"/>
      <c r="F808" s="137"/>
      <c r="G808" s="137"/>
      <c r="H808" s="137"/>
      <c r="I808" s="137"/>
      <c r="J808" s="137"/>
      <c r="K808" s="137"/>
      <c r="L808" s="137"/>
      <c r="M808" s="137"/>
      <c r="N808" s="137"/>
      <c r="O808" s="137"/>
      <c r="P808" s="137"/>
      <c r="Q808" s="137"/>
      <c r="R808" s="137"/>
      <c r="S808" s="137"/>
      <c r="T808" s="137"/>
      <c r="U808" s="137"/>
      <c r="V808" s="137"/>
      <c r="W808" s="137"/>
      <c r="X808" s="137"/>
      <c r="Y808" s="137"/>
      <c r="Z808" s="137"/>
      <c r="AA808" s="137"/>
      <c r="AB808" s="137"/>
      <c r="AC808" s="137"/>
      <c r="AD808" s="137"/>
      <c r="AE808" s="137"/>
      <c r="AF808" s="137"/>
      <c r="AG808" s="137"/>
      <c r="AH808" s="137"/>
      <c r="AI808" s="137"/>
      <c r="AJ808" s="137"/>
      <c r="AK808" s="137"/>
      <c r="AL808" s="137"/>
      <c r="AM808" s="137"/>
      <c r="AN808" s="137"/>
      <c r="AO808" s="137"/>
      <c r="AP808" s="137"/>
      <c r="AQ808" s="137"/>
      <c r="AR808" s="137"/>
    </row>
    <row r="809" spans="1:44" ht="15.6" x14ac:dyDescent="0.3">
      <c r="A809" s="137"/>
      <c r="B809" s="137"/>
      <c r="C809" s="137"/>
      <c r="D809" s="137"/>
      <c r="E809" s="137"/>
      <c r="F809" s="137"/>
      <c r="G809" s="137"/>
      <c r="H809" s="137"/>
      <c r="I809" s="137"/>
      <c r="J809" s="137"/>
      <c r="K809" s="137"/>
      <c r="L809" s="137"/>
      <c r="M809" s="137"/>
      <c r="N809" s="137"/>
      <c r="O809" s="137"/>
      <c r="P809" s="137"/>
      <c r="Q809" s="137"/>
      <c r="R809" s="137"/>
      <c r="S809" s="137"/>
      <c r="T809" s="137"/>
      <c r="U809" s="137"/>
      <c r="V809" s="137"/>
      <c r="W809" s="137"/>
      <c r="X809" s="137"/>
      <c r="Y809" s="137"/>
      <c r="Z809" s="137"/>
      <c r="AA809" s="137"/>
      <c r="AB809" s="137"/>
      <c r="AC809" s="137"/>
      <c r="AD809" s="137"/>
      <c r="AE809" s="137"/>
      <c r="AF809" s="137"/>
      <c r="AG809" s="137"/>
      <c r="AH809" s="137"/>
      <c r="AI809" s="137"/>
      <c r="AJ809" s="137"/>
      <c r="AK809" s="137"/>
      <c r="AL809" s="137"/>
      <c r="AM809" s="137"/>
      <c r="AN809" s="137"/>
      <c r="AO809" s="137"/>
      <c r="AP809" s="137"/>
      <c r="AQ809" s="137"/>
      <c r="AR809" s="137"/>
    </row>
    <row r="810" spans="1:44" ht="15.6" x14ac:dyDescent="0.3">
      <c r="A810" s="137"/>
      <c r="B810" s="137"/>
      <c r="C810" s="137"/>
      <c r="D810" s="137"/>
      <c r="E810" s="137"/>
      <c r="F810" s="137"/>
      <c r="G810" s="137"/>
      <c r="H810" s="137"/>
      <c r="I810" s="137"/>
      <c r="J810" s="137"/>
      <c r="K810" s="137"/>
      <c r="L810" s="137"/>
      <c r="M810" s="137"/>
      <c r="N810" s="137"/>
      <c r="O810" s="137"/>
      <c r="P810" s="137"/>
      <c r="Q810" s="137"/>
      <c r="R810" s="137"/>
      <c r="S810" s="137"/>
      <c r="T810" s="137"/>
      <c r="U810" s="137"/>
      <c r="V810" s="137"/>
      <c r="W810" s="137"/>
      <c r="X810" s="137"/>
      <c r="Y810" s="137"/>
      <c r="Z810" s="137"/>
      <c r="AA810" s="137"/>
      <c r="AB810" s="137"/>
      <c r="AC810" s="137"/>
      <c r="AD810" s="137"/>
      <c r="AE810" s="137"/>
      <c r="AF810" s="137"/>
      <c r="AG810" s="137"/>
      <c r="AH810" s="137"/>
      <c r="AI810" s="137"/>
      <c r="AJ810" s="137"/>
      <c r="AK810" s="137"/>
      <c r="AL810" s="137"/>
      <c r="AM810" s="137"/>
      <c r="AN810" s="137"/>
      <c r="AO810" s="137"/>
      <c r="AP810" s="137"/>
      <c r="AQ810" s="137"/>
      <c r="AR810" s="137"/>
    </row>
    <row r="811" spans="1:44" ht="15.6" x14ac:dyDescent="0.3">
      <c r="A811" s="137"/>
      <c r="B811" s="137"/>
      <c r="C811" s="137"/>
      <c r="D811" s="137"/>
      <c r="E811" s="137"/>
      <c r="F811" s="137"/>
      <c r="G811" s="137"/>
      <c r="H811" s="137"/>
      <c r="I811" s="137"/>
      <c r="J811" s="137"/>
      <c r="K811" s="137"/>
      <c r="L811" s="137"/>
      <c r="M811" s="137"/>
      <c r="N811" s="137"/>
      <c r="O811" s="137"/>
      <c r="P811" s="137"/>
      <c r="Q811" s="137"/>
      <c r="R811" s="137"/>
      <c r="S811" s="137"/>
      <c r="T811" s="137"/>
      <c r="U811" s="137"/>
      <c r="V811" s="137"/>
      <c r="W811" s="137"/>
      <c r="X811" s="137"/>
      <c r="Y811" s="137"/>
      <c r="Z811" s="137"/>
      <c r="AA811" s="137"/>
      <c r="AB811" s="137"/>
      <c r="AC811" s="137"/>
      <c r="AD811" s="137"/>
      <c r="AE811" s="137"/>
      <c r="AF811" s="137"/>
      <c r="AG811" s="137"/>
      <c r="AH811" s="137"/>
      <c r="AI811" s="137"/>
      <c r="AJ811" s="137"/>
      <c r="AK811" s="137"/>
      <c r="AL811" s="137"/>
      <c r="AM811" s="137"/>
      <c r="AN811" s="137"/>
      <c r="AO811" s="137"/>
      <c r="AP811" s="137"/>
      <c r="AQ811" s="137"/>
      <c r="AR811" s="137"/>
    </row>
    <row r="812" spans="1:44" ht="15.6" x14ac:dyDescent="0.3">
      <c r="A812" s="137"/>
      <c r="B812" s="137"/>
      <c r="C812" s="137"/>
      <c r="D812" s="137"/>
      <c r="E812" s="137"/>
      <c r="F812" s="137"/>
      <c r="G812" s="137"/>
      <c r="H812" s="137"/>
      <c r="I812" s="137"/>
      <c r="J812" s="137"/>
      <c r="K812" s="137"/>
      <c r="L812" s="137"/>
      <c r="M812" s="137"/>
      <c r="N812" s="137"/>
      <c r="O812" s="137"/>
      <c r="P812" s="137"/>
      <c r="Q812" s="137"/>
      <c r="R812" s="137"/>
      <c r="S812" s="137"/>
      <c r="T812" s="137"/>
      <c r="U812" s="137"/>
      <c r="V812" s="137"/>
      <c r="W812" s="137"/>
      <c r="X812" s="137"/>
      <c r="Y812" s="137"/>
      <c r="Z812" s="137"/>
      <c r="AA812" s="137"/>
      <c r="AB812" s="137"/>
      <c r="AC812" s="137"/>
      <c r="AD812" s="137"/>
      <c r="AE812" s="137"/>
      <c r="AF812" s="137"/>
      <c r="AG812" s="137"/>
      <c r="AH812" s="137"/>
      <c r="AI812" s="137"/>
      <c r="AJ812" s="137"/>
      <c r="AK812" s="137"/>
      <c r="AL812" s="137"/>
      <c r="AM812" s="137"/>
      <c r="AN812" s="137"/>
      <c r="AO812" s="137"/>
      <c r="AP812" s="137"/>
      <c r="AQ812" s="137"/>
      <c r="AR812" s="137"/>
    </row>
    <row r="813" spans="1:44" ht="15.6" x14ac:dyDescent="0.3">
      <c r="A813" s="137"/>
      <c r="B813" s="137"/>
      <c r="C813" s="137"/>
      <c r="D813" s="137"/>
      <c r="E813" s="137"/>
      <c r="F813" s="137"/>
      <c r="G813" s="137"/>
      <c r="H813" s="137"/>
      <c r="I813" s="137"/>
      <c r="J813" s="137"/>
      <c r="K813" s="137"/>
      <c r="L813" s="137"/>
      <c r="M813" s="137"/>
      <c r="N813" s="137"/>
      <c r="O813" s="137"/>
      <c r="P813" s="137"/>
      <c r="Q813" s="137"/>
      <c r="R813" s="137"/>
      <c r="S813" s="137"/>
      <c r="T813" s="137"/>
      <c r="U813" s="137"/>
      <c r="V813" s="137"/>
      <c r="W813" s="137"/>
      <c r="X813" s="137"/>
      <c r="Y813" s="137"/>
      <c r="Z813" s="137"/>
      <c r="AA813" s="137"/>
      <c r="AB813" s="137"/>
      <c r="AC813" s="137"/>
      <c r="AD813" s="137"/>
      <c r="AE813" s="137"/>
      <c r="AF813" s="137"/>
      <c r="AG813" s="137"/>
      <c r="AH813" s="137"/>
      <c r="AI813" s="137"/>
      <c r="AJ813" s="137"/>
      <c r="AK813" s="137"/>
      <c r="AL813" s="137"/>
      <c r="AM813" s="137"/>
      <c r="AN813" s="137"/>
      <c r="AO813" s="137"/>
      <c r="AP813" s="137"/>
      <c r="AQ813" s="137"/>
      <c r="AR813" s="137"/>
    </row>
    <row r="814" spans="1:44" ht="15.6" x14ac:dyDescent="0.3">
      <c r="A814" s="137"/>
      <c r="B814" s="137"/>
      <c r="C814" s="137"/>
      <c r="D814" s="137"/>
      <c r="E814" s="137"/>
      <c r="F814" s="137"/>
      <c r="G814" s="137"/>
      <c r="H814" s="137"/>
      <c r="I814" s="137"/>
      <c r="J814" s="137"/>
      <c r="K814" s="137"/>
      <c r="L814" s="137"/>
      <c r="M814" s="137"/>
      <c r="N814" s="137"/>
      <c r="O814" s="137"/>
      <c r="P814" s="137"/>
      <c r="Q814" s="137"/>
      <c r="R814" s="137"/>
      <c r="S814" s="137"/>
      <c r="T814" s="137"/>
      <c r="U814" s="137"/>
      <c r="V814" s="137"/>
      <c r="W814" s="137"/>
      <c r="X814" s="137"/>
      <c r="Y814" s="137"/>
      <c r="Z814" s="137"/>
      <c r="AA814" s="137"/>
      <c r="AB814" s="137"/>
      <c r="AC814" s="137"/>
      <c r="AD814" s="137"/>
      <c r="AE814" s="137"/>
      <c r="AF814" s="137"/>
      <c r="AG814" s="137"/>
      <c r="AH814" s="137"/>
      <c r="AI814" s="137"/>
      <c r="AJ814" s="137"/>
      <c r="AK814" s="137"/>
      <c r="AL814" s="137"/>
      <c r="AM814" s="137"/>
      <c r="AN814" s="137"/>
      <c r="AO814" s="137"/>
      <c r="AP814" s="137"/>
      <c r="AQ814" s="137"/>
      <c r="AR814" s="137"/>
    </row>
    <row r="815" spans="1:44" ht="15.6" x14ac:dyDescent="0.3">
      <c r="A815" s="137"/>
      <c r="B815" s="137"/>
      <c r="C815" s="137"/>
      <c r="D815" s="137"/>
      <c r="E815" s="137"/>
      <c r="F815" s="137"/>
      <c r="G815" s="137"/>
      <c r="H815" s="137"/>
      <c r="I815" s="137"/>
      <c r="J815" s="137"/>
      <c r="K815" s="137"/>
      <c r="L815" s="137"/>
      <c r="M815" s="137"/>
      <c r="N815" s="137"/>
      <c r="O815" s="137"/>
      <c r="P815" s="137"/>
      <c r="Q815" s="137"/>
      <c r="R815" s="137"/>
      <c r="S815" s="137"/>
      <c r="T815" s="137"/>
      <c r="U815" s="137"/>
      <c r="V815" s="137"/>
      <c r="W815" s="137"/>
      <c r="X815" s="137"/>
      <c r="Y815" s="137"/>
      <c r="Z815" s="137"/>
      <c r="AA815" s="137"/>
      <c r="AB815" s="137"/>
      <c r="AC815" s="137"/>
      <c r="AD815" s="137"/>
      <c r="AE815" s="137"/>
      <c r="AF815" s="137"/>
      <c r="AG815" s="137"/>
      <c r="AH815" s="137"/>
      <c r="AI815" s="137"/>
      <c r="AJ815" s="137"/>
      <c r="AK815" s="137"/>
      <c r="AL815" s="137"/>
      <c r="AM815" s="137"/>
      <c r="AN815" s="137"/>
      <c r="AO815" s="137"/>
      <c r="AP815" s="137"/>
      <c r="AQ815" s="137"/>
      <c r="AR815" s="137"/>
    </row>
    <row r="816" spans="1:44" ht="15.6" x14ac:dyDescent="0.3">
      <c r="A816" s="137"/>
      <c r="B816" s="137"/>
      <c r="C816" s="137"/>
      <c r="D816" s="137"/>
      <c r="E816" s="137"/>
      <c r="F816" s="137"/>
      <c r="G816" s="137"/>
      <c r="H816" s="137"/>
      <c r="I816" s="137"/>
      <c r="J816" s="137"/>
      <c r="K816" s="137"/>
      <c r="L816" s="137"/>
      <c r="M816" s="137"/>
      <c r="N816" s="137"/>
      <c r="O816" s="137"/>
      <c r="P816" s="137"/>
      <c r="Q816" s="137"/>
      <c r="R816" s="137"/>
      <c r="S816" s="137"/>
      <c r="T816" s="137"/>
      <c r="U816" s="137"/>
      <c r="V816" s="137"/>
      <c r="W816" s="137"/>
      <c r="X816" s="137"/>
      <c r="Y816" s="137"/>
      <c r="Z816" s="137"/>
      <c r="AA816" s="137"/>
      <c r="AB816" s="137"/>
      <c r="AC816" s="137"/>
      <c r="AD816" s="137"/>
      <c r="AE816" s="137"/>
      <c r="AF816" s="137"/>
      <c r="AG816" s="137"/>
      <c r="AH816" s="137"/>
      <c r="AI816" s="137"/>
      <c r="AJ816" s="137"/>
      <c r="AK816" s="137"/>
      <c r="AL816" s="137"/>
      <c r="AM816" s="137"/>
      <c r="AN816" s="137"/>
      <c r="AO816" s="137"/>
      <c r="AP816" s="137"/>
      <c r="AQ816" s="137"/>
      <c r="AR816" s="137"/>
    </row>
    <row r="817" spans="1:44" ht="15.6" x14ac:dyDescent="0.3">
      <c r="A817" s="137"/>
      <c r="B817" s="137"/>
      <c r="C817" s="137"/>
      <c r="D817" s="137"/>
      <c r="E817" s="137"/>
      <c r="F817" s="137"/>
      <c r="G817" s="137"/>
      <c r="H817" s="137"/>
      <c r="I817" s="137"/>
      <c r="J817" s="137"/>
      <c r="K817" s="137"/>
      <c r="L817" s="137"/>
      <c r="M817" s="137"/>
      <c r="N817" s="137"/>
      <c r="O817" s="137"/>
      <c r="P817" s="137"/>
      <c r="Q817" s="137"/>
      <c r="R817" s="137"/>
      <c r="S817" s="137"/>
      <c r="T817" s="137"/>
      <c r="U817" s="137"/>
      <c r="V817" s="137"/>
      <c r="W817" s="137"/>
      <c r="X817" s="137"/>
      <c r="Y817" s="137"/>
      <c r="Z817" s="137"/>
      <c r="AA817" s="137"/>
      <c r="AB817" s="137"/>
      <c r="AC817" s="137"/>
      <c r="AD817" s="137"/>
      <c r="AE817" s="137"/>
      <c r="AF817" s="137"/>
      <c r="AG817" s="137"/>
      <c r="AH817" s="137"/>
      <c r="AI817" s="137"/>
      <c r="AJ817" s="137"/>
      <c r="AK817" s="137"/>
      <c r="AL817" s="137"/>
      <c r="AM817" s="137"/>
      <c r="AN817" s="137"/>
      <c r="AO817" s="137"/>
      <c r="AP817" s="137"/>
      <c r="AQ817" s="137"/>
      <c r="AR817" s="137"/>
    </row>
    <row r="818" spans="1:44" ht="15.6" x14ac:dyDescent="0.3">
      <c r="A818" s="137"/>
      <c r="B818" s="137"/>
      <c r="C818" s="137"/>
      <c r="D818" s="137"/>
      <c r="E818" s="137"/>
      <c r="F818" s="137"/>
      <c r="G818" s="137"/>
      <c r="H818" s="137"/>
      <c r="I818" s="137"/>
      <c r="J818" s="137"/>
      <c r="K818" s="137"/>
      <c r="L818" s="137"/>
      <c r="M818" s="137"/>
      <c r="N818" s="137"/>
      <c r="O818" s="137"/>
      <c r="P818" s="137"/>
      <c r="Q818" s="137"/>
      <c r="R818" s="137"/>
      <c r="S818" s="137"/>
      <c r="T818" s="137"/>
      <c r="U818" s="137"/>
      <c r="V818" s="137"/>
      <c r="W818" s="137"/>
      <c r="X818" s="137"/>
      <c r="Y818" s="137"/>
      <c r="Z818" s="137"/>
      <c r="AA818" s="137"/>
      <c r="AB818" s="137"/>
      <c r="AC818" s="137"/>
      <c r="AD818" s="137"/>
      <c r="AE818" s="137"/>
      <c r="AF818" s="137"/>
      <c r="AG818" s="137"/>
      <c r="AH818" s="137"/>
      <c r="AI818" s="137"/>
      <c r="AJ818" s="137"/>
      <c r="AK818" s="137"/>
      <c r="AL818" s="137"/>
      <c r="AM818" s="137"/>
      <c r="AN818" s="137"/>
      <c r="AO818" s="137"/>
      <c r="AP818" s="137"/>
      <c r="AQ818" s="137"/>
      <c r="AR818" s="137"/>
    </row>
    <row r="819" spans="1:44" ht="15.6" x14ac:dyDescent="0.3">
      <c r="A819" s="137"/>
      <c r="B819" s="137"/>
      <c r="C819" s="137"/>
      <c r="D819" s="137"/>
      <c r="E819" s="137"/>
      <c r="F819" s="137"/>
      <c r="G819" s="137"/>
      <c r="H819" s="137"/>
      <c r="I819" s="137"/>
      <c r="J819" s="137"/>
      <c r="K819" s="137"/>
      <c r="L819" s="137"/>
      <c r="M819" s="137"/>
      <c r="N819" s="137"/>
      <c r="O819" s="137"/>
      <c r="P819" s="137"/>
      <c r="Q819" s="137"/>
      <c r="R819" s="137"/>
      <c r="S819" s="137"/>
      <c r="T819" s="137"/>
      <c r="U819" s="137"/>
      <c r="V819" s="137"/>
      <c r="W819" s="137"/>
      <c r="X819" s="137"/>
      <c r="Y819" s="137"/>
      <c r="Z819" s="137"/>
      <c r="AA819" s="137"/>
      <c r="AB819" s="137"/>
      <c r="AC819" s="137"/>
      <c r="AD819" s="137"/>
      <c r="AE819" s="137"/>
      <c r="AF819" s="137"/>
      <c r="AG819" s="137"/>
      <c r="AH819" s="137"/>
      <c r="AI819" s="137"/>
      <c r="AJ819" s="137"/>
      <c r="AK819" s="137"/>
      <c r="AL819" s="137"/>
      <c r="AM819" s="137"/>
      <c r="AN819" s="137"/>
      <c r="AO819" s="137"/>
      <c r="AP819" s="137"/>
      <c r="AQ819" s="137"/>
      <c r="AR819" s="137"/>
    </row>
    <row r="820" spans="1:44" ht="15.6" x14ac:dyDescent="0.3">
      <c r="A820" s="137"/>
      <c r="B820" s="137"/>
      <c r="C820" s="137"/>
      <c r="D820" s="137"/>
      <c r="E820" s="137"/>
      <c r="F820" s="137"/>
      <c r="G820" s="137"/>
      <c r="H820" s="137"/>
      <c r="I820" s="137"/>
      <c r="J820" s="137"/>
      <c r="K820" s="137"/>
      <c r="L820" s="137"/>
      <c r="M820" s="137"/>
      <c r="N820" s="137"/>
      <c r="O820" s="137"/>
      <c r="P820" s="137"/>
      <c r="Q820" s="137"/>
      <c r="R820" s="137"/>
      <c r="S820" s="137"/>
      <c r="T820" s="137"/>
      <c r="U820" s="137"/>
      <c r="V820" s="137"/>
      <c r="W820" s="137"/>
      <c r="X820" s="137"/>
      <c r="Y820" s="137"/>
      <c r="Z820" s="137"/>
      <c r="AA820" s="137"/>
      <c r="AB820" s="137"/>
      <c r="AC820" s="137"/>
      <c r="AD820" s="137"/>
      <c r="AE820" s="137"/>
      <c r="AF820" s="137"/>
      <c r="AG820" s="137"/>
      <c r="AH820" s="137"/>
      <c r="AI820" s="137"/>
      <c r="AJ820" s="137"/>
      <c r="AK820" s="137"/>
      <c r="AL820" s="137"/>
      <c r="AM820" s="137"/>
      <c r="AN820" s="137"/>
      <c r="AO820" s="137"/>
      <c r="AP820" s="137"/>
      <c r="AQ820" s="137"/>
      <c r="AR820" s="137"/>
    </row>
    <row r="821" spans="1:44" ht="15.6" x14ac:dyDescent="0.3">
      <c r="A821" s="137"/>
      <c r="B821" s="137"/>
      <c r="C821" s="137"/>
      <c r="D821" s="137"/>
      <c r="E821" s="137"/>
      <c r="F821" s="137"/>
      <c r="G821" s="137"/>
      <c r="H821" s="137"/>
      <c r="I821" s="137"/>
      <c r="J821" s="137"/>
      <c r="K821" s="137"/>
      <c r="L821" s="137"/>
      <c r="M821" s="137"/>
      <c r="N821" s="137"/>
      <c r="O821" s="137"/>
      <c r="P821" s="137"/>
      <c r="Q821" s="137"/>
      <c r="R821" s="137"/>
      <c r="S821" s="137"/>
      <c r="T821" s="137"/>
      <c r="U821" s="137"/>
      <c r="V821" s="137"/>
      <c r="W821" s="137"/>
      <c r="X821" s="137"/>
      <c r="Y821" s="137"/>
      <c r="Z821" s="137"/>
      <c r="AA821" s="137"/>
      <c r="AB821" s="137"/>
      <c r="AC821" s="137"/>
      <c r="AD821" s="137"/>
      <c r="AE821" s="137"/>
      <c r="AF821" s="137"/>
      <c r="AG821" s="137"/>
      <c r="AH821" s="137"/>
      <c r="AI821" s="137"/>
      <c r="AJ821" s="137"/>
      <c r="AK821" s="137"/>
      <c r="AL821" s="137"/>
      <c r="AM821" s="137"/>
      <c r="AN821" s="137"/>
      <c r="AO821" s="137"/>
      <c r="AP821" s="137"/>
      <c r="AQ821" s="137"/>
      <c r="AR821" s="137"/>
    </row>
    <row r="822" spans="1:44" ht="15.6" x14ac:dyDescent="0.3">
      <c r="A822" s="137"/>
      <c r="B822" s="137"/>
      <c r="C822" s="137"/>
      <c r="D822" s="137"/>
      <c r="E822" s="137"/>
      <c r="F822" s="137"/>
      <c r="G822" s="137"/>
      <c r="H822" s="137"/>
      <c r="I822" s="137"/>
      <c r="J822" s="137"/>
      <c r="K822" s="137"/>
      <c r="L822" s="137"/>
      <c r="M822" s="137"/>
      <c r="N822" s="137"/>
      <c r="O822" s="137"/>
      <c r="P822" s="137"/>
      <c r="Q822" s="137"/>
      <c r="R822" s="137"/>
      <c r="S822" s="137"/>
      <c r="T822" s="137"/>
      <c r="U822" s="137"/>
      <c r="V822" s="137"/>
      <c r="W822" s="137"/>
      <c r="X822" s="137"/>
      <c r="Y822" s="137"/>
      <c r="Z822" s="137"/>
      <c r="AA822" s="137"/>
      <c r="AB822" s="137"/>
      <c r="AC822" s="137"/>
      <c r="AD822" s="137"/>
      <c r="AE822" s="137"/>
      <c r="AF822" s="137"/>
      <c r="AG822" s="137"/>
      <c r="AH822" s="137"/>
      <c r="AI822" s="137"/>
      <c r="AJ822" s="137"/>
      <c r="AK822" s="137"/>
      <c r="AL822" s="137"/>
      <c r="AM822" s="137"/>
      <c r="AN822" s="137"/>
      <c r="AO822" s="137"/>
      <c r="AP822" s="137"/>
      <c r="AQ822" s="137"/>
      <c r="AR822" s="137"/>
    </row>
    <row r="823" spans="1:44" ht="15.6" x14ac:dyDescent="0.3">
      <c r="A823" s="137"/>
      <c r="B823" s="137"/>
      <c r="C823" s="137"/>
      <c r="D823" s="137"/>
      <c r="E823" s="137"/>
      <c r="F823" s="137"/>
      <c r="G823" s="137"/>
      <c r="H823" s="137"/>
      <c r="I823" s="137"/>
      <c r="J823" s="137"/>
      <c r="K823" s="137"/>
      <c r="L823" s="137"/>
      <c r="M823" s="137"/>
      <c r="N823" s="137"/>
      <c r="O823" s="137"/>
      <c r="P823" s="137"/>
      <c r="Q823" s="137"/>
      <c r="R823" s="137"/>
      <c r="S823" s="137"/>
      <c r="T823" s="137"/>
      <c r="U823" s="137"/>
      <c r="V823" s="137"/>
      <c r="W823" s="137"/>
      <c r="X823" s="137"/>
      <c r="Y823" s="137"/>
      <c r="Z823" s="137"/>
      <c r="AA823" s="137"/>
      <c r="AB823" s="137"/>
      <c r="AC823" s="137"/>
      <c r="AD823" s="137"/>
      <c r="AE823" s="137"/>
      <c r="AF823" s="137"/>
      <c r="AG823" s="137"/>
      <c r="AH823" s="137"/>
      <c r="AI823" s="137"/>
      <c r="AJ823" s="137"/>
      <c r="AK823" s="137"/>
      <c r="AL823" s="137"/>
      <c r="AM823" s="137"/>
      <c r="AN823" s="137"/>
      <c r="AO823" s="137"/>
      <c r="AP823" s="137"/>
      <c r="AQ823" s="137"/>
      <c r="AR823" s="137"/>
    </row>
    <row r="824" spans="1:44" ht="15.6" x14ac:dyDescent="0.3">
      <c r="A824" s="137"/>
      <c r="B824" s="137"/>
      <c r="C824" s="137"/>
      <c r="D824" s="137"/>
      <c r="E824" s="137"/>
      <c r="F824" s="137"/>
      <c r="G824" s="137"/>
      <c r="H824" s="137"/>
      <c r="I824" s="137"/>
      <c r="J824" s="137"/>
      <c r="K824" s="137"/>
      <c r="L824" s="137"/>
      <c r="M824" s="137"/>
      <c r="N824" s="137"/>
      <c r="O824" s="137"/>
      <c r="P824" s="137"/>
      <c r="Q824" s="137"/>
      <c r="R824" s="137"/>
      <c r="S824" s="137"/>
      <c r="T824" s="137"/>
      <c r="U824" s="137"/>
      <c r="V824" s="137"/>
      <c r="W824" s="137"/>
      <c r="X824" s="137"/>
      <c r="Y824" s="137"/>
      <c r="Z824" s="137"/>
      <c r="AA824" s="137"/>
      <c r="AB824" s="137"/>
      <c r="AC824" s="137"/>
      <c r="AD824" s="137"/>
      <c r="AE824" s="137"/>
      <c r="AF824" s="137"/>
      <c r="AG824" s="137"/>
      <c r="AH824" s="137"/>
      <c r="AI824" s="137"/>
      <c r="AJ824" s="137"/>
      <c r="AK824" s="137"/>
      <c r="AL824" s="137"/>
      <c r="AM824" s="137"/>
      <c r="AN824" s="137"/>
      <c r="AO824" s="137"/>
      <c r="AP824" s="137"/>
      <c r="AQ824" s="137"/>
      <c r="AR824" s="137"/>
    </row>
    <row r="825" spans="1:44" ht="15.6" x14ac:dyDescent="0.3">
      <c r="A825" s="137"/>
      <c r="B825" s="137"/>
      <c r="C825" s="137"/>
      <c r="D825" s="137"/>
      <c r="E825" s="137"/>
      <c r="F825" s="137"/>
      <c r="G825" s="137"/>
      <c r="H825" s="137"/>
      <c r="I825" s="137"/>
      <c r="J825" s="137"/>
      <c r="K825" s="137"/>
      <c r="L825" s="137"/>
      <c r="M825" s="137"/>
      <c r="N825" s="137"/>
      <c r="O825" s="137"/>
      <c r="P825" s="137"/>
      <c r="Q825" s="137"/>
      <c r="R825" s="137"/>
      <c r="S825" s="137"/>
      <c r="T825" s="137"/>
      <c r="U825" s="137"/>
      <c r="V825" s="137"/>
      <c r="W825" s="137"/>
      <c r="X825" s="137"/>
      <c r="Y825" s="137"/>
      <c r="Z825" s="137"/>
      <c r="AA825" s="137"/>
      <c r="AB825" s="137"/>
      <c r="AC825" s="137"/>
      <c r="AD825" s="137"/>
      <c r="AE825" s="137"/>
      <c r="AF825" s="137"/>
      <c r="AG825" s="137"/>
      <c r="AH825" s="137"/>
      <c r="AI825" s="137"/>
      <c r="AJ825" s="137"/>
      <c r="AK825" s="137"/>
      <c r="AL825" s="137"/>
      <c r="AM825" s="137"/>
      <c r="AN825" s="137"/>
      <c r="AO825" s="137"/>
      <c r="AP825" s="137"/>
      <c r="AQ825" s="137"/>
      <c r="AR825" s="137"/>
    </row>
    <row r="826" spans="1:44" ht="15.6" x14ac:dyDescent="0.3">
      <c r="A826" s="137"/>
      <c r="B826" s="137"/>
      <c r="C826" s="137"/>
      <c r="D826" s="137"/>
      <c r="E826" s="137"/>
      <c r="F826" s="137"/>
      <c r="G826" s="137"/>
      <c r="H826" s="137"/>
      <c r="I826" s="137"/>
      <c r="J826" s="137"/>
      <c r="K826" s="137"/>
      <c r="L826" s="137"/>
      <c r="M826" s="137"/>
      <c r="N826" s="137"/>
      <c r="O826" s="137"/>
      <c r="P826" s="137"/>
      <c r="Q826" s="137"/>
      <c r="R826" s="137"/>
      <c r="S826" s="137"/>
      <c r="T826" s="137"/>
      <c r="U826" s="137"/>
      <c r="V826" s="137"/>
      <c r="W826" s="137"/>
      <c r="X826" s="137"/>
      <c r="Y826" s="137"/>
      <c r="Z826" s="137"/>
      <c r="AA826" s="137"/>
      <c r="AB826" s="137"/>
      <c r="AC826" s="137"/>
      <c r="AD826" s="137"/>
      <c r="AE826" s="137"/>
      <c r="AF826" s="137"/>
      <c r="AG826" s="137"/>
      <c r="AH826" s="137"/>
      <c r="AI826" s="137"/>
      <c r="AJ826" s="137"/>
      <c r="AK826" s="137"/>
      <c r="AL826" s="137"/>
      <c r="AM826" s="137"/>
      <c r="AN826" s="137"/>
      <c r="AO826" s="137"/>
      <c r="AP826" s="137"/>
      <c r="AQ826" s="137"/>
      <c r="AR826" s="137"/>
    </row>
    <row r="827" spans="1:44" ht="15.6" x14ac:dyDescent="0.3">
      <c r="A827" s="137"/>
      <c r="B827" s="137"/>
      <c r="C827" s="137"/>
      <c r="D827" s="137"/>
      <c r="E827" s="137"/>
      <c r="F827" s="137"/>
      <c r="G827" s="137"/>
      <c r="H827" s="137"/>
      <c r="I827" s="137"/>
      <c r="J827" s="137"/>
      <c r="K827" s="137"/>
      <c r="L827" s="137"/>
      <c r="M827" s="137"/>
      <c r="N827" s="137"/>
      <c r="O827" s="137"/>
      <c r="P827" s="137"/>
      <c r="Q827" s="137"/>
      <c r="R827" s="137"/>
      <c r="S827" s="137"/>
      <c r="T827" s="137"/>
      <c r="U827" s="137"/>
      <c r="V827" s="137"/>
      <c r="W827" s="137"/>
      <c r="X827" s="137"/>
      <c r="Y827" s="137"/>
      <c r="Z827" s="137"/>
      <c r="AA827" s="137"/>
      <c r="AB827" s="137"/>
      <c r="AC827" s="137"/>
      <c r="AD827" s="137"/>
      <c r="AE827" s="137"/>
      <c r="AF827" s="137"/>
      <c r="AG827" s="137"/>
      <c r="AH827" s="137"/>
      <c r="AI827" s="137"/>
      <c r="AJ827" s="137"/>
      <c r="AK827" s="137"/>
      <c r="AL827" s="137"/>
      <c r="AM827" s="137"/>
      <c r="AN827" s="137"/>
      <c r="AO827" s="137"/>
      <c r="AP827" s="137"/>
      <c r="AQ827" s="137"/>
      <c r="AR827" s="137"/>
    </row>
    <row r="828" spans="1:44" ht="15.6" x14ac:dyDescent="0.3">
      <c r="A828" s="137"/>
      <c r="B828" s="137"/>
      <c r="C828" s="137"/>
      <c r="D828" s="137"/>
      <c r="E828" s="137"/>
      <c r="F828" s="137"/>
      <c r="G828" s="137"/>
      <c r="H828" s="137"/>
      <c r="I828" s="137"/>
      <c r="J828" s="137"/>
      <c r="K828" s="137"/>
      <c r="L828" s="137"/>
      <c r="M828" s="137"/>
      <c r="N828" s="137"/>
      <c r="O828" s="137"/>
      <c r="P828" s="137"/>
      <c r="Q828" s="137"/>
      <c r="R828" s="137"/>
      <c r="S828" s="137"/>
      <c r="T828" s="137"/>
      <c r="U828" s="137"/>
      <c r="V828" s="137"/>
      <c r="W828" s="137"/>
      <c r="X828" s="137"/>
      <c r="Y828" s="137"/>
      <c r="Z828" s="137"/>
      <c r="AA828" s="137"/>
      <c r="AB828" s="137"/>
      <c r="AC828" s="137"/>
      <c r="AD828" s="137"/>
      <c r="AE828" s="137"/>
      <c r="AF828" s="137"/>
      <c r="AG828" s="137"/>
      <c r="AH828" s="137"/>
      <c r="AI828" s="137"/>
      <c r="AJ828" s="137"/>
      <c r="AK828" s="137"/>
      <c r="AL828" s="137"/>
      <c r="AM828" s="137"/>
      <c r="AN828" s="137"/>
      <c r="AO828" s="137"/>
      <c r="AP828" s="137"/>
      <c r="AQ828" s="137"/>
      <c r="AR828" s="137"/>
    </row>
    <row r="829" spans="1:44" ht="15.6" x14ac:dyDescent="0.3">
      <c r="A829" s="137"/>
      <c r="B829" s="137"/>
      <c r="C829" s="137"/>
      <c r="D829" s="137"/>
      <c r="E829" s="137"/>
      <c r="F829" s="137"/>
      <c r="G829" s="137"/>
      <c r="H829" s="137"/>
      <c r="I829" s="137"/>
      <c r="J829" s="137"/>
      <c r="K829" s="137"/>
      <c r="L829" s="137"/>
      <c r="M829" s="137"/>
      <c r="N829" s="137"/>
      <c r="O829" s="137"/>
      <c r="P829" s="137"/>
      <c r="Q829" s="137"/>
      <c r="R829" s="137"/>
      <c r="S829" s="137"/>
      <c r="T829" s="137"/>
      <c r="U829" s="137"/>
      <c r="V829" s="137"/>
      <c r="W829" s="137"/>
      <c r="X829" s="137"/>
      <c r="Y829" s="137"/>
      <c r="Z829" s="137"/>
      <c r="AA829" s="137"/>
      <c r="AB829" s="137"/>
      <c r="AC829" s="137"/>
      <c r="AD829" s="137"/>
      <c r="AE829" s="137"/>
      <c r="AF829" s="137"/>
      <c r="AG829" s="137"/>
      <c r="AH829" s="137"/>
      <c r="AI829" s="137"/>
      <c r="AJ829" s="137"/>
      <c r="AK829" s="137"/>
      <c r="AL829" s="137"/>
      <c r="AM829" s="137"/>
      <c r="AN829" s="137"/>
      <c r="AO829" s="137"/>
      <c r="AP829" s="137"/>
      <c r="AQ829" s="137"/>
      <c r="AR829" s="137"/>
    </row>
    <row r="830" spans="1:44" ht="15.6" x14ac:dyDescent="0.3">
      <c r="A830" s="137"/>
      <c r="B830" s="137"/>
      <c r="C830" s="137"/>
      <c r="D830" s="137"/>
      <c r="E830" s="137"/>
      <c r="F830" s="137"/>
      <c r="G830" s="137"/>
      <c r="H830" s="137"/>
      <c r="I830" s="137"/>
      <c r="J830" s="137"/>
      <c r="K830" s="137"/>
      <c r="L830" s="137"/>
      <c r="M830" s="137"/>
      <c r="N830" s="137"/>
      <c r="O830" s="137"/>
      <c r="P830" s="137"/>
      <c r="Q830" s="137"/>
      <c r="R830" s="137"/>
      <c r="S830" s="137"/>
      <c r="T830" s="137"/>
      <c r="U830" s="137"/>
      <c r="V830" s="137"/>
      <c r="W830" s="137"/>
      <c r="X830" s="137"/>
      <c r="Y830" s="137"/>
      <c r="Z830" s="137"/>
      <c r="AA830" s="137"/>
      <c r="AB830" s="137"/>
      <c r="AC830" s="137"/>
      <c r="AD830" s="137"/>
      <c r="AE830" s="137"/>
      <c r="AF830" s="137"/>
      <c r="AG830" s="137"/>
      <c r="AH830" s="137"/>
      <c r="AI830" s="137"/>
      <c r="AJ830" s="137"/>
      <c r="AK830" s="137"/>
      <c r="AL830" s="137"/>
      <c r="AM830" s="137"/>
      <c r="AN830" s="137"/>
      <c r="AO830" s="137"/>
      <c r="AP830" s="137"/>
      <c r="AQ830" s="137"/>
      <c r="AR830" s="137"/>
    </row>
    <row r="831" spans="1:44" ht="15.6" x14ac:dyDescent="0.3">
      <c r="A831" s="137"/>
      <c r="B831" s="137"/>
      <c r="C831" s="137"/>
      <c r="D831" s="137"/>
      <c r="E831" s="137"/>
      <c r="F831" s="137"/>
      <c r="G831" s="137"/>
      <c r="H831" s="137"/>
      <c r="I831" s="137"/>
      <c r="J831" s="137"/>
      <c r="K831" s="137"/>
      <c r="L831" s="137"/>
      <c r="M831" s="137"/>
      <c r="N831" s="137"/>
      <c r="O831" s="137"/>
      <c r="P831" s="137"/>
      <c r="Q831" s="137"/>
      <c r="R831" s="137"/>
      <c r="S831" s="137"/>
      <c r="T831" s="137"/>
      <c r="U831" s="137"/>
      <c r="V831" s="137"/>
      <c r="W831" s="137"/>
      <c r="X831" s="137"/>
      <c r="Y831" s="137"/>
      <c r="Z831" s="137"/>
      <c r="AA831" s="137"/>
      <c r="AB831" s="137"/>
      <c r="AC831" s="137"/>
      <c r="AD831" s="137"/>
      <c r="AE831" s="137"/>
      <c r="AF831" s="137"/>
      <c r="AG831" s="137"/>
      <c r="AH831" s="137"/>
      <c r="AI831" s="137"/>
      <c r="AJ831" s="137"/>
      <c r="AK831" s="137"/>
      <c r="AL831" s="137"/>
      <c r="AM831" s="137"/>
      <c r="AN831" s="137"/>
      <c r="AO831" s="137"/>
      <c r="AP831" s="137"/>
      <c r="AQ831" s="137"/>
      <c r="AR831" s="137"/>
    </row>
    <row r="832" spans="1:44" ht="15.6" x14ac:dyDescent="0.3">
      <c r="A832" s="137"/>
      <c r="B832" s="137"/>
      <c r="C832" s="137"/>
      <c r="D832" s="137"/>
      <c r="E832" s="137"/>
      <c r="F832" s="137"/>
      <c r="G832" s="137"/>
      <c r="H832" s="137"/>
      <c r="I832" s="137"/>
      <c r="J832" s="137"/>
      <c r="K832" s="137"/>
      <c r="L832" s="137"/>
      <c r="M832" s="137"/>
      <c r="N832" s="137"/>
      <c r="O832" s="137"/>
      <c r="P832" s="137"/>
      <c r="Q832" s="137"/>
      <c r="R832" s="137"/>
      <c r="S832" s="137"/>
      <c r="T832" s="137"/>
      <c r="U832" s="137"/>
      <c r="V832" s="137"/>
      <c r="W832" s="137"/>
      <c r="X832" s="137"/>
      <c r="Y832" s="137"/>
      <c r="Z832" s="137"/>
      <c r="AA832" s="137"/>
      <c r="AB832" s="137"/>
      <c r="AC832" s="137"/>
      <c r="AD832" s="137"/>
      <c r="AE832" s="137"/>
      <c r="AF832" s="137"/>
      <c r="AG832" s="137"/>
      <c r="AH832" s="137"/>
      <c r="AI832" s="137"/>
      <c r="AJ832" s="137"/>
      <c r="AK832" s="137"/>
      <c r="AL832" s="137"/>
      <c r="AM832" s="137"/>
      <c r="AN832" s="137"/>
      <c r="AO832" s="137"/>
      <c r="AP832" s="137"/>
      <c r="AQ832" s="137"/>
      <c r="AR832" s="137"/>
    </row>
    <row r="833" spans="1:44" ht="15.6" x14ac:dyDescent="0.3">
      <c r="A833" s="137"/>
      <c r="B833" s="137"/>
      <c r="C833" s="137"/>
      <c r="D833" s="137"/>
      <c r="E833" s="137"/>
      <c r="F833" s="137"/>
      <c r="G833" s="137"/>
      <c r="H833" s="137"/>
      <c r="I833" s="137"/>
      <c r="J833" s="137"/>
      <c r="K833" s="137"/>
      <c r="L833" s="137"/>
      <c r="M833" s="137"/>
      <c r="N833" s="137"/>
      <c r="O833" s="137"/>
      <c r="P833" s="137"/>
      <c r="Q833" s="137"/>
      <c r="R833" s="137"/>
      <c r="S833" s="137"/>
      <c r="T833" s="137"/>
      <c r="U833" s="137"/>
      <c r="V833" s="137"/>
      <c r="W833" s="137"/>
      <c r="X833" s="137"/>
      <c r="Y833" s="137"/>
      <c r="Z833" s="137"/>
      <c r="AA833" s="137"/>
      <c r="AB833" s="137"/>
      <c r="AC833" s="137"/>
      <c r="AD833" s="137"/>
      <c r="AE833" s="137"/>
      <c r="AF833" s="137"/>
      <c r="AG833" s="137"/>
      <c r="AH833" s="137"/>
      <c r="AI833" s="137"/>
      <c r="AJ833" s="137"/>
      <c r="AK833" s="137"/>
      <c r="AL833" s="137"/>
      <c r="AM833" s="137"/>
      <c r="AN833" s="137"/>
      <c r="AO833" s="137"/>
      <c r="AP833" s="137"/>
      <c r="AQ833" s="137"/>
      <c r="AR833" s="137"/>
    </row>
    <row r="834" spans="1:44" ht="15.6" x14ac:dyDescent="0.3">
      <c r="A834" s="137"/>
      <c r="B834" s="137"/>
      <c r="C834" s="137"/>
      <c r="D834" s="137"/>
      <c r="E834" s="137"/>
      <c r="F834" s="137"/>
      <c r="G834" s="137"/>
      <c r="H834" s="137"/>
      <c r="I834" s="137"/>
      <c r="J834" s="137"/>
      <c r="K834" s="137"/>
      <c r="L834" s="137"/>
      <c r="M834" s="137"/>
      <c r="N834" s="137"/>
      <c r="O834" s="137"/>
      <c r="P834" s="137"/>
      <c r="Q834" s="137"/>
      <c r="R834" s="137"/>
      <c r="S834" s="137"/>
      <c r="T834" s="137"/>
      <c r="U834" s="137"/>
      <c r="V834" s="137"/>
      <c r="W834" s="137"/>
      <c r="X834" s="137"/>
      <c r="Y834" s="137"/>
      <c r="Z834" s="137"/>
      <c r="AA834" s="137"/>
      <c r="AB834" s="137"/>
      <c r="AC834" s="137"/>
      <c r="AD834" s="137"/>
      <c r="AE834" s="137"/>
      <c r="AF834" s="137"/>
      <c r="AG834" s="137"/>
      <c r="AH834" s="137"/>
      <c r="AI834" s="137"/>
      <c r="AJ834" s="137"/>
      <c r="AK834" s="137"/>
      <c r="AL834" s="137"/>
      <c r="AM834" s="137"/>
      <c r="AN834" s="137"/>
      <c r="AO834" s="137"/>
      <c r="AP834" s="137"/>
      <c r="AQ834" s="137"/>
      <c r="AR834" s="137"/>
    </row>
    <row r="835" spans="1:44" ht="15.6" x14ac:dyDescent="0.3">
      <c r="A835" s="137"/>
      <c r="B835" s="137"/>
      <c r="C835" s="137"/>
      <c r="D835" s="137"/>
      <c r="E835" s="137"/>
      <c r="F835" s="137"/>
      <c r="G835" s="137"/>
      <c r="H835" s="137"/>
      <c r="I835" s="137"/>
      <c r="J835" s="137"/>
      <c r="K835" s="137"/>
      <c r="L835" s="137"/>
      <c r="M835" s="137"/>
      <c r="N835" s="137"/>
      <c r="O835" s="137"/>
      <c r="P835" s="137"/>
      <c r="Q835" s="137"/>
      <c r="R835" s="137"/>
      <c r="S835" s="137"/>
      <c r="T835" s="137"/>
      <c r="U835" s="137"/>
      <c r="V835" s="137"/>
      <c r="W835" s="137"/>
      <c r="X835" s="137"/>
      <c r="Y835" s="137"/>
      <c r="Z835" s="137"/>
      <c r="AA835" s="137"/>
      <c r="AB835" s="137"/>
      <c r="AC835" s="137"/>
      <c r="AD835" s="137"/>
      <c r="AE835" s="137"/>
      <c r="AF835" s="137"/>
      <c r="AG835" s="137"/>
      <c r="AH835" s="137"/>
      <c r="AI835" s="137"/>
      <c r="AJ835" s="137"/>
      <c r="AK835" s="137"/>
      <c r="AL835" s="137"/>
      <c r="AM835" s="137"/>
      <c r="AN835" s="137"/>
      <c r="AO835" s="137"/>
      <c r="AP835" s="137"/>
      <c r="AQ835" s="137"/>
      <c r="AR835" s="137"/>
    </row>
    <row r="836" spans="1:44" ht="15.6" x14ac:dyDescent="0.3">
      <c r="A836" s="137"/>
      <c r="B836" s="137"/>
      <c r="C836" s="137"/>
      <c r="D836" s="137"/>
      <c r="E836" s="137"/>
      <c r="F836" s="137"/>
      <c r="G836" s="137"/>
      <c r="H836" s="137"/>
      <c r="I836" s="137"/>
      <c r="J836" s="137"/>
      <c r="K836" s="137"/>
      <c r="L836" s="137"/>
      <c r="M836" s="137"/>
      <c r="N836" s="137"/>
      <c r="O836" s="137"/>
      <c r="P836" s="137"/>
      <c r="Q836" s="137"/>
      <c r="R836" s="137"/>
      <c r="S836" s="137"/>
      <c r="T836" s="137"/>
      <c r="U836" s="137"/>
      <c r="V836" s="137"/>
      <c r="W836" s="137"/>
      <c r="X836" s="137"/>
      <c r="Y836" s="137"/>
      <c r="Z836" s="137"/>
      <c r="AA836" s="137"/>
      <c r="AB836" s="137"/>
      <c r="AC836" s="137"/>
      <c r="AD836" s="137"/>
      <c r="AE836" s="137"/>
      <c r="AF836" s="137"/>
      <c r="AG836" s="137"/>
      <c r="AH836" s="137"/>
      <c r="AI836" s="137"/>
      <c r="AJ836" s="137"/>
      <c r="AK836" s="137"/>
      <c r="AL836" s="137"/>
      <c r="AM836" s="137"/>
      <c r="AN836" s="137"/>
      <c r="AO836" s="137"/>
      <c r="AP836" s="137"/>
      <c r="AQ836" s="137"/>
      <c r="AR836" s="137"/>
    </row>
    <row r="837" spans="1:44" ht="15.6" x14ac:dyDescent="0.3">
      <c r="A837" s="137"/>
      <c r="B837" s="137"/>
      <c r="C837" s="137"/>
      <c r="D837" s="137"/>
      <c r="E837" s="137"/>
      <c r="F837" s="137"/>
      <c r="G837" s="137"/>
      <c r="H837" s="137"/>
      <c r="I837" s="137"/>
      <c r="J837" s="137"/>
      <c r="K837" s="137"/>
      <c r="L837" s="137"/>
      <c r="M837" s="137"/>
      <c r="N837" s="137"/>
      <c r="O837" s="137"/>
      <c r="P837" s="137"/>
      <c r="Q837" s="137"/>
      <c r="R837" s="137"/>
      <c r="S837" s="137"/>
      <c r="T837" s="137"/>
      <c r="U837" s="137"/>
      <c r="V837" s="137"/>
      <c r="W837" s="137"/>
      <c r="X837" s="137"/>
      <c r="Y837" s="137"/>
      <c r="Z837" s="137"/>
      <c r="AA837" s="137"/>
      <c r="AB837" s="137"/>
      <c r="AC837" s="137"/>
      <c r="AD837" s="137"/>
      <c r="AE837" s="137"/>
      <c r="AF837" s="137"/>
      <c r="AG837" s="137"/>
      <c r="AH837" s="137"/>
      <c r="AI837" s="137"/>
      <c r="AJ837" s="137"/>
      <c r="AK837" s="137"/>
      <c r="AL837" s="137"/>
      <c r="AM837" s="137"/>
      <c r="AN837" s="137"/>
      <c r="AO837" s="137"/>
      <c r="AP837" s="137"/>
      <c r="AQ837" s="137"/>
      <c r="AR837" s="137"/>
    </row>
    <row r="838" spans="1:44" ht="15.6" x14ac:dyDescent="0.3">
      <c r="A838" s="137"/>
      <c r="B838" s="137"/>
      <c r="C838" s="137"/>
      <c r="D838" s="137"/>
      <c r="E838" s="137"/>
      <c r="F838" s="137"/>
      <c r="G838" s="137"/>
      <c r="H838" s="137"/>
      <c r="I838" s="137"/>
      <c r="J838" s="137"/>
      <c r="K838" s="137"/>
      <c r="L838" s="137"/>
      <c r="M838" s="137"/>
      <c r="N838" s="137"/>
      <c r="O838" s="137"/>
      <c r="P838" s="137"/>
      <c r="Q838" s="137"/>
      <c r="R838" s="137"/>
      <c r="S838" s="137"/>
      <c r="T838" s="137"/>
      <c r="U838" s="137"/>
      <c r="V838" s="137"/>
      <c r="W838" s="137"/>
      <c r="X838" s="137"/>
      <c r="Y838" s="137"/>
      <c r="Z838" s="137"/>
      <c r="AA838" s="137"/>
      <c r="AB838" s="137"/>
      <c r="AC838" s="137"/>
      <c r="AD838" s="137"/>
      <c r="AE838" s="137"/>
      <c r="AF838" s="137"/>
      <c r="AG838" s="137"/>
      <c r="AH838" s="137"/>
      <c r="AI838" s="137"/>
      <c r="AJ838" s="137"/>
      <c r="AK838" s="137"/>
      <c r="AL838" s="137"/>
      <c r="AM838" s="137"/>
      <c r="AN838" s="137"/>
      <c r="AO838" s="137"/>
      <c r="AP838" s="137"/>
      <c r="AQ838" s="137"/>
      <c r="AR838" s="137"/>
    </row>
    <row r="839" spans="1:44" ht="15.6" x14ac:dyDescent="0.3">
      <c r="A839" s="137"/>
      <c r="B839" s="137"/>
      <c r="C839" s="137"/>
      <c r="D839" s="137"/>
      <c r="E839" s="137"/>
      <c r="F839" s="137"/>
      <c r="G839" s="137"/>
      <c r="H839" s="137"/>
      <c r="I839" s="137"/>
      <c r="J839" s="137"/>
      <c r="K839" s="137"/>
      <c r="L839" s="137"/>
      <c r="M839" s="137"/>
      <c r="N839" s="137"/>
      <c r="O839" s="137"/>
      <c r="P839" s="137"/>
      <c r="Q839" s="137"/>
      <c r="R839" s="137"/>
      <c r="S839" s="137"/>
      <c r="T839" s="137"/>
      <c r="U839" s="137"/>
      <c r="V839" s="137"/>
      <c r="W839" s="137"/>
      <c r="X839" s="137"/>
      <c r="Y839" s="137"/>
      <c r="Z839" s="137"/>
      <c r="AA839" s="137"/>
      <c r="AB839" s="137"/>
      <c r="AC839" s="137"/>
      <c r="AD839" s="137"/>
      <c r="AE839" s="137"/>
      <c r="AF839" s="137"/>
      <c r="AG839" s="137"/>
      <c r="AH839" s="137"/>
      <c r="AI839" s="137"/>
      <c r="AJ839" s="137"/>
      <c r="AK839" s="137"/>
      <c r="AL839" s="137"/>
      <c r="AM839" s="137"/>
      <c r="AN839" s="137"/>
      <c r="AO839" s="137"/>
      <c r="AP839" s="137"/>
      <c r="AQ839" s="137"/>
      <c r="AR839" s="137"/>
    </row>
    <row r="840" spans="1:44" ht="15.6" x14ac:dyDescent="0.3">
      <c r="A840" s="137"/>
      <c r="B840" s="137"/>
      <c r="C840" s="137"/>
      <c r="D840" s="137"/>
      <c r="E840" s="137"/>
      <c r="F840" s="137"/>
      <c r="G840" s="137"/>
      <c r="H840" s="137"/>
      <c r="I840" s="137"/>
      <c r="J840" s="137"/>
      <c r="K840" s="137"/>
      <c r="L840" s="137"/>
      <c r="M840" s="137"/>
      <c r="N840" s="137"/>
      <c r="O840" s="137"/>
      <c r="P840" s="137"/>
      <c r="Q840" s="137"/>
      <c r="R840" s="137"/>
      <c r="S840" s="137"/>
      <c r="T840" s="137"/>
      <c r="U840" s="137"/>
      <c r="V840" s="137"/>
      <c r="W840" s="137"/>
      <c r="X840" s="137"/>
      <c r="Y840" s="137"/>
      <c r="Z840" s="137"/>
      <c r="AA840" s="137"/>
      <c r="AB840" s="137"/>
      <c r="AC840" s="137"/>
      <c r="AD840" s="137"/>
      <c r="AE840" s="137"/>
      <c r="AF840" s="137"/>
      <c r="AG840" s="137"/>
      <c r="AH840" s="137"/>
      <c r="AI840" s="137"/>
      <c r="AJ840" s="137"/>
      <c r="AK840" s="137"/>
      <c r="AL840" s="137"/>
      <c r="AM840" s="137"/>
      <c r="AN840" s="137"/>
      <c r="AO840" s="137"/>
      <c r="AP840" s="137"/>
      <c r="AQ840" s="137"/>
      <c r="AR840" s="137"/>
    </row>
    <row r="841" spans="1:44" ht="15.6" x14ac:dyDescent="0.3">
      <c r="A841" s="137"/>
      <c r="B841" s="137"/>
      <c r="C841" s="137"/>
      <c r="D841" s="137"/>
      <c r="E841" s="137"/>
      <c r="F841" s="137"/>
      <c r="G841" s="137"/>
      <c r="H841" s="137"/>
      <c r="I841" s="137"/>
      <c r="J841" s="137"/>
      <c r="K841" s="137"/>
      <c r="L841" s="137"/>
      <c r="M841" s="137"/>
      <c r="N841" s="137"/>
      <c r="O841" s="137"/>
      <c r="P841" s="137"/>
      <c r="Q841" s="137"/>
      <c r="R841" s="137"/>
      <c r="S841" s="137"/>
      <c r="T841" s="137"/>
      <c r="U841" s="137"/>
      <c r="V841" s="137"/>
      <c r="W841" s="137"/>
      <c r="X841" s="137"/>
      <c r="Y841" s="137"/>
      <c r="Z841" s="137"/>
      <c r="AA841" s="137"/>
      <c r="AB841" s="137"/>
      <c r="AC841" s="137"/>
      <c r="AD841" s="137"/>
      <c r="AE841" s="137"/>
      <c r="AF841" s="137"/>
      <c r="AG841" s="137"/>
      <c r="AH841" s="137"/>
      <c r="AI841" s="137"/>
      <c r="AJ841" s="137"/>
      <c r="AK841" s="137"/>
      <c r="AL841" s="137"/>
      <c r="AM841" s="137"/>
      <c r="AN841" s="137"/>
      <c r="AO841" s="137"/>
      <c r="AP841" s="137"/>
      <c r="AQ841" s="137"/>
      <c r="AR841" s="137"/>
    </row>
    <row r="842" spans="1:44" ht="15.6" x14ac:dyDescent="0.3">
      <c r="A842" s="137"/>
      <c r="B842" s="137"/>
      <c r="C842" s="137"/>
      <c r="D842" s="137"/>
      <c r="E842" s="137"/>
      <c r="F842" s="137"/>
      <c r="G842" s="137"/>
      <c r="H842" s="137"/>
      <c r="I842" s="137"/>
      <c r="J842" s="137"/>
      <c r="K842" s="137"/>
      <c r="L842" s="137"/>
      <c r="M842" s="137"/>
      <c r="N842" s="137"/>
      <c r="O842" s="137"/>
      <c r="P842" s="137"/>
      <c r="Q842" s="137"/>
      <c r="R842" s="137"/>
      <c r="S842" s="137"/>
      <c r="T842" s="137"/>
      <c r="U842" s="137"/>
      <c r="V842" s="137"/>
      <c r="W842" s="137"/>
      <c r="X842" s="137"/>
      <c r="Y842" s="137"/>
      <c r="Z842" s="137"/>
      <c r="AA842" s="137"/>
      <c r="AB842" s="137"/>
      <c r="AC842" s="137"/>
      <c r="AD842" s="137"/>
      <c r="AE842" s="137"/>
      <c r="AF842" s="137"/>
      <c r="AG842" s="137"/>
      <c r="AH842" s="137"/>
      <c r="AI842" s="137"/>
      <c r="AJ842" s="137"/>
      <c r="AK842" s="137"/>
      <c r="AL842" s="137"/>
      <c r="AM842" s="137"/>
      <c r="AN842" s="137"/>
      <c r="AO842" s="137"/>
      <c r="AP842" s="137"/>
      <c r="AQ842" s="137"/>
      <c r="AR842" s="137"/>
    </row>
    <row r="843" spans="1:44" ht="15.6" x14ac:dyDescent="0.3">
      <c r="A843" s="137"/>
      <c r="B843" s="137"/>
      <c r="C843" s="137"/>
      <c r="D843" s="137"/>
      <c r="E843" s="137"/>
      <c r="F843" s="137"/>
      <c r="G843" s="137"/>
      <c r="H843" s="137"/>
      <c r="I843" s="137"/>
      <c r="J843" s="137"/>
      <c r="K843" s="137"/>
      <c r="L843" s="137"/>
      <c r="M843" s="137"/>
      <c r="N843" s="137"/>
      <c r="O843" s="137"/>
      <c r="P843" s="137"/>
      <c r="Q843" s="137"/>
      <c r="R843" s="137"/>
      <c r="S843" s="137"/>
      <c r="T843" s="137"/>
      <c r="U843" s="137"/>
      <c r="V843" s="137"/>
      <c r="W843" s="137"/>
      <c r="X843" s="137"/>
      <c r="Y843" s="137"/>
      <c r="Z843" s="137"/>
      <c r="AA843" s="137"/>
      <c r="AB843" s="137"/>
      <c r="AC843" s="137"/>
      <c r="AD843" s="137"/>
      <c r="AE843" s="137"/>
      <c r="AF843" s="137"/>
      <c r="AG843" s="137"/>
      <c r="AH843" s="137"/>
      <c r="AI843" s="137"/>
      <c r="AJ843" s="137"/>
      <c r="AK843" s="137"/>
      <c r="AL843" s="137"/>
      <c r="AM843" s="137"/>
      <c r="AN843" s="137"/>
      <c r="AO843" s="137"/>
      <c r="AP843" s="137"/>
      <c r="AQ843" s="137"/>
      <c r="AR843" s="137"/>
    </row>
    <row r="844" spans="1:44" ht="15.6" x14ac:dyDescent="0.3">
      <c r="A844" s="137"/>
      <c r="B844" s="137"/>
      <c r="C844" s="137"/>
      <c r="D844" s="137"/>
      <c r="E844" s="137"/>
      <c r="F844" s="137"/>
      <c r="G844" s="137"/>
      <c r="H844" s="137"/>
      <c r="I844" s="137"/>
      <c r="J844" s="137"/>
      <c r="K844" s="137"/>
      <c r="L844" s="137"/>
      <c r="M844" s="137"/>
      <c r="N844" s="137"/>
      <c r="O844" s="137"/>
      <c r="P844" s="137"/>
      <c r="Q844" s="137"/>
      <c r="R844" s="137"/>
      <c r="S844" s="137"/>
      <c r="T844" s="137"/>
      <c r="U844" s="137"/>
      <c r="V844" s="137"/>
      <c r="W844" s="137"/>
      <c r="X844" s="137"/>
      <c r="Y844" s="137"/>
      <c r="Z844" s="137"/>
      <c r="AA844" s="137"/>
      <c r="AB844" s="137"/>
      <c r="AC844" s="137"/>
      <c r="AD844" s="137"/>
      <c r="AE844" s="137"/>
      <c r="AF844" s="137"/>
      <c r="AG844" s="137"/>
      <c r="AH844" s="137"/>
      <c r="AI844" s="137"/>
      <c r="AJ844" s="137"/>
      <c r="AK844" s="137"/>
      <c r="AL844" s="137"/>
      <c r="AM844" s="137"/>
      <c r="AN844" s="137"/>
      <c r="AO844" s="137"/>
      <c r="AP844" s="137"/>
      <c r="AQ844" s="137"/>
      <c r="AR844" s="137"/>
    </row>
    <row r="845" spans="1:44" ht="15.6" x14ac:dyDescent="0.3">
      <c r="A845" s="137"/>
      <c r="B845" s="137"/>
      <c r="C845" s="137"/>
      <c r="D845" s="137"/>
      <c r="E845" s="137"/>
      <c r="F845" s="137"/>
      <c r="G845" s="137"/>
      <c r="H845" s="137"/>
      <c r="I845" s="137"/>
      <c r="J845" s="137"/>
      <c r="K845" s="137"/>
      <c r="L845" s="137"/>
      <c r="M845" s="137"/>
      <c r="N845" s="137"/>
      <c r="O845" s="137"/>
      <c r="P845" s="137"/>
      <c r="Q845" s="137"/>
      <c r="R845" s="137"/>
      <c r="S845" s="137"/>
      <c r="T845" s="137"/>
      <c r="U845" s="137"/>
      <c r="V845" s="137"/>
      <c r="W845" s="137"/>
      <c r="X845" s="137"/>
      <c r="Y845" s="137"/>
      <c r="Z845" s="137"/>
      <c r="AA845" s="137"/>
      <c r="AB845" s="137"/>
      <c r="AC845" s="137"/>
      <c r="AD845" s="137"/>
      <c r="AE845" s="137"/>
      <c r="AF845" s="137"/>
      <c r="AG845" s="137"/>
      <c r="AH845" s="137"/>
      <c r="AI845" s="137"/>
      <c r="AJ845" s="137"/>
      <c r="AK845" s="137"/>
      <c r="AL845" s="137"/>
      <c r="AM845" s="137"/>
      <c r="AN845" s="137"/>
      <c r="AO845" s="137"/>
      <c r="AP845" s="137"/>
      <c r="AQ845" s="137"/>
      <c r="AR845" s="137"/>
    </row>
    <row r="846" spans="1:44" ht="15.6" x14ac:dyDescent="0.3">
      <c r="A846" s="137"/>
      <c r="B846" s="137"/>
      <c r="C846" s="137"/>
      <c r="D846" s="137"/>
      <c r="E846" s="137"/>
      <c r="F846" s="137"/>
      <c r="G846" s="137"/>
      <c r="H846" s="137"/>
      <c r="I846" s="137"/>
      <c r="J846" s="137"/>
      <c r="K846" s="137"/>
      <c r="L846" s="137"/>
      <c r="M846" s="137"/>
      <c r="N846" s="137"/>
      <c r="O846" s="137"/>
      <c r="P846" s="137"/>
      <c r="Q846" s="137"/>
      <c r="R846" s="137"/>
      <c r="S846" s="137"/>
      <c r="T846" s="137"/>
      <c r="U846" s="137"/>
      <c r="V846" s="137"/>
      <c r="W846" s="137"/>
      <c r="X846" s="137"/>
      <c r="Y846" s="137"/>
      <c r="Z846" s="137"/>
      <c r="AA846" s="137"/>
      <c r="AB846" s="137"/>
      <c r="AC846" s="137"/>
      <c r="AD846" s="137"/>
      <c r="AE846" s="137"/>
      <c r="AF846" s="137"/>
      <c r="AG846" s="137"/>
      <c r="AH846" s="137"/>
      <c r="AI846" s="137"/>
      <c r="AJ846" s="137"/>
      <c r="AK846" s="137"/>
      <c r="AL846" s="137"/>
      <c r="AM846" s="137"/>
      <c r="AN846" s="137"/>
      <c r="AO846" s="137"/>
      <c r="AP846" s="137"/>
      <c r="AQ846" s="137"/>
      <c r="AR846" s="137"/>
    </row>
    <row r="847" spans="1:44" ht="15.6" x14ac:dyDescent="0.3">
      <c r="A847" s="137"/>
      <c r="B847" s="137"/>
      <c r="C847" s="137"/>
      <c r="D847" s="137"/>
      <c r="E847" s="137"/>
      <c r="F847" s="137"/>
      <c r="G847" s="137"/>
      <c r="H847" s="137"/>
      <c r="I847" s="137"/>
      <c r="J847" s="137"/>
      <c r="K847" s="137"/>
      <c r="L847" s="137"/>
      <c r="M847" s="137"/>
      <c r="N847" s="137"/>
      <c r="O847" s="137"/>
      <c r="P847" s="137"/>
      <c r="Q847" s="137"/>
      <c r="R847" s="137"/>
      <c r="S847" s="137"/>
      <c r="T847" s="137"/>
      <c r="U847" s="137"/>
      <c r="V847" s="137"/>
      <c r="W847" s="137"/>
      <c r="X847" s="137"/>
      <c r="Y847" s="137"/>
      <c r="Z847" s="137"/>
      <c r="AA847" s="137"/>
      <c r="AB847" s="137"/>
      <c r="AC847" s="137"/>
      <c r="AD847" s="137"/>
      <c r="AE847" s="137"/>
      <c r="AF847" s="137"/>
      <c r="AG847" s="137"/>
      <c r="AH847" s="137"/>
      <c r="AI847" s="137"/>
      <c r="AJ847" s="137"/>
      <c r="AK847" s="137"/>
      <c r="AL847" s="137"/>
      <c r="AM847" s="137"/>
      <c r="AN847" s="137"/>
      <c r="AO847" s="137"/>
      <c r="AP847" s="137"/>
      <c r="AQ847" s="137"/>
      <c r="AR847" s="137"/>
    </row>
    <row r="848" spans="1:44" ht="15.6" x14ac:dyDescent="0.3">
      <c r="A848" s="137"/>
      <c r="B848" s="137"/>
      <c r="C848" s="137"/>
      <c r="D848" s="137"/>
      <c r="E848" s="137"/>
      <c r="F848" s="137"/>
      <c r="G848" s="137"/>
      <c r="H848" s="137"/>
      <c r="I848" s="137"/>
      <c r="J848" s="137"/>
      <c r="K848" s="137"/>
      <c r="L848" s="137"/>
      <c r="M848" s="137"/>
      <c r="N848" s="137"/>
      <c r="O848" s="137"/>
      <c r="P848" s="137"/>
      <c r="Q848" s="137"/>
      <c r="R848" s="137"/>
      <c r="S848" s="137"/>
      <c r="T848" s="137"/>
      <c r="U848" s="137"/>
      <c r="V848" s="137"/>
      <c r="W848" s="137"/>
      <c r="X848" s="137"/>
      <c r="Y848" s="137"/>
      <c r="Z848" s="137"/>
      <c r="AA848" s="137"/>
      <c r="AB848" s="137"/>
      <c r="AC848" s="137"/>
      <c r="AD848" s="137"/>
      <c r="AE848" s="137"/>
      <c r="AF848" s="137"/>
      <c r="AG848" s="137"/>
      <c r="AH848" s="137"/>
      <c r="AI848" s="137"/>
      <c r="AJ848" s="137"/>
      <c r="AK848" s="137"/>
      <c r="AL848" s="137"/>
      <c r="AM848" s="137"/>
      <c r="AN848" s="137"/>
      <c r="AO848" s="137"/>
      <c r="AP848" s="137"/>
      <c r="AQ848" s="137"/>
      <c r="AR848" s="137"/>
    </row>
    <row r="849" spans="1:44" ht="15.6" x14ac:dyDescent="0.3">
      <c r="A849" s="137"/>
      <c r="B849" s="137"/>
      <c r="C849" s="137"/>
      <c r="D849" s="137"/>
      <c r="E849" s="137"/>
      <c r="F849" s="137"/>
      <c r="G849" s="137"/>
      <c r="H849" s="137"/>
      <c r="I849" s="137"/>
      <c r="J849" s="137"/>
      <c r="K849" s="137"/>
      <c r="L849" s="137"/>
      <c r="M849" s="137"/>
      <c r="N849" s="137"/>
      <c r="O849" s="137"/>
      <c r="P849" s="137"/>
      <c r="Q849" s="137"/>
      <c r="R849" s="137"/>
      <c r="S849" s="137"/>
      <c r="T849" s="137"/>
      <c r="U849" s="137"/>
      <c r="V849" s="137"/>
      <c r="W849" s="137"/>
      <c r="X849" s="137"/>
      <c r="Y849" s="137"/>
      <c r="Z849" s="137"/>
      <c r="AA849" s="137"/>
      <c r="AB849" s="137"/>
      <c r="AC849" s="137"/>
      <c r="AD849" s="137"/>
      <c r="AE849" s="137"/>
      <c r="AF849" s="137"/>
      <c r="AG849" s="137"/>
      <c r="AH849" s="137"/>
      <c r="AI849" s="137"/>
      <c r="AJ849" s="137"/>
      <c r="AK849" s="137"/>
      <c r="AL849" s="137"/>
      <c r="AM849" s="137"/>
      <c r="AN849" s="137"/>
      <c r="AO849" s="137"/>
      <c r="AP849" s="137"/>
      <c r="AQ849" s="137"/>
      <c r="AR849" s="137"/>
    </row>
    <row r="850" spans="1:44" ht="15.6" x14ac:dyDescent="0.3">
      <c r="A850" s="137"/>
      <c r="B850" s="137"/>
      <c r="C850" s="137"/>
      <c r="D850" s="137"/>
      <c r="E850" s="137"/>
      <c r="F850" s="137"/>
      <c r="G850" s="137"/>
      <c r="H850" s="137"/>
      <c r="I850" s="137"/>
      <c r="J850" s="137"/>
      <c r="K850" s="137"/>
      <c r="L850" s="137"/>
      <c r="M850" s="137"/>
      <c r="N850" s="137"/>
      <c r="O850" s="137"/>
      <c r="P850" s="137"/>
      <c r="Q850" s="137"/>
      <c r="R850" s="137"/>
      <c r="S850" s="137"/>
      <c r="T850" s="137"/>
      <c r="U850" s="137"/>
      <c r="V850" s="137"/>
      <c r="W850" s="137"/>
      <c r="X850" s="137"/>
      <c r="Y850" s="137"/>
      <c r="Z850" s="137"/>
      <c r="AA850" s="137"/>
      <c r="AB850" s="137"/>
      <c r="AC850" s="137"/>
      <c r="AD850" s="137"/>
      <c r="AE850" s="137"/>
      <c r="AF850" s="137"/>
      <c r="AG850" s="137"/>
      <c r="AH850" s="137"/>
      <c r="AI850" s="137"/>
      <c r="AJ850" s="137"/>
      <c r="AK850" s="137"/>
      <c r="AL850" s="137"/>
      <c r="AM850" s="137"/>
      <c r="AN850" s="137"/>
      <c r="AO850" s="137"/>
      <c r="AP850" s="137"/>
      <c r="AQ850" s="137"/>
      <c r="AR850" s="137"/>
    </row>
    <row r="851" spans="1:44" ht="15.6" x14ac:dyDescent="0.3">
      <c r="A851" s="137"/>
      <c r="B851" s="137"/>
      <c r="C851" s="137"/>
      <c r="D851" s="137"/>
      <c r="E851" s="137"/>
      <c r="F851" s="137"/>
      <c r="G851" s="137"/>
      <c r="H851" s="137"/>
      <c r="I851" s="137"/>
      <c r="J851" s="137"/>
      <c r="K851" s="137"/>
      <c r="L851" s="137"/>
      <c r="M851" s="137"/>
      <c r="N851" s="137"/>
      <c r="O851" s="137"/>
      <c r="P851" s="137"/>
      <c r="Q851" s="137"/>
      <c r="R851" s="137"/>
      <c r="S851" s="137"/>
      <c r="T851" s="137"/>
      <c r="U851" s="137"/>
      <c r="V851" s="137"/>
      <c r="W851" s="137"/>
      <c r="X851" s="137"/>
      <c r="Y851" s="137"/>
      <c r="Z851" s="137"/>
      <c r="AA851" s="137"/>
      <c r="AB851" s="137"/>
      <c r="AC851" s="137"/>
      <c r="AD851" s="137"/>
      <c r="AE851" s="137"/>
      <c r="AF851" s="137"/>
      <c r="AG851" s="137"/>
      <c r="AH851" s="137"/>
      <c r="AI851" s="137"/>
      <c r="AJ851" s="137"/>
      <c r="AK851" s="137"/>
      <c r="AL851" s="137"/>
      <c r="AM851" s="137"/>
      <c r="AN851" s="137"/>
      <c r="AO851" s="137"/>
      <c r="AP851" s="137"/>
      <c r="AQ851" s="137"/>
      <c r="AR851" s="137"/>
    </row>
    <row r="852" spans="1:44" ht="15.6" x14ac:dyDescent="0.3">
      <c r="A852" s="137"/>
      <c r="B852" s="137"/>
      <c r="C852" s="137"/>
      <c r="D852" s="137"/>
      <c r="E852" s="137"/>
      <c r="F852" s="137"/>
      <c r="G852" s="137"/>
      <c r="H852" s="137"/>
      <c r="I852" s="137"/>
      <c r="J852" s="137"/>
      <c r="K852" s="137"/>
      <c r="L852" s="137"/>
      <c r="M852" s="137"/>
      <c r="N852" s="137"/>
      <c r="O852" s="137"/>
      <c r="P852" s="137"/>
      <c r="Q852" s="137"/>
      <c r="R852" s="137"/>
      <c r="S852" s="137"/>
      <c r="T852" s="137"/>
      <c r="U852" s="137"/>
      <c r="V852" s="137"/>
      <c r="W852" s="137"/>
      <c r="X852" s="137"/>
      <c r="Y852" s="137"/>
      <c r="Z852" s="137"/>
      <c r="AA852" s="137"/>
      <c r="AB852" s="137"/>
      <c r="AC852" s="137"/>
      <c r="AD852" s="137"/>
      <c r="AE852" s="137"/>
      <c r="AF852" s="137"/>
      <c r="AG852" s="137"/>
      <c r="AH852" s="137"/>
      <c r="AI852" s="137"/>
      <c r="AJ852" s="137"/>
      <c r="AK852" s="137"/>
      <c r="AL852" s="137"/>
      <c r="AM852" s="137"/>
      <c r="AN852" s="137"/>
      <c r="AO852" s="137"/>
      <c r="AP852" s="137"/>
      <c r="AQ852" s="137"/>
      <c r="AR852" s="137"/>
    </row>
    <row r="853" spans="1:44" ht="15.6" x14ac:dyDescent="0.3">
      <c r="A853" s="137"/>
      <c r="B853" s="137"/>
      <c r="C853" s="137"/>
      <c r="D853" s="137"/>
      <c r="E853" s="137"/>
      <c r="F853" s="137"/>
      <c r="G853" s="137"/>
      <c r="H853" s="137"/>
      <c r="I853" s="137"/>
      <c r="J853" s="137"/>
      <c r="K853" s="137"/>
      <c r="L853" s="137"/>
      <c r="M853" s="137"/>
      <c r="N853" s="137"/>
      <c r="O853" s="137"/>
      <c r="P853" s="137"/>
      <c r="Q853" s="137"/>
      <c r="R853" s="137"/>
      <c r="S853" s="137"/>
      <c r="T853" s="137"/>
      <c r="U853" s="137"/>
      <c r="V853" s="137"/>
      <c r="W853" s="137"/>
      <c r="X853" s="137"/>
      <c r="Y853" s="137"/>
      <c r="Z853" s="137"/>
      <c r="AA853" s="137"/>
      <c r="AB853" s="137"/>
      <c r="AC853" s="137"/>
      <c r="AD853" s="137"/>
      <c r="AE853" s="137"/>
      <c r="AF853" s="137"/>
      <c r="AG853" s="137"/>
      <c r="AH853" s="137"/>
      <c r="AI853" s="137"/>
      <c r="AJ853" s="137"/>
      <c r="AK853" s="137"/>
      <c r="AL853" s="137"/>
      <c r="AM853" s="137"/>
      <c r="AN853" s="137"/>
      <c r="AO853" s="137"/>
      <c r="AP853" s="137"/>
      <c r="AQ853" s="137"/>
      <c r="AR853" s="137"/>
    </row>
    <row r="854" spans="1:44" ht="15.6" x14ac:dyDescent="0.3">
      <c r="A854" s="137"/>
      <c r="B854" s="137"/>
      <c r="C854" s="137"/>
      <c r="D854" s="137"/>
      <c r="E854" s="137"/>
      <c r="F854" s="137"/>
      <c r="G854" s="137"/>
      <c r="H854" s="137"/>
      <c r="I854" s="137"/>
      <c r="J854" s="137"/>
      <c r="K854" s="137"/>
      <c r="L854" s="137"/>
      <c r="M854" s="137"/>
      <c r="N854" s="137"/>
      <c r="O854" s="137"/>
      <c r="P854" s="137"/>
      <c r="Q854" s="137"/>
      <c r="R854" s="137"/>
      <c r="S854" s="137"/>
      <c r="T854" s="137"/>
      <c r="U854" s="137"/>
      <c r="V854" s="137"/>
      <c r="W854" s="137"/>
      <c r="X854" s="137"/>
      <c r="Y854" s="137"/>
      <c r="Z854" s="137"/>
      <c r="AA854" s="137"/>
      <c r="AB854" s="137"/>
      <c r="AC854" s="137"/>
      <c r="AD854" s="137"/>
      <c r="AE854" s="137"/>
      <c r="AF854" s="137"/>
      <c r="AG854" s="137"/>
      <c r="AH854" s="137"/>
      <c r="AI854" s="137"/>
      <c r="AJ854" s="137"/>
      <c r="AK854" s="137"/>
      <c r="AL854" s="137"/>
      <c r="AM854" s="137"/>
      <c r="AN854" s="137"/>
      <c r="AO854" s="137"/>
      <c r="AP854" s="137"/>
      <c r="AQ854" s="137"/>
      <c r="AR854" s="137"/>
    </row>
    <row r="855" spans="1:44" ht="15.6" x14ac:dyDescent="0.3">
      <c r="A855" s="137"/>
      <c r="B855" s="137"/>
      <c r="C855" s="137"/>
      <c r="D855" s="137"/>
      <c r="E855" s="137"/>
      <c r="F855" s="137"/>
      <c r="G855" s="137"/>
      <c r="H855" s="137"/>
      <c r="I855" s="137"/>
      <c r="J855" s="137"/>
      <c r="K855" s="137"/>
      <c r="L855" s="137"/>
      <c r="M855" s="137"/>
      <c r="N855" s="137"/>
      <c r="O855" s="137"/>
      <c r="P855" s="137"/>
      <c r="Q855" s="137"/>
      <c r="R855" s="137"/>
      <c r="S855" s="137"/>
      <c r="T855" s="137"/>
      <c r="U855" s="137"/>
      <c r="V855" s="137"/>
      <c r="W855" s="137"/>
      <c r="X855" s="137"/>
      <c r="Y855" s="137"/>
      <c r="Z855" s="137"/>
      <c r="AA855" s="137"/>
      <c r="AB855" s="137"/>
      <c r="AC855" s="137"/>
      <c r="AD855" s="137"/>
      <c r="AE855" s="137"/>
      <c r="AF855" s="137"/>
      <c r="AG855" s="137"/>
      <c r="AH855" s="137"/>
      <c r="AI855" s="137"/>
      <c r="AJ855" s="137"/>
      <c r="AK855" s="137"/>
      <c r="AL855" s="137"/>
      <c r="AM855" s="137"/>
      <c r="AN855" s="137"/>
      <c r="AO855" s="137"/>
      <c r="AP855" s="137"/>
      <c r="AQ855" s="137"/>
      <c r="AR855" s="137"/>
    </row>
    <row r="856" spans="1:44" ht="15.6" x14ac:dyDescent="0.3">
      <c r="A856" s="137"/>
      <c r="B856" s="137"/>
      <c r="C856" s="137"/>
      <c r="D856" s="137"/>
      <c r="E856" s="137"/>
      <c r="F856" s="137"/>
      <c r="G856" s="137"/>
      <c r="H856" s="137"/>
      <c r="I856" s="137"/>
      <c r="J856" s="137"/>
      <c r="K856" s="137"/>
      <c r="L856" s="137"/>
      <c r="M856" s="137"/>
      <c r="N856" s="137"/>
      <c r="O856" s="137"/>
      <c r="P856" s="137"/>
      <c r="Q856" s="137"/>
      <c r="R856" s="137"/>
      <c r="S856" s="137"/>
      <c r="T856" s="137"/>
      <c r="U856" s="137"/>
      <c r="V856" s="137"/>
      <c r="W856" s="137"/>
      <c r="X856" s="137"/>
      <c r="Y856" s="137"/>
      <c r="Z856" s="137"/>
      <c r="AA856" s="137"/>
      <c r="AB856" s="137"/>
      <c r="AC856" s="137"/>
      <c r="AD856" s="137"/>
      <c r="AE856" s="137"/>
      <c r="AF856" s="137"/>
      <c r="AG856" s="137"/>
      <c r="AH856" s="137"/>
      <c r="AI856" s="137"/>
      <c r="AJ856" s="137"/>
      <c r="AK856" s="137"/>
      <c r="AL856" s="137"/>
      <c r="AM856" s="137"/>
      <c r="AN856" s="137"/>
      <c r="AO856" s="137"/>
      <c r="AP856" s="137"/>
      <c r="AQ856" s="137"/>
      <c r="AR856" s="137"/>
    </row>
    <row r="857" spans="1:44" ht="15.6" x14ac:dyDescent="0.3">
      <c r="A857" s="137"/>
      <c r="B857" s="137"/>
      <c r="C857" s="137"/>
      <c r="D857" s="137"/>
      <c r="E857" s="137"/>
      <c r="F857" s="137"/>
      <c r="G857" s="137"/>
      <c r="H857" s="137"/>
      <c r="I857" s="137"/>
      <c r="J857" s="137"/>
      <c r="K857" s="137"/>
      <c r="L857" s="137"/>
      <c r="M857" s="137"/>
      <c r="N857" s="137"/>
      <c r="O857" s="137"/>
      <c r="P857" s="137"/>
      <c r="Q857" s="137"/>
      <c r="R857" s="137"/>
      <c r="S857" s="137"/>
      <c r="T857" s="137"/>
      <c r="U857" s="137"/>
      <c r="V857" s="137"/>
      <c r="W857" s="137"/>
      <c r="X857" s="137"/>
      <c r="Y857" s="137"/>
      <c r="Z857" s="137"/>
      <c r="AA857" s="137"/>
      <c r="AB857" s="137"/>
      <c r="AC857" s="137"/>
      <c r="AD857" s="137"/>
      <c r="AE857" s="137"/>
      <c r="AF857" s="137"/>
      <c r="AG857" s="137"/>
      <c r="AH857" s="137"/>
      <c r="AI857" s="137"/>
      <c r="AJ857" s="137"/>
      <c r="AK857" s="137"/>
      <c r="AL857" s="137"/>
      <c r="AM857" s="137"/>
      <c r="AN857" s="137"/>
      <c r="AO857" s="137"/>
      <c r="AP857" s="137"/>
      <c r="AQ857" s="137"/>
      <c r="AR857" s="137"/>
    </row>
    <row r="858" spans="1:44" ht="15.6" x14ac:dyDescent="0.3">
      <c r="A858" s="137"/>
      <c r="B858" s="137"/>
      <c r="C858" s="137"/>
      <c r="D858" s="137"/>
      <c r="E858" s="137"/>
      <c r="F858" s="137"/>
      <c r="G858" s="137"/>
      <c r="H858" s="137"/>
      <c r="I858" s="137"/>
      <c r="J858" s="137"/>
      <c r="K858" s="137"/>
      <c r="L858" s="137"/>
      <c r="M858" s="137"/>
      <c r="N858" s="137"/>
      <c r="O858" s="137"/>
      <c r="P858" s="137"/>
      <c r="Q858" s="137"/>
      <c r="R858" s="137"/>
      <c r="S858" s="137"/>
      <c r="T858" s="137"/>
      <c r="U858" s="137"/>
      <c r="V858" s="137"/>
      <c r="W858" s="137"/>
      <c r="X858" s="137"/>
      <c r="Y858" s="137"/>
      <c r="Z858" s="137"/>
      <c r="AA858" s="137"/>
      <c r="AB858" s="137"/>
      <c r="AC858" s="137"/>
      <c r="AD858" s="137"/>
      <c r="AE858" s="137"/>
      <c r="AF858" s="137"/>
      <c r="AG858" s="137"/>
      <c r="AH858" s="137"/>
      <c r="AI858" s="137"/>
      <c r="AJ858" s="137"/>
      <c r="AK858" s="137"/>
      <c r="AL858" s="137"/>
      <c r="AM858" s="137"/>
      <c r="AN858" s="137"/>
      <c r="AO858" s="137"/>
      <c r="AP858" s="137"/>
      <c r="AQ858" s="137"/>
      <c r="AR858" s="137"/>
    </row>
    <row r="859" spans="1:44" ht="15.6" x14ac:dyDescent="0.3">
      <c r="A859" s="137"/>
      <c r="B859" s="137"/>
      <c r="C859" s="137"/>
      <c r="D859" s="137"/>
      <c r="E859" s="137"/>
      <c r="F859" s="137"/>
      <c r="G859" s="137"/>
      <c r="H859" s="137"/>
      <c r="I859" s="137"/>
      <c r="J859" s="137"/>
      <c r="K859" s="137"/>
      <c r="L859" s="137"/>
      <c r="M859" s="137"/>
      <c r="N859" s="137"/>
      <c r="O859" s="137"/>
      <c r="P859" s="137"/>
      <c r="Q859" s="137"/>
      <c r="R859" s="137"/>
      <c r="S859" s="137"/>
      <c r="T859" s="137"/>
      <c r="U859" s="137"/>
      <c r="V859" s="137"/>
      <c r="W859" s="137"/>
      <c r="X859" s="137"/>
      <c r="Y859" s="137"/>
      <c r="Z859" s="137"/>
      <c r="AA859" s="137"/>
      <c r="AB859" s="137"/>
      <c r="AC859" s="137"/>
      <c r="AD859" s="137"/>
      <c r="AE859" s="137"/>
      <c r="AF859" s="137"/>
      <c r="AG859" s="137"/>
      <c r="AH859" s="137"/>
      <c r="AI859" s="137"/>
      <c r="AJ859" s="137"/>
      <c r="AK859" s="137"/>
      <c r="AL859" s="137"/>
      <c r="AM859" s="137"/>
      <c r="AN859" s="137"/>
      <c r="AO859" s="137"/>
      <c r="AP859" s="137"/>
      <c r="AQ859" s="137"/>
      <c r="AR859" s="137"/>
    </row>
    <row r="860" spans="1:44" ht="15.6" x14ac:dyDescent="0.3">
      <c r="A860" s="137"/>
      <c r="B860" s="137"/>
      <c r="C860" s="137"/>
      <c r="D860" s="137"/>
      <c r="E860" s="137"/>
      <c r="F860" s="137"/>
      <c r="G860" s="137"/>
      <c r="H860" s="137"/>
      <c r="I860" s="137"/>
      <c r="J860" s="137"/>
      <c r="K860" s="137"/>
      <c r="L860" s="137"/>
      <c r="M860" s="137"/>
      <c r="N860" s="137"/>
      <c r="O860" s="137"/>
      <c r="P860" s="137"/>
      <c r="Q860" s="137"/>
      <c r="R860" s="137"/>
      <c r="S860" s="137"/>
      <c r="T860" s="137"/>
      <c r="U860" s="137"/>
      <c r="V860" s="137"/>
      <c r="W860" s="137"/>
      <c r="X860" s="137"/>
      <c r="Y860" s="137"/>
      <c r="Z860" s="137"/>
      <c r="AA860" s="137"/>
      <c r="AB860" s="137"/>
      <c r="AC860" s="137"/>
      <c r="AD860" s="137"/>
      <c r="AE860" s="137"/>
      <c r="AF860" s="137"/>
      <c r="AG860" s="137"/>
      <c r="AH860" s="137"/>
      <c r="AI860" s="137"/>
      <c r="AJ860" s="137"/>
      <c r="AK860" s="137"/>
      <c r="AL860" s="137"/>
      <c r="AM860" s="137"/>
      <c r="AN860" s="137"/>
      <c r="AO860" s="137"/>
      <c r="AP860" s="137"/>
      <c r="AQ860" s="137"/>
      <c r="AR860" s="137"/>
    </row>
    <row r="861" spans="1:44" ht="15.6" x14ac:dyDescent="0.3">
      <c r="A861" s="137"/>
      <c r="B861" s="137"/>
      <c r="C861" s="137"/>
      <c r="D861" s="137"/>
      <c r="E861" s="137"/>
      <c r="F861" s="137"/>
      <c r="G861" s="137"/>
      <c r="H861" s="137"/>
      <c r="I861" s="137"/>
      <c r="J861" s="137"/>
      <c r="K861" s="137"/>
      <c r="L861" s="137"/>
      <c r="M861" s="137"/>
      <c r="N861" s="137"/>
      <c r="O861" s="137"/>
      <c r="P861" s="137"/>
      <c r="Q861" s="137"/>
      <c r="R861" s="137"/>
      <c r="S861" s="137"/>
      <c r="T861" s="137"/>
      <c r="U861" s="137"/>
      <c r="V861" s="137"/>
      <c r="W861" s="137"/>
      <c r="X861" s="137"/>
      <c r="Y861" s="137"/>
      <c r="Z861" s="137"/>
      <c r="AA861" s="137"/>
      <c r="AB861" s="137"/>
      <c r="AC861" s="137"/>
      <c r="AD861" s="137"/>
      <c r="AE861" s="137"/>
      <c r="AF861" s="137"/>
      <c r="AG861" s="137"/>
      <c r="AH861" s="137"/>
      <c r="AI861" s="137"/>
      <c r="AJ861" s="137"/>
      <c r="AK861" s="137"/>
      <c r="AL861" s="137"/>
      <c r="AM861" s="137"/>
      <c r="AN861" s="137"/>
      <c r="AO861" s="137"/>
      <c r="AP861" s="137"/>
      <c r="AQ861" s="137"/>
      <c r="AR861" s="137"/>
    </row>
    <row r="862" spans="1:44" ht="15.6" x14ac:dyDescent="0.3">
      <c r="A862" s="137"/>
      <c r="B862" s="137"/>
      <c r="C862" s="137"/>
      <c r="D862" s="137"/>
      <c r="E862" s="137"/>
      <c r="F862" s="137"/>
      <c r="G862" s="137"/>
      <c r="H862" s="137"/>
      <c r="I862" s="137"/>
      <c r="J862" s="137"/>
      <c r="K862" s="137"/>
      <c r="L862" s="137"/>
      <c r="M862" s="137"/>
      <c r="N862" s="137"/>
      <c r="O862" s="137"/>
      <c r="P862" s="137"/>
      <c r="Q862" s="137"/>
      <c r="R862" s="137"/>
      <c r="S862" s="137"/>
      <c r="T862" s="137"/>
      <c r="U862" s="137"/>
      <c r="V862" s="137"/>
      <c r="W862" s="137"/>
      <c r="X862" s="137"/>
      <c r="Y862" s="137"/>
      <c r="Z862" s="137"/>
      <c r="AA862" s="137"/>
      <c r="AB862" s="137"/>
      <c r="AC862" s="137"/>
      <c r="AD862" s="137"/>
      <c r="AE862" s="137"/>
      <c r="AF862" s="137"/>
      <c r="AG862" s="137"/>
      <c r="AH862" s="137"/>
      <c r="AI862" s="137"/>
      <c r="AJ862" s="137"/>
      <c r="AK862" s="137"/>
      <c r="AL862" s="137"/>
      <c r="AM862" s="137"/>
      <c r="AN862" s="137"/>
      <c r="AO862" s="137"/>
      <c r="AP862" s="137"/>
      <c r="AQ862" s="137"/>
      <c r="AR862" s="137"/>
    </row>
    <row r="863" spans="1:44" ht="15.6" x14ac:dyDescent="0.3">
      <c r="A863" s="137"/>
      <c r="B863" s="137"/>
      <c r="C863" s="137"/>
      <c r="D863" s="137"/>
      <c r="E863" s="137"/>
      <c r="F863" s="137"/>
      <c r="G863" s="137"/>
      <c r="H863" s="137"/>
      <c r="I863" s="137"/>
      <c r="J863" s="137"/>
      <c r="K863" s="137"/>
      <c r="L863" s="137"/>
      <c r="M863" s="137"/>
      <c r="N863" s="137"/>
      <c r="O863" s="137"/>
      <c r="P863" s="137"/>
      <c r="Q863" s="137"/>
      <c r="R863" s="137"/>
      <c r="S863" s="137"/>
      <c r="T863" s="137"/>
      <c r="U863" s="137"/>
      <c r="V863" s="137"/>
      <c r="W863" s="137"/>
      <c r="X863" s="137"/>
      <c r="Y863" s="137"/>
      <c r="Z863" s="137"/>
      <c r="AA863" s="137"/>
      <c r="AB863" s="137"/>
      <c r="AC863" s="137"/>
      <c r="AD863" s="137"/>
      <c r="AE863" s="137"/>
      <c r="AF863" s="137"/>
      <c r="AG863" s="137"/>
      <c r="AH863" s="137"/>
      <c r="AI863" s="137"/>
      <c r="AJ863" s="137"/>
      <c r="AK863" s="137"/>
      <c r="AL863" s="137"/>
      <c r="AM863" s="137"/>
      <c r="AN863" s="137"/>
      <c r="AO863" s="137"/>
      <c r="AP863" s="137"/>
      <c r="AQ863" s="137"/>
      <c r="AR863" s="137"/>
    </row>
    <row r="864" spans="1:44" ht="15.6" x14ac:dyDescent="0.3">
      <c r="A864" s="137"/>
      <c r="B864" s="137"/>
      <c r="C864" s="137"/>
      <c r="D864" s="137"/>
      <c r="E864" s="137"/>
      <c r="F864" s="137"/>
      <c r="G864" s="137"/>
      <c r="H864" s="137"/>
      <c r="I864" s="137"/>
      <c r="J864" s="137"/>
      <c r="K864" s="137"/>
      <c r="L864" s="137"/>
      <c r="M864" s="137"/>
      <c r="N864" s="137"/>
      <c r="O864" s="137"/>
      <c r="P864" s="137"/>
      <c r="Q864" s="137"/>
      <c r="R864" s="137"/>
      <c r="S864" s="137"/>
      <c r="T864" s="137"/>
      <c r="U864" s="137"/>
      <c r="V864" s="137"/>
      <c r="W864" s="137"/>
      <c r="X864" s="137"/>
      <c r="Y864" s="137"/>
      <c r="Z864" s="137"/>
      <c r="AA864" s="137"/>
      <c r="AB864" s="137"/>
      <c r="AC864" s="137"/>
      <c r="AD864" s="137"/>
      <c r="AE864" s="137"/>
      <c r="AF864" s="137"/>
      <c r="AG864" s="137"/>
      <c r="AH864" s="137"/>
      <c r="AI864" s="137"/>
      <c r="AJ864" s="137"/>
      <c r="AK864" s="137"/>
      <c r="AL864" s="137"/>
      <c r="AM864" s="137"/>
      <c r="AN864" s="137"/>
      <c r="AO864" s="137"/>
      <c r="AP864" s="137"/>
      <c r="AQ864" s="137"/>
      <c r="AR864" s="137"/>
    </row>
    <row r="865" spans="1:44" ht="15.6" x14ac:dyDescent="0.3">
      <c r="A865" s="137"/>
      <c r="B865" s="137"/>
      <c r="C865" s="137"/>
      <c r="D865" s="137"/>
      <c r="E865" s="137"/>
      <c r="F865" s="137"/>
      <c r="G865" s="137"/>
      <c r="H865" s="137"/>
      <c r="I865" s="137"/>
      <c r="J865" s="137"/>
      <c r="K865" s="137"/>
      <c r="L865" s="137"/>
      <c r="M865" s="137"/>
      <c r="N865" s="137"/>
      <c r="O865" s="137"/>
      <c r="P865" s="137"/>
      <c r="Q865" s="137"/>
      <c r="R865" s="137"/>
      <c r="S865" s="137"/>
      <c r="T865" s="137"/>
      <c r="U865" s="137"/>
      <c r="V865" s="137"/>
      <c r="W865" s="137"/>
      <c r="X865" s="137"/>
      <c r="Y865" s="137"/>
      <c r="Z865" s="137"/>
      <c r="AA865" s="137"/>
      <c r="AB865" s="137"/>
      <c r="AC865" s="137"/>
      <c r="AD865" s="137"/>
      <c r="AE865" s="137"/>
      <c r="AF865" s="137"/>
      <c r="AG865" s="137"/>
      <c r="AH865" s="137"/>
      <c r="AI865" s="137"/>
      <c r="AJ865" s="137"/>
      <c r="AK865" s="137"/>
      <c r="AL865" s="137"/>
      <c r="AM865" s="137"/>
      <c r="AN865" s="137"/>
      <c r="AO865" s="137"/>
      <c r="AP865" s="137"/>
      <c r="AQ865" s="137"/>
      <c r="AR865" s="137"/>
    </row>
    <row r="866" spans="1:44" ht="15.6" x14ac:dyDescent="0.3">
      <c r="A866" s="137"/>
      <c r="B866" s="137"/>
      <c r="C866" s="137"/>
      <c r="D866" s="137"/>
      <c r="E866" s="137"/>
      <c r="F866" s="137"/>
      <c r="G866" s="137"/>
      <c r="H866" s="137"/>
      <c r="I866" s="137"/>
      <c r="J866" s="137"/>
      <c r="K866" s="137"/>
      <c r="L866" s="137"/>
      <c r="M866" s="137"/>
      <c r="N866" s="137"/>
      <c r="O866" s="137"/>
      <c r="P866" s="137"/>
      <c r="Q866" s="137"/>
      <c r="R866" s="137"/>
      <c r="S866" s="137"/>
      <c r="T866" s="137"/>
      <c r="U866" s="137"/>
      <c r="V866" s="137"/>
      <c r="W866" s="137"/>
      <c r="X866" s="137"/>
      <c r="Y866" s="137"/>
      <c r="Z866" s="137"/>
      <c r="AA866" s="137"/>
      <c r="AB866" s="137"/>
      <c r="AC866" s="137"/>
      <c r="AD866" s="137"/>
      <c r="AE866" s="137"/>
      <c r="AF866" s="137"/>
      <c r="AG866" s="137"/>
      <c r="AH866" s="137"/>
      <c r="AI866" s="137"/>
      <c r="AJ866" s="137"/>
      <c r="AK866" s="137"/>
      <c r="AL866" s="137"/>
      <c r="AM866" s="137"/>
      <c r="AN866" s="137"/>
      <c r="AO866" s="137"/>
      <c r="AP866" s="137"/>
      <c r="AQ866" s="137"/>
      <c r="AR866" s="137"/>
    </row>
    <row r="867" spans="1:44" ht="15.6" x14ac:dyDescent="0.3">
      <c r="A867" s="137"/>
      <c r="B867" s="137"/>
      <c r="C867" s="137"/>
      <c r="D867" s="137"/>
      <c r="E867" s="137"/>
      <c r="F867" s="137"/>
      <c r="G867" s="137"/>
      <c r="H867" s="137"/>
      <c r="I867" s="137"/>
      <c r="J867" s="137"/>
      <c r="K867" s="137"/>
      <c r="L867" s="137"/>
      <c r="M867" s="137"/>
      <c r="N867" s="137"/>
      <c r="O867" s="137"/>
      <c r="P867" s="137"/>
      <c r="Q867" s="137"/>
      <c r="R867" s="137"/>
      <c r="S867" s="137"/>
      <c r="T867" s="137"/>
      <c r="U867" s="137"/>
      <c r="V867" s="137"/>
      <c r="W867" s="137"/>
      <c r="X867" s="137"/>
      <c r="Y867" s="137"/>
      <c r="Z867" s="137"/>
      <c r="AA867" s="137"/>
      <c r="AB867" s="137"/>
      <c r="AC867" s="137"/>
      <c r="AD867" s="137"/>
      <c r="AE867" s="137"/>
      <c r="AF867" s="137"/>
      <c r="AG867" s="137"/>
      <c r="AH867" s="137"/>
      <c r="AI867" s="137"/>
      <c r="AJ867" s="137"/>
      <c r="AK867" s="137"/>
      <c r="AL867" s="137"/>
      <c r="AM867" s="137"/>
      <c r="AN867" s="137"/>
      <c r="AO867" s="137"/>
      <c r="AP867" s="137"/>
      <c r="AQ867" s="137"/>
      <c r="AR867" s="137"/>
    </row>
    <row r="868" spans="1:44" ht="15.6" x14ac:dyDescent="0.3">
      <c r="A868" s="137"/>
      <c r="B868" s="137"/>
      <c r="C868" s="137"/>
      <c r="D868" s="137"/>
      <c r="E868" s="137"/>
      <c r="F868" s="137"/>
      <c r="G868" s="137"/>
      <c r="H868" s="137"/>
      <c r="I868" s="137"/>
      <c r="J868" s="137"/>
      <c r="K868" s="137"/>
      <c r="L868" s="137"/>
      <c r="M868" s="137"/>
      <c r="N868" s="137"/>
      <c r="O868" s="137"/>
      <c r="P868" s="137"/>
      <c r="Q868" s="137"/>
      <c r="R868" s="137"/>
      <c r="S868" s="137"/>
      <c r="T868" s="137"/>
      <c r="U868" s="137"/>
      <c r="V868" s="137"/>
      <c r="W868" s="137"/>
      <c r="X868" s="137"/>
      <c r="Y868" s="137"/>
      <c r="Z868" s="137"/>
      <c r="AA868" s="137"/>
      <c r="AB868" s="137"/>
      <c r="AC868" s="137"/>
      <c r="AD868" s="137"/>
      <c r="AE868" s="137"/>
      <c r="AF868" s="137"/>
      <c r="AG868" s="137"/>
      <c r="AH868" s="137"/>
      <c r="AI868" s="137"/>
      <c r="AJ868" s="137"/>
      <c r="AK868" s="137"/>
      <c r="AL868" s="137"/>
      <c r="AM868" s="137"/>
      <c r="AN868" s="137"/>
      <c r="AO868" s="137"/>
      <c r="AP868" s="137"/>
      <c r="AQ868" s="137"/>
      <c r="AR868" s="137"/>
    </row>
    <row r="869" spans="1:44" ht="15.6" x14ac:dyDescent="0.3">
      <c r="A869" s="137"/>
      <c r="B869" s="137"/>
      <c r="C869" s="137"/>
      <c r="D869" s="137"/>
      <c r="E869" s="137"/>
      <c r="F869" s="137"/>
      <c r="G869" s="137"/>
      <c r="H869" s="137"/>
      <c r="I869" s="137"/>
      <c r="J869" s="137"/>
      <c r="K869" s="137"/>
      <c r="L869" s="137"/>
      <c r="M869" s="137"/>
      <c r="N869" s="137"/>
      <c r="O869" s="137"/>
      <c r="P869" s="137"/>
      <c r="Q869" s="137"/>
      <c r="R869" s="137"/>
      <c r="S869" s="137"/>
      <c r="T869" s="137"/>
      <c r="U869" s="137"/>
      <c r="V869" s="137"/>
      <c r="W869" s="137"/>
      <c r="X869" s="137"/>
      <c r="Y869" s="137"/>
      <c r="Z869" s="137"/>
      <c r="AA869" s="137"/>
      <c r="AB869" s="137"/>
      <c r="AC869" s="137"/>
      <c r="AD869" s="137"/>
      <c r="AE869" s="137"/>
      <c r="AF869" s="137"/>
      <c r="AG869" s="137"/>
      <c r="AH869" s="137"/>
      <c r="AI869" s="137"/>
      <c r="AJ869" s="137"/>
      <c r="AK869" s="137"/>
      <c r="AL869" s="137"/>
      <c r="AM869" s="137"/>
      <c r="AN869" s="137"/>
      <c r="AO869" s="137"/>
      <c r="AP869" s="137"/>
      <c r="AQ869" s="137"/>
      <c r="AR869" s="137"/>
    </row>
    <row r="870" spans="1:44" ht="15.6" x14ac:dyDescent="0.3">
      <c r="A870" s="137"/>
      <c r="B870" s="137"/>
      <c r="C870" s="137"/>
      <c r="D870" s="137"/>
      <c r="E870" s="137"/>
      <c r="F870" s="137"/>
      <c r="G870" s="137"/>
      <c r="H870" s="137"/>
      <c r="I870" s="137"/>
      <c r="J870" s="137"/>
      <c r="K870" s="137"/>
      <c r="L870" s="137"/>
      <c r="M870" s="137"/>
      <c r="N870" s="137"/>
      <c r="O870" s="137"/>
      <c r="P870" s="137"/>
      <c r="Q870" s="137"/>
      <c r="R870" s="137"/>
      <c r="S870" s="137"/>
      <c r="T870" s="137"/>
      <c r="U870" s="137"/>
      <c r="V870" s="137"/>
      <c r="W870" s="137"/>
      <c r="X870" s="137"/>
      <c r="Y870" s="137"/>
      <c r="Z870" s="137"/>
      <c r="AA870" s="137"/>
      <c r="AB870" s="137"/>
      <c r="AC870" s="137"/>
      <c r="AD870" s="137"/>
      <c r="AE870" s="137"/>
      <c r="AF870" s="137"/>
      <c r="AG870" s="137"/>
      <c r="AH870" s="137"/>
      <c r="AI870" s="137"/>
      <c r="AJ870" s="137"/>
      <c r="AK870" s="137"/>
      <c r="AL870" s="137"/>
      <c r="AM870" s="137"/>
      <c r="AN870" s="137"/>
      <c r="AO870" s="137"/>
      <c r="AP870" s="137"/>
      <c r="AQ870" s="137"/>
      <c r="AR870" s="137"/>
    </row>
    <row r="871" spans="1:44" ht="15.6" x14ac:dyDescent="0.3">
      <c r="A871" s="137"/>
      <c r="B871" s="137"/>
      <c r="C871" s="137"/>
      <c r="D871" s="137"/>
      <c r="E871" s="137"/>
      <c r="F871" s="137"/>
      <c r="G871" s="137"/>
      <c r="H871" s="137"/>
      <c r="I871" s="137"/>
      <c r="J871" s="137"/>
      <c r="K871" s="137"/>
      <c r="L871" s="137"/>
      <c r="M871" s="137"/>
      <c r="N871" s="137"/>
      <c r="O871" s="137"/>
      <c r="P871" s="137"/>
      <c r="Q871" s="137"/>
      <c r="R871" s="137"/>
      <c r="S871" s="137"/>
      <c r="T871" s="137"/>
      <c r="U871" s="137"/>
      <c r="V871" s="137"/>
      <c r="W871" s="137"/>
      <c r="X871" s="137"/>
      <c r="Y871" s="137"/>
      <c r="Z871" s="137"/>
      <c r="AA871" s="137"/>
      <c r="AB871" s="137"/>
      <c r="AC871" s="137"/>
      <c r="AD871" s="137"/>
      <c r="AE871" s="137"/>
      <c r="AF871" s="137"/>
      <c r="AG871" s="137"/>
      <c r="AH871" s="137"/>
      <c r="AI871" s="137"/>
      <c r="AJ871" s="137"/>
      <c r="AK871" s="137"/>
      <c r="AL871" s="137"/>
      <c r="AM871" s="137"/>
      <c r="AN871" s="137"/>
      <c r="AO871" s="137"/>
      <c r="AP871" s="137"/>
      <c r="AQ871" s="137"/>
      <c r="AR871" s="137"/>
    </row>
    <row r="872" spans="1:44" ht="15.6" x14ac:dyDescent="0.3">
      <c r="A872" s="137"/>
      <c r="B872" s="137"/>
      <c r="C872" s="137"/>
      <c r="D872" s="137"/>
      <c r="E872" s="137"/>
      <c r="F872" s="137"/>
      <c r="G872" s="137"/>
      <c r="H872" s="137"/>
      <c r="I872" s="137"/>
      <c r="J872" s="137"/>
      <c r="K872" s="137"/>
      <c r="L872" s="137"/>
      <c r="M872" s="137"/>
      <c r="N872" s="137"/>
      <c r="O872" s="137"/>
      <c r="P872" s="137"/>
      <c r="Q872" s="137"/>
      <c r="R872" s="137"/>
      <c r="S872" s="137"/>
      <c r="T872" s="137"/>
      <c r="U872" s="137"/>
      <c r="V872" s="137"/>
      <c r="W872" s="137"/>
      <c r="X872" s="137"/>
      <c r="Y872" s="137"/>
      <c r="Z872" s="137"/>
      <c r="AA872" s="137"/>
      <c r="AB872" s="137"/>
      <c r="AC872" s="137"/>
      <c r="AD872" s="137"/>
      <c r="AE872" s="137"/>
      <c r="AF872" s="137"/>
      <c r="AG872" s="137"/>
      <c r="AH872" s="137"/>
      <c r="AI872" s="137"/>
      <c r="AJ872" s="137"/>
      <c r="AK872" s="137"/>
      <c r="AL872" s="137"/>
      <c r="AM872" s="137"/>
      <c r="AN872" s="137"/>
      <c r="AO872" s="137"/>
      <c r="AP872" s="137"/>
      <c r="AQ872" s="137"/>
      <c r="AR872" s="137"/>
    </row>
    <row r="873" spans="1:44" ht="15.6" x14ac:dyDescent="0.3">
      <c r="A873" s="137"/>
      <c r="B873" s="137"/>
      <c r="C873" s="137"/>
      <c r="D873" s="137"/>
      <c r="E873" s="137"/>
      <c r="F873" s="137"/>
      <c r="G873" s="137"/>
      <c r="H873" s="137"/>
      <c r="I873" s="137"/>
      <c r="J873" s="137"/>
      <c r="K873" s="137"/>
      <c r="L873" s="137"/>
      <c r="M873" s="137"/>
      <c r="N873" s="137"/>
      <c r="O873" s="137"/>
      <c r="P873" s="137"/>
      <c r="Q873" s="137"/>
      <c r="R873" s="137"/>
      <c r="S873" s="137"/>
      <c r="T873" s="137"/>
      <c r="U873" s="137"/>
      <c r="V873" s="137"/>
      <c r="W873" s="137"/>
      <c r="X873" s="137"/>
      <c r="Y873" s="137"/>
      <c r="Z873" s="137"/>
      <c r="AA873" s="137"/>
      <c r="AB873" s="137"/>
      <c r="AC873" s="137"/>
      <c r="AD873" s="137"/>
      <c r="AE873" s="137"/>
      <c r="AF873" s="137"/>
      <c r="AG873" s="137"/>
      <c r="AH873" s="137"/>
      <c r="AI873" s="137"/>
      <c r="AJ873" s="137"/>
      <c r="AK873" s="137"/>
      <c r="AL873" s="137"/>
      <c r="AM873" s="137"/>
      <c r="AN873" s="137"/>
      <c r="AO873" s="137"/>
      <c r="AP873" s="137"/>
      <c r="AQ873" s="137"/>
      <c r="AR873" s="137"/>
    </row>
    <row r="874" spans="1:44" ht="15.6" x14ac:dyDescent="0.3">
      <c r="A874" s="137"/>
      <c r="B874" s="137"/>
      <c r="C874" s="137"/>
      <c r="D874" s="137"/>
      <c r="E874" s="137"/>
      <c r="F874" s="137"/>
      <c r="G874" s="137"/>
      <c r="H874" s="137"/>
      <c r="I874" s="137"/>
      <c r="J874" s="137"/>
      <c r="K874" s="137"/>
      <c r="L874" s="137"/>
      <c r="M874" s="137"/>
      <c r="N874" s="137"/>
      <c r="O874" s="137"/>
      <c r="P874" s="137"/>
      <c r="Q874" s="137"/>
      <c r="R874" s="137"/>
      <c r="S874" s="137"/>
      <c r="T874" s="137"/>
      <c r="U874" s="137"/>
      <c r="V874" s="137"/>
      <c r="W874" s="137"/>
      <c r="X874" s="137"/>
      <c r="Y874" s="137"/>
      <c r="Z874" s="137"/>
      <c r="AA874" s="137"/>
      <c r="AB874" s="137"/>
      <c r="AC874" s="137"/>
      <c r="AD874" s="137"/>
      <c r="AE874" s="137"/>
      <c r="AF874" s="137"/>
      <c r="AG874" s="137"/>
      <c r="AH874" s="137"/>
      <c r="AI874" s="137"/>
      <c r="AJ874" s="137"/>
      <c r="AK874" s="137"/>
      <c r="AL874" s="137"/>
      <c r="AM874" s="137"/>
      <c r="AN874" s="137"/>
      <c r="AO874" s="137"/>
      <c r="AP874" s="137"/>
      <c r="AQ874" s="137"/>
      <c r="AR874" s="137"/>
    </row>
    <row r="875" spans="1:44" ht="15.6" x14ac:dyDescent="0.3">
      <c r="A875" s="137"/>
      <c r="B875" s="137"/>
      <c r="C875" s="137"/>
      <c r="D875" s="137"/>
      <c r="E875" s="137"/>
      <c r="F875" s="137"/>
      <c r="G875" s="137"/>
      <c r="H875" s="137"/>
      <c r="I875" s="137"/>
      <c r="J875" s="137"/>
      <c r="K875" s="137"/>
      <c r="L875" s="137"/>
      <c r="M875" s="137"/>
      <c r="N875" s="137"/>
      <c r="O875" s="137"/>
      <c r="P875" s="137"/>
      <c r="Q875" s="137"/>
      <c r="R875" s="137"/>
      <c r="S875" s="137"/>
      <c r="T875" s="137"/>
      <c r="U875" s="137"/>
      <c r="V875" s="137"/>
      <c r="W875" s="137"/>
      <c r="X875" s="137"/>
      <c r="Y875" s="137"/>
      <c r="Z875" s="137"/>
      <c r="AA875" s="137"/>
      <c r="AB875" s="137"/>
      <c r="AC875" s="137"/>
      <c r="AD875" s="137"/>
      <c r="AE875" s="137"/>
      <c r="AF875" s="137"/>
      <c r="AG875" s="137"/>
      <c r="AH875" s="137"/>
      <c r="AI875" s="137"/>
      <c r="AJ875" s="137"/>
      <c r="AK875" s="137"/>
      <c r="AL875" s="137"/>
      <c r="AM875" s="137"/>
      <c r="AN875" s="137"/>
      <c r="AO875" s="137"/>
      <c r="AP875" s="137"/>
      <c r="AQ875" s="137"/>
      <c r="AR875" s="137"/>
    </row>
    <row r="876" spans="1:44" ht="15.6" x14ac:dyDescent="0.3">
      <c r="A876" s="137"/>
      <c r="B876" s="137"/>
      <c r="C876" s="137"/>
      <c r="D876" s="137"/>
      <c r="E876" s="137"/>
      <c r="F876" s="137"/>
      <c r="G876" s="137"/>
      <c r="H876" s="137"/>
      <c r="I876" s="137"/>
      <c r="J876" s="137"/>
      <c r="K876" s="137"/>
      <c r="L876" s="137"/>
      <c r="M876" s="137"/>
      <c r="N876" s="137"/>
      <c r="O876" s="137"/>
      <c r="P876" s="137"/>
      <c r="Q876" s="137"/>
      <c r="R876" s="137"/>
      <c r="S876" s="137"/>
      <c r="T876" s="137"/>
      <c r="U876" s="137"/>
      <c r="V876" s="137"/>
      <c r="W876" s="137"/>
      <c r="X876" s="137"/>
      <c r="Y876" s="137"/>
      <c r="Z876" s="137"/>
      <c r="AA876" s="137"/>
      <c r="AB876" s="137"/>
      <c r="AC876" s="137"/>
      <c r="AD876" s="137"/>
      <c r="AE876" s="137"/>
      <c r="AF876" s="137"/>
      <c r="AG876" s="137"/>
      <c r="AH876" s="137"/>
      <c r="AI876" s="137"/>
      <c r="AJ876" s="137"/>
      <c r="AK876" s="137"/>
      <c r="AL876" s="137"/>
      <c r="AM876" s="137"/>
      <c r="AN876" s="137"/>
      <c r="AO876" s="137"/>
      <c r="AP876" s="137"/>
      <c r="AQ876" s="137"/>
      <c r="AR876" s="137"/>
    </row>
    <row r="877" spans="1:44" ht="15.6" x14ac:dyDescent="0.3">
      <c r="A877" s="137"/>
      <c r="B877" s="137"/>
      <c r="C877" s="137"/>
      <c r="D877" s="137"/>
      <c r="E877" s="137"/>
      <c r="F877" s="137"/>
      <c r="G877" s="137"/>
      <c r="H877" s="137"/>
      <c r="I877" s="137"/>
      <c r="J877" s="137"/>
      <c r="K877" s="137"/>
      <c r="L877" s="137"/>
      <c r="M877" s="137"/>
      <c r="N877" s="137"/>
      <c r="O877" s="137"/>
      <c r="P877" s="137"/>
      <c r="Q877" s="137"/>
      <c r="R877" s="137"/>
      <c r="S877" s="137"/>
      <c r="T877" s="137"/>
      <c r="U877" s="137"/>
      <c r="V877" s="137"/>
      <c r="W877" s="137"/>
      <c r="X877" s="137"/>
      <c r="Y877" s="137"/>
      <c r="Z877" s="137"/>
      <c r="AA877" s="137"/>
      <c r="AB877" s="137"/>
      <c r="AC877" s="137"/>
      <c r="AD877" s="137"/>
      <c r="AE877" s="137"/>
      <c r="AF877" s="137"/>
      <c r="AG877" s="137"/>
      <c r="AH877" s="137"/>
      <c r="AI877" s="137"/>
      <c r="AJ877" s="137"/>
      <c r="AK877" s="137"/>
      <c r="AL877" s="137"/>
      <c r="AM877" s="137"/>
      <c r="AN877" s="137"/>
      <c r="AO877" s="137"/>
      <c r="AP877" s="137"/>
      <c r="AQ877" s="137"/>
      <c r="AR877" s="137"/>
    </row>
    <row r="878" spans="1:44" ht="15.6" x14ac:dyDescent="0.3">
      <c r="A878" s="137"/>
      <c r="B878" s="137"/>
      <c r="C878" s="137"/>
      <c r="D878" s="137"/>
      <c r="E878" s="137"/>
      <c r="F878" s="137"/>
      <c r="G878" s="137"/>
      <c r="H878" s="137"/>
      <c r="I878" s="137"/>
      <c r="J878" s="137"/>
      <c r="K878" s="137"/>
      <c r="L878" s="137"/>
      <c r="M878" s="137"/>
      <c r="N878" s="137"/>
      <c r="O878" s="137"/>
      <c r="P878" s="137"/>
      <c r="Q878" s="137"/>
      <c r="R878" s="137"/>
      <c r="S878" s="137"/>
      <c r="T878" s="137"/>
      <c r="U878" s="137"/>
      <c r="V878" s="137"/>
      <c r="W878" s="137"/>
      <c r="X878" s="137"/>
      <c r="Y878" s="137"/>
      <c r="Z878" s="137"/>
      <c r="AA878" s="137"/>
      <c r="AB878" s="137"/>
      <c r="AC878" s="137"/>
      <c r="AD878" s="137"/>
      <c r="AE878" s="137"/>
      <c r="AF878" s="137"/>
      <c r="AG878" s="137"/>
      <c r="AH878" s="137"/>
      <c r="AI878" s="137"/>
      <c r="AJ878" s="137"/>
      <c r="AK878" s="137"/>
      <c r="AL878" s="137"/>
      <c r="AM878" s="137"/>
      <c r="AN878" s="137"/>
      <c r="AO878" s="137"/>
      <c r="AP878" s="137"/>
      <c r="AQ878" s="137"/>
      <c r="AR878" s="137"/>
    </row>
    <row r="879" spans="1:44" ht="15.6" x14ac:dyDescent="0.3">
      <c r="A879" s="137"/>
      <c r="B879" s="137"/>
      <c r="C879" s="137"/>
      <c r="D879" s="137"/>
      <c r="E879" s="137"/>
      <c r="F879" s="137"/>
      <c r="G879" s="137"/>
      <c r="H879" s="137"/>
      <c r="I879" s="137"/>
      <c r="J879" s="137"/>
      <c r="K879" s="137"/>
      <c r="L879" s="137"/>
      <c r="M879" s="137"/>
      <c r="N879" s="137"/>
      <c r="O879" s="137"/>
      <c r="P879" s="137"/>
      <c r="Q879" s="137"/>
      <c r="R879" s="137"/>
      <c r="S879" s="137"/>
      <c r="T879" s="137"/>
      <c r="U879" s="137"/>
      <c r="V879" s="137"/>
      <c r="W879" s="137"/>
      <c r="X879" s="137"/>
      <c r="Y879" s="137"/>
      <c r="Z879" s="137"/>
      <c r="AA879" s="137"/>
      <c r="AB879" s="137"/>
      <c r="AC879" s="137"/>
      <c r="AD879" s="137"/>
      <c r="AE879" s="137"/>
      <c r="AF879" s="137"/>
      <c r="AG879" s="137"/>
      <c r="AH879" s="137"/>
      <c r="AI879" s="137"/>
      <c r="AJ879" s="137"/>
      <c r="AK879" s="137"/>
      <c r="AL879" s="137"/>
      <c r="AM879" s="137"/>
      <c r="AN879" s="137"/>
      <c r="AO879" s="137"/>
      <c r="AP879" s="137"/>
      <c r="AQ879" s="137"/>
      <c r="AR879" s="137"/>
    </row>
    <row r="880" spans="1:44" ht="15.6" x14ac:dyDescent="0.3">
      <c r="A880" s="137"/>
      <c r="B880" s="137"/>
      <c r="C880" s="137"/>
      <c r="D880" s="137"/>
      <c r="E880" s="137"/>
      <c r="F880" s="137"/>
      <c r="G880" s="137"/>
      <c r="H880" s="137"/>
      <c r="I880" s="137"/>
      <c r="J880" s="137"/>
      <c r="K880" s="137"/>
      <c r="L880" s="137"/>
      <c r="M880" s="137"/>
      <c r="N880" s="137"/>
      <c r="O880" s="137"/>
      <c r="P880" s="137"/>
      <c r="Q880" s="137"/>
      <c r="R880" s="137"/>
      <c r="S880" s="137"/>
      <c r="T880" s="137"/>
      <c r="U880" s="137"/>
      <c r="V880" s="137"/>
      <c r="W880" s="137"/>
      <c r="X880" s="137"/>
      <c r="Y880" s="137"/>
      <c r="Z880" s="137"/>
      <c r="AA880" s="137"/>
      <c r="AB880" s="137"/>
      <c r="AC880" s="137"/>
      <c r="AD880" s="137"/>
      <c r="AE880" s="137"/>
      <c r="AF880" s="137"/>
      <c r="AG880" s="137"/>
      <c r="AH880" s="137"/>
      <c r="AI880" s="137"/>
      <c r="AJ880" s="137"/>
      <c r="AK880" s="137"/>
      <c r="AL880" s="137"/>
      <c r="AM880" s="137"/>
      <c r="AN880" s="137"/>
      <c r="AO880" s="137"/>
      <c r="AP880" s="137"/>
      <c r="AQ880" s="137"/>
      <c r="AR880" s="137"/>
    </row>
    <row r="881" spans="1:44" ht="15.6" x14ac:dyDescent="0.3">
      <c r="A881" s="137"/>
      <c r="B881" s="137"/>
      <c r="C881" s="137"/>
      <c r="D881" s="137"/>
      <c r="E881" s="137"/>
      <c r="F881" s="137"/>
      <c r="G881" s="137"/>
      <c r="H881" s="137"/>
      <c r="I881" s="137"/>
      <c r="J881" s="137"/>
      <c r="K881" s="137"/>
      <c r="L881" s="137"/>
      <c r="M881" s="137"/>
      <c r="N881" s="137"/>
      <c r="O881" s="137"/>
      <c r="P881" s="137"/>
      <c r="Q881" s="137"/>
      <c r="R881" s="137"/>
      <c r="S881" s="137"/>
      <c r="T881" s="137"/>
      <c r="U881" s="137"/>
      <c r="V881" s="137"/>
      <c r="W881" s="137"/>
      <c r="X881" s="137"/>
      <c r="Y881" s="137"/>
      <c r="Z881" s="137"/>
      <c r="AA881" s="137"/>
      <c r="AB881" s="137"/>
      <c r="AC881" s="137"/>
      <c r="AD881" s="137"/>
      <c r="AE881" s="137"/>
      <c r="AF881" s="137"/>
      <c r="AG881" s="137"/>
      <c r="AH881" s="137"/>
      <c r="AI881" s="137"/>
      <c r="AJ881" s="137"/>
      <c r="AK881" s="137"/>
      <c r="AL881" s="137"/>
      <c r="AM881" s="137"/>
      <c r="AN881" s="137"/>
      <c r="AO881" s="137"/>
      <c r="AP881" s="137"/>
      <c r="AQ881" s="137"/>
      <c r="AR881" s="137"/>
    </row>
    <row r="882" spans="1:44" ht="15.6" x14ac:dyDescent="0.3">
      <c r="A882" s="137"/>
      <c r="B882" s="137"/>
      <c r="C882" s="137"/>
      <c r="D882" s="137"/>
      <c r="E882" s="137"/>
      <c r="F882" s="137"/>
      <c r="G882" s="137"/>
      <c r="H882" s="137"/>
      <c r="I882" s="137"/>
      <c r="J882" s="137"/>
      <c r="K882" s="137"/>
      <c r="L882" s="137"/>
      <c r="M882" s="137"/>
      <c r="N882" s="137"/>
      <c r="O882" s="137"/>
      <c r="P882" s="137"/>
      <c r="Q882" s="137"/>
      <c r="R882" s="137"/>
      <c r="S882" s="137"/>
      <c r="T882" s="137"/>
      <c r="U882" s="137"/>
      <c r="V882" s="137"/>
      <c r="W882" s="137"/>
      <c r="X882" s="137"/>
      <c r="Y882" s="137"/>
      <c r="Z882" s="137"/>
      <c r="AA882" s="137"/>
      <c r="AB882" s="137"/>
      <c r="AC882" s="137"/>
      <c r="AD882" s="137"/>
      <c r="AE882" s="137"/>
      <c r="AF882" s="137"/>
      <c r="AG882" s="137"/>
      <c r="AH882" s="137"/>
      <c r="AI882" s="137"/>
      <c r="AJ882" s="137"/>
      <c r="AK882" s="137"/>
      <c r="AL882" s="137"/>
      <c r="AM882" s="137"/>
      <c r="AN882" s="137"/>
      <c r="AO882" s="137"/>
      <c r="AP882" s="137"/>
      <c r="AQ882" s="137"/>
      <c r="AR882" s="137"/>
    </row>
    <row r="883" spans="1:44" ht="15.6" x14ac:dyDescent="0.3">
      <c r="A883" s="137"/>
      <c r="B883" s="137"/>
      <c r="C883" s="137"/>
      <c r="D883" s="137"/>
      <c r="E883" s="137"/>
      <c r="F883" s="137"/>
      <c r="G883" s="137"/>
      <c r="H883" s="137"/>
      <c r="I883" s="137"/>
      <c r="J883" s="137"/>
      <c r="K883" s="137"/>
      <c r="L883" s="137"/>
      <c r="M883" s="137"/>
      <c r="N883" s="137"/>
      <c r="O883" s="137"/>
      <c r="P883" s="137"/>
      <c r="Q883" s="137"/>
      <c r="R883" s="137"/>
      <c r="S883" s="137"/>
      <c r="T883" s="137"/>
      <c r="U883" s="137"/>
      <c r="V883" s="137"/>
      <c r="W883" s="137"/>
      <c r="X883" s="137"/>
      <c r="Y883" s="137"/>
      <c r="Z883" s="137"/>
      <c r="AA883" s="137"/>
      <c r="AB883" s="137"/>
      <c r="AC883" s="137"/>
      <c r="AD883" s="137"/>
      <c r="AE883" s="137"/>
      <c r="AF883" s="137"/>
      <c r="AG883" s="137"/>
      <c r="AH883" s="137"/>
      <c r="AI883" s="137"/>
      <c r="AJ883" s="137"/>
      <c r="AK883" s="137"/>
      <c r="AL883" s="137"/>
      <c r="AM883" s="137"/>
      <c r="AN883" s="137"/>
      <c r="AO883" s="137"/>
      <c r="AP883" s="137"/>
      <c r="AQ883" s="137"/>
      <c r="AR883" s="137"/>
    </row>
    <row r="884" spans="1:44" ht="15.6" x14ac:dyDescent="0.3">
      <c r="A884" s="137"/>
      <c r="B884" s="137"/>
      <c r="C884" s="137"/>
      <c r="D884" s="137"/>
      <c r="E884" s="137"/>
      <c r="F884" s="137"/>
      <c r="G884" s="137"/>
      <c r="H884" s="137"/>
      <c r="I884" s="137"/>
      <c r="J884" s="137"/>
      <c r="K884" s="137"/>
      <c r="L884" s="137"/>
      <c r="M884" s="137"/>
      <c r="N884" s="137"/>
      <c r="O884" s="137"/>
      <c r="P884" s="137"/>
      <c r="Q884" s="137"/>
      <c r="R884" s="137"/>
      <c r="S884" s="137"/>
      <c r="T884" s="137"/>
      <c r="U884" s="137"/>
      <c r="V884" s="137"/>
      <c r="W884" s="137"/>
      <c r="X884" s="137"/>
      <c r="Y884" s="137"/>
      <c r="Z884" s="137"/>
      <c r="AA884" s="137"/>
      <c r="AB884" s="137"/>
      <c r="AC884" s="137"/>
      <c r="AD884" s="137"/>
      <c r="AE884" s="137"/>
      <c r="AF884" s="137"/>
      <c r="AG884" s="137"/>
      <c r="AH884" s="137"/>
      <c r="AI884" s="137"/>
      <c r="AJ884" s="137"/>
      <c r="AK884" s="137"/>
      <c r="AL884" s="137"/>
      <c r="AM884" s="137"/>
      <c r="AN884" s="137"/>
      <c r="AO884" s="137"/>
      <c r="AP884" s="137"/>
      <c r="AQ884" s="137"/>
      <c r="AR884" s="137"/>
    </row>
    <row r="885" spans="1:44" ht="15.6" x14ac:dyDescent="0.3">
      <c r="A885" s="137"/>
      <c r="B885" s="137"/>
      <c r="C885" s="137"/>
      <c r="D885" s="137"/>
      <c r="E885" s="137"/>
      <c r="F885" s="137"/>
      <c r="G885" s="137"/>
      <c r="H885" s="137"/>
      <c r="I885" s="137"/>
      <c r="J885" s="137"/>
      <c r="K885" s="137"/>
      <c r="L885" s="137"/>
      <c r="M885" s="137"/>
      <c r="N885" s="137"/>
      <c r="O885" s="137"/>
      <c r="P885" s="137"/>
      <c r="Q885" s="137"/>
      <c r="R885" s="137"/>
      <c r="S885" s="137"/>
      <c r="T885" s="137"/>
      <c r="U885" s="137"/>
      <c r="V885" s="137"/>
      <c r="W885" s="137"/>
      <c r="X885" s="137"/>
      <c r="Y885" s="137"/>
      <c r="Z885" s="137"/>
      <c r="AA885" s="137"/>
      <c r="AB885" s="137"/>
      <c r="AC885" s="137"/>
      <c r="AD885" s="137"/>
      <c r="AE885" s="137"/>
      <c r="AF885" s="137"/>
      <c r="AG885" s="137"/>
      <c r="AH885" s="137"/>
      <c r="AI885" s="137"/>
      <c r="AJ885" s="137"/>
      <c r="AK885" s="137"/>
      <c r="AL885" s="137"/>
      <c r="AM885" s="137"/>
      <c r="AN885" s="137"/>
      <c r="AO885" s="137"/>
      <c r="AP885" s="137"/>
      <c r="AQ885" s="137"/>
      <c r="AR885" s="137"/>
    </row>
    <row r="886" spans="1:44" ht="15.6" x14ac:dyDescent="0.3">
      <c r="A886" s="137"/>
      <c r="B886" s="137"/>
      <c r="C886" s="137"/>
      <c r="D886" s="137"/>
      <c r="E886" s="137"/>
      <c r="F886" s="137"/>
      <c r="G886" s="137"/>
      <c r="H886" s="137"/>
      <c r="I886" s="137"/>
      <c r="J886" s="137"/>
      <c r="K886" s="137"/>
      <c r="L886" s="137"/>
      <c r="M886" s="137"/>
      <c r="N886" s="137"/>
      <c r="O886" s="137"/>
      <c r="P886" s="137"/>
      <c r="Q886" s="137"/>
      <c r="R886" s="137"/>
      <c r="S886" s="137"/>
      <c r="T886" s="137"/>
      <c r="U886" s="137"/>
      <c r="V886" s="137"/>
      <c r="W886" s="137"/>
      <c r="X886" s="137"/>
      <c r="Y886" s="137"/>
      <c r="Z886" s="137"/>
      <c r="AA886" s="137"/>
      <c r="AB886" s="137"/>
      <c r="AC886" s="137"/>
      <c r="AD886" s="137"/>
      <c r="AE886" s="137"/>
      <c r="AF886" s="137"/>
      <c r="AG886" s="137"/>
      <c r="AH886" s="137"/>
      <c r="AI886" s="137"/>
      <c r="AJ886" s="137"/>
      <c r="AK886" s="137"/>
      <c r="AL886" s="137"/>
      <c r="AM886" s="137"/>
      <c r="AN886" s="137"/>
      <c r="AO886" s="137"/>
      <c r="AP886" s="137"/>
      <c r="AQ886" s="137"/>
      <c r="AR886" s="137"/>
    </row>
    <row r="887" spans="1:44" ht="15.6" x14ac:dyDescent="0.3">
      <c r="A887" s="137"/>
      <c r="B887" s="137"/>
      <c r="C887" s="137"/>
      <c r="D887" s="137"/>
      <c r="E887" s="137"/>
      <c r="F887" s="137"/>
      <c r="G887" s="137"/>
      <c r="H887" s="137"/>
      <c r="I887" s="137"/>
      <c r="J887" s="137"/>
      <c r="K887" s="137"/>
      <c r="L887" s="137"/>
      <c r="M887" s="137"/>
      <c r="N887" s="137"/>
      <c r="O887" s="137"/>
      <c r="P887" s="137"/>
      <c r="Q887" s="137"/>
      <c r="R887" s="137"/>
      <c r="S887" s="137"/>
      <c r="T887" s="137"/>
      <c r="U887" s="137"/>
      <c r="V887" s="137"/>
      <c r="W887" s="137"/>
      <c r="X887" s="137"/>
      <c r="Y887" s="137"/>
      <c r="Z887" s="137"/>
      <c r="AA887" s="137"/>
      <c r="AB887" s="137"/>
      <c r="AC887" s="137"/>
      <c r="AD887" s="137"/>
      <c r="AE887" s="137"/>
      <c r="AF887" s="137"/>
      <c r="AG887" s="137"/>
      <c r="AH887" s="137"/>
      <c r="AI887" s="137"/>
      <c r="AJ887" s="137"/>
      <c r="AK887" s="137"/>
      <c r="AL887" s="137"/>
      <c r="AM887" s="137"/>
      <c r="AN887" s="137"/>
      <c r="AO887" s="137"/>
      <c r="AP887" s="137"/>
      <c r="AQ887" s="137"/>
      <c r="AR887" s="137"/>
    </row>
    <row r="888" spans="1:44" ht="15.6" x14ac:dyDescent="0.3">
      <c r="A888" s="137"/>
      <c r="B888" s="137"/>
      <c r="C888" s="137"/>
      <c r="D888" s="137"/>
      <c r="E888" s="137"/>
      <c r="F888" s="137"/>
      <c r="G888" s="137"/>
      <c r="H888" s="137"/>
      <c r="I888" s="137"/>
      <c r="J888" s="137"/>
      <c r="K888" s="137"/>
      <c r="L888" s="137"/>
      <c r="M888" s="137"/>
      <c r="N888" s="137"/>
      <c r="O888" s="137"/>
      <c r="P888" s="137"/>
      <c r="Q888" s="137"/>
      <c r="R888" s="137"/>
      <c r="S888" s="137"/>
      <c r="T888" s="137"/>
      <c r="U888" s="137"/>
      <c r="V888" s="137"/>
      <c r="W888" s="137"/>
      <c r="X888" s="137"/>
      <c r="Y888" s="137"/>
      <c r="Z888" s="137"/>
      <c r="AA888" s="137"/>
      <c r="AB888" s="137"/>
      <c r="AC888" s="137"/>
      <c r="AD888" s="137"/>
      <c r="AE888" s="137"/>
      <c r="AF888" s="137"/>
      <c r="AG888" s="137"/>
      <c r="AH888" s="137"/>
      <c r="AI888" s="137"/>
      <c r="AJ888" s="137"/>
      <c r="AK888" s="137"/>
      <c r="AL888" s="137"/>
      <c r="AM888" s="137"/>
      <c r="AN888" s="137"/>
      <c r="AO888" s="137"/>
      <c r="AP888" s="137"/>
      <c r="AQ888" s="137"/>
      <c r="AR888" s="137"/>
    </row>
    <row r="889" spans="1:44" ht="15.6" x14ac:dyDescent="0.3">
      <c r="A889" s="137"/>
      <c r="B889" s="137"/>
      <c r="C889" s="137"/>
      <c r="D889" s="137"/>
      <c r="E889" s="137"/>
      <c r="F889" s="137"/>
      <c r="G889" s="137"/>
      <c r="H889" s="137"/>
      <c r="I889" s="137"/>
      <c r="J889" s="137"/>
      <c r="K889" s="137"/>
      <c r="L889" s="137"/>
      <c r="M889" s="137"/>
      <c r="N889" s="137"/>
      <c r="O889" s="137"/>
      <c r="P889" s="137"/>
      <c r="Q889" s="137"/>
      <c r="R889" s="137"/>
      <c r="S889" s="137"/>
      <c r="T889" s="137"/>
      <c r="U889" s="137"/>
      <c r="V889" s="137"/>
      <c r="W889" s="137"/>
      <c r="X889" s="137"/>
      <c r="Y889" s="137"/>
      <c r="Z889" s="137"/>
      <c r="AA889" s="137"/>
      <c r="AB889" s="137"/>
      <c r="AC889" s="137"/>
      <c r="AD889" s="137"/>
      <c r="AE889" s="137"/>
      <c r="AF889" s="137"/>
      <c r="AG889" s="137"/>
      <c r="AH889" s="137"/>
      <c r="AI889" s="137"/>
      <c r="AJ889" s="137"/>
      <c r="AK889" s="137"/>
      <c r="AL889" s="137"/>
      <c r="AM889" s="137"/>
      <c r="AN889" s="137"/>
      <c r="AO889" s="137"/>
      <c r="AP889" s="137"/>
      <c r="AQ889" s="137"/>
      <c r="AR889" s="137"/>
    </row>
    <row r="890" spans="1:44" ht="15.6" x14ac:dyDescent="0.3">
      <c r="A890" s="137"/>
      <c r="B890" s="137"/>
      <c r="C890" s="137"/>
      <c r="D890" s="137"/>
      <c r="E890" s="137"/>
      <c r="F890" s="137"/>
      <c r="G890" s="137"/>
      <c r="H890" s="137"/>
      <c r="I890" s="137"/>
      <c r="J890" s="137"/>
      <c r="K890" s="137"/>
      <c r="L890" s="137"/>
      <c r="M890" s="137"/>
      <c r="N890" s="137"/>
      <c r="O890" s="137"/>
      <c r="P890" s="137"/>
      <c r="Q890" s="137"/>
      <c r="R890" s="137"/>
      <c r="S890" s="137"/>
      <c r="T890" s="137"/>
      <c r="U890" s="137"/>
      <c r="V890" s="137"/>
      <c r="W890" s="137"/>
      <c r="X890" s="137"/>
      <c r="Y890" s="137"/>
      <c r="Z890" s="137"/>
      <c r="AA890" s="137"/>
      <c r="AB890" s="137"/>
      <c r="AC890" s="137"/>
      <c r="AD890" s="137"/>
      <c r="AE890" s="137"/>
      <c r="AF890" s="137"/>
      <c r="AG890" s="137"/>
      <c r="AH890" s="137"/>
      <c r="AI890" s="137"/>
      <c r="AJ890" s="137"/>
      <c r="AK890" s="137"/>
      <c r="AL890" s="137"/>
      <c r="AM890" s="137"/>
      <c r="AN890" s="137"/>
      <c r="AO890" s="137"/>
      <c r="AP890" s="137"/>
      <c r="AQ890" s="137"/>
      <c r="AR890" s="137"/>
    </row>
    <row r="891" spans="1:44" ht="15.6" x14ac:dyDescent="0.3">
      <c r="A891" s="137"/>
      <c r="B891" s="137"/>
      <c r="C891" s="137"/>
      <c r="D891" s="137"/>
      <c r="E891" s="137"/>
      <c r="F891" s="137"/>
      <c r="G891" s="137"/>
      <c r="H891" s="137"/>
      <c r="I891" s="137"/>
      <c r="J891" s="137"/>
      <c r="K891" s="137"/>
      <c r="L891" s="137"/>
      <c r="M891" s="137"/>
      <c r="N891" s="137"/>
      <c r="O891" s="137"/>
      <c r="P891" s="137"/>
      <c r="Q891" s="137"/>
      <c r="R891" s="137"/>
      <c r="S891" s="137"/>
      <c r="T891" s="137"/>
      <c r="U891" s="137"/>
      <c r="V891" s="137"/>
      <c r="W891" s="137"/>
      <c r="X891" s="137"/>
      <c r="Y891" s="137"/>
      <c r="Z891" s="137"/>
      <c r="AA891" s="137"/>
      <c r="AB891" s="137"/>
      <c r="AC891" s="137"/>
      <c r="AD891" s="137"/>
      <c r="AE891" s="137"/>
      <c r="AF891" s="137"/>
      <c r="AG891" s="137"/>
      <c r="AH891" s="137"/>
      <c r="AI891" s="137"/>
      <c r="AJ891" s="137"/>
      <c r="AK891" s="137"/>
      <c r="AL891" s="137"/>
      <c r="AM891" s="137"/>
      <c r="AN891" s="137"/>
      <c r="AO891" s="137"/>
      <c r="AP891" s="137"/>
      <c r="AQ891" s="137"/>
      <c r="AR891" s="137"/>
    </row>
    <row r="892" spans="1:44" ht="15.6" x14ac:dyDescent="0.3">
      <c r="A892" s="137"/>
      <c r="B892" s="137"/>
      <c r="C892" s="137"/>
      <c r="D892" s="137"/>
      <c r="E892" s="137"/>
      <c r="F892" s="137"/>
      <c r="G892" s="137"/>
      <c r="H892" s="137"/>
      <c r="I892" s="137"/>
      <c r="J892" s="137"/>
      <c r="K892" s="137"/>
      <c r="L892" s="137"/>
      <c r="M892" s="137"/>
      <c r="N892" s="137"/>
      <c r="O892" s="137"/>
      <c r="P892" s="137"/>
      <c r="Q892" s="137"/>
      <c r="R892" s="137"/>
      <c r="S892" s="137"/>
      <c r="T892" s="137"/>
      <c r="U892" s="137"/>
      <c r="V892" s="137"/>
      <c r="W892" s="137"/>
      <c r="X892" s="137"/>
      <c r="Y892" s="137"/>
      <c r="Z892" s="137"/>
      <c r="AA892" s="137"/>
      <c r="AB892" s="137"/>
      <c r="AC892" s="137"/>
      <c r="AD892" s="137"/>
      <c r="AE892" s="137"/>
      <c r="AF892" s="137"/>
      <c r="AG892" s="137"/>
      <c r="AH892" s="137"/>
      <c r="AI892" s="137"/>
      <c r="AJ892" s="137"/>
      <c r="AK892" s="137"/>
      <c r="AL892" s="137"/>
      <c r="AM892" s="137"/>
      <c r="AN892" s="137"/>
      <c r="AO892" s="137"/>
      <c r="AP892" s="137"/>
      <c r="AQ892" s="137"/>
      <c r="AR892" s="137"/>
    </row>
    <row r="893" spans="1:44" ht="15.6" x14ac:dyDescent="0.3">
      <c r="A893" s="137"/>
      <c r="B893" s="137"/>
      <c r="C893" s="137"/>
      <c r="D893" s="137"/>
      <c r="E893" s="137"/>
      <c r="F893" s="137"/>
      <c r="G893" s="137"/>
      <c r="H893" s="137"/>
      <c r="I893" s="137"/>
      <c r="J893" s="137"/>
      <c r="K893" s="137"/>
      <c r="L893" s="137"/>
      <c r="M893" s="137"/>
      <c r="N893" s="137"/>
      <c r="O893" s="137"/>
      <c r="P893" s="137"/>
      <c r="Q893" s="137"/>
      <c r="R893" s="137"/>
      <c r="S893" s="137"/>
      <c r="T893" s="137"/>
      <c r="U893" s="137"/>
      <c r="V893" s="137"/>
      <c r="W893" s="137"/>
      <c r="X893" s="137"/>
      <c r="Y893" s="137"/>
      <c r="Z893" s="137"/>
      <c r="AA893" s="137"/>
      <c r="AB893" s="137"/>
      <c r="AC893" s="137"/>
      <c r="AD893" s="137"/>
      <c r="AE893" s="137"/>
      <c r="AF893" s="137"/>
      <c r="AG893" s="137"/>
      <c r="AH893" s="137"/>
      <c r="AI893" s="137"/>
      <c r="AJ893" s="137"/>
      <c r="AK893" s="137"/>
      <c r="AL893" s="137"/>
      <c r="AM893" s="137"/>
      <c r="AN893" s="137"/>
      <c r="AO893" s="137"/>
      <c r="AP893" s="137"/>
      <c r="AQ893" s="137"/>
      <c r="AR893" s="137"/>
    </row>
    <row r="894" spans="1:44" ht="15.6" x14ac:dyDescent="0.3">
      <c r="A894" s="137"/>
      <c r="B894" s="137"/>
      <c r="C894" s="137"/>
      <c r="D894" s="137"/>
      <c r="E894" s="137"/>
      <c r="F894" s="137"/>
      <c r="G894" s="137"/>
      <c r="H894" s="137"/>
      <c r="I894" s="137"/>
      <c r="J894" s="137"/>
      <c r="K894" s="137"/>
      <c r="L894" s="137"/>
      <c r="M894" s="137"/>
      <c r="N894" s="137"/>
      <c r="O894" s="137"/>
      <c r="P894" s="137"/>
      <c r="Q894" s="137"/>
      <c r="R894" s="137"/>
      <c r="S894" s="137"/>
      <c r="T894" s="137"/>
      <c r="U894" s="137"/>
      <c r="V894" s="137"/>
      <c r="W894" s="137"/>
      <c r="X894" s="137"/>
      <c r="Y894" s="137"/>
      <c r="Z894" s="137"/>
      <c r="AA894" s="137"/>
      <c r="AB894" s="137"/>
      <c r="AC894" s="137"/>
      <c r="AD894" s="137"/>
      <c r="AE894" s="137"/>
      <c r="AF894" s="137"/>
      <c r="AG894" s="137"/>
      <c r="AH894" s="137"/>
      <c r="AI894" s="137"/>
      <c r="AJ894" s="137"/>
      <c r="AK894" s="137"/>
      <c r="AL894" s="137"/>
      <c r="AM894" s="137"/>
      <c r="AN894" s="137"/>
      <c r="AO894" s="137"/>
      <c r="AP894" s="137"/>
      <c r="AQ894" s="137"/>
      <c r="AR894" s="137"/>
    </row>
    <row r="895" spans="1:44" ht="15.6" x14ac:dyDescent="0.3">
      <c r="A895" s="137"/>
      <c r="B895" s="137"/>
      <c r="C895" s="137"/>
      <c r="D895" s="137"/>
      <c r="E895" s="137"/>
      <c r="F895" s="137"/>
      <c r="G895" s="137"/>
      <c r="H895" s="137"/>
      <c r="I895" s="137"/>
      <c r="J895" s="137"/>
      <c r="K895" s="137"/>
      <c r="L895" s="137"/>
      <c r="M895" s="137"/>
      <c r="N895" s="137"/>
      <c r="O895" s="137"/>
      <c r="P895" s="137"/>
      <c r="Q895" s="137"/>
      <c r="R895" s="137"/>
      <c r="S895" s="137"/>
      <c r="T895" s="137"/>
      <c r="U895" s="137"/>
      <c r="V895" s="137"/>
      <c r="W895" s="137"/>
      <c r="X895" s="137"/>
      <c r="Y895" s="137"/>
      <c r="Z895" s="137"/>
      <c r="AA895" s="137"/>
      <c r="AB895" s="137"/>
      <c r="AC895" s="137"/>
      <c r="AD895" s="137"/>
      <c r="AE895" s="137"/>
      <c r="AF895" s="137"/>
      <c r="AG895" s="137"/>
      <c r="AH895" s="137"/>
      <c r="AI895" s="137"/>
      <c r="AJ895" s="137"/>
      <c r="AK895" s="137"/>
      <c r="AL895" s="137"/>
      <c r="AM895" s="137"/>
      <c r="AN895" s="137"/>
      <c r="AO895" s="137"/>
      <c r="AP895" s="137"/>
      <c r="AQ895" s="137"/>
      <c r="AR895" s="137"/>
    </row>
    <row r="896" spans="1:44" ht="15.6" x14ac:dyDescent="0.3">
      <c r="A896" s="137"/>
      <c r="B896" s="137"/>
      <c r="C896" s="137"/>
      <c r="D896" s="137"/>
      <c r="E896" s="137"/>
      <c r="F896" s="137"/>
      <c r="G896" s="137"/>
      <c r="H896" s="137"/>
      <c r="I896" s="137"/>
      <c r="J896" s="137"/>
      <c r="K896" s="137"/>
      <c r="L896" s="137"/>
      <c r="M896" s="137"/>
      <c r="N896" s="137"/>
      <c r="O896" s="137"/>
      <c r="P896" s="137"/>
      <c r="Q896" s="137"/>
      <c r="R896" s="137"/>
      <c r="S896" s="137"/>
      <c r="T896" s="137"/>
      <c r="U896" s="137"/>
      <c r="V896" s="137"/>
      <c r="W896" s="137"/>
      <c r="X896" s="137"/>
      <c r="Y896" s="137"/>
      <c r="Z896" s="137"/>
      <c r="AA896" s="137"/>
      <c r="AB896" s="137"/>
      <c r="AC896" s="137"/>
      <c r="AD896" s="137"/>
      <c r="AE896" s="137"/>
      <c r="AF896" s="137"/>
      <c r="AG896" s="137"/>
      <c r="AH896" s="137"/>
      <c r="AI896" s="137"/>
      <c r="AJ896" s="137"/>
      <c r="AK896" s="137"/>
      <c r="AL896" s="137"/>
      <c r="AM896" s="137"/>
      <c r="AN896" s="137"/>
      <c r="AO896" s="137"/>
      <c r="AP896" s="137"/>
      <c r="AQ896" s="137"/>
      <c r="AR896" s="137"/>
    </row>
    <row r="897" spans="1:44" ht="15.6" x14ac:dyDescent="0.3">
      <c r="A897" s="137"/>
      <c r="B897" s="137"/>
      <c r="C897" s="137"/>
      <c r="D897" s="137"/>
      <c r="E897" s="137"/>
      <c r="F897" s="137"/>
      <c r="G897" s="137"/>
      <c r="H897" s="137"/>
      <c r="I897" s="137"/>
      <c r="J897" s="137"/>
      <c r="K897" s="137"/>
      <c r="L897" s="137"/>
      <c r="M897" s="137"/>
      <c r="N897" s="137"/>
      <c r="O897" s="137"/>
      <c r="P897" s="137"/>
      <c r="Q897" s="137"/>
      <c r="R897" s="137"/>
      <c r="S897" s="137"/>
      <c r="T897" s="137"/>
      <c r="U897" s="137"/>
      <c r="V897" s="137"/>
      <c r="W897" s="137"/>
      <c r="X897" s="137"/>
      <c r="Y897" s="137"/>
      <c r="Z897" s="137"/>
      <c r="AA897" s="137"/>
      <c r="AB897" s="137"/>
      <c r="AC897" s="137"/>
      <c r="AD897" s="137"/>
      <c r="AE897" s="137"/>
      <c r="AF897" s="137"/>
      <c r="AG897" s="137"/>
      <c r="AH897" s="137"/>
      <c r="AI897" s="137"/>
      <c r="AJ897" s="137"/>
      <c r="AK897" s="137"/>
      <c r="AL897" s="137"/>
      <c r="AM897" s="137"/>
      <c r="AN897" s="137"/>
      <c r="AO897" s="137"/>
      <c r="AP897" s="137"/>
      <c r="AQ897" s="137"/>
      <c r="AR897" s="137"/>
    </row>
    <row r="898" spans="1:44" ht="15.6" x14ac:dyDescent="0.3">
      <c r="A898" s="137"/>
      <c r="B898" s="137"/>
      <c r="C898" s="137"/>
      <c r="D898" s="137"/>
      <c r="E898" s="137"/>
      <c r="F898" s="137"/>
      <c r="G898" s="137"/>
      <c r="H898" s="137"/>
      <c r="I898" s="137"/>
      <c r="J898" s="137"/>
      <c r="K898" s="137"/>
      <c r="L898" s="137"/>
      <c r="M898" s="137"/>
      <c r="N898" s="137"/>
      <c r="O898" s="137"/>
      <c r="P898" s="137"/>
      <c r="Q898" s="137"/>
      <c r="R898" s="137"/>
      <c r="S898" s="137"/>
      <c r="T898" s="137"/>
      <c r="U898" s="137"/>
      <c r="V898" s="137"/>
      <c r="W898" s="137"/>
      <c r="X898" s="137"/>
      <c r="Y898" s="137"/>
      <c r="Z898" s="137"/>
      <c r="AA898" s="137"/>
      <c r="AB898" s="137"/>
      <c r="AC898" s="137"/>
      <c r="AD898" s="137"/>
      <c r="AE898" s="137"/>
      <c r="AF898" s="137"/>
      <c r="AG898" s="137"/>
      <c r="AH898" s="137"/>
      <c r="AI898" s="137"/>
      <c r="AJ898" s="137"/>
      <c r="AK898" s="137"/>
      <c r="AL898" s="137"/>
      <c r="AM898" s="137"/>
      <c r="AN898" s="137"/>
      <c r="AO898" s="137"/>
      <c r="AP898" s="137"/>
      <c r="AQ898" s="137"/>
      <c r="AR898" s="137"/>
    </row>
    <row r="899" spans="1:44" ht="15.6" x14ac:dyDescent="0.3">
      <c r="A899" s="137"/>
      <c r="B899" s="137"/>
      <c r="C899" s="137"/>
      <c r="D899" s="137"/>
      <c r="E899" s="137"/>
      <c r="F899" s="137"/>
      <c r="G899" s="137"/>
      <c r="H899" s="137"/>
      <c r="I899" s="137"/>
      <c r="J899" s="137"/>
      <c r="K899" s="137"/>
      <c r="L899" s="137"/>
      <c r="M899" s="137"/>
      <c r="N899" s="137"/>
      <c r="O899" s="137"/>
      <c r="P899" s="137"/>
      <c r="Q899" s="137"/>
      <c r="R899" s="137"/>
      <c r="S899" s="137"/>
      <c r="T899" s="137"/>
      <c r="U899" s="137"/>
      <c r="V899" s="137"/>
      <c r="W899" s="137"/>
      <c r="X899" s="137"/>
      <c r="Y899" s="137"/>
      <c r="Z899" s="137"/>
      <c r="AA899" s="137"/>
      <c r="AB899" s="137"/>
      <c r="AC899" s="137"/>
      <c r="AD899" s="137"/>
      <c r="AE899" s="137"/>
      <c r="AF899" s="137"/>
      <c r="AG899" s="137"/>
      <c r="AH899" s="137"/>
      <c r="AI899" s="137"/>
      <c r="AJ899" s="137"/>
      <c r="AK899" s="137"/>
      <c r="AL899" s="137"/>
      <c r="AM899" s="137"/>
      <c r="AN899" s="137"/>
      <c r="AO899" s="137"/>
      <c r="AP899" s="137"/>
      <c r="AQ899" s="137"/>
      <c r="AR899" s="137"/>
    </row>
    <row r="900" spans="1:44" ht="15.6" x14ac:dyDescent="0.3">
      <c r="A900" s="137"/>
      <c r="B900" s="137"/>
      <c r="C900" s="137"/>
      <c r="D900" s="137"/>
      <c r="E900" s="137"/>
      <c r="F900" s="137"/>
      <c r="G900" s="137"/>
      <c r="H900" s="137"/>
      <c r="I900" s="137"/>
      <c r="J900" s="137"/>
      <c r="K900" s="137"/>
      <c r="L900" s="137"/>
      <c r="M900" s="137"/>
      <c r="N900" s="137"/>
      <c r="O900" s="137"/>
      <c r="P900" s="137"/>
      <c r="Q900" s="137"/>
      <c r="R900" s="137"/>
      <c r="S900" s="137"/>
      <c r="T900" s="137"/>
      <c r="U900" s="137"/>
      <c r="V900" s="137"/>
      <c r="W900" s="137"/>
      <c r="X900" s="137"/>
      <c r="Y900" s="137"/>
      <c r="Z900" s="137"/>
      <c r="AA900" s="137"/>
      <c r="AB900" s="137"/>
      <c r="AC900" s="137"/>
      <c r="AD900" s="137"/>
      <c r="AE900" s="137"/>
      <c r="AF900" s="137"/>
      <c r="AG900" s="137"/>
      <c r="AH900" s="137"/>
      <c r="AI900" s="137"/>
      <c r="AJ900" s="137"/>
      <c r="AK900" s="137"/>
      <c r="AL900" s="137"/>
      <c r="AM900" s="137"/>
      <c r="AN900" s="137"/>
      <c r="AO900" s="137"/>
      <c r="AP900" s="137"/>
      <c r="AQ900" s="137"/>
      <c r="AR900" s="137"/>
    </row>
    <row r="901" spans="1:44" ht="15.6" x14ac:dyDescent="0.3">
      <c r="A901" s="137"/>
      <c r="B901" s="137"/>
      <c r="C901" s="137"/>
      <c r="D901" s="137"/>
      <c r="E901" s="137"/>
      <c r="F901" s="137"/>
      <c r="G901" s="137"/>
      <c r="H901" s="137"/>
      <c r="I901" s="137"/>
      <c r="J901" s="137"/>
      <c r="K901" s="137"/>
      <c r="L901" s="137"/>
      <c r="M901" s="137"/>
      <c r="N901" s="137"/>
      <c r="O901" s="137"/>
      <c r="P901" s="137"/>
      <c r="Q901" s="137"/>
      <c r="R901" s="137"/>
      <c r="S901" s="137"/>
      <c r="T901" s="137"/>
      <c r="U901" s="137"/>
      <c r="V901" s="137"/>
      <c r="W901" s="137"/>
      <c r="X901" s="137"/>
      <c r="Y901" s="137"/>
      <c r="Z901" s="137"/>
      <c r="AA901" s="137"/>
      <c r="AB901" s="137"/>
      <c r="AC901" s="137"/>
      <c r="AD901" s="137"/>
      <c r="AE901" s="137"/>
      <c r="AF901" s="137"/>
      <c r="AG901" s="137"/>
      <c r="AH901" s="137"/>
      <c r="AI901" s="137"/>
      <c r="AJ901" s="137"/>
      <c r="AK901" s="137"/>
      <c r="AL901" s="137"/>
      <c r="AM901" s="137"/>
      <c r="AN901" s="137"/>
      <c r="AO901" s="137"/>
      <c r="AP901" s="137"/>
      <c r="AQ901" s="137"/>
      <c r="AR901" s="137"/>
    </row>
    <row r="902" spans="1:44" ht="15.6" x14ac:dyDescent="0.3">
      <c r="A902" s="137"/>
      <c r="B902" s="137"/>
      <c r="C902" s="137"/>
      <c r="D902" s="137"/>
      <c r="E902" s="137"/>
      <c r="F902" s="137"/>
      <c r="G902" s="137"/>
      <c r="H902" s="137"/>
      <c r="I902" s="137"/>
      <c r="J902" s="137"/>
      <c r="K902" s="137"/>
      <c r="L902" s="137"/>
      <c r="M902" s="137"/>
      <c r="N902" s="137"/>
      <c r="O902" s="137"/>
      <c r="P902" s="137"/>
      <c r="Q902" s="137"/>
      <c r="R902" s="137"/>
      <c r="S902" s="137"/>
      <c r="T902" s="137"/>
      <c r="U902" s="137"/>
      <c r="V902" s="137"/>
      <c r="W902" s="137"/>
      <c r="X902" s="137"/>
      <c r="Y902" s="137"/>
      <c r="Z902" s="137"/>
      <c r="AA902" s="137"/>
      <c r="AB902" s="137"/>
      <c r="AC902" s="137"/>
      <c r="AD902" s="137"/>
      <c r="AE902" s="137"/>
      <c r="AF902" s="137"/>
      <c r="AG902" s="137"/>
      <c r="AH902" s="137"/>
      <c r="AI902" s="137"/>
      <c r="AJ902" s="137"/>
      <c r="AK902" s="137"/>
      <c r="AL902" s="137"/>
      <c r="AM902" s="137"/>
      <c r="AN902" s="137"/>
      <c r="AO902" s="137"/>
      <c r="AP902" s="137"/>
      <c r="AQ902" s="137"/>
      <c r="AR902" s="137"/>
    </row>
    <row r="903" spans="1:44" ht="15.6" x14ac:dyDescent="0.3">
      <c r="A903" s="137"/>
      <c r="B903" s="137"/>
      <c r="C903" s="137"/>
      <c r="D903" s="137"/>
      <c r="E903" s="137"/>
      <c r="F903" s="137"/>
      <c r="G903" s="137"/>
      <c r="H903" s="137"/>
      <c r="I903" s="137"/>
      <c r="J903" s="137"/>
      <c r="K903" s="137"/>
      <c r="L903" s="137"/>
      <c r="M903" s="137"/>
      <c r="N903" s="137"/>
      <c r="O903" s="137"/>
      <c r="P903" s="137"/>
      <c r="Q903" s="137"/>
      <c r="R903" s="137"/>
      <c r="S903" s="137"/>
      <c r="T903" s="137"/>
      <c r="U903" s="137"/>
      <c r="V903" s="137"/>
      <c r="W903" s="137"/>
      <c r="X903" s="137"/>
      <c r="Y903" s="137"/>
      <c r="Z903" s="137"/>
      <c r="AA903" s="137"/>
      <c r="AB903" s="137"/>
      <c r="AC903" s="137"/>
      <c r="AD903" s="137"/>
      <c r="AE903" s="137"/>
      <c r="AF903" s="137"/>
      <c r="AG903" s="137"/>
      <c r="AH903" s="137"/>
      <c r="AI903" s="137"/>
      <c r="AJ903" s="137"/>
      <c r="AK903" s="137"/>
      <c r="AL903" s="137"/>
      <c r="AM903" s="137"/>
      <c r="AN903" s="137"/>
      <c r="AO903" s="137"/>
      <c r="AP903" s="137"/>
      <c r="AQ903" s="137"/>
      <c r="AR903" s="137"/>
    </row>
    <row r="904" spans="1:44" ht="15.6" x14ac:dyDescent="0.3">
      <c r="A904" s="137"/>
      <c r="B904" s="137"/>
      <c r="C904" s="137"/>
      <c r="D904" s="137"/>
      <c r="E904" s="137"/>
      <c r="F904" s="137"/>
      <c r="G904" s="137"/>
      <c r="H904" s="137"/>
      <c r="I904" s="137"/>
      <c r="J904" s="137"/>
      <c r="K904" s="137"/>
      <c r="L904" s="137"/>
      <c r="M904" s="137"/>
      <c r="N904" s="137"/>
      <c r="O904" s="137"/>
      <c r="P904" s="137"/>
      <c r="Q904" s="137"/>
      <c r="R904" s="137"/>
      <c r="S904" s="137"/>
      <c r="T904" s="137"/>
      <c r="U904" s="137"/>
      <c r="V904" s="137"/>
      <c r="W904" s="137"/>
      <c r="X904" s="137"/>
      <c r="Y904" s="137"/>
      <c r="Z904" s="137"/>
      <c r="AA904" s="137"/>
      <c r="AB904" s="137"/>
      <c r="AC904" s="137"/>
      <c r="AD904" s="137"/>
      <c r="AE904" s="137"/>
      <c r="AF904" s="137"/>
      <c r="AG904" s="137"/>
      <c r="AH904" s="137"/>
      <c r="AI904" s="137"/>
      <c r="AJ904" s="137"/>
      <c r="AK904" s="137"/>
      <c r="AL904" s="137"/>
      <c r="AM904" s="137"/>
      <c r="AN904" s="137"/>
      <c r="AO904" s="137"/>
      <c r="AP904" s="137"/>
      <c r="AQ904" s="137"/>
      <c r="AR904" s="137"/>
    </row>
    <row r="905" spans="1:44" ht="15.6" x14ac:dyDescent="0.3">
      <c r="A905" s="137"/>
      <c r="B905" s="137"/>
      <c r="C905" s="137"/>
      <c r="D905" s="137"/>
      <c r="E905" s="137"/>
      <c r="F905" s="137"/>
      <c r="G905" s="137"/>
      <c r="H905" s="137"/>
      <c r="I905" s="137"/>
      <c r="J905" s="137"/>
      <c r="K905" s="137"/>
      <c r="L905" s="137"/>
      <c r="M905" s="137"/>
      <c r="N905" s="137"/>
      <c r="O905" s="137"/>
      <c r="P905" s="137"/>
      <c r="Q905" s="137"/>
      <c r="R905" s="137"/>
      <c r="S905" s="137"/>
      <c r="T905" s="137"/>
      <c r="U905" s="137"/>
      <c r="V905" s="137"/>
      <c r="W905" s="137"/>
      <c r="X905" s="137"/>
      <c r="Y905" s="137"/>
      <c r="Z905" s="137"/>
      <c r="AA905" s="137"/>
      <c r="AB905" s="137"/>
      <c r="AC905" s="137"/>
      <c r="AD905" s="137"/>
      <c r="AE905" s="137"/>
      <c r="AF905" s="137"/>
      <c r="AG905" s="137"/>
      <c r="AH905" s="137"/>
      <c r="AI905" s="137"/>
      <c r="AJ905" s="137"/>
      <c r="AK905" s="137"/>
      <c r="AL905" s="137"/>
      <c r="AM905" s="137"/>
      <c r="AN905" s="137"/>
      <c r="AO905" s="137"/>
      <c r="AP905" s="137"/>
      <c r="AQ905" s="137"/>
      <c r="AR905" s="137"/>
    </row>
    <row r="906" spans="1:44" ht="15.6" x14ac:dyDescent="0.3">
      <c r="A906" s="137"/>
      <c r="B906" s="137"/>
      <c r="C906" s="137"/>
      <c r="D906" s="137"/>
      <c r="E906" s="137"/>
      <c r="F906" s="137"/>
      <c r="G906" s="137"/>
      <c r="H906" s="137"/>
      <c r="I906" s="137"/>
      <c r="J906" s="137"/>
      <c r="K906" s="137"/>
      <c r="L906" s="137"/>
      <c r="M906" s="137"/>
      <c r="N906" s="137"/>
      <c r="O906" s="137"/>
      <c r="P906" s="137"/>
      <c r="Q906" s="137"/>
      <c r="R906" s="137"/>
      <c r="S906" s="137"/>
      <c r="T906" s="137"/>
      <c r="U906" s="137"/>
      <c r="V906" s="137"/>
      <c r="W906" s="137"/>
      <c r="X906" s="137"/>
      <c r="Y906" s="137"/>
      <c r="Z906" s="137"/>
      <c r="AA906" s="137"/>
      <c r="AB906" s="137"/>
      <c r="AC906" s="137"/>
      <c r="AD906" s="137"/>
      <c r="AE906" s="137"/>
      <c r="AF906" s="137"/>
      <c r="AG906" s="137"/>
      <c r="AH906" s="137"/>
      <c r="AI906" s="137"/>
      <c r="AJ906" s="137"/>
      <c r="AK906" s="137"/>
      <c r="AL906" s="137"/>
      <c r="AM906" s="137"/>
      <c r="AN906" s="137"/>
      <c r="AO906" s="137"/>
      <c r="AP906" s="137"/>
      <c r="AQ906" s="137"/>
      <c r="AR906" s="137"/>
    </row>
    <row r="907" spans="1:44" ht="15.6" x14ac:dyDescent="0.3">
      <c r="A907" s="137"/>
      <c r="B907" s="137"/>
      <c r="C907" s="137"/>
      <c r="D907" s="137"/>
      <c r="E907" s="137"/>
      <c r="F907" s="137"/>
      <c r="G907" s="137"/>
      <c r="H907" s="137"/>
      <c r="I907" s="137"/>
      <c r="J907" s="137"/>
      <c r="K907" s="137"/>
      <c r="L907" s="137"/>
      <c r="M907" s="137"/>
      <c r="N907" s="137"/>
      <c r="O907" s="137"/>
      <c r="P907" s="137"/>
      <c r="Q907" s="137"/>
      <c r="R907" s="137"/>
      <c r="S907" s="137"/>
      <c r="T907" s="137"/>
      <c r="U907" s="137"/>
      <c r="V907" s="137"/>
      <c r="W907" s="137"/>
      <c r="X907" s="137"/>
      <c r="Y907" s="137"/>
      <c r="Z907" s="137"/>
      <c r="AA907" s="137"/>
      <c r="AB907" s="137"/>
      <c r="AC907" s="137"/>
      <c r="AD907" s="137"/>
      <c r="AE907" s="137"/>
      <c r="AF907" s="137"/>
      <c r="AG907" s="137"/>
      <c r="AH907" s="137"/>
      <c r="AI907" s="137"/>
      <c r="AJ907" s="137"/>
      <c r="AK907" s="137"/>
      <c r="AL907" s="137"/>
      <c r="AM907" s="137"/>
      <c r="AN907" s="137"/>
      <c r="AO907" s="137"/>
      <c r="AP907" s="137"/>
      <c r="AQ907" s="137"/>
      <c r="AR907" s="137"/>
    </row>
    <row r="908" spans="1:44" ht="15.6" x14ac:dyDescent="0.3">
      <c r="A908" s="137"/>
      <c r="B908" s="137"/>
      <c r="C908" s="137"/>
      <c r="D908" s="137"/>
      <c r="E908" s="137"/>
      <c r="F908" s="137"/>
      <c r="G908" s="137"/>
      <c r="H908" s="137"/>
      <c r="I908" s="137"/>
      <c r="J908" s="137"/>
      <c r="K908" s="137"/>
      <c r="L908" s="137"/>
      <c r="M908" s="137"/>
      <c r="N908" s="137"/>
      <c r="O908" s="137"/>
      <c r="P908" s="137"/>
      <c r="Q908" s="137"/>
      <c r="R908" s="137"/>
      <c r="S908" s="137"/>
      <c r="T908" s="137"/>
      <c r="U908" s="137"/>
      <c r="V908" s="137"/>
      <c r="W908" s="137"/>
      <c r="X908" s="137"/>
      <c r="Y908" s="137"/>
      <c r="Z908" s="137"/>
      <c r="AA908" s="137"/>
      <c r="AB908" s="137"/>
      <c r="AC908" s="137"/>
      <c r="AD908" s="137"/>
      <c r="AE908" s="137"/>
      <c r="AF908" s="137"/>
      <c r="AG908" s="137"/>
      <c r="AH908" s="137"/>
      <c r="AI908" s="137"/>
      <c r="AJ908" s="137"/>
      <c r="AK908" s="137"/>
      <c r="AL908" s="137"/>
      <c r="AM908" s="137"/>
      <c r="AN908" s="137"/>
      <c r="AO908" s="137"/>
      <c r="AP908" s="137"/>
      <c r="AQ908" s="137"/>
      <c r="AR908" s="137"/>
    </row>
    <row r="909" spans="1:44" ht="15.6" x14ac:dyDescent="0.3">
      <c r="A909" s="137"/>
      <c r="B909" s="137"/>
      <c r="C909" s="137"/>
      <c r="D909" s="137"/>
      <c r="E909" s="137"/>
      <c r="F909" s="137"/>
      <c r="G909" s="137"/>
      <c r="H909" s="137"/>
      <c r="I909" s="137"/>
      <c r="J909" s="137"/>
      <c r="K909" s="137"/>
      <c r="L909" s="137"/>
      <c r="M909" s="137"/>
      <c r="N909" s="137"/>
      <c r="O909" s="137"/>
      <c r="P909" s="137"/>
      <c r="Q909" s="137"/>
      <c r="R909" s="137"/>
      <c r="S909" s="137"/>
      <c r="T909" s="137"/>
      <c r="U909" s="137"/>
      <c r="V909" s="137"/>
      <c r="W909" s="137"/>
      <c r="X909" s="137"/>
      <c r="Y909" s="137"/>
      <c r="Z909" s="137"/>
      <c r="AA909" s="137"/>
      <c r="AB909" s="137"/>
      <c r="AC909" s="137"/>
      <c r="AD909" s="137"/>
      <c r="AE909" s="137"/>
      <c r="AF909" s="137"/>
      <c r="AG909" s="137"/>
      <c r="AH909" s="137"/>
      <c r="AI909" s="137"/>
      <c r="AJ909" s="137"/>
      <c r="AK909" s="137"/>
      <c r="AL909" s="137"/>
      <c r="AM909" s="137"/>
      <c r="AN909" s="137"/>
      <c r="AO909" s="137"/>
      <c r="AP909" s="137"/>
      <c r="AQ909" s="137"/>
      <c r="AR909" s="137"/>
    </row>
    <row r="910" spans="1:44" ht="15.6" x14ac:dyDescent="0.3">
      <c r="A910" s="137"/>
      <c r="B910" s="137"/>
      <c r="C910" s="137"/>
      <c r="D910" s="137"/>
      <c r="E910" s="137"/>
      <c r="F910" s="137"/>
      <c r="G910" s="137"/>
      <c r="H910" s="137"/>
      <c r="I910" s="137"/>
      <c r="J910" s="137"/>
      <c r="K910" s="137"/>
      <c r="L910" s="137"/>
      <c r="M910" s="137"/>
      <c r="N910" s="137"/>
      <c r="O910" s="137"/>
      <c r="P910" s="137"/>
      <c r="Q910" s="137"/>
      <c r="R910" s="137"/>
      <c r="S910" s="137"/>
      <c r="T910" s="137"/>
      <c r="U910" s="137"/>
      <c r="V910" s="137"/>
      <c r="W910" s="137"/>
      <c r="X910" s="137"/>
      <c r="Y910" s="137"/>
      <c r="Z910" s="137"/>
      <c r="AA910" s="137"/>
      <c r="AB910" s="137"/>
      <c r="AC910" s="137"/>
      <c r="AD910" s="137"/>
      <c r="AE910" s="137"/>
      <c r="AF910" s="137"/>
      <c r="AG910" s="137"/>
      <c r="AH910" s="137"/>
      <c r="AI910" s="137"/>
      <c r="AJ910" s="137"/>
      <c r="AK910" s="137"/>
      <c r="AL910" s="137"/>
      <c r="AM910" s="137"/>
      <c r="AN910" s="137"/>
      <c r="AO910" s="137"/>
      <c r="AP910" s="137"/>
      <c r="AQ910" s="137"/>
      <c r="AR910" s="137"/>
    </row>
    <row r="911" spans="1:44" ht="15.6" x14ac:dyDescent="0.3">
      <c r="A911" s="137"/>
      <c r="B911" s="137"/>
      <c r="C911" s="137"/>
      <c r="D911" s="137"/>
      <c r="E911" s="137"/>
      <c r="F911" s="137"/>
      <c r="G911" s="137"/>
      <c r="H911" s="137"/>
      <c r="I911" s="137"/>
      <c r="J911" s="137"/>
      <c r="K911" s="137"/>
      <c r="L911" s="137"/>
      <c r="M911" s="137"/>
      <c r="N911" s="137"/>
      <c r="O911" s="137"/>
      <c r="P911" s="137"/>
      <c r="Q911" s="137"/>
      <c r="R911" s="137"/>
      <c r="S911" s="137"/>
      <c r="T911" s="137"/>
      <c r="U911" s="137"/>
      <c r="V911" s="137"/>
      <c r="W911" s="137"/>
      <c r="X911" s="137"/>
      <c r="Y911" s="137"/>
      <c r="Z911" s="137"/>
      <c r="AA911" s="137"/>
      <c r="AB911" s="137"/>
      <c r="AC911" s="137"/>
      <c r="AD911" s="137"/>
      <c r="AE911" s="137"/>
      <c r="AF911" s="137"/>
      <c r="AG911" s="137"/>
      <c r="AH911" s="137"/>
      <c r="AI911" s="137"/>
      <c r="AJ911" s="137"/>
      <c r="AK911" s="137"/>
      <c r="AL911" s="137"/>
      <c r="AM911" s="137"/>
      <c r="AN911" s="137"/>
      <c r="AO911" s="137"/>
      <c r="AP911" s="137"/>
      <c r="AQ911" s="137"/>
      <c r="AR911" s="137"/>
    </row>
    <row r="912" spans="1:44" ht="15.6" x14ac:dyDescent="0.3">
      <c r="A912" s="137"/>
      <c r="B912" s="137"/>
      <c r="C912" s="137"/>
      <c r="D912" s="137"/>
      <c r="E912" s="137"/>
      <c r="F912" s="137"/>
      <c r="G912" s="137"/>
      <c r="H912" s="137"/>
      <c r="I912" s="137"/>
      <c r="J912" s="137"/>
      <c r="K912" s="137"/>
      <c r="L912" s="137"/>
      <c r="M912" s="137"/>
      <c r="N912" s="137"/>
      <c r="O912" s="137"/>
      <c r="P912" s="137"/>
      <c r="Q912" s="137"/>
      <c r="R912" s="137"/>
      <c r="S912" s="137"/>
      <c r="T912" s="137"/>
      <c r="U912" s="137"/>
      <c r="V912" s="137"/>
      <c r="W912" s="137"/>
      <c r="X912" s="137"/>
      <c r="Y912" s="137"/>
      <c r="Z912" s="137"/>
      <c r="AA912" s="137"/>
      <c r="AB912" s="137"/>
      <c r="AC912" s="137"/>
      <c r="AD912" s="137"/>
      <c r="AE912" s="137"/>
      <c r="AF912" s="137"/>
      <c r="AG912" s="137"/>
      <c r="AH912" s="137"/>
      <c r="AI912" s="137"/>
      <c r="AJ912" s="137"/>
      <c r="AK912" s="137"/>
      <c r="AL912" s="137"/>
      <c r="AM912" s="137"/>
      <c r="AN912" s="137"/>
      <c r="AO912" s="137"/>
      <c r="AP912" s="137"/>
      <c r="AQ912" s="137"/>
      <c r="AR912" s="137"/>
    </row>
    <row r="913" spans="1:44" ht="15.6" x14ac:dyDescent="0.3">
      <c r="A913" s="137"/>
      <c r="B913" s="137"/>
      <c r="C913" s="137"/>
      <c r="D913" s="137"/>
      <c r="E913" s="137"/>
      <c r="F913" s="137"/>
      <c r="G913" s="137"/>
      <c r="H913" s="137"/>
      <c r="I913" s="137"/>
      <c r="J913" s="137"/>
      <c r="K913" s="137"/>
      <c r="L913" s="137"/>
      <c r="M913" s="137"/>
      <c r="N913" s="137"/>
      <c r="O913" s="137"/>
      <c r="P913" s="137"/>
      <c r="Q913" s="137"/>
      <c r="R913" s="137"/>
      <c r="S913" s="137"/>
      <c r="T913" s="137"/>
      <c r="U913" s="137"/>
      <c r="V913" s="137"/>
      <c r="W913" s="137"/>
      <c r="X913" s="137"/>
      <c r="Y913" s="137"/>
      <c r="Z913" s="137"/>
      <c r="AA913" s="137"/>
      <c r="AB913" s="137"/>
      <c r="AC913" s="137"/>
      <c r="AD913" s="137"/>
      <c r="AE913" s="137"/>
      <c r="AF913" s="137"/>
      <c r="AG913" s="137"/>
      <c r="AH913" s="137"/>
      <c r="AI913" s="137"/>
      <c r="AJ913" s="137"/>
      <c r="AK913" s="137"/>
      <c r="AL913" s="137"/>
      <c r="AM913" s="137"/>
      <c r="AN913" s="137"/>
      <c r="AO913" s="137"/>
      <c r="AP913" s="137"/>
      <c r="AQ913" s="137"/>
      <c r="AR913" s="137"/>
    </row>
    <row r="914" spans="1:44" ht="15.6" x14ac:dyDescent="0.3">
      <c r="A914" s="137"/>
      <c r="B914" s="137"/>
      <c r="C914" s="137"/>
      <c r="D914" s="137"/>
      <c r="E914" s="137"/>
      <c r="F914" s="137"/>
      <c r="G914" s="137"/>
      <c r="H914" s="137"/>
      <c r="I914" s="137"/>
      <c r="J914" s="137"/>
      <c r="K914" s="137"/>
      <c r="L914" s="137"/>
      <c r="M914" s="137"/>
      <c r="N914" s="137"/>
      <c r="O914" s="137"/>
      <c r="P914" s="137"/>
      <c r="Q914" s="137"/>
      <c r="R914" s="137"/>
      <c r="S914" s="137"/>
      <c r="T914" s="137"/>
      <c r="U914" s="137"/>
      <c r="V914" s="137"/>
      <c r="W914" s="137"/>
      <c r="X914" s="137"/>
      <c r="Y914" s="137"/>
      <c r="Z914" s="137"/>
      <c r="AA914" s="137"/>
      <c r="AB914" s="137"/>
      <c r="AC914" s="137"/>
      <c r="AD914" s="137"/>
      <c r="AE914" s="137"/>
      <c r="AF914" s="137"/>
      <c r="AG914" s="137"/>
      <c r="AH914" s="137"/>
      <c r="AI914" s="137"/>
      <c r="AJ914" s="137"/>
      <c r="AK914" s="137"/>
      <c r="AL914" s="137"/>
      <c r="AM914" s="137"/>
      <c r="AN914" s="137"/>
      <c r="AO914" s="137"/>
      <c r="AP914" s="137"/>
      <c r="AQ914" s="137"/>
      <c r="AR914" s="137"/>
    </row>
    <row r="915" spans="1:44" ht="15.6" x14ac:dyDescent="0.3">
      <c r="A915" s="137"/>
      <c r="B915" s="137"/>
      <c r="C915" s="137"/>
      <c r="D915" s="137"/>
      <c r="E915" s="137"/>
      <c r="F915" s="137"/>
      <c r="G915" s="137"/>
      <c r="H915" s="137"/>
      <c r="I915" s="137"/>
      <c r="J915" s="137"/>
      <c r="K915" s="137"/>
      <c r="L915" s="137"/>
      <c r="M915" s="137"/>
      <c r="N915" s="137"/>
      <c r="O915" s="137"/>
      <c r="P915" s="137"/>
      <c r="Q915" s="137"/>
      <c r="R915" s="137"/>
      <c r="S915" s="137"/>
      <c r="T915" s="137"/>
      <c r="U915" s="137"/>
      <c r="V915" s="137"/>
      <c r="W915" s="137"/>
      <c r="X915" s="137"/>
      <c r="Y915" s="137"/>
      <c r="Z915" s="137"/>
      <c r="AA915" s="137"/>
      <c r="AB915" s="137"/>
      <c r="AC915" s="137"/>
      <c r="AD915" s="137"/>
      <c r="AE915" s="137"/>
      <c r="AF915" s="137"/>
      <c r="AG915" s="137"/>
      <c r="AH915" s="137"/>
      <c r="AI915" s="137"/>
      <c r="AJ915" s="137"/>
      <c r="AK915" s="137"/>
      <c r="AL915" s="137"/>
      <c r="AM915" s="137"/>
      <c r="AN915" s="137"/>
      <c r="AO915" s="137"/>
      <c r="AP915" s="137"/>
      <c r="AQ915" s="137"/>
      <c r="AR915" s="137"/>
    </row>
    <row r="916" spans="1:44" ht="15.6" x14ac:dyDescent="0.3">
      <c r="A916" s="137"/>
      <c r="B916" s="137"/>
      <c r="C916" s="137"/>
      <c r="D916" s="137"/>
      <c r="E916" s="137"/>
      <c r="F916" s="137"/>
      <c r="G916" s="137"/>
      <c r="H916" s="137"/>
      <c r="I916" s="137"/>
      <c r="J916" s="137"/>
      <c r="K916" s="137"/>
      <c r="L916" s="137"/>
      <c r="M916" s="137"/>
      <c r="N916" s="137"/>
      <c r="O916" s="137"/>
      <c r="P916" s="137"/>
      <c r="Q916" s="137"/>
      <c r="R916" s="137"/>
      <c r="S916" s="137"/>
      <c r="T916" s="137"/>
      <c r="U916" s="137"/>
      <c r="V916" s="137"/>
      <c r="W916" s="137"/>
      <c r="X916" s="137"/>
      <c r="Y916" s="137"/>
      <c r="Z916" s="137"/>
      <c r="AA916" s="137"/>
      <c r="AB916" s="137"/>
      <c r="AC916" s="137"/>
      <c r="AD916" s="137"/>
      <c r="AE916" s="137"/>
      <c r="AF916" s="137"/>
      <c r="AG916" s="137"/>
      <c r="AH916" s="137"/>
      <c r="AI916" s="137"/>
      <c r="AJ916" s="137"/>
      <c r="AK916" s="137"/>
      <c r="AL916" s="137"/>
      <c r="AM916" s="137"/>
      <c r="AN916" s="137"/>
      <c r="AO916" s="137"/>
      <c r="AP916" s="137"/>
      <c r="AQ916" s="137"/>
      <c r="AR916" s="137"/>
    </row>
    <row r="917" spans="1:44" ht="15.6" x14ac:dyDescent="0.3">
      <c r="A917" s="137"/>
      <c r="B917" s="137"/>
      <c r="C917" s="137"/>
      <c r="D917" s="137"/>
      <c r="E917" s="137"/>
      <c r="F917" s="137"/>
      <c r="G917" s="137"/>
      <c r="H917" s="137"/>
      <c r="I917" s="137"/>
      <c r="J917" s="137"/>
      <c r="K917" s="137"/>
      <c r="L917" s="137"/>
      <c r="M917" s="137"/>
      <c r="N917" s="137"/>
      <c r="O917" s="137"/>
      <c r="P917" s="137"/>
      <c r="Q917" s="137"/>
      <c r="R917" s="137"/>
      <c r="S917" s="137"/>
      <c r="T917" s="137"/>
      <c r="U917" s="137"/>
      <c r="V917" s="137"/>
      <c r="W917" s="137"/>
      <c r="X917" s="137"/>
      <c r="Y917" s="137"/>
      <c r="Z917" s="137"/>
      <c r="AA917" s="137"/>
      <c r="AB917" s="137"/>
      <c r="AC917" s="137"/>
      <c r="AD917" s="137"/>
      <c r="AE917" s="137"/>
      <c r="AF917" s="137"/>
      <c r="AG917" s="137"/>
      <c r="AH917" s="137"/>
      <c r="AI917" s="137"/>
      <c r="AJ917" s="137"/>
      <c r="AK917" s="137"/>
      <c r="AL917" s="137"/>
      <c r="AM917" s="137"/>
      <c r="AN917" s="137"/>
      <c r="AO917" s="137"/>
      <c r="AP917" s="137"/>
      <c r="AQ917" s="137"/>
      <c r="AR917" s="137"/>
    </row>
    <row r="918" spans="1:44" ht="15.6" x14ac:dyDescent="0.3">
      <c r="A918" s="137"/>
      <c r="B918" s="137"/>
      <c r="C918" s="137"/>
      <c r="D918" s="137"/>
      <c r="E918" s="137"/>
      <c r="F918" s="137"/>
      <c r="G918" s="137"/>
      <c r="H918" s="137"/>
      <c r="I918" s="137"/>
      <c r="J918" s="137"/>
      <c r="K918" s="137"/>
      <c r="L918" s="137"/>
      <c r="M918" s="137"/>
      <c r="N918" s="137"/>
      <c r="O918" s="137"/>
      <c r="P918" s="137"/>
      <c r="Q918" s="137"/>
      <c r="R918" s="137"/>
      <c r="S918" s="137"/>
      <c r="T918" s="137"/>
      <c r="U918" s="137"/>
      <c r="V918" s="137"/>
      <c r="W918" s="137"/>
      <c r="X918" s="137"/>
      <c r="Y918" s="137"/>
      <c r="Z918" s="137"/>
      <c r="AA918" s="137"/>
      <c r="AB918" s="137"/>
      <c r="AC918" s="137"/>
      <c r="AD918" s="137"/>
      <c r="AE918" s="137"/>
      <c r="AF918" s="137"/>
      <c r="AG918" s="137"/>
      <c r="AH918" s="137"/>
      <c r="AI918" s="137"/>
      <c r="AJ918" s="137"/>
      <c r="AK918" s="137"/>
      <c r="AL918" s="137"/>
      <c r="AM918" s="137"/>
      <c r="AN918" s="137"/>
      <c r="AO918" s="137"/>
      <c r="AP918" s="137"/>
      <c r="AQ918" s="137"/>
      <c r="AR918" s="137"/>
    </row>
    <row r="919" spans="1:44" ht="15.6" x14ac:dyDescent="0.3">
      <c r="A919" s="137"/>
      <c r="B919" s="137"/>
      <c r="C919" s="137"/>
      <c r="D919" s="137"/>
      <c r="E919" s="137"/>
      <c r="F919" s="137"/>
      <c r="G919" s="137"/>
      <c r="H919" s="137"/>
      <c r="I919" s="137"/>
      <c r="J919" s="137"/>
      <c r="K919" s="137"/>
      <c r="L919" s="137"/>
      <c r="M919" s="137"/>
      <c r="N919" s="137"/>
      <c r="O919" s="137"/>
      <c r="P919" s="137"/>
      <c r="Q919" s="137"/>
      <c r="R919" s="137"/>
      <c r="S919" s="137"/>
      <c r="T919" s="137"/>
      <c r="U919" s="137"/>
      <c r="V919" s="137"/>
      <c r="W919" s="137"/>
      <c r="X919" s="137"/>
      <c r="Y919" s="137"/>
      <c r="Z919" s="137"/>
      <c r="AA919" s="137"/>
      <c r="AB919" s="137"/>
      <c r="AC919" s="137"/>
      <c r="AD919" s="137"/>
      <c r="AE919" s="137"/>
      <c r="AF919" s="137"/>
      <c r="AG919" s="137"/>
      <c r="AH919" s="137"/>
      <c r="AI919" s="137"/>
      <c r="AJ919" s="137"/>
      <c r="AK919" s="137"/>
      <c r="AL919" s="137"/>
      <c r="AM919" s="137"/>
      <c r="AN919" s="137"/>
      <c r="AO919" s="137"/>
      <c r="AP919" s="137"/>
      <c r="AQ919" s="137"/>
      <c r="AR919" s="137"/>
    </row>
    <row r="920" spans="1:44" ht="15.6" x14ac:dyDescent="0.3">
      <c r="A920" s="137"/>
      <c r="B920" s="137"/>
      <c r="C920" s="137"/>
      <c r="D920" s="137"/>
      <c r="E920" s="137"/>
      <c r="F920" s="137"/>
      <c r="G920" s="137"/>
      <c r="H920" s="137"/>
      <c r="I920" s="137"/>
      <c r="J920" s="137"/>
      <c r="K920" s="137"/>
      <c r="L920" s="137"/>
      <c r="M920" s="137"/>
      <c r="N920" s="137"/>
      <c r="O920" s="137"/>
      <c r="P920" s="137"/>
      <c r="Q920" s="137"/>
      <c r="R920" s="137"/>
      <c r="S920" s="137"/>
      <c r="T920" s="137"/>
      <c r="U920" s="137"/>
      <c r="V920" s="137"/>
      <c r="W920" s="137"/>
      <c r="X920" s="137"/>
      <c r="Y920" s="137"/>
      <c r="Z920" s="137"/>
      <c r="AA920" s="137"/>
      <c r="AB920" s="137"/>
      <c r="AC920" s="137"/>
      <c r="AD920" s="137"/>
      <c r="AE920" s="137"/>
      <c r="AF920" s="137"/>
      <c r="AG920" s="137"/>
      <c r="AH920" s="137"/>
      <c r="AI920" s="137"/>
      <c r="AJ920" s="137"/>
      <c r="AK920" s="137"/>
      <c r="AL920" s="137"/>
      <c r="AM920" s="137"/>
      <c r="AN920" s="137"/>
      <c r="AO920" s="137"/>
      <c r="AP920" s="137"/>
      <c r="AQ920" s="137"/>
      <c r="AR920" s="137"/>
    </row>
    <row r="921" spans="1:44" ht="15.6" x14ac:dyDescent="0.3">
      <c r="A921" s="137"/>
      <c r="B921" s="137"/>
      <c r="C921" s="137"/>
      <c r="D921" s="137"/>
      <c r="E921" s="137"/>
      <c r="F921" s="137"/>
      <c r="G921" s="137"/>
      <c r="H921" s="137"/>
      <c r="I921" s="137"/>
      <c r="J921" s="137"/>
      <c r="K921" s="137"/>
      <c r="L921" s="137"/>
      <c r="M921" s="137"/>
      <c r="N921" s="137"/>
      <c r="O921" s="137"/>
      <c r="P921" s="137"/>
      <c r="Q921" s="137"/>
      <c r="R921" s="137"/>
      <c r="S921" s="137"/>
      <c r="T921" s="137"/>
      <c r="U921" s="137"/>
      <c r="V921" s="137"/>
      <c r="W921" s="137"/>
      <c r="X921" s="137"/>
      <c r="Y921" s="137"/>
      <c r="Z921" s="137"/>
      <c r="AA921" s="137"/>
      <c r="AB921" s="137"/>
      <c r="AC921" s="137"/>
      <c r="AD921" s="137"/>
      <c r="AE921" s="137"/>
      <c r="AF921" s="137"/>
      <c r="AG921" s="137"/>
      <c r="AH921" s="137"/>
      <c r="AI921" s="137"/>
      <c r="AJ921" s="137"/>
      <c r="AK921" s="137"/>
      <c r="AL921" s="137"/>
      <c r="AM921" s="137"/>
      <c r="AN921" s="137"/>
      <c r="AO921" s="137"/>
      <c r="AP921" s="137"/>
      <c r="AQ921" s="137"/>
      <c r="AR921" s="137"/>
    </row>
    <row r="922" spans="1:44" ht="15.6" x14ac:dyDescent="0.3">
      <c r="A922" s="137"/>
      <c r="B922" s="137"/>
      <c r="C922" s="137"/>
      <c r="D922" s="137"/>
      <c r="E922" s="137"/>
      <c r="F922" s="137"/>
      <c r="G922" s="137"/>
      <c r="H922" s="137"/>
      <c r="I922" s="137"/>
      <c r="J922" s="137"/>
      <c r="K922" s="137"/>
      <c r="L922" s="137"/>
      <c r="M922" s="137"/>
      <c r="N922" s="137"/>
      <c r="O922" s="137"/>
      <c r="P922" s="137"/>
      <c r="Q922" s="137"/>
      <c r="R922" s="137"/>
      <c r="S922" s="137"/>
      <c r="T922" s="137"/>
      <c r="U922" s="137"/>
      <c r="V922" s="137"/>
      <c r="W922" s="137"/>
      <c r="X922" s="137"/>
      <c r="Y922" s="137"/>
      <c r="Z922" s="137"/>
      <c r="AA922" s="137"/>
      <c r="AB922" s="137"/>
      <c r="AC922" s="137"/>
      <c r="AD922" s="137"/>
      <c r="AE922" s="137"/>
      <c r="AF922" s="137"/>
      <c r="AG922" s="137"/>
      <c r="AH922" s="137"/>
      <c r="AI922" s="137"/>
      <c r="AJ922" s="137"/>
      <c r="AK922" s="137"/>
      <c r="AL922" s="137"/>
      <c r="AM922" s="137"/>
      <c r="AN922" s="137"/>
      <c r="AO922" s="137"/>
      <c r="AP922" s="137"/>
      <c r="AQ922" s="137"/>
      <c r="AR922" s="137"/>
    </row>
    <row r="923" spans="1:44" ht="15.6" x14ac:dyDescent="0.3">
      <c r="A923" s="137"/>
      <c r="B923" s="137"/>
      <c r="C923" s="137"/>
      <c r="D923" s="137"/>
      <c r="E923" s="137"/>
      <c r="F923" s="137"/>
      <c r="G923" s="137"/>
      <c r="H923" s="137"/>
      <c r="I923" s="137"/>
      <c r="J923" s="137"/>
      <c r="K923" s="137"/>
      <c r="L923" s="137"/>
      <c r="M923" s="137"/>
      <c r="N923" s="137"/>
      <c r="O923" s="137"/>
      <c r="P923" s="137"/>
      <c r="Q923" s="137"/>
      <c r="R923" s="137"/>
      <c r="S923" s="137"/>
      <c r="T923" s="137"/>
      <c r="U923" s="137"/>
      <c r="V923" s="137"/>
      <c r="W923" s="137"/>
      <c r="X923" s="137"/>
      <c r="Y923" s="137"/>
      <c r="Z923" s="137"/>
      <c r="AA923" s="137"/>
      <c r="AB923" s="137"/>
      <c r="AC923" s="137"/>
      <c r="AD923" s="137"/>
      <c r="AE923" s="137"/>
      <c r="AF923" s="137"/>
      <c r="AG923" s="137"/>
      <c r="AH923" s="137"/>
      <c r="AI923" s="137"/>
      <c r="AJ923" s="137"/>
      <c r="AK923" s="137"/>
      <c r="AL923" s="137"/>
      <c r="AM923" s="137"/>
      <c r="AN923" s="137"/>
      <c r="AO923" s="137"/>
      <c r="AP923" s="137"/>
      <c r="AQ923" s="137"/>
      <c r="AR923" s="137"/>
    </row>
    <row r="924" spans="1:44" ht="15.6" x14ac:dyDescent="0.3">
      <c r="A924" s="137"/>
      <c r="B924" s="137"/>
      <c r="C924" s="137"/>
      <c r="D924" s="137"/>
      <c r="E924" s="137"/>
      <c r="F924" s="137"/>
      <c r="G924" s="137"/>
      <c r="H924" s="137"/>
      <c r="I924" s="137"/>
      <c r="J924" s="137"/>
      <c r="K924" s="137"/>
      <c r="L924" s="137"/>
      <c r="M924" s="137"/>
      <c r="N924" s="137"/>
      <c r="O924" s="137"/>
      <c r="P924" s="137"/>
      <c r="Q924" s="137"/>
      <c r="R924" s="137"/>
      <c r="S924" s="137"/>
      <c r="T924" s="137"/>
      <c r="U924" s="137"/>
      <c r="V924" s="137"/>
      <c r="W924" s="137"/>
      <c r="X924" s="137"/>
      <c r="Y924" s="137"/>
      <c r="Z924" s="137"/>
      <c r="AA924" s="137"/>
      <c r="AB924" s="137"/>
      <c r="AC924" s="137"/>
      <c r="AD924" s="137"/>
      <c r="AE924" s="137"/>
      <c r="AF924" s="137"/>
      <c r="AG924" s="137"/>
      <c r="AH924" s="137"/>
      <c r="AI924" s="137"/>
      <c r="AJ924" s="137"/>
      <c r="AK924" s="137"/>
      <c r="AL924" s="137"/>
      <c r="AM924" s="137"/>
      <c r="AN924" s="137"/>
      <c r="AO924" s="137"/>
      <c r="AP924" s="137"/>
      <c r="AQ924" s="137"/>
      <c r="AR924" s="137"/>
    </row>
    <row r="925" spans="1:44" ht="15.6" x14ac:dyDescent="0.3">
      <c r="A925" s="137"/>
      <c r="B925" s="137"/>
      <c r="C925" s="137"/>
      <c r="D925" s="137"/>
      <c r="E925" s="137"/>
      <c r="F925" s="137"/>
      <c r="G925" s="137"/>
      <c r="H925" s="137"/>
      <c r="I925" s="137"/>
      <c r="J925" s="137"/>
      <c r="K925" s="137"/>
      <c r="L925" s="137"/>
      <c r="M925" s="137"/>
      <c r="N925" s="137"/>
      <c r="O925" s="137"/>
      <c r="P925" s="137"/>
      <c r="Q925" s="137"/>
      <c r="R925" s="137"/>
      <c r="S925" s="137"/>
      <c r="T925" s="137"/>
      <c r="U925" s="137"/>
      <c r="V925" s="137"/>
      <c r="W925" s="137"/>
      <c r="X925" s="137"/>
      <c r="Y925" s="137"/>
      <c r="Z925" s="137"/>
      <c r="AA925" s="137"/>
      <c r="AB925" s="137"/>
      <c r="AC925" s="137"/>
      <c r="AD925" s="137"/>
      <c r="AE925" s="137"/>
      <c r="AF925" s="137"/>
      <c r="AG925" s="137"/>
      <c r="AH925" s="137"/>
      <c r="AI925" s="137"/>
      <c r="AJ925" s="137"/>
      <c r="AK925" s="137"/>
      <c r="AL925" s="137"/>
      <c r="AM925" s="137"/>
      <c r="AN925" s="137"/>
      <c r="AO925" s="137"/>
      <c r="AP925" s="137"/>
      <c r="AQ925" s="137"/>
      <c r="AR925" s="137"/>
    </row>
    <row r="926" spans="1:44" ht="15.6" x14ac:dyDescent="0.3">
      <c r="A926" s="137"/>
      <c r="B926" s="137"/>
      <c r="C926" s="137"/>
      <c r="D926" s="137"/>
      <c r="E926" s="137"/>
      <c r="F926" s="137"/>
      <c r="G926" s="137"/>
      <c r="H926" s="137"/>
      <c r="I926" s="137"/>
      <c r="J926" s="137"/>
      <c r="K926" s="137"/>
      <c r="L926" s="137"/>
      <c r="M926" s="137"/>
      <c r="N926" s="137"/>
      <c r="O926" s="137"/>
      <c r="P926" s="137"/>
      <c r="Q926" s="137"/>
      <c r="R926" s="137"/>
      <c r="S926" s="137"/>
      <c r="T926" s="137"/>
      <c r="U926" s="137"/>
      <c r="V926" s="137"/>
      <c r="W926" s="137"/>
      <c r="X926" s="137"/>
      <c r="Y926" s="137"/>
      <c r="Z926" s="137"/>
      <c r="AA926" s="137"/>
      <c r="AB926" s="137"/>
      <c r="AC926" s="137"/>
      <c r="AD926" s="137"/>
      <c r="AE926" s="137"/>
      <c r="AF926" s="137"/>
      <c r="AG926" s="137"/>
      <c r="AH926" s="137"/>
      <c r="AI926" s="137"/>
      <c r="AJ926" s="137"/>
      <c r="AK926" s="137"/>
      <c r="AL926" s="137"/>
      <c r="AM926" s="137"/>
      <c r="AN926" s="137"/>
      <c r="AO926" s="137"/>
      <c r="AP926" s="137"/>
      <c r="AQ926" s="137"/>
      <c r="AR926" s="137"/>
    </row>
    <row r="927" spans="1:44" ht="15.6" x14ac:dyDescent="0.3">
      <c r="A927" s="137"/>
      <c r="B927" s="137"/>
      <c r="C927" s="137"/>
      <c r="D927" s="137"/>
      <c r="E927" s="137"/>
      <c r="F927" s="137"/>
      <c r="G927" s="137"/>
      <c r="H927" s="137"/>
      <c r="I927" s="137"/>
      <c r="J927" s="137"/>
      <c r="K927" s="137"/>
      <c r="L927" s="137"/>
      <c r="M927" s="137"/>
      <c r="N927" s="137"/>
      <c r="O927" s="137"/>
      <c r="P927" s="137"/>
      <c r="Q927" s="137"/>
      <c r="R927" s="137"/>
      <c r="S927" s="137"/>
      <c r="T927" s="137"/>
      <c r="U927" s="137"/>
      <c r="V927" s="137"/>
      <c r="W927" s="137"/>
      <c r="X927" s="137"/>
      <c r="Y927" s="137"/>
      <c r="Z927" s="137"/>
      <c r="AA927" s="137"/>
      <c r="AB927" s="137"/>
      <c r="AC927" s="137"/>
      <c r="AD927" s="137"/>
      <c r="AE927" s="137"/>
      <c r="AF927" s="137"/>
      <c r="AG927" s="137"/>
      <c r="AH927" s="137"/>
      <c r="AI927" s="137"/>
      <c r="AJ927" s="137"/>
      <c r="AK927" s="137"/>
      <c r="AL927" s="137"/>
      <c r="AM927" s="137"/>
      <c r="AN927" s="137"/>
      <c r="AO927" s="137"/>
      <c r="AP927" s="137"/>
      <c r="AQ927" s="137"/>
      <c r="AR927" s="137"/>
    </row>
    <row r="928" spans="1:44" ht="15.6" x14ac:dyDescent="0.3">
      <c r="A928" s="137"/>
      <c r="B928" s="137"/>
      <c r="C928" s="137"/>
      <c r="D928" s="137"/>
      <c r="E928" s="137"/>
      <c r="F928" s="137"/>
      <c r="G928" s="137"/>
      <c r="H928" s="137"/>
      <c r="I928" s="137"/>
      <c r="J928" s="137"/>
      <c r="K928" s="137"/>
      <c r="L928" s="137"/>
      <c r="M928" s="137"/>
      <c r="N928" s="137"/>
      <c r="O928" s="137"/>
      <c r="P928" s="137"/>
      <c r="Q928" s="137"/>
      <c r="R928" s="137"/>
      <c r="S928" s="137"/>
      <c r="T928" s="137"/>
      <c r="U928" s="137"/>
      <c r="V928" s="137"/>
      <c r="W928" s="137"/>
      <c r="X928" s="137"/>
      <c r="Y928" s="137"/>
      <c r="Z928" s="137"/>
      <c r="AA928" s="137"/>
      <c r="AB928" s="137"/>
      <c r="AC928" s="137"/>
      <c r="AD928" s="137"/>
      <c r="AE928" s="137"/>
      <c r="AF928" s="137"/>
      <c r="AG928" s="137"/>
      <c r="AH928" s="137"/>
      <c r="AI928" s="137"/>
      <c r="AJ928" s="137"/>
      <c r="AK928" s="137"/>
      <c r="AL928" s="137"/>
      <c r="AM928" s="137"/>
      <c r="AN928" s="137"/>
      <c r="AO928" s="137"/>
      <c r="AP928" s="137"/>
      <c r="AQ928" s="137"/>
      <c r="AR928" s="137"/>
    </row>
    <row r="929" spans="1:44" ht="15.6" x14ac:dyDescent="0.3">
      <c r="A929" s="137"/>
      <c r="B929" s="137"/>
      <c r="C929" s="137"/>
      <c r="D929" s="137"/>
      <c r="E929" s="137"/>
      <c r="F929" s="137"/>
      <c r="G929" s="137"/>
      <c r="H929" s="137"/>
      <c r="I929" s="137"/>
      <c r="J929" s="137"/>
      <c r="K929" s="137"/>
      <c r="L929" s="137"/>
      <c r="M929" s="137"/>
      <c r="N929" s="137"/>
      <c r="O929" s="137"/>
      <c r="P929" s="137"/>
      <c r="Q929" s="137"/>
      <c r="R929" s="137"/>
      <c r="S929" s="137"/>
      <c r="T929" s="137"/>
      <c r="U929" s="137"/>
      <c r="V929" s="137"/>
      <c r="W929" s="137"/>
      <c r="X929" s="137"/>
      <c r="Y929" s="137"/>
      <c r="Z929" s="137"/>
      <c r="AA929" s="137"/>
      <c r="AB929" s="137"/>
      <c r="AC929" s="137"/>
      <c r="AD929" s="137"/>
      <c r="AE929" s="137"/>
      <c r="AF929" s="137"/>
      <c r="AG929" s="137"/>
      <c r="AH929" s="137"/>
      <c r="AI929" s="137"/>
      <c r="AJ929" s="137"/>
      <c r="AK929" s="137"/>
      <c r="AL929" s="137"/>
      <c r="AM929" s="137"/>
      <c r="AN929" s="137"/>
      <c r="AO929" s="137"/>
      <c r="AP929" s="137"/>
      <c r="AQ929" s="137"/>
      <c r="AR929" s="137"/>
    </row>
    <row r="930" spans="1:44" ht="15.6" x14ac:dyDescent="0.3">
      <c r="A930" s="137"/>
      <c r="B930" s="137"/>
      <c r="C930" s="137"/>
      <c r="D930" s="137"/>
      <c r="E930" s="137"/>
      <c r="F930" s="137"/>
      <c r="G930" s="137"/>
      <c r="H930" s="137"/>
      <c r="I930" s="137"/>
      <c r="J930" s="137"/>
      <c r="K930" s="137"/>
      <c r="L930" s="137"/>
      <c r="M930" s="137"/>
      <c r="N930" s="137"/>
      <c r="O930" s="137"/>
      <c r="P930" s="137"/>
      <c r="Q930" s="137"/>
      <c r="R930" s="137"/>
      <c r="S930" s="137"/>
      <c r="T930" s="137"/>
      <c r="U930" s="137"/>
      <c r="V930" s="137"/>
      <c r="W930" s="137"/>
      <c r="X930" s="137"/>
      <c r="Y930" s="137"/>
      <c r="Z930" s="137"/>
      <c r="AA930" s="137"/>
      <c r="AB930" s="137"/>
      <c r="AC930" s="137"/>
      <c r="AD930" s="137"/>
      <c r="AE930" s="137"/>
      <c r="AF930" s="137"/>
      <c r="AG930" s="137"/>
      <c r="AH930" s="137"/>
      <c r="AI930" s="137"/>
      <c r="AJ930" s="137"/>
      <c r="AK930" s="137"/>
      <c r="AL930" s="137"/>
      <c r="AM930" s="137"/>
      <c r="AN930" s="137"/>
      <c r="AO930" s="137"/>
      <c r="AP930" s="137"/>
      <c r="AQ930" s="137"/>
      <c r="AR930" s="137"/>
    </row>
    <row r="931" spans="1:44" ht="15.6" x14ac:dyDescent="0.3">
      <c r="A931" s="137"/>
      <c r="B931" s="137"/>
      <c r="C931" s="137"/>
      <c r="D931" s="137"/>
      <c r="E931" s="137"/>
      <c r="F931" s="137"/>
      <c r="G931" s="137"/>
      <c r="H931" s="137"/>
      <c r="I931" s="137"/>
      <c r="J931" s="137"/>
      <c r="K931" s="137"/>
      <c r="L931" s="137"/>
      <c r="M931" s="137"/>
      <c r="N931" s="137"/>
      <c r="O931" s="137"/>
      <c r="P931" s="137"/>
      <c r="Q931" s="137"/>
      <c r="R931" s="137"/>
      <c r="S931" s="137"/>
      <c r="T931" s="137"/>
      <c r="U931" s="137"/>
      <c r="V931" s="137"/>
      <c r="W931" s="137"/>
      <c r="X931" s="137"/>
      <c r="Y931" s="137"/>
      <c r="Z931" s="137"/>
      <c r="AA931" s="137"/>
      <c r="AB931" s="137"/>
      <c r="AC931" s="137"/>
      <c r="AD931" s="137"/>
      <c r="AE931" s="137"/>
      <c r="AF931" s="137"/>
      <c r="AG931" s="137"/>
      <c r="AH931" s="137"/>
      <c r="AI931" s="137"/>
      <c r="AJ931" s="137"/>
      <c r="AK931" s="137"/>
      <c r="AL931" s="137"/>
      <c r="AM931" s="137"/>
      <c r="AN931" s="137"/>
      <c r="AO931" s="137"/>
      <c r="AP931" s="137"/>
      <c r="AQ931" s="137"/>
      <c r="AR931" s="137"/>
    </row>
    <row r="932" spans="1:44" ht="15.6" x14ac:dyDescent="0.3">
      <c r="A932" s="137"/>
      <c r="B932" s="137"/>
      <c r="C932" s="137"/>
      <c r="D932" s="137"/>
      <c r="E932" s="137"/>
      <c r="F932" s="137"/>
      <c r="G932" s="137"/>
      <c r="H932" s="137"/>
      <c r="I932" s="137"/>
      <c r="J932" s="137"/>
      <c r="K932" s="137"/>
      <c r="L932" s="137"/>
      <c r="M932" s="137"/>
      <c r="N932" s="137"/>
      <c r="O932" s="137"/>
      <c r="P932" s="137"/>
      <c r="Q932" s="137"/>
      <c r="R932" s="137"/>
      <c r="S932" s="137"/>
      <c r="T932" s="137"/>
      <c r="U932" s="137"/>
      <c r="V932" s="137"/>
      <c r="W932" s="137"/>
      <c r="X932" s="137"/>
      <c r="Y932" s="137"/>
      <c r="Z932" s="137"/>
      <c r="AA932" s="137"/>
      <c r="AB932" s="137"/>
      <c r="AC932" s="137"/>
      <c r="AD932" s="137"/>
      <c r="AE932" s="137"/>
      <c r="AF932" s="137"/>
      <c r="AG932" s="137"/>
      <c r="AH932" s="137"/>
      <c r="AI932" s="137"/>
      <c r="AJ932" s="137"/>
      <c r="AK932" s="137"/>
      <c r="AL932" s="137"/>
      <c r="AM932" s="137"/>
      <c r="AN932" s="137"/>
      <c r="AO932" s="137"/>
      <c r="AP932" s="137"/>
      <c r="AQ932" s="137"/>
      <c r="AR932" s="137"/>
    </row>
    <row r="933" spans="1:44" ht="15.6" x14ac:dyDescent="0.3">
      <c r="A933" s="137"/>
      <c r="B933" s="137"/>
      <c r="C933" s="137"/>
      <c r="D933" s="137"/>
      <c r="E933" s="137"/>
      <c r="F933" s="137"/>
      <c r="G933" s="137"/>
      <c r="H933" s="137"/>
      <c r="I933" s="137"/>
      <c r="J933" s="137"/>
      <c r="K933" s="137"/>
      <c r="L933" s="137"/>
      <c r="M933" s="137"/>
      <c r="N933" s="137"/>
      <c r="O933" s="137"/>
      <c r="P933" s="137"/>
      <c r="Q933" s="137"/>
      <c r="R933" s="137"/>
      <c r="S933" s="137"/>
      <c r="T933" s="137"/>
      <c r="U933" s="137"/>
      <c r="V933" s="137"/>
      <c r="W933" s="137"/>
      <c r="X933" s="137"/>
      <c r="Y933" s="137"/>
      <c r="Z933" s="137"/>
      <c r="AA933" s="137"/>
      <c r="AB933" s="137"/>
      <c r="AC933" s="137"/>
      <c r="AD933" s="137"/>
      <c r="AE933" s="137"/>
      <c r="AF933" s="137"/>
      <c r="AG933" s="137"/>
      <c r="AH933" s="137"/>
      <c r="AI933" s="137"/>
      <c r="AJ933" s="137"/>
      <c r="AK933" s="137"/>
      <c r="AL933" s="137"/>
      <c r="AM933" s="137"/>
      <c r="AN933" s="137"/>
      <c r="AO933" s="137"/>
      <c r="AP933" s="137"/>
      <c r="AQ933" s="137"/>
      <c r="AR933" s="137"/>
    </row>
    <row r="934" spans="1:44" ht="15.6" x14ac:dyDescent="0.3">
      <c r="A934" s="137"/>
      <c r="B934" s="137"/>
      <c r="C934" s="137"/>
      <c r="D934" s="137"/>
      <c r="E934" s="137"/>
      <c r="F934" s="137"/>
      <c r="G934" s="137"/>
      <c r="H934" s="137"/>
      <c r="I934" s="137"/>
      <c r="J934" s="137"/>
      <c r="K934" s="137"/>
      <c r="L934" s="137"/>
      <c r="M934" s="137"/>
      <c r="N934" s="137"/>
      <c r="O934" s="137"/>
      <c r="P934" s="137"/>
      <c r="Q934" s="137"/>
      <c r="R934" s="137"/>
      <c r="S934" s="137"/>
      <c r="T934" s="137"/>
      <c r="U934" s="137"/>
      <c r="V934" s="137"/>
      <c r="W934" s="137"/>
      <c r="X934" s="137"/>
      <c r="Y934" s="137"/>
      <c r="Z934" s="137"/>
      <c r="AA934" s="137"/>
      <c r="AB934" s="137"/>
      <c r="AC934" s="137"/>
      <c r="AD934" s="137"/>
      <c r="AE934" s="137"/>
      <c r="AF934" s="137"/>
      <c r="AG934" s="137"/>
      <c r="AH934" s="137"/>
      <c r="AI934" s="137"/>
      <c r="AJ934" s="137"/>
      <c r="AK934" s="137"/>
      <c r="AL934" s="137"/>
      <c r="AM934" s="137"/>
      <c r="AN934" s="137"/>
      <c r="AO934" s="137"/>
      <c r="AP934" s="137"/>
      <c r="AQ934" s="137"/>
      <c r="AR934" s="137"/>
    </row>
    <row r="935" spans="1:44" ht="15.6" x14ac:dyDescent="0.3">
      <c r="A935" s="137"/>
      <c r="B935" s="137"/>
      <c r="C935" s="137"/>
      <c r="D935" s="137"/>
      <c r="E935" s="137"/>
      <c r="F935" s="137"/>
      <c r="G935" s="137"/>
      <c r="H935" s="137"/>
      <c r="I935" s="137"/>
      <c r="J935" s="137"/>
      <c r="K935" s="137"/>
      <c r="L935" s="137"/>
      <c r="M935" s="137"/>
      <c r="N935" s="137"/>
      <c r="O935" s="137"/>
      <c r="P935" s="137"/>
      <c r="Q935" s="137"/>
      <c r="R935" s="137"/>
      <c r="S935" s="137"/>
      <c r="T935" s="137"/>
      <c r="U935" s="137"/>
      <c r="V935" s="137"/>
      <c r="W935" s="137"/>
      <c r="X935" s="137"/>
      <c r="Y935" s="137"/>
      <c r="Z935" s="137"/>
      <c r="AA935" s="137"/>
      <c r="AB935" s="137"/>
      <c r="AC935" s="137"/>
      <c r="AD935" s="137"/>
      <c r="AE935" s="137"/>
      <c r="AF935" s="137"/>
      <c r="AG935" s="137"/>
      <c r="AH935" s="137"/>
      <c r="AI935" s="137"/>
      <c r="AJ935" s="137"/>
      <c r="AK935" s="137"/>
      <c r="AL935" s="137"/>
      <c r="AM935" s="137"/>
      <c r="AN935" s="137"/>
      <c r="AO935" s="137"/>
      <c r="AP935" s="137"/>
      <c r="AQ935" s="137"/>
      <c r="AR935" s="137"/>
    </row>
    <row r="936" spans="1:44" ht="15.6" x14ac:dyDescent="0.3">
      <c r="A936" s="137"/>
      <c r="B936" s="137"/>
      <c r="C936" s="137"/>
      <c r="D936" s="137"/>
      <c r="E936" s="137"/>
      <c r="F936" s="137"/>
      <c r="G936" s="137"/>
      <c r="H936" s="137"/>
      <c r="I936" s="137"/>
      <c r="J936" s="137"/>
      <c r="K936" s="137"/>
      <c r="L936" s="137"/>
      <c r="M936" s="137"/>
      <c r="N936" s="137"/>
      <c r="O936" s="137"/>
      <c r="P936" s="137"/>
      <c r="Q936" s="137"/>
      <c r="R936" s="137"/>
      <c r="S936" s="137"/>
      <c r="T936" s="137"/>
      <c r="U936" s="137"/>
      <c r="V936" s="137"/>
      <c r="W936" s="137"/>
      <c r="X936" s="137"/>
      <c r="Y936" s="137"/>
      <c r="Z936" s="137"/>
      <c r="AA936" s="137"/>
      <c r="AB936" s="137"/>
      <c r="AC936" s="137"/>
      <c r="AD936" s="137"/>
      <c r="AE936" s="137"/>
      <c r="AF936" s="137"/>
      <c r="AG936" s="137"/>
      <c r="AH936" s="137"/>
      <c r="AI936" s="137"/>
      <c r="AJ936" s="137"/>
      <c r="AK936" s="137"/>
      <c r="AL936" s="137"/>
      <c r="AM936" s="137"/>
      <c r="AN936" s="137"/>
      <c r="AO936" s="137"/>
      <c r="AP936" s="137"/>
      <c r="AQ936" s="137"/>
      <c r="AR936" s="137"/>
    </row>
    <row r="937" spans="1:44" ht="15.6" x14ac:dyDescent="0.3">
      <c r="A937" s="137"/>
      <c r="B937" s="137"/>
      <c r="C937" s="137"/>
      <c r="D937" s="137"/>
      <c r="E937" s="137"/>
      <c r="F937" s="137"/>
      <c r="G937" s="137"/>
      <c r="H937" s="137"/>
      <c r="I937" s="137"/>
      <c r="J937" s="137"/>
      <c r="K937" s="137"/>
      <c r="L937" s="137"/>
      <c r="M937" s="137"/>
      <c r="N937" s="137"/>
      <c r="O937" s="137"/>
      <c r="P937" s="137"/>
      <c r="Q937" s="137"/>
      <c r="R937" s="137"/>
      <c r="S937" s="137"/>
      <c r="T937" s="137"/>
      <c r="U937" s="137"/>
      <c r="V937" s="137"/>
      <c r="W937" s="137"/>
      <c r="X937" s="137"/>
      <c r="Y937" s="137"/>
      <c r="Z937" s="137"/>
      <c r="AA937" s="137"/>
      <c r="AB937" s="137"/>
      <c r="AC937" s="137"/>
      <c r="AD937" s="137"/>
      <c r="AE937" s="137"/>
      <c r="AF937" s="137"/>
      <c r="AG937" s="137"/>
      <c r="AH937" s="137"/>
      <c r="AI937" s="137"/>
      <c r="AJ937" s="137"/>
      <c r="AK937" s="137"/>
      <c r="AL937" s="137"/>
      <c r="AM937" s="137"/>
      <c r="AN937" s="137"/>
      <c r="AO937" s="137"/>
      <c r="AP937" s="137"/>
      <c r="AQ937" s="137"/>
      <c r="AR937" s="137"/>
    </row>
    <row r="938" spans="1:44" ht="15.6" x14ac:dyDescent="0.3">
      <c r="A938" s="137"/>
      <c r="B938" s="137"/>
      <c r="C938" s="137"/>
      <c r="D938" s="137"/>
      <c r="E938" s="137"/>
      <c r="F938" s="137"/>
      <c r="G938" s="137"/>
      <c r="H938" s="137"/>
      <c r="I938" s="137"/>
      <c r="J938" s="137"/>
      <c r="K938" s="137"/>
      <c r="L938" s="137"/>
      <c r="M938" s="137"/>
      <c r="N938" s="137"/>
      <c r="O938" s="137"/>
      <c r="P938" s="137"/>
      <c r="Q938" s="137"/>
      <c r="R938" s="137"/>
      <c r="S938" s="137"/>
      <c r="T938" s="137"/>
      <c r="U938" s="137"/>
      <c r="V938" s="137"/>
      <c r="W938" s="137"/>
      <c r="X938" s="137"/>
      <c r="Y938" s="137"/>
      <c r="Z938" s="137"/>
      <c r="AA938" s="137"/>
      <c r="AB938" s="137"/>
      <c r="AC938" s="137"/>
      <c r="AD938" s="137"/>
      <c r="AE938" s="137"/>
      <c r="AF938" s="137"/>
      <c r="AG938" s="137"/>
      <c r="AH938" s="137"/>
      <c r="AI938" s="137"/>
      <c r="AJ938" s="137"/>
      <c r="AK938" s="137"/>
      <c r="AL938" s="137"/>
      <c r="AM938" s="137"/>
      <c r="AN938" s="137"/>
      <c r="AO938" s="137"/>
      <c r="AP938" s="137"/>
      <c r="AQ938" s="137"/>
      <c r="AR938" s="137"/>
    </row>
    <row r="939" spans="1:44" ht="15.6" x14ac:dyDescent="0.3">
      <c r="A939" s="137"/>
      <c r="B939" s="137"/>
      <c r="C939" s="137"/>
      <c r="D939" s="137"/>
      <c r="E939" s="137"/>
      <c r="F939" s="137"/>
      <c r="G939" s="137"/>
      <c r="H939" s="137"/>
      <c r="I939" s="137"/>
      <c r="J939" s="137"/>
      <c r="K939" s="137"/>
      <c r="L939" s="137"/>
      <c r="M939" s="137"/>
      <c r="N939" s="137"/>
      <c r="O939" s="137"/>
      <c r="P939" s="137"/>
      <c r="Q939" s="137"/>
      <c r="R939" s="137"/>
      <c r="S939" s="137"/>
      <c r="T939" s="137"/>
      <c r="U939" s="137"/>
      <c r="V939" s="137"/>
      <c r="W939" s="137"/>
      <c r="X939" s="137"/>
      <c r="Y939" s="137"/>
      <c r="Z939" s="137"/>
      <c r="AA939" s="137"/>
      <c r="AB939" s="137"/>
      <c r="AC939" s="137"/>
      <c r="AD939" s="137"/>
      <c r="AE939" s="137"/>
      <c r="AF939" s="137"/>
      <c r="AG939" s="137"/>
      <c r="AH939" s="137"/>
      <c r="AI939" s="137"/>
      <c r="AJ939" s="137"/>
      <c r="AK939" s="137"/>
      <c r="AL939" s="137"/>
      <c r="AM939" s="137"/>
      <c r="AN939" s="137"/>
      <c r="AO939" s="137"/>
      <c r="AP939" s="137"/>
      <c r="AQ939" s="137"/>
      <c r="AR939" s="137"/>
    </row>
    <row r="940" spans="1:44" ht="15.6" x14ac:dyDescent="0.3">
      <c r="A940" s="137"/>
      <c r="B940" s="137"/>
      <c r="C940" s="137"/>
      <c r="D940" s="137"/>
      <c r="E940" s="137"/>
      <c r="F940" s="137"/>
      <c r="G940" s="137"/>
      <c r="H940" s="137"/>
      <c r="I940" s="137"/>
      <c r="J940" s="137"/>
      <c r="K940" s="137"/>
      <c r="L940" s="137"/>
      <c r="M940" s="137"/>
      <c r="N940" s="137"/>
      <c r="O940" s="137"/>
      <c r="P940" s="137"/>
      <c r="Q940" s="137"/>
      <c r="R940" s="137"/>
      <c r="S940" s="137"/>
      <c r="T940" s="137"/>
      <c r="U940" s="137"/>
      <c r="V940" s="137"/>
      <c r="W940" s="137"/>
      <c r="X940" s="137"/>
      <c r="Y940" s="137"/>
      <c r="Z940" s="137"/>
      <c r="AA940" s="137"/>
      <c r="AB940" s="137"/>
      <c r="AC940" s="137"/>
      <c r="AD940" s="137"/>
      <c r="AE940" s="137"/>
      <c r="AF940" s="137"/>
      <c r="AG940" s="137"/>
      <c r="AH940" s="137"/>
      <c r="AI940" s="137"/>
      <c r="AJ940" s="137"/>
      <c r="AK940" s="137"/>
      <c r="AL940" s="137"/>
      <c r="AM940" s="137"/>
      <c r="AN940" s="137"/>
      <c r="AO940" s="137"/>
      <c r="AP940" s="137"/>
      <c r="AQ940" s="137"/>
      <c r="AR940" s="137"/>
    </row>
    <row r="941" spans="1:44" ht="15.6" x14ac:dyDescent="0.3">
      <c r="A941" s="137"/>
      <c r="B941" s="137"/>
      <c r="C941" s="137"/>
      <c r="D941" s="137"/>
      <c r="E941" s="137"/>
      <c r="F941" s="137"/>
      <c r="G941" s="137"/>
      <c r="H941" s="137"/>
      <c r="I941" s="137"/>
      <c r="J941" s="137"/>
      <c r="K941" s="137"/>
      <c r="L941" s="137"/>
      <c r="M941" s="137"/>
      <c r="N941" s="137"/>
      <c r="O941" s="137"/>
      <c r="P941" s="137"/>
      <c r="Q941" s="137"/>
      <c r="R941" s="137"/>
      <c r="S941" s="137"/>
      <c r="T941" s="137"/>
      <c r="U941" s="137"/>
      <c r="V941" s="137"/>
      <c r="W941" s="137"/>
      <c r="X941" s="137"/>
      <c r="Y941" s="137"/>
      <c r="Z941" s="137"/>
      <c r="AA941" s="137"/>
      <c r="AB941" s="137"/>
      <c r="AC941" s="137"/>
      <c r="AD941" s="137"/>
      <c r="AE941" s="137"/>
      <c r="AF941" s="137"/>
      <c r="AG941" s="137"/>
      <c r="AH941" s="137"/>
      <c r="AI941" s="137"/>
      <c r="AJ941" s="137"/>
      <c r="AK941" s="137"/>
      <c r="AL941" s="137"/>
      <c r="AM941" s="137"/>
      <c r="AN941" s="137"/>
      <c r="AO941" s="137"/>
      <c r="AP941" s="137"/>
      <c r="AQ941" s="137"/>
      <c r="AR941" s="137"/>
    </row>
    <row r="942" spans="1:44" ht="15.6" x14ac:dyDescent="0.3">
      <c r="A942" s="137"/>
      <c r="B942" s="137"/>
      <c r="C942" s="137"/>
      <c r="D942" s="137"/>
      <c r="E942" s="137"/>
      <c r="F942" s="137"/>
      <c r="G942" s="137"/>
      <c r="H942" s="137"/>
      <c r="I942" s="137"/>
      <c r="J942" s="137"/>
      <c r="K942" s="137"/>
      <c r="L942" s="137"/>
      <c r="M942" s="137"/>
      <c r="N942" s="137"/>
      <c r="O942" s="137"/>
      <c r="P942" s="137"/>
      <c r="Q942" s="137"/>
      <c r="R942" s="137"/>
      <c r="S942" s="137"/>
      <c r="T942" s="137"/>
      <c r="U942" s="137"/>
      <c r="V942" s="137"/>
      <c r="W942" s="137"/>
      <c r="X942" s="137"/>
      <c r="Y942" s="137"/>
      <c r="Z942" s="137"/>
      <c r="AA942" s="137"/>
      <c r="AB942" s="137"/>
      <c r="AC942" s="137"/>
      <c r="AD942" s="137"/>
      <c r="AE942" s="137"/>
      <c r="AF942" s="137"/>
      <c r="AG942" s="137"/>
      <c r="AH942" s="137"/>
      <c r="AI942" s="137"/>
      <c r="AJ942" s="137"/>
      <c r="AK942" s="137"/>
      <c r="AL942" s="137"/>
      <c r="AM942" s="137"/>
      <c r="AN942" s="137"/>
      <c r="AO942" s="137"/>
      <c r="AP942" s="137"/>
      <c r="AQ942" s="137"/>
      <c r="AR942" s="137"/>
    </row>
    <row r="943" spans="1:44" ht="15.6" x14ac:dyDescent="0.3">
      <c r="A943" s="137"/>
      <c r="B943" s="137"/>
      <c r="C943" s="137"/>
      <c r="D943" s="137"/>
      <c r="E943" s="137"/>
      <c r="F943" s="137"/>
      <c r="G943" s="137"/>
      <c r="H943" s="137"/>
      <c r="I943" s="137"/>
      <c r="J943" s="137"/>
      <c r="K943" s="137"/>
      <c r="L943" s="137"/>
      <c r="M943" s="137"/>
      <c r="N943" s="137"/>
      <c r="O943" s="137"/>
      <c r="P943" s="137"/>
      <c r="Q943" s="137"/>
      <c r="R943" s="137"/>
      <c r="S943" s="137"/>
      <c r="T943" s="137"/>
      <c r="U943" s="137"/>
      <c r="V943" s="137"/>
      <c r="W943" s="137"/>
      <c r="X943" s="137"/>
      <c r="Y943" s="137"/>
      <c r="Z943" s="137"/>
      <c r="AA943" s="137"/>
      <c r="AB943" s="137"/>
      <c r="AC943" s="137"/>
      <c r="AD943" s="137"/>
      <c r="AE943" s="137"/>
      <c r="AF943" s="137"/>
      <c r="AG943" s="137"/>
      <c r="AH943" s="137"/>
      <c r="AI943" s="137"/>
      <c r="AJ943" s="137"/>
      <c r="AK943" s="137"/>
      <c r="AL943" s="137"/>
      <c r="AM943" s="137"/>
      <c r="AN943" s="137"/>
      <c r="AO943" s="137"/>
      <c r="AP943" s="137"/>
      <c r="AQ943" s="137"/>
      <c r="AR943" s="137"/>
    </row>
    <row r="944" spans="1:44" ht="15.6" x14ac:dyDescent="0.3">
      <c r="A944" s="137"/>
      <c r="B944" s="137"/>
      <c r="C944" s="137"/>
      <c r="D944" s="137"/>
      <c r="E944" s="137"/>
      <c r="F944" s="137"/>
      <c r="G944" s="137"/>
      <c r="H944" s="137"/>
      <c r="I944" s="137"/>
      <c r="J944" s="137"/>
      <c r="K944" s="137"/>
      <c r="L944" s="137"/>
      <c r="M944" s="137"/>
      <c r="N944" s="137"/>
      <c r="O944" s="137"/>
      <c r="P944" s="137"/>
      <c r="Q944" s="137"/>
      <c r="R944" s="137"/>
      <c r="S944" s="137"/>
      <c r="T944" s="137"/>
      <c r="U944" s="137"/>
      <c r="V944" s="137"/>
      <c r="W944" s="137"/>
      <c r="X944" s="137"/>
      <c r="Y944" s="137"/>
      <c r="Z944" s="137"/>
      <c r="AA944" s="137"/>
      <c r="AB944" s="137"/>
      <c r="AC944" s="137"/>
      <c r="AD944" s="137"/>
      <c r="AE944" s="137"/>
      <c r="AF944" s="137"/>
      <c r="AG944" s="137"/>
      <c r="AH944" s="137"/>
      <c r="AI944" s="137"/>
      <c r="AJ944" s="137"/>
      <c r="AK944" s="137"/>
      <c r="AL944" s="137"/>
      <c r="AM944" s="137"/>
      <c r="AN944" s="137"/>
      <c r="AO944" s="137"/>
      <c r="AP944" s="137"/>
      <c r="AQ944" s="137"/>
      <c r="AR944" s="137"/>
    </row>
    <row r="945" spans="1:44" ht="15.6" x14ac:dyDescent="0.3">
      <c r="A945" s="137"/>
      <c r="B945" s="137"/>
      <c r="C945" s="137"/>
      <c r="D945" s="137"/>
      <c r="E945" s="137"/>
      <c r="F945" s="137"/>
      <c r="G945" s="137"/>
      <c r="H945" s="137"/>
      <c r="I945" s="137"/>
      <c r="J945" s="137"/>
      <c r="K945" s="137"/>
      <c r="L945" s="137"/>
      <c r="M945" s="137"/>
      <c r="N945" s="137"/>
      <c r="O945" s="137"/>
      <c r="P945" s="137"/>
      <c r="Q945" s="137"/>
      <c r="R945" s="137"/>
      <c r="S945" s="137"/>
      <c r="T945" s="137"/>
      <c r="U945" s="137"/>
      <c r="V945" s="137"/>
      <c r="W945" s="137"/>
      <c r="X945" s="137"/>
      <c r="Y945" s="137"/>
      <c r="Z945" s="137"/>
      <c r="AA945" s="137"/>
      <c r="AB945" s="137"/>
      <c r="AC945" s="137"/>
      <c r="AD945" s="137"/>
      <c r="AE945" s="137"/>
      <c r="AF945" s="137"/>
      <c r="AG945" s="137"/>
      <c r="AH945" s="137"/>
      <c r="AI945" s="137"/>
      <c r="AJ945" s="137"/>
      <c r="AK945" s="137"/>
      <c r="AL945" s="137"/>
      <c r="AM945" s="137"/>
      <c r="AN945" s="137"/>
      <c r="AO945" s="137"/>
      <c r="AP945" s="137"/>
      <c r="AQ945" s="137"/>
      <c r="AR945" s="137"/>
    </row>
    <row r="946" spans="1:44" ht="15.6" x14ac:dyDescent="0.3">
      <c r="A946" s="137"/>
      <c r="B946" s="137"/>
      <c r="C946" s="137"/>
      <c r="D946" s="137"/>
      <c r="E946" s="137"/>
      <c r="F946" s="137"/>
      <c r="G946" s="137"/>
      <c r="H946" s="137"/>
      <c r="I946" s="137"/>
      <c r="J946" s="137"/>
      <c r="K946" s="137"/>
      <c r="L946" s="137"/>
      <c r="M946" s="137"/>
      <c r="N946" s="137"/>
      <c r="O946" s="137"/>
      <c r="P946" s="137"/>
      <c r="Q946" s="137"/>
      <c r="R946" s="137"/>
      <c r="S946" s="137"/>
      <c r="T946" s="137"/>
      <c r="U946" s="137"/>
      <c r="V946" s="137"/>
      <c r="W946" s="137"/>
      <c r="X946" s="137"/>
      <c r="Y946" s="137"/>
      <c r="Z946" s="137"/>
      <c r="AA946" s="137"/>
      <c r="AB946" s="137"/>
      <c r="AC946" s="137"/>
      <c r="AD946" s="137"/>
      <c r="AE946" s="137"/>
      <c r="AF946" s="137"/>
      <c r="AG946" s="137"/>
      <c r="AH946" s="137"/>
      <c r="AI946" s="137"/>
      <c r="AJ946" s="137"/>
      <c r="AK946" s="137"/>
      <c r="AL946" s="137"/>
      <c r="AM946" s="137"/>
      <c r="AN946" s="137"/>
      <c r="AO946" s="137"/>
      <c r="AP946" s="137"/>
      <c r="AQ946" s="137"/>
      <c r="AR946" s="137"/>
    </row>
    <row r="947" spans="1:44" ht="15.6" x14ac:dyDescent="0.3">
      <c r="A947" s="137"/>
      <c r="B947" s="137"/>
      <c r="C947" s="137"/>
      <c r="D947" s="137"/>
      <c r="E947" s="137"/>
      <c r="F947" s="137"/>
      <c r="G947" s="137"/>
      <c r="H947" s="137"/>
      <c r="I947" s="137"/>
      <c r="J947" s="137"/>
      <c r="K947" s="137"/>
      <c r="L947" s="137"/>
      <c r="M947" s="137"/>
      <c r="N947" s="137"/>
      <c r="O947" s="137"/>
      <c r="P947" s="137"/>
      <c r="Q947" s="137"/>
      <c r="R947" s="137"/>
      <c r="S947" s="137"/>
      <c r="T947" s="137"/>
      <c r="U947" s="137"/>
      <c r="V947" s="137"/>
      <c r="W947" s="137"/>
      <c r="X947" s="137"/>
      <c r="Y947" s="137"/>
      <c r="Z947" s="137"/>
      <c r="AA947" s="137"/>
      <c r="AB947" s="137"/>
      <c r="AC947" s="137"/>
      <c r="AD947" s="137"/>
      <c r="AE947" s="137"/>
      <c r="AF947" s="137"/>
      <c r="AG947" s="137"/>
      <c r="AH947" s="137"/>
      <c r="AI947" s="137"/>
      <c r="AJ947" s="137"/>
      <c r="AK947" s="137"/>
      <c r="AL947" s="137"/>
      <c r="AM947" s="137"/>
      <c r="AN947" s="137"/>
      <c r="AO947" s="137"/>
      <c r="AP947" s="137"/>
      <c r="AQ947" s="137"/>
      <c r="AR947" s="137"/>
    </row>
    <row r="948" spans="1:44" ht="15.6" x14ac:dyDescent="0.3">
      <c r="A948" s="137"/>
      <c r="B948" s="137"/>
      <c r="C948" s="137"/>
      <c r="D948" s="137"/>
      <c r="E948" s="137"/>
      <c r="F948" s="137"/>
      <c r="G948" s="137"/>
      <c r="H948" s="137"/>
      <c r="I948" s="137"/>
      <c r="J948" s="137"/>
      <c r="K948" s="137"/>
      <c r="L948" s="137"/>
      <c r="M948" s="137"/>
      <c r="N948" s="137"/>
      <c r="O948" s="137"/>
      <c r="P948" s="137"/>
      <c r="Q948" s="137"/>
      <c r="R948" s="137"/>
      <c r="S948" s="137"/>
      <c r="T948" s="137"/>
      <c r="U948" s="137"/>
      <c r="V948" s="137"/>
      <c r="W948" s="137"/>
      <c r="X948" s="137"/>
      <c r="Y948" s="137"/>
      <c r="Z948" s="137"/>
      <c r="AA948" s="137"/>
      <c r="AB948" s="137"/>
      <c r="AC948" s="137"/>
      <c r="AD948" s="137"/>
      <c r="AE948" s="137"/>
      <c r="AF948" s="137"/>
      <c r="AG948" s="137"/>
      <c r="AH948" s="137"/>
      <c r="AI948" s="137"/>
      <c r="AJ948" s="137"/>
      <c r="AK948" s="137"/>
      <c r="AL948" s="137"/>
      <c r="AM948" s="137"/>
      <c r="AN948" s="137"/>
      <c r="AO948" s="137"/>
      <c r="AP948" s="137"/>
      <c r="AQ948" s="137"/>
      <c r="AR948" s="137"/>
    </row>
    <row r="949" spans="1:44" ht="15.6" x14ac:dyDescent="0.3">
      <c r="A949" s="137"/>
      <c r="B949" s="137"/>
      <c r="C949" s="137"/>
      <c r="D949" s="137"/>
      <c r="E949" s="137"/>
      <c r="F949" s="137"/>
      <c r="G949" s="137"/>
      <c r="H949" s="137"/>
      <c r="I949" s="137"/>
      <c r="J949" s="137"/>
      <c r="K949" s="137"/>
      <c r="L949" s="137"/>
      <c r="M949" s="137"/>
      <c r="N949" s="137"/>
      <c r="O949" s="137"/>
      <c r="P949" s="137"/>
      <c r="Q949" s="137"/>
      <c r="R949" s="137"/>
      <c r="S949" s="137"/>
      <c r="T949" s="137"/>
      <c r="U949" s="137"/>
      <c r="V949" s="137"/>
      <c r="W949" s="137"/>
      <c r="X949" s="137"/>
      <c r="Y949" s="137"/>
      <c r="Z949" s="137"/>
      <c r="AA949" s="137"/>
      <c r="AB949" s="137"/>
      <c r="AC949" s="137"/>
      <c r="AD949" s="137"/>
      <c r="AE949" s="137"/>
      <c r="AF949" s="137"/>
      <c r="AG949" s="137"/>
      <c r="AH949" s="137"/>
      <c r="AI949" s="137"/>
      <c r="AJ949" s="137"/>
      <c r="AK949" s="137"/>
      <c r="AL949" s="137"/>
      <c r="AM949" s="137"/>
      <c r="AN949" s="137"/>
      <c r="AO949" s="137"/>
      <c r="AP949" s="137"/>
      <c r="AQ949" s="137"/>
      <c r="AR949" s="137"/>
    </row>
    <row r="950" spans="1:44" ht="15.6" x14ac:dyDescent="0.3">
      <c r="A950" s="137"/>
      <c r="B950" s="137"/>
      <c r="C950" s="137"/>
      <c r="D950" s="137"/>
      <c r="E950" s="137"/>
      <c r="F950" s="137"/>
      <c r="G950" s="137"/>
      <c r="H950" s="137"/>
      <c r="I950" s="137"/>
      <c r="J950" s="137"/>
      <c r="K950" s="137"/>
      <c r="L950" s="137"/>
      <c r="M950" s="137"/>
      <c r="N950" s="137"/>
      <c r="O950" s="137"/>
      <c r="P950" s="137"/>
      <c r="Q950" s="137"/>
      <c r="R950" s="137"/>
      <c r="S950" s="137"/>
      <c r="T950" s="137"/>
      <c r="U950" s="137"/>
      <c r="V950" s="137"/>
      <c r="W950" s="137"/>
      <c r="X950" s="137"/>
      <c r="Y950" s="137"/>
      <c r="Z950" s="137"/>
      <c r="AA950" s="137"/>
      <c r="AB950" s="137"/>
      <c r="AC950" s="137"/>
      <c r="AD950" s="137"/>
      <c r="AE950" s="137"/>
      <c r="AF950" s="137"/>
      <c r="AG950" s="137"/>
      <c r="AH950" s="137"/>
      <c r="AI950" s="137"/>
      <c r="AJ950" s="137"/>
      <c r="AK950" s="137"/>
      <c r="AL950" s="137"/>
      <c r="AM950" s="137"/>
      <c r="AN950" s="137"/>
      <c r="AO950" s="137"/>
      <c r="AP950" s="137"/>
      <c r="AQ950" s="137"/>
      <c r="AR950" s="137"/>
    </row>
    <row r="951" spans="1:44" ht="15.6" x14ac:dyDescent="0.3">
      <c r="A951" s="137"/>
      <c r="B951" s="137"/>
      <c r="C951" s="137"/>
      <c r="D951" s="137"/>
      <c r="E951" s="137"/>
      <c r="F951" s="137"/>
      <c r="G951" s="137"/>
      <c r="H951" s="137"/>
      <c r="I951" s="137"/>
      <c r="J951" s="137"/>
      <c r="K951" s="137"/>
      <c r="L951" s="137"/>
      <c r="M951" s="137"/>
      <c r="N951" s="137"/>
      <c r="O951" s="137"/>
      <c r="P951" s="137"/>
      <c r="Q951" s="137"/>
      <c r="R951" s="137"/>
      <c r="S951" s="137"/>
      <c r="T951" s="137"/>
      <c r="U951" s="137"/>
      <c r="V951" s="137"/>
      <c r="W951" s="137"/>
      <c r="X951" s="137"/>
      <c r="Y951" s="137"/>
      <c r="Z951" s="137"/>
      <c r="AA951" s="137"/>
      <c r="AB951" s="137"/>
      <c r="AC951" s="137"/>
      <c r="AD951" s="137"/>
      <c r="AE951" s="137"/>
      <c r="AF951" s="137"/>
      <c r="AG951" s="137"/>
      <c r="AH951" s="137"/>
      <c r="AI951" s="137"/>
      <c r="AJ951" s="137"/>
      <c r="AK951" s="137"/>
      <c r="AL951" s="137"/>
      <c r="AM951" s="137"/>
      <c r="AN951" s="137"/>
      <c r="AO951" s="137"/>
      <c r="AP951" s="137"/>
      <c r="AQ951" s="137"/>
      <c r="AR951" s="137"/>
    </row>
    <row r="952" spans="1:44" ht="15.6" x14ac:dyDescent="0.3">
      <c r="A952" s="137"/>
      <c r="B952" s="137"/>
      <c r="C952" s="137"/>
      <c r="D952" s="137"/>
      <c r="E952" s="137"/>
      <c r="F952" s="137"/>
      <c r="G952" s="137"/>
      <c r="H952" s="137"/>
      <c r="I952" s="137"/>
      <c r="J952" s="137"/>
      <c r="K952" s="137"/>
      <c r="L952" s="137"/>
      <c r="M952" s="137"/>
      <c r="N952" s="137"/>
      <c r="O952" s="137"/>
      <c r="P952" s="137"/>
      <c r="Q952" s="137"/>
      <c r="R952" s="137"/>
      <c r="S952" s="137"/>
      <c r="T952" s="137"/>
      <c r="U952" s="137"/>
      <c r="V952" s="137"/>
      <c r="W952" s="137"/>
      <c r="X952" s="137"/>
      <c r="Y952" s="137"/>
      <c r="Z952" s="137"/>
      <c r="AA952" s="137"/>
      <c r="AB952" s="137"/>
      <c r="AC952" s="137"/>
      <c r="AD952" s="137"/>
      <c r="AE952" s="137"/>
      <c r="AF952" s="137"/>
      <c r="AG952" s="137"/>
      <c r="AH952" s="137"/>
      <c r="AI952" s="137"/>
      <c r="AJ952" s="137"/>
      <c r="AK952" s="137"/>
      <c r="AL952" s="137"/>
      <c r="AM952" s="137"/>
      <c r="AN952" s="137"/>
      <c r="AO952" s="137"/>
      <c r="AP952" s="137"/>
      <c r="AQ952" s="137"/>
      <c r="AR952" s="137"/>
    </row>
    <row r="953" spans="1:44" ht="15.6" x14ac:dyDescent="0.3">
      <c r="A953" s="137"/>
      <c r="B953" s="137"/>
      <c r="C953" s="137"/>
      <c r="D953" s="137"/>
      <c r="E953" s="137"/>
      <c r="F953" s="137"/>
      <c r="G953" s="137"/>
      <c r="H953" s="137"/>
      <c r="I953" s="137"/>
      <c r="J953" s="137"/>
      <c r="K953" s="137"/>
      <c r="L953" s="137"/>
      <c r="M953" s="137"/>
      <c r="N953" s="137"/>
      <c r="O953" s="137"/>
      <c r="P953" s="137"/>
      <c r="Q953" s="137"/>
      <c r="R953" s="137"/>
      <c r="S953" s="137"/>
      <c r="T953" s="137"/>
      <c r="U953" s="137"/>
      <c r="V953" s="137"/>
      <c r="W953" s="137"/>
      <c r="X953" s="137"/>
      <c r="Y953" s="137"/>
      <c r="Z953" s="137"/>
      <c r="AA953" s="137"/>
      <c r="AB953" s="137"/>
      <c r="AC953" s="137"/>
      <c r="AD953" s="137"/>
      <c r="AE953" s="137"/>
      <c r="AF953" s="137"/>
      <c r="AG953" s="137"/>
      <c r="AH953" s="137"/>
      <c r="AI953" s="137"/>
      <c r="AJ953" s="137"/>
      <c r="AK953" s="137"/>
      <c r="AL953" s="137"/>
      <c r="AM953" s="137"/>
      <c r="AN953" s="137"/>
      <c r="AO953" s="137"/>
      <c r="AP953" s="137"/>
      <c r="AQ953" s="137"/>
      <c r="AR953" s="137"/>
    </row>
    <row r="954" spans="1:44" ht="15.6" x14ac:dyDescent="0.3">
      <c r="A954" s="137"/>
      <c r="B954" s="137"/>
      <c r="C954" s="137"/>
      <c r="D954" s="137"/>
      <c r="E954" s="137"/>
      <c r="F954" s="137"/>
      <c r="G954" s="137"/>
      <c r="H954" s="137"/>
      <c r="I954" s="137"/>
      <c r="J954" s="137"/>
      <c r="K954" s="137"/>
      <c r="L954" s="137"/>
      <c r="M954" s="137"/>
      <c r="N954" s="137"/>
      <c r="O954" s="137"/>
      <c r="P954" s="137"/>
      <c r="Q954" s="137"/>
      <c r="R954" s="137"/>
      <c r="S954" s="137"/>
      <c r="T954" s="137"/>
      <c r="U954" s="137"/>
      <c r="V954" s="137"/>
      <c r="W954" s="137"/>
      <c r="X954" s="137"/>
      <c r="Y954" s="137"/>
      <c r="Z954" s="137"/>
      <c r="AA954" s="137"/>
      <c r="AB954" s="137"/>
      <c r="AC954" s="137"/>
      <c r="AD954" s="137"/>
      <c r="AE954" s="137"/>
      <c r="AF954" s="137"/>
      <c r="AG954" s="137"/>
      <c r="AH954" s="137"/>
      <c r="AI954" s="137"/>
      <c r="AJ954" s="137"/>
      <c r="AK954" s="137"/>
      <c r="AL954" s="137"/>
      <c r="AM954" s="137"/>
      <c r="AN954" s="137"/>
      <c r="AO954" s="137"/>
      <c r="AP954" s="137"/>
      <c r="AQ954" s="137"/>
      <c r="AR954" s="137"/>
    </row>
    <row r="955" spans="1:44" ht="15.6" x14ac:dyDescent="0.3">
      <c r="A955" s="137"/>
      <c r="B955" s="137"/>
      <c r="C955" s="137"/>
      <c r="D955" s="137"/>
      <c r="E955" s="137"/>
      <c r="F955" s="137"/>
      <c r="G955" s="137"/>
      <c r="H955" s="137"/>
      <c r="I955" s="137"/>
      <c r="J955" s="137"/>
      <c r="K955" s="137"/>
      <c r="L955" s="137"/>
      <c r="M955" s="137"/>
      <c r="N955" s="137"/>
      <c r="O955" s="137"/>
      <c r="P955" s="137"/>
      <c r="Q955" s="137"/>
      <c r="R955" s="137"/>
      <c r="S955" s="137"/>
      <c r="T955" s="137"/>
      <c r="U955" s="137"/>
      <c r="V955" s="137"/>
      <c r="W955" s="137"/>
      <c r="X955" s="137"/>
      <c r="Y955" s="137"/>
      <c r="Z955" s="137"/>
      <c r="AA955" s="137"/>
      <c r="AB955" s="137"/>
      <c r="AC955" s="137"/>
      <c r="AD955" s="137"/>
      <c r="AE955" s="137"/>
      <c r="AF955" s="137"/>
      <c r="AG955" s="137"/>
      <c r="AH955" s="137"/>
      <c r="AI955" s="137"/>
      <c r="AJ955" s="137"/>
      <c r="AK955" s="137"/>
      <c r="AL955" s="137"/>
      <c r="AM955" s="137"/>
      <c r="AN955" s="137"/>
      <c r="AO955" s="137"/>
      <c r="AP955" s="137"/>
      <c r="AQ955" s="137"/>
      <c r="AR955" s="137"/>
    </row>
    <row r="956" spans="1:44" ht="15.6" x14ac:dyDescent="0.3">
      <c r="A956" s="137"/>
      <c r="B956" s="137"/>
      <c r="C956" s="137"/>
      <c r="D956" s="137"/>
      <c r="E956" s="137"/>
      <c r="F956" s="137"/>
      <c r="G956" s="137"/>
      <c r="H956" s="137"/>
      <c r="I956" s="137"/>
      <c r="J956" s="137"/>
      <c r="K956" s="137"/>
      <c r="L956" s="137"/>
      <c r="M956" s="137"/>
      <c r="N956" s="137"/>
      <c r="O956" s="137"/>
      <c r="P956" s="137"/>
      <c r="Q956" s="137"/>
      <c r="R956" s="137"/>
      <c r="S956" s="137"/>
      <c r="T956" s="137"/>
      <c r="U956" s="137"/>
      <c r="V956" s="137"/>
      <c r="W956" s="137"/>
      <c r="X956" s="137"/>
      <c r="Y956" s="137"/>
      <c r="Z956" s="137"/>
      <c r="AA956" s="137"/>
      <c r="AB956" s="137"/>
      <c r="AC956" s="137"/>
      <c r="AD956" s="137"/>
      <c r="AE956" s="137"/>
      <c r="AF956" s="137"/>
      <c r="AG956" s="137"/>
      <c r="AH956" s="137"/>
      <c r="AI956" s="137"/>
      <c r="AJ956" s="137"/>
      <c r="AK956" s="137"/>
      <c r="AL956" s="137"/>
      <c r="AM956" s="137"/>
      <c r="AN956" s="137"/>
      <c r="AO956" s="137"/>
      <c r="AP956" s="137"/>
      <c r="AQ956" s="137"/>
      <c r="AR956" s="137"/>
    </row>
    <row r="957" spans="1:44" ht="15.6" x14ac:dyDescent="0.3">
      <c r="A957" s="137"/>
      <c r="B957" s="137"/>
      <c r="C957" s="137"/>
      <c r="D957" s="137"/>
      <c r="E957" s="137"/>
      <c r="F957" s="137"/>
      <c r="G957" s="137"/>
      <c r="H957" s="137"/>
      <c r="I957" s="137"/>
      <c r="J957" s="137"/>
      <c r="K957" s="137"/>
      <c r="L957" s="137"/>
      <c r="M957" s="137"/>
      <c r="N957" s="137"/>
      <c r="O957" s="137"/>
      <c r="P957" s="137"/>
      <c r="Q957" s="137"/>
      <c r="R957" s="137"/>
      <c r="S957" s="137"/>
      <c r="T957" s="137"/>
      <c r="U957" s="137"/>
      <c r="V957" s="137"/>
      <c r="W957" s="137"/>
      <c r="X957" s="137"/>
      <c r="Y957" s="137"/>
      <c r="Z957" s="137"/>
      <c r="AA957" s="137"/>
      <c r="AB957" s="137"/>
      <c r="AC957" s="137"/>
      <c r="AD957" s="137"/>
      <c r="AE957" s="137"/>
      <c r="AF957" s="137"/>
      <c r="AG957" s="137"/>
      <c r="AH957" s="137"/>
      <c r="AI957" s="137"/>
      <c r="AJ957" s="137"/>
      <c r="AK957" s="137"/>
      <c r="AL957" s="137"/>
      <c r="AM957" s="137"/>
      <c r="AN957" s="137"/>
      <c r="AO957" s="137"/>
      <c r="AP957" s="137"/>
      <c r="AQ957" s="137"/>
      <c r="AR957" s="137"/>
    </row>
    <row r="958" spans="1:44" ht="15.6" x14ac:dyDescent="0.3">
      <c r="A958" s="137"/>
      <c r="B958" s="137"/>
      <c r="C958" s="137"/>
      <c r="D958" s="137"/>
      <c r="E958" s="137"/>
      <c r="F958" s="137"/>
      <c r="G958" s="137"/>
      <c r="H958" s="137"/>
      <c r="I958" s="137"/>
      <c r="J958" s="137"/>
      <c r="K958" s="137"/>
      <c r="L958" s="137"/>
      <c r="M958" s="137"/>
      <c r="N958" s="137"/>
      <c r="O958" s="137"/>
      <c r="P958" s="137"/>
      <c r="Q958" s="137"/>
      <c r="R958" s="137"/>
      <c r="S958" s="137"/>
      <c r="T958" s="137"/>
      <c r="U958" s="137"/>
      <c r="V958" s="137"/>
      <c r="W958" s="137"/>
      <c r="X958" s="137"/>
      <c r="Y958" s="137"/>
      <c r="Z958" s="137"/>
      <c r="AA958" s="137"/>
      <c r="AB958" s="137"/>
      <c r="AC958" s="137"/>
      <c r="AD958" s="137"/>
      <c r="AE958" s="137"/>
      <c r="AF958" s="137"/>
      <c r="AG958" s="137"/>
      <c r="AH958" s="137"/>
      <c r="AI958" s="137"/>
      <c r="AJ958" s="137"/>
      <c r="AK958" s="137"/>
      <c r="AL958" s="137"/>
      <c r="AM958" s="137"/>
      <c r="AN958" s="137"/>
      <c r="AO958" s="137"/>
      <c r="AP958" s="137"/>
      <c r="AQ958" s="137"/>
      <c r="AR958" s="137"/>
    </row>
    <row r="959" spans="1:44" ht="15.6" x14ac:dyDescent="0.3">
      <c r="A959" s="137"/>
      <c r="B959" s="137"/>
      <c r="C959" s="137"/>
      <c r="D959" s="137"/>
      <c r="E959" s="137"/>
      <c r="F959" s="137"/>
      <c r="G959" s="137"/>
      <c r="H959" s="137"/>
      <c r="I959" s="137"/>
      <c r="J959" s="137"/>
      <c r="K959" s="137"/>
      <c r="L959" s="137"/>
      <c r="M959" s="137"/>
      <c r="N959" s="137"/>
      <c r="O959" s="137"/>
      <c r="P959" s="137"/>
      <c r="Q959" s="137"/>
      <c r="R959" s="137"/>
      <c r="S959" s="137"/>
      <c r="T959" s="137"/>
      <c r="U959" s="137"/>
      <c r="V959" s="137"/>
      <c r="W959" s="137"/>
      <c r="X959" s="137"/>
      <c r="Y959" s="137"/>
      <c r="Z959" s="137"/>
      <c r="AA959" s="137"/>
      <c r="AB959" s="137"/>
      <c r="AC959" s="137"/>
      <c r="AD959" s="137"/>
      <c r="AE959" s="137"/>
      <c r="AF959" s="137"/>
      <c r="AG959" s="137"/>
      <c r="AH959" s="137"/>
      <c r="AI959" s="137"/>
      <c r="AJ959" s="137"/>
      <c r="AK959" s="137"/>
      <c r="AL959" s="137"/>
      <c r="AM959" s="137"/>
      <c r="AN959" s="137"/>
      <c r="AO959" s="137"/>
      <c r="AP959" s="137"/>
      <c r="AQ959" s="137"/>
      <c r="AR959" s="137"/>
    </row>
    <row r="960" spans="1:44" ht="15.6" x14ac:dyDescent="0.3">
      <c r="A960" s="137"/>
      <c r="B960" s="137"/>
      <c r="C960" s="137"/>
      <c r="D960" s="137"/>
      <c r="E960" s="137"/>
      <c r="F960" s="137"/>
      <c r="G960" s="137"/>
      <c r="H960" s="137"/>
      <c r="I960" s="137"/>
      <c r="J960" s="137"/>
      <c r="K960" s="137"/>
      <c r="L960" s="137"/>
      <c r="M960" s="137"/>
      <c r="N960" s="137"/>
      <c r="O960" s="137"/>
      <c r="P960" s="137"/>
      <c r="Q960" s="137"/>
      <c r="R960" s="137"/>
      <c r="S960" s="137"/>
      <c r="T960" s="137"/>
      <c r="U960" s="137"/>
      <c r="V960" s="137"/>
      <c r="W960" s="137"/>
      <c r="X960" s="137"/>
      <c r="Y960" s="137"/>
      <c r="Z960" s="137"/>
      <c r="AA960" s="137"/>
      <c r="AB960" s="137"/>
      <c r="AC960" s="137"/>
      <c r="AD960" s="137"/>
      <c r="AE960" s="137"/>
      <c r="AF960" s="137"/>
      <c r="AG960" s="137"/>
      <c r="AH960" s="137"/>
      <c r="AI960" s="137"/>
      <c r="AJ960" s="137"/>
      <c r="AK960" s="137"/>
      <c r="AL960" s="137"/>
      <c r="AM960" s="137"/>
      <c r="AN960" s="137"/>
      <c r="AO960" s="137"/>
      <c r="AP960" s="137"/>
      <c r="AQ960" s="137"/>
      <c r="AR960" s="137"/>
    </row>
    <row r="961" spans="1:44" ht="15.6" x14ac:dyDescent="0.3">
      <c r="A961" s="137"/>
      <c r="B961" s="137"/>
      <c r="C961" s="137"/>
      <c r="D961" s="137"/>
      <c r="E961" s="137"/>
      <c r="F961" s="137"/>
      <c r="G961" s="137"/>
      <c r="H961" s="137"/>
      <c r="I961" s="137"/>
      <c r="J961" s="137"/>
      <c r="K961" s="137"/>
      <c r="L961" s="137"/>
      <c r="M961" s="137"/>
      <c r="N961" s="137"/>
      <c r="O961" s="137"/>
      <c r="P961" s="137"/>
      <c r="Q961" s="137"/>
      <c r="R961" s="137"/>
      <c r="S961" s="137"/>
      <c r="T961" s="137"/>
      <c r="U961" s="137"/>
      <c r="V961" s="137"/>
      <c r="W961" s="137"/>
      <c r="X961" s="137"/>
      <c r="Y961" s="137"/>
      <c r="Z961" s="137"/>
      <c r="AA961" s="137"/>
      <c r="AB961" s="137"/>
      <c r="AC961" s="137"/>
      <c r="AD961" s="137"/>
      <c r="AE961" s="137"/>
      <c r="AF961" s="137"/>
      <c r="AG961" s="137"/>
      <c r="AH961" s="137"/>
      <c r="AI961" s="137"/>
      <c r="AJ961" s="137"/>
      <c r="AK961" s="137"/>
      <c r="AL961" s="137"/>
      <c r="AM961" s="137"/>
      <c r="AN961" s="137"/>
      <c r="AO961" s="137"/>
      <c r="AP961" s="137"/>
      <c r="AQ961" s="137"/>
      <c r="AR961" s="137"/>
    </row>
    <row r="962" spans="1:44" ht="15.6" x14ac:dyDescent="0.3">
      <c r="A962" s="137"/>
      <c r="B962" s="137"/>
      <c r="C962" s="137"/>
      <c r="D962" s="137"/>
      <c r="E962" s="137"/>
      <c r="F962" s="137"/>
      <c r="G962" s="137"/>
      <c r="H962" s="137"/>
      <c r="I962" s="137"/>
      <c r="J962" s="137"/>
      <c r="K962" s="137"/>
      <c r="L962" s="137"/>
      <c r="M962" s="137"/>
      <c r="N962" s="137"/>
      <c r="O962" s="137"/>
      <c r="P962" s="137"/>
      <c r="Q962" s="137"/>
      <c r="R962" s="137"/>
      <c r="S962" s="137"/>
      <c r="T962" s="137"/>
      <c r="U962" s="137"/>
      <c r="V962" s="137"/>
      <c r="W962" s="137"/>
      <c r="X962" s="137"/>
      <c r="Y962" s="137"/>
      <c r="Z962" s="137"/>
      <c r="AA962" s="137"/>
      <c r="AB962" s="137"/>
      <c r="AC962" s="137"/>
      <c r="AD962" s="137"/>
      <c r="AE962" s="137"/>
      <c r="AF962" s="137"/>
      <c r="AG962" s="137"/>
      <c r="AH962" s="137"/>
      <c r="AI962" s="137"/>
      <c r="AJ962" s="137"/>
      <c r="AK962" s="137"/>
      <c r="AL962" s="137"/>
      <c r="AM962" s="137"/>
      <c r="AN962" s="137"/>
      <c r="AO962" s="137"/>
      <c r="AP962" s="137"/>
      <c r="AQ962" s="137"/>
      <c r="AR962" s="137"/>
    </row>
    <row r="963" spans="1:44" ht="15.6" x14ac:dyDescent="0.3">
      <c r="A963" s="137"/>
      <c r="B963" s="137"/>
      <c r="C963" s="137"/>
      <c r="D963" s="137"/>
      <c r="E963" s="137"/>
      <c r="F963" s="137"/>
      <c r="G963" s="137"/>
      <c r="H963" s="137"/>
      <c r="I963" s="137"/>
      <c r="J963" s="137"/>
      <c r="K963" s="137"/>
      <c r="L963" s="137"/>
      <c r="M963" s="137"/>
      <c r="N963" s="137"/>
      <c r="O963" s="137"/>
      <c r="P963" s="137"/>
      <c r="Q963" s="137"/>
      <c r="R963" s="137"/>
      <c r="S963" s="137"/>
      <c r="T963" s="137"/>
      <c r="U963" s="137"/>
      <c r="V963" s="137"/>
      <c r="W963" s="137"/>
      <c r="X963" s="137"/>
      <c r="Y963" s="137"/>
      <c r="Z963" s="137"/>
      <c r="AA963" s="137"/>
      <c r="AB963" s="137"/>
      <c r="AC963" s="137"/>
      <c r="AD963" s="137"/>
      <c r="AE963" s="137"/>
      <c r="AF963" s="137"/>
      <c r="AG963" s="137"/>
      <c r="AH963" s="137"/>
      <c r="AI963" s="137"/>
      <c r="AJ963" s="137"/>
      <c r="AK963" s="137"/>
      <c r="AL963" s="137"/>
      <c r="AM963" s="137"/>
      <c r="AN963" s="137"/>
      <c r="AO963" s="137"/>
      <c r="AP963" s="137"/>
      <c r="AQ963" s="137"/>
      <c r="AR963" s="137"/>
    </row>
    <row r="964" spans="1:44" ht="15.6" x14ac:dyDescent="0.3">
      <c r="A964" s="137"/>
      <c r="B964" s="137"/>
      <c r="C964" s="137"/>
      <c r="D964" s="137"/>
      <c r="E964" s="137"/>
      <c r="F964" s="137"/>
      <c r="G964" s="137"/>
      <c r="H964" s="137"/>
      <c r="I964" s="137"/>
      <c r="J964" s="137"/>
      <c r="K964" s="137"/>
      <c r="L964" s="137"/>
      <c r="M964" s="137"/>
      <c r="N964" s="137"/>
      <c r="O964" s="137"/>
      <c r="P964" s="137"/>
      <c r="Q964" s="137"/>
      <c r="R964" s="137"/>
      <c r="S964" s="137"/>
      <c r="T964" s="137"/>
      <c r="U964" s="137"/>
      <c r="V964" s="137"/>
      <c r="W964" s="137"/>
      <c r="X964" s="137"/>
      <c r="Y964" s="137"/>
      <c r="Z964" s="137"/>
      <c r="AA964" s="137"/>
      <c r="AB964" s="137"/>
      <c r="AC964" s="137"/>
      <c r="AD964" s="137"/>
      <c r="AE964" s="137"/>
      <c r="AF964" s="137"/>
      <c r="AG964" s="137"/>
      <c r="AH964" s="137"/>
      <c r="AI964" s="137"/>
      <c r="AJ964" s="137"/>
      <c r="AK964" s="137"/>
      <c r="AL964" s="137"/>
      <c r="AM964" s="137"/>
      <c r="AN964" s="137"/>
      <c r="AO964" s="137"/>
      <c r="AP964" s="137"/>
      <c r="AQ964" s="137"/>
      <c r="AR964" s="137"/>
    </row>
    <row r="965" spans="1:44" ht="15.6" x14ac:dyDescent="0.3">
      <c r="A965" s="137"/>
      <c r="B965" s="137"/>
      <c r="C965" s="137"/>
      <c r="D965" s="137"/>
      <c r="E965" s="137"/>
      <c r="F965" s="137"/>
      <c r="G965" s="137"/>
      <c r="H965" s="137"/>
      <c r="I965" s="137"/>
      <c r="J965" s="137"/>
      <c r="K965" s="137"/>
      <c r="L965" s="137"/>
      <c r="M965" s="137"/>
      <c r="N965" s="137"/>
      <c r="O965" s="137"/>
      <c r="P965" s="137"/>
      <c r="Q965" s="137"/>
      <c r="R965" s="137"/>
      <c r="S965" s="137"/>
      <c r="T965" s="137"/>
      <c r="U965" s="137"/>
      <c r="V965" s="137"/>
      <c r="W965" s="137"/>
      <c r="X965" s="137"/>
      <c r="Y965" s="137"/>
      <c r="Z965" s="137"/>
      <c r="AA965" s="137"/>
      <c r="AB965" s="137"/>
      <c r="AC965" s="137"/>
      <c r="AD965" s="137"/>
      <c r="AE965" s="137"/>
      <c r="AF965" s="137"/>
      <c r="AG965" s="137"/>
      <c r="AH965" s="137"/>
      <c r="AI965" s="137"/>
      <c r="AJ965" s="137"/>
      <c r="AK965" s="137"/>
      <c r="AL965" s="137"/>
      <c r="AM965" s="137"/>
      <c r="AN965" s="137"/>
      <c r="AO965" s="137"/>
      <c r="AP965" s="137"/>
      <c r="AQ965" s="137"/>
      <c r="AR965" s="137"/>
    </row>
    <row r="966" spans="1:44" ht="15.6" x14ac:dyDescent="0.3">
      <c r="A966" s="137"/>
      <c r="B966" s="137"/>
      <c r="C966" s="137"/>
      <c r="D966" s="137"/>
      <c r="E966" s="137"/>
      <c r="F966" s="137"/>
      <c r="G966" s="137"/>
      <c r="H966" s="137"/>
      <c r="I966" s="137"/>
      <c r="J966" s="137"/>
      <c r="K966" s="137"/>
      <c r="L966" s="137"/>
      <c r="M966" s="137"/>
      <c r="N966" s="137"/>
      <c r="O966" s="137"/>
      <c r="P966" s="137"/>
      <c r="Q966" s="137"/>
      <c r="R966" s="137"/>
      <c r="S966" s="137"/>
      <c r="T966" s="137"/>
      <c r="U966" s="137"/>
      <c r="V966" s="137"/>
      <c r="W966" s="137"/>
      <c r="X966" s="137"/>
      <c r="Y966" s="137"/>
      <c r="Z966" s="137"/>
      <c r="AA966" s="137"/>
      <c r="AB966" s="137"/>
      <c r="AC966" s="137"/>
      <c r="AD966" s="137"/>
      <c r="AE966" s="137"/>
      <c r="AF966" s="137"/>
      <c r="AG966" s="137"/>
      <c r="AH966" s="137"/>
      <c r="AI966" s="137"/>
      <c r="AJ966" s="137"/>
      <c r="AK966" s="137"/>
      <c r="AL966" s="137"/>
      <c r="AM966" s="137"/>
      <c r="AN966" s="137"/>
      <c r="AO966" s="137"/>
      <c r="AP966" s="137"/>
      <c r="AQ966" s="137"/>
      <c r="AR966" s="137"/>
    </row>
    <row r="967" spans="1:44" ht="15.6" x14ac:dyDescent="0.3">
      <c r="A967" s="137"/>
      <c r="B967" s="137"/>
      <c r="C967" s="137"/>
      <c r="D967" s="137"/>
      <c r="E967" s="137"/>
      <c r="F967" s="137"/>
      <c r="G967" s="137"/>
      <c r="H967" s="137"/>
      <c r="I967" s="137"/>
      <c r="J967" s="137"/>
      <c r="K967" s="137"/>
      <c r="L967" s="137"/>
      <c r="M967" s="137"/>
      <c r="N967" s="137"/>
      <c r="O967" s="137"/>
      <c r="P967" s="137"/>
      <c r="Q967" s="137"/>
      <c r="R967" s="137"/>
      <c r="S967" s="137"/>
      <c r="T967" s="137"/>
      <c r="U967" s="137"/>
      <c r="V967" s="137"/>
      <c r="W967" s="137"/>
      <c r="X967" s="137"/>
      <c r="Y967" s="137"/>
      <c r="Z967" s="137"/>
      <c r="AA967" s="137"/>
      <c r="AB967" s="137"/>
      <c r="AC967" s="137"/>
      <c r="AD967" s="137"/>
      <c r="AE967" s="137"/>
      <c r="AF967" s="137"/>
      <c r="AG967" s="137"/>
      <c r="AH967" s="137"/>
      <c r="AI967" s="137"/>
      <c r="AJ967" s="137"/>
      <c r="AK967" s="137"/>
      <c r="AL967" s="137"/>
      <c r="AM967" s="137"/>
      <c r="AN967" s="137"/>
      <c r="AO967" s="137"/>
      <c r="AP967" s="137"/>
      <c r="AQ967" s="137"/>
      <c r="AR967" s="137"/>
    </row>
    <row r="968" spans="1:44" ht="15.6" x14ac:dyDescent="0.3">
      <c r="A968" s="137"/>
      <c r="B968" s="137"/>
      <c r="C968" s="137"/>
      <c r="D968" s="137"/>
      <c r="E968" s="137"/>
      <c r="F968" s="137"/>
      <c r="G968" s="137"/>
      <c r="H968" s="137"/>
      <c r="I968" s="137"/>
      <c r="J968" s="137"/>
      <c r="K968" s="137"/>
      <c r="L968" s="137"/>
      <c r="M968" s="137"/>
      <c r="N968" s="137"/>
      <c r="O968" s="137"/>
      <c r="P968" s="137"/>
      <c r="Q968" s="137"/>
      <c r="R968" s="137"/>
      <c r="S968" s="137"/>
      <c r="T968" s="137"/>
      <c r="U968" s="137"/>
      <c r="V968" s="137"/>
      <c r="W968" s="137"/>
      <c r="X968" s="137"/>
      <c r="Y968" s="137"/>
      <c r="Z968" s="137"/>
      <c r="AA968" s="137"/>
      <c r="AB968" s="137"/>
      <c r="AC968" s="137"/>
      <c r="AD968" s="137"/>
      <c r="AE968" s="137"/>
      <c r="AF968" s="137"/>
      <c r="AG968" s="137"/>
      <c r="AH968" s="137"/>
      <c r="AI968" s="137"/>
      <c r="AJ968" s="137"/>
      <c r="AK968" s="137"/>
      <c r="AL968" s="137"/>
      <c r="AM968" s="137"/>
      <c r="AN968" s="137"/>
      <c r="AO968" s="137"/>
      <c r="AP968" s="137"/>
      <c r="AQ968" s="137"/>
      <c r="AR968" s="137"/>
    </row>
    <row r="969" spans="1:44" ht="15.6" x14ac:dyDescent="0.3">
      <c r="A969" s="137"/>
      <c r="B969" s="137"/>
      <c r="C969" s="137"/>
      <c r="D969" s="137"/>
      <c r="E969" s="137"/>
      <c r="F969" s="137"/>
      <c r="G969" s="137"/>
      <c r="H969" s="137"/>
      <c r="I969" s="137"/>
      <c r="J969" s="137"/>
      <c r="K969" s="137"/>
      <c r="L969" s="137"/>
      <c r="M969" s="137"/>
      <c r="N969" s="137"/>
      <c r="O969" s="137"/>
      <c r="P969" s="137"/>
      <c r="Q969" s="137"/>
      <c r="R969" s="137"/>
      <c r="S969" s="137"/>
      <c r="T969" s="137"/>
      <c r="U969" s="137"/>
      <c r="V969" s="137"/>
      <c r="W969" s="137"/>
      <c r="X969" s="137"/>
      <c r="Y969" s="137"/>
      <c r="Z969" s="137"/>
      <c r="AA969" s="137"/>
      <c r="AB969" s="137"/>
      <c r="AC969" s="137"/>
      <c r="AD969" s="137"/>
      <c r="AE969" s="137"/>
      <c r="AF969" s="137"/>
      <c r="AG969" s="137"/>
      <c r="AH969" s="137"/>
      <c r="AI969" s="137"/>
      <c r="AJ969" s="137"/>
      <c r="AK969" s="137"/>
      <c r="AL969" s="137"/>
      <c r="AM969" s="137"/>
      <c r="AN969" s="137"/>
      <c r="AO969" s="137"/>
      <c r="AP969" s="137"/>
      <c r="AQ969" s="137"/>
      <c r="AR969" s="137"/>
    </row>
    <row r="970" spans="1:44" ht="15.6" x14ac:dyDescent="0.3">
      <c r="A970" s="137"/>
      <c r="B970" s="137"/>
      <c r="C970" s="137"/>
      <c r="D970" s="137"/>
      <c r="E970" s="137"/>
      <c r="F970" s="137"/>
      <c r="G970" s="137"/>
      <c r="H970" s="137"/>
      <c r="I970" s="137"/>
      <c r="J970" s="137"/>
      <c r="K970" s="137"/>
      <c r="L970" s="137"/>
      <c r="M970" s="137"/>
      <c r="N970" s="137"/>
      <c r="O970" s="137"/>
      <c r="P970" s="137"/>
      <c r="Q970" s="137"/>
      <c r="R970" s="137"/>
      <c r="S970" s="137"/>
      <c r="T970" s="137"/>
      <c r="U970" s="137"/>
      <c r="V970" s="137"/>
      <c r="W970" s="137"/>
      <c r="X970" s="137"/>
      <c r="Y970" s="137"/>
      <c r="Z970" s="137"/>
      <c r="AA970" s="137"/>
      <c r="AB970" s="137"/>
      <c r="AC970" s="137"/>
      <c r="AD970" s="137"/>
      <c r="AE970" s="137"/>
      <c r="AF970" s="137"/>
      <c r="AG970" s="137"/>
      <c r="AH970" s="137"/>
      <c r="AI970" s="137"/>
      <c r="AJ970" s="137"/>
      <c r="AK970" s="137"/>
      <c r="AL970" s="137"/>
      <c r="AM970" s="137"/>
      <c r="AN970" s="137"/>
      <c r="AO970" s="137"/>
      <c r="AP970" s="137"/>
      <c r="AQ970" s="137"/>
      <c r="AR970" s="137"/>
    </row>
    <row r="971" spans="1:44" ht="15.6" x14ac:dyDescent="0.3">
      <c r="A971" s="137"/>
      <c r="B971" s="137"/>
      <c r="C971" s="137"/>
      <c r="D971" s="137"/>
      <c r="E971" s="137"/>
      <c r="F971" s="137"/>
      <c r="G971" s="137"/>
      <c r="H971" s="137"/>
      <c r="I971" s="137"/>
      <c r="J971" s="137"/>
      <c r="K971" s="137"/>
      <c r="L971" s="137"/>
      <c r="M971" s="137"/>
      <c r="N971" s="137"/>
      <c r="O971" s="137"/>
      <c r="P971" s="137"/>
      <c r="Q971" s="137"/>
      <c r="R971" s="137"/>
      <c r="S971" s="137"/>
      <c r="T971" s="137"/>
      <c r="U971" s="137"/>
      <c r="V971" s="137"/>
      <c r="W971" s="137"/>
      <c r="X971" s="137"/>
      <c r="Y971" s="137"/>
      <c r="Z971" s="137"/>
      <c r="AA971" s="137"/>
      <c r="AB971" s="137"/>
      <c r="AC971" s="137"/>
      <c r="AD971" s="137"/>
      <c r="AE971" s="137"/>
      <c r="AF971" s="137"/>
      <c r="AG971" s="137"/>
      <c r="AH971" s="137"/>
      <c r="AI971" s="137"/>
      <c r="AJ971" s="137"/>
      <c r="AK971" s="137"/>
      <c r="AL971" s="137"/>
      <c r="AM971" s="137"/>
      <c r="AN971" s="137"/>
      <c r="AO971" s="137"/>
      <c r="AP971" s="137"/>
      <c r="AQ971" s="137"/>
      <c r="AR971" s="137"/>
    </row>
    <row r="972" spans="1:44" ht="15.6" x14ac:dyDescent="0.3">
      <c r="A972" s="137"/>
      <c r="B972" s="137"/>
      <c r="C972" s="137"/>
      <c r="D972" s="137"/>
      <c r="E972" s="137"/>
      <c r="F972" s="137"/>
      <c r="G972" s="137"/>
      <c r="H972" s="137"/>
      <c r="I972" s="137"/>
      <c r="J972" s="137"/>
      <c r="K972" s="137"/>
      <c r="L972" s="137"/>
      <c r="M972" s="137"/>
      <c r="N972" s="137"/>
      <c r="O972" s="137"/>
      <c r="P972" s="137"/>
      <c r="Q972" s="137"/>
      <c r="R972" s="137"/>
      <c r="S972" s="137"/>
      <c r="T972" s="137"/>
      <c r="U972" s="137"/>
      <c r="V972" s="137"/>
      <c r="W972" s="137"/>
      <c r="X972" s="137"/>
      <c r="Y972" s="137"/>
      <c r="Z972" s="137"/>
      <c r="AA972" s="137"/>
      <c r="AB972" s="137"/>
      <c r="AC972" s="137"/>
      <c r="AD972" s="137"/>
      <c r="AE972" s="137"/>
      <c r="AF972" s="137"/>
      <c r="AG972" s="137"/>
      <c r="AH972" s="137"/>
      <c r="AI972" s="137"/>
      <c r="AJ972" s="137"/>
      <c r="AK972" s="137"/>
      <c r="AL972" s="137"/>
      <c r="AM972" s="137"/>
      <c r="AN972" s="137"/>
      <c r="AO972" s="137"/>
      <c r="AP972" s="137"/>
      <c r="AQ972" s="137"/>
      <c r="AR972" s="137"/>
    </row>
    <row r="973" spans="1:44" ht="15.6" x14ac:dyDescent="0.3">
      <c r="A973" s="137"/>
      <c r="B973" s="137"/>
      <c r="C973" s="137"/>
      <c r="D973" s="137"/>
      <c r="E973" s="137"/>
      <c r="F973" s="137"/>
      <c r="G973" s="137"/>
      <c r="H973" s="137"/>
      <c r="I973" s="137"/>
      <c r="J973" s="137"/>
      <c r="K973" s="137"/>
      <c r="L973" s="137"/>
      <c r="M973" s="137"/>
      <c r="N973" s="137"/>
      <c r="O973" s="137"/>
      <c r="P973" s="137"/>
      <c r="Q973" s="137"/>
      <c r="R973" s="137"/>
      <c r="S973" s="137"/>
      <c r="T973" s="137"/>
      <c r="U973" s="137"/>
      <c r="V973" s="137"/>
      <c r="W973" s="137"/>
      <c r="X973" s="137"/>
      <c r="Y973" s="137"/>
      <c r="Z973" s="137"/>
      <c r="AA973" s="137"/>
      <c r="AB973" s="137"/>
      <c r="AC973" s="137"/>
      <c r="AD973" s="137"/>
      <c r="AE973" s="137"/>
      <c r="AF973" s="137"/>
      <c r="AG973" s="137"/>
      <c r="AH973" s="137"/>
      <c r="AI973" s="137"/>
      <c r="AJ973" s="137"/>
      <c r="AK973" s="137"/>
      <c r="AL973" s="137"/>
      <c r="AM973" s="137"/>
      <c r="AN973" s="137"/>
      <c r="AO973" s="137"/>
      <c r="AP973" s="137"/>
      <c r="AQ973" s="137"/>
      <c r="AR973" s="137"/>
    </row>
    <row r="974" spans="1:44" ht="15.6" x14ac:dyDescent="0.3">
      <c r="A974" s="137"/>
      <c r="B974" s="137"/>
      <c r="C974" s="137"/>
      <c r="D974" s="137"/>
      <c r="E974" s="137"/>
      <c r="F974" s="137"/>
      <c r="G974" s="137"/>
      <c r="H974" s="137"/>
      <c r="I974" s="137"/>
      <c r="J974" s="137"/>
      <c r="K974" s="137"/>
      <c r="L974" s="137"/>
      <c r="M974" s="137"/>
      <c r="N974" s="137"/>
      <c r="O974" s="137"/>
      <c r="P974" s="137"/>
      <c r="Q974" s="137"/>
      <c r="R974" s="137"/>
      <c r="S974" s="137"/>
      <c r="T974" s="137"/>
      <c r="U974" s="137"/>
      <c r="V974" s="137"/>
      <c r="W974" s="137"/>
      <c r="X974" s="137"/>
      <c r="Y974" s="137"/>
      <c r="Z974" s="137"/>
      <c r="AA974" s="137"/>
      <c r="AB974" s="137"/>
      <c r="AC974" s="137"/>
      <c r="AD974" s="137"/>
      <c r="AE974" s="137"/>
      <c r="AF974" s="137"/>
      <c r="AG974" s="137"/>
      <c r="AH974" s="137"/>
      <c r="AI974" s="137"/>
      <c r="AJ974" s="137"/>
      <c r="AK974" s="137"/>
      <c r="AL974" s="137"/>
      <c r="AM974" s="137"/>
      <c r="AN974" s="137"/>
      <c r="AO974" s="137"/>
      <c r="AP974" s="137"/>
      <c r="AQ974" s="137"/>
      <c r="AR974" s="137"/>
    </row>
    <row r="975" spans="1:44" ht="15.6" x14ac:dyDescent="0.3">
      <c r="A975" s="137"/>
      <c r="B975" s="137"/>
      <c r="C975" s="137"/>
      <c r="D975" s="137"/>
      <c r="E975" s="137"/>
      <c r="F975" s="137"/>
      <c r="G975" s="137"/>
      <c r="H975" s="137"/>
      <c r="I975" s="137"/>
      <c r="J975" s="137"/>
      <c r="K975" s="137"/>
      <c r="L975" s="137"/>
      <c r="M975" s="137"/>
      <c r="N975" s="137"/>
      <c r="O975" s="137"/>
      <c r="P975" s="137"/>
      <c r="Q975" s="137"/>
      <c r="R975" s="137"/>
      <c r="S975" s="137"/>
      <c r="T975" s="137"/>
      <c r="U975" s="137"/>
      <c r="V975" s="137"/>
      <c r="W975" s="137"/>
      <c r="X975" s="137"/>
      <c r="Y975" s="137"/>
      <c r="Z975" s="137"/>
      <c r="AA975" s="137"/>
      <c r="AB975" s="137"/>
      <c r="AC975" s="137"/>
      <c r="AD975" s="137"/>
      <c r="AE975" s="137"/>
      <c r="AF975" s="137"/>
      <c r="AG975" s="137"/>
      <c r="AH975" s="137"/>
      <c r="AI975" s="137"/>
      <c r="AJ975" s="137"/>
      <c r="AK975" s="137"/>
      <c r="AL975" s="137"/>
      <c r="AM975" s="137"/>
      <c r="AN975" s="137"/>
      <c r="AO975" s="137"/>
      <c r="AP975" s="137"/>
      <c r="AQ975" s="137"/>
      <c r="AR975" s="137"/>
    </row>
    <row r="976" spans="1:44" ht="15.6" x14ac:dyDescent="0.3">
      <c r="A976" s="137"/>
      <c r="B976" s="137"/>
      <c r="C976" s="137"/>
      <c r="D976" s="137"/>
      <c r="E976" s="137"/>
      <c r="F976" s="137"/>
      <c r="G976" s="137"/>
      <c r="H976" s="137"/>
      <c r="I976" s="137"/>
      <c r="J976" s="137"/>
      <c r="K976" s="137"/>
      <c r="L976" s="137"/>
      <c r="M976" s="137"/>
      <c r="N976" s="137"/>
      <c r="O976" s="137"/>
      <c r="P976" s="137"/>
      <c r="Q976" s="137"/>
      <c r="R976" s="137"/>
      <c r="S976" s="137"/>
      <c r="T976" s="137"/>
      <c r="U976" s="137"/>
      <c r="V976" s="137"/>
      <c r="W976" s="137"/>
      <c r="X976" s="137"/>
      <c r="Y976" s="137"/>
      <c r="Z976" s="137"/>
      <c r="AA976" s="137"/>
      <c r="AB976" s="137"/>
      <c r="AC976" s="137"/>
      <c r="AD976" s="137"/>
      <c r="AE976" s="137"/>
      <c r="AF976" s="137"/>
      <c r="AG976" s="137"/>
      <c r="AH976" s="137"/>
      <c r="AI976" s="137"/>
      <c r="AJ976" s="137"/>
      <c r="AK976" s="137"/>
      <c r="AL976" s="137"/>
      <c r="AM976" s="137"/>
      <c r="AN976" s="137"/>
      <c r="AO976" s="137"/>
      <c r="AP976" s="137"/>
      <c r="AQ976" s="137"/>
      <c r="AR976" s="137"/>
    </row>
    <row r="977" spans="1:44" ht="15.6" x14ac:dyDescent="0.3">
      <c r="A977" s="137"/>
      <c r="B977" s="137"/>
      <c r="C977" s="137"/>
      <c r="D977" s="137"/>
      <c r="E977" s="137"/>
      <c r="F977" s="137"/>
      <c r="G977" s="137"/>
      <c r="H977" s="137"/>
      <c r="I977" s="137"/>
      <c r="J977" s="137"/>
      <c r="K977" s="137"/>
      <c r="L977" s="137"/>
      <c r="M977" s="137"/>
      <c r="N977" s="137"/>
      <c r="O977" s="137"/>
      <c r="P977" s="137"/>
      <c r="Q977" s="137"/>
      <c r="R977" s="137"/>
      <c r="S977" s="137"/>
      <c r="T977" s="137"/>
      <c r="U977" s="137"/>
      <c r="V977" s="137"/>
      <c r="W977" s="137"/>
      <c r="X977" s="137"/>
      <c r="Y977" s="137"/>
      <c r="Z977" s="137"/>
      <c r="AA977" s="137"/>
      <c r="AB977" s="137"/>
      <c r="AC977" s="137"/>
      <c r="AD977" s="137"/>
      <c r="AE977" s="137"/>
      <c r="AF977" s="137"/>
      <c r="AG977" s="137"/>
      <c r="AH977" s="137"/>
      <c r="AI977" s="137"/>
      <c r="AJ977" s="137"/>
      <c r="AK977" s="137"/>
      <c r="AL977" s="137"/>
      <c r="AM977" s="137"/>
      <c r="AN977" s="137"/>
      <c r="AO977" s="137"/>
      <c r="AP977" s="137"/>
      <c r="AQ977" s="137"/>
      <c r="AR977" s="137"/>
    </row>
    <row r="978" spans="1:44" ht="15.6" x14ac:dyDescent="0.3">
      <c r="A978" s="137"/>
      <c r="B978" s="137"/>
      <c r="C978" s="137"/>
      <c r="D978" s="137"/>
      <c r="E978" s="137"/>
      <c r="F978" s="137"/>
      <c r="G978" s="137"/>
      <c r="H978" s="137"/>
      <c r="I978" s="137"/>
      <c r="J978" s="137"/>
      <c r="K978" s="137"/>
      <c r="L978" s="137"/>
      <c r="M978" s="137"/>
      <c r="N978" s="137"/>
      <c r="O978" s="137"/>
      <c r="P978" s="137"/>
      <c r="Q978" s="137"/>
      <c r="R978" s="137"/>
      <c r="S978" s="137"/>
      <c r="T978" s="137"/>
      <c r="U978" s="137"/>
      <c r="V978" s="137"/>
      <c r="W978" s="137"/>
      <c r="X978" s="137"/>
      <c r="Y978" s="137"/>
      <c r="Z978" s="137"/>
      <c r="AA978" s="137"/>
      <c r="AB978" s="137"/>
      <c r="AC978" s="137"/>
      <c r="AD978" s="137"/>
      <c r="AE978" s="137"/>
      <c r="AF978" s="137"/>
      <c r="AG978" s="137"/>
      <c r="AH978" s="137"/>
      <c r="AI978" s="137"/>
      <c r="AJ978" s="137"/>
      <c r="AK978" s="137"/>
      <c r="AL978" s="137"/>
      <c r="AM978" s="137"/>
      <c r="AN978" s="137"/>
      <c r="AO978" s="137"/>
      <c r="AP978" s="137"/>
      <c r="AQ978" s="137"/>
      <c r="AR978" s="137"/>
    </row>
    <row r="979" spans="1:44" ht="15.6" x14ac:dyDescent="0.3">
      <c r="A979" s="137"/>
      <c r="B979" s="137"/>
      <c r="C979" s="137"/>
      <c r="D979" s="137"/>
      <c r="E979" s="137"/>
      <c r="F979" s="137"/>
      <c r="G979" s="137"/>
      <c r="H979" s="137"/>
      <c r="I979" s="137"/>
      <c r="J979" s="137"/>
      <c r="K979" s="137"/>
      <c r="L979" s="137"/>
      <c r="M979" s="137"/>
      <c r="N979" s="137"/>
      <c r="O979" s="137"/>
      <c r="P979" s="137"/>
      <c r="Q979" s="137"/>
      <c r="R979" s="137"/>
      <c r="S979" s="137"/>
      <c r="T979" s="137"/>
      <c r="U979" s="137"/>
      <c r="V979" s="137"/>
      <c r="W979" s="137"/>
      <c r="X979" s="137"/>
      <c r="Y979" s="137"/>
      <c r="Z979" s="137"/>
      <c r="AA979" s="137"/>
      <c r="AB979" s="137"/>
      <c r="AC979" s="137"/>
      <c r="AD979" s="137"/>
      <c r="AE979" s="137"/>
      <c r="AF979" s="137"/>
      <c r="AG979" s="137"/>
      <c r="AH979" s="137"/>
      <c r="AI979" s="137"/>
      <c r="AJ979" s="137"/>
      <c r="AK979" s="137"/>
      <c r="AL979" s="137"/>
      <c r="AM979" s="137"/>
      <c r="AN979" s="137"/>
      <c r="AO979" s="137"/>
      <c r="AP979" s="137"/>
      <c r="AQ979" s="137"/>
      <c r="AR979" s="137"/>
    </row>
    <row r="980" spans="1:44" ht="15.6" x14ac:dyDescent="0.3">
      <c r="A980" s="137"/>
      <c r="B980" s="137"/>
      <c r="C980" s="137"/>
      <c r="D980" s="137"/>
      <c r="E980" s="137"/>
      <c r="F980" s="137"/>
      <c r="G980" s="137"/>
      <c r="H980" s="137"/>
      <c r="I980" s="137"/>
      <c r="J980" s="137"/>
      <c r="K980" s="137"/>
      <c r="L980" s="137"/>
      <c r="M980" s="137"/>
      <c r="N980" s="137"/>
      <c r="O980" s="137"/>
      <c r="P980" s="137"/>
      <c r="Q980" s="137"/>
      <c r="R980" s="137"/>
      <c r="S980" s="137"/>
      <c r="T980" s="137"/>
      <c r="U980" s="137"/>
      <c r="V980" s="137"/>
      <c r="W980" s="137"/>
      <c r="X980" s="137"/>
      <c r="Y980" s="137"/>
      <c r="Z980" s="137"/>
      <c r="AA980" s="137"/>
      <c r="AB980" s="137"/>
      <c r="AC980" s="137"/>
      <c r="AD980" s="137"/>
      <c r="AE980" s="137"/>
      <c r="AF980" s="137"/>
      <c r="AG980" s="137"/>
      <c r="AH980" s="137"/>
      <c r="AI980" s="137"/>
      <c r="AJ980" s="137"/>
      <c r="AK980" s="137"/>
      <c r="AL980" s="137"/>
      <c r="AM980" s="137"/>
      <c r="AN980" s="137"/>
      <c r="AO980" s="137"/>
      <c r="AP980" s="137"/>
      <c r="AQ980" s="137"/>
      <c r="AR980" s="137"/>
    </row>
    <row r="981" spans="1:44" ht="15.6" x14ac:dyDescent="0.3">
      <c r="A981" s="137"/>
      <c r="B981" s="137"/>
      <c r="C981" s="137"/>
      <c r="D981" s="137"/>
      <c r="E981" s="137"/>
      <c r="F981" s="137"/>
      <c r="G981" s="137"/>
      <c r="H981" s="137"/>
      <c r="I981" s="137"/>
      <c r="J981" s="137"/>
      <c r="K981" s="137"/>
      <c r="L981" s="137"/>
      <c r="M981" s="137"/>
      <c r="N981" s="137"/>
      <c r="O981" s="137"/>
      <c r="P981" s="137"/>
      <c r="Q981" s="137"/>
      <c r="R981" s="137"/>
      <c r="S981" s="137"/>
      <c r="T981" s="137"/>
      <c r="U981" s="137"/>
      <c r="V981" s="137"/>
      <c r="W981" s="137"/>
      <c r="X981" s="137"/>
      <c r="Y981" s="137"/>
      <c r="Z981" s="137"/>
      <c r="AA981" s="137"/>
      <c r="AB981" s="137"/>
      <c r="AC981" s="137"/>
      <c r="AD981" s="137"/>
      <c r="AE981" s="137"/>
      <c r="AF981" s="137"/>
      <c r="AG981" s="137"/>
      <c r="AH981" s="137"/>
      <c r="AI981" s="137"/>
      <c r="AJ981" s="137"/>
      <c r="AK981" s="137"/>
      <c r="AL981" s="137"/>
      <c r="AM981" s="137"/>
      <c r="AN981" s="137"/>
      <c r="AO981" s="137"/>
      <c r="AP981" s="137"/>
      <c r="AQ981" s="137"/>
      <c r="AR981" s="137"/>
    </row>
    <row r="982" spans="1:44" ht="15.6" x14ac:dyDescent="0.3">
      <c r="A982" s="137"/>
      <c r="B982" s="137"/>
      <c r="C982" s="137"/>
      <c r="D982" s="137"/>
      <c r="E982" s="137"/>
      <c r="F982" s="137"/>
      <c r="G982" s="137"/>
      <c r="H982" s="137"/>
      <c r="I982" s="137"/>
      <c r="J982" s="137"/>
      <c r="K982" s="137"/>
      <c r="L982" s="137"/>
      <c r="M982" s="137"/>
      <c r="N982" s="137"/>
      <c r="O982" s="137"/>
      <c r="P982" s="137"/>
      <c r="Q982" s="137"/>
      <c r="R982" s="137"/>
      <c r="S982" s="137"/>
      <c r="T982" s="137"/>
      <c r="U982" s="137"/>
      <c r="V982" s="137"/>
      <c r="W982" s="137"/>
      <c r="X982" s="137"/>
      <c r="Y982" s="137"/>
      <c r="Z982" s="137"/>
      <c r="AA982" s="137"/>
      <c r="AB982" s="137"/>
      <c r="AC982" s="137"/>
      <c r="AD982" s="137"/>
      <c r="AE982" s="137"/>
      <c r="AF982" s="137"/>
      <c r="AG982" s="137"/>
      <c r="AH982" s="137"/>
      <c r="AI982" s="137"/>
      <c r="AJ982" s="137"/>
      <c r="AK982" s="137"/>
      <c r="AL982" s="137"/>
      <c r="AM982" s="137"/>
      <c r="AN982" s="137"/>
      <c r="AO982" s="137"/>
      <c r="AP982" s="137"/>
      <c r="AQ982" s="137"/>
      <c r="AR982" s="137"/>
    </row>
    <row r="983" spans="1:44" ht="15.6" x14ac:dyDescent="0.3">
      <c r="A983" s="137"/>
      <c r="B983" s="137"/>
      <c r="C983" s="137"/>
      <c r="D983" s="137"/>
      <c r="E983" s="137"/>
      <c r="F983" s="137"/>
      <c r="G983" s="137"/>
      <c r="H983" s="137"/>
      <c r="I983" s="137"/>
      <c r="J983" s="137"/>
      <c r="K983" s="137"/>
      <c r="L983" s="137"/>
      <c r="M983" s="137"/>
      <c r="N983" s="137"/>
      <c r="O983" s="137"/>
      <c r="P983" s="137"/>
      <c r="Q983" s="137"/>
      <c r="R983" s="137"/>
      <c r="S983" s="137"/>
      <c r="T983" s="137"/>
      <c r="U983" s="137"/>
      <c r="V983" s="137"/>
      <c r="W983" s="137"/>
      <c r="X983" s="137"/>
      <c r="Y983" s="137"/>
      <c r="Z983" s="137"/>
      <c r="AA983" s="137"/>
      <c r="AB983" s="137"/>
      <c r="AC983" s="137"/>
      <c r="AD983" s="137"/>
      <c r="AE983" s="137"/>
      <c r="AF983" s="137"/>
      <c r="AG983" s="137"/>
      <c r="AH983" s="137"/>
      <c r="AI983" s="137"/>
      <c r="AJ983" s="137"/>
      <c r="AK983" s="137"/>
      <c r="AL983" s="137"/>
      <c r="AM983" s="137"/>
      <c r="AN983" s="137"/>
      <c r="AO983" s="137"/>
      <c r="AP983" s="137"/>
      <c r="AQ983" s="137"/>
      <c r="AR983" s="137"/>
    </row>
    <row r="984" spans="1:44" ht="15.6" x14ac:dyDescent="0.3">
      <c r="A984" s="137"/>
      <c r="B984" s="137"/>
      <c r="C984" s="137"/>
      <c r="D984" s="137"/>
      <c r="E984" s="137"/>
      <c r="F984" s="137"/>
      <c r="G984" s="137"/>
      <c r="H984" s="137"/>
      <c r="I984" s="137"/>
      <c r="J984" s="137"/>
      <c r="K984" s="137"/>
      <c r="L984" s="137"/>
      <c r="M984" s="137"/>
      <c r="N984" s="137"/>
      <c r="O984" s="137"/>
      <c r="P984" s="137"/>
      <c r="Q984" s="137"/>
      <c r="R984" s="137"/>
      <c r="S984" s="137"/>
      <c r="T984" s="137"/>
      <c r="U984" s="137"/>
      <c r="V984" s="137"/>
      <c r="W984" s="137"/>
      <c r="X984" s="137"/>
      <c r="Y984" s="137"/>
      <c r="Z984" s="137"/>
      <c r="AA984" s="137"/>
      <c r="AB984" s="137"/>
      <c r="AC984" s="137"/>
      <c r="AD984" s="137"/>
      <c r="AE984" s="137"/>
      <c r="AF984" s="137"/>
      <c r="AG984" s="137"/>
      <c r="AH984" s="137"/>
      <c r="AI984" s="137"/>
      <c r="AJ984" s="137"/>
      <c r="AK984" s="137"/>
      <c r="AL984" s="137"/>
      <c r="AM984" s="137"/>
      <c r="AN984" s="137"/>
      <c r="AO984" s="137"/>
      <c r="AP984" s="137"/>
      <c r="AQ984" s="137"/>
      <c r="AR984" s="137"/>
    </row>
    <row r="985" spans="1:44" ht="15.6" x14ac:dyDescent="0.3">
      <c r="A985" s="137"/>
      <c r="B985" s="137"/>
      <c r="C985" s="137"/>
      <c r="D985" s="137"/>
      <c r="E985" s="137"/>
      <c r="F985" s="137"/>
      <c r="G985" s="137"/>
      <c r="H985" s="137"/>
      <c r="I985" s="137"/>
      <c r="J985" s="137"/>
      <c r="K985" s="137"/>
      <c r="L985" s="137"/>
      <c r="M985" s="137"/>
      <c r="N985" s="137"/>
      <c r="O985" s="137"/>
      <c r="P985" s="137"/>
      <c r="Q985" s="137"/>
      <c r="R985" s="137"/>
      <c r="S985" s="137"/>
      <c r="T985" s="137"/>
      <c r="U985" s="137"/>
      <c r="V985" s="137"/>
      <c r="W985" s="137"/>
      <c r="X985" s="137"/>
      <c r="Y985" s="137"/>
      <c r="Z985" s="137"/>
      <c r="AA985" s="137"/>
      <c r="AB985" s="137"/>
      <c r="AC985" s="137"/>
      <c r="AD985" s="137"/>
      <c r="AE985" s="137"/>
      <c r="AF985" s="137"/>
      <c r="AG985" s="137"/>
      <c r="AH985" s="137"/>
      <c r="AI985" s="137"/>
      <c r="AJ985" s="137"/>
      <c r="AK985" s="137"/>
      <c r="AL985" s="137"/>
      <c r="AM985" s="137"/>
      <c r="AN985" s="137"/>
      <c r="AO985" s="137"/>
      <c r="AP985" s="137"/>
      <c r="AQ985" s="137"/>
      <c r="AR985" s="137"/>
    </row>
    <row r="986" spans="1:44" ht="15.6" x14ac:dyDescent="0.3">
      <c r="A986" s="137"/>
      <c r="B986" s="137"/>
      <c r="C986" s="137"/>
      <c r="D986" s="137"/>
      <c r="E986" s="137"/>
      <c r="F986" s="137"/>
      <c r="G986" s="137"/>
      <c r="H986" s="137"/>
      <c r="I986" s="137"/>
      <c r="J986" s="137"/>
      <c r="K986" s="137"/>
      <c r="L986" s="137"/>
      <c r="M986" s="137"/>
      <c r="N986" s="137"/>
      <c r="O986" s="137"/>
      <c r="P986" s="137"/>
      <c r="Q986" s="137"/>
      <c r="R986" s="137"/>
      <c r="S986" s="137"/>
      <c r="T986" s="137"/>
      <c r="U986" s="137"/>
      <c r="V986" s="137"/>
      <c r="W986" s="137"/>
      <c r="X986" s="137"/>
      <c r="Y986" s="137"/>
      <c r="Z986" s="137"/>
      <c r="AA986" s="137"/>
      <c r="AB986" s="137"/>
      <c r="AC986" s="137"/>
      <c r="AD986" s="137"/>
      <c r="AE986" s="137"/>
      <c r="AF986" s="137"/>
      <c r="AG986" s="137"/>
      <c r="AH986" s="137"/>
      <c r="AI986" s="137"/>
      <c r="AJ986" s="137"/>
      <c r="AK986" s="137"/>
      <c r="AL986" s="137"/>
      <c r="AM986" s="137"/>
      <c r="AN986" s="137"/>
      <c r="AO986" s="137"/>
      <c r="AP986" s="137"/>
      <c r="AQ986" s="137"/>
      <c r="AR986" s="137"/>
    </row>
    <row r="987" spans="1:44" ht="15.6" x14ac:dyDescent="0.3">
      <c r="A987" s="137"/>
      <c r="B987" s="137"/>
      <c r="C987" s="137"/>
      <c r="D987" s="137"/>
      <c r="E987" s="137"/>
      <c r="F987" s="137"/>
      <c r="G987" s="137"/>
      <c r="H987" s="137"/>
      <c r="I987" s="137"/>
      <c r="J987" s="137"/>
      <c r="K987" s="137"/>
      <c r="L987" s="137"/>
      <c r="M987" s="137"/>
      <c r="N987" s="137"/>
      <c r="O987" s="137"/>
      <c r="P987" s="137"/>
      <c r="Q987" s="137"/>
      <c r="R987" s="137"/>
      <c r="S987" s="137"/>
      <c r="T987" s="137"/>
      <c r="U987" s="137"/>
      <c r="V987" s="137"/>
      <c r="W987" s="137"/>
      <c r="X987" s="137"/>
      <c r="Y987" s="137"/>
      <c r="Z987" s="137"/>
      <c r="AA987" s="137"/>
      <c r="AB987" s="137"/>
      <c r="AC987" s="137"/>
      <c r="AD987" s="137"/>
      <c r="AE987" s="137"/>
      <c r="AF987" s="137"/>
      <c r="AG987" s="137"/>
      <c r="AH987" s="137"/>
      <c r="AI987" s="137"/>
      <c r="AJ987" s="137"/>
      <c r="AK987" s="137"/>
      <c r="AL987" s="137"/>
      <c r="AM987" s="137"/>
      <c r="AN987" s="137"/>
      <c r="AO987" s="137"/>
      <c r="AP987" s="137"/>
      <c r="AQ987" s="137"/>
      <c r="AR987" s="137"/>
    </row>
    <row r="988" spans="1:44" ht="15.6" x14ac:dyDescent="0.3">
      <c r="A988" s="137"/>
      <c r="B988" s="137"/>
      <c r="C988" s="137"/>
      <c r="D988" s="137"/>
      <c r="E988" s="137"/>
      <c r="F988" s="137"/>
      <c r="G988" s="137"/>
      <c r="H988" s="137"/>
      <c r="I988" s="137"/>
      <c r="J988" s="137"/>
      <c r="K988" s="137"/>
      <c r="L988" s="137"/>
      <c r="M988" s="137"/>
      <c r="N988" s="137"/>
      <c r="O988" s="137"/>
      <c r="P988" s="137"/>
      <c r="Q988" s="137"/>
      <c r="R988" s="137"/>
      <c r="S988" s="137"/>
      <c r="T988" s="137"/>
      <c r="U988" s="137"/>
      <c r="V988" s="137"/>
      <c r="W988" s="137"/>
      <c r="X988" s="137"/>
      <c r="Y988" s="137"/>
      <c r="Z988" s="137"/>
      <c r="AA988" s="137"/>
      <c r="AB988" s="137"/>
      <c r="AC988" s="137"/>
      <c r="AD988" s="137"/>
      <c r="AE988" s="137"/>
      <c r="AF988" s="137"/>
      <c r="AG988" s="137"/>
      <c r="AH988" s="137"/>
      <c r="AI988" s="137"/>
      <c r="AJ988" s="137"/>
      <c r="AK988" s="137"/>
      <c r="AL988" s="137"/>
      <c r="AM988" s="137"/>
      <c r="AN988" s="137"/>
      <c r="AO988" s="137"/>
      <c r="AP988" s="137"/>
      <c r="AQ988" s="137"/>
      <c r="AR988" s="137"/>
    </row>
    <row r="989" spans="1:44" ht="15.6" x14ac:dyDescent="0.3">
      <c r="A989" s="137"/>
      <c r="B989" s="137"/>
      <c r="C989" s="137"/>
      <c r="D989" s="137"/>
      <c r="E989" s="137"/>
      <c r="F989" s="137"/>
      <c r="G989" s="137"/>
      <c r="H989" s="137"/>
      <c r="I989" s="137"/>
      <c r="J989" s="137"/>
      <c r="K989" s="137"/>
      <c r="L989" s="137"/>
      <c r="M989" s="137"/>
      <c r="N989" s="137"/>
      <c r="O989" s="137"/>
      <c r="P989" s="137"/>
      <c r="Q989" s="137"/>
      <c r="R989" s="137"/>
      <c r="S989" s="137"/>
      <c r="T989" s="137"/>
      <c r="U989" s="137"/>
      <c r="V989" s="137"/>
      <c r="W989" s="137"/>
      <c r="X989" s="137"/>
      <c r="Y989" s="137"/>
      <c r="Z989" s="137"/>
      <c r="AA989" s="137"/>
      <c r="AB989" s="137"/>
      <c r="AC989" s="137"/>
      <c r="AD989" s="137"/>
      <c r="AE989" s="137"/>
      <c r="AF989" s="137"/>
      <c r="AG989" s="137"/>
      <c r="AH989" s="137"/>
      <c r="AI989" s="137"/>
      <c r="AJ989" s="137"/>
      <c r="AK989" s="137"/>
      <c r="AL989" s="137"/>
      <c r="AM989" s="137"/>
      <c r="AN989" s="137"/>
      <c r="AO989" s="137"/>
      <c r="AP989" s="137"/>
      <c r="AQ989" s="137"/>
      <c r="AR989" s="137"/>
    </row>
    <row r="990" spans="1:44" ht="15.6" x14ac:dyDescent="0.3">
      <c r="A990" s="137"/>
      <c r="B990" s="137"/>
      <c r="C990" s="137"/>
      <c r="D990" s="137"/>
      <c r="E990" s="137"/>
      <c r="F990" s="137"/>
      <c r="G990" s="137"/>
      <c r="H990" s="137"/>
      <c r="I990" s="137"/>
      <c r="J990" s="137"/>
      <c r="K990" s="137"/>
      <c r="L990" s="137"/>
      <c r="M990" s="137"/>
      <c r="N990" s="137"/>
      <c r="O990" s="137"/>
      <c r="P990" s="137"/>
      <c r="Q990" s="137"/>
      <c r="R990" s="137"/>
      <c r="S990" s="137"/>
      <c r="T990" s="137"/>
      <c r="U990" s="137"/>
      <c r="V990" s="137"/>
      <c r="W990" s="137"/>
      <c r="X990" s="137"/>
      <c r="Y990" s="137"/>
      <c r="Z990" s="137"/>
      <c r="AA990" s="137"/>
      <c r="AB990" s="137"/>
      <c r="AC990" s="137"/>
      <c r="AD990" s="137"/>
      <c r="AE990" s="137"/>
      <c r="AF990" s="137"/>
      <c r="AG990" s="137"/>
      <c r="AH990" s="137"/>
      <c r="AI990" s="137"/>
      <c r="AJ990" s="137"/>
      <c r="AK990" s="137"/>
      <c r="AL990" s="137"/>
      <c r="AM990" s="137"/>
      <c r="AN990" s="137"/>
      <c r="AO990" s="137"/>
      <c r="AP990" s="137"/>
      <c r="AQ990" s="137"/>
      <c r="AR990" s="137"/>
    </row>
    <row r="991" spans="1:44" ht="15.6" x14ac:dyDescent="0.3">
      <c r="A991" s="137"/>
      <c r="B991" s="137"/>
      <c r="C991" s="137"/>
      <c r="D991" s="137"/>
      <c r="E991" s="137"/>
      <c r="F991" s="137"/>
      <c r="G991" s="137"/>
      <c r="H991" s="137"/>
      <c r="I991" s="137"/>
      <c r="J991" s="137"/>
      <c r="K991" s="137"/>
      <c r="L991" s="137"/>
      <c r="M991" s="137"/>
      <c r="N991" s="137"/>
      <c r="O991" s="137"/>
      <c r="P991" s="137"/>
      <c r="Q991" s="137"/>
      <c r="R991" s="137"/>
      <c r="S991" s="137"/>
      <c r="T991" s="137"/>
      <c r="U991" s="137"/>
      <c r="V991" s="137"/>
      <c r="W991" s="137"/>
      <c r="X991" s="137"/>
      <c r="Y991" s="137"/>
      <c r="Z991" s="137"/>
      <c r="AA991" s="137"/>
      <c r="AB991" s="137"/>
      <c r="AC991" s="137"/>
      <c r="AD991" s="137"/>
      <c r="AE991" s="137"/>
      <c r="AF991" s="137"/>
      <c r="AG991" s="137"/>
      <c r="AH991" s="137"/>
      <c r="AI991" s="137"/>
      <c r="AJ991" s="137"/>
      <c r="AK991" s="137"/>
      <c r="AL991" s="137"/>
      <c r="AM991" s="137"/>
      <c r="AN991" s="137"/>
      <c r="AO991" s="137"/>
      <c r="AP991" s="137"/>
      <c r="AQ991" s="137"/>
      <c r="AR991" s="137"/>
    </row>
    <row r="992" spans="1:44" ht="15.6" x14ac:dyDescent="0.3">
      <c r="A992" s="137"/>
      <c r="B992" s="137"/>
      <c r="C992" s="137"/>
      <c r="D992" s="137"/>
      <c r="E992" s="137"/>
      <c r="F992" s="137"/>
      <c r="G992" s="137"/>
      <c r="H992" s="137"/>
      <c r="I992" s="137"/>
      <c r="J992" s="137"/>
      <c r="K992" s="137"/>
      <c r="L992" s="137"/>
      <c r="M992" s="137"/>
      <c r="N992" s="137"/>
      <c r="O992" s="137"/>
      <c r="P992" s="137"/>
      <c r="Q992" s="137"/>
      <c r="R992" s="137"/>
      <c r="S992" s="137"/>
      <c r="T992" s="137"/>
      <c r="U992" s="137"/>
      <c r="V992" s="137"/>
      <c r="W992" s="137"/>
      <c r="X992" s="137"/>
      <c r="Y992" s="137"/>
      <c r="Z992" s="137"/>
      <c r="AA992" s="137"/>
      <c r="AB992" s="137"/>
      <c r="AC992" s="137"/>
      <c r="AD992" s="137"/>
      <c r="AE992" s="137"/>
      <c r="AF992" s="137"/>
      <c r="AG992" s="137"/>
      <c r="AH992" s="137"/>
      <c r="AI992" s="137"/>
      <c r="AJ992" s="137"/>
      <c r="AK992" s="137"/>
      <c r="AL992" s="137"/>
      <c r="AM992" s="137"/>
      <c r="AN992" s="137"/>
      <c r="AO992" s="137"/>
      <c r="AP992" s="137"/>
      <c r="AQ992" s="137"/>
      <c r="AR992" s="137"/>
    </row>
    <row r="993" spans="1:44" ht="15.6" x14ac:dyDescent="0.3">
      <c r="A993" s="137"/>
      <c r="B993" s="137"/>
      <c r="C993" s="137"/>
      <c r="D993" s="137"/>
      <c r="E993" s="137"/>
      <c r="F993" s="137"/>
      <c r="G993" s="137"/>
      <c r="H993" s="137"/>
      <c r="I993" s="137"/>
      <c r="J993" s="137"/>
      <c r="K993" s="137"/>
      <c r="L993" s="137"/>
      <c r="M993" s="137"/>
      <c r="N993" s="137"/>
      <c r="O993" s="137"/>
      <c r="P993" s="137"/>
      <c r="Q993" s="137"/>
      <c r="R993" s="137"/>
      <c r="S993" s="137"/>
      <c r="T993" s="137"/>
      <c r="U993" s="137"/>
      <c r="V993" s="137"/>
      <c r="W993" s="137"/>
      <c r="X993" s="137"/>
      <c r="Y993" s="137"/>
      <c r="Z993" s="137"/>
      <c r="AA993" s="137"/>
      <c r="AB993" s="137"/>
      <c r="AC993" s="137"/>
      <c r="AD993" s="137"/>
      <c r="AE993" s="137"/>
      <c r="AF993" s="137"/>
      <c r="AG993" s="137"/>
      <c r="AH993" s="137"/>
      <c r="AI993" s="137"/>
      <c r="AJ993" s="137"/>
      <c r="AK993" s="137"/>
      <c r="AL993" s="137"/>
      <c r="AM993" s="137"/>
      <c r="AN993" s="137"/>
      <c r="AO993" s="137"/>
      <c r="AP993" s="137"/>
      <c r="AQ993" s="137"/>
      <c r="AR993" s="137"/>
    </row>
    <row r="994" spans="1:44" ht="15.6" x14ac:dyDescent="0.3">
      <c r="A994" s="137"/>
      <c r="B994" s="137"/>
      <c r="C994" s="137"/>
      <c r="D994" s="137"/>
      <c r="E994" s="137"/>
      <c r="F994" s="137"/>
      <c r="G994" s="137"/>
      <c r="H994" s="137"/>
      <c r="I994" s="137"/>
      <c r="J994" s="137"/>
      <c r="K994" s="137"/>
      <c r="L994" s="137"/>
      <c r="M994" s="137"/>
      <c r="N994" s="137"/>
      <c r="O994" s="137"/>
      <c r="P994" s="137"/>
      <c r="Q994" s="137"/>
      <c r="R994" s="137"/>
      <c r="S994" s="137"/>
      <c r="T994" s="137"/>
      <c r="U994" s="137"/>
      <c r="V994" s="137"/>
      <c r="W994" s="137"/>
      <c r="X994" s="137"/>
      <c r="Y994" s="137"/>
      <c r="Z994" s="137"/>
      <c r="AA994" s="137"/>
      <c r="AB994" s="137"/>
      <c r="AC994" s="137"/>
      <c r="AD994" s="137"/>
      <c r="AE994" s="137"/>
      <c r="AF994" s="137"/>
      <c r="AG994" s="137"/>
      <c r="AH994" s="137"/>
      <c r="AI994" s="137"/>
      <c r="AJ994" s="137"/>
      <c r="AK994" s="137"/>
      <c r="AL994" s="137"/>
      <c r="AM994" s="137"/>
      <c r="AN994" s="137"/>
      <c r="AO994" s="137"/>
      <c r="AP994" s="137"/>
      <c r="AQ994" s="137"/>
      <c r="AR994" s="137"/>
    </row>
    <row r="995" spans="1:44" ht="15.6" x14ac:dyDescent="0.3">
      <c r="A995" s="137"/>
      <c r="B995" s="137"/>
      <c r="C995" s="137"/>
      <c r="D995" s="137"/>
      <c r="E995" s="137"/>
      <c r="F995" s="137"/>
      <c r="G995" s="137"/>
      <c r="H995" s="137"/>
      <c r="I995" s="137"/>
      <c r="J995" s="137"/>
      <c r="K995" s="137"/>
      <c r="L995" s="137"/>
      <c r="M995" s="137"/>
      <c r="N995" s="137"/>
      <c r="O995" s="137"/>
      <c r="P995" s="137"/>
      <c r="Q995" s="137"/>
      <c r="R995" s="137"/>
      <c r="S995" s="137"/>
      <c r="T995" s="137"/>
      <c r="U995" s="137"/>
      <c r="V995" s="137"/>
      <c r="W995" s="137"/>
      <c r="X995" s="137"/>
      <c r="Y995" s="137"/>
      <c r="Z995" s="137"/>
      <c r="AA995" s="137"/>
      <c r="AB995" s="137"/>
      <c r="AC995" s="137"/>
      <c r="AD995" s="137"/>
      <c r="AE995" s="137"/>
      <c r="AF995" s="137"/>
      <c r="AG995" s="137"/>
      <c r="AH995" s="137"/>
      <c r="AI995" s="137"/>
      <c r="AJ995" s="137"/>
      <c r="AK995" s="137"/>
      <c r="AL995" s="137"/>
      <c r="AM995" s="137"/>
      <c r="AN995" s="137"/>
      <c r="AO995" s="137"/>
      <c r="AP995" s="137"/>
      <c r="AQ995" s="137"/>
      <c r="AR995" s="137"/>
    </row>
    <row r="996" spans="1:44" ht="15.6" x14ac:dyDescent="0.3">
      <c r="A996" s="137"/>
      <c r="B996" s="137"/>
      <c r="C996" s="137"/>
      <c r="D996" s="137"/>
      <c r="E996" s="137"/>
      <c r="F996" s="137"/>
      <c r="G996" s="137"/>
      <c r="H996" s="137"/>
      <c r="I996" s="137"/>
      <c r="J996" s="137"/>
      <c r="K996" s="137"/>
      <c r="L996" s="137"/>
      <c r="M996" s="137"/>
      <c r="N996" s="137"/>
      <c r="O996" s="137"/>
      <c r="P996" s="137"/>
      <c r="Q996" s="137"/>
      <c r="R996" s="137"/>
      <c r="S996" s="137"/>
      <c r="T996" s="137"/>
      <c r="U996" s="137"/>
      <c r="V996" s="137"/>
      <c r="W996" s="137"/>
      <c r="X996" s="137"/>
      <c r="Y996" s="137"/>
      <c r="Z996" s="137"/>
      <c r="AA996" s="137"/>
      <c r="AB996" s="137"/>
      <c r="AC996" s="137"/>
      <c r="AD996" s="137"/>
      <c r="AE996" s="137"/>
      <c r="AF996" s="137"/>
      <c r="AG996" s="137"/>
      <c r="AH996" s="137"/>
      <c r="AI996" s="137"/>
      <c r="AJ996" s="137"/>
      <c r="AK996" s="137"/>
      <c r="AL996" s="137"/>
      <c r="AM996" s="137"/>
      <c r="AN996" s="137"/>
      <c r="AO996" s="137"/>
      <c r="AP996" s="137"/>
      <c r="AQ996" s="137"/>
      <c r="AR996" s="137"/>
    </row>
    <row r="997" spans="1:44" ht="15.6" x14ac:dyDescent="0.3">
      <c r="A997" s="137"/>
      <c r="B997" s="137"/>
      <c r="C997" s="137"/>
      <c r="D997" s="137"/>
      <c r="E997" s="137"/>
      <c r="F997" s="137"/>
      <c r="G997" s="137"/>
      <c r="H997" s="137"/>
      <c r="I997" s="137"/>
      <c r="J997" s="137"/>
      <c r="K997" s="137"/>
      <c r="L997" s="137"/>
      <c r="M997" s="137"/>
      <c r="N997" s="137"/>
      <c r="O997" s="137"/>
      <c r="P997" s="137"/>
      <c r="Q997" s="137"/>
      <c r="R997" s="137"/>
      <c r="S997" s="137"/>
      <c r="T997" s="137"/>
      <c r="U997" s="137"/>
      <c r="V997" s="137"/>
      <c r="W997" s="137"/>
      <c r="X997" s="137"/>
      <c r="Y997" s="137"/>
      <c r="Z997" s="137"/>
      <c r="AA997" s="137"/>
      <c r="AB997" s="137"/>
      <c r="AC997" s="137"/>
      <c r="AD997" s="137"/>
      <c r="AE997" s="137"/>
      <c r="AF997" s="137"/>
      <c r="AG997" s="137"/>
      <c r="AH997" s="137"/>
      <c r="AI997" s="137"/>
      <c r="AJ997" s="137"/>
      <c r="AK997" s="137"/>
      <c r="AL997" s="137"/>
      <c r="AM997" s="137"/>
      <c r="AN997" s="137"/>
      <c r="AO997" s="137"/>
      <c r="AP997" s="137"/>
      <c r="AQ997" s="137"/>
      <c r="AR997" s="137"/>
    </row>
    <row r="998" spans="1:44" ht="15.6" x14ac:dyDescent="0.3">
      <c r="A998" s="137"/>
      <c r="B998" s="137"/>
      <c r="C998" s="137"/>
      <c r="D998" s="137"/>
      <c r="E998" s="137"/>
      <c r="F998" s="137"/>
      <c r="G998" s="137"/>
      <c r="H998" s="137"/>
      <c r="I998" s="137"/>
      <c r="J998" s="137"/>
      <c r="K998" s="137"/>
      <c r="L998" s="137"/>
      <c r="M998" s="137"/>
      <c r="N998" s="137"/>
      <c r="O998" s="137"/>
      <c r="P998" s="137"/>
      <c r="Q998" s="137"/>
      <c r="R998" s="137"/>
      <c r="S998" s="137"/>
      <c r="T998" s="137"/>
      <c r="U998" s="137"/>
      <c r="V998" s="137"/>
      <c r="W998" s="137"/>
      <c r="X998" s="137"/>
      <c r="Y998" s="137"/>
      <c r="Z998" s="137"/>
      <c r="AA998" s="137"/>
      <c r="AB998" s="137"/>
      <c r="AC998" s="137"/>
      <c r="AD998" s="137"/>
      <c r="AE998" s="137"/>
      <c r="AF998" s="137"/>
      <c r="AG998" s="137"/>
      <c r="AH998" s="137"/>
      <c r="AI998" s="137"/>
      <c r="AJ998" s="137"/>
      <c r="AK998" s="137"/>
      <c r="AL998" s="137"/>
      <c r="AM998" s="137"/>
      <c r="AN998" s="137"/>
      <c r="AO998" s="137"/>
      <c r="AP998" s="137"/>
      <c r="AQ998" s="137"/>
      <c r="AR998" s="137"/>
    </row>
    <row r="999" spans="1:44" ht="15.6" x14ac:dyDescent="0.3">
      <c r="A999" s="137"/>
      <c r="B999" s="137"/>
      <c r="C999" s="137"/>
      <c r="D999" s="137"/>
      <c r="E999" s="137"/>
      <c r="F999" s="137"/>
      <c r="G999" s="137"/>
      <c r="H999" s="137"/>
      <c r="I999" s="137"/>
      <c r="J999" s="137"/>
      <c r="K999" s="137"/>
      <c r="L999" s="137"/>
      <c r="M999" s="137"/>
      <c r="N999" s="137"/>
      <c r="O999" s="137"/>
      <c r="P999" s="137"/>
      <c r="Q999" s="137"/>
      <c r="R999" s="137"/>
      <c r="S999" s="137"/>
      <c r="T999" s="137"/>
      <c r="U999" s="137"/>
      <c r="V999" s="137"/>
      <c r="W999" s="137"/>
      <c r="X999" s="137"/>
      <c r="Y999" s="137"/>
      <c r="Z999" s="137"/>
      <c r="AA999" s="137"/>
      <c r="AB999" s="137"/>
      <c r="AC999" s="137"/>
      <c r="AD999" s="137"/>
      <c r="AE999" s="137"/>
      <c r="AF999" s="137"/>
      <c r="AG999" s="137"/>
      <c r="AH999" s="137"/>
      <c r="AI999" s="137"/>
      <c r="AJ999" s="137"/>
      <c r="AK999" s="137"/>
      <c r="AL999" s="137"/>
      <c r="AM999" s="137"/>
      <c r="AN999" s="137"/>
      <c r="AO999" s="137"/>
      <c r="AP999" s="137"/>
      <c r="AQ999" s="137"/>
      <c r="AR999" s="137"/>
    </row>
    <row r="1000" spans="1:44" ht="15.6" x14ac:dyDescent="0.3">
      <c r="A1000" s="137"/>
      <c r="B1000" s="137"/>
      <c r="C1000" s="137"/>
      <c r="D1000" s="137"/>
      <c r="E1000" s="137"/>
      <c r="F1000" s="137"/>
      <c r="G1000" s="137"/>
      <c r="H1000" s="137"/>
      <c r="I1000" s="137"/>
      <c r="J1000" s="137"/>
      <c r="K1000" s="137"/>
      <c r="L1000" s="137"/>
      <c r="M1000" s="137"/>
      <c r="N1000" s="137"/>
      <c r="O1000" s="137"/>
      <c r="P1000" s="137"/>
      <c r="Q1000" s="137"/>
      <c r="R1000" s="137"/>
      <c r="S1000" s="137"/>
      <c r="T1000" s="137"/>
      <c r="U1000" s="137"/>
      <c r="V1000" s="137"/>
      <c r="W1000" s="137"/>
      <c r="X1000" s="137"/>
      <c r="Y1000" s="137"/>
      <c r="Z1000" s="137"/>
      <c r="AA1000" s="137"/>
      <c r="AB1000" s="137"/>
      <c r="AC1000" s="137"/>
      <c r="AD1000" s="137"/>
      <c r="AE1000" s="137"/>
      <c r="AF1000" s="137"/>
      <c r="AG1000" s="137"/>
      <c r="AH1000" s="137"/>
      <c r="AI1000" s="137"/>
      <c r="AJ1000" s="137"/>
      <c r="AK1000" s="137"/>
      <c r="AL1000" s="137"/>
      <c r="AM1000" s="137"/>
      <c r="AN1000" s="137"/>
      <c r="AO1000" s="137"/>
      <c r="AP1000" s="137"/>
      <c r="AQ1000" s="137"/>
      <c r="AR1000" s="137"/>
    </row>
    <row r="1001" spans="1:44" ht="15.6" x14ac:dyDescent="0.3">
      <c r="A1001" s="137"/>
      <c r="B1001" s="137"/>
      <c r="C1001" s="137"/>
      <c r="D1001" s="137"/>
      <c r="E1001" s="137"/>
      <c r="F1001" s="137"/>
      <c r="G1001" s="137"/>
      <c r="H1001" s="137"/>
      <c r="I1001" s="137"/>
      <c r="J1001" s="137"/>
      <c r="K1001" s="137"/>
      <c r="L1001" s="137"/>
      <c r="M1001" s="137"/>
      <c r="N1001" s="137"/>
      <c r="O1001" s="137"/>
      <c r="P1001" s="137"/>
      <c r="Q1001" s="137"/>
      <c r="R1001" s="137"/>
      <c r="S1001" s="137"/>
      <c r="T1001" s="137"/>
      <c r="U1001" s="137"/>
      <c r="V1001" s="137"/>
      <c r="W1001" s="137"/>
      <c r="X1001" s="137"/>
      <c r="Y1001" s="137"/>
      <c r="Z1001" s="137"/>
      <c r="AA1001" s="137"/>
      <c r="AB1001" s="137"/>
      <c r="AC1001" s="137"/>
      <c r="AD1001" s="137"/>
      <c r="AE1001" s="137"/>
      <c r="AF1001" s="137"/>
      <c r="AG1001" s="137"/>
      <c r="AH1001" s="137"/>
      <c r="AI1001" s="137"/>
      <c r="AJ1001" s="137"/>
      <c r="AK1001" s="137"/>
      <c r="AL1001" s="137"/>
      <c r="AM1001" s="137"/>
      <c r="AN1001" s="137"/>
      <c r="AO1001" s="137"/>
      <c r="AP1001" s="137"/>
      <c r="AQ1001" s="137"/>
      <c r="AR1001" s="137"/>
    </row>
    <row r="1002" spans="1:44" ht="15.6" x14ac:dyDescent="0.3">
      <c r="A1002" s="137"/>
      <c r="B1002" s="137"/>
      <c r="C1002" s="137"/>
      <c r="D1002" s="137"/>
      <c r="E1002" s="137"/>
      <c r="F1002" s="137"/>
      <c r="G1002" s="137"/>
      <c r="H1002" s="137"/>
      <c r="I1002" s="137"/>
      <c r="J1002" s="137"/>
      <c r="K1002" s="137"/>
      <c r="L1002" s="137"/>
      <c r="M1002" s="137"/>
      <c r="N1002" s="137"/>
      <c r="O1002" s="137"/>
      <c r="P1002" s="137"/>
      <c r="Q1002" s="137"/>
      <c r="R1002" s="137"/>
      <c r="S1002" s="137"/>
      <c r="T1002" s="137"/>
      <c r="U1002" s="137"/>
      <c r="V1002" s="137"/>
      <c r="W1002" s="137"/>
      <c r="X1002" s="137"/>
      <c r="Y1002" s="137"/>
      <c r="Z1002" s="137"/>
      <c r="AA1002" s="137"/>
      <c r="AB1002" s="137"/>
      <c r="AC1002" s="137"/>
      <c r="AD1002" s="137"/>
      <c r="AE1002" s="137"/>
      <c r="AF1002" s="137"/>
      <c r="AG1002" s="137"/>
      <c r="AH1002" s="137"/>
      <c r="AI1002" s="137"/>
      <c r="AJ1002" s="137"/>
      <c r="AK1002" s="137"/>
      <c r="AL1002" s="137"/>
      <c r="AM1002" s="137"/>
      <c r="AN1002" s="137"/>
      <c r="AO1002" s="137"/>
      <c r="AP1002" s="137"/>
      <c r="AQ1002" s="137"/>
      <c r="AR1002" s="137"/>
    </row>
    <row r="1003" spans="1:44" ht="15.6" x14ac:dyDescent="0.3">
      <c r="A1003" s="137"/>
      <c r="B1003" s="137"/>
      <c r="C1003" s="137"/>
      <c r="D1003" s="137"/>
      <c r="E1003" s="137"/>
      <c r="F1003" s="137"/>
      <c r="G1003" s="137"/>
      <c r="H1003" s="137"/>
      <c r="I1003" s="137"/>
      <c r="J1003" s="137"/>
      <c r="K1003" s="137"/>
      <c r="L1003" s="137"/>
      <c r="M1003" s="137"/>
      <c r="N1003" s="137"/>
      <c r="O1003" s="137"/>
      <c r="P1003" s="137"/>
      <c r="Q1003" s="137"/>
      <c r="R1003" s="137"/>
      <c r="S1003" s="137"/>
      <c r="T1003" s="137"/>
      <c r="U1003" s="137"/>
      <c r="V1003" s="137"/>
      <c r="W1003" s="137"/>
      <c r="X1003" s="137"/>
      <c r="Y1003" s="137"/>
      <c r="Z1003" s="137"/>
      <c r="AA1003" s="137"/>
      <c r="AB1003" s="137"/>
      <c r="AC1003" s="137"/>
      <c r="AD1003" s="137"/>
      <c r="AE1003" s="137"/>
      <c r="AF1003" s="137"/>
      <c r="AG1003" s="137"/>
      <c r="AH1003" s="137"/>
      <c r="AI1003" s="137"/>
      <c r="AJ1003" s="137"/>
      <c r="AK1003" s="137"/>
      <c r="AL1003" s="137"/>
      <c r="AM1003" s="137"/>
      <c r="AN1003" s="137"/>
      <c r="AO1003" s="137"/>
      <c r="AP1003" s="137"/>
      <c r="AQ1003" s="137"/>
      <c r="AR1003" s="137"/>
    </row>
    <row r="1004" spans="1:44" ht="15.6" x14ac:dyDescent="0.3">
      <c r="A1004" s="137"/>
      <c r="B1004" s="137"/>
      <c r="C1004" s="137"/>
      <c r="D1004" s="137"/>
      <c r="E1004" s="137"/>
      <c r="F1004" s="137"/>
      <c r="G1004" s="137"/>
      <c r="H1004" s="137"/>
      <c r="I1004" s="137"/>
      <c r="J1004" s="137"/>
      <c r="K1004" s="137"/>
      <c r="L1004" s="137"/>
      <c r="M1004" s="137"/>
      <c r="N1004" s="137"/>
      <c r="O1004" s="137"/>
      <c r="P1004" s="137"/>
      <c r="Q1004" s="137"/>
      <c r="R1004" s="137"/>
      <c r="S1004" s="137"/>
      <c r="T1004" s="137"/>
      <c r="U1004" s="137"/>
      <c r="V1004" s="137"/>
      <c r="W1004" s="137"/>
      <c r="X1004" s="137"/>
      <c r="Y1004" s="137"/>
      <c r="Z1004" s="137"/>
      <c r="AA1004" s="137"/>
      <c r="AB1004" s="137"/>
      <c r="AC1004" s="137"/>
      <c r="AD1004" s="137"/>
      <c r="AE1004" s="137"/>
      <c r="AF1004" s="137"/>
      <c r="AG1004" s="137"/>
      <c r="AH1004" s="137"/>
      <c r="AI1004" s="137"/>
      <c r="AJ1004" s="137"/>
      <c r="AK1004" s="137"/>
      <c r="AL1004" s="137"/>
      <c r="AM1004" s="137"/>
      <c r="AN1004" s="137"/>
      <c r="AO1004" s="137"/>
      <c r="AP1004" s="137"/>
      <c r="AQ1004" s="137"/>
      <c r="AR1004" s="137"/>
    </row>
    <row r="1005" spans="1:44" ht="15.6" x14ac:dyDescent="0.3">
      <c r="A1005" s="137"/>
      <c r="B1005" s="137"/>
      <c r="C1005" s="137"/>
      <c r="D1005" s="137"/>
      <c r="E1005" s="137"/>
      <c r="F1005" s="137"/>
      <c r="G1005" s="137"/>
      <c r="H1005" s="137"/>
      <c r="I1005" s="137"/>
      <c r="J1005" s="137"/>
      <c r="K1005" s="137"/>
      <c r="L1005" s="137"/>
      <c r="M1005" s="137"/>
      <c r="N1005" s="137"/>
      <c r="O1005" s="137"/>
      <c r="P1005" s="137"/>
      <c r="Q1005" s="137"/>
      <c r="R1005" s="137"/>
      <c r="S1005" s="137"/>
      <c r="T1005" s="137"/>
      <c r="U1005" s="137"/>
      <c r="V1005" s="137"/>
      <c r="W1005" s="137"/>
      <c r="X1005" s="137"/>
      <c r="Y1005" s="137"/>
      <c r="Z1005" s="137"/>
      <c r="AA1005" s="137"/>
      <c r="AB1005" s="137"/>
      <c r="AC1005" s="137"/>
      <c r="AD1005" s="137"/>
      <c r="AE1005" s="137"/>
      <c r="AF1005" s="137"/>
      <c r="AG1005" s="137"/>
      <c r="AH1005" s="137"/>
      <c r="AI1005" s="137"/>
      <c r="AJ1005" s="137"/>
      <c r="AK1005" s="137"/>
      <c r="AL1005" s="137"/>
      <c r="AM1005" s="137"/>
      <c r="AN1005" s="137"/>
      <c r="AO1005" s="137"/>
      <c r="AP1005" s="137"/>
      <c r="AQ1005" s="137"/>
      <c r="AR1005" s="137"/>
    </row>
    <row r="1006" spans="1:44" ht="15.6" x14ac:dyDescent="0.3">
      <c r="A1006" s="137"/>
      <c r="B1006" s="137"/>
      <c r="C1006" s="137"/>
      <c r="D1006" s="137"/>
      <c r="E1006" s="137"/>
      <c r="F1006" s="137"/>
      <c r="G1006" s="137"/>
      <c r="H1006" s="137"/>
      <c r="I1006" s="137"/>
      <c r="J1006" s="137"/>
      <c r="K1006" s="137"/>
      <c r="L1006" s="137"/>
      <c r="M1006" s="137"/>
      <c r="N1006" s="137"/>
      <c r="O1006" s="137"/>
      <c r="P1006" s="137"/>
      <c r="Q1006" s="137"/>
      <c r="R1006" s="137"/>
      <c r="S1006" s="137"/>
      <c r="T1006" s="137"/>
      <c r="U1006" s="137"/>
      <c r="V1006" s="137"/>
      <c r="W1006" s="137"/>
      <c r="X1006" s="137"/>
      <c r="Y1006" s="137"/>
      <c r="Z1006" s="137"/>
      <c r="AA1006" s="137"/>
      <c r="AB1006" s="137"/>
      <c r="AC1006" s="137"/>
      <c r="AD1006" s="137"/>
      <c r="AE1006" s="137"/>
      <c r="AF1006" s="137"/>
      <c r="AG1006" s="137"/>
      <c r="AH1006" s="137"/>
      <c r="AI1006" s="137"/>
      <c r="AJ1006" s="137"/>
      <c r="AK1006" s="137"/>
      <c r="AL1006" s="137"/>
      <c r="AM1006" s="137"/>
      <c r="AN1006" s="137"/>
      <c r="AO1006" s="137"/>
      <c r="AP1006" s="137"/>
      <c r="AQ1006" s="137"/>
      <c r="AR1006" s="137"/>
    </row>
    <row r="1007" spans="1:44" ht="15.6" x14ac:dyDescent="0.3">
      <c r="A1007" s="137"/>
      <c r="B1007" s="137"/>
      <c r="C1007" s="137"/>
      <c r="D1007" s="137"/>
      <c r="E1007" s="137"/>
      <c r="F1007" s="137"/>
      <c r="G1007" s="137"/>
      <c r="H1007" s="137"/>
      <c r="I1007" s="137"/>
      <c r="J1007" s="137"/>
      <c r="K1007" s="137"/>
      <c r="L1007" s="137"/>
      <c r="M1007" s="137"/>
      <c r="N1007" s="137"/>
      <c r="O1007" s="137"/>
      <c r="P1007" s="137"/>
      <c r="Q1007" s="137"/>
      <c r="R1007" s="137"/>
      <c r="S1007" s="137"/>
      <c r="T1007" s="137"/>
      <c r="U1007" s="137"/>
      <c r="V1007" s="137"/>
      <c r="W1007" s="137"/>
      <c r="X1007" s="137"/>
      <c r="Y1007" s="137"/>
      <c r="Z1007" s="137"/>
      <c r="AA1007" s="137"/>
      <c r="AB1007" s="137"/>
      <c r="AC1007" s="137"/>
      <c r="AD1007" s="137"/>
      <c r="AE1007" s="137"/>
      <c r="AF1007" s="137"/>
      <c r="AG1007" s="137"/>
      <c r="AH1007" s="137"/>
      <c r="AI1007" s="137"/>
      <c r="AJ1007" s="137"/>
      <c r="AK1007" s="137"/>
      <c r="AL1007" s="137"/>
      <c r="AM1007" s="137"/>
      <c r="AN1007" s="137"/>
      <c r="AO1007" s="137"/>
      <c r="AP1007" s="137"/>
      <c r="AQ1007" s="137"/>
      <c r="AR1007" s="137"/>
    </row>
    <row r="1008" spans="1:44" ht="15.6" x14ac:dyDescent="0.3">
      <c r="A1008" s="137"/>
      <c r="G1008" s="137"/>
      <c r="H1008" s="137"/>
      <c r="I1008" s="137"/>
      <c r="J1008" s="137"/>
      <c r="K1008" s="137"/>
      <c r="L1008" s="137"/>
      <c r="M1008" s="137"/>
      <c r="N1008" s="137"/>
      <c r="O1008" s="137"/>
      <c r="P1008" s="137"/>
      <c r="Q1008" s="137"/>
      <c r="R1008" s="137"/>
      <c r="S1008" s="137"/>
      <c r="T1008" s="137"/>
      <c r="U1008" s="137"/>
      <c r="V1008" s="137"/>
      <c r="W1008" s="137"/>
      <c r="X1008" s="137"/>
      <c r="Y1008" s="137"/>
      <c r="Z1008" s="137"/>
      <c r="AA1008" s="137"/>
      <c r="AB1008" s="137"/>
      <c r="AC1008" s="137"/>
      <c r="AD1008" s="137"/>
      <c r="AE1008" s="137"/>
      <c r="AF1008" s="137"/>
      <c r="AG1008" s="137"/>
      <c r="AH1008" s="137"/>
      <c r="AI1008" s="137"/>
      <c r="AJ1008" s="137"/>
      <c r="AK1008" s="137"/>
      <c r="AL1008" s="137"/>
      <c r="AM1008" s="137"/>
      <c r="AN1008" s="137"/>
      <c r="AO1008" s="137"/>
      <c r="AP1008" s="137"/>
      <c r="AQ1008" s="137"/>
      <c r="AR1008" s="137"/>
    </row>
    <row r="1009" spans="1:44" ht="15.6" x14ac:dyDescent="0.3">
      <c r="A1009" s="137"/>
      <c r="G1009" s="137"/>
      <c r="H1009" s="137"/>
      <c r="I1009" s="137"/>
      <c r="J1009" s="137"/>
      <c r="K1009" s="137"/>
      <c r="L1009" s="137"/>
      <c r="M1009" s="137"/>
      <c r="N1009" s="137"/>
      <c r="O1009" s="137"/>
      <c r="P1009" s="137"/>
      <c r="Q1009" s="137"/>
      <c r="R1009" s="137"/>
      <c r="S1009" s="137"/>
      <c r="T1009" s="137"/>
      <c r="U1009" s="137"/>
      <c r="V1009" s="137"/>
      <c r="W1009" s="137"/>
      <c r="X1009" s="137"/>
      <c r="Y1009" s="137"/>
      <c r="Z1009" s="137"/>
      <c r="AA1009" s="137"/>
      <c r="AB1009" s="137"/>
      <c r="AC1009" s="137"/>
      <c r="AD1009" s="137"/>
      <c r="AE1009" s="137"/>
      <c r="AF1009" s="137"/>
      <c r="AG1009" s="137"/>
      <c r="AH1009" s="137"/>
      <c r="AI1009" s="137"/>
      <c r="AJ1009" s="137"/>
      <c r="AK1009" s="137"/>
      <c r="AL1009" s="137"/>
      <c r="AM1009" s="137"/>
      <c r="AN1009" s="137"/>
      <c r="AO1009" s="137"/>
      <c r="AP1009" s="137"/>
      <c r="AQ1009" s="137"/>
      <c r="AR1009" s="137"/>
    </row>
    <row r="1010" spans="1:44" ht="15.6" x14ac:dyDescent="0.3">
      <c r="A1010" s="137"/>
      <c r="G1010" s="137"/>
      <c r="H1010" s="137"/>
      <c r="I1010" s="137"/>
      <c r="J1010" s="137"/>
      <c r="K1010" s="137"/>
      <c r="L1010" s="137"/>
      <c r="M1010" s="137"/>
      <c r="N1010" s="137"/>
      <c r="O1010" s="137"/>
      <c r="P1010" s="137"/>
      <c r="Q1010" s="137"/>
      <c r="R1010" s="137"/>
      <c r="S1010" s="137"/>
      <c r="T1010" s="137"/>
      <c r="U1010" s="137"/>
      <c r="V1010" s="137"/>
      <c r="W1010" s="137"/>
      <c r="X1010" s="137"/>
      <c r="Y1010" s="137"/>
      <c r="Z1010" s="137"/>
      <c r="AA1010" s="137"/>
      <c r="AB1010" s="137"/>
      <c r="AC1010" s="137"/>
      <c r="AD1010" s="137"/>
      <c r="AE1010" s="137"/>
      <c r="AF1010" s="137"/>
      <c r="AG1010" s="137"/>
      <c r="AH1010" s="137"/>
      <c r="AI1010" s="137"/>
      <c r="AJ1010" s="137"/>
      <c r="AK1010" s="137"/>
      <c r="AL1010" s="137"/>
      <c r="AM1010" s="137"/>
      <c r="AN1010" s="137"/>
      <c r="AO1010" s="137"/>
      <c r="AP1010" s="137"/>
      <c r="AQ1010" s="137"/>
      <c r="AR1010" s="137"/>
    </row>
    <row r="1011" spans="1:44" ht="15.6" x14ac:dyDescent="0.3">
      <c r="A1011" s="137"/>
      <c r="I1011" s="137"/>
      <c r="J1011" s="137"/>
      <c r="K1011" s="137"/>
      <c r="L1011" s="137"/>
      <c r="M1011" s="137"/>
      <c r="N1011" s="137"/>
      <c r="O1011" s="137"/>
      <c r="P1011" s="137"/>
      <c r="Q1011" s="137"/>
      <c r="R1011" s="137"/>
      <c r="S1011" s="137"/>
      <c r="T1011" s="137"/>
      <c r="U1011" s="137"/>
      <c r="V1011" s="137"/>
      <c r="W1011" s="137"/>
      <c r="X1011" s="137"/>
      <c r="Y1011" s="137"/>
      <c r="Z1011" s="137"/>
      <c r="AA1011" s="137"/>
      <c r="AB1011" s="137"/>
      <c r="AC1011" s="137"/>
      <c r="AD1011" s="137"/>
      <c r="AE1011" s="137"/>
      <c r="AF1011" s="137"/>
      <c r="AG1011" s="137"/>
      <c r="AH1011" s="137"/>
      <c r="AI1011" s="137"/>
      <c r="AJ1011" s="137"/>
      <c r="AK1011" s="137"/>
      <c r="AL1011" s="137"/>
      <c r="AM1011" s="137"/>
      <c r="AN1011" s="137"/>
      <c r="AO1011" s="137"/>
      <c r="AP1011" s="137"/>
      <c r="AQ1011" s="137"/>
      <c r="AR1011" s="13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981"/>
  <sheetViews>
    <sheetView workbookViewId="0">
      <selection activeCell="B2" sqref="B2"/>
    </sheetView>
  </sheetViews>
  <sheetFormatPr defaultColWidth="16.85546875" defaultRowHeight="15" customHeight="1" x14ac:dyDescent="0.2"/>
  <cols>
    <col min="1" max="1" width="29" customWidth="1"/>
    <col min="2" max="2" width="9.85546875" customWidth="1"/>
    <col min="3" max="5" width="12.28515625" customWidth="1"/>
    <col min="6" max="6" width="30.7109375" customWidth="1"/>
    <col min="7" max="18" width="10.140625" customWidth="1"/>
  </cols>
  <sheetData>
    <row r="1" spans="1:18" ht="14.25" customHeight="1" x14ac:dyDescent="0.2">
      <c r="A1" s="142" t="s">
        <v>2127</v>
      </c>
      <c r="B1" s="142" t="s">
        <v>2124</v>
      </c>
    </row>
    <row r="2" spans="1:18" ht="14.25" customHeight="1" x14ac:dyDescent="0.2">
      <c r="A2" s="143" t="s">
        <v>1440</v>
      </c>
      <c r="B2" s="143">
        <v>6</v>
      </c>
    </row>
    <row r="3" spans="1:18" ht="14.25" customHeight="1" x14ac:dyDescent="0.2"/>
    <row r="4" spans="1:18" ht="20.399999999999999" customHeight="1" x14ac:dyDescent="0.2">
      <c r="A4" s="144" t="s">
        <v>2128</v>
      </c>
      <c r="B4" s="144" t="s">
        <v>2129</v>
      </c>
      <c r="C4" s="145" t="s">
        <v>6</v>
      </c>
      <c r="D4" s="145" t="s">
        <v>2130</v>
      </c>
      <c r="E4" s="145" t="s">
        <v>2131</v>
      </c>
      <c r="F4" s="145" t="s">
        <v>2132</v>
      </c>
      <c r="G4" s="146"/>
      <c r="H4" s="146"/>
      <c r="I4" s="146"/>
      <c r="J4" s="146"/>
      <c r="K4" s="146"/>
      <c r="L4" s="146"/>
      <c r="M4" s="146"/>
      <c r="N4" s="146"/>
      <c r="O4" s="146"/>
      <c r="P4" s="146"/>
      <c r="Q4" s="146"/>
      <c r="R4" s="146"/>
    </row>
    <row r="5" spans="1:18" ht="14.25" customHeight="1" x14ac:dyDescent="0.3">
      <c r="A5" s="25" t="s">
        <v>1437</v>
      </c>
      <c r="B5" s="27">
        <v>168933</v>
      </c>
      <c r="C5" s="26" t="s">
        <v>1439</v>
      </c>
      <c r="D5" s="147">
        <v>0.88</v>
      </c>
      <c r="E5" s="148">
        <v>0.28999999999999998</v>
      </c>
      <c r="F5" s="148" t="str">
        <f>VLOOKUP(B4,'Для заповнення'!E:W,18,FALSE)</f>
        <v>Ящик ширина (вздовж глибини)</v>
      </c>
      <c r="G5" s="149"/>
      <c r="H5" s="149"/>
      <c r="I5" s="149"/>
      <c r="J5" s="149"/>
      <c r="K5" s="149"/>
      <c r="L5" s="149"/>
      <c r="M5" s="149"/>
      <c r="N5" s="149"/>
      <c r="O5" s="149"/>
      <c r="P5" s="149"/>
      <c r="Q5" s="149"/>
      <c r="R5" s="149"/>
    </row>
    <row r="6" spans="1:18" ht="14.25" customHeight="1" x14ac:dyDescent="0.3">
      <c r="A6" s="25" t="s">
        <v>1443</v>
      </c>
      <c r="B6" s="27">
        <v>172606</v>
      </c>
      <c r="C6" s="116">
        <v>26700</v>
      </c>
      <c r="D6" s="148">
        <v>2.1359999999999997</v>
      </c>
      <c r="E6" s="148">
        <v>0.58399999999999996</v>
      </c>
      <c r="F6" s="148"/>
      <c r="G6" s="149"/>
      <c r="H6" s="149"/>
      <c r="I6" s="149"/>
      <c r="J6" s="149"/>
      <c r="K6" s="149"/>
      <c r="L6" s="150"/>
      <c r="M6" s="150"/>
      <c r="N6" s="150"/>
      <c r="O6" s="150"/>
      <c r="P6" s="150"/>
      <c r="Q6" s="150"/>
      <c r="R6" s="150"/>
    </row>
    <row r="7" spans="1:18" ht="14.25" customHeight="1" x14ac:dyDescent="0.3">
      <c r="A7" s="25" t="s">
        <v>1449</v>
      </c>
      <c r="B7" s="27">
        <v>172498</v>
      </c>
      <c r="C7" s="54">
        <v>26710</v>
      </c>
      <c r="D7" s="148">
        <v>0.9602222222222222</v>
      </c>
      <c r="E7" s="148">
        <v>0.318</v>
      </c>
      <c r="F7" s="148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49"/>
      <c r="R7" s="149"/>
    </row>
    <row r="8" spans="1:18" ht="14.25" customHeight="1" x14ac:dyDescent="0.3">
      <c r="A8" s="25" t="s">
        <v>1451</v>
      </c>
      <c r="B8" s="27">
        <v>172620</v>
      </c>
      <c r="C8" s="116">
        <v>26712</v>
      </c>
      <c r="D8" s="148">
        <v>0.69533333333333325</v>
      </c>
      <c r="E8" s="148">
        <v>0.441</v>
      </c>
      <c r="F8" s="148"/>
      <c r="G8" s="149"/>
      <c r="H8" s="149"/>
      <c r="I8" s="149"/>
      <c r="J8" s="149"/>
      <c r="K8" s="149"/>
      <c r="L8" s="149"/>
      <c r="M8" s="149"/>
      <c r="N8" s="149"/>
      <c r="O8" s="149"/>
      <c r="P8" s="149"/>
      <c r="Q8" s="149"/>
      <c r="R8" s="149"/>
    </row>
    <row r="9" spans="1:18" ht="14.25" customHeight="1" x14ac:dyDescent="0.2">
      <c r="A9" s="25" t="s">
        <v>1464</v>
      </c>
      <c r="B9" s="27">
        <v>167025</v>
      </c>
      <c r="C9" s="26" t="s">
        <v>1466</v>
      </c>
      <c r="D9" s="148">
        <v>0.53333333333333333</v>
      </c>
      <c r="E9" s="151">
        <v>0.55500000000000005</v>
      </c>
      <c r="F9" s="151"/>
    </row>
    <row r="10" spans="1:18" ht="14.25" customHeight="1" x14ac:dyDescent="0.2">
      <c r="A10" s="25" t="s">
        <v>1478</v>
      </c>
      <c r="B10" s="27">
        <v>172721</v>
      </c>
      <c r="C10" s="54">
        <v>26724</v>
      </c>
      <c r="D10" s="148">
        <v>0.84716666666666673</v>
      </c>
      <c r="E10" s="151">
        <v>0.68</v>
      </c>
      <c r="F10" s="151"/>
    </row>
    <row r="11" spans="1:18" ht="14.25" customHeight="1" x14ac:dyDescent="0.2">
      <c r="A11" s="25" t="s">
        <v>1480</v>
      </c>
      <c r="B11" s="27">
        <v>172622</v>
      </c>
      <c r="C11" s="116">
        <v>26726</v>
      </c>
      <c r="D11" s="148">
        <v>2.9775000000000005</v>
      </c>
      <c r="E11" s="151">
        <v>2.097</v>
      </c>
      <c r="F11" s="151"/>
    </row>
    <row r="12" spans="1:18" ht="14.25" customHeight="1" x14ac:dyDescent="0.2">
      <c r="A12" s="25" t="s">
        <v>1482</v>
      </c>
      <c r="B12" s="27">
        <v>171962</v>
      </c>
      <c r="C12" s="27">
        <v>26742</v>
      </c>
      <c r="D12" s="148">
        <v>3.0391666666666666</v>
      </c>
      <c r="E12" s="151">
        <v>1.5930000000000002</v>
      </c>
      <c r="F12" s="151"/>
    </row>
    <row r="13" spans="1:18" ht="14.25" customHeight="1" x14ac:dyDescent="0.2">
      <c r="B13" s="152"/>
    </row>
    <row r="14" spans="1:18" ht="14.25" customHeight="1" x14ac:dyDescent="0.2"/>
    <row r="15" spans="1:18" ht="14.25" customHeight="1" x14ac:dyDescent="0.2"/>
    <row r="16" spans="1:18" ht="14.25" customHeight="1" x14ac:dyDescent="0.2"/>
    <row r="17" ht="14.25" customHeight="1" x14ac:dyDescent="0.2"/>
    <row r="18" ht="14.25" customHeight="1" x14ac:dyDescent="0.2"/>
    <row r="19" ht="14.25" customHeight="1" x14ac:dyDescent="0.2"/>
    <row r="20" ht="14.25" customHeight="1" x14ac:dyDescent="0.2"/>
    <row r="21" ht="14.25" customHeight="1" x14ac:dyDescent="0.2"/>
    <row r="22" ht="14.25" customHeight="1" x14ac:dyDescent="0.2"/>
    <row r="23" ht="14.25" customHeight="1" x14ac:dyDescent="0.2"/>
    <row r="24" ht="14.25" customHeight="1" x14ac:dyDescent="0.2"/>
    <row r="25" ht="14.25" customHeight="1" x14ac:dyDescent="0.2"/>
    <row r="26" ht="14.25" customHeight="1" x14ac:dyDescent="0.2"/>
    <row r="27" ht="14.25" customHeight="1" x14ac:dyDescent="0.2"/>
    <row r="28" ht="14.25" customHeight="1" x14ac:dyDescent="0.2"/>
    <row r="29" ht="14.25" customHeight="1" x14ac:dyDescent="0.2"/>
    <row r="30" ht="14.25" customHeight="1" x14ac:dyDescent="0.2"/>
    <row r="31" ht="14.25" customHeight="1" x14ac:dyDescent="0.2"/>
    <row r="32" ht="14.25" customHeight="1" x14ac:dyDescent="0.2"/>
    <row r="33" ht="14.25" customHeight="1" x14ac:dyDescent="0.2"/>
    <row r="34" ht="14.25" customHeight="1" x14ac:dyDescent="0.2"/>
    <row r="35" ht="14.25" customHeight="1" x14ac:dyDescent="0.2"/>
    <row r="36" ht="14.25" customHeight="1" x14ac:dyDescent="0.2"/>
    <row r="37" ht="14.25" customHeight="1" x14ac:dyDescent="0.2"/>
    <row r="38" ht="14.25" customHeight="1" x14ac:dyDescent="0.2"/>
    <row r="39" ht="14.25" customHeight="1" x14ac:dyDescent="0.2"/>
    <row r="40" ht="14.25" customHeight="1" x14ac:dyDescent="0.2"/>
    <row r="41" ht="14.25" customHeight="1" x14ac:dyDescent="0.2"/>
    <row r="42" ht="14.25" customHeight="1" x14ac:dyDescent="0.2"/>
    <row r="43" ht="14.25" customHeight="1" x14ac:dyDescent="0.2"/>
    <row r="44" ht="14.25" customHeight="1" x14ac:dyDescent="0.2"/>
    <row r="45" ht="14.25" customHeight="1" x14ac:dyDescent="0.2"/>
    <row r="46" ht="14.25" customHeight="1" x14ac:dyDescent="0.2"/>
    <row r="47" ht="14.25" customHeight="1" x14ac:dyDescent="0.2"/>
    <row r="48" ht="14.25" customHeight="1" x14ac:dyDescent="0.2"/>
    <row r="49" ht="14.25" customHeight="1" x14ac:dyDescent="0.2"/>
    <row r="50" ht="14.25" customHeight="1" x14ac:dyDescent="0.2"/>
    <row r="51" ht="14.25" customHeight="1" x14ac:dyDescent="0.2"/>
    <row r="52" ht="14.25" customHeight="1" x14ac:dyDescent="0.2"/>
    <row r="53" ht="14.25" customHeight="1" x14ac:dyDescent="0.2"/>
    <row r="54" ht="14.25" customHeight="1" x14ac:dyDescent="0.2"/>
    <row r="55" ht="14.25" customHeight="1" x14ac:dyDescent="0.2"/>
    <row r="56" ht="14.25" customHeight="1" x14ac:dyDescent="0.2"/>
    <row r="57" ht="14.25" customHeight="1" x14ac:dyDescent="0.2"/>
    <row r="58" ht="14.25" customHeight="1" x14ac:dyDescent="0.2"/>
    <row r="59" ht="14.25" customHeight="1" x14ac:dyDescent="0.2"/>
    <row r="60" ht="14.25" customHeight="1" x14ac:dyDescent="0.2"/>
    <row r="61" ht="14.25" customHeight="1" x14ac:dyDescent="0.2"/>
    <row r="62" ht="14.25" customHeight="1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  <row r="67" ht="14.25" customHeight="1" x14ac:dyDescent="0.2"/>
    <row r="68" ht="14.25" customHeight="1" x14ac:dyDescent="0.2"/>
    <row r="69" ht="14.25" customHeight="1" x14ac:dyDescent="0.2"/>
    <row r="70" ht="14.25" customHeight="1" x14ac:dyDescent="0.2"/>
    <row r="71" ht="14.25" customHeight="1" x14ac:dyDescent="0.2"/>
    <row r="72" ht="14.25" customHeight="1" x14ac:dyDescent="0.2"/>
    <row r="73" ht="14.25" customHeight="1" x14ac:dyDescent="0.2"/>
    <row r="74" ht="14.25" customHeight="1" x14ac:dyDescent="0.2"/>
    <row r="75" ht="14.25" customHeight="1" x14ac:dyDescent="0.2"/>
    <row r="76" ht="14.25" customHeight="1" x14ac:dyDescent="0.2"/>
    <row r="77" ht="14.25" customHeight="1" x14ac:dyDescent="0.2"/>
    <row r="78" ht="14.25" customHeight="1" x14ac:dyDescent="0.2"/>
    <row r="79" ht="14.25" customHeight="1" x14ac:dyDescent="0.2"/>
    <row r="80" ht="14.25" customHeight="1" x14ac:dyDescent="0.2"/>
    <row r="81" ht="14.25" customHeight="1" x14ac:dyDescent="0.2"/>
    <row r="82" ht="14.25" customHeight="1" x14ac:dyDescent="0.2"/>
    <row r="83" ht="14.25" customHeight="1" x14ac:dyDescent="0.2"/>
    <row r="84" ht="14.25" customHeight="1" x14ac:dyDescent="0.2"/>
    <row r="85" ht="14.25" customHeight="1" x14ac:dyDescent="0.2"/>
    <row r="86" ht="14.25" customHeight="1" x14ac:dyDescent="0.2"/>
    <row r="87" ht="14.25" customHeight="1" x14ac:dyDescent="0.2"/>
    <row r="88" ht="14.25" customHeight="1" x14ac:dyDescent="0.2"/>
    <row r="89" ht="14.25" customHeight="1" x14ac:dyDescent="0.2"/>
    <row r="90" ht="14.25" customHeight="1" x14ac:dyDescent="0.2"/>
    <row r="91" ht="14.25" customHeight="1" x14ac:dyDescent="0.2"/>
    <row r="92" ht="14.25" customHeight="1" x14ac:dyDescent="0.2"/>
    <row r="93" ht="14.25" customHeight="1" x14ac:dyDescent="0.2"/>
    <row r="94" ht="14.25" customHeight="1" x14ac:dyDescent="0.2"/>
    <row r="95" ht="14.25" customHeight="1" x14ac:dyDescent="0.2"/>
    <row r="96" ht="14.25" customHeight="1" x14ac:dyDescent="0.2"/>
    <row r="97" ht="14.25" customHeight="1" x14ac:dyDescent="0.2"/>
    <row r="98" ht="14.25" customHeight="1" x14ac:dyDescent="0.2"/>
    <row r="99" ht="14.25" customHeight="1" x14ac:dyDescent="0.2"/>
    <row r="100" ht="14.25" customHeight="1" x14ac:dyDescent="0.2"/>
    <row r="101" ht="14.25" customHeight="1" x14ac:dyDescent="0.2"/>
    <row r="102" ht="14.25" customHeight="1" x14ac:dyDescent="0.2"/>
    <row r="103" ht="14.25" customHeight="1" x14ac:dyDescent="0.2"/>
    <row r="104" ht="14.25" customHeight="1" x14ac:dyDescent="0.2"/>
    <row r="105" ht="14.25" customHeight="1" x14ac:dyDescent="0.2"/>
    <row r="106" ht="14.25" customHeight="1" x14ac:dyDescent="0.2"/>
    <row r="107" ht="14.25" customHeight="1" x14ac:dyDescent="0.2"/>
    <row r="108" ht="14.25" customHeight="1" x14ac:dyDescent="0.2"/>
    <row r="109" ht="14.25" customHeight="1" x14ac:dyDescent="0.2"/>
    <row r="110" ht="14.25" customHeight="1" x14ac:dyDescent="0.2"/>
    <row r="111" ht="14.25" customHeight="1" x14ac:dyDescent="0.2"/>
    <row r="112" ht="14.25" customHeight="1" x14ac:dyDescent="0.2"/>
    <row r="113" ht="14.25" customHeight="1" x14ac:dyDescent="0.2"/>
    <row r="114" ht="14.25" customHeight="1" x14ac:dyDescent="0.2"/>
    <row r="115" ht="14.25" customHeight="1" x14ac:dyDescent="0.2"/>
    <row r="116" ht="14.25" customHeight="1" x14ac:dyDescent="0.2"/>
    <row r="117" ht="14.25" customHeight="1" x14ac:dyDescent="0.2"/>
    <row r="118" ht="14.25" customHeight="1" x14ac:dyDescent="0.2"/>
    <row r="119" ht="14.25" customHeight="1" x14ac:dyDescent="0.2"/>
    <row r="120" ht="14.25" customHeight="1" x14ac:dyDescent="0.2"/>
    <row r="121" ht="14.25" customHeight="1" x14ac:dyDescent="0.2"/>
    <row r="122" ht="14.25" customHeight="1" x14ac:dyDescent="0.2"/>
    <row r="123" ht="14.25" customHeight="1" x14ac:dyDescent="0.2"/>
    <row r="124" ht="14.25" customHeight="1" x14ac:dyDescent="0.2"/>
    <row r="125" ht="14.25" customHeight="1" x14ac:dyDescent="0.2"/>
    <row r="126" ht="14.25" customHeight="1" x14ac:dyDescent="0.2"/>
    <row r="127" ht="14.25" customHeight="1" x14ac:dyDescent="0.2"/>
    <row r="128" ht="14.25" customHeight="1" x14ac:dyDescent="0.2"/>
    <row r="129" ht="14.25" customHeight="1" x14ac:dyDescent="0.2"/>
    <row r="130" ht="14.25" customHeight="1" x14ac:dyDescent="0.2"/>
    <row r="131" ht="14.25" customHeight="1" x14ac:dyDescent="0.2"/>
    <row r="132" ht="14.25" customHeight="1" x14ac:dyDescent="0.2"/>
    <row r="133" ht="14.25" customHeight="1" x14ac:dyDescent="0.2"/>
    <row r="134" ht="14.25" customHeight="1" x14ac:dyDescent="0.2"/>
    <row r="135" ht="14.25" customHeight="1" x14ac:dyDescent="0.2"/>
    <row r="136" ht="14.25" customHeight="1" x14ac:dyDescent="0.2"/>
    <row r="137" ht="14.25" customHeight="1" x14ac:dyDescent="0.2"/>
    <row r="138" ht="14.25" customHeight="1" x14ac:dyDescent="0.2"/>
    <row r="139" ht="14.25" customHeight="1" x14ac:dyDescent="0.2"/>
    <row r="140" ht="14.25" customHeight="1" x14ac:dyDescent="0.2"/>
    <row r="141" ht="14.25" customHeight="1" x14ac:dyDescent="0.2"/>
    <row r="142" ht="14.25" customHeight="1" x14ac:dyDescent="0.2"/>
    <row r="143" ht="14.25" customHeight="1" x14ac:dyDescent="0.2"/>
    <row r="144" ht="14.25" customHeight="1" x14ac:dyDescent="0.2"/>
    <row r="145" ht="14.25" customHeight="1" x14ac:dyDescent="0.2"/>
    <row r="146" ht="14.25" customHeight="1" x14ac:dyDescent="0.2"/>
    <row r="147" ht="14.25" customHeight="1" x14ac:dyDescent="0.2"/>
    <row r="148" ht="14.25" customHeight="1" x14ac:dyDescent="0.2"/>
    <row r="149" ht="14.25" customHeight="1" x14ac:dyDescent="0.2"/>
    <row r="150" ht="14.25" customHeight="1" x14ac:dyDescent="0.2"/>
    <row r="151" ht="14.25" customHeight="1" x14ac:dyDescent="0.2"/>
    <row r="152" ht="14.25" customHeight="1" x14ac:dyDescent="0.2"/>
    <row r="153" ht="14.25" customHeight="1" x14ac:dyDescent="0.2"/>
    <row r="154" ht="14.25" customHeight="1" x14ac:dyDescent="0.2"/>
    <row r="155" ht="14.25" customHeight="1" x14ac:dyDescent="0.2"/>
    <row r="156" ht="14.25" customHeight="1" x14ac:dyDescent="0.2"/>
    <row r="157" ht="14.25" customHeight="1" x14ac:dyDescent="0.2"/>
    <row r="158" ht="14.25" customHeight="1" x14ac:dyDescent="0.2"/>
    <row r="159" ht="14.25" customHeight="1" x14ac:dyDescent="0.2"/>
    <row r="160" ht="14.25" customHeight="1" x14ac:dyDescent="0.2"/>
    <row r="161" ht="14.25" customHeight="1" x14ac:dyDescent="0.2"/>
    <row r="162" ht="14.25" customHeight="1" x14ac:dyDescent="0.2"/>
    <row r="163" ht="14.25" customHeight="1" x14ac:dyDescent="0.2"/>
    <row r="164" ht="14.25" customHeight="1" x14ac:dyDescent="0.2"/>
    <row r="165" ht="14.25" customHeight="1" x14ac:dyDescent="0.2"/>
    <row r="166" ht="14.25" customHeight="1" x14ac:dyDescent="0.2"/>
    <row r="167" ht="14.25" customHeight="1" x14ac:dyDescent="0.2"/>
    <row r="168" ht="14.25" customHeight="1" x14ac:dyDescent="0.2"/>
    <row r="169" ht="14.25" customHeight="1" x14ac:dyDescent="0.2"/>
    <row r="170" ht="14.25" customHeight="1" x14ac:dyDescent="0.2"/>
    <row r="171" ht="14.25" customHeight="1" x14ac:dyDescent="0.2"/>
    <row r="172" ht="14.25" customHeight="1" x14ac:dyDescent="0.2"/>
    <row r="173" ht="14.25" customHeight="1" x14ac:dyDescent="0.2"/>
    <row r="174" ht="14.25" customHeight="1" x14ac:dyDescent="0.2"/>
    <row r="175" ht="14.25" customHeight="1" x14ac:dyDescent="0.2"/>
    <row r="176" ht="14.25" customHeight="1" x14ac:dyDescent="0.2"/>
    <row r="177" ht="14.25" customHeight="1" x14ac:dyDescent="0.2"/>
    <row r="178" ht="14.25" customHeight="1" x14ac:dyDescent="0.2"/>
    <row r="179" ht="14.25" customHeight="1" x14ac:dyDescent="0.2"/>
    <row r="180" ht="14.25" customHeight="1" x14ac:dyDescent="0.2"/>
    <row r="181" ht="14.25" customHeight="1" x14ac:dyDescent="0.2"/>
    <row r="182" ht="14.25" customHeight="1" x14ac:dyDescent="0.2"/>
    <row r="183" ht="14.25" customHeight="1" x14ac:dyDescent="0.2"/>
    <row r="184" ht="14.25" customHeight="1" x14ac:dyDescent="0.2"/>
    <row r="185" ht="14.25" customHeight="1" x14ac:dyDescent="0.2"/>
    <row r="186" ht="14.25" customHeight="1" x14ac:dyDescent="0.2"/>
    <row r="187" ht="14.25" customHeight="1" x14ac:dyDescent="0.2"/>
    <row r="188" ht="14.25" customHeight="1" x14ac:dyDescent="0.2"/>
    <row r="189" ht="14.25" customHeight="1" x14ac:dyDescent="0.2"/>
    <row r="190" ht="14.25" customHeight="1" x14ac:dyDescent="0.2"/>
    <row r="191" ht="14.25" customHeight="1" x14ac:dyDescent="0.2"/>
    <row r="192" ht="14.25" customHeight="1" x14ac:dyDescent="0.2"/>
    <row r="193" ht="14.25" customHeight="1" x14ac:dyDescent="0.2"/>
    <row r="194" ht="14.25" customHeight="1" x14ac:dyDescent="0.2"/>
    <row r="195" ht="14.25" customHeight="1" x14ac:dyDescent="0.2"/>
    <row r="196" ht="14.25" customHeight="1" x14ac:dyDescent="0.2"/>
    <row r="197" ht="14.25" customHeight="1" x14ac:dyDescent="0.2"/>
    <row r="198" ht="14.25" customHeight="1" x14ac:dyDescent="0.2"/>
    <row r="199" ht="14.25" customHeight="1" x14ac:dyDescent="0.2"/>
    <row r="200" ht="14.25" customHeight="1" x14ac:dyDescent="0.2"/>
    <row r="201" ht="14.25" customHeight="1" x14ac:dyDescent="0.2"/>
    <row r="202" ht="14.25" customHeight="1" x14ac:dyDescent="0.2"/>
    <row r="203" ht="14.25" customHeight="1" x14ac:dyDescent="0.2"/>
    <row r="204" ht="14.25" customHeight="1" x14ac:dyDescent="0.2"/>
    <row r="205" ht="14.25" customHeight="1" x14ac:dyDescent="0.2"/>
    <row r="206" ht="14.25" customHeight="1" x14ac:dyDescent="0.2"/>
    <row r="207" ht="14.25" customHeight="1" x14ac:dyDescent="0.2"/>
    <row r="208" ht="14.25" customHeight="1" x14ac:dyDescent="0.2"/>
    <row r="209" ht="14.25" customHeight="1" x14ac:dyDescent="0.2"/>
    <row r="210" ht="14.25" customHeight="1" x14ac:dyDescent="0.2"/>
    <row r="211" ht="14.25" customHeight="1" x14ac:dyDescent="0.2"/>
    <row r="212" ht="14.25" customHeight="1" x14ac:dyDescent="0.2"/>
    <row r="213" ht="14.25" customHeight="1" x14ac:dyDescent="0.2"/>
    <row r="214" ht="14.25" customHeight="1" x14ac:dyDescent="0.2"/>
    <row r="215" ht="14.25" customHeight="1" x14ac:dyDescent="0.2"/>
    <row r="216" ht="14.25" customHeight="1" x14ac:dyDescent="0.2"/>
    <row r="217" ht="14.25" customHeight="1" x14ac:dyDescent="0.2"/>
    <row r="218" ht="14.25" customHeight="1" x14ac:dyDescent="0.2"/>
    <row r="219" ht="14.25" customHeight="1" x14ac:dyDescent="0.2"/>
    <row r="220" ht="14.25" customHeight="1" x14ac:dyDescent="0.2"/>
    <row r="221" ht="14.25" customHeight="1" x14ac:dyDescent="0.2"/>
    <row r="222" ht="14.25" customHeight="1" x14ac:dyDescent="0.2"/>
    <row r="223" ht="14.25" customHeight="1" x14ac:dyDescent="0.2"/>
    <row r="224" ht="14.25" customHeight="1" x14ac:dyDescent="0.2"/>
    <row r="225" ht="14.25" customHeight="1" x14ac:dyDescent="0.2"/>
    <row r="226" ht="14.25" customHeight="1" x14ac:dyDescent="0.2"/>
    <row r="227" ht="14.25" customHeight="1" x14ac:dyDescent="0.2"/>
    <row r="228" ht="14.25" customHeight="1" x14ac:dyDescent="0.2"/>
    <row r="229" ht="14.25" customHeight="1" x14ac:dyDescent="0.2"/>
    <row r="230" ht="14.25" customHeight="1" x14ac:dyDescent="0.2"/>
    <row r="231" ht="14.25" customHeight="1" x14ac:dyDescent="0.2"/>
    <row r="232" ht="14.25" customHeight="1" x14ac:dyDescent="0.2"/>
    <row r="233" ht="14.25" customHeight="1" x14ac:dyDescent="0.2"/>
    <row r="234" ht="14.25" customHeight="1" x14ac:dyDescent="0.2"/>
    <row r="235" ht="14.25" customHeight="1" x14ac:dyDescent="0.2"/>
    <row r="236" ht="14.25" customHeight="1" x14ac:dyDescent="0.2"/>
    <row r="237" ht="14.25" customHeight="1" x14ac:dyDescent="0.2"/>
    <row r="238" ht="14.25" customHeight="1" x14ac:dyDescent="0.2"/>
    <row r="239" ht="14.25" customHeight="1" x14ac:dyDescent="0.2"/>
    <row r="240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  <row r="249" ht="14.25" customHeight="1" x14ac:dyDescent="0.2"/>
    <row r="250" ht="14.25" customHeight="1" x14ac:dyDescent="0.2"/>
    <row r="251" ht="14.25" customHeight="1" x14ac:dyDescent="0.2"/>
    <row r="252" ht="14.25" customHeight="1" x14ac:dyDescent="0.2"/>
    <row r="253" ht="14.25" customHeight="1" x14ac:dyDescent="0.2"/>
    <row r="254" ht="14.25" customHeight="1" x14ac:dyDescent="0.2"/>
    <row r="255" ht="14.25" customHeight="1" x14ac:dyDescent="0.2"/>
    <row r="256" ht="14.25" customHeight="1" x14ac:dyDescent="0.2"/>
    <row r="257" ht="14.25" customHeight="1" x14ac:dyDescent="0.2"/>
    <row r="258" ht="14.25" customHeight="1" x14ac:dyDescent="0.2"/>
    <row r="259" ht="14.25" customHeight="1" x14ac:dyDescent="0.2"/>
    <row r="260" ht="14.25" customHeight="1" x14ac:dyDescent="0.2"/>
    <row r="261" ht="14.25" customHeight="1" x14ac:dyDescent="0.2"/>
    <row r="262" ht="14.25" customHeight="1" x14ac:dyDescent="0.2"/>
    <row r="263" ht="14.25" customHeight="1" x14ac:dyDescent="0.2"/>
    <row r="264" ht="14.25" customHeight="1" x14ac:dyDescent="0.2"/>
    <row r="265" ht="14.25" customHeight="1" x14ac:dyDescent="0.2"/>
    <row r="266" ht="14.25" customHeight="1" x14ac:dyDescent="0.2"/>
    <row r="267" ht="14.25" customHeight="1" x14ac:dyDescent="0.2"/>
    <row r="268" ht="14.25" customHeight="1" x14ac:dyDescent="0.2"/>
    <row r="269" ht="14.25" customHeight="1" x14ac:dyDescent="0.2"/>
    <row r="270" ht="14.25" customHeight="1" x14ac:dyDescent="0.2"/>
    <row r="271" ht="14.25" customHeight="1" x14ac:dyDescent="0.2"/>
    <row r="272" ht="14.25" customHeight="1" x14ac:dyDescent="0.2"/>
    <row r="273" ht="14.25" customHeight="1" x14ac:dyDescent="0.2"/>
    <row r="274" ht="14.25" customHeight="1" x14ac:dyDescent="0.2"/>
    <row r="275" ht="14.25" customHeight="1" x14ac:dyDescent="0.2"/>
    <row r="276" ht="14.25" customHeight="1" x14ac:dyDescent="0.2"/>
    <row r="277" ht="14.25" customHeight="1" x14ac:dyDescent="0.2"/>
    <row r="278" ht="14.25" customHeight="1" x14ac:dyDescent="0.2"/>
    <row r="279" ht="14.25" customHeight="1" x14ac:dyDescent="0.2"/>
    <row r="280" ht="14.25" customHeight="1" x14ac:dyDescent="0.2"/>
    <row r="281" ht="14.25" customHeight="1" x14ac:dyDescent="0.2"/>
    <row r="282" ht="14.25" customHeight="1" x14ac:dyDescent="0.2"/>
    <row r="283" ht="14.25" customHeight="1" x14ac:dyDescent="0.2"/>
    <row r="284" ht="14.25" customHeight="1" x14ac:dyDescent="0.2"/>
    <row r="285" ht="14.25" customHeight="1" x14ac:dyDescent="0.2"/>
    <row r="286" ht="14.25" customHeight="1" x14ac:dyDescent="0.2"/>
    <row r="287" ht="14.25" customHeight="1" x14ac:dyDescent="0.2"/>
    <row r="288" ht="14.25" customHeight="1" x14ac:dyDescent="0.2"/>
    <row r="289" ht="14.25" customHeight="1" x14ac:dyDescent="0.2"/>
    <row r="290" ht="14.25" customHeight="1" x14ac:dyDescent="0.2"/>
    <row r="291" ht="14.25" customHeight="1" x14ac:dyDescent="0.2"/>
    <row r="292" ht="14.25" customHeight="1" x14ac:dyDescent="0.2"/>
    <row r="293" ht="14.25" customHeight="1" x14ac:dyDescent="0.2"/>
    <row r="294" ht="14.25" customHeight="1" x14ac:dyDescent="0.2"/>
    <row r="295" ht="14.25" customHeight="1" x14ac:dyDescent="0.2"/>
    <row r="296" ht="14.25" customHeight="1" x14ac:dyDescent="0.2"/>
    <row r="297" ht="14.25" customHeight="1" x14ac:dyDescent="0.2"/>
    <row r="298" ht="14.25" customHeight="1" x14ac:dyDescent="0.2"/>
    <row r="299" ht="14.25" customHeight="1" x14ac:dyDescent="0.2"/>
    <row r="300" ht="14.25" customHeight="1" x14ac:dyDescent="0.2"/>
    <row r="301" ht="14.25" customHeight="1" x14ac:dyDescent="0.2"/>
    <row r="302" ht="14.25" customHeight="1" x14ac:dyDescent="0.2"/>
    <row r="303" ht="14.25" customHeight="1" x14ac:dyDescent="0.2"/>
    <row r="304" ht="14.25" customHeight="1" x14ac:dyDescent="0.2"/>
    <row r="305" ht="14.25" customHeight="1" x14ac:dyDescent="0.2"/>
    <row r="306" ht="14.25" customHeight="1" x14ac:dyDescent="0.2"/>
    <row r="307" ht="14.25" customHeight="1" x14ac:dyDescent="0.2"/>
    <row r="308" ht="14.25" customHeight="1" x14ac:dyDescent="0.2"/>
    <row r="309" ht="14.25" customHeight="1" x14ac:dyDescent="0.2"/>
    <row r="310" ht="14.25" customHeight="1" x14ac:dyDescent="0.2"/>
    <row r="311" ht="14.25" customHeight="1" x14ac:dyDescent="0.2"/>
    <row r="312" ht="14.25" customHeight="1" x14ac:dyDescent="0.2"/>
    <row r="313" ht="14.25" customHeight="1" x14ac:dyDescent="0.2"/>
    <row r="314" ht="14.25" customHeight="1" x14ac:dyDescent="0.2"/>
    <row r="315" ht="14.25" customHeight="1" x14ac:dyDescent="0.2"/>
    <row r="316" ht="14.25" customHeight="1" x14ac:dyDescent="0.2"/>
    <row r="317" ht="14.25" customHeight="1" x14ac:dyDescent="0.2"/>
    <row r="318" ht="14.25" customHeight="1" x14ac:dyDescent="0.2"/>
    <row r="319" ht="14.25" customHeight="1" x14ac:dyDescent="0.2"/>
    <row r="320" ht="14.25" customHeight="1" x14ac:dyDescent="0.2"/>
    <row r="321" ht="14.25" customHeight="1" x14ac:dyDescent="0.2"/>
    <row r="322" ht="14.25" customHeight="1" x14ac:dyDescent="0.2"/>
    <row r="323" ht="14.25" customHeight="1" x14ac:dyDescent="0.2"/>
    <row r="324" ht="14.25" customHeight="1" x14ac:dyDescent="0.2"/>
    <row r="325" ht="14.25" customHeight="1" x14ac:dyDescent="0.2"/>
    <row r="326" ht="14.25" customHeight="1" x14ac:dyDescent="0.2"/>
    <row r="327" ht="14.25" customHeight="1" x14ac:dyDescent="0.2"/>
    <row r="328" ht="14.25" customHeight="1" x14ac:dyDescent="0.2"/>
    <row r="329" ht="14.25" customHeight="1" x14ac:dyDescent="0.2"/>
    <row r="330" ht="14.25" customHeight="1" x14ac:dyDescent="0.2"/>
    <row r="331" ht="14.25" customHeight="1" x14ac:dyDescent="0.2"/>
    <row r="332" ht="14.25" customHeight="1" x14ac:dyDescent="0.2"/>
    <row r="333" ht="14.25" customHeight="1" x14ac:dyDescent="0.2"/>
    <row r="334" ht="14.25" customHeight="1" x14ac:dyDescent="0.2"/>
    <row r="335" ht="14.25" customHeight="1" x14ac:dyDescent="0.2"/>
    <row r="336" ht="14.25" customHeight="1" x14ac:dyDescent="0.2"/>
    <row r="337" ht="14.25" customHeight="1" x14ac:dyDescent="0.2"/>
    <row r="338" ht="14.25" customHeight="1" x14ac:dyDescent="0.2"/>
    <row r="339" ht="14.25" customHeight="1" x14ac:dyDescent="0.2"/>
    <row r="340" ht="14.25" customHeight="1" x14ac:dyDescent="0.2"/>
    <row r="341" ht="14.25" customHeight="1" x14ac:dyDescent="0.2"/>
    <row r="342" ht="14.25" customHeight="1" x14ac:dyDescent="0.2"/>
    <row r="343" ht="14.25" customHeight="1" x14ac:dyDescent="0.2"/>
    <row r="344" ht="14.25" customHeight="1" x14ac:dyDescent="0.2"/>
    <row r="345" ht="14.25" customHeight="1" x14ac:dyDescent="0.2"/>
    <row r="346" ht="14.25" customHeight="1" x14ac:dyDescent="0.2"/>
    <row r="347" ht="14.25" customHeight="1" x14ac:dyDescent="0.2"/>
    <row r="348" ht="14.25" customHeight="1" x14ac:dyDescent="0.2"/>
    <row r="349" ht="14.25" customHeight="1" x14ac:dyDescent="0.2"/>
    <row r="350" ht="14.25" customHeight="1" x14ac:dyDescent="0.2"/>
    <row r="351" ht="14.25" customHeight="1" x14ac:dyDescent="0.2"/>
    <row r="352" ht="14.25" customHeight="1" x14ac:dyDescent="0.2"/>
    <row r="353" ht="14.25" customHeight="1" x14ac:dyDescent="0.2"/>
    <row r="354" ht="14.25" customHeight="1" x14ac:dyDescent="0.2"/>
    <row r="355" ht="14.25" customHeight="1" x14ac:dyDescent="0.2"/>
    <row r="356" ht="14.25" customHeight="1" x14ac:dyDescent="0.2"/>
    <row r="357" ht="14.25" customHeight="1" x14ac:dyDescent="0.2"/>
    <row r="358" ht="14.25" customHeight="1" x14ac:dyDescent="0.2"/>
    <row r="359" ht="14.25" customHeight="1" x14ac:dyDescent="0.2"/>
    <row r="360" ht="14.25" customHeight="1" x14ac:dyDescent="0.2"/>
    <row r="361" ht="14.25" customHeight="1" x14ac:dyDescent="0.2"/>
    <row r="362" ht="14.25" customHeight="1" x14ac:dyDescent="0.2"/>
    <row r="363" ht="14.25" customHeight="1" x14ac:dyDescent="0.2"/>
    <row r="364" ht="14.25" customHeight="1" x14ac:dyDescent="0.2"/>
    <row r="365" ht="14.25" customHeight="1" x14ac:dyDescent="0.2"/>
    <row r="366" ht="14.25" customHeight="1" x14ac:dyDescent="0.2"/>
    <row r="367" ht="14.25" customHeight="1" x14ac:dyDescent="0.2"/>
    <row r="368" ht="14.25" customHeight="1" x14ac:dyDescent="0.2"/>
    <row r="369" ht="14.25" customHeight="1" x14ac:dyDescent="0.2"/>
    <row r="370" ht="14.25" customHeight="1" x14ac:dyDescent="0.2"/>
    <row r="371" ht="14.25" customHeight="1" x14ac:dyDescent="0.2"/>
    <row r="372" ht="14.25" customHeight="1" x14ac:dyDescent="0.2"/>
    <row r="373" ht="14.25" customHeight="1" x14ac:dyDescent="0.2"/>
    <row r="374" ht="14.25" customHeight="1" x14ac:dyDescent="0.2"/>
    <row r="375" ht="14.25" customHeight="1" x14ac:dyDescent="0.2"/>
    <row r="376" ht="14.25" customHeight="1" x14ac:dyDescent="0.2"/>
    <row r="377" ht="14.25" customHeight="1" x14ac:dyDescent="0.2"/>
    <row r="378" ht="14.25" customHeight="1" x14ac:dyDescent="0.2"/>
    <row r="379" ht="14.25" customHeight="1" x14ac:dyDescent="0.2"/>
    <row r="380" ht="14.25" customHeight="1" x14ac:dyDescent="0.2"/>
    <row r="381" ht="14.25" customHeight="1" x14ac:dyDescent="0.2"/>
    <row r="382" ht="14.25" customHeight="1" x14ac:dyDescent="0.2"/>
    <row r="383" ht="14.25" customHeight="1" x14ac:dyDescent="0.2"/>
    <row r="384" ht="14.25" customHeight="1" x14ac:dyDescent="0.2"/>
    <row r="385" ht="14.25" customHeight="1" x14ac:dyDescent="0.2"/>
    <row r="386" ht="14.25" customHeight="1" x14ac:dyDescent="0.2"/>
    <row r="387" ht="14.25" customHeight="1" x14ac:dyDescent="0.2"/>
    <row r="388" ht="14.25" customHeight="1" x14ac:dyDescent="0.2"/>
    <row r="389" ht="14.25" customHeight="1" x14ac:dyDescent="0.2"/>
    <row r="390" ht="14.25" customHeight="1" x14ac:dyDescent="0.2"/>
    <row r="391" ht="14.25" customHeight="1" x14ac:dyDescent="0.2"/>
    <row r="392" ht="14.25" customHeight="1" x14ac:dyDescent="0.2"/>
    <row r="393" ht="14.25" customHeight="1" x14ac:dyDescent="0.2"/>
    <row r="394" ht="14.25" customHeight="1" x14ac:dyDescent="0.2"/>
    <row r="395" ht="14.25" customHeight="1" x14ac:dyDescent="0.2"/>
    <row r="396" ht="14.25" customHeight="1" x14ac:dyDescent="0.2"/>
    <row r="397" ht="14.25" customHeight="1" x14ac:dyDescent="0.2"/>
    <row r="398" ht="14.25" customHeight="1" x14ac:dyDescent="0.2"/>
    <row r="399" ht="14.25" customHeight="1" x14ac:dyDescent="0.2"/>
    <row r="400" ht="14.25" customHeight="1" x14ac:dyDescent="0.2"/>
    <row r="401" ht="14.25" customHeight="1" x14ac:dyDescent="0.2"/>
    <row r="402" ht="14.25" customHeight="1" x14ac:dyDescent="0.2"/>
    <row r="403" ht="14.25" customHeight="1" x14ac:dyDescent="0.2"/>
    <row r="404" ht="14.25" customHeight="1" x14ac:dyDescent="0.2"/>
    <row r="405" ht="14.25" customHeight="1" x14ac:dyDescent="0.2"/>
    <row r="406" ht="14.25" customHeight="1" x14ac:dyDescent="0.2"/>
    <row r="407" ht="14.25" customHeight="1" x14ac:dyDescent="0.2"/>
    <row r="408" ht="14.25" customHeight="1" x14ac:dyDescent="0.2"/>
    <row r="409" ht="14.25" customHeight="1" x14ac:dyDescent="0.2"/>
    <row r="410" ht="14.25" customHeight="1" x14ac:dyDescent="0.2"/>
    <row r="411" ht="14.25" customHeight="1" x14ac:dyDescent="0.2"/>
    <row r="412" ht="14.25" customHeight="1" x14ac:dyDescent="0.2"/>
    <row r="413" ht="14.25" customHeight="1" x14ac:dyDescent="0.2"/>
    <row r="414" ht="14.25" customHeight="1" x14ac:dyDescent="0.2"/>
    <row r="415" ht="14.25" customHeight="1" x14ac:dyDescent="0.2"/>
    <row r="416" ht="14.25" customHeight="1" x14ac:dyDescent="0.2"/>
    <row r="417" ht="14.25" customHeight="1" x14ac:dyDescent="0.2"/>
    <row r="418" ht="14.25" customHeight="1" x14ac:dyDescent="0.2"/>
    <row r="419" ht="14.25" customHeight="1" x14ac:dyDescent="0.2"/>
    <row r="420" ht="14.25" customHeight="1" x14ac:dyDescent="0.2"/>
    <row r="421" ht="14.25" customHeight="1" x14ac:dyDescent="0.2"/>
    <row r="422" ht="14.25" customHeight="1" x14ac:dyDescent="0.2"/>
    <row r="423" ht="14.25" customHeight="1" x14ac:dyDescent="0.2"/>
    <row r="424" ht="14.25" customHeight="1" x14ac:dyDescent="0.2"/>
    <row r="425" ht="14.25" customHeight="1" x14ac:dyDescent="0.2"/>
    <row r="426" ht="14.25" customHeight="1" x14ac:dyDescent="0.2"/>
    <row r="427" ht="14.25" customHeight="1" x14ac:dyDescent="0.2"/>
    <row r="428" ht="14.25" customHeight="1" x14ac:dyDescent="0.2"/>
    <row r="429" ht="14.25" customHeight="1" x14ac:dyDescent="0.2"/>
    <row r="430" ht="14.25" customHeight="1" x14ac:dyDescent="0.2"/>
    <row r="431" ht="14.25" customHeight="1" x14ac:dyDescent="0.2"/>
    <row r="432" ht="14.25" customHeight="1" x14ac:dyDescent="0.2"/>
    <row r="433" ht="14.25" customHeight="1" x14ac:dyDescent="0.2"/>
    <row r="434" ht="14.25" customHeight="1" x14ac:dyDescent="0.2"/>
    <row r="435" ht="14.25" customHeight="1" x14ac:dyDescent="0.2"/>
    <row r="436" ht="14.25" customHeight="1" x14ac:dyDescent="0.2"/>
    <row r="437" ht="14.25" customHeight="1" x14ac:dyDescent="0.2"/>
    <row r="438" ht="14.25" customHeight="1" x14ac:dyDescent="0.2"/>
    <row r="439" ht="14.25" customHeight="1" x14ac:dyDescent="0.2"/>
    <row r="440" ht="14.25" customHeight="1" x14ac:dyDescent="0.2"/>
    <row r="441" ht="14.25" customHeight="1" x14ac:dyDescent="0.2"/>
    <row r="442" ht="14.25" customHeight="1" x14ac:dyDescent="0.2"/>
    <row r="443" ht="14.25" customHeight="1" x14ac:dyDescent="0.2"/>
    <row r="444" ht="14.25" customHeight="1" x14ac:dyDescent="0.2"/>
    <row r="445" ht="14.25" customHeight="1" x14ac:dyDescent="0.2"/>
    <row r="446" ht="14.25" customHeight="1" x14ac:dyDescent="0.2"/>
    <row r="447" ht="14.25" customHeight="1" x14ac:dyDescent="0.2"/>
    <row r="448" ht="14.25" customHeight="1" x14ac:dyDescent="0.2"/>
    <row r="449" ht="14.25" customHeight="1" x14ac:dyDescent="0.2"/>
    <row r="450" ht="14.25" customHeight="1" x14ac:dyDescent="0.2"/>
    <row r="451" ht="14.25" customHeight="1" x14ac:dyDescent="0.2"/>
    <row r="452" ht="14.25" customHeight="1" x14ac:dyDescent="0.2"/>
    <row r="453" ht="14.25" customHeight="1" x14ac:dyDescent="0.2"/>
    <row r="454" ht="14.25" customHeight="1" x14ac:dyDescent="0.2"/>
    <row r="455" ht="14.25" customHeight="1" x14ac:dyDescent="0.2"/>
    <row r="456" ht="14.25" customHeight="1" x14ac:dyDescent="0.2"/>
    <row r="457" ht="14.25" customHeight="1" x14ac:dyDescent="0.2"/>
    <row r="458" ht="14.25" customHeight="1" x14ac:dyDescent="0.2"/>
    <row r="459" ht="14.25" customHeight="1" x14ac:dyDescent="0.2"/>
    <row r="460" ht="14.25" customHeight="1" x14ac:dyDescent="0.2"/>
    <row r="461" ht="14.25" customHeight="1" x14ac:dyDescent="0.2"/>
    <row r="462" ht="14.25" customHeight="1" x14ac:dyDescent="0.2"/>
    <row r="463" ht="14.25" customHeight="1" x14ac:dyDescent="0.2"/>
    <row r="464" ht="14.25" customHeight="1" x14ac:dyDescent="0.2"/>
    <row r="465" ht="14.25" customHeight="1" x14ac:dyDescent="0.2"/>
    <row r="466" ht="14.25" customHeight="1" x14ac:dyDescent="0.2"/>
    <row r="467" ht="14.25" customHeight="1" x14ac:dyDescent="0.2"/>
    <row r="468" ht="14.25" customHeight="1" x14ac:dyDescent="0.2"/>
    <row r="469" ht="14.25" customHeight="1" x14ac:dyDescent="0.2"/>
    <row r="470" ht="14.25" customHeight="1" x14ac:dyDescent="0.2"/>
    <row r="471" ht="14.25" customHeight="1" x14ac:dyDescent="0.2"/>
    <row r="472" ht="14.25" customHeight="1" x14ac:dyDescent="0.2"/>
    <row r="473" ht="14.25" customHeight="1" x14ac:dyDescent="0.2"/>
    <row r="474" ht="14.25" customHeight="1" x14ac:dyDescent="0.2"/>
    <row r="475" ht="14.25" customHeight="1" x14ac:dyDescent="0.2"/>
    <row r="476" ht="14.25" customHeight="1" x14ac:dyDescent="0.2"/>
    <row r="477" ht="14.25" customHeight="1" x14ac:dyDescent="0.2"/>
    <row r="478" ht="14.25" customHeight="1" x14ac:dyDescent="0.2"/>
    <row r="479" ht="14.25" customHeight="1" x14ac:dyDescent="0.2"/>
    <row r="480" ht="14.25" customHeight="1" x14ac:dyDescent="0.2"/>
    <row r="481" ht="14.25" customHeight="1" x14ac:dyDescent="0.2"/>
    <row r="482" ht="14.25" customHeight="1" x14ac:dyDescent="0.2"/>
    <row r="483" ht="14.25" customHeight="1" x14ac:dyDescent="0.2"/>
    <row r="484" ht="14.25" customHeight="1" x14ac:dyDescent="0.2"/>
    <row r="485" ht="14.25" customHeight="1" x14ac:dyDescent="0.2"/>
    <row r="486" ht="14.25" customHeight="1" x14ac:dyDescent="0.2"/>
    <row r="487" ht="14.25" customHeight="1" x14ac:dyDescent="0.2"/>
    <row r="488" ht="14.25" customHeight="1" x14ac:dyDescent="0.2"/>
    <row r="489" ht="14.25" customHeight="1" x14ac:dyDescent="0.2"/>
    <row r="490" ht="14.25" customHeight="1" x14ac:dyDescent="0.2"/>
    <row r="491" ht="14.25" customHeight="1" x14ac:dyDescent="0.2"/>
    <row r="492" ht="14.25" customHeight="1" x14ac:dyDescent="0.2"/>
    <row r="493" ht="14.25" customHeight="1" x14ac:dyDescent="0.2"/>
    <row r="494" ht="14.25" customHeight="1" x14ac:dyDescent="0.2"/>
    <row r="495" ht="14.25" customHeight="1" x14ac:dyDescent="0.2"/>
    <row r="496" ht="14.25" customHeight="1" x14ac:dyDescent="0.2"/>
    <row r="497" ht="14.25" customHeight="1" x14ac:dyDescent="0.2"/>
    <row r="498" ht="14.25" customHeight="1" x14ac:dyDescent="0.2"/>
    <row r="499" ht="14.25" customHeight="1" x14ac:dyDescent="0.2"/>
    <row r="500" ht="14.25" customHeight="1" x14ac:dyDescent="0.2"/>
    <row r="501" ht="14.25" customHeight="1" x14ac:dyDescent="0.2"/>
    <row r="502" ht="14.25" customHeight="1" x14ac:dyDescent="0.2"/>
    <row r="503" ht="14.25" customHeight="1" x14ac:dyDescent="0.2"/>
    <row r="504" ht="14.25" customHeight="1" x14ac:dyDescent="0.2"/>
    <row r="505" ht="14.25" customHeight="1" x14ac:dyDescent="0.2"/>
    <row r="506" ht="14.25" customHeight="1" x14ac:dyDescent="0.2"/>
    <row r="507" ht="14.25" customHeight="1" x14ac:dyDescent="0.2"/>
    <row r="508" ht="14.25" customHeight="1" x14ac:dyDescent="0.2"/>
    <row r="509" ht="14.25" customHeight="1" x14ac:dyDescent="0.2"/>
    <row r="510" ht="14.25" customHeight="1" x14ac:dyDescent="0.2"/>
    <row r="511" ht="14.25" customHeight="1" x14ac:dyDescent="0.2"/>
    <row r="512" ht="14.25" customHeight="1" x14ac:dyDescent="0.2"/>
    <row r="513" ht="14.25" customHeight="1" x14ac:dyDescent="0.2"/>
    <row r="514" ht="14.25" customHeight="1" x14ac:dyDescent="0.2"/>
    <row r="515" ht="14.25" customHeight="1" x14ac:dyDescent="0.2"/>
    <row r="516" ht="14.25" customHeight="1" x14ac:dyDescent="0.2"/>
    <row r="517" ht="14.25" customHeight="1" x14ac:dyDescent="0.2"/>
    <row r="518" ht="14.25" customHeight="1" x14ac:dyDescent="0.2"/>
    <row r="519" ht="14.25" customHeight="1" x14ac:dyDescent="0.2"/>
    <row r="520" ht="14.25" customHeight="1" x14ac:dyDescent="0.2"/>
    <row r="521" ht="14.25" customHeight="1" x14ac:dyDescent="0.2"/>
    <row r="522" ht="14.25" customHeight="1" x14ac:dyDescent="0.2"/>
    <row r="523" ht="14.25" customHeight="1" x14ac:dyDescent="0.2"/>
    <row r="524" ht="14.25" customHeight="1" x14ac:dyDescent="0.2"/>
    <row r="525" ht="14.25" customHeight="1" x14ac:dyDescent="0.2"/>
    <row r="526" ht="14.25" customHeight="1" x14ac:dyDescent="0.2"/>
    <row r="527" ht="14.25" customHeight="1" x14ac:dyDescent="0.2"/>
    <row r="528" ht="14.25" customHeight="1" x14ac:dyDescent="0.2"/>
    <row r="529" ht="14.25" customHeight="1" x14ac:dyDescent="0.2"/>
    <row r="530" ht="14.25" customHeight="1" x14ac:dyDescent="0.2"/>
    <row r="531" ht="14.25" customHeight="1" x14ac:dyDescent="0.2"/>
    <row r="532" ht="14.25" customHeight="1" x14ac:dyDescent="0.2"/>
    <row r="533" ht="14.25" customHeight="1" x14ac:dyDescent="0.2"/>
    <row r="534" ht="14.25" customHeight="1" x14ac:dyDescent="0.2"/>
    <row r="535" ht="14.25" customHeight="1" x14ac:dyDescent="0.2"/>
    <row r="536" ht="14.25" customHeight="1" x14ac:dyDescent="0.2"/>
    <row r="537" ht="14.25" customHeight="1" x14ac:dyDescent="0.2"/>
    <row r="538" ht="14.25" customHeight="1" x14ac:dyDescent="0.2"/>
    <row r="539" ht="14.25" customHeight="1" x14ac:dyDescent="0.2"/>
    <row r="540" ht="14.25" customHeight="1" x14ac:dyDescent="0.2"/>
    <row r="541" ht="14.25" customHeight="1" x14ac:dyDescent="0.2"/>
    <row r="542" ht="14.25" customHeight="1" x14ac:dyDescent="0.2"/>
    <row r="543" ht="14.25" customHeight="1" x14ac:dyDescent="0.2"/>
    <row r="544" ht="14.25" customHeight="1" x14ac:dyDescent="0.2"/>
    <row r="545" ht="14.25" customHeight="1" x14ac:dyDescent="0.2"/>
    <row r="546" ht="14.25" customHeight="1" x14ac:dyDescent="0.2"/>
    <row r="547" ht="14.25" customHeight="1" x14ac:dyDescent="0.2"/>
    <row r="548" ht="14.25" customHeight="1" x14ac:dyDescent="0.2"/>
    <row r="549" ht="14.25" customHeight="1" x14ac:dyDescent="0.2"/>
    <row r="550" ht="14.25" customHeight="1" x14ac:dyDescent="0.2"/>
    <row r="551" ht="14.25" customHeight="1" x14ac:dyDescent="0.2"/>
    <row r="552" ht="14.25" customHeight="1" x14ac:dyDescent="0.2"/>
    <row r="553" ht="14.25" customHeight="1" x14ac:dyDescent="0.2"/>
    <row r="554" ht="14.25" customHeight="1" x14ac:dyDescent="0.2"/>
    <row r="555" ht="14.25" customHeight="1" x14ac:dyDescent="0.2"/>
    <row r="556" ht="14.25" customHeight="1" x14ac:dyDescent="0.2"/>
    <row r="557" ht="14.25" customHeight="1" x14ac:dyDescent="0.2"/>
    <row r="558" ht="14.25" customHeight="1" x14ac:dyDescent="0.2"/>
    <row r="559" ht="14.25" customHeight="1" x14ac:dyDescent="0.2"/>
    <row r="560" ht="14.25" customHeight="1" x14ac:dyDescent="0.2"/>
    <row r="561" ht="14.25" customHeight="1" x14ac:dyDescent="0.2"/>
    <row r="562" ht="14.25" customHeight="1" x14ac:dyDescent="0.2"/>
    <row r="563" ht="14.25" customHeight="1" x14ac:dyDescent="0.2"/>
    <row r="564" ht="14.25" customHeight="1" x14ac:dyDescent="0.2"/>
    <row r="565" ht="14.25" customHeight="1" x14ac:dyDescent="0.2"/>
    <row r="566" ht="14.25" customHeight="1" x14ac:dyDescent="0.2"/>
    <row r="567" ht="14.25" customHeight="1" x14ac:dyDescent="0.2"/>
    <row r="568" ht="14.25" customHeight="1" x14ac:dyDescent="0.2"/>
    <row r="569" ht="14.25" customHeight="1" x14ac:dyDescent="0.2"/>
    <row r="570" ht="14.25" customHeight="1" x14ac:dyDescent="0.2"/>
    <row r="571" ht="14.25" customHeight="1" x14ac:dyDescent="0.2"/>
    <row r="572" ht="14.25" customHeight="1" x14ac:dyDescent="0.2"/>
    <row r="573" ht="14.25" customHeight="1" x14ac:dyDescent="0.2"/>
    <row r="574" ht="14.25" customHeight="1" x14ac:dyDescent="0.2"/>
    <row r="575" ht="14.25" customHeight="1" x14ac:dyDescent="0.2"/>
    <row r="576" ht="14.25" customHeight="1" x14ac:dyDescent="0.2"/>
    <row r="577" ht="14.25" customHeight="1" x14ac:dyDescent="0.2"/>
    <row r="578" ht="14.25" customHeight="1" x14ac:dyDescent="0.2"/>
    <row r="579" ht="14.25" customHeight="1" x14ac:dyDescent="0.2"/>
    <row r="580" ht="14.25" customHeight="1" x14ac:dyDescent="0.2"/>
    <row r="581" ht="14.25" customHeight="1" x14ac:dyDescent="0.2"/>
    <row r="582" ht="14.25" customHeight="1" x14ac:dyDescent="0.2"/>
    <row r="583" ht="14.25" customHeight="1" x14ac:dyDescent="0.2"/>
    <row r="584" ht="14.25" customHeight="1" x14ac:dyDescent="0.2"/>
    <row r="585" ht="14.25" customHeight="1" x14ac:dyDescent="0.2"/>
    <row r="586" ht="14.25" customHeight="1" x14ac:dyDescent="0.2"/>
    <row r="587" ht="14.25" customHeight="1" x14ac:dyDescent="0.2"/>
    <row r="588" ht="14.25" customHeight="1" x14ac:dyDescent="0.2"/>
    <row r="589" ht="14.25" customHeight="1" x14ac:dyDescent="0.2"/>
    <row r="590" ht="14.25" customHeight="1" x14ac:dyDescent="0.2"/>
    <row r="591" ht="14.25" customHeight="1" x14ac:dyDescent="0.2"/>
    <row r="592" ht="14.25" customHeight="1" x14ac:dyDescent="0.2"/>
    <row r="593" ht="14.25" customHeight="1" x14ac:dyDescent="0.2"/>
    <row r="594" ht="14.25" customHeight="1" x14ac:dyDescent="0.2"/>
    <row r="595" ht="14.25" customHeight="1" x14ac:dyDescent="0.2"/>
    <row r="596" ht="14.25" customHeight="1" x14ac:dyDescent="0.2"/>
    <row r="597" ht="14.25" customHeight="1" x14ac:dyDescent="0.2"/>
    <row r="598" ht="14.25" customHeight="1" x14ac:dyDescent="0.2"/>
    <row r="599" ht="14.25" customHeight="1" x14ac:dyDescent="0.2"/>
    <row r="600" ht="14.25" customHeight="1" x14ac:dyDescent="0.2"/>
    <row r="601" ht="14.25" customHeight="1" x14ac:dyDescent="0.2"/>
    <row r="602" ht="14.25" customHeight="1" x14ac:dyDescent="0.2"/>
    <row r="603" ht="14.25" customHeight="1" x14ac:dyDescent="0.2"/>
    <row r="604" ht="14.25" customHeight="1" x14ac:dyDescent="0.2"/>
    <row r="605" ht="14.25" customHeight="1" x14ac:dyDescent="0.2"/>
    <row r="606" ht="14.25" customHeight="1" x14ac:dyDescent="0.2"/>
    <row r="607" ht="14.25" customHeight="1" x14ac:dyDescent="0.2"/>
    <row r="608" ht="14.25" customHeight="1" x14ac:dyDescent="0.2"/>
    <row r="609" ht="14.25" customHeight="1" x14ac:dyDescent="0.2"/>
    <row r="610" ht="14.25" customHeight="1" x14ac:dyDescent="0.2"/>
    <row r="611" ht="14.25" customHeight="1" x14ac:dyDescent="0.2"/>
    <row r="612" ht="14.25" customHeight="1" x14ac:dyDescent="0.2"/>
    <row r="613" ht="14.25" customHeight="1" x14ac:dyDescent="0.2"/>
    <row r="614" ht="14.25" customHeight="1" x14ac:dyDescent="0.2"/>
    <row r="615" ht="14.25" customHeight="1" x14ac:dyDescent="0.2"/>
    <row r="616" ht="14.25" customHeight="1" x14ac:dyDescent="0.2"/>
    <row r="617" ht="14.25" customHeight="1" x14ac:dyDescent="0.2"/>
    <row r="618" ht="14.25" customHeight="1" x14ac:dyDescent="0.2"/>
    <row r="619" ht="14.25" customHeight="1" x14ac:dyDescent="0.2"/>
    <row r="620" ht="14.25" customHeight="1" x14ac:dyDescent="0.2"/>
    <row r="621" ht="14.25" customHeight="1" x14ac:dyDescent="0.2"/>
    <row r="622" ht="14.25" customHeight="1" x14ac:dyDescent="0.2"/>
    <row r="623" ht="14.25" customHeight="1" x14ac:dyDescent="0.2"/>
    <row r="624" ht="14.25" customHeight="1" x14ac:dyDescent="0.2"/>
    <row r="625" ht="14.25" customHeight="1" x14ac:dyDescent="0.2"/>
    <row r="626" ht="14.25" customHeight="1" x14ac:dyDescent="0.2"/>
    <row r="627" ht="14.25" customHeight="1" x14ac:dyDescent="0.2"/>
    <row r="628" ht="14.25" customHeight="1" x14ac:dyDescent="0.2"/>
    <row r="629" ht="14.25" customHeight="1" x14ac:dyDescent="0.2"/>
    <row r="630" ht="14.25" customHeight="1" x14ac:dyDescent="0.2"/>
    <row r="631" ht="14.25" customHeight="1" x14ac:dyDescent="0.2"/>
    <row r="632" ht="14.25" customHeight="1" x14ac:dyDescent="0.2"/>
    <row r="633" ht="14.25" customHeight="1" x14ac:dyDescent="0.2"/>
    <row r="634" ht="14.25" customHeight="1" x14ac:dyDescent="0.2"/>
    <row r="635" ht="14.25" customHeight="1" x14ac:dyDescent="0.2"/>
    <row r="636" ht="14.25" customHeight="1" x14ac:dyDescent="0.2"/>
    <row r="637" ht="14.25" customHeight="1" x14ac:dyDescent="0.2"/>
    <row r="638" ht="14.25" customHeight="1" x14ac:dyDescent="0.2"/>
    <row r="639" ht="14.25" customHeight="1" x14ac:dyDescent="0.2"/>
    <row r="640" ht="14.25" customHeight="1" x14ac:dyDescent="0.2"/>
    <row r="641" ht="14.25" customHeight="1" x14ac:dyDescent="0.2"/>
    <row r="642" ht="14.25" customHeight="1" x14ac:dyDescent="0.2"/>
    <row r="643" ht="14.25" customHeight="1" x14ac:dyDescent="0.2"/>
    <row r="644" ht="14.25" customHeight="1" x14ac:dyDescent="0.2"/>
    <row r="645" ht="14.25" customHeight="1" x14ac:dyDescent="0.2"/>
    <row r="646" ht="14.25" customHeight="1" x14ac:dyDescent="0.2"/>
    <row r="647" ht="14.25" customHeight="1" x14ac:dyDescent="0.2"/>
    <row r="648" ht="14.25" customHeight="1" x14ac:dyDescent="0.2"/>
    <row r="649" ht="14.25" customHeight="1" x14ac:dyDescent="0.2"/>
    <row r="650" ht="14.25" customHeight="1" x14ac:dyDescent="0.2"/>
    <row r="651" ht="14.25" customHeight="1" x14ac:dyDescent="0.2"/>
    <row r="652" ht="14.25" customHeight="1" x14ac:dyDescent="0.2"/>
    <row r="653" ht="14.25" customHeight="1" x14ac:dyDescent="0.2"/>
    <row r="654" ht="14.25" customHeight="1" x14ac:dyDescent="0.2"/>
    <row r="655" ht="14.25" customHeight="1" x14ac:dyDescent="0.2"/>
    <row r="656" ht="14.25" customHeight="1" x14ac:dyDescent="0.2"/>
    <row r="657" ht="14.25" customHeight="1" x14ac:dyDescent="0.2"/>
    <row r="658" ht="14.25" customHeight="1" x14ac:dyDescent="0.2"/>
    <row r="659" ht="14.25" customHeight="1" x14ac:dyDescent="0.2"/>
    <row r="660" ht="14.25" customHeight="1" x14ac:dyDescent="0.2"/>
    <row r="661" ht="14.25" customHeight="1" x14ac:dyDescent="0.2"/>
    <row r="662" ht="14.25" customHeight="1" x14ac:dyDescent="0.2"/>
    <row r="663" ht="14.25" customHeight="1" x14ac:dyDescent="0.2"/>
    <row r="664" ht="14.25" customHeight="1" x14ac:dyDescent="0.2"/>
    <row r="665" ht="14.25" customHeight="1" x14ac:dyDescent="0.2"/>
    <row r="666" ht="14.25" customHeight="1" x14ac:dyDescent="0.2"/>
    <row r="667" ht="14.25" customHeight="1" x14ac:dyDescent="0.2"/>
    <row r="668" ht="14.25" customHeight="1" x14ac:dyDescent="0.2"/>
    <row r="669" ht="14.25" customHeight="1" x14ac:dyDescent="0.2"/>
    <row r="670" ht="14.25" customHeight="1" x14ac:dyDescent="0.2"/>
    <row r="671" ht="14.25" customHeight="1" x14ac:dyDescent="0.2"/>
    <row r="672" ht="14.25" customHeight="1" x14ac:dyDescent="0.2"/>
    <row r="673" ht="14.25" customHeight="1" x14ac:dyDescent="0.2"/>
    <row r="674" ht="14.25" customHeight="1" x14ac:dyDescent="0.2"/>
    <row r="675" ht="14.25" customHeight="1" x14ac:dyDescent="0.2"/>
    <row r="676" ht="14.25" customHeight="1" x14ac:dyDescent="0.2"/>
    <row r="677" ht="14.25" customHeight="1" x14ac:dyDescent="0.2"/>
    <row r="678" ht="14.25" customHeight="1" x14ac:dyDescent="0.2"/>
    <row r="679" ht="14.25" customHeight="1" x14ac:dyDescent="0.2"/>
    <row r="680" ht="14.25" customHeight="1" x14ac:dyDescent="0.2"/>
    <row r="681" ht="14.25" customHeight="1" x14ac:dyDescent="0.2"/>
    <row r="682" ht="14.25" customHeight="1" x14ac:dyDescent="0.2"/>
    <row r="683" ht="14.25" customHeight="1" x14ac:dyDescent="0.2"/>
    <row r="684" ht="14.25" customHeight="1" x14ac:dyDescent="0.2"/>
    <row r="685" ht="14.25" customHeight="1" x14ac:dyDescent="0.2"/>
    <row r="686" ht="14.25" customHeight="1" x14ac:dyDescent="0.2"/>
    <row r="687" ht="14.25" customHeight="1" x14ac:dyDescent="0.2"/>
    <row r="688" ht="14.25" customHeight="1" x14ac:dyDescent="0.2"/>
    <row r="689" ht="14.25" customHeight="1" x14ac:dyDescent="0.2"/>
    <row r="690" ht="14.25" customHeight="1" x14ac:dyDescent="0.2"/>
    <row r="691" ht="14.25" customHeight="1" x14ac:dyDescent="0.2"/>
    <row r="692" ht="14.25" customHeight="1" x14ac:dyDescent="0.2"/>
    <row r="693" ht="14.25" customHeight="1" x14ac:dyDescent="0.2"/>
    <row r="694" ht="14.25" customHeight="1" x14ac:dyDescent="0.2"/>
    <row r="695" ht="14.25" customHeight="1" x14ac:dyDescent="0.2"/>
    <row r="696" ht="14.25" customHeight="1" x14ac:dyDescent="0.2"/>
    <row r="697" ht="14.25" customHeight="1" x14ac:dyDescent="0.2"/>
    <row r="698" ht="14.25" customHeight="1" x14ac:dyDescent="0.2"/>
    <row r="699" ht="14.25" customHeight="1" x14ac:dyDescent="0.2"/>
    <row r="700" ht="14.25" customHeight="1" x14ac:dyDescent="0.2"/>
    <row r="701" ht="14.25" customHeight="1" x14ac:dyDescent="0.2"/>
    <row r="702" ht="14.25" customHeight="1" x14ac:dyDescent="0.2"/>
    <row r="703" ht="14.25" customHeight="1" x14ac:dyDescent="0.2"/>
    <row r="704" ht="14.25" customHeight="1" x14ac:dyDescent="0.2"/>
    <row r="705" ht="14.25" customHeight="1" x14ac:dyDescent="0.2"/>
    <row r="706" ht="14.25" customHeight="1" x14ac:dyDescent="0.2"/>
    <row r="707" ht="14.25" customHeight="1" x14ac:dyDescent="0.2"/>
    <row r="708" ht="14.25" customHeight="1" x14ac:dyDescent="0.2"/>
    <row r="709" ht="14.25" customHeight="1" x14ac:dyDescent="0.2"/>
    <row r="710" ht="14.25" customHeight="1" x14ac:dyDescent="0.2"/>
    <row r="711" ht="14.25" customHeight="1" x14ac:dyDescent="0.2"/>
    <row r="712" ht="14.25" customHeight="1" x14ac:dyDescent="0.2"/>
    <row r="713" ht="14.25" customHeight="1" x14ac:dyDescent="0.2"/>
    <row r="714" ht="14.25" customHeight="1" x14ac:dyDescent="0.2"/>
    <row r="715" ht="14.25" customHeight="1" x14ac:dyDescent="0.2"/>
    <row r="716" ht="14.25" customHeight="1" x14ac:dyDescent="0.2"/>
    <row r="717" ht="14.25" customHeight="1" x14ac:dyDescent="0.2"/>
    <row r="718" ht="14.25" customHeight="1" x14ac:dyDescent="0.2"/>
    <row r="719" ht="14.25" customHeight="1" x14ac:dyDescent="0.2"/>
    <row r="720" ht="14.25" customHeight="1" x14ac:dyDescent="0.2"/>
    <row r="721" ht="14.25" customHeight="1" x14ac:dyDescent="0.2"/>
    <row r="722" ht="14.25" customHeight="1" x14ac:dyDescent="0.2"/>
    <row r="723" ht="14.25" customHeight="1" x14ac:dyDescent="0.2"/>
    <row r="724" ht="14.25" customHeight="1" x14ac:dyDescent="0.2"/>
    <row r="725" ht="14.25" customHeight="1" x14ac:dyDescent="0.2"/>
    <row r="726" ht="14.25" customHeight="1" x14ac:dyDescent="0.2"/>
    <row r="727" ht="14.25" customHeight="1" x14ac:dyDescent="0.2"/>
    <row r="728" ht="14.25" customHeight="1" x14ac:dyDescent="0.2"/>
    <row r="729" ht="14.25" customHeight="1" x14ac:dyDescent="0.2"/>
    <row r="730" ht="14.25" customHeight="1" x14ac:dyDescent="0.2"/>
    <row r="731" ht="14.25" customHeight="1" x14ac:dyDescent="0.2"/>
    <row r="732" ht="14.25" customHeight="1" x14ac:dyDescent="0.2"/>
    <row r="733" ht="14.25" customHeight="1" x14ac:dyDescent="0.2"/>
    <row r="734" ht="14.25" customHeight="1" x14ac:dyDescent="0.2"/>
    <row r="735" ht="14.25" customHeight="1" x14ac:dyDescent="0.2"/>
    <row r="736" ht="14.25" customHeight="1" x14ac:dyDescent="0.2"/>
    <row r="737" ht="14.25" customHeight="1" x14ac:dyDescent="0.2"/>
    <row r="738" ht="14.25" customHeight="1" x14ac:dyDescent="0.2"/>
    <row r="739" ht="14.25" customHeight="1" x14ac:dyDescent="0.2"/>
    <row r="740" ht="14.25" customHeight="1" x14ac:dyDescent="0.2"/>
    <row r="741" ht="14.25" customHeight="1" x14ac:dyDescent="0.2"/>
    <row r="742" ht="14.25" customHeight="1" x14ac:dyDescent="0.2"/>
    <row r="743" ht="14.25" customHeight="1" x14ac:dyDescent="0.2"/>
    <row r="744" ht="14.25" customHeight="1" x14ac:dyDescent="0.2"/>
    <row r="745" ht="14.25" customHeight="1" x14ac:dyDescent="0.2"/>
    <row r="746" ht="14.25" customHeight="1" x14ac:dyDescent="0.2"/>
    <row r="747" ht="14.25" customHeight="1" x14ac:dyDescent="0.2"/>
    <row r="748" ht="14.25" customHeight="1" x14ac:dyDescent="0.2"/>
    <row r="749" ht="14.25" customHeight="1" x14ac:dyDescent="0.2"/>
    <row r="750" ht="14.25" customHeight="1" x14ac:dyDescent="0.2"/>
    <row r="751" ht="14.25" customHeight="1" x14ac:dyDescent="0.2"/>
    <row r="752" ht="14.25" customHeight="1" x14ac:dyDescent="0.2"/>
    <row r="753" ht="14.25" customHeight="1" x14ac:dyDescent="0.2"/>
    <row r="754" ht="14.25" customHeight="1" x14ac:dyDescent="0.2"/>
    <row r="755" ht="14.25" customHeight="1" x14ac:dyDescent="0.2"/>
    <row r="756" ht="14.25" customHeight="1" x14ac:dyDescent="0.2"/>
    <row r="757" ht="14.25" customHeight="1" x14ac:dyDescent="0.2"/>
    <row r="758" ht="14.25" customHeight="1" x14ac:dyDescent="0.2"/>
    <row r="759" ht="14.25" customHeight="1" x14ac:dyDescent="0.2"/>
    <row r="760" ht="14.25" customHeight="1" x14ac:dyDescent="0.2"/>
    <row r="761" ht="14.25" customHeight="1" x14ac:dyDescent="0.2"/>
    <row r="762" ht="14.25" customHeight="1" x14ac:dyDescent="0.2"/>
    <row r="763" ht="14.25" customHeight="1" x14ac:dyDescent="0.2"/>
    <row r="764" ht="14.25" customHeight="1" x14ac:dyDescent="0.2"/>
    <row r="765" ht="14.25" customHeight="1" x14ac:dyDescent="0.2"/>
    <row r="766" ht="14.25" customHeight="1" x14ac:dyDescent="0.2"/>
    <row r="767" ht="14.25" customHeight="1" x14ac:dyDescent="0.2"/>
    <row r="768" ht="14.25" customHeight="1" x14ac:dyDescent="0.2"/>
    <row r="769" ht="14.25" customHeight="1" x14ac:dyDescent="0.2"/>
    <row r="770" ht="14.25" customHeight="1" x14ac:dyDescent="0.2"/>
    <row r="771" ht="14.25" customHeight="1" x14ac:dyDescent="0.2"/>
    <row r="772" ht="14.25" customHeight="1" x14ac:dyDescent="0.2"/>
    <row r="773" ht="14.25" customHeight="1" x14ac:dyDescent="0.2"/>
    <row r="774" ht="14.25" customHeight="1" x14ac:dyDescent="0.2"/>
    <row r="775" ht="14.25" customHeight="1" x14ac:dyDescent="0.2"/>
    <row r="776" ht="14.25" customHeight="1" x14ac:dyDescent="0.2"/>
    <row r="777" ht="14.25" customHeight="1" x14ac:dyDescent="0.2"/>
    <row r="778" ht="14.25" customHeight="1" x14ac:dyDescent="0.2"/>
    <row r="779" ht="14.25" customHeight="1" x14ac:dyDescent="0.2"/>
    <row r="780" ht="14.25" customHeight="1" x14ac:dyDescent="0.2"/>
    <row r="781" ht="14.25" customHeight="1" x14ac:dyDescent="0.2"/>
    <row r="782" ht="14.25" customHeight="1" x14ac:dyDescent="0.2"/>
    <row r="783" ht="14.25" customHeight="1" x14ac:dyDescent="0.2"/>
    <row r="784" ht="14.25" customHeight="1" x14ac:dyDescent="0.2"/>
    <row r="785" ht="14.25" customHeight="1" x14ac:dyDescent="0.2"/>
    <row r="786" ht="14.25" customHeight="1" x14ac:dyDescent="0.2"/>
    <row r="787" ht="14.25" customHeight="1" x14ac:dyDescent="0.2"/>
    <row r="788" ht="14.25" customHeight="1" x14ac:dyDescent="0.2"/>
    <row r="789" ht="14.25" customHeight="1" x14ac:dyDescent="0.2"/>
    <row r="790" ht="14.25" customHeight="1" x14ac:dyDescent="0.2"/>
    <row r="791" ht="14.25" customHeight="1" x14ac:dyDescent="0.2"/>
    <row r="792" ht="14.25" customHeight="1" x14ac:dyDescent="0.2"/>
    <row r="793" ht="14.25" customHeight="1" x14ac:dyDescent="0.2"/>
    <row r="794" ht="14.25" customHeight="1" x14ac:dyDescent="0.2"/>
    <row r="795" ht="14.25" customHeight="1" x14ac:dyDescent="0.2"/>
    <row r="796" ht="14.25" customHeight="1" x14ac:dyDescent="0.2"/>
    <row r="797" ht="14.25" customHeight="1" x14ac:dyDescent="0.2"/>
    <row r="798" ht="14.25" customHeight="1" x14ac:dyDescent="0.2"/>
    <row r="799" ht="14.25" customHeight="1" x14ac:dyDescent="0.2"/>
    <row r="800" ht="14.25" customHeight="1" x14ac:dyDescent="0.2"/>
    <row r="801" ht="14.25" customHeight="1" x14ac:dyDescent="0.2"/>
    <row r="802" ht="14.25" customHeight="1" x14ac:dyDescent="0.2"/>
    <row r="803" ht="14.25" customHeight="1" x14ac:dyDescent="0.2"/>
    <row r="804" ht="14.25" customHeight="1" x14ac:dyDescent="0.2"/>
    <row r="805" ht="14.25" customHeight="1" x14ac:dyDescent="0.2"/>
    <row r="806" ht="14.25" customHeight="1" x14ac:dyDescent="0.2"/>
    <row r="807" ht="14.25" customHeight="1" x14ac:dyDescent="0.2"/>
    <row r="808" ht="14.25" customHeight="1" x14ac:dyDescent="0.2"/>
    <row r="809" ht="14.25" customHeight="1" x14ac:dyDescent="0.2"/>
    <row r="810" ht="14.25" customHeight="1" x14ac:dyDescent="0.2"/>
    <row r="811" ht="14.25" customHeight="1" x14ac:dyDescent="0.2"/>
    <row r="812" ht="14.25" customHeight="1" x14ac:dyDescent="0.2"/>
    <row r="813" ht="14.25" customHeight="1" x14ac:dyDescent="0.2"/>
    <row r="814" ht="14.25" customHeight="1" x14ac:dyDescent="0.2"/>
    <row r="815" ht="14.25" customHeight="1" x14ac:dyDescent="0.2"/>
    <row r="816" ht="14.25" customHeight="1" x14ac:dyDescent="0.2"/>
    <row r="817" ht="14.25" customHeight="1" x14ac:dyDescent="0.2"/>
    <row r="818" ht="14.25" customHeight="1" x14ac:dyDescent="0.2"/>
    <row r="819" ht="14.25" customHeight="1" x14ac:dyDescent="0.2"/>
    <row r="820" ht="14.25" customHeight="1" x14ac:dyDescent="0.2"/>
    <row r="821" ht="14.25" customHeight="1" x14ac:dyDescent="0.2"/>
    <row r="822" ht="14.25" customHeight="1" x14ac:dyDescent="0.2"/>
    <row r="823" ht="14.25" customHeight="1" x14ac:dyDescent="0.2"/>
    <row r="824" ht="14.25" customHeight="1" x14ac:dyDescent="0.2"/>
    <row r="825" ht="14.25" customHeight="1" x14ac:dyDescent="0.2"/>
    <row r="826" ht="14.25" customHeight="1" x14ac:dyDescent="0.2"/>
    <row r="827" ht="14.25" customHeight="1" x14ac:dyDescent="0.2"/>
    <row r="828" ht="14.25" customHeight="1" x14ac:dyDescent="0.2"/>
    <row r="829" ht="14.25" customHeight="1" x14ac:dyDescent="0.2"/>
    <row r="830" ht="14.25" customHeight="1" x14ac:dyDescent="0.2"/>
    <row r="831" ht="14.25" customHeight="1" x14ac:dyDescent="0.2"/>
    <row r="832" ht="14.25" customHeight="1" x14ac:dyDescent="0.2"/>
    <row r="833" ht="14.25" customHeight="1" x14ac:dyDescent="0.2"/>
    <row r="834" ht="14.25" customHeight="1" x14ac:dyDescent="0.2"/>
    <row r="835" ht="14.25" customHeight="1" x14ac:dyDescent="0.2"/>
    <row r="836" ht="14.25" customHeight="1" x14ac:dyDescent="0.2"/>
    <row r="837" ht="14.25" customHeight="1" x14ac:dyDescent="0.2"/>
    <row r="838" ht="14.25" customHeight="1" x14ac:dyDescent="0.2"/>
    <row r="839" ht="14.25" customHeight="1" x14ac:dyDescent="0.2"/>
    <row r="840" ht="14.25" customHeight="1" x14ac:dyDescent="0.2"/>
    <row r="841" ht="14.25" customHeight="1" x14ac:dyDescent="0.2"/>
    <row r="842" ht="14.25" customHeight="1" x14ac:dyDescent="0.2"/>
    <row r="843" ht="14.25" customHeight="1" x14ac:dyDescent="0.2"/>
    <row r="844" ht="14.25" customHeight="1" x14ac:dyDescent="0.2"/>
    <row r="845" ht="14.25" customHeight="1" x14ac:dyDescent="0.2"/>
    <row r="846" ht="14.25" customHeight="1" x14ac:dyDescent="0.2"/>
    <row r="847" ht="14.25" customHeight="1" x14ac:dyDescent="0.2"/>
    <row r="848" ht="14.25" customHeight="1" x14ac:dyDescent="0.2"/>
    <row r="849" ht="14.25" customHeight="1" x14ac:dyDescent="0.2"/>
    <row r="850" ht="14.25" customHeight="1" x14ac:dyDescent="0.2"/>
    <row r="851" ht="14.25" customHeight="1" x14ac:dyDescent="0.2"/>
    <row r="852" ht="14.25" customHeight="1" x14ac:dyDescent="0.2"/>
    <row r="853" ht="14.25" customHeight="1" x14ac:dyDescent="0.2"/>
    <row r="854" ht="14.25" customHeight="1" x14ac:dyDescent="0.2"/>
    <row r="855" ht="14.25" customHeight="1" x14ac:dyDescent="0.2"/>
    <row r="856" ht="14.25" customHeight="1" x14ac:dyDescent="0.2"/>
    <row r="857" ht="14.25" customHeight="1" x14ac:dyDescent="0.2"/>
    <row r="858" ht="14.25" customHeight="1" x14ac:dyDescent="0.2"/>
    <row r="859" ht="14.25" customHeight="1" x14ac:dyDescent="0.2"/>
    <row r="860" ht="14.25" customHeight="1" x14ac:dyDescent="0.2"/>
    <row r="861" ht="14.25" customHeight="1" x14ac:dyDescent="0.2"/>
    <row r="862" ht="14.25" customHeight="1" x14ac:dyDescent="0.2"/>
    <row r="863" ht="14.25" customHeight="1" x14ac:dyDescent="0.2"/>
    <row r="864" ht="14.25" customHeight="1" x14ac:dyDescent="0.2"/>
    <row r="865" ht="14.25" customHeight="1" x14ac:dyDescent="0.2"/>
    <row r="866" ht="14.25" customHeight="1" x14ac:dyDescent="0.2"/>
    <row r="867" ht="14.25" customHeight="1" x14ac:dyDescent="0.2"/>
    <row r="868" ht="14.25" customHeight="1" x14ac:dyDescent="0.2"/>
    <row r="869" ht="14.25" customHeight="1" x14ac:dyDescent="0.2"/>
    <row r="870" ht="14.25" customHeight="1" x14ac:dyDescent="0.2"/>
    <row r="871" ht="14.25" customHeight="1" x14ac:dyDescent="0.2"/>
    <row r="872" ht="14.25" customHeight="1" x14ac:dyDescent="0.2"/>
    <row r="873" ht="14.25" customHeight="1" x14ac:dyDescent="0.2"/>
    <row r="874" ht="14.25" customHeight="1" x14ac:dyDescent="0.2"/>
    <row r="875" ht="14.25" customHeight="1" x14ac:dyDescent="0.2"/>
    <row r="876" ht="14.25" customHeight="1" x14ac:dyDescent="0.2"/>
    <row r="877" ht="14.25" customHeight="1" x14ac:dyDescent="0.2"/>
    <row r="878" ht="14.25" customHeight="1" x14ac:dyDescent="0.2"/>
    <row r="879" ht="14.25" customHeight="1" x14ac:dyDescent="0.2"/>
    <row r="880" ht="14.25" customHeight="1" x14ac:dyDescent="0.2"/>
    <row r="881" ht="14.25" customHeight="1" x14ac:dyDescent="0.2"/>
    <row r="882" ht="14.25" customHeight="1" x14ac:dyDescent="0.2"/>
    <row r="883" ht="14.25" customHeight="1" x14ac:dyDescent="0.2"/>
    <row r="884" ht="14.25" customHeight="1" x14ac:dyDescent="0.2"/>
    <row r="885" ht="14.25" customHeight="1" x14ac:dyDescent="0.2"/>
    <row r="886" ht="14.25" customHeight="1" x14ac:dyDescent="0.2"/>
    <row r="887" ht="14.25" customHeight="1" x14ac:dyDescent="0.2"/>
    <row r="888" ht="14.25" customHeight="1" x14ac:dyDescent="0.2"/>
    <row r="889" ht="14.25" customHeight="1" x14ac:dyDescent="0.2"/>
    <row r="890" ht="14.25" customHeight="1" x14ac:dyDescent="0.2"/>
    <row r="891" ht="14.25" customHeight="1" x14ac:dyDescent="0.2"/>
    <row r="892" ht="14.25" customHeight="1" x14ac:dyDescent="0.2"/>
    <row r="893" ht="14.25" customHeight="1" x14ac:dyDescent="0.2"/>
    <row r="894" ht="14.25" customHeight="1" x14ac:dyDescent="0.2"/>
    <row r="895" ht="14.25" customHeight="1" x14ac:dyDescent="0.2"/>
    <row r="896" ht="14.25" customHeight="1" x14ac:dyDescent="0.2"/>
    <row r="897" ht="14.25" customHeight="1" x14ac:dyDescent="0.2"/>
    <row r="898" ht="14.25" customHeight="1" x14ac:dyDescent="0.2"/>
    <row r="899" ht="14.25" customHeight="1" x14ac:dyDescent="0.2"/>
    <row r="900" ht="14.25" customHeight="1" x14ac:dyDescent="0.2"/>
    <row r="901" ht="14.25" customHeight="1" x14ac:dyDescent="0.2"/>
    <row r="902" ht="14.25" customHeight="1" x14ac:dyDescent="0.2"/>
    <row r="903" ht="14.25" customHeight="1" x14ac:dyDescent="0.2"/>
    <row r="904" ht="14.25" customHeight="1" x14ac:dyDescent="0.2"/>
    <row r="905" ht="14.25" customHeight="1" x14ac:dyDescent="0.2"/>
    <row r="906" ht="14.25" customHeight="1" x14ac:dyDescent="0.2"/>
    <row r="907" ht="14.25" customHeight="1" x14ac:dyDescent="0.2"/>
    <row r="908" ht="14.25" customHeight="1" x14ac:dyDescent="0.2"/>
    <row r="909" ht="14.25" customHeight="1" x14ac:dyDescent="0.2"/>
    <row r="910" ht="14.25" customHeight="1" x14ac:dyDescent="0.2"/>
    <row r="911" ht="14.25" customHeight="1" x14ac:dyDescent="0.2"/>
    <row r="912" ht="14.25" customHeight="1" x14ac:dyDescent="0.2"/>
    <row r="913" ht="14.25" customHeight="1" x14ac:dyDescent="0.2"/>
    <row r="914" ht="14.25" customHeight="1" x14ac:dyDescent="0.2"/>
    <row r="915" ht="14.25" customHeight="1" x14ac:dyDescent="0.2"/>
    <row r="916" ht="14.25" customHeight="1" x14ac:dyDescent="0.2"/>
    <row r="917" ht="14.25" customHeight="1" x14ac:dyDescent="0.2"/>
    <row r="918" ht="14.25" customHeight="1" x14ac:dyDescent="0.2"/>
    <row r="919" ht="14.25" customHeight="1" x14ac:dyDescent="0.2"/>
    <row r="920" ht="14.25" customHeight="1" x14ac:dyDescent="0.2"/>
    <row r="921" ht="14.25" customHeight="1" x14ac:dyDescent="0.2"/>
    <row r="922" ht="14.25" customHeight="1" x14ac:dyDescent="0.2"/>
    <row r="923" ht="14.25" customHeight="1" x14ac:dyDescent="0.2"/>
    <row r="924" ht="14.25" customHeight="1" x14ac:dyDescent="0.2"/>
    <row r="925" ht="14.25" customHeight="1" x14ac:dyDescent="0.2"/>
    <row r="926" ht="14.25" customHeight="1" x14ac:dyDescent="0.2"/>
    <row r="927" ht="14.25" customHeight="1" x14ac:dyDescent="0.2"/>
    <row r="928" ht="14.25" customHeight="1" x14ac:dyDescent="0.2"/>
    <row r="929" ht="14.25" customHeight="1" x14ac:dyDescent="0.2"/>
    <row r="930" ht="14.25" customHeight="1" x14ac:dyDescent="0.2"/>
    <row r="931" ht="14.25" customHeight="1" x14ac:dyDescent="0.2"/>
    <row r="932" ht="14.25" customHeight="1" x14ac:dyDescent="0.2"/>
    <row r="933" ht="14.25" customHeight="1" x14ac:dyDescent="0.2"/>
    <row r="934" ht="14.25" customHeight="1" x14ac:dyDescent="0.2"/>
    <row r="935" ht="14.25" customHeight="1" x14ac:dyDescent="0.2"/>
    <row r="936" ht="14.25" customHeight="1" x14ac:dyDescent="0.2"/>
    <row r="937" ht="14.25" customHeight="1" x14ac:dyDescent="0.2"/>
    <row r="938" ht="14.25" customHeight="1" x14ac:dyDescent="0.2"/>
    <row r="939" ht="14.25" customHeight="1" x14ac:dyDescent="0.2"/>
    <row r="940" ht="14.25" customHeight="1" x14ac:dyDescent="0.2"/>
    <row r="941" ht="14.25" customHeight="1" x14ac:dyDescent="0.2"/>
    <row r="942" ht="14.25" customHeight="1" x14ac:dyDescent="0.2"/>
    <row r="943" ht="14.25" customHeight="1" x14ac:dyDescent="0.2"/>
    <row r="944" ht="14.25" customHeight="1" x14ac:dyDescent="0.2"/>
    <row r="945" ht="14.25" customHeight="1" x14ac:dyDescent="0.2"/>
    <row r="946" ht="14.25" customHeight="1" x14ac:dyDescent="0.2"/>
    <row r="947" ht="14.25" customHeight="1" x14ac:dyDescent="0.2"/>
    <row r="948" ht="14.25" customHeight="1" x14ac:dyDescent="0.2"/>
    <row r="949" ht="14.25" customHeight="1" x14ac:dyDescent="0.2"/>
    <row r="950" ht="14.25" customHeight="1" x14ac:dyDescent="0.2"/>
    <row r="951" ht="14.25" customHeight="1" x14ac:dyDescent="0.2"/>
    <row r="952" ht="14.25" customHeight="1" x14ac:dyDescent="0.2"/>
    <row r="953" ht="14.25" customHeight="1" x14ac:dyDescent="0.2"/>
    <row r="954" ht="14.25" customHeight="1" x14ac:dyDescent="0.2"/>
    <row r="955" ht="14.25" customHeight="1" x14ac:dyDescent="0.2"/>
    <row r="956" ht="14.25" customHeight="1" x14ac:dyDescent="0.2"/>
    <row r="957" ht="14.25" customHeight="1" x14ac:dyDescent="0.2"/>
    <row r="958" ht="14.25" customHeight="1" x14ac:dyDescent="0.2"/>
    <row r="959" ht="14.25" customHeight="1" x14ac:dyDescent="0.2"/>
    <row r="960" ht="14.25" customHeight="1" x14ac:dyDescent="0.2"/>
    <row r="961" ht="14.25" customHeight="1" x14ac:dyDescent="0.2"/>
    <row r="962" ht="14.25" customHeight="1" x14ac:dyDescent="0.2"/>
    <row r="963" ht="14.25" customHeight="1" x14ac:dyDescent="0.2"/>
    <row r="964" ht="14.25" customHeight="1" x14ac:dyDescent="0.2"/>
    <row r="965" ht="14.25" customHeight="1" x14ac:dyDescent="0.2"/>
    <row r="966" ht="14.25" customHeight="1" x14ac:dyDescent="0.2"/>
    <row r="967" ht="14.25" customHeight="1" x14ac:dyDescent="0.2"/>
    <row r="968" ht="14.25" customHeight="1" x14ac:dyDescent="0.2"/>
    <row r="969" ht="14.25" customHeight="1" x14ac:dyDescent="0.2"/>
    <row r="970" ht="14.25" customHeight="1" x14ac:dyDescent="0.2"/>
    <row r="971" ht="14.25" customHeight="1" x14ac:dyDescent="0.2"/>
    <row r="972" ht="14.25" customHeight="1" x14ac:dyDescent="0.2"/>
    <row r="973" ht="14.25" customHeight="1" x14ac:dyDescent="0.2"/>
    <row r="974" ht="14.25" customHeight="1" x14ac:dyDescent="0.2"/>
    <row r="975" ht="14.25" customHeight="1" x14ac:dyDescent="0.2"/>
    <row r="976" ht="14.25" customHeight="1" x14ac:dyDescent="0.2"/>
    <row r="977" ht="14.25" customHeight="1" x14ac:dyDescent="0.2"/>
    <row r="978" ht="14.25" customHeight="1" x14ac:dyDescent="0.2"/>
    <row r="979" ht="14.25" customHeight="1" x14ac:dyDescent="0.2"/>
    <row r="980" ht="14.25" customHeight="1" x14ac:dyDescent="0.2"/>
    <row r="981" ht="14.25" customHeight="1" x14ac:dyDescent="0.2"/>
  </sheetData>
  <pageMargins left="0.7" right="0.7" top="0.75" bottom="0.75" header="0" footer="0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G1000"/>
  <sheetViews>
    <sheetView workbookViewId="0"/>
  </sheetViews>
  <sheetFormatPr defaultColWidth="16.85546875" defaultRowHeight="15" customHeight="1" outlineLevelRow="1" x14ac:dyDescent="0.2"/>
  <cols>
    <col min="1" max="1" width="45.42578125" customWidth="1"/>
    <col min="2" max="3" width="16.85546875" hidden="1"/>
    <col min="4" max="4" width="22.85546875" customWidth="1"/>
    <col min="5" max="5" width="19.7109375" customWidth="1"/>
  </cols>
  <sheetData>
    <row r="1" spans="1:6" ht="55.5" customHeight="1" x14ac:dyDescent="0.2">
      <c r="A1" s="153" t="s">
        <v>2133</v>
      </c>
      <c r="B1" s="154" t="s">
        <v>2134</v>
      </c>
      <c r="C1" s="154" t="s">
        <v>2135</v>
      </c>
      <c r="D1" s="154" t="s">
        <v>2136</v>
      </c>
      <c r="E1" s="155" t="s">
        <v>2137</v>
      </c>
      <c r="F1" s="155" t="s">
        <v>2138</v>
      </c>
    </row>
    <row r="2" spans="1:6" ht="14.4" x14ac:dyDescent="0.3">
      <c r="A2" s="156" t="s">
        <v>2139</v>
      </c>
      <c r="B2" s="157"/>
      <c r="C2" s="157"/>
      <c r="D2" s="157">
        <v>521.1</v>
      </c>
      <c r="E2" s="158">
        <f>D2/$D$80*100</f>
        <v>43.101736972704721</v>
      </c>
      <c r="F2" s="158"/>
    </row>
    <row r="3" spans="1:6" ht="14.4" x14ac:dyDescent="0.3">
      <c r="A3" s="159" t="s">
        <v>2140</v>
      </c>
      <c r="B3" s="160"/>
      <c r="C3" s="160"/>
      <c r="D3" s="160"/>
      <c r="E3" s="161"/>
      <c r="F3" s="161">
        <f>(F6+F9+F12+F14+F17+F20+F22)/7</f>
        <v>94.561833105714172</v>
      </c>
    </row>
    <row r="4" spans="1:6" ht="14.4" collapsed="1" x14ac:dyDescent="0.3">
      <c r="A4" s="162" t="s">
        <v>2141</v>
      </c>
      <c r="B4" s="163"/>
      <c r="C4" s="163"/>
      <c r="D4" s="163"/>
      <c r="E4" s="164"/>
      <c r="F4" s="164">
        <f>100-F3</f>
        <v>5.4381668942858283</v>
      </c>
    </row>
    <row r="5" spans="1:6" ht="14.4" hidden="1" outlineLevel="1" x14ac:dyDescent="0.3">
      <c r="A5" s="165" t="s">
        <v>2142</v>
      </c>
      <c r="B5" s="166">
        <v>213</v>
      </c>
      <c r="C5" s="166">
        <v>0</v>
      </c>
      <c r="D5" s="166">
        <v>213</v>
      </c>
      <c r="E5" s="167" t="e">
        <f>D5/(#REF!+#REF!+#REF!)*100</f>
        <v>#REF!</v>
      </c>
      <c r="F5" s="167"/>
    </row>
    <row r="6" spans="1:6" ht="14.4" hidden="1" outlineLevel="1" x14ac:dyDescent="0.3">
      <c r="A6" s="159" t="s">
        <v>2140</v>
      </c>
      <c r="B6" s="160">
        <v>197.8</v>
      </c>
      <c r="C6" s="160">
        <v>0</v>
      </c>
      <c r="D6" s="160">
        <v>197.8</v>
      </c>
      <c r="E6" s="161"/>
      <c r="F6" s="161">
        <f>D6/D5*100</f>
        <v>92.863849765258223</v>
      </c>
    </row>
    <row r="7" spans="1:6" ht="14.4" hidden="1" outlineLevel="1" x14ac:dyDescent="0.3">
      <c r="A7" s="162" t="s">
        <v>2141</v>
      </c>
      <c r="B7" s="163">
        <v>15.8</v>
      </c>
      <c r="C7" s="163">
        <v>0</v>
      </c>
      <c r="D7" s="163">
        <v>15.8</v>
      </c>
      <c r="E7" s="164"/>
      <c r="F7" s="164">
        <f>100-F6</f>
        <v>7.1361502347417769</v>
      </c>
    </row>
    <row r="8" spans="1:6" ht="14.4" hidden="1" outlineLevel="1" x14ac:dyDescent="0.3">
      <c r="A8" s="165" t="s">
        <v>2143</v>
      </c>
      <c r="B8" s="166">
        <v>2.2999999999999998</v>
      </c>
      <c r="C8" s="166">
        <v>0</v>
      </c>
      <c r="D8" s="166">
        <v>2.2999999999999998</v>
      </c>
      <c r="E8" s="167" t="e">
        <f>D8/(#REF!+#REF!+#REF!)*100</f>
        <v>#REF!</v>
      </c>
      <c r="F8" s="167"/>
    </row>
    <row r="9" spans="1:6" ht="14.4" hidden="1" outlineLevel="1" x14ac:dyDescent="0.3">
      <c r="A9" s="159" t="s">
        <v>2140</v>
      </c>
      <c r="B9" s="160">
        <v>2.2999999999999998</v>
      </c>
      <c r="C9" s="160">
        <v>0</v>
      </c>
      <c r="D9" s="160">
        <v>2.2999999999999998</v>
      </c>
      <c r="E9" s="161"/>
      <c r="F9" s="161">
        <f>D9/D8*100</f>
        <v>100</v>
      </c>
    </row>
    <row r="10" spans="1:6" ht="14.4" hidden="1" outlineLevel="1" x14ac:dyDescent="0.3">
      <c r="A10" s="162" t="s">
        <v>2141</v>
      </c>
      <c r="B10" s="163">
        <v>0</v>
      </c>
      <c r="C10" s="163">
        <v>0</v>
      </c>
      <c r="D10" s="163">
        <v>0</v>
      </c>
      <c r="E10" s="164"/>
      <c r="F10" s="164">
        <f>100-F9</f>
        <v>0</v>
      </c>
    </row>
    <row r="11" spans="1:6" ht="14.4" hidden="1" outlineLevel="1" x14ac:dyDescent="0.3">
      <c r="A11" s="165" t="s">
        <v>2144</v>
      </c>
      <c r="B11" s="166">
        <v>45.8</v>
      </c>
      <c r="C11" s="166">
        <v>47.6</v>
      </c>
      <c r="D11" s="166">
        <v>93.4</v>
      </c>
      <c r="E11" s="167" t="e">
        <f>D11/(#REF!+#REF!+#REF!)*100</f>
        <v>#REF!</v>
      </c>
      <c r="F11" s="167"/>
    </row>
    <row r="12" spans="1:6" ht="14.4" hidden="1" outlineLevel="1" x14ac:dyDescent="0.3">
      <c r="A12" s="159" t="s">
        <v>2140</v>
      </c>
      <c r="B12" s="160">
        <v>45.8</v>
      </c>
      <c r="C12" s="160">
        <v>47.6</v>
      </c>
      <c r="D12" s="160">
        <v>93.4</v>
      </c>
      <c r="E12" s="161"/>
      <c r="F12" s="161">
        <v>100</v>
      </c>
    </row>
    <row r="13" spans="1:6" ht="14.4" hidden="1" outlineLevel="1" x14ac:dyDescent="0.3">
      <c r="A13" s="165" t="s">
        <v>2145</v>
      </c>
      <c r="B13" s="166">
        <v>30.6</v>
      </c>
      <c r="C13" s="166">
        <v>0</v>
      </c>
      <c r="D13" s="166">
        <v>30.6</v>
      </c>
      <c r="E13" s="167" t="e">
        <f>D13/(#REF!+#REF!+#REF!)*100</f>
        <v>#REF!</v>
      </c>
      <c r="F13" s="167"/>
    </row>
    <row r="14" spans="1:6" ht="14.4" hidden="1" outlineLevel="1" x14ac:dyDescent="0.3">
      <c r="A14" s="159" t="s">
        <v>2140</v>
      </c>
      <c r="B14" s="160">
        <v>24.5</v>
      </c>
      <c r="C14" s="160">
        <v>0</v>
      </c>
      <c r="D14" s="160">
        <v>24.5</v>
      </c>
      <c r="E14" s="161"/>
      <c r="F14" s="161">
        <f>D14/D13*100</f>
        <v>80.065359477124176</v>
      </c>
    </row>
    <row r="15" spans="1:6" ht="14.4" hidden="1" outlineLevel="1" x14ac:dyDescent="0.3">
      <c r="A15" s="162" t="s">
        <v>2141</v>
      </c>
      <c r="B15" s="163">
        <v>6</v>
      </c>
      <c r="C15" s="163">
        <v>0</v>
      </c>
      <c r="D15" s="163">
        <v>6</v>
      </c>
      <c r="E15" s="164"/>
      <c r="F15" s="164">
        <f>100-F14</f>
        <v>19.934640522875824</v>
      </c>
    </row>
    <row r="16" spans="1:6" ht="14.4" hidden="1" outlineLevel="1" x14ac:dyDescent="0.3">
      <c r="A16" s="165" t="s">
        <v>2146</v>
      </c>
      <c r="B16" s="166">
        <v>96.3</v>
      </c>
      <c r="C16" s="166">
        <v>8.6</v>
      </c>
      <c r="D16" s="166">
        <v>104.9</v>
      </c>
      <c r="E16" s="167" t="e">
        <f>D16/(#REF!+#REF!+#REF!)*100</f>
        <v>#REF!</v>
      </c>
      <c r="F16" s="167"/>
    </row>
    <row r="17" spans="1:6" ht="14.4" hidden="1" outlineLevel="1" x14ac:dyDescent="0.3">
      <c r="A17" s="159" t="s">
        <v>2140</v>
      </c>
      <c r="B17" s="160">
        <v>89.9</v>
      </c>
      <c r="C17" s="160">
        <v>8.6</v>
      </c>
      <c r="D17" s="160">
        <v>98.4</v>
      </c>
      <c r="E17" s="161"/>
      <c r="F17" s="161">
        <f>D17/D16*100</f>
        <v>93.803622497616772</v>
      </c>
    </row>
    <row r="18" spans="1:6" ht="14.4" hidden="1" outlineLevel="1" x14ac:dyDescent="0.3">
      <c r="A18" s="162" t="s">
        <v>2141</v>
      </c>
      <c r="B18" s="163">
        <v>6.4</v>
      </c>
      <c r="C18" s="163">
        <v>0</v>
      </c>
      <c r="D18" s="163">
        <v>6.4</v>
      </c>
      <c r="E18" s="164"/>
      <c r="F18" s="164">
        <f>100-F17</f>
        <v>6.1963775023832284</v>
      </c>
    </row>
    <row r="19" spans="1:6" ht="14.4" hidden="1" outlineLevel="1" x14ac:dyDescent="0.3">
      <c r="A19" s="165" t="s">
        <v>2147</v>
      </c>
      <c r="B19" s="166">
        <v>54.2</v>
      </c>
      <c r="C19" s="166">
        <v>10.199999999999999</v>
      </c>
      <c r="D19" s="166">
        <v>64.400000000000006</v>
      </c>
      <c r="E19" s="167" t="e">
        <f>D19/(#REF!+#REF!+#REF!)*100</f>
        <v>#REF!</v>
      </c>
      <c r="F19" s="167"/>
    </row>
    <row r="20" spans="1:6" ht="14.4" hidden="1" outlineLevel="1" x14ac:dyDescent="0.3">
      <c r="A20" s="159" t="s">
        <v>2140</v>
      </c>
      <c r="B20" s="160">
        <v>54.2</v>
      </c>
      <c r="C20" s="160">
        <v>10.199999999999999</v>
      </c>
      <c r="D20" s="160">
        <v>64.400000000000006</v>
      </c>
      <c r="E20" s="161"/>
      <c r="F20" s="161">
        <v>100</v>
      </c>
    </row>
    <row r="21" spans="1:6" ht="14.4" hidden="1" outlineLevel="1" x14ac:dyDescent="0.3">
      <c r="A21" s="165" t="s">
        <v>2148</v>
      </c>
      <c r="B21" s="166">
        <v>12.5</v>
      </c>
      <c r="C21" s="166">
        <v>0</v>
      </c>
      <c r="D21" s="166">
        <v>12.5</v>
      </c>
      <c r="E21" s="167" t="e">
        <f>D21/(#REF!+#REF!+#REF!)*100</f>
        <v>#REF!</v>
      </c>
      <c r="F21" s="167"/>
    </row>
    <row r="22" spans="1:6" ht="14.4" hidden="1" outlineLevel="1" x14ac:dyDescent="0.3">
      <c r="A22" s="159" t="s">
        <v>2140</v>
      </c>
      <c r="B22" s="160">
        <v>11.9</v>
      </c>
      <c r="C22" s="160">
        <v>0</v>
      </c>
      <c r="D22" s="160">
        <v>11.9</v>
      </c>
      <c r="E22" s="161"/>
      <c r="F22" s="161">
        <f>D22/D21*100</f>
        <v>95.2</v>
      </c>
    </row>
    <row r="23" spans="1:6" ht="14.4" hidden="1" outlineLevel="1" x14ac:dyDescent="0.3">
      <c r="A23" s="162" t="s">
        <v>2141</v>
      </c>
      <c r="B23" s="163">
        <v>0.5</v>
      </c>
      <c r="C23" s="163">
        <v>0</v>
      </c>
      <c r="D23" s="163">
        <v>0.5</v>
      </c>
      <c r="E23" s="164"/>
      <c r="F23" s="164">
        <f>100-F22</f>
        <v>4.7999999999999972</v>
      </c>
    </row>
    <row r="24" spans="1:6" ht="14.4" x14ac:dyDescent="0.3">
      <c r="A24" s="156" t="s">
        <v>2149</v>
      </c>
      <c r="B24" s="157"/>
      <c r="C24" s="157"/>
      <c r="D24" s="157">
        <v>255.70000000000002</v>
      </c>
      <c r="E24" s="158">
        <f>D24/$D$80*100</f>
        <v>21.149710504549216</v>
      </c>
      <c r="F24" s="158"/>
    </row>
    <row r="25" spans="1:6" ht="14.4" x14ac:dyDescent="0.3">
      <c r="A25" s="159" t="s">
        <v>2140</v>
      </c>
      <c r="B25" s="160"/>
      <c r="C25" s="160"/>
      <c r="D25" s="160"/>
      <c r="E25" s="161"/>
      <c r="F25" s="161">
        <f>(F28+F31+F34+F37+F39)/5</f>
        <v>96.186498264912245</v>
      </c>
    </row>
    <row r="26" spans="1:6" ht="14.4" x14ac:dyDescent="0.3">
      <c r="A26" s="162" t="s">
        <v>2141</v>
      </c>
      <c r="B26" s="163"/>
      <c r="C26" s="163"/>
      <c r="D26" s="163"/>
      <c r="E26" s="164"/>
      <c r="F26" s="164">
        <f>100-F25</f>
        <v>3.8135017350877547</v>
      </c>
    </row>
    <row r="27" spans="1:6" ht="14.4" outlineLevel="1" x14ac:dyDescent="0.3">
      <c r="A27" s="165" t="s">
        <v>2150</v>
      </c>
      <c r="B27" s="166">
        <v>28.2</v>
      </c>
      <c r="C27" s="166">
        <v>3.4</v>
      </c>
      <c r="D27" s="166">
        <v>31.5</v>
      </c>
      <c r="E27" s="167" t="e">
        <f>D27/(#REF!+#REF!+#REF!)*100</f>
        <v>#REF!</v>
      </c>
      <c r="F27" s="167"/>
    </row>
    <row r="28" spans="1:6" ht="14.4" outlineLevel="1" x14ac:dyDescent="0.3">
      <c r="A28" s="159" t="s">
        <v>2140</v>
      </c>
      <c r="B28" s="160">
        <v>27.4</v>
      </c>
      <c r="C28" s="160">
        <v>3.3</v>
      </c>
      <c r="D28" s="160">
        <v>30.7</v>
      </c>
      <c r="E28" s="161"/>
      <c r="F28" s="161">
        <f>D28/D27*100</f>
        <v>97.460317460317455</v>
      </c>
    </row>
    <row r="29" spans="1:6" ht="14.4" outlineLevel="1" x14ac:dyDescent="0.3">
      <c r="A29" s="162" t="s">
        <v>2141</v>
      </c>
      <c r="B29" s="163">
        <v>0.7</v>
      </c>
      <c r="C29" s="163">
        <v>0.1</v>
      </c>
      <c r="D29" s="163">
        <v>0.8</v>
      </c>
      <c r="E29" s="164"/>
      <c r="F29" s="164">
        <f>100-F28</f>
        <v>2.5396825396825449</v>
      </c>
    </row>
    <row r="30" spans="1:6" ht="14.4" outlineLevel="1" x14ac:dyDescent="0.3">
      <c r="A30" s="165" t="s">
        <v>2151</v>
      </c>
      <c r="B30" s="166">
        <v>41.9</v>
      </c>
      <c r="C30" s="166">
        <v>5.3</v>
      </c>
      <c r="D30" s="166">
        <v>47.2</v>
      </c>
      <c r="E30" s="167" t="e">
        <f>D30/(#REF!+#REF!+#REF!)*100</f>
        <v>#REF!</v>
      </c>
      <c r="F30" s="167"/>
    </row>
    <row r="31" spans="1:6" ht="14.4" outlineLevel="1" x14ac:dyDescent="0.3">
      <c r="A31" s="159" t="s">
        <v>2140</v>
      </c>
      <c r="B31" s="160">
        <v>37.799999999999997</v>
      </c>
      <c r="C31" s="160">
        <v>2.7</v>
      </c>
      <c r="D31" s="160">
        <v>40.5</v>
      </c>
      <c r="E31" s="161"/>
      <c r="F31" s="161">
        <f>D31/D30*100</f>
        <v>85.805084745762699</v>
      </c>
    </row>
    <row r="32" spans="1:6" ht="14.4" outlineLevel="1" x14ac:dyDescent="0.3">
      <c r="A32" s="162" t="s">
        <v>2141</v>
      </c>
      <c r="B32" s="163">
        <v>4.0999999999999996</v>
      </c>
      <c r="C32" s="163">
        <v>2.6</v>
      </c>
      <c r="D32" s="163">
        <v>6.7</v>
      </c>
      <c r="E32" s="164"/>
      <c r="F32" s="164">
        <f>100-F31</f>
        <v>14.194915254237301</v>
      </c>
    </row>
    <row r="33" spans="1:6" ht="14.4" outlineLevel="1" x14ac:dyDescent="0.3">
      <c r="A33" s="165" t="s">
        <v>2152</v>
      </c>
      <c r="B33" s="166">
        <v>130.1</v>
      </c>
      <c r="C33" s="166">
        <v>0</v>
      </c>
      <c r="D33" s="166">
        <v>130.1</v>
      </c>
      <c r="E33" s="167" t="e">
        <f>D33/(#REF!+#REF!+#REF!)*100</f>
        <v>#REF!</v>
      </c>
      <c r="F33" s="167"/>
    </row>
    <row r="34" spans="1:6" ht="14.4" outlineLevel="1" x14ac:dyDescent="0.3">
      <c r="A34" s="159" t="s">
        <v>2140</v>
      </c>
      <c r="B34" s="160">
        <v>127.5</v>
      </c>
      <c r="C34" s="160">
        <v>0</v>
      </c>
      <c r="D34" s="160">
        <v>127.5</v>
      </c>
      <c r="E34" s="161"/>
      <c r="F34" s="161">
        <f>D34/D33*100</f>
        <v>98.001537279016148</v>
      </c>
    </row>
    <row r="35" spans="1:6" ht="14.4" outlineLevel="1" x14ac:dyDescent="0.3">
      <c r="A35" s="162" t="s">
        <v>2141</v>
      </c>
      <c r="B35" s="163">
        <v>2.6</v>
      </c>
      <c r="C35" s="163">
        <v>0</v>
      </c>
      <c r="D35" s="163">
        <v>2.6</v>
      </c>
      <c r="E35" s="164"/>
      <c r="F35" s="164">
        <f>100-F34</f>
        <v>1.9984627209838521</v>
      </c>
    </row>
    <row r="36" spans="1:6" ht="14.4" outlineLevel="1" x14ac:dyDescent="0.3">
      <c r="A36" s="165" t="s">
        <v>2153</v>
      </c>
      <c r="B36" s="166">
        <v>17</v>
      </c>
      <c r="C36" s="166">
        <v>0</v>
      </c>
      <c r="D36" s="166">
        <v>17</v>
      </c>
      <c r="E36" s="167" t="e">
        <f>D36/(#REF!+#REF!+#REF!)*100</f>
        <v>#REF!</v>
      </c>
      <c r="F36" s="167"/>
    </row>
    <row r="37" spans="1:6" ht="14.4" outlineLevel="1" x14ac:dyDescent="0.3">
      <c r="A37" s="159" t="s">
        <v>2140</v>
      </c>
      <c r="B37" s="160">
        <v>17</v>
      </c>
      <c r="C37" s="160">
        <v>0</v>
      </c>
      <c r="D37" s="160">
        <v>17</v>
      </c>
      <c r="E37" s="161"/>
      <c r="F37" s="161">
        <f>D37/D36*100</f>
        <v>100</v>
      </c>
    </row>
    <row r="38" spans="1:6" ht="14.4" outlineLevel="1" x14ac:dyDescent="0.3">
      <c r="A38" s="165" t="s">
        <v>2154</v>
      </c>
      <c r="B38" s="166">
        <v>29.9</v>
      </c>
      <c r="C38" s="166">
        <v>0</v>
      </c>
      <c r="D38" s="166">
        <v>29.9</v>
      </c>
      <c r="E38" s="167" t="e">
        <f>D38/(#REF!+#REF!+#REF!)*100</f>
        <v>#REF!</v>
      </c>
      <c r="F38" s="167">
        <f>100-F37</f>
        <v>0</v>
      </c>
    </row>
    <row r="39" spans="1:6" ht="14.4" outlineLevel="1" x14ac:dyDescent="0.3">
      <c r="A39" s="159" t="s">
        <v>2140</v>
      </c>
      <c r="B39" s="160">
        <v>29.8</v>
      </c>
      <c r="C39" s="160">
        <v>0</v>
      </c>
      <c r="D39" s="160">
        <v>29.8</v>
      </c>
      <c r="E39" s="161"/>
      <c r="F39" s="161">
        <f>D39/D38*100</f>
        <v>99.665551839464896</v>
      </c>
    </row>
    <row r="40" spans="1:6" ht="14.4" outlineLevel="1" x14ac:dyDescent="0.3">
      <c r="A40" s="162" t="s">
        <v>2141</v>
      </c>
      <c r="B40" s="163">
        <v>0.1</v>
      </c>
      <c r="C40" s="163">
        <v>0</v>
      </c>
      <c r="D40" s="163">
        <v>0.1</v>
      </c>
      <c r="E40" s="164"/>
      <c r="F40" s="164">
        <f>100-F39</f>
        <v>0.33444816053510351</v>
      </c>
    </row>
    <row r="41" spans="1:6" ht="14.4" collapsed="1" x14ac:dyDescent="0.3">
      <c r="A41" s="168" t="s">
        <v>2155</v>
      </c>
      <c r="B41" s="169"/>
      <c r="C41" s="169"/>
      <c r="D41" s="169">
        <v>161.19999999999999</v>
      </c>
      <c r="E41" s="170">
        <f>D41/$D$80*100</f>
        <v>13.333333333333334</v>
      </c>
      <c r="F41" s="171"/>
    </row>
    <row r="42" spans="1:6" ht="14.4" hidden="1" outlineLevel="1" x14ac:dyDescent="0.3">
      <c r="A42" s="165" t="s">
        <v>2156</v>
      </c>
      <c r="B42" s="166"/>
      <c r="C42" s="166">
        <v>83</v>
      </c>
      <c r="D42" s="166">
        <v>83</v>
      </c>
      <c r="E42" s="167"/>
      <c r="F42" s="167"/>
    </row>
    <row r="43" spans="1:6" ht="14.4" hidden="1" outlineLevel="1" x14ac:dyDescent="0.3">
      <c r="A43" s="165" t="s">
        <v>2157</v>
      </c>
      <c r="B43" s="166">
        <v>6.6</v>
      </c>
      <c r="C43" s="166">
        <v>0</v>
      </c>
      <c r="D43" s="166">
        <v>6.6</v>
      </c>
      <c r="E43" s="167"/>
      <c r="F43" s="167"/>
    </row>
    <row r="44" spans="1:6" ht="14.4" hidden="1" outlineLevel="1" x14ac:dyDescent="0.3">
      <c r="A44" s="159" t="s">
        <v>2140</v>
      </c>
      <c r="B44" s="160">
        <v>6.6</v>
      </c>
      <c r="C44" s="160">
        <v>0</v>
      </c>
      <c r="D44" s="160">
        <v>6.6</v>
      </c>
      <c r="E44" s="161"/>
      <c r="F44" s="161">
        <v>100</v>
      </c>
    </row>
    <row r="45" spans="1:6" ht="14.4" hidden="1" outlineLevel="1" x14ac:dyDescent="0.3">
      <c r="A45" s="165" t="s">
        <v>2158</v>
      </c>
      <c r="B45" s="166">
        <v>2</v>
      </c>
      <c r="C45" s="166">
        <v>0</v>
      </c>
      <c r="D45" s="166">
        <v>2</v>
      </c>
      <c r="E45" s="167"/>
      <c r="F45" s="167"/>
    </row>
    <row r="46" spans="1:6" ht="14.4" hidden="1" outlineLevel="1" x14ac:dyDescent="0.3">
      <c r="A46" s="159" t="s">
        <v>2140</v>
      </c>
      <c r="B46" s="160">
        <v>2</v>
      </c>
      <c r="C46" s="160">
        <v>0</v>
      </c>
      <c r="D46" s="160">
        <v>2</v>
      </c>
      <c r="E46" s="161"/>
      <c r="F46" s="161">
        <v>100</v>
      </c>
    </row>
    <row r="47" spans="1:6" ht="14.4" hidden="1" outlineLevel="1" x14ac:dyDescent="0.3">
      <c r="A47" s="165" t="s">
        <v>2159</v>
      </c>
      <c r="B47" s="166">
        <v>3.6</v>
      </c>
      <c r="C47" s="166">
        <v>2.2000000000000002</v>
      </c>
      <c r="D47" s="166">
        <v>5.8</v>
      </c>
      <c r="E47" s="167"/>
      <c r="F47" s="167"/>
    </row>
    <row r="48" spans="1:6" ht="14.4" hidden="1" outlineLevel="1" x14ac:dyDescent="0.3">
      <c r="A48" s="159" t="s">
        <v>2140</v>
      </c>
      <c r="B48" s="160">
        <v>3.2</v>
      </c>
      <c r="C48" s="160">
        <v>2.2000000000000002</v>
      </c>
      <c r="D48" s="160">
        <v>5.3</v>
      </c>
      <c r="E48" s="161"/>
      <c r="F48" s="161">
        <f>D48/D47*100</f>
        <v>91.379310344827587</v>
      </c>
    </row>
    <row r="49" spans="1:7" ht="14.4" hidden="1" outlineLevel="1" x14ac:dyDescent="0.3">
      <c r="A49" s="162" t="s">
        <v>2141</v>
      </c>
      <c r="B49" s="163">
        <v>0.5</v>
      </c>
      <c r="C49" s="163">
        <v>0</v>
      </c>
      <c r="D49" s="163">
        <v>0.5</v>
      </c>
      <c r="E49" s="164"/>
      <c r="F49" s="164">
        <f>100-F48</f>
        <v>8.6206896551724128</v>
      </c>
    </row>
    <row r="50" spans="1:7" ht="14.4" hidden="1" outlineLevel="1" x14ac:dyDescent="0.3">
      <c r="A50" s="165" t="s">
        <v>2160</v>
      </c>
      <c r="B50" s="166">
        <v>1.2</v>
      </c>
      <c r="C50" s="166">
        <v>2</v>
      </c>
      <c r="D50" s="166">
        <v>3.2</v>
      </c>
      <c r="E50" s="167"/>
      <c r="F50" s="167"/>
    </row>
    <row r="51" spans="1:7" ht="14.4" hidden="1" outlineLevel="1" x14ac:dyDescent="0.3">
      <c r="A51" s="159" t="s">
        <v>2140</v>
      </c>
      <c r="B51" s="160">
        <v>1.2</v>
      </c>
      <c r="C51" s="160">
        <v>2</v>
      </c>
      <c r="D51" s="160">
        <v>3.2</v>
      </c>
      <c r="E51" s="161"/>
      <c r="F51" s="161">
        <f>D51/D50*100</f>
        <v>100</v>
      </c>
    </row>
    <row r="52" spans="1:7" ht="14.4" hidden="1" outlineLevel="1" x14ac:dyDescent="0.3">
      <c r="A52" s="162" t="s">
        <v>2141</v>
      </c>
      <c r="B52" s="163">
        <v>0</v>
      </c>
      <c r="C52" s="163">
        <v>0</v>
      </c>
      <c r="D52" s="163">
        <v>0</v>
      </c>
      <c r="E52" s="164"/>
      <c r="F52" s="164">
        <f>100-F51</f>
        <v>0</v>
      </c>
    </row>
    <row r="53" spans="1:7" ht="14.4" hidden="1" outlineLevel="1" x14ac:dyDescent="0.3">
      <c r="A53" s="165" t="s">
        <v>2161</v>
      </c>
      <c r="B53" s="166">
        <v>51.8</v>
      </c>
      <c r="C53" s="166">
        <v>0</v>
      </c>
      <c r="D53" s="166">
        <v>51.8</v>
      </c>
      <c r="E53" s="167"/>
      <c r="F53" s="167"/>
    </row>
    <row r="54" spans="1:7" ht="14.4" hidden="1" outlineLevel="1" x14ac:dyDescent="0.3">
      <c r="A54" s="159" t="s">
        <v>2140</v>
      </c>
      <c r="B54" s="160">
        <v>49.3</v>
      </c>
      <c r="C54" s="160">
        <v>0</v>
      </c>
      <c r="D54" s="160">
        <v>49.3</v>
      </c>
      <c r="E54" s="161"/>
      <c r="F54" s="161">
        <f>D54/D53*100</f>
        <v>95.173745173745175</v>
      </c>
    </row>
    <row r="55" spans="1:7" ht="14.4" hidden="1" outlineLevel="1" x14ac:dyDescent="0.3">
      <c r="A55" s="162" t="s">
        <v>2141</v>
      </c>
      <c r="B55" s="163">
        <v>2.5</v>
      </c>
      <c r="C55" s="163">
        <v>0</v>
      </c>
      <c r="D55" s="163">
        <v>2.5</v>
      </c>
      <c r="E55" s="164"/>
      <c r="F55" s="164">
        <f>100-F54</f>
        <v>4.826254826254825</v>
      </c>
    </row>
    <row r="56" spans="1:7" ht="14.4" hidden="1" outlineLevel="1" x14ac:dyDescent="0.3">
      <c r="A56" s="165" t="s">
        <v>2162</v>
      </c>
      <c r="B56" s="166">
        <v>8.8000000000000007</v>
      </c>
      <c r="C56" s="166">
        <v>0</v>
      </c>
      <c r="D56" s="166">
        <v>8.8000000000000007</v>
      </c>
      <c r="E56" s="167"/>
      <c r="F56" s="167"/>
    </row>
    <row r="57" spans="1:7" ht="14.4" hidden="1" outlineLevel="1" x14ac:dyDescent="0.3">
      <c r="A57" s="159" t="s">
        <v>2140</v>
      </c>
      <c r="B57" s="160">
        <v>8.8000000000000007</v>
      </c>
      <c r="C57" s="160">
        <v>0</v>
      </c>
      <c r="D57" s="160">
        <v>8.8000000000000007</v>
      </c>
      <c r="E57" s="161"/>
      <c r="F57" s="161">
        <f>D57/D56*100</f>
        <v>100</v>
      </c>
    </row>
    <row r="58" spans="1:7" ht="14.4" hidden="1" outlineLevel="1" x14ac:dyDescent="0.3">
      <c r="A58" s="162" t="s">
        <v>2141</v>
      </c>
      <c r="B58" s="163">
        <v>0</v>
      </c>
      <c r="C58" s="163">
        <v>0</v>
      </c>
      <c r="D58" s="163">
        <v>0</v>
      </c>
      <c r="E58" s="164"/>
      <c r="F58" s="164">
        <f>100-F57</f>
        <v>0</v>
      </c>
    </row>
    <row r="59" spans="1:7" ht="14.4" x14ac:dyDescent="0.3">
      <c r="A59" s="172" t="s">
        <v>28</v>
      </c>
      <c r="B59" s="173">
        <v>87.9</v>
      </c>
      <c r="C59" s="173">
        <f>2+18</f>
        <v>20</v>
      </c>
      <c r="D59" s="173">
        <v>107.9</v>
      </c>
      <c r="E59" s="171">
        <f>D59/$D$80*100</f>
        <v>8.9247311827956999</v>
      </c>
      <c r="F59" s="174"/>
      <c r="G59" s="175" t="s">
        <v>2163</v>
      </c>
    </row>
    <row r="60" spans="1:7" ht="14.4" x14ac:dyDescent="0.3">
      <c r="A60" s="159" t="s">
        <v>2140</v>
      </c>
      <c r="B60" s="160">
        <v>58.2</v>
      </c>
      <c r="C60" s="160">
        <v>0.4</v>
      </c>
      <c r="D60" s="160">
        <v>58.6</v>
      </c>
      <c r="E60" s="161"/>
      <c r="F60" s="161">
        <f>D60/D59*100</f>
        <v>54.30954587581094</v>
      </c>
    </row>
    <row r="61" spans="1:7" ht="14.4" x14ac:dyDescent="0.3">
      <c r="A61" s="162" t="s">
        <v>2141</v>
      </c>
      <c r="B61" s="163">
        <v>29.6</v>
      </c>
      <c r="C61" s="163">
        <v>1.6</v>
      </c>
      <c r="D61" s="163">
        <v>31.3</v>
      </c>
      <c r="E61" s="164"/>
      <c r="F61" s="164">
        <f>100-F60</f>
        <v>45.69045412418906</v>
      </c>
    </row>
    <row r="62" spans="1:7" ht="14.4" x14ac:dyDescent="0.3">
      <c r="A62" s="156" t="s">
        <v>1744</v>
      </c>
      <c r="B62" s="157">
        <v>68.599999999999994</v>
      </c>
      <c r="C62" s="157">
        <v>0</v>
      </c>
      <c r="D62" s="157">
        <v>68.599999999999994</v>
      </c>
      <c r="E62" s="158">
        <f>D62/$D$80*100</f>
        <v>5.6741108354011578</v>
      </c>
      <c r="F62" s="158"/>
    </row>
    <row r="63" spans="1:7" ht="14.4" x14ac:dyDescent="0.3">
      <c r="A63" s="159" t="s">
        <v>2140</v>
      </c>
      <c r="B63" s="160">
        <v>66.599999999999994</v>
      </c>
      <c r="C63" s="160">
        <v>0</v>
      </c>
      <c r="D63" s="160">
        <v>66.599999999999994</v>
      </c>
      <c r="E63" s="161"/>
      <c r="F63" s="161">
        <f>D63/D62*100</f>
        <v>97.084548104956269</v>
      </c>
    </row>
    <row r="64" spans="1:7" ht="14.4" x14ac:dyDescent="0.3">
      <c r="A64" s="162" t="s">
        <v>2141</v>
      </c>
      <c r="B64" s="163">
        <v>2</v>
      </c>
      <c r="C64" s="163">
        <v>0</v>
      </c>
      <c r="D64" s="163">
        <v>2</v>
      </c>
      <c r="E64" s="164"/>
      <c r="F64" s="164">
        <f>100-F63</f>
        <v>2.9154518950437307</v>
      </c>
    </row>
    <row r="65" spans="1:7" ht="14.4" x14ac:dyDescent="0.3">
      <c r="A65" s="156" t="s">
        <v>1774</v>
      </c>
      <c r="B65" s="157">
        <v>2.5</v>
      </c>
      <c r="C65" s="157">
        <v>1.2</v>
      </c>
      <c r="D65" s="157">
        <v>3.7</v>
      </c>
      <c r="E65" s="158">
        <f>D65/$D$80*100</f>
        <v>0.30603804797353185</v>
      </c>
      <c r="F65" s="158"/>
    </row>
    <row r="66" spans="1:7" ht="14.4" x14ac:dyDescent="0.3">
      <c r="A66" s="159" t="s">
        <v>2140</v>
      </c>
      <c r="B66" s="160">
        <v>2.2000000000000002</v>
      </c>
      <c r="C66" s="160">
        <v>1.2</v>
      </c>
      <c r="D66" s="160">
        <v>3.4</v>
      </c>
      <c r="E66" s="161"/>
      <c r="F66" s="161">
        <f>D66/D65*100</f>
        <v>91.891891891891888</v>
      </c>
    </row>
    <row r="67" spans="1:7" ht="14.4" x14ac:dyDescent="0.3">
      <c r="A67" s="162" t="s">
        <v>2141</v>
      </c>
      <c r="B67" s="163">
        <v>0.2</v>
      </c>
      <c r="C67" s="163">
        <v>0</v>
      </c>
      <c r="D67" s="163">
        <v>0.2</v>
      </c>
      <c r="E67" s="164"/>
      <c r="F67" s="164">
        <f>100-F66</f>
        <v>8.1081081081081123</v>
      </c>
    </row>
    <row r="68" spans="1:7" ht="14.4" x14ac:dyDescent="0.3">
      <c r="A68" s="156" t="s">
        <v>1801</v>
      </c>
      <c r="B68" s="157">
        <v>17.7</v>
      </c>
      <c r="C68" s="157">
        <v>0.1</v>
      </c>
      <c r="D68" s="157">
        <v>17.8</v>
      </c>
      <c r="E68" s="158">
        <f>D68/$D$80*100</f>
        <v>1.4722911497105047</v>
      </c>
      <c r="F68" s="158"/>
    </row>
    <row r="69" spans="1:7" ht="14.4" x14ac:dyDescent="0.3">
      <c r="A69" s="159" t="s">
        <v>2140</v>
      </c>
      <c r="B69" s="160">
        <v>15.6</v>
      </c>
      <c r="C69" s="160">
        <v>0.1</v>
      </c>
      <c r="D69" s="160">
        <v>15.7</v>
      </c>
      <c r="E69" s="161"/>
      <c r="F69" s="161">
        <f>D69/D68*100</f>
        <v>88.202247191011224</v>
      </c>
    </row>
    <row r="70" spans="1:7" ht="14.4" x14ac:dyDescent="0.3">
      <c r="A70" s="162" t="s">
        <v>2141</v>
      </c>
      <c r="B70" s="163">
        <v>2.1</v>
      </c>
      <c r="C70" s="163">
        <v>0</v>
      </c>
      <c r="D70" s="163">
        <v>2.1</v>
      </c>
      <c r="E70" s="164"/>
      <c r="F70" s="164">
        <f>100-F69</f>
        <v>11.797752808988776</v>
      </c>
    </row>
    <row r="71" spans="1:7" ht="14.4" x14ac:dyDescent="0.3">
      <c r="A71" s="156" t="s">
        <v>329</v>
      </c>
      <c r="B71" s="157">
        <v>29</v>
      </c>
      <c r="C71" s="157">
        <v>0.1</v>
      </c>
      <c r="D71" s="157">
        <v>29.2</v>
      </c>
      <c r="E71" s="158">
        <f>D71/$D$80*100</f>
        <v>2.4152191894127375</v>
      </c>
      <c r="F71" s="158"/>
    </row>
    <row r="72" spans="1:7" ht="14.4" x14ac:dyDescent="0.3">
      <c r="A72" s="159" t="s">
        <v>2140</v>
      </c>
      <c r="B72" s="160">
        <v>26.4</v>
      </c>
      <c r="C72" s="160">
        <v>0.1</v>
      </c>
      <c r="D72" s="160">
        <v>26.5</v>
      </c>
      <c r="E72" s="161"/>
      <c r="F72" s="161">
        <f>D72/D71*100</f>
        <v>90.753424657534254</v>
      </c>
    </row>
    <row r="73" spans="1:7" ht="14.4" x14ac:dyDescent="0.3">
      <c r="A73" s="162" t="s">
        <v>2141</v>
      </c>
      <c r="B73" s="163">
        <v>2.7</v>
      </c>
      <c r="C73" s="163">
        <v>0</v>
      </c>
      <c r="D73" s="163">
        <v>2.7</v>
      </c>
      <c r="E73" s="164"/>
      <c r="F73" s="164">
        <f>100-F72</f>
        <v>9.2465753424657464</v>
      </c>
    </row>
    <row r="74" spans="1:7" ht="14.4" x14ac:dyDescent="0.3">
      <c r="A74" s="156" t="s">
        <v>766</v>
      </c>
      <c r="B74" s="157">
        <v>35.200000000000003</v>
      </c>
      <c r="C74" s="157">
        <v>6.7</v>
      </c>
      <c r="D74" s="157">
        <v>41.9</v>
      </c>
      <c r="E74" s="158">
        <f>D74/$D$80*100</f>
        <v>3.4656741108354012</v>
      </c>
      <c r="F74" s="167"/>
    </row>
    <row r="75" spans="1:7" ht="14.4" x14ac:dyDescent="0.3">
      <c r="A75" s="159" t="s">
        <v>2140</v>
      </c>
      <c r="B75" s="160">
        <v>31.7</v>
      </c>
      <c r="C75" s="160">
        <v>6.7</v>
      </c>
      <c r="D75" s="160">
        <v>38.4</v>
      </c>
      <c r="E75" s="161"/>
      <c r="F75" s="161">
        <f>D75/D74*100</f>
        <v>91.646778042959426</v>
      </c>
    </row>
    <row r="76" spans="1:7" ht="14.4" x14ac:dyDescent="0.3">
      <c r="A76" s="162" t="s">
        <v>2141</v>
      </c>
      <c r="B76" s="163">
        <v>3.5</v>
      </c>
      <c r="C76" s="163">
        <v>0</v>
      </c>
      <c r="D76" s="163">
        <v>3.5</v>
      </c>
      <c r="E76" s="164"/>
      <c r="F76" s="164">
        <f>100-F75</f>
        <v>8.3532219570405744</v>
      </c>
    </row>
    <row r="77" spans="1:7" ht="14.4" x14ac:dyDescent="0.3">
      <c r="A77" s="156" t="s">
        <v>909</v>
      </c>
      <c r="B77" s="157">
        <v>1.9</v>
      </c>
      <c r="C77" s="157">
        <v>0</v>
      </c>
      <c r="D77" s="157">
        <v>1.9</v>
      </c>
      <c r="E77" s="158">
        <f>D77/$D$80*100</f>
        <v>0.15715467328370555</v>
      </c>
      <c r="F77" s="167"/>
      <c r="G77" s="175" t="s">
        <v>2164</v>
      </c>
    </row>
    <row r="78" spans="1:7" ht="14.4" x14ac:dyDescent="0.3">
      <c r="A78" s="159" t="s">
        <v>2140</v>
      </c>
      <c r="B78" s="160">
        <v>1.9</v>
      </c>
      <c r="C78" s="160">
        <v>0</v>
      </c>
      <c r="D78" s="160">
        <v>1.9</v>
      </c>
      <c r="E78" s="161"/>
      <c r="F78" s="161">
        <v>100</v>
      </c>
    </row>
    <row r="79" spans="1:7" ht="14.4" x14ac:dyDescent="0.3">
      <c r="A79" s="172" t="s">
        <v>2070</v>
      </c>
      <c r="B79" s="173">
        <v>0</v>
      </c>
      <c r="C79" s="173">
        <v>0</v>
      </c>
      <c r="D79" s="173">
        <v>0</v>
      </c>
      <c r="E79" s="171" t="s">
        <v>2165</v>
      </c>
      <c r="F79" s="171"/>
    </row>
    <row r="80" spans="1:7" ht="14.4" x14ac:dyDescent="0.3">
      <c r="A80" s="176" t="s">
        <v>2166</v>
      </c>
      <c r="B80" s="177">
        <v>537</v>
      </c>
      <c r="C80" s="177">
        <f>1149.4/2</f>
        <v>574.70000000000005</v>
      </c>
      <c r="D80" s="177">
        <v>1209</v>
      </c>
      <c r="E80" s="178"/>
      <c r="F80" s="178"/>
    </row>
    <row r="81" spans="5:6" ht="10.199999999999999" x14ac:dyDescent="0.2">
      <c r="E81" s="179"/>
      <c r="F81" s="179"/>
    </row>
    <row r="82" spans="5:6" ht="10.199999999999999" x14ac:dyDescent="0.2">
      <c r="E82" s="179"/>
      <c r="F82" s="179"/>
    </row>
    <row r="83" spans="5:6" ht="10.199999999999999" x14ac:dyDescent="0.2">
      <c r="E83" s="179"/>
      <c r="F83" s="179"/>
    </row>
    <row r="84" spans="5:6" ht="10.199999999999999" x14ac:dyDescent="0.2">
      <c r="E84" s="179"/>
      <c r="F84" s="179"/>
    </row>
    <row r="85" spans="5:6" ht="10.199999999999999" x14ac:dyDescent="0.2">
      <c r="E85" s="179"/>
      <c r="F85" s="179"/>
    </row>
    <row r="86" spans="5:6" ht="10.199999999999999" x14ac:dyDescent="0.2">
      <c r="E86" s="179"/>
      <c r="F86" s="179"/>
    </row>
    <row r="87" spans="5:6" ht="10.199999999999999" x14ac:dyDescent="0.2">
      <c r="E87" s="179"/>
      <c r="F87" s="179"/>
    </row>
    <row r="88" spans="5:6" ht="10.199999999999999" x14ac:dyDescent="0.2">
      <c r="E88" s="179"/>
      <c r="F88" s="179"/>
    </row>
    <row r="89" spans="5:6" ht="10.199999999999999" x14ac:dyDescent="0.2">
      <c r="E89" s="179"/>
      <c r="F89" s="179"/>
    </row>
    <row r="90" spans="5:6" ht="10.199999999999999" x14ac:dyDescent="0.2">
      <c r="E90" s="179"/>
      <c r="F90" s="179"/>
    </row>
    <row r="91" spans="5:6" ht="10.199999999999999" x14ac:dyDescent="0.2">
      <c r="E91" s="179"/>
      <c r="F91" s="179"/>
    </row>
    <row r="92" spans="5:6" ht="10.199999999999999" x14ac:dyDescent="0.2">
      <c r="E92" s="179"/>
      <c r="F92" s="179"/>
    </row>
    <row r="93" spans="5:6" ht="10.199999999999999" x14ac:dyDescent="0.2">
      <c r="E93" s="179"/>
      <c r="F93" s="179"/>
    </row>
    <row r="94" spans="5:6" ht="10.199999999999999" x14ac:dyDescent="0.2">
      <c r="E94" s="179"/>
      <c r="F94" s="179"/>
    </row>
    <row r="95" spans="5:6" ht="10.199999999999999" x14ac:dyDescent="0.2">
      <c r="E95" s="179"/>
      <c r="F95" s="179"/>
    </row>
    <row r="96" spans="5:6" ht="10.199999999999999" x14ac:dyDescent="0.2">
      <c r="E96" s="179"/>
      <c r="F96" s="179"/>
    </row>
    <row r="97" spans="5:6" ht="10.199999999999999" x14ac:dyDescent="0.2">
      <c r="E97" s="179"/>
      <c r="F97" s="179"/>
    </row>
    <row r="98" spans="5:6" ht="10.199999999999999" x14ac:dyDescent="0.2">
      <c r="E98" s="179"/>
      <c r="F98" s="179"/>
    </row>
    <row r="99" spans="5:6" ht="10.199999999999999" x14ac:dyDescent="0.2">
      <c r="E99" s="179"/>
      <c r="F99" s="179"/>
    </row>
    <row r="100" spans="5:6" ht="10.199999999999999" x14ac:dyDescent="0.2">
      <c r="E100" s="179"/>
      <c r="F100" s="179"/>
    </row>
    <row r="101" spans="5:6" ht="10.199999999999999" x14ac:dyDescent="0.2">
      <c r="E101" s="179"/>
      <c r="F101" s="179"/>
    </row>
    <row r="102" spans="5:6" ht="10.199999999999999" x14ac:dyDescent="0.2">
      <c r="E102" s="179"/>
      <c r="F102" s="179"/>
    </row>
    <row r="103" spans="5:6" ht="10.199999999999999" x14ac:dyDescent="0.2">
      <c r="E103" s="179"/>
      <c r="F103" s="179"/>
    </row>
    <row r="104" spans="5:6" ht="10.199999999999999" x14ac:dyDescent="0.2">
      <c r="E104" s="179"/>
      <c r="F104" s="179"/>
    </row>
    <row r="105" spans="5:6" ht="10.199999999999999" x14ac:dyDescent="0.2">
      <c r="E105" s="179"/>
      <c r="F105" s="179"/>
    </row>
    <row r="106" spans="5:6" ht="10.199999999999999" x14ac:dyDescent="0.2">
      <c r="E106" s="179"/>
      <c r="F106" s="179"/>
    </row>
    <row r="107" spans="5:6" ht="10.199999999999999" x14ac:dyDescent="0.2">
      <c r="E107" s="179"/>
      <c r="F107" s="179"/>
    </row>
    <row r="108" spans="5:6" ht="10.199999999999999" x14ac:dyDescent="0.2">
      <c r="E108" s="179"/>
      <c r="F108" s="179"/>
    </row>
    <row r="109" spans="5:6" ht="10.199999999999999" x14ac:dyDescent="0.2">
      <c r="E109" s="179"/>
      <c r="F109" s="179"/>
    </row>
    <row r="110" spans="5:6" ht="10.199999999999999" x14ac:dyDescent="0.2">
      <c r="E110" s="179"/>
      <c r="F110" s="179"/>
    </row>
    <row r="111" spans="5:6" ht="10.199999999999999" x14ac:dyDescent="0.2">
      <c r="E111" s="179"/>
      <c r="F111" s="179"/>
    </row>
    <row r="112" spans="5:6" ht="10.199999999999999" x14ac:dyDescent="0.2">
      <c r="E112" s="179"/>
      <c r="F112" s="179"/>
    </row>
    <row r="113" spans="5:6" ht="10.199999999999999" x14ac:dyDescent="0.2">
      <c r="E113" s="179"/>
      <c r="F113" s="179"/>
    </row>
    <row r="114" spans="5:6" ht="10.199999999999999" x14ac:dyDescent="0.2">
      <c r="E114" s="179"/>
      <c r="F114" s="179"/>
    </row>
    <row r="115" spans="5:6" ht="10.199999999999999" x14ac:dyDescent="0.2">
      <c r="E115" s="179"/>
      <c r="F115" s="179"/>
    </row>
    <row r="116" spans="5:6" ht="10.199999999999999" x14ac:dyDescent="0.2">
      <c r="E116" s="179"/>
      <c r="F116" s="179"/>
    </row>
    <row r="117" spans="5:6" ht="10.199999999999999" x14ac:dyDescent="0.2">
      <c r="E117" s="179"/>
      <c r="F117" s="179"/>
    </row>
    <row r="118" spans="5:6" ht="10.199999999999999" x14ac:dyDescent="0.2">
      <c r="E118" s="179"/>
      <c r="F118" s="179"/>
    </row>
    <row r="119" spans="5:6" ht="10.199999999999999" x14ac:dyDescent="0.2">
      <c r="E119" s="179"/>
      <c r="F119" s="179"/>
    </row>
    <row r="120" spans="5:6" ht="10.199999999999999" x14ac:dyDescent="0.2">
      <c r="E120" s="179"/>
      <c r="F120" s="179"/>
    </row>
    <row r="121" spans="5:6" ht="10.199999999999999" x14ac:dyDescent="0.2">
      <c r="E121" s="179"/>
      <c r="F121" s="179"/>
    </row>
    <row r="122" spans="5:6" ht="10.199999999999999" x14ac:dyDescent="0.2">
      <c r="E122" s="179"/>
      <c r="F122" s="179"/>
    </row>
    <row r="123" spans="5:6" ht="10.199999999999999" x14ac:dyDescent="0.2">
      <c r="E123" s="179"/>
      <c r="F123" s="179"/>
    </row>
    <row r="124" spans="5:6" ht="10.199999999999999" x14ac:dyDescent="0.2">
      <c r="E124" s="179"/>
      <c r="F124" s="179"/>
    </row>
    <row r="125" spans="5:6" ht="10.199999999999999" x14ac:dyDescent="0.2">
      <c r="E125" s="179"/>
      <c r="F125" s="179"/>
    </row>
    <row r="126" spans="5:6" ht="10.199999999999999" x14ac:dyDescent="0.2">
      <c r="E126" s="179"/>
      <c r="F126" s="179"/>
    </row>
    <row r="127" spans="5:6" ht="10.199999999999999" x14ac:dyDescent="0.2">
      <c r="E127" s="179"/>
      <c r="F127" s="179"/>
    </row>
    <row r="128" spans="5:6" ht="10.199999999999999" x14ac:dyDescent="0.2">
      <c r="E128" s="179"/>
      <c r="F128" s="179"/>
    </row>
    <row r="129" spans="5:6" ht="10.199999999999999" x14ac:dyDescent="0.2">
      <c r="E129" s="179"/>
      <c r="F129" s="179"/>
    </row>
    <row r="130" spans="5:6" ht="10.199999999999999" x14ac:dyDescent="0.2">
      <c r="E130" s="179"/>
      <c r="F130" s="179"/>
    </row>
    <row r="131" spans="5:6" ht="10.199999999999999" x14ac:dyDescent="0.2">
      <c r="E131" s="179"/>
      <c r="F131" s="179"/>
    </row>
    <row r="132" spans="5:6" ht="10.199999999999999" x14ac:dyDescent="0.2">
      <c r="E132" s="179"/>
      <c r="F132" s="179"/>
    </row>
    <row r="133" spans="5:6" ht="10.199999999999999" x14ac:dyDescent="0.2">
      <c r="E133" s="179"/>
      <c r="F133" s="179"/>
    </row>
    <row r="134" spans="5:6" ht="10.199999999999999" x14ac:dyDescent="0.2">
      <c r="E134" s="179"/>
      <c r="F134" s="179"/>
    </row>
    <row r="135" spans="5:6" ht="10.199999999999999" x14ac:dyDescent="0.2">
      <c r="E135" s="179"/>
      <c r="F135" s="179"/>
    </row>
    <row r="136" spans="5:6" ht="10.199999999999999" x14ac:dyDescent="0.2">
      <c r="E136" s="179"/>
      <c r="F136" s="179"/>
    </row>
    <row r="137" spans="5:6" ht="10.199999999999999" x14ac:dyDescent="0.2">
      <c r="E137" s="179"/>
      <c r="F137" s="179"/>
    </row>
    <row r="138" spans="5:6" ht="10.199999999999999" x14ac:dyDescent="0.2">
      <c r="E138" s="179"/>
      <c r="F138" s="179"/>
    </row>
    <row r="139" spans="5:6" ht="10.199999999999999" x14ac:dyDescent="0.2">
      <c r="E139" s="179"/>
      <c r="F139" s="179"/>
    </row>
    <row r="140" spans="5:6" ht="10.199999999999999" x14ac:dyDescent="0.2">
      <c r="E140" s="179"/>
      <c r="F140" s="179"/>
    </row>
    <row r="141" spans="5:6" ht="10.199999999999999" x14ac:dyDescent="0.2">
      <c r="E141" s="179"/>
      <c r="F141" s="179"/>
    </row>
    <row r="142" spans="5:6" ht="10.199999999999999" x14ac:dyDescent="0.2">
      <c r="E142" s="179"/>
      <c r="F142" s="179"/>
    </row>
    <row r="143" spans="5:6" ht="10.199999999999999" x14ac:dyDescent="0.2">
      <c r="E143" s="179"/>
      <c r="F143" s="179"/>
    </row>
    <row r="144" spans="5:6" ht="10.199999999999999" x14ac:dyDescent="0.2">
      <c r="E144" s="179"/>
      <c r="F144" s="179"/>
    </row>
    <row r="145" spans="5:6" ht="10.199999999999999" x14ac:dyDescent="0.2">
      <c r="E145" s="179"/>
      <c r="F145" s="179"/>
    </row>
    <row r="146" spans="5:6" ht="10.199999999999999" x14ac:dyDescent="0.2">
      <c r="E146" s="179"/>
      <c r="F146" s="179"/>
    </row>
    <row r="147" spans="5:6" ht="10.199999999999999" x14ac:dyDescent="0.2">
      <c r="E147" s="179"/>
      <c r="F147" s="179"/>
    </row>
    <row r="148" spans="5:6" ht="10.199999999999999" x14ac:dyDescent="0.2">
      <c r="E148" s="179"/>
      <c r="F148" s="179"/>
    </row>
    <row r="149" spans="5:6" ht="10.199999999999999" x14ac:dyDescent="0.2">
      <c r="E149" s="179"/>
      <c r="F149" s="179"/>
    </row>
    <row r="150" spans="5:6" ht="10.199999999999999" x14ac:dyDescent="0.2">
      <c r="E150" s="179"/>
      <c r="F150" s="179"/>
    </row>
    <row r="151" spans="5:6" ht="10.199999999999999" x14ac:dyDescent="0.2">
      <c r="E151" s="179"/>
      <c r="F151" s="179"/>
    </row>
    <row r="152" spans="5:6" ht="10.199999999999999" x14ac:dyDescent="0.2">
      <c r="E152" s="179"/>
      <c r="F152" s="179"/>
    </row>
    <row r="153" spans="5:6" ht="10.199999999999999" x14ac:dyDescent="0.2">
      <c r="E153" s="179"/>
      <c r="F153" s="179"/>
    </row>
    <row r="154" spans="5:6" ht="10.199999999999999" x14ac:dyDescent="0.2">
      <c r="E154" s="179"/>
      <c r="F154" s="179"/>
    </row>
    <row r="155" spans="5:6" ht="10.199999999999999" x14ac:dyDescent="0.2">
      <c r="E155" s="179"/>
      <c r="F155" s="179"/>
    </row>
    <row r="156" spans="5:6" ht="10.199999999999999" x14ac:dyDescent="0.2">
      <c r="E156" s="179"/>
      <c r="F156" s="179"/>
    </row>
    <row r="157" spans="5:6" ht="10.199999999999999" x14ac:dyDescent="0.2">
      <c r="E157" s="179"/>
      <c r="F157" s="179"/>
    </row>
    <row r="158" spans="5:6" ht="10.199999999999999" x14ac:dyDescent="0.2">
      <c r="E158" s="179"/>
      <c r="F158" s="179"/>
    </row>
    <row r="159" spans="5:6" ht="10.199999999999999" x14ac:dyDescent="0.2">
      <c r="E159" s="179"/>
      <c r="F159" s="179"/>
    </row>
    <row r="160" spans="5:6" ht="10.199999999999999" x14ac:dyDescent="0.2">
      <c r="E160" s="179"/>
      <c r="F160" s="179"/>
    </row>
    <row r="161" spans="5:6" ht="10.199999999999999" x14ac:dyDescent="0.2">
      <c r="E161" s="179"/>
      <c r="F161" s="179"/>
    </row>
    <row r="162" spans="5:6" ht="10.199999999999999" x14ac:dyDescent="0.2">
      <c r="E162" s="179"/>
      <c r="F162" s="179"/>
    </row>
    <row r="163" spans="5:6" ht="10.199999999999999" x14ac:dyDescent="0.2">
      <c r="E163" s="179"/>
      <c r="F163" s="179"/>
    </row>
    <row r="164" spans="5:6" ht="10.199999999999999" x14ac:dyDescent="0.2">
      <c r="E164" s="179"/>
      <c r="F164" s="179"/>
    </row>
    <row r="165" spans="5:6" ht="10.199999999999999" x14ac:dyDescent="0.2">
      <c r="E165" s="179"/>
      <c r="F165" s="179"/>
    </row>
    <row r="166" spans="5:6" ht="10.199999999999999" x14ac:dyDescent="0.2">
      <c r="E166" s="179"/>
      <c r="F166" s="179"/>
    </row>
    <row r="167" spans="5:6" ht="10.199999999999999" x14ac:dyDescent="0.2">
      <c r="E167" s="179"/>
      <c r="F167" s="179"/>
    </row>
    <row r="168" spans="5:6" ht="10.199999999999999" x14ac:dyDescent="0.2">
      <c r="E168" s="179"/>
      <c r="F168" s="179"/>
    </row>
    <row r="169" spans="5:6" ht="10.199999999999999" x14ac:dyDescent="0.2">
      <c r="E169" s="179"/>
      <c r="F169" s="179"/>
    </row>
    <row r="170" spans="5:6" ht="10.199999999999999" x14ac:dyDescent="0.2">
      <c r="E170" s="179"/>
      <c r="F170" s="179"/>
    </row>
    <row r="171" spans="5:6" ht="10.199999999999999" x14ac:dyDescent="0.2">
      <c r="E171" s="179"/>
      <c r="F171" s="179"/>
    </row>
    <row r="172" spans="5:6" ht="10.199999999999999" x14ac:dyDescent="0.2">
      <c r="E172" s="179"/>
      <c r="F172" s="179"/>
    </row>
    <row r="173" spans="5:6" ht="10.199999999999999" x14ac:dyDescent="0.2">
      <c r="E173" s="179"/>
      <c r="F173" s="179"/>
    </row>
    <row r="174" spans="5:6" ht="10.199999999999999" x14ac:dyDescent="0.2">
      <c r="E174" s="179"/>
      <c r="F174" s="179"/>
    </row>
    <row r="175" spans="5:6" ht="10.199999999999999" x14ac:dyDescent="0.2">
      <c r="E175" s="179"/>
      <c r="F175" s="179"/>
    </row>
    <row r="176" spans="5:6" ht="10.199999999999999" x14ac:dyDescent="0.2">
      <c r="E176" s="179"/>
      <c r="F176" s="179"/>
    </row>
    <row r="177" spans="5:6" ht="10.199999999999999" x14ac:dyDescent="0.2">
      <c r="E177" s="179"/>
      <c r="F177" s="179"/>
    </row>
    <row r="178" spans="5:6" ht="10.199999999999999" x14ac:dyDescent="0.2">
      <c r="E178" s="179"/>
      <c r="F178" s="179"/>
    </row>
    <row r="179" spans="5:6" ht="10.199999999999999" x14ac:dyDescent="0.2">
      <c r="E179" s="179"/>
      <c r="F179" s="179"/>
    </row>
    <row r="180" spans="5:6" ht="10.199999999999999" x14ac:dyDescent="0.2">
      <c r="E180" s="179"/>
      <c r="F180" s="179"/>
    </row>
    <row r="181" spans="5:6" ht="10.199999999999999" x14ac:dyDescent="0.2">
      <c r="E181" s="179"/>
      <c r="F181" s="179"/>
    </row>
    <row r="182" spans="5:6" ht="10.199999999999999" x14ac:dyDescent="0.2">
      <c r="E182" s="179"/>
      <c r="F182" s="179"/>
    </row>
    <row r="183" spans="5:6" ht="10.199999999999999" x14ac:dyDescent="0.2">
      <c r="E183" s="179"/>
      <c r="F183" s="179"/>
    </row>
    <row r="184" spans="5:6" ht="10.199999999999999" x14ac:dyDescent="0.2">
      <c r="E184" s="179"/>
      <c r="F184" s="179"/>
    </row>
    <row r="185" spans="5:6" ht="10.199999999999999" x14ac:dyDescent="0.2">
      <c r="E185" s="179"/>
      <c r="F185" s="179"/>
    </row>
    <row r="186" spans="5:6" ht="10.199999999999999" x14ac:dyDescent="0.2">
      <c r="E186" s="179"/>
      <c r="F186" s="179"/>
    </row>
    <row r="187" spans="5:6" ht="10.199999999999999" x14ac:dyDescent="0.2">
      <c r="E187" s="179"/>
      <c r="F187" s="179"/>
    </row>
    <row r="188" spans="5:6" ht="10.199999999999999" x14ac:dyDescent="0.2">
      <c r="E188" s="179"/>
      <c r="F188" s="179"/>
    </row>
    <row r="189" spans="5:6" ht="10.199999999999999" x14ac:dyDescent="0.2">
      <c r="E189" s="179"/>
      <c r="F189" s="179"/>
    </row>
    <row r="190" spans="5:6" ht="10.199999999999999" x14ac:dyDescent="0.2">
      <c r="E190" s="179"/>
      <c r="F190" s="179"/>
    </row>
    <row r="191" spans="5:6" ht="10.199999999999999" x14ac:dyDescent="0.2">
      <c r="E191" s="179"/>
      <c r="F191" s="179"/>
    </row>
    <row r="192" spans="5:6" ht="10.199999999999999" x14ac:dyDescent="0.2">
      <c r="E192" s="179"/>
      <c r="F192" s="179"/>
    </row>
    <row r="193" spans="5:6" ht="10.199999999999999" x14ac:dyDescent="0.2">
      <c r="E193" s="179"/>
      <c r="F193" s="179"/>
    </row>
    <row r="194" spans="5:6" ht="10.199999999999999" x14ac:dyDescent="0.2">
      <c r="E194" s="179"/>
      <c r="F194" s="179"/>
    </row>
    <row r="195" spans="5:6" ht="10.199999999999999" x14ac:dyDescent="0.2">
      <c r="E195" s="179"/>
      <c r="F195" s="179"/>
    </row>
    <row r="196" spans="5:6" ht="10.199999999999999" x14ac:dyDescent="0.2">
      <c r="E196" s="179"/>
      <c r="F196" s="179"/>
    </row>
    <row r="197" spans="5:6" ht="10.199999999999999" x14ac:dyDescent="0.2">
      <c r="E197" s="179"/>
      <c r="F197" s="179"/>
    </row>
    <row r="198" spans="5:6" ht="10.199999999999999" x14ac:dyDescent="0.2">
      <c r="E198" s="179"/>
      <c r="F198" s="179"/>
    </row>
    <row r="199" spans="5:6" ht="10.199999999999999" x14ac:dyDescent="0.2">
      <c r="E199" s="179"/>
      <c r="F199" s="179"/>
    </row>
    <row r="200" spans="5:6" ht="10.199999999999999" x14ac:dyDescent="0.2">
      <c r="E200" s="179"/>
      <c r="F200" s="179"/>
    </row>
    <row r="201" spans="5:6" ht="10.199999999999999" x14ac:dyDescent="0.2">
      <c r="E201" s="179"/>
      <c r="F201" s="179"/>
    </row>
    <row r="202" spans="5:6" ht="10.199999999999999" x14ac:dyDescent="0.2">
      <c r="E202" s="179"/>
      <c r="F202" s="179"/>
    </row>
    <row r="203" spans="5:6" ht="10.199999999999999" x14ac:dyDescent="0.2">
      <c r="E203" s="179"/>
      <c r="F203" s="179"/>
    </row>
    <row r="204" spans="5:6" ht="10.199999999999999" x14ac:dyDescent="0.2">
      <c r="E204" s="179"/>
      <c r="F204" s="179"/>
    </row>
    <row r="205" spans="5:6" ht="10.199999999999999" x14ac:dyDescent="0.2">
      <c r="E205" s="179"/>
      <c r="F205" s="179"/>
    </row>
    <row r="206" spans="5:6" ht="10.199999999999999" x14ac:dyDescent="0.2">
      <c r="E206" s="179"/>
      <c r="F206" s="179"/>
    </row>
    <row r="207" spans="5:6" ht="10.199999999999999" x14ac:dyDescent="0.2">
      <c r="E207" s="179"/>
      <c r="F207" s="179"/>
    </row>
    <row r="208" spans="5:6" ht="10.199999999999999" x14ac:dyDescent="0.2">
      <c r="E208" s="179"/>
      <c r="F208" s="179"/>
    </row>
    <row r="209" spans="5:6" ht="10.199999999999999" x14ac:dyDescent="0.2">
      <c r="E209" s="179"/>
      <c r="F209" s="179"/>
    </row>
    <row r="210" spans="5:6" ht="10.199999999999999" x14ac:dyDescent="0.2">
      <c r="E210" s="179"/>
      <c r="F210" s="179"/>
    </row>
    <row r="211" spans="5:6" ht="10.199999999999999" x14ac:dyDescent="0.2">
      <c r="E211" s="179"/>
      <c r="F211" s="179"/>
    </row>
    <row r="212" spans="5:6" ht="10.199999999999999" x14ac:dyDescent="0.2">
      <c r="E212" s="179"/>
      <c r="F212" s="179"/>
    </row>
    <row r="213" spans="5:6" ht="10.199999999999999" x14ac:dyDescent="0.2">
      <c r="E213" s="179"/>
      <c r="F213" s="179"/>
    </row>
    <row r="214" spans="5:6" ht="10.199999999999999" x14ac:dyDescent="0.2">
      <c r="E214" s="179"/>
      <c r="F214" s="179"/>
    </row>
    <row r="215" spans="5:6" ht="10.199999999999999" x14ac:dyDescent="0.2">
      <c r="E215" s="179"/>
      <c r="F215" s="179"/>
    </row>
    <row r="216" spans="5:6" ht="10.199999999999999" x14ac:dyDescent="0.2">
      <c r="E216" s="179"/>
      <c r="F216" s="179"/>
    </row>
    <row r="217" spans="5:6" ht="10.199999999999999" x14ac:dyDescent="0.2">
      <c r="E217" s="179"/>
      <c r="F217" s="179"/>
    </row>
    <row r="218" spans="5:6" ht="10.199999999999999" x14ac:dyDescent="0.2">
      <c r="E218" s="179"/>
      <c r="F218" s="179"/>
    </row>
    <row r="219" spans="5:6" ht="10.199999999999999" x14ac:dyDescent="0.2">
      <c r="E219" s="179"/>
      <c r="F219" s="179"/>
    </row>
    <row r="220" spans="5:6" ht="10.199999999999999" x14ac:dyDescent="0.2">
      <c r="E220" s="179"/>
      <c r="F220" s="179"/>
    </row>
    <row r="221" spans="5:6" ht="10.199999999999999" x14ac:dyDescent="0.2">
      <c r="E221" s="179"/>
      <c r="F221" s="179"/>
    </row>
    <row r="222" spans="5:6" ht="10.199999999999999" x14ac:dyDescent="0.2">
      <c r="E222" s="179"/>
      <c r="F222" s="179"/>
    </row>
    <row r="223" spans="5:6" ht="10.199999999999999" x14ac:dyDescent="0.2">
      <c r="E223" s="179"/>
      <c r="F223" s="179"/>
    </row>
    <row r="224" spans="5:6" ht="10.199999999999999" x14ac:dyDescent="0.2">
      <c r="E224" s="179"/>
      <c r="F224" s="179"/>
    </row>
    <row r="225" spans="5:6" ht="10.199999999999999" x14ac:dyDescent="0.2">
      <c r="E225" s="179"/>
      <c r="F225" s="179"/>
    </row>
    <row r="226" spans="5:6" ht="10.199999999999999" x14ac:dyDescent="0.2">
      <c r="E226" s="179"/>
      <c r="F226" s="179"/>
    </row>
    <row r="227" spans="5:6" ht="10.199999999999999" x14ac:dyDescent="0.2">
      <c r="E227" s="179"/>
      <c r="F227" s="179"/>
    </row>
    <row r="228" spans="5:6" ht="10.199999999999999" x14ac:dyDescent="0.2">
      <c r="E228" s="179"/>
      <c r="F228" s="179"/>
    </row>
    <row r="229" spans="5:6" ht="10.199999999999999" x14ac:dyDescent="0.2">
      <c r="E229" s="179"/>
      <c r="F229" s="179"/>
    </row>
    <row r="230" spans="5:6" ht="10.199999999999999" x14ac:dyDescent="0.2">
      <c r="E230" s="179"/>
      <c r="F230" s="179"/>
    </row>
    <row r="231" spans="5:6" ht="10.199999999999999" x14ac:dyDescent="0.2">
      <c r="E231" s="179"/>
      <c r="F231" s="179"/>
    </row>
    <row r="232" spans="5:6" ht="10.199999999999999" x14ac:dyDescent="0.2">
      <c r="E232" s="179"/>
      <c r="F232" s="179"/>
    </row>
    <row r="233" spans="5:6" ht="10.199999999999999" x14ac:dyDescent="0.2">
      <c r="E233" s="179"/>
      <c r="F233" s="179"/>
    </row>
    <row r="234" spans="5:6" ht="10.199999999999999" x14ac:dyDescent="0.2">
      <c r="E234" s="179"/>
      <c r="F234" s="179"/>
    </row>
    <row r="235" spans="5:6" ht="10.199999999999999" x14ac:dyDescent="0.2">
      <c r="E235" s="179"/>
      <c r="F235" s="179"/>
    </row>
    <row r="236" spans="5:6" ht="10.199999999999999" x14ac:dyDescent="0.2">
      <c r="E236" s="179"/>
      <c r="F236" s="179"/>
    </row>
    <row r="237" spans="5:6" ht="10.199999999999999" x14ac:dyDescent="0.2">
      <c r="E237" s="179"/>
      <c r="F237" s="179"/>
    </row>
    <row r="238" spans="5:6" ht="10.199999999999999" x14ac:dyDescent="0.2">
      <c r="E238" s="179"/>
      <c r="F238" s="179"/>
    </row>
    <row r="239" spans="5:6" ht="10.199999999999999" x14ac:dyDescent="0.2">
      <c r="E239" s="179"/>
      <c r="F239" s="179"/>
    </row>
    <row r="240" spans="5:6" ht="10.199999999999999" x14ac:dyDescent="0.2">
      <c r="E240" s="179"/>
      <c r="F240" s="179"/>
    </row>
    <row r="241" spans="5:6" ht="10.199999999999999" x14ac:dyDescent="0.2">
      <c r="E241" s="179"/>
      <c r="F241" s="179"/>
    </row>
    <row r="242" spans="5:6" ht="10.199999999999999" x14ac:dyDescent="0.2">
      <c r="E242" s="179"/>
      <c r="F242" s="179"/>
    </row>
    <row r="243" spans="5:6" ht="10.199999999999999" x14ac:dyDescent="0.2">
      <c r="E243" s="179"/>
      <c r="F243" s="179"/>
    </row>
    <row r="244" spans="5:6" ht="10.199999999999999" x14ac:dyDescent="0.2">
      <c r="E244" s="179"/>
      <c r="F244" s="179"/>
    </row>
    <row r="245" spans="5:6" ht="10.199999999999999" x14ac:dyDescent="0.2">
      <c r="E245" s="179"/>
      <c r="F245" s="179"/>
    </row>
    <row r="246" spans="5:6" ht="10.199999999999999" x14ac:dyDescent="0.2">
      <c r="E246" s="179"/>
      <c r="F246" s="179"/>
    </row>
    <row r="247" spans="5:6" ht="10.199999999999999" x14ac:dyDescent="0.2">
      <c r="E247" s="179"/>
      <c r="F247" s="179"/>
    </row>
    <row r="248" spans="5:6" ht="10.199999999999999" x14ac:dyDescent="0.2">
      <c r="E248" s="179"/>
      <c r="F248" s="179"/>
    </row>
    <row r="249" spans="5:6" ht="10.199999999999999" x14ac:dyDescent="0.2">
      <c r="E249" s="179"/>
      <c r="F249" s="179"/>
    </row>
    <row r="250" spans="5:6" ht="10.199999999999999" x14ac:dyDescent="0.2">
      <c r="E250" s="179"/>
      <c r="F250" s="179"/>
    </row>
    <row r="251" spans="5:6" ht="10.199999999999999" x14ac:dyDescent="0.2">
      <c r="E251" s="179"/>
      <c r="F251" s="179"/>
    </row>
    <row r="252" spans="5:6" ht="10.199999999999999" x14ac:dyDescent="0.2">
      <c r="E252" s="179"/>
      <c r="F252" s="179"/>
    </row>
    <row r="253" spans="5:6" ht="10.199999999999999" x14ac:dyDescent="0.2">
      <c r="E253" s="179"/>
      <c r="F253" s="179"/>
    </row>
    <row r="254" spans="5:6" ht="10.199999999999999" x14ac:dyDescent="0.2">
      <c r="E254" s="179"/>
      <c r="F254" s="179"/>
    </row>
    <row r="255" spans="5:6" ht="10.199999999999999" x14ac:dyDescent="0.2">
      <c r="E255" s="179"/>
      <c r="F255" s="179"/>
    </row>
    <row r="256" spans="5:6" ht="10.199999999999999" x14ac:dyDescent="0.2">
      <c r="E256" s="179"/>
      <c r="F256" s="179"/>
    </row>
    <row r="257" spans="5:6" ht="10.199999999999999" x14ac:dyDescent="0.2">
      <c r="E257" s="179"/>
      <c r="F257" s="179"/>
    </row>
    <row r="258" spans="5:6" ht="10.199999999999999" x14ac:dyDescent="0.2">
      <c r="E258" s="179"/>
      <c r="F258" s="179"/>
    </row>
    <row r="259" spans="5:6" ht="10.199999999999999" x14ac:dyDescent="0.2">
      <c r="E259" s="179"/>
      <c r="F259" s="179"/>
    </row>
    <row r="260" spans="5:6" ht="10.199999999999999" x14ac:dyDescent="0.2">
      <c r="E260" s="179"/>
      <c r="F260" s="179"/>
    </row>
    <row r="261" spans="5:6" ht="10.199999999999999" x14ac:dyDescent="0.2">
      <c r="E261" s="179"/>
      <c r="F261" s="179"/>
    </row>
    <row r="262" spans="5:6" ht="10.199999999999999" x14ac:dyDescent="0.2">
      <c r="E262" s="179"/>
      <c r="F262" s="179"/>
    </row>
    <row r="263" spans="5:6" ht="10.199999999999999" x14ac:dyDescent="0.2">
      <c r="E263" s="179"/>
      <c r="F263" s="179"/>
    </row>
    <row r="264" spans="5:6" ht="10.199999999999999" x14ac:dyDescent="0.2">
      <c r="E264" s="179"/>
      <c r="F264" s="179"/>
    </row>
    <row r="265" spans="5:6" ht="10.199999999999999" x14ac:dyDescent="0.2">
      <c r="E265" s="179"/>
      <c r="F265" s="179"/>
    </row>
    <row r="266" spans="5:6" ht="10.199999999999999" x14ac:dyDescent="0.2">
      <c r="E266" s="179"/>
      <c r="F266" s="179"/>
    </row>
    <row r="267" spans="5:6" ht="10.199999999999999" x14ac:dyDescent="0.2">
      <c r="E267" s="179"/>
      <c r="F267" s="179"/>
    </row>
    <row r="268" spans="5:6" ht="10.199999999999999" x14ac:dyDescent="0.2">
      <c r="E268" s="179"/>
      <c r="F268" s="179"/>
    </row>
    <row r="269" spans="5:6" ht="10.199999999999999" x14ac:dyDescent="0.2">
      <c r="E269" s="179"/>
      <c r="F269" s="179"/>
    </row>
    <row r="270" spans="5:6" ht="10.199999999999999" x14ac:dyDescent="0.2">
      <c r="E270" s="179"/>
      <c r="F270" s="179"/>
    </row>
    <row r="271" spans="5:6" ht="10.199999999999999" x14ac:dyDescent="0.2">
      <c r="E271" s="179"/>
      <c r="F271" s="179"/>
    </row>
    <row r="272" spans="5:6" ht="10.199999999999999" x14ac:dyDescent="0.2">
      <c r="E272" s="179"/>
      <c r="F272" s="179"/>
    </row>
    <row r="273" spans="5:6" ht="10.199999999999999" x14ac:dyDescent="0.2">
      <c r="E273" s="179"/>
      <c r="F273" s="179"/>
    </row>
    <row r="274" spans="5:6" ht="10.199999999999999" x14ac:dyDescent="0.2">
      <c r="E274" s="179"/>
      <c r="F274" s="179"/>
    </row>
    <row r="275" spans="5:6" ht="10.199999999999999" x14ac:dyDescent="0.2">
      <c r="E275" s="179"/>
      <c r="F275" s="179"/>
    </row>
    <row r="276" spans="5:6" ht="10.199999999999999" x14ac:dyDescent="0.2">
      <c r="E276" s="179"/>
      <c r="F276" s="179"/>
    </row>
    <row r="277" spans="5:6" ht="10.199999999999999" x14ac:dyDescent="0.2">
      <c r="E277" s="179"/>
      <c r="F277" s="179"/>
    </row>
    <row r="278" spans="5:6" ht="10.199999999999999" x14ac:dyDescent="0.2">
      <c r="E278" s="179"/>
      <c r="F278" s="179"/>
    </row>
    <row r="279" spans="5:6" ht="10.199999999999999" x14ac:dyDescent="0.2">
      <c r="E279" s="179"/>
      <c r="F279" s="179"/>
    </row>
    <row r="280" spans="5:6" ht="10.199999999999999" x14ac:dyDescent="0.2">
      <c r="E280" s="179"/>
      <c r="F280" s="179"/>
    </row>
    <row r="281" spans="5:6" ht="10.199999999999999" x14ac:dyDescent="0.2">
      <c r="E281" s="179"/>
      <c r="F281" s="179"/>
    </row>
    <row r="282" spans="5:6" ht="10.199999999999999" x14ac:dyDescent="0.2">
      <c r="E282" s="179"/>
      <c r="F282" s="179"/>
    </row>
    <row r="283" spans="5:6" ht="10.199999999999999" x14ac:dyDescent="0.2">
      <c r="E283" s="179"/>
      <c r="F283" s="179"/>
    </row>
    <row r="284" spans="5:6" ht="10.199999999999999" x14ac:dyDescent="0.2">
      <c r="E284" s="179"/>
      <c r="F284" s="179"/>
    </row>
    <row r="285" spans="5:6" ht="10.199999999999999" x14ac:dyDescent="0.2">
      <c r="E285" s="179"/>
      <c r="F285" s="179"/>
    </row>
    <row r="286" spans="5:6" ht="10.199999999999999" x14ac:dyDescent="0.2">
      <c r="E286" s="179"/>
      <c r="F286" s="179"/>
    </row>
    <row r="287" spans="5:6" ht="10.199999999999999" x14ac:dyDescent="0.2">
      <c r="E287" s="179"/>
      <c r="F287" s="179"/>
    </row>
    <row r="288" spans="5:6" ht="10.199999999999999" x14ac:dyDescent="0.2">
      <c r="E288" s="179"/>
      <c r="F288" s="179"/>
    </row>
    <row r="289" spans="5:6" ht="10.199999999999999" x14ac:dyDescent="0.2">
      <c r="E289" s="179"/>
      <c r="F289" s="179"/>
    </row>
    <row r="290" spans="5:6" ht="10.199999999999999" x14ac:dyDescent="0.2">
      <c r="E290" s="179"/>
      <c r="F290" s="179"/>
    </row>
    <row r="291" spans="5:6" ht="10.199999999999999" x14ac:dyDescent="0.2">
      <c r="E291" s="179"/>
      <c r="F291" s="179"/>
    </row>
    <row r="292" spans="5:6" ht="10.199999999999999" x14ac:dyDescent="0.2">
      <c r="E292" s="179"/>
      <c r="F292" s="179"/>
    </row>
    <row r="293" spans="5:6" ht="10.199999999999999" x14ac:dyDescent="0.2">
      <c r="E293" s="179"/>
      <c r="F293" s="179"/>
    </row>
    <row r="294" spans="5:6" ht="10.199999999999999" x14ac:dyDescent="0.2">
      <c r="E294" s="179"/>
      <c r="F294" s="179"/>
    </row>
    <row r="295" spans="5:6" ht="10.199999999999999" x14ac:dyDescent="0.2">
      <c r="E295" s="179"/>
      <c r="F295" s="179"/>
    </row>
    <row r="296" spans="5:6" ht="10.199999999999999" x14ac:dyDescent="0.2">
      <c r="E296" s="179"/>
      <c r="F296" s="179"/>
    </row>
    <row r="297" spans="5:6" ht="10.199999999999999" x14ac:dyDescent="0.2">
      <c r="E297" s="179"/>
      <c r="F297" s="179"/>
    </row>
    <row r="298" spans="5:6" ht="10.199999999999999" x14ac:dyDescent="0.2">
      <c r="E298" s="179"/>
      <c r="F298" s="179"/>
    </row>
    <row r="299" spans="5:6" ht="10.199999999999999" x14ac:dyDescent="0.2">
      <c r="E299" s="179"/>
      <c r="F299" s="179"/>
    </row>
    <row r="300" spans="5:6" ht="10.199999999999999" x14ac:dyDescent="0.2">
      <c r="E300" s="179"/>
      <c r="F300" s="179"/>
    </row>
    <row r="301" spans="5:6" ht="10.199999999999999" x14ac:dyDescent="0.2">
      <c r="E301" s="179"/>
      <c r="F301" s="179"/>
    </row>
    <row r="302" spans="5:6" ht="10.199999999999999" x14ac:dyDescent="0.2">
      <c r="E302" s="179"/>
      <c r="F302" s="179"/>
    </row>
    <row r="303" spans="5:6" ht="10.199999999999999" x14ac:dyDescent="0.2">
      <c r="E303" s="179"/>
      <c r="F303" s="179"/>
    </row>
    <row r="304" spans="5:6" ht="10.199999999999999" x14ac:dyDescent="0.2">
      <c r="E304" s="179"/>
      <c r="F304" s="179"/>
    </row>
    <row r="305" spans="5:6" ht="10.199999999999999" x14ac:dyDescent="0.2">
      <c r="E305" s="179"/>
      <c r="F305" s="179"/>
    </row>
    <row r="306" spans="5:6" ht="10.199999999999999" x14ac:dyDescent="0.2">
      <c r="E306" s="179"/>
      <c r="F306" s="179"/>
    </row>
    <row r="307" spans="5:6" ht="10.199999999999999" x14ac:dyDescent="0.2">
      <c r="E307" s="179"/>
      <c r="F307" s="179"/>
    </row>
    <row r="308" spans="5:6" ht="10.199999999999999" x14ac:dyDescent="0.2">
      <c r="E308" s="179"/>
      <c r="F308" s="179"/>
    </row>
    <row r="309" spans="5:6" ht="10.199999999999999" x14ac:dyDescent="0.2">
      <c r="E309" s="179"/>
      <c r="F309" s="179"/>
    </row>
    <row r="310" spans="5:6" ht="10.199999999999999" x14ac:dyDescent="0.2">
      <c r="E310" s="179"/>
      <c r="F310" s="179"/>
    </row>
    <row r="311" spans="5:6" ht="10.199999999999999" x14ac:dyDescent="0.2">
      <c r="E311" s="179"/>
      <c r="F311" s="179"/>
    </row>
    <row r="312" spans="5:6" ht="10.199999999999999" x14ac:dyDescent="0.2">
      <c r="E312" s="179"/>
      <c r="F312" s="179"/>
    </row>
    <row r="313" spans="5:6" ht="10.199999999999999" x14ac:dyDescent="0.2">
      <c r="E313" s="179"/>
      <c r="F313" s="179"/>
    </row>
    <row r="314" spans="5:6" ht="10.199999999999999" x14ac:dyDescent="0.2">
      <c r="E314" s="179"/>
      <c r="F314" s="179"/>
    </row>
    <row r="315" spans="5:6" ht="10.199999999999999" x14ac:dyDescent="0.2">
      <c r="E315" s="179"/>
      <c r="F315" s="179"/>
    </row>
    <row r="316" spans="5:6" ht="10.199999999999999" x14ac:dyDescent="0.2">
      <c r="E316" s="179"/>
      <c r="F316" s="179"/>
    </row>
    <row r="317" spans="5:6" ht="10.199999999999999" x14ac:dyDescent="0.2">
      <c r="E317" s="179"/>
      <c r="F317" s="179"/>
    </row>
    <row r="318" spans="5:6" ht="10.199999999999999" x14ac:dyDescent="0.2">
      <c r="E318" s="179"/>
      <c r="F318" s="179"/>
    </row>
    <row r="319" spans="5:6" ht="10.199999999999999" x14ac:dyDescent="0.2">
      <c r="E319" s="179"/>
      <c r="F319" s="179"/>
    </row>
    <row r="320" spans="5:6" ht="10.199999999999999" x14ac:dyDescent="0.2">
      <c r="E320" s="179"/>
      <c r="F320" s="179"/>
    </row>
    <row r="321" spans="5:6" ht="10.199999999999999" x14ac:dyDescent="0.2">
      <c r="E321" s="179"/>
      <c r="F321" s="179"/>
    </row>
    <row r="322" spans="5:6" ht="10.199999999999999" x14ac:dyDescent="0.2">
      <c r="E322" s="179"/>
      <c r="F322" s="179"/>
    </row>
    <row r="323" spans="5:6" ht="10.199999999999999" x14ac:dyDescent="0.2">
      <c r="E323" s="179"/>
      <c r="F323" s="179"/>
    </row>
    <row r="324" spans="5:6" ht="10.199999999999999" x14ac:dyDescent="0.2">
      <c r="E324" s="179"/>
      <c r="F324" s="179"/>
    </row>
    <row r="325" spans="5:6" ht="10.199999999999999" x14ac:dyDescent="0.2">
      <c r="E325" s="179"/>
      <c r="F325" s="179"/>
    </row>
    <row r="326" spans="5:6" ht="10.199999999999999" x14ac:dyDescent="0.2">
      <c r="E326" s="179"/>
      <c r="F326" s="179"/>
    </row>
    <row r="327" spans="5:6" ht="10.199999999999999" x14ac:dyDescent="0.2">
      <c r="E327" s="179"/>
      <c r="F327" s="179"/>
    </row>
    <row r="328" spans="5:6" ht="10.199999999999999" x14ac:dyDescent="0.2">
      <c r="E328" s="179"/>
      <c r="F328" s="179"/>
    </row>
    <row r="329" spans="5:6" ht="10.199999999999999" x14ac:dyDescent="0.2">
      <c r="E329" s="179"/>
      <c r="F329" s="179"/>
    </row>
    <row r="330" spans="5:6" ht="10.199999999999999" x14ac:dyDescent="0.2">
      <c r="E330" s="179"/>
      <c r="F330" s="179"/>
    </row>
    <row r="331" spans="5:6" ht="10.199999999999999" x14ac:dyDescent="0.2">
      <c r="E331" s="179"/>
      <c r="F331" s="179"/>
    </row>
    <row r="332" spans="5:6" ht="10.199999999999999" x14ac:dyDescent="0.2">
      <c r="E332" s="179"/>
      <c r="F332" s="179"/>
    </row>
    <row r="333" spans="5:6" ht="10.199999999999999" x14ac:dyDescent="0.2">
      <c r="E333" s="179"/>
      <c r="F333" s="179"/>
    </row>
    <row r="334" spans="5:6" ht="10.199999999999999" x14ac:dyDescent="0.2">
      <c r="E334" s="179"/>
      <c r="F334" s="179"/>
    </row>
    <row r="335" spans="5:6" ht="10.199999999999999" x14ac:dyDescent="0.2">
      <c r="E335" s="179"/>
      <c r="F335" s="179"/>
    </row>
    <row r="336" spans="5:6" ht="10.199999999999999" x14ac:dyDescent="0.2">
      <c r="E336" s="179"/>
      <c r="F336" s="179"/>
    </row>
    <row r="337" spans="5:6" ht="10.199999999999999" x14ac:dyDescent="0.2">
      <c r="E337" s="179"/>
      <c r="F337" s="179"/>
    </row>
    <row r="338" spans="5:6" ht="10.199999999999999" x14ac:dyDescent="0.2">
      <c r="E338" s="179"/>
      <c r="F338" s="179"/>
    </row>
    <row r="339" spans="5:6" ht="10.199999999999999" x14ac:dyDescent="0.2">
      <c r="E339" s="179"/>
      <c r="F339" s="179"/>
    </row>
    <row r="340" spans="5:6" ht="10.199999999999999" x14ac:dyDescent="0.2">
      <c r="E340" s="179"/>
      <c r="F340" s="179"/>
    </row>
    <row r="341" spans="5:6" ht="10.199999999999999" x14ac:dyDescent="0.2">
      <c r="E341" s="179"/>
      <c r="F341" s="179"/>
    </row>
    <row r="342" spans="5:6" ht="10.199999999999999" x14ac:dyDescent="0.2">
      <c r="E342" s="179"/>
      <c r="F342" s="179"/>
    </row>
    <row r="343" spans="5:6" ht="10.199999999999999" x14ac:dyDescent="0.2">
      <c r="E343" s="179"/>
      <c r="F343" s="179"/>
    </row>
    <row r="344" spans="5:6" ht="10.199999999999999" x14ac:dyDescent="0.2">
      <c r="E344" s="179"/>
      <c r="F344" s="179"/>
    </row>
    <row r="345" spans="5:6" ht="10.199999999999999" x14ac:dyDescent="0.2">
      <c r="E345" s="179"/>
      <c r="F345" s="179"/>
    </row>
    <row r="346" spans="5:6" ht="10.199999999999999" x14ac:dyDescent="0.2">
      <c r="E346" s="179"/>
      <c r="F346" s="179"/>
    </row>
    <row r="347" spans="5:6" ht="10.199999999999999" x14ac:dyDescent="0.2">
      <c r="E347" s="179"/>
      <c r="F347" s="179"/>
    </row>
    <row r="348" spans="5:6" ht="10.199999999999999" x14ac:dyDescent="0.2">
      <c r="E348" s="179"/>
      <c r="F348" s="179"/>
    </row>
    <row r="349" spans="5:6" ht="10.199999999999999" x14ac:dyDescent="0.2">
      <c r="E349" s="179"/>
      <c r="F349" s="179"/>
    </row>
    <row r="350" spans="5:6" ht="10.199999999999999" x14ac:dyDescent="0.2">
      <c r="E350" s="179"/>
      <c r="F350" s="179"/>
    </row>
    <row r="351" spans="5:6" ht="10.199999999999999" x14ac:dyDescent="0.2">
      <c r="E351" s="179"/>
      <c r="F351" s="179"/>
    </row>
    <row r="352" spans="5:6" ht="10.199999999999999" x14ac:dyDescent="0.2">
      <c r="E352" s="179"/>
      <c r="F352" s="179"/>
    </row>
    <row r="353" spans="5:6" ht="10.199999999999999" x14ac:dyDescent="0.2">
      <c r="E353" s="179"/>
      <c r="F353" s="179"/>
    </row>
    <row r="354" spans="5:6" ht="10.199999999999999" x14ac:dyDescent="0.2">
      <c r="E354" s="179"/>
      <c r="F354" s="179"/>
    </row>
    <row r="355" spans="5:6" ht="10.199999999999999" x14ac:dyDescent="0.2">
      <c r="E355" s="179"/>
      <c r="F355" s="179"/>
    </row>
    <row r="356" spans="5:6" ht="10.199999999999999" x14ac:dyDescent="0.2">
      <c r="E356" s="179"/>
      <c r="F356" s="179"/>
    </row>
    <row r="357" spans="5:6" ht="10.199999999999999" x14ac:dyDescent="0.2">
      <c r="E357" s="179"/>
      <c r="F357" s="179"/>
    </row>
    <row r="358" spans="5:6" ht="10.199999999999999" x14ac:dyDescent="0.2">
      <c r="E358" s="179"/>
      <c r="F358" s="179"/>
    </row>
    <row r="359" spans="5:6" ht="10.199999999999999" x14ac:dyDescent="0.2">
      <c r="E359" s="179"/>
      <c r="F359" s="179"/>
    </row>
    <row r="360" spans="5:6" ht="10.199999999999999" x14ac:dyDescent="0.2">
      <c r="E360" s="179"/>
      <c r="F360" s="179"/>
    </row>
    <row r="361" spans="5:6" ht="10.199999999999999" x14ac:dyDescent="0.2">
      <c r="E361" s="179"/>
      <c r="F361" s="179"/>
    </row>
    <row r="362" spans="5:6" ht="10.199999999999999" x14ac:dyDescent="0.2">
      <c r="E362" s="179"/>
      <c r="F362" s="179"/>
    </row>
    <row r="363" spans="5:6" ht="10.199999999999999" x14ac:dyDescent="0.2">
      <c r="E363" s="179"/>
      <c r="F363" s="179"/>
    </row>
    <row r="364" spans="5:6" ht="10.199999999999999" x14ac:dyDescent="0.2">
      <c r="E364" s="179"/>
      <c r="F364" s="179"/>
    </row>
    <row r="365" spans="5:6" ht="10.199999999999999" x14ac:dyDescent="0.2">
      <c r="E365" s="179"/>
      <c r="F365" s="179"/>
    </row>
    <row r="366" spans="5:6" ht="10.199999999999999" x14ac:dyDescent="0.2">
      <c r="E366" s="179"/>
      <c r="F366" s="179"/>
    </row>
    <row r="367" spans="5:6" ht="10.199999999999999" x14ac:dyDescent="0.2">
      <c r="E367" s="179"/>
      <c r="F367" s="179"/>
    </row>
    <row r="368" spans="5:6" ht="10.199999999999999" x14ac:dyDescent="0.2">
      <c r="E368" s="179"/>
      <c r="F368" s="179"/>
    </row>
    <row r="369" spans="5:6" ht="10.199999999999999" x14ac:dyDescent="0.2">
      <c r="E369" s="179"/>
      <c r="F369" s="179"/>
    </row>
    <row r="370" spans="5:6" ht="10.199999999999999" x14ac:dyDescent="0.2">
      <c r="E370" s="179"/>
      <c r="F370" s="179"/>
    </row>
    <row r="371" spans="5:6" ht="10.199999999999999" x14ac:dyDescent="0.2">
      <c r="E371" s="179"/>
      <c r="F371" s="179"/>
    </row>
    <row r="372" spans="5:6" ht="10.199999999999999" x14ac:dyDescent="0.2">
      <c r="E372" s="179"/>
      <c r="F372" s="179"/>
    </row>
    <row r="373" spans="5:6" ht="10.199999999999999" x14ac:dyDescent="0.2">
      <c r="E373" s="179"/>
      <c r="F373" s="179"/>
    </row>
    <row r="374" spans="5:6" ht="10.199999999999999" x14ac:dyDescent="0.2">
      <c r="E374" s="179"/>
      <c r="F374" s="179"/>
    </row>
    <row r="375" spans="5:6" ht="10.199999999999999" x14ac:dyDescent="0.2">
      <c r="E375" s="179"/>
      <c r="F375" s="179"/>
    </row>
    <row r="376" spans="5:6" ht="10.199999999999999" x14ac:dyDescent="0.2">
      <c r="E376" s="179"/>
      <c r="F376" s="179"/>
    </row>
    <row r="377" spans="5:6" ht="10.199999999999999" x14ac:dyDescent="0.2">
      <c r="E377" s="179"/>
      <c r="F377" s="179"/>
    </row>
    <row r="378" spans="5:6" ht="10.199999999999999" x14ac:dyDescent="0.2">
      <c r="E378" s="179"/>
      <c r="F378" s="179"/>
    </row>
    <row r="379" spans="5:6" ht="10.199999999999999" x14ac:dyDescent="0.2">
      <c r="E379" s="179"/>
      <c r="F379" s="179"/>
    </row>
    <row r="380" spans="5:6" ht="10.199999999999999" x14ac:dyDescent="0.2">
      <c r="E380" s="179"/>
      <c r="F380" s="179"/>
    </row>
    <row r="381" spans="5:6" ht="10.199999999999999" x14ac:dyDescent="0.2">
      <c r="E381" s="179"/>
      <c r="F381" s="179"/>
    </row>
    <row r="382" spans="5:6" ht="10.199999999999999" x14ac:dyDescent="0.2">
      <c r="E382" s="179"/>
      <c r="F382" s="179"/>
    </row>
    <row r="383" spans="5:6" ht="10.199999999999999" x14ac:dyDescent="0.2">
      <c r="E383" s="179"/>
      <c r="F383" s="179"/>
    </row>
    <row r="384" spans="5:6" ht="10.199999999999999" x14ac:dyDescent="0.2">
      <c r="E384" s="179"/>
      <c r="F384" s="179"/>
    </row>
    <row r="385" spans="5:6" ht="10.199999999999999" x14ac:dyDescent="0.2">
      <c r="E385" s="179"/>
      <c r="F385" s="179"/>
    </row>
    <row r="386" spans="5:6" ht="10.199999999999999" x14ac:dyDescent="0.2">
      <c r="E386" s="179"/>
      <c r="F386" s="179"/>
    </row>
    <row r="387" spans="5:6" ht="10.199999999999999" x14ac:dyDescent="0.2">
      <c r="E387" s="179"/>
      <c r="F387" s="179"/>
    </row>
    <row r="388" spans="5:6" ht="10.199999999999999" x14ac:dyDescent="0.2">
      <c r="E388" s="179"/>
      <c r="F388" s="179"/>
    </row>
    <row r="389" spans="5:6" ht="10.199999999999999" x14ac:dyDescent="0.2">
      <c r="E389" s="179"/>
      <c r="F389" s="179"/>
    </row>
    <row r="390" spans="5:6" ht="10.199999999999999" x14ac:dyDescent="0.2">
      <c r="E390" s="179"/>
      <c r="F390" s="179"/>
    </row>
    <row r="391" spans="5:6" ht="10.199999999999999" x14ac:dyDescent="0.2">
      <c r="E391" s="179"/>
      <c r="F391" s="179"/>
    </row>
    <row r="392" spans="5:6" ht="10.199999999999999" x14ac:dyDescent="0.2">
      <c r="E392" s="179"/>
      <c r="F392" s="179"/>
    </row>
    <row r="393" spans="5:6" ht="10.199999999999999" x14ac:dyDescent="0.2">
      <c r="E393" s="179"/>
      <c r="F393" s="179"/>
    </row>
    <row r="394" spans="5:6" ht="10.199999999999999" x14ac:dyDescent="0.2">
      <c r="E394" s="179"/>
      <c r="F394" s="179"/>
    </row>
    <row r="395" spans="5:6" ht="10.199999999999999" x14ac:dyDescent="0.2">
      <c r="E395" s="179"/>
      <c r="F395" s="179"/>
    </row>
    <row r="396" spans="5:6" ht="10.199999999999999" x14ac:dyDescent="0.2">
      <c r="E396" s="179"/>
      <c r="F396" s="179"/>
    </row>
    <row r="397" spans="5:6" ht="10.199999999999999" x14ac:dyDescent="0.2">
      <c r="E397" s="179"/>
      <c r="F397" s="179"/>
    </row>
    <row r="398" spans="5:6" ht="10.199999999999999" x14ac:dyDescent="0.2">
      <c r="E398" s="179"/>
      <c r="F398" s="179"/>
    </row>
    <row r="399" spans="5:6" ht="10.199999999999999" x14ac:dyDescent="0.2">
      <c r="E399" s="179"/>
      <c r="F399" s="179"/>
    </row>
    <row r="400" spans="5:6" ht="10.199999999999999" x14ac:dyDescent="0.2">
      <c r="E400" s="179"/>
      <c r="F400" s="179"/>
    </row>
    <row r="401" spans="5:6" ht="10.199999999999999" x14ac:dyDescent="0.2">
      <c r="E401" s="179"/>
      <c r="F401" s="179"/>
    </row>
    <row r="402" spans="5:6" ht="10.199999999999999" x14ac:dyDescent="0.2">
      <c r="E402" s="179"/>
      <c r="F402" s="179"/>
    </row>
    <row r="403" spans="5:6" ht="10.199999999999999" x14ac:dyDescent="0.2">
      <c r="E403" s="179"/>
      <c r="F403" s="179"/>
    </row>
    <row r="404" spans="5:6" ht="10.199999999999999" x14ac:dyDescent="0.2">
      <c r="E404" s="179"/>
      <c r="F404" s="179"/>
    </row>
    <row r="405" spans="5:6" ht="10.199999999999999" x14ac:dyDescent="0.2">
      <c r="E405" s="179"/>
      <c r="F405" s="179"/>
    </row>
    <row r="406" spans="5:6" ht="10.199999999999999" x14ac:dyDescent="0.2">
      <c r="E406" s="179"/>
      <c r="F406" s="179"/>
    </row>
    <row r="407" spans="5:6" ht="10.199999999999999" x14ac:dyDescent="0.2">
      <c r="E407" s="179"/>
      <c r="F407" s="179"/>
    </row>
    <row r="408" spans="5:6" ht="10.199999999999999" x14ac:dyDescent="0.2">
      <c r="E408" s="179"/>
      <c r="F408" s="179"/>
    </row>
    <row r="409" spans="5:6" ht="10.199999999999999" x14ac:dyDescent="0.2">
      <c r="E409" s="179"/>
      <c r="F409" s="179"/>
    </row>
    <row r="410" spans="5:6" ht="10.199999999999999" x14ac:dyDescent="0.2">
      <c r="E410" s="179"/>
      <c r="F410" s="179"/>
    </row>
    <row r="411" spans="5:6" ht="10.199999999999999" x14ac:dyDescent="0.2">
      <c r="E411" s="179"/>
      <c r="F411" s="179"/>
    </row>
    <row r="412" spans="5:6" ht="10.199999999999999" x14ac:dyDescent="0.2">
      <c r="E412" s="179"/>
      <c r="F412" s="179"/>
    </row>
    <row r="413" spans="5:6" ht="10.199999999999999" x14ac:dyDescent="0.2">
      <c r="E413" s="179"/>
      <c r="F413" s="179"/>
    </row>
    <row r="414" spans="5:6" ht="10.199999999999999" x14ac:dyDescent="0.2">
      <c r="E414" s="179"/>
      <c r="F414" s="179"/>
    </row>
    <row r="415" spans="5:6" ht="10.199999999999999" x14ac:dyDescent="0.2">
      <c r="E415" s="179"/>
      <c r="F415" s="179"/>
    </row>
    <row r="416" spans="5:6" ht="10.199999999999999" x14ac:dyDescent="0.2">
      <c r="E416" s="179"/>
      <c r="F416" s="179"/>
    </row>
    <row r="417" spans="5:6" ht="10.199999999999999" x14ac:dyDescent="0.2">
      <c r="E417" s="179"/>
      <c r="F417" s="179"/>
    </row>
    <row r="418" spans="5:6" ht="10.199999999999999" x14ac:dyDescent="0.2">
      <c r="E418" s="179"/>
      <c r="F418" s="179"/>
    </row>
    <row r="419" spans="5:6" ht="10.199999999999999" x14ac:dyDescent="0.2">
      <c r="E419" s="179"/>
      <c r="F419" s="179"/>
    </row>
    <row r="420" spans="5:6" ht="10.199999999999999" x14ac:dyDescent="0.2">
      <c r="E420" s="179"/>
      <c r="F420" s="179"/>
    </row>
    <row r="421" spans="5:6" ht="10.199999999999999" x14ac:dyDescent="0.2">
      <c r="E421" s="179"/>
      <c r="F421" s="179"/>
    </row>
    <row r="422" spans="5:6" ht="10.199999999999999" x14ac:dyDescent="0.2">
      <c r="E422" s="179"/>
      <c r="F422" s="179"/>
    </row>
    <row r="423" spans="5:6" ht="10.199999999999999" x14ac:dyDescent="0.2">
      <c r="E423" s="179"/>
      <c r="F423" s="179"/>
    </row>
    <row r="424" spans="5:6" ht="10.199999999999999" x14ac:dyDescent="0.2">
      <c r="E424" s="179"/>
      <c r="F424" s="179"/>
    </row>
    <row r="425" spans="5:6" ht="10.199999999999999" x14ac:dyDescent="0.2">
      <c r="E425" s="179"/>
      <c r="F425" s="179"/>
    </row>
    <row r="426" spans="5:6" ht="10.199999999999999" x14ac:dyDescent="0.2">
      <c r="E426" s="179"/>
      <c r="F426" s="179"/>
    </row>
    <row r="427" spans="5:6" ht="10.199999999999999" x14ac:dyDescent="0.2">
      <c r="E427" s="179"/>
      <c r="F427" s="179"/>
    </row>
    <row r="428" spans="5:6" ht="10.199999999999999" x14ac:dyDescent="0.2">
      <c r="E428" s="179"/>
      <c r="F428" s="179"/>
    </row>
    <row r="429" spans="5:6" ht="10.199999999999999" x14ac:dyDescent="0.2">
      <c r="E429" s="179"/>
      <c r="F429" s="179"/>
    </row>
    <row r="430" spans="5:6" ht="10.199999999999999" x14ac:dyDescent="0.2">
      <c r="E430" s="179"/>
      <c r="F430" s="179"/>
    </row>
    <row r="431" spans="5:6" ht="10.199999999999999" x14ac:dyDescent="0.2">
      <c r="E431" s="179"/>
      <c r="F431" s="179"/>
    </row>
    <row r="432" spans="5:6" ht="10.199999999999999" x14ac:dyDescent="0.2">
      <c r="E432" s="179"/>
      <c r="F432" s="179"/>
    </row>
    <row r="433" spans="5:6" ht="10.199999999999999" x14ac:dyDescent="0.2">
      <c r="E433" s="179"/>
      <c r="F433" s="179"/>
    </row>
    <row r="434" spans="5:6" ht="10.199999999999999" x14ac:dyDescent="0.2">
      <c r="E434" s="179"/>
      <c r="F434" s="179"/>
    </row>
    <row r="435" spans="5:6" ht="10.199999999999999" x14ac:dyDescent="0.2">
      <c r="E435" s="179"/>
      <c r="F435" s="179"/>
    </row>
    <row r="436" spans="5:6" ht="10.199999999999999" x14ac:dyDescent="0.2">
      <c r="E436" s="179"/>
      <c r="F436" s="179"/>
    </row>
    <row r="437" spans="5:6" ht="10.199999999999999" x14ac:dyDescent="0.2">
      <c r="E437" s="179"/>
      <c r="F437" s="179"/>
    </row>
    <row r="438" spans="5:6" ht="10.199999999999999" x14ac:dyDescent="0.2">
      <c r="E438" s="179"/>
      <c r="F438" s="179"/>
    </row>
    <row r="439" spans="5:6" ht="10.199999999999999" x14ac:dyDescent="0.2">
      <c r="E439" s="179"/>
      <c r="F439" s="179"/>
    </row>
    <row r="440" spans="5:6" ht="10.199999999999999" x14ac:dyDescent="0.2">
      <c r="E440" s="179"/>
      <c r="F440" s="179"/>
    </row>
    <row r="441" spans="5:6" ht="10.199999999999999" x14ac:dyDescent="0.2">
      <c r="E441" s="179"/>
      <c r="F441" s="179"/>
    </row>
    <row r="442" spans="5:6" ht="10.199999999999999" x14ac:dyDescent="0.2">
      <c r="E442" s="179"/>
      <c r="F442" s="179"/>
    </row>
    <row r="443" spans="5:6" ht="10.199999999999999" x14ac:dyDescent="0.2">
      <c r="E443" s="179"/>
      <c r="F443" s="179"/>
    </row>
    <row r="444" spans="5:6" ht="10.199999999999999" x14ac:dyDescent="0.2">
      <c r="E444" s="179"/>
      <c r="F444" s="179"/>
    </row>
    <row r="445" spans="5:6" ht="10.199999999999999" x14ac:dyDescent="0.2">
      <c r="E445" s="179"/>
      <c r="F445" s="179"/>
    </row>
    <row r="446" spans="5:6" ht="10.199999999999999" x14ac:dyDescent="0.2">
      <c r="E446" s="179"/>
      <c r="F446" s="179"/>
    </row>
    <row r="447" spans="5:6" ht="10.199999999999999" x14ac:dyDescent="0.2">
      <c r="E447" s="179"/>
      <c r="F447" s="179"/>
    </row>
    <row r="448" spans="5:6" ht="10.199999999999999" x14ac:dyDescent="0.2">
      <c r="E448" s="179"/>
      <c r="F448" s="179"/>
    </row>
    <row r="449" spans="5:6" ht="10.199999999999999" x14ac:dyDescent="0.2">
      <c r="E449" s="179"/>
      <c r="F449" s="179"/>
    </row>
    <row r="450" spans="5:6" ht="10.199999999999999" x14ac:dyDescent="0.2">
      <c r="E450" s="179"/>
      <c r="F450" s="179"/>
    </row>
    <row r="451" spans="5:6" ht="10.199999999999999" x14ac:dyDescent="0.2">
      <c r="E451" s="179"/>
      <c r="F451" s="179"/>
    </row>
    <row r="452" spans="5:6" ht="10.199999999999999" x14ac:dyDescent="0.2">
      <c r="E452" s="179"/>
      <c r="F452" s="179"/>
    </row>
    <row r="453" spans="5:6" ht="10.199999999999999" x14ac:dyDescent="0.2">
      <c r="E453" s="179"/>
      <c r="F453" s="179"/>
    </row>
    <row r="454" spans="5:6" ht="10.199999999999999" x14ac:dyDescent="0.2">
      <c r="E454" s="179"/>
      <c r="F454" s="179"/>
    </row>
    <row r="455" spans="5:6" ht="10.199999999999999" x14ac:dyDescent="0.2">
      <c r="E455" s="179"/>
      <c r="F455" s="179"/>
    </row>
    <row r="456" spans="5:6" ht="10.199999999999999" x14ac:dyDescent="0.2">
      <c r="E456" s="179"/>
      <c r="F456" s="179"/>
    </row>
    <row r="457" spans="5:6" ht="10.199999999999999" x14ac:dyDescent="0.2">
      <c r="E457" s="179"/>
      <c r="F457" s="179"/>
    </row>
    <row r="458" spans="5:6" ht="10.199999999999999" x14ac:dyDescent="0.2">
      <c r="E458" s="179"/>
      <c r="F458" s="179"/>
    </row>
    <row r="459" spans="5:6" ht="10.199999999999999" x14ac:dyDescent="0.2">
      <c r="E459" s="179"/>
      <c r="F459" s="179"/>
    </row>
    <row r="460" spans="5:6" ht="10.199999999999999" x14ac:dyDescent="0.2">
      <c r="E460" s="179"/>
      <c r="F460" s="179"/>
    </row>
    <row r="461" spans="5:6" ht="10.199999999999999" x14ac:dyDescent="0.2">
      <c r="E461" s="179"/>
      <c r="F461" s="179"/>
    </row>
    <row r="462" spans="5:6" ht="10.199999999999999" x14ac:dyDescent="0.2">
      <c r="E462" s="179"/>
      <c r="F462" s="179"/>
    </row>
    <row r="463" spans="5:6" ht="10.199999999999999" x14ac:dyDescent="0.2">
      <c r="E463" s="179"/>
      <c r="F463" s="179"/>
    </row>
    <row r="464" spans="5:6" ht="10.199999999999999" x14ac:dyDescent="0.2">
      <c r="E464" s="179"/>
      <c r="F464" s="179"/>
    </row>
    <row r="465" spans="5:6" ht="10.199999999999999" x14ac:dyDescent="0.2">
      <c r="E465" s="179"/>
      <c r="F465" s="179"/>
    </row>
    <row r="466" spans="5:6" ht="10.199999999999999" x14ac:dyDescent="0.2">
      <c r="E466" s="179"/>
      <c r="F466" s="179"/>
    </row>
    <row r="467" spans="5:6" ht="10.199999999999999" x14ac:dyDescent="0.2">
      <c r="E467" s="179"/>
      <c r="F467" s="179"/>
    </row>
    <row r="468" spans="5:6" ht="10.199999999999999" x14ac:dyDescent="0.2">
      <c r="E468" s="179"/>
      <c r="F468" s="179"/>
    </row>
    <row r="469" spans="5:6" ht="10.199999999999999" x14ac:dyDescent="0.2">
      <c r="E469" s="179"/>
      <c r="F469" s="179"/>
    </row>
    <row r="470" spans="5:6" ht="10.199999999999999" x14ac:dyDescent="0.2">
      <c r="E470" s="179"/>
      <c r="F470" s="179"/>
    </row>
    <row r="471" spans="5:6" ht="10.199999999999999" x14ac:dyDescent="0.2">
      <c r="E471" s="179"/>
      <c r="F471" s="179"/>
    </row>
    <row r="472" spans="5:6" ht="10.199999999999999" x14ac:dyDescent="0.2">
      <c r="E472" s="179"/>
      <c r="F472" s="179"/>
    </row>
    <row r="473" spans="5:6" ht="10.199999999999999" x14ac:dyDescent="0.2">
      <c r="E473" s="179"/>
      <c r="F473" s="179"/>
    </row>
    <row r="474" spans="5:6" ht="10.199999999999999" x14ac:dyDescent="0.2">
      <c r="E474" s="179"/>
      <c r="F474" s="179"/>
    </row>
    <row r="475" spans="5:6" ht="10.199999999999999" x14ac:dyDescent="0.2">
      <c r="E475" s="179"/>
      <c r="F475" s="179"/>
    </row>
    <row r="476" spans="5:6" ht="10.199999999999999" x14ac:dyDescent="0.2">
      <c r="E476" s="179"/>
      <c r="F476" s="179"/>
    </row>
    <row r="477" spans="5:6" ht="10.199999999999999" x14ac:dyDescent="0.2">
      <c r="E477" s="179"/>
      <c r="F477" s="179"/>
    </row>
    <row r="478" spans="5:6" ht="10.199999999999999" x14ac:dyDescent="0.2">
      <c r="E478" s="179"/>
      <c r="F478" s="179"/>
    </row>
    <row r="479" spans="5:6" ht="10.199999999999999" x14ac:dyDescent="0.2">
      <c r="E479" s="179"/>
      <c r="F479" s="179"/>
    </row>
    <row r="480" spans="5:6" ht="10.199999999999999" x14ac:dyDescent="0.2">
      <c r="E480" s="179"/>
      <c r="F480" s="179"/>
    </row>
    <row r="481" spans="5:6" ht="10.199999999999999" x14ac:dyDescent="0.2">
      <c r="E481" s="179"/>
      <c r="F481" s="179"/>
    </row>
    <row r="482" spans="5:6" ht="10.199999999999999" x14ac:dyDescent="0.2">
      <c r="E482" s="179"/>
      <c r="F482" s="179"/>
    </row>
    <row r="483" spans="5:6" ht="10.199999999999999" x14ac:dyDescent="0.2">
      <c r="E483" s="179"/>
      <c r="F483" s="179"/>
    </row>
    <row r="484" spans="5:6" ht="10.199999999999999" x14ac:dyDescent="0.2">
      <c r="E484" s="179"/>
      <c r="F484" s="179"/>
    </row>
    <row r="485" spans="5:6" ht="10.199999999999999" x14ac:dyDescent="0.2">
      <c r="E485" s="179"/>
      <c r="F485" s="179"/>
    </row>
    <row r="486" spans="5:6" ht="10.199999999999999" x14ac:dyDescent="0.2">
      <c r="E486" s="179"/>
      <c r="F486" s="179"/>
    </row>
    <row r="487" spans="5:6" ht="10.199999999999999" x14ac:dyDescent="0.2">
      <c r="E487" s="179"/>
      <c r="F487" s="179"/>
    </row>
    <row r="488" spans="5:6" ht="10.199999999999999" x14ac:dyDescent="0.2">
      <c r="E488" s="179"/>
      <c r="F488" s="179"/>
    </row>
    <row r="489" spans="5:6" ht="10.199999999999999" x14ac:dyDescent="0.2">
      <c r="E489" s="179"/>
      <c r="F489" s="179"/>
    </row>
    <row r="490" spans="5:6" ht="10.199999999999999" x14ac:dyDescent="0.2">
      <c r="E490" s="179"/>
      <c r="F490" s="179"/>
    </row>
    <row r="491" spans="5:6" ht="10.199999999999999" x14ac:dyDescent="0.2">
      <c r="E491" s="179"/>
      <c r="F491" s="179"/>
    </row>
    <row r="492" spans="5:6" ht="10.199999999999999" x14ac:dyDescent="0.2">
      <c r="E492" s="179"/>
      <c r="F492" s="179"/>
    </row>
    <row r="493" spans="5:6" ht="10.199999999999999" x14ac:dyDescent="0.2">
      <c r="E493" s="179"/>
      <c r="F493" s="179"/>
    </row>
    <row r="494" spans="5:6" ht="10.199999999999999" x14ac:dyDescent="0.2">
      <c r="E494" s="179"/>
      <c r="F494" s="179"/>
    </row>
    <row r="495" spans="5:6" ht="10.199999999999999" x14ac:dyDescent="0.2">
      <c r="E495" s="179"/>
      <c r="F495" s="179"/>
    </row>
    <row r="496" spans="5:6" ht="10.199999999999999" x14ac:dyDescent="0.2">
      <c r="E496" s="179"/>
      <c r="F496" s="179"/>
    </row>
    <row r="497" spans="5:6" ht="10.199999999999999" x14ac:dyDescent="0.2">
      <c r="E497" s="179"/>
      <c r="F497" s="179"/>
    </row>
    <row r="498" spans="5:6" ht="10.199999999999999" x14ac:dyDescent="0.2">
      <c r="E498" s="179"/>
      <c r="F498" s="179"/>
    </row>
    <row r="499" spans="5:6" ht="10.199999999999999" x14ac:dyDescent="0.2">
      <c r="E499" s="179"/>
      <c r="F499" s="179"/>
    </row>
    <row r="500" spans="5:6" ht="10.199999999999999" x14ac:dyDescent="0.2">
      <c r="E500" s="179"/>
      <c r="F500" s="179"/>
    </row>
    <row r="501" spans="5:6" ht="10.199999999999999" x14ac:dyDescent="0.2">
      <c r="E501" s="179"/>
      <c r="F501" s="179"/>
    </row>
    <row r="502" spans="5:6" ht="10.199999999999999" x14ac:dyDescent="0.2">
      <c r="E502" s="179"/>
      <c r="F502" s="179"/>
    </row>
    <row r="503" spans="5:6" ht="10.199999999999999" x14ac:dyDescent="0.2">
      <c r="E503" s="179"/>
      <c r="F503" s="179"/>
    </row>
    <row r="504" spans="5:6" ht="10.199999999999999" x14ac:dyDescent="0.2">
      <c r="E504" s="179"/>
      <c r="F504" s="179"/>
    </row>
    <row r="505" spans="5:6" ht="10.199999999999999" x14ac:dyDescent="0.2">
      <c r="E505" s="179"/>
      <c r="F505" s="179"/>
    </row>
    <row r="506" spans="5:6" ht="10.199999999999999" x14ac:dyDescent="0.2">
      <c r="E506" s="179"/>
      <c r="F506" s="179"/>
    </row>
    <row r="507" spans="5:6" ht="10.199999999999999" x14ac:dyDescent="0.2">
      <c r="E507" s="179"/>
      <c r="F507" s="179"/>
    </row>
    <row r="508" spans="5:6" ht="10.199999999999999" x14ac:dyDescent="0.2">
      <c r="E508" s="179"/>
      <c r="F508" s="179"/>
    </row>
    <row r="509" spans="5:6" ht="10.199999999999999" x14ac:dyDescent="0.2">
      <c r="E509" s="179"/>
      <c r="F509" s="179"/>
    </row>
    <row r="510" spans="5:6" ht="10.199999999999999" x14ac:dyDescent="0.2">
      <c r="E510" s="179"/>
      <c r="F510" s="179"/>
    </row>
    <row r="511" spans="5:6" ht="10.199999999999999" x14ac:dyDescent="0.2">
      <c r="E511" s="179"/>
      <c r="F511" s="179"/>
    </row>
    <row r="512" spans="5:6" ht="10.199999999999999" x14ac:dyDescent="0.2">
      <c r="E512" s="179"/>
      <c r="F512" s="179"/>
    </row>
    <row r="513" spans="5:6" ht="10.199999999999999" x14ac:dyDescent="0.2">
      <c r="E513" s="179"/>
      <c r="F513" s="179"/>
    </row>
    <row r="514" spans="5:6" ht="10.199999999999999" x14ac:dyDescent="0.2">
      <c r="E514" s="179"/>
      <c r="F514" s="179"/>
    </row>
    <row r="515" spans="5:6" ht="10.199999999999999" x14ac:dyDescent="0.2">
      <c r="E515" s="179"/>
      <c r="F515" s="179"/>
    </row>
    <row r="516" spans="5:6" ht="10.199999999999999" x14ac:dyDescent="0.2">
      <c r="E516" s="179"/>
      <c r="F516" s="179"/>
    </row>
    <row r="517" spans="5:6" ht="10.199999999999999" x14ac:dyDescent="0.2">
      <c r="E517" s="179"/>
      <c r="F517" s="179"/>
    </row>
    <row r="518" spans="5:6" ht="10.199999999999999" x14ac:dyDescent="0.2">
      <c r="E518" s="179"/>
      <c r="F518" s="179"/>
    </row>
    <row r="519" spans="5:6" ht="10.199999999999999" x14ac:dyDescent="0.2">
      <c r="E519" s="179"/>
      <c r="F519" s="179"/>
    </row>
    <row r="520" spans="5:6" ht="10.199999999999999" x14ac:dyDescent="0.2">
      <c r="E520" s="179"/>
      <c r="F520" s="179"/>
    </row>
    <row r="521" spans="5:6" ht="10.199999999999999" x14ac:dyDescent="0.2">
      <c r="E521" s="179"/>
      <c r="F521" s="179"/>
    </row>
    <row r="522" spans="5:6" ht="10.199999999999999" x14ac:dyDescent="0.2">
      <c r="E522" s="179"/>
      <c r="F522" s="179"/>
    </row>
    <row r="523" spans="5:6" ht="10.199999999999999" x14ac:dyDescent="0.2">
      <c r="E523" s="179"/>
      <c r="F523" s="179"/>
    </row>
    <row r="524" spans="5:6" ht="10.199999999999999" x14ac:dyDescent="0.2">
      <c r="E524" s="179"/>
      <c r="F524" s="179"/>
    </row>
    <row r="525" spans="5:6" ht="10.199999999999999" x14ac:dyDescent="0.2">
      <c r="E525" s="179"/>
      <c r="F525" s="179"/>
    </row>
    <row r="526" spans="5:6" ht="10.199999999999999" x14ac:dyDescent="0.2">
      <c r="E526" s="179"/>
      <c r="F526" s="179"/>
    </row>
    <row r="527" spans="5:6" ht="10.199999999999999" x14ac:dyDescent="0.2">
      <c r="E527" s="179"/>
      <c r="F527" s="179"/>
    </row>
    <row r="528" spans="5:6" ht="10.199999999999999" x14ac:dyDescent="0.2">
      <c r="E528" s="179"/>
      <c r="F528" s="179"/>
    </row>
    <row r="529" spans="5:6" ht="10.199999999999999" x14ac:dyDescent="0.2">
      <c r="E529" s="179"/>
      <c r="F529" s="179"/>
    </row>
    <row r="530" spans="5:6" ht="10.199999999999999" x14ac:dyDescent="0.2">
      <c r="E530" s="179"/>
      <c r="F530" s="179"/>
    </row>
    <row r="531" spans="5:6" ht="10.199999999999999" x14ac:dyDescent="0.2">
      <c r="E531" s="179"/>
      <c r="F531" s="179"/>
    </row>
    <row r="532" spans="5:6" ht="10.199999999999999" x14ac:dyDescent="0.2">
      <c r="E532" s="179"/>
      <c r="F532" s="179"/>
    </row>
    <row r="533" spans="5:6" ht="10.199999999999999" x14ac:dyDescent="0.2">
      <c r="E533" s="179"/>
      <c r="F533" s="179"/>
    </row>
    <row r="534" spans="5:6" ht="10.199999999999999" x14ac:dyDescent="0.2">
      <c r="E534" s="179"/>
      <c r="F534" s="179"/>
    </row>
    <row r="535" spans="5:6" ht="10.199999999999999" x14ac:dyDescent="0.2">
      <c r="E535" s="179"/>
      <c r="F535" s="179"/>
    </row>
    <row r="536" spans="5:6" ht="10.199999999999999" x14ac:dyDescent="0.2">
      <c r="E536" s="179"/>
      <c r="F536" s="179"/>
    </row>
    <row r="537" spans="5:6" ht="10.199999999999999" x14ac:dyDescent="0.2">
      <c r="E537" s="179"/>
      <c r="F537" s="179"/>
    </row>
    <row r="538" spans="5:6" ht="10.199999999999999" x14ac:dyDescent="0.2">
      <c r="E538" s="179"/>
      <c r="F538" s="179"/>
    </row>
    <row r="539" spans="5:6" ht="10.199999999999999" x14ac:dyDescent="0.2">
      <c r="E539" s="179"/>
      <c r="F539" s="179"/>
    </row>
    <row r="540" spans="5:6" ht="10.199999999999999" x14ac:dyDescent="0.2">
      <c r="E540" s="179"/>
      <c r="F540" s="179"/>
    </row>
    <row r="541" spans="5:6" ht="10.199999999999999" x14ac:dyDescent="0.2">
      <c r="E541" s="179"/>
      <c r="F541" s="179"/>
    </row>
    <row r="542" spans="5:6" ht="10.199999999999999" x14ac:dyDescent="0.2">
      <c r="E542" s="179"/>
      <c r="F542" s="179"/>
    </row>
    <row r="543" spans="5:6" ht="10.199999999999999" x14ac:dyDescent="0.2">
      <c r="E543" s="179"/>
      <c r="F543" s="179"/>
    </row>
    <row r="544" spans="5:6" ht="10.199999999999999" x14ac:dyDescent="0.2">
      <c r="E544" s="179"/>
      <c r="F544" s="179"/>
    </row>
    <row r="545" spans="5:6" ht="10.199999999999999" x14ac:dyDescent="0.2">
      <c r="E545" s="179"/>
      <c r="F545" s="179"/>
    </row>
    <row r="546" spans="5:6" ht="10.199999999999999" x14ac:dyDescent="0.2">
      <c r="E546" s="179"/>
      <c r="F546" s="179"/>
    </row>
    <row r="547" spans="5:6" ht="10.199999999999999" x14ac:dyDescent="0.2">
      <c r="E547" s="179"/>
      <c r="F547" s="179"/>
    </row>
    <row r="548" spans="5:6" ht="10.199999999999999" x14ac:dyDescent="0.2">
      <c r="E548" s="179"/>
      <c r="F548" s="179"/>
    </row>
    <row r="549" spans="5:6" ht="10.199999999999999" x14ac:dyDescent="0.2">
      <c r="E549" s="179"/>
      <c r="F549" s="179"/>
    </row>
    <row r="550" spans="5:6" ht="10.199999999999999" x14ac:dyDescent="0.2">
      <c r="E550" s="179"/>
      <c r="F550" s="179"/>
    </row>
    <row r="551" spans="5:6" ht="10.199999999999999" x14ac:dyDescent="0.2">
      <c r="E551" s="179"/>
      <c r="F551" s="179"/>
    </row>
    <row r="552" spans="5:6" ht="10.199999999999999" x14ac:dyDescent="0.2">
      <c r="E552" s="179"/>
      <c r="F552" s="179"/>
    </row>
    <row r="553" spans="5:6" ht="10.199999999999999" x14ac:dyDescent="0.2">
      <c r="E553" s="179"/>
      <c r="F553" s="179"/>
    </row>
    <row r="554" spans="5:6" ht="10.199999999999999" x14ac:dyDescent="0.2">
      <c r="E554" s="179"/>
      <c r="F554" s="179"/>
    </row>
    <row r="555" spans="5:6" ht="10.199999999999999" x14ac:dyDescent="0.2">
      <c r="E555" s="179"/>
      <c r="F555" s="179"/>
    </row>
    <row r="556" spans="5:6" ht="10.199999999999999" x14ac:dyDescent="0.2">
      <c r="E556" s="179"/>
      <c r="F556" s="179"/>
    </row>
    <row r="557" spans="5:6" ht="10.199999999999999" x14ac:dyDescent="0.2">
      <c r="E557" s="179"/>
      <c r="F557" s="179"/>
    </row>
    <row r="558" spans="5:6" ht="10.199999999999999" x14ac:dyDescent="0.2">
      <c r="E558" s="179"/>
      <c r="F558" s="179"/>
    </row>
    <row r="559" spans="5:6" ht="10.199999999999999" x14ac:dyDescent="0.2">
      <c r="E559" s="179"/>
      <c r="F559" s="179"/>
    </row>
    <row r="560" spans="5:6" ht="10.199999999999999" x14ac:dyDescent="0.2">
      <c r="E560" s="179"/>
      <c r="F560" s="179"/>
    </row>
    <row r="561" spans="5:6" ht="10.199999999999999" x14ac:dyDescent="0.2">
      <c r="E561" s="179"/>
      <c r="F561" s="179"/>
    </row>
    <row r="562" spans="5:6" ht="10.199999999999999" x14ac:dyDescent="0.2">
      <c r="E562" s="179"/>
      <c r="F562" s="179"/>
    </row>
    <row r="563" spans="5:6" ht="10.199999999999999" x14ac:dyDescent="0.2">
      <c r="E563" s="179"/>
      <c r="F563" s="179"/>
    </row>
    <row r="564" spans="5:6" ht="10.199999999999999" x14ac:dyDescent="0.2">
      <c r="E564" s="179"/>
      <c r="F564" s="179"/>
    </row>
    <row r="565" spans="5:6" ht="10.199999999999999" x14ac:dyDescent="0.2">
      <c r="E565" s="179"/>
      <c r="F565" s="179"/>
    </row>
    <row r="566" spans="5:6" ht="10.199999999999999" x14ac:dyDescent="0.2">
      <c r="E566" s="179"/>
      <c r="F566" s="179"/>
    </row>
    <row r="567" spans="5:6" ht="10.199999999999999" x14ac:dyDescent="0.2">
      <c r="E567" s="179"/>
      <c r="F567" s="179"/>
    </row>
    <row r="568" spans="5:6" ht="10.199999999999999" x14ac:dyDescent="0.2">
      <c r="E568" s="179"/>
      <c r="F568" s="179"/>
    </row>
    <row r="569" spans="5:6" ht="10.199999999999999" x14ac:dyDescent="0.2">
      <c r="E569" s="179"/>
      <c r="F569" s="179"/>
    </row>
    <row r="570" spans="5:6" ht="10.199999999999999" x14ac:dyDescent="0.2">
      <c r="E570" s="179"/>
      <c r="F570" s="179"/>
    </row>
    <row r="571" spans="5:6" ht="10.199999999999999" x14ac:dyDescent="0.2">
      <c r="E571" s="179"/>
      <c r="F571" s="179"/>
    </row>
    <row r="572" spans="5:6" ht="10.199999999999999" x14ac:dyDescent="0.2">
      <c r="E572" s="179"/>
      <c r="F572" s="179"/>
    </row>
    <row r="573" spans="5:6" ht="10.199999999999999" x14ac:dyDescent="0.2">
      <c r="E573" s="179"/>
      <c r="F573" s="179"/>
    </row>
    <row r="574" spans="5:6" ht="10.199999999999999" x14ac:dyDescent="0.2">
      <c r="E574" s="179"/>
      <c r="F574" s="179"/>
    </row>
    <row r="575" spans="5:6" ht="10.199999999999999" x14ac:dyDescent="0.2">
      <c r="E575" s="179"/>
      <c r="F575" s="179"/>
    </row>
    <row r="576" spans="5:6" ht="10.199999999999999" x14ac:dyDescent="0.2">
      <c r="E576" s="179"/>
      <c r="F576" s="179"/>
    </row>
    <row r="577" spans="5:6" ht="10.199999999999999" x14ac:dyDescent="0.2">
      <c r="E577" s="179"/>
      <c r="F577" s="179"/>
    </row>
    <row r="578" spans="5:6" ht="10.199999999999999" x14ac:dyDescent="0.2">
      <c r="E578" s="179"/>
      <c r="F578" s="179"/>
    </row>
    <row r="579" spans="5:6" ht="10.199999999999999" x14ac:dyDescent="0.2">
      <c r="E579" s="179"/>
      <c r="F579" s="179"/>
    </row>
    <row r="580" spans="5:6" ht="10.199999999999999" x14ac:dyDescent="0.2">
      <c r="E580" s="179"/>
      <c r="F580" s="179"/>
    </row>
    <row r="581" spans="5:6" ht="10.199999999999999" x14ac:dyDescent="0.2">
      <c r="E581" s="179"/>
      <c r="F581" s="179"/>
    </row>
    <row r="582" spans="5:6" ht="10.199999999999999" x14ac:dyDescent="0.2">
      <c r="E582" s="179"/>
      <c r="F582" s="179"/>
    </row>
    <row r="583" spans="5:6" ht="10.199999999999999" x14ac:dyDescent="0.2">
      <c r="E583" s="179"/>
      <c r="F583" s="179"/>
    </row>
    <row r="584" spans="5:6" ht="10.199999999999999" x14ac:dyDescent="0.2">
      <c r="E584" s="179"/>
      <c r="F584" s="179"/>
    </row>
    <row r="585" spans="5:6" ht="10.199999999999999" x14ac:dyDescent="0.2">
      <c r="E585" s="179"/>
      <c r="F585" s="179"/>
    </row>
    <row r="586" spans="5:6" ht="10.199999999999999" x14ac:dyDescent="0.2">
      <c r="E586" s="179"/>
      <c r="F586" s="179"/>
    </row>
    <row r="587" spans="5:6" ht="10.199999999999999" x14ac:dyDescent="0.2">
      <c r="E587" s="179"/>
      <c r="F587" s="179"/>
    </row>
    <row r="588" spans="5:6" ht="10.199999999999999" x14ac:dyDescent="0.2">
      <c r="E588" s="179"/>
      <c r="F588" s="179"/>
    </row>
    <row r="589" spans="5:6" ht="10.199999999999999" x14ac:dyDescent="0.2">
      <c r="E589" s="179"/>
      <c r="F589" s="179"/>
    </row>
    <row r="590" spans="5:6" ht="10.199999999999999" x14ac:dyDescent="0.2">
      <c r="E590" s="179"/>
      <c r="F590" s="179"/>
    </row>
    <row r="591" spans="5:6" ht="10.199999999999999" x14ac:dyDescent="0.2">
      <c r="E591" s="179"/>
      <c r="F591" s="179"/>
    </row>
    <row r="592" spans="5:6" ht="10.199999999999999" x14ac:dyDescent="0.2">
      <c r="E592" s="179"/>
      <c r="F592" s="179"/>
    </row>
    <row r="593" spans="5:6" ht="10.199999999999999" x14ac:dyDescent="0.2">
      <c r="E593" s="179"/>
      <c r="F593" s="179"/>
    </row>
    <row r="594" spans="5:6" ht="10.199999999999999" x14ac:dyDescent="0.2">
      <c r="E594" s="179"/>
      <c r="F594" s="179"/>
    </row>
    <row r="595" spans="5:6" ht="10.199999999999999" x14ac:dyDescent="0.2">
      <c r="E595" s="179"/>
      <c r="F595" s="179"/>
    </row>
    <row r="596" spans="5:6" ht="10.199999999999999" x14ac:dyDescent="0.2">
      <c r="E596" s="179"/>
      <c r="F596" s="179"/>
    </row>
    <row r="597" spans="5:6" ht="10.199999999999999" x14ac:dyDescent="0.2">
      <c r="E597" s="179"/>
      <c r="F597" s="179"/>
    </row>
    <row r="598" spans="5:6" ht="10.199999999999999" x14ac:dyDescent="0.2">
      <c r="E598" s="179"/>
      <c r="F598" s="179"/>
    </row>
    <row r="599" spans="5:6" ht="10.199999999999999" x14ac:dyDescent="0.2">
      <c r="E599" s="179"/>
      <c r="F599" s="179"/>
    </row>
    <row r="600" spans="5:6" ht="10.199999999999999" x14ac:dyDescent="0.2">
      <c r="E600" s="179"/>
      <c r="F600" s="179"/>
    </row>
    <row r="601" spans="5:6" ht="10.199999999999999" x14ac:dyDescent="0.2">
      <c r="E601" s="179"/>
      <c r="F601" s="179"/>
    </row>
    <row r="602" spans="5:6" ht="10.199999999999999" x14ac:dyDescent="0.2">
      <c r="E602" s="179"/>
      <c r="F602" s="179"/>
    </row>
    <row r="603" spans="5:6" ht="10.199999999999999" x14ac:dyDescent="0.2">
      <c r="E603" s="179"/>
      <c r="F603" s="179"/>
    </row>
    <row r="604" spans="5:6" ht="10.199999999999999" x14ac:dyDescent="0.2">
      <c r="E604" s="179"/>
      <c r="F604" s="179"/>
    </row>
    <row r="605" spans="5:6" ht="10.199999999999999" x14ac:dyDescent="0.2">
      <c r="E605" s="179"/>
      <c r="F605" s="179"/>
    </row>
    <row r="606" spans="5:6" ht="10.199999999999999" x14ac:dyDescent="0.2">
      <c r="E606" s="179"/>
      <c r="F606" s="179"/>
    </row>
    <row r="607" spans="5:6" ht="10.199999999999999" x14ac:dyDescent="0.2">
      <c r="E607" s="179"/>
      <c r="F607" s="179"/>
    </row>
    <row r="608" spans="5:6" ht="10.199999999999999" x14ac:dyDescent="0.2">
      <c r="E608" s="179"/>
      <c r="F608" s="179"/>
    </row>
    <row r="609" spans="5:6" ht="10.199999999999999" x14ac:dyDescent="0.2">
      <c r="E609" s="179"/>
      <c r="F609" s="179"/>
    </row>
    <row r="610" spans="5:6" ht="10.199999999999999" x14ac:dyDescent="0.2">
      <c r="E610" s="179"/>
      <c r="F610" s="179"/>
    </row>
    <row r="611" spans="5:6" ht="10.199999999999999" x14ac:dyDescent="0.2">
      <c r="E611" s="179"/>
      <c r="F611" s="179"/>
    </row>
    <row r="612" spans="5:6" ht="10.199999999999999" x14ac:dyDescent="0.2">
      <c r="E612" s="179"/>
      <c r="F612" s="179"/>
    </row>
    <row r="613" spans="5:6" ht="10.199999999999999" x14ac:dyDescent="0.2">
      <c r="E613" s="179"/>
      <c r="F613" s="179"/>
    </row>
    <row r="614" spans="5:6" ht="10.199999999999999" x14ac:dyDescent="0.2">
      <c r="E614" s="179"/>
      <c r="F614" s="179"/>
    </row>
    <row r="615" spans="5:6" ht="10.199999999999999" x14ac:dyDescent="0.2">
      <c r="E615" s="179"/>
      <c r="F615" s="179"/>
    </row>
    <row r="616" spans="5:6" ht="10.199999999999999" x14ac:dyDescent="0.2">
      <c r="E616" s="179"/>
      <c r="F616" s="179"/>
    </row>
    <row r="617" spans="5:6" ht="10.199999999999999" x14ac:dyDescent="0.2">
      <c r="E617" s="179"/>
      <c r="F617" s="179"/>
    </row>
    <row r="618" spans="5:6" ht="10.199999999999999" x14ac:dyDescent="0.2">
      <c r="E618" s="179"/>
      <c r="F618" s="179"/>
    </row>
    <row r="619" spans="5:6" ht="10.199999999999999" x14ac:dyDescent="0.2">
      <c r="E619" s="179"/>
      <c r="F619" s="179"/>
    </row>
    <row r="620" spans="5:6" ht="10.199999999999999" x14ac:dyDescent="0.2">
      <c r="E620" s="179"/>
      <c r="F620" s="179"/>
    </row>
    <row r="621" spans="5:6" ht="10.199999999999999" x14ac:dyDescent="0.2">
      <c r="E621" s="179"/>
      <c r="F621" s="179"/>
    </row>
    <row r="622" spans="5:6" ht="10.199999999999999" x14ac:dyDescent="0.2">
      <c r="E622" s="179"/>
      <c r="F622" s="179"/>
    </row>
    <row r="623" spans="5:6" ht="10.199999999999999" x14ac:dyDescent="0.2">
      <c r="E623" s="179"/>
      <c r="F623" s="179"/>
    </row>
    <row r="624" spans="5:6" ht="10.199999999999999" x14ac:dyDescent="0.2">
      <c r="E624" s="179"/>
      <c r="F624" s="179"/>
    </row>
    <row r="625" spans="5:6" ht="10.199999999999999" x14ac:dyDescent="0.2">
      <c r="E625" s="179"/>
      <c r="F625" s="179"/>
    </row>
    <row r="626" spans="5:6" ht="10.199999999999999" x14ac:dyDescent="0.2">
      <c r="E626" s="179"/>
      <c r="F626" s="179"/>
    </row>
    <row r="627" spans="5:6" ht="10.199999999999999" x14ac:dyDescent="0.2">
      <c r="E627" s="179"/>
      <c r="F627" s="179"/>
    </row>
    <row r="628" spans="5:6" ht="10.199999999999999" x14ac:dyDescent="0.2">
      <c r="E628" s="179"/>
      <c r="F628" s="179"/>
    </row>
    <row r="629" spans="5:6" ht="10.199999999999999" x14ac:dyDescent="0.2">
      <c r="E629" s="179"/>
      <c r="F629" s="179"/>
    </row>
    <row r="630" spans="5:6" ht="10.199999999999999" x14ac:dyDescent="0.2">
      <c r="E630" s="179"/>
      <c r="F630" s="179"/>
    </row>
    <row r="631" spans="5:6" ht="10.199999999999999" x14ac:dyDescent="0.2">
      <c r="E631" s="179"/>
      <c r="F631" s="179"/>
    </row>
    <row r="632" spans="5:6" ht="10.199999999999999" x14ac:dyDescent="0.2">
      <c r="E632" s="179"/>
      <c r="F632" s="179"/>
    </row>
    <row r="633" spans="5:6" ht="10.199999999999999" x14ac:dyDescent="0.2">
      <c r="E633" s="179"/>
      <c r="F633" s="179"/>
    </row>
    <row r="634" spans="5:6" ht="10.199999999999999" x14ac:dyDescent="0.2">
      <c r="E634" s="179"/>
      <c r="F634" s="179"/>
    </row>
    <row r="635" spans="5:6" ht="10.199999999999999" x14ac:dyDescent="0.2">
      <c r="E635" s="179"/>
      <c r="F635" s="179"/>
    </row>
    <row r="636" spans="5:6" ht="10.199999999999999" x14ac:dyDescent="0.2">
      <c r="E636" s="179"/>
      <c r="F636" s="179"/>
    </row>
    <row r="637" spans="5:6" ht="10.199999999999999" x14ac:dyDescent="0.2">
      <c r="E637" s="179"/>
      <c r="F637" s="179"/>
    </row>
    <row r="638" spans="5:6" ht="10.199999999999999" x14ac:dyDescent="0.2">
      <c r="E638" s="179"/>
      <c r="F638" s="179"/>
    </row>
    <row r="639" spans="5:6" ht="10.199999999999999" x14ac:dyDescent="0.2">
      <c r="E639" s="179"/>
      <c r="F639" s="179"/>
    </row>
    <row r="640" spans="5:6" ht="10.199999999999999" x14ac:dyDescent="0.2">
      <c r="E640" s="179"/>
      <c r="F640" s="179"/>
    </row>
    <row r="641" spans="5:6" ht="10.199999999999999" x14ac:dyDescent="0.2">
      <c r="E641" s="179"/>
      <c r="F641" s="179"/>
    </row>
    <row r="642" spans="5:6" ht="10.199999999999999" x14ac:dyDescent="0.2">
      <c r="E642" s="179"/>
      <c r="F642" s="179"/>
    </row>
    <row r="643" spans="5:6" ht="10.199999999999999" x14ac:dyDescent="0.2">
      <c r="E643" s="179"/>
      <c r="F643" s="179"/>
    </row>
    <row r="644" spans="5:6" ht="10.199999999999999" x14ac:dyDescent="0.2">
      <c r="E644" s="179"/>
      <c r="F644" s="179"/>
    </row>
    <row r="645" spans="5:6" ht="10.199999999999999" x14ac:dyDescent="0.2">
      <c r="E645" s="179"/>
      <c r="F645" s="179"/>
    </row>
    <row r="646" spans="5:6" ht="10.199999999999999" x14ac:dyDescent="0.2">
      <c r="E646" s="179"/>
      <c r="F646" s="179"/>
    </row>
    <row r="647" spans="5:6" ht="10.199999999999999" x14ac:dyDescent="0.2">
      <c r="E647" s="179"/>
      <c r="F647" s="179"/>
    </row>
    <row r="648" spans="5:6" ht="10.199999999999999" x14ac:dyDescent="0.2">
      <c r="E648" s="179"/>
      <c r="F648" s="179"/>
    </row>
    <row r="649" spans="5:6" ht="10.199999999999999" x14ac:dyDescent="0.2">
      <c r="E649" s="179"/>
      <c r="F649" s="179"/>
    </row>
    <row r="650" spans="5:6" ht="10.199999999999999" x14ac:dyDescent="0.2">
      <c r="E650" s="179"/>
      <c r="F650" s="179"/>
    </row>
    <row r="651" spans="5:6" ht="10.199999999999999" x14ac:dyDescent="0.2">
      <c r="E651" s="179"/>
      <c r="F651" s="179"/>
    </row>
    <row r="652" spans="5:6" ht="10.199999999999999" x14ac:dyDescent="0.2">
      <c r="E652" s="179"/>
      <c r="F652" s="179"/>
    </row>
    <row r="653" spans="5:6" ht="10.199999999999999" x14ac:dyDescent="0.2">
      <c r="E653" s="179"/>
      <c r="F653" s="179"/>
    </row>
    <row r="654" spans="5:6" ht="10.199999999999999" x14ac:dyDescent="0.2">
      <c r="E654" s="179"/>
      <c r="F654" s="179"/>
    </row>
    <row r="655" spans="5:6" ht="10.199999999999999" x14ac:dyDescent="0.2">
      <c r="E655" s="179"/>
      <c r="F655" s="179"/>
    </row>
    <row r="656" spans="5:6" ht="10.199999999999999" x14ac:dyDescent="0.2">
      <c r="E656" s="179"/>
      <c r="F656" s="179"/>
    </row>
    <row r="657" spans="5:6" ht="10.199999999999999" x14ac:dyDescent="0.2">
      <c r="E657" s="179"/>
      <c r="F657" s="179"/>
    </row>
    <row r="658" spans="5:6" ht="10.199999999999999" x14ac:dyDescent="0.2">
      <c r="E658" s="179"/>
      <c r="F658" s="179"/>
    </row>
    <row r="659" spans="5:6" ht="10.199999999999999" x14ac:dyDescent="0.2">
      <c r="E659" s="179"/>
      <c r="F659" s="179"/>
    </row>
    <row r="660" spans="5:6" ht="10.199999999999999" x14ac:dyDescent="0.2">
      <c r="E660" s="179"/>
      <c r="F660" s="179"/>
    </row>
    <row r="661" spans="5:6" ht="10.199999999999999" x14ac:dyDescent="0.2">
      <c r="E661" s="179"/>
      <c r="F661" s="179"/>
    </row>
    <row r="662" spans="5:6" ht="10.199999999999999" x14ac:dyDescent="0.2">
      <c r="E662" s="179"/>
      <c r="F662" s="179"/>
    </row>
    <row r="663" spans="5:6" ht="10.199999999999999" x14ac:dyDescent="0.2">
      <c r="E663" s="179"/>
      <c r="F663" s="179"/>
    </row>
    <row r="664" spans="5:6" ht="10.199999999999999" x14ac:dyDescent="0.2">
      <c r="E664" s="179"/>
      <c r="F664" s="179"/>
    </row>
    <row r="665" spans="5:6" ht="10.199999999999999" x14ac:dyDescent="0.2">
      <c r="E665" s="179"/>
      <c r="F665" s="179"/>
    </row>
    <row r="666" spans="5:6" ht="10.199999999999999" x14ac:dyDescent="0.2">
      <c r="E666" s="179"/>
      <c r="F666" s="179"/>
    </row>
    <row r="667" spans="5:6" ht="10.199999999999999" x14ac:dyDescent="0.2">
      <c r="E667" s="179"/>
      <c r="F667" s="179"/>
    </row>
    <row r="668" spans="5:6" ht="10.199999999999999" x14ac:dyDescent="0.2">
      <c r="E668" s="179"/>
      <c r="F668" s="179"/>
    </row>
    <row r="669" spans="5:6" ht="10.199999999999999" x14ac:dyDescent="0.2">
      <c r="E669" s="179"/>
      <c r="F669" s="179"/>
    </row>
    <row r="670" spans="5:6" ht="10.199999999999999" x14ac:dyDescent="0.2">
      <c r="E670" s="179"/>
      <c r="F670" s="179"/>
    </row>
    <row r="671" spans="5:6" ht="10.199999999999999" x14ac:dyDescent="0.2">
      <c r="E671" s="179"/>
      <c r="F671" s="179"/>
    </row>
    <row r="672" spans="5:6" ht="10.199999999999999" x14ac:dyDescent="0.2">
      <c r="E672" s="179"/>
      <c r="F672" s="179"/>
    </row>
    <row r="673" spans="5:6" ht="10.199999999999999" x14ac:dyDescent="0.2">
      <c r="E673" s="179"/>
      <c r="F673" s="179"/>
    </row>
    <row r="674" spans="5:6" ht="10.199999999999999" x14ac:dyDescent="0.2">
      <c r="E674" s="179"/>
      <c r="F674" s="179"/>
    </row>
    <row r="675" spans="5:6" ht="10.199999999999999" x14ac:dyDescent="0.2">
      <c r="E675" s="179"/>
      <c r="F675" s="179"/>
    </row>
    <row r="676" spans="5:6" ht="10.199999999999999" x14ac:dyDescent="0.2">
      <c r="E676" s="179"/>
      <c r="F676" s="179"/>
    </row>
    <row r="677" spans="5:6" ht="10.199999999999999" x14ac:dyDescent="0.2">
      <c r="E677" s="179"/>
      <c r="F677" s="179"/>
    </row>
    <row r="678" spans="5:6" ht="10.199999999999999" x14ac:dyDescent="0.2">
      <c r="E678" s="179"/>
      <c r="F678" s="179"/>
    </row>
    <row r="679" spans="5:6" ht="10.199999999999999" x14ac:dyDescent="0.2">
      <c r="E679" s="179"/>
      <c r="F679" s="179"/>
    </row>
    <row r="680" spans="5:6" ht="10.199999999999999" x14ac:dyDescent="0.2">
      <c r="E680" s="179"/>
      <c r="F680" s="179"/>
    </row>
    <row r="681" spans="5:6" ht="10.199999999999999" x14ac:dyDescent="0.2">
      <c r="E681" s="179"/>
      <c r="F681" s="179"/>
    </row>
    <row r="682" spans="5:6" ht="10.199999999999999" x14ac:dyDescent="0.2">
      <c r="E682" s="179"/>
      <c r="F682" s="179"/>
    </row>
    <row r="683" spans="5:6" ht="10.199999999999999" x14ac:dyDescent="0.2">
      <c r="E683" s="179"/>
      <c r="F683" s="179"/>
    </row>
    <row r="684" spans="5:6" ht="10.199999999999999" x14ac:dyDescent="0.2">
      <c r="E684" s="179"/>
      <c r="F684" s="179"/>
    </row>
    <row r="685" spans="5:6" ht="10.199999999999999" x14ac:dyDescent="0.2">
      <c r="E685" s="179"/>
      <c r="F685" s="179"/>
    </row>
    <row r="686" spans="5:6" ht="10.199999999999999" x14ac:dyDescent="0.2">
      <c r="E686" s="179"/>
      <c r="F686" s="179"/>
    </row>
    <row r="687" spans="5:6" ht="10.199999999999999" x14ac:dyDescent="0.2">
      <c r="E687" s="179"/>
      <c r="F687" s="179"/>
    </row>
    <row r="688" spans="5:6" ht="10.199999999999999" x14ac:dyDescent="0.2">
      <c r="E688" s="179"/>
      <c r="F688" s="179"/>
    </row>
    <row r="689" spans="5:6" ht="10.199999999999999" x14ac:dyDescent="0.2">
      <c r="E689" s="179"/>
      <c r="F689" s="179"/>
    </row>
    <row r="690" spans="5:6" ht="10.199999999999999" x14ac:dyDescent="0.2">
      <c r="E690" s="179"/>
      <c r="F690" s="179"/>
    </row>
    <row r="691" spans="5:6" ht="10.199999999999999" x14ac:dyDescent="0.2">
      <c r="E691" s="179"/>
      <c r="F691" s="179"/>
    </row>
    <row r="692" spans="5:6" ht="10.199999999999999" x14ac:dyDescent="0.2">
      <c r="E692" s="179"/>
      <c r="F692" s="179"/>
    </row>
    <row r="693" spans="5:6" ht="10.199999999999999" x14ac:dyDescent="0.2">
      <c r="E693" s="179"/>
      <c r="F693" s="179"/>
    </row>
    <row r="694" spans="5:6" ht="10.199999999999999" x14ac:dyDescent="0.2">
      <c r="E694" s="179"/>
      <c r="F694" s="179"/>
    </row>
    <row r="695" spans="5:6" ht="10.199999999999999" x14ac:dyDescent="0.2">
      <c r="E695" s="179"/>
      <c r="F695" s="179"/>
    </row>
    <row r="696" spans="5:6" ht="10.199999999999999" x14ac:dyDescent="0.2">
      <c r="E696" s="179"/>
      <c r="F696" s="179"/>
    </row>
    <row r="697" spans="5:6" ht="10.199999999999999" x14ac:dyDescent="0.2">
      <c r="E697" s="179"/>
      <c r="F697" s="179"/>
    </row>
    <row r="698" spans="5:6" ht="10.199999999999999" x14ac:dyDescent="0.2">
      <c r="E698" s="179"/>
      <c r="F698" s="179"/>
    </row>
    <row r="699" spans="5:6" ht="10.199999999999999" x14ac:dyDescent="0.2">
      <c r="E699" s="179"/>
      <c r="F699" s="179"/>
    </row>
    <row r="700" spans="5:6" ht="10.199999999999999" x14ac:dyDescent="0.2">
      <c r="E700" s="179"/>
      <c r="F700" s="179"/>
    </row>
    <row r="701" spans="5:6" ht="10.199999999999999" x14ac:dyDescent="0.2">
      <c r="E701" s="179"/>
      <c r="F701" s="179"/>
    </row>
    <row r="702" spans="5:6" ht="10.199999999999999" x14ac:dyDescent="0.2">
      <c r="E702" s="179"/>
      <c r="F702" s="179"/>
    </row>
    <row r="703" spans="5:6" ht="10.199999999999999" x14ac:dyDescent="0.2">
      <c r="E703" s="179"/>
      <c r="F703" s="179"/>
    </row>
    <row r="704" spans="5:6" ht="10.199999999999999" x14ac:dyDescent="0.2">
      <c r="E704" s="179"/>
      <c r="F704" s="179"/>
    </row>
    <row r="705" spans="5:6" ht="10.199999999999999" x14ac:dyDescent="0.2">
      <c r="E705" s="179"/>
      <c r="F705" s="179"/>
    </row>
    <row r="706" spans="5:6" ht="10.199999999999999" x14ac:dyDescent="0.2">
      <c r="E706" s="179"/>
      <c r="F706" s="179"/>
    </row>
    <row r="707" spans="5:6" ht="10.199999999999999" x14ac:dyDescent="0.2">
      <c r="E707" s="179"/>
      <c r="F707" s="179"/>
    </row>
    <row r="708" spans="5:6" ht="10.199999999999999" x14ac:dyDescent="0.2">
      <c r="E708" s="179"/>
      <c r="F708" s="179"/>
    </row>
    <row r="709" spans="5:6" ht="10.199999999999999" x14ac:dyDescent="0.2">
      <c r="E709" s="179"/>
      <c r="F709" s="179"/>
    </row>
    <row r="710" spans="5:6" ht="10.199999999999999" x14ac:dyDescent="0.2">
      <c r="E710" s="179"/>
      <c r="F710" s="179"/>
    </row>
    <row r="711" spans="5:6" ht="10.199999999999999" x14ac:dyDescent="0.2">
      <c r="E711" s="179"/>
      <c r="F711" s="179"/>
    </row>
    <row r="712" spans="5:6" ht="10.199999999999999" x14ac:dyDescent="0.2">
      <c r="E712" s="179"/>
      <c r="F712" s="179"/>
    </row>
    <row r="713" spans="5:6" ht="10.199999999999999" x14ac:dyDescent="0.2">
      <c r="E713" s="179"/>
      <c r="F713" s="179"/>
    </row>
    <row r="714" spans="5:6" ht="10.199999999999999" x14ac:dyDescent="0.2">
      <c r="E714" s="179"/>
      <c r="F714" s="179"/>
    </row>
    <row r="715" spans="5:6" ht="10.199999999999999" x14ac:dyDescent="0.2">
      <c r="E715" s="179"/>
      <c r="F715" s="179"/>
    </row>
    <row r="716" spans="5:6" ht="10.199999999999999" x14ac:dyDescent="0.2">
      <c r="E716" s="179"/>
      <c r="F716" s="179"/>
    </row>
    <row r="717" spans="5:6" ht="10.199999999999999" x14ac:dyDescent="0.2">
      <c r="E717" s="179"/>
      <c r="F717" s="179"/>
    </row>
    <row r="718" spans="5:6" ht="10.199999999999999" x14ac:dyDescent="0.2">
      <c r="E718" s="179"/>
      <c r="F718" s="179"/>
    </row>
    <row r="719" spans="5:6" ht="10.199999999999999" x14ac:dyDescent="0.2">
      <c r="E719" s="179"/>
      <c r="F719" s="179"/>
    </row>
    <row r="720" spans="5:6" ht="10.199999999999999" x14ac:dyDescent="0.2">
      <c r="E720" s="179"/>
      <c r="F720" s="179"/>
    </row>
    <row r="721" spans="5:6" ht="10.199999999999999" x14ac:dyDescent="0.2">
      <c r="E721" s="179"/>
      <c r="F721" s="179"/>
    </row>
    <row r="722" spans="5:6" ht="10.199999999999999" x14ac:dyDescent="0.2">
      <c r="E722" s="179"/>
      <c r="F722" s="179"/>
    </row>
    <row r="723" spans="5:6" ht="10.199999999999999" x14ac:dyDescent="0.2">
      <c r="E723" s="179"/>
      <c r="F723" s="179"/>
    </row>
    <row r="724" spans="5:6" ht="10.199999999999999" x14ac:dyDescent="0.2">
      <c r="E724" s="179"/>
      <c r="F724" s="179"/>
    </row>
    <row r="725" spans="5:6" ht="10.199999999999999" x14ac:dyDescent="0.2">
      <c r="E725" s="179"/>
      <c r="F725" s="179"/>
    </row>
    <row r="726" spans="5:6" ht="10.199999999999999" x14ac:dyDescent="0.2">
      <c r="E726" s="179"/>
      <c r="F726" s="179"/>
    </row>
    <row r="727" spans="5:6" ht="10.199999999999999" x14ac:dyDescent="0.2">
      <c r="E727" s="179"/>
      <c r="F727" s="179"/>
    </row>
    <row r="728" spans="5:6" ht="10.199999999999999" x14ac:dyDescent="0.2">
      <c r="E728" s="179"/>
      <c r="F728" s="179"/>
    </row>
    <row r="729" spans="5:6" ht="10.199999999999999" x14ac:dyDescent="0.2">
      <c r="E729" s="179"/>
      <c r="F729" s="179"/>
    </row>
    <row r="730" spans="5:6" ht="10.199999999999999" x14ac:dyDescent="0.2">
      <c r="E730" s="179"/>
      <c r="F730" s="179"/>
    </row>
    <row r="731" spans="5:6" ht="10.199999999999999" x14ac:dyDescent="0.2">
      <c r="E731" s="179"/>
      <c r="F731" s="179"/>
    </row>
    <row r="732" spans="5:6" ht="10.199999999999999" x14ac:dyDescent="0.2">
      <c r="E732" s="179"/>
      <c r="F732" s="179"/>
    </row>
    <row r="733" spans="5:6" ht="10.199999999999999" x14ac:dyDescent="0.2">
      <c r="E733" s="179"/>
      <c r="F733" s="179"/>
    </row>
    <row r="734" spans="5:6" ht="10.199999999999999" x14ac:dyDescent="0.2">
      <c r="E734" s="179"/>
      <c r="F734" s="179"/>
    </row>
    <row r="735" spans="5:6" ht="10.199999999999999" x14ac:dyDescent="0.2">
      <c r="E735" s="179"/>
      <c r="F735" s="179"/>
    </row>
    <row r="736" spans="5:6" ht="10.199999999999999" x14ac:dyDescent="0.2">
      <c r="E736" s="179"/>
      <c r="F736" s="179"/>
    </row>
    <row r="737" spans="5:6" ht="10.199999999999999" x14ac:dyDescent="0.2">
      <c r="E737" s="179"/>
      <c r="F737" s="179"/>
    </row>
    <row r="738" spans="5:6" ht="10.199999999999999" x14ac:dyDescent="0.2">
      <c r="E738" s="179"/>
      <c r="F738" s="179"/>
    </row>
    <row r="739" spans="5:6" ht="10.199999999999999" x14ac:dyDescent="0.2">
      <c r="E739" s="179"/>
      <c r="F739" s="179"/>
    </row>
    <row r="740" spans="5:6" ht="10.199999999999999" x14ac:dyDescent="0.2">
      <c r="E740" s="179"/>
      <c r="F740" s="179"/>
    </row>
    <row r="741" spans="5:6" ht="10.199999999999999" x14ac:dyDescent="0.2">
      <c r="E741" s="179"/>
      <c r="F741" s="179"/>
    </row>
    <row r="742" spans="5:6" ht="10.199999999999999" x14ac:dyDescent="0.2">
      <c r="E742" s="179"/>
      <c r="F742" s="179"/>
    </row>
    <row r="743" spans="5:6" ht="10.199999999999999" x14ac:dyDescent="0.2">
      <c r="E743" s="179"/>
      <c r="F743" s="179"/>
    </row>
    <row r="744" spans="5:6" ht="10.199999999999999" x14ac:dyDescent="0.2">
      <c r="E744" s="179"/>
      <c r="F744" s="179"/>
    </row>
    <row r="745" spans="5:6" ht="10.199999999999999" x14ac:dyDescent="0.2">
      <c r="E745" s="179"/>
      <c r="F745" s="179"/>
    </row>
    <row r="746" spans="5:6" ht="10.199999999999999" x14ac:dyDescent="0.2">
      <c r="E746" s="179"/>
      <c r="F746" s="179"/>
    </row>
    <row r="747" spans="5:6" ht="10.199999999999999" x14ac:dyDescent="0.2">
      <c r="E747" s="179"/>
      <c r="F747" s="179"/>
    </row>
    <row r="748" spans="5:6" ht="10.199999999999999" x14ac:dyDescent="0.2">
      <c r="E748" s="179"/>
      <c r="F748" s="179"/>
    </row>
    <row r="749" spans="5:6" ht="10.199999999999999" x14ac:dyDescent="0.2">
      <c r="E749" s="179"/>
      <c r="F749" s="179"/>
    </row>
    <row r="750" spans="5:6" ht="10.199999999999999" x14ac:dyDescent="0.2">
      <c r="E750" s="179"/>
      <c r="F750" s="179"/>
    </row>
    <row r="751" spans="5:6" ht="10.199999999999999" x14ac:dyDescent="0.2">
      <c r="E751" s="179"/>
      <c r="F751" s="179"/>
    </row>
    <row r="752" spans="5:6" ht="10.199999999999999" x14ac:dyDescent="0.2">
      <c r="E752" s="179"/>
      <c r="F752" s="179"/>
    </row>
    <row r="753" spans="5:6" ht="10.199999999999999" x14ac:dyDescent="0.2">
      <c r="E753" s="179"/>
      <c r="F753" s="179"/>
    </row>
    <row r="754" spans="5:6" ht="10.199999999999999" x14ac:dyDescent="0.2">
      <c r="E754" s="179"/>
      <c r="F754" s="179"/>
    </row>
    <row r="755" spans="5:6" ht="10.199999999999999" x14ac:dyDescent="0.2">
      <c r="E755" s="179"/>
      <c r="F755" s="179"/>
    </row>
    <row r="756" spans="5:6" ht="10.199999999999999" x14ac:dyDescent="0.2">
      <c r="E756" s="179"/>
      <c r="F756" s="179"/>
    </row>
    <row r="757" spans="5:6" ht="10.199999999999999" x14ac:dyDescent="0.2">
      <c r="E757" s="179"/>
      <c r="F757" s="179"/>
    </row>
    <row r="758" spans="5:6" ht="10.199999999999999" x14ac:dyDescent="0.2">
      <c r="E758" s="179"/>
      <c r="F758" s="179"/>
    </row>
    <row r="759" spans="5:6" ht="10.199999999999999" x14ac:dyDescent="0.2">
      <c r="E759" s="179"/>
      <c r="F759" s="179"/>
    </row>
    <row r="760" spans="5:6" ht="10.199999999999999" x14ac:dyDescent="0.2">
      <c r="E760" s="179"/>
      <c r="F760" s="179"/>
    </row>
    <row r="761" spans="5:6" ht="10.199999999999999" x14ac:dyDescent="0.2">
      <c r="E761" s="179"/>
      <c r="F761" s="179"/>
    </row>
    <row r="762" spans="5:6" ht="10.199999999999999" x14ac:dyDescent="0.2">
      <c r="E762" s="179"/>
      <c r="F762" s="179"/>
    </row>
    <row r="763" spans="5:6" ht="10.199999999999999" x14ac:dyDescent="0.2">
      <c r="E763" s="179"/>
      <c r="F763" s="179"/>
    </row>
    <row r="764" spans="5:6" ht="10.199999999999999" x14ac:dyDescent="0.2">
      <c r="E764" s="179"/>
      <c r="F764" s="179"/>
    </row>
    <row r="765" spans="5:6" ht="10.199999999999999" x14ac:dyDescent="0.2">
      <c r="E765" s="179"/>
      <c r="F765" s="179"/>
    </row>
    <row r="766" spans="5:6" ht="10.199999999999999" x14ac:dyDescent="0.2">
      <c r="E766" s="179"/>
      <c r="F766" s="179"/>
    </row>
    <row r="767" spans="5:6" ht="10.199999999999999" x14ac:dyDescent="0.2">
      <c r="E767" s="179"/>
      <c r="F767" s="179"/>
    </row>
    <row r="768" spans="5:6" ht="10.199999999999999" x14ac:dyDescent="0.2">
      <c r="E768" s="179"/>
      <c r="F768" s="179"/>
    </row>
    <row r="769" spans="5:6" ht="10.199999999999999" x14ac:dyDescent="0.2">
      <c r="E769" s="179"/>
      <c r="F769" s="179"/>
    </row>
    <row r="770" spans="5:6" ht="10.199999999999999" x14ac:dyDescent="0.2">
      <c r="E770" s="179"/>
      <c r="F770" s="179"/>
    </row>
    <row r="771" spans="5:6" ht="10.199999999999999" x14ac:dyDescent="0.2">
      <c r="E771" s="179"/>
      <c r="F771" s="179"/>
    </row>
    <row r="772" spans="5:6" ht="10.199999999999999" x14ac:dyDescent="0.2">
      <c r="E772" s="179"/>
      <c r="F772" s="179"/>
    </row>
    <row r="773" spans="5:6" ht="10.199999999999999" x14ac:dyDescent="0.2">
      <c r="E773" s="179"/>
      <c r="F773" s="179"/>
    </row>
    <row r="774" spans="5:6" ht="10.199999999999999" x14ac:dyDescent="0.2">
      <c r="E774" s="179"/>
      <c r="F774" s="179"/>
    </row>
    <row r="775" spans="5:6" ht="10.199999999999999" x14ac:dyDescent="0.2">
      <c r="E775" s="179"/>
      <c r="F775" s="179"/>
    </row>
    <row r="776" spans="5:6" ht="10.199999999999999" x14ac:dyDescent="0.2">
      <c r="E776" s="179"/>
      <c r="F776" s="179"/>
    </row>
    <row r="777" spans="5:6" ht="10.199999999999999" x14ac:dyDescent="0.2">
      <c r="E777" s="179"/>
      <c r="F777" s="179"/>
    </row>
    <row r="778" spans="5:6" ht="10.199999999999999" x14ac:dyDescent="0.2">
      <c r="E778" s="179"/>
      <c r="F778" s="179"/>
    </row>
    <row r="779" spans="5:6" ht="10.199999999999999" x14ac:dyDescent="0.2">
      <c r="E779" s="179"/>
      <c r="F779" s="179"/>
    </row>
    <row r="780" spans="5:6" ht="10.199999999999999" x14ac:dyDescent="0.2">
      <c r="E780" s="179"/>
      <c r="F780" s="179"/>
    </row>
    <row r="781" spans="5:6" ht="10.199999999999999" x14ac:dyDescent="0.2">
      <c r="E781" s="179"/>
      <c r="F781" s="179"/>
    </row>
    <row r="782" spans="5:6" ht="10.199999999999999" x14ac:dyDescent="0.2">
      <c r="E782" s="179"/>
      <c r="F782" s="179"/>
    </row>
    <row r="783" spans="5:6" ht="10.199999999999999" x14ac:dyDescent="0.2">
      <c r="E783" s="179"/>
      <c r="F783" s="179"/>
    </row>
    <row r="784" spans="5:6" ht="10.199999999999999" x14ac:dyDescent="0.2">
      <c r="E784" s="179"/>
      <c r="F784" s="179"/>
    </row>
    <row r="785" spans="5:6" ht="10.199999999999999" x14ac:dyDescent="0.2">
      <c r="E785" s="179"/>
      <c r="F785" s="179"/>
    </row>
    <row r="786" spans="5:6" ht="10.199999999999999" x14ac:dyDescent="0.2">
      <c r="E786" s="179"/>
      <c r="F786" s="179"/>
    </row>
    <row r="787" spans="5:6" ht="10.199999999999999" x14ac:dyDescent="0.2">
      <c r="E787" s="179"/>
      <c r="F787" s="179"/>
    </row>
    <row r="788" spans="5:6" ht="10.199999999999999" x14ac:dyDescent="0.2">
      <c r="E788" s="179"/>
      <c r="F788" s="179"/>
    </row>
    <row r="789" spans="5:6" ht="10.199999999999999" x14ac:dyDescent="0.2">
      <c r="E789" s="179"/>
      <c r="F789" s="179"/>
    </row>
    <row r="790" spans="5:6" ht="10.199999999999999" x14ac:dyDescent="0.2">
      <c r="E790" s="179"/>
      <c r="F790" s="179"/>
    </row>
    <row r="791" spans="5:6" ht="10.199999999999999" x14ac:dyDescent="0.2">
      <c r="E791" s="179"/>
      <c r="F791" s="179"/>
    </row>
    <row r="792" spans="5:6" ht="10.199999999999999" x14ac:dyDescent="0.2">
      <c r="E792" s="179"/>
      <c r="F792" s="179"/>
    </row>
    <row r="793" spans="5:6" ht="10.199999999999999" x14ac:dyDescent="0.2">
      <c r="E793" s="179"/>
      <c r="F793" s="179"/>
    </row>
    <row r="794" spans="5:6" ht="10.199999999999999" x14ac:dyDescent="0.2">
      <c r="E794" s="179"/>
      <c r="F794" s="179"/>
    </row>
    <row r="795" spans="5:6" ht="10.199999999999999" x14ac:dyDescent="0.2">
      <c r="E795" s="179"/>
      <c r="F795" s="179"/>
    </row>
    <row r="796" spans="5:6" ht="10.199999999999999" x14ac:dyDescent="0.2">
      <c r="E796" s="179"/>
      <c r="F796" s="179"/>
    </row>
    <row r="797" spans="5:6" ht="10.199999999999999" x14ac:dyDescent="0.2">
      <c r="E797" s="179"/>
      <c r="F797" s="179"/>
    </row>
    <row r="798" spans="5:6" ht="10.199999999999999" x14ac:dyDescent="0.2">
      <c r="E798" s="179"/>
      <c r="F798" s="179"/>
    </row>
    <row r="799" spans="5:6" ht="10.199999999999999" x14ac:dyDescent="0.2">
      <c r="E799" s="179"/>
      <c r="F799" s="179"/>
    </row>
    <row r="800" spans="5:6" ht="10.199999999999999" x14ac:dyDescent="0.2">
      <c r="E800" s="179"/>
      <c r="F800" s="179"/>
    </row>
    <row r="801" spans="5:6" ht="10.199999999999999" x14ac:dyDescent="0.2">
      <c r="E801" s="179"/>
      <c r="F801" s="179"/>
    </row>
    <row r="802" spans="5:6" ht="10.199999999999999" x14ac:dyDescent="0.2">
      <c r="E802" s="179"/>
      <c r="F802" s="179"/>
    </row>
    <row r="803" spans="5:6" ht="10.199999999999999" x14ac:dyDescent="0.2">
      <c r="E803" s="179"/>
      <c r="F803" s="179"/>
    </row>
    <row r="804" spans="5:6" ht="10.199999999999999" x14ac:dyDescent="0.2">
      <c r="E804" s="179"/>
      <c r="F804" s="179"/>
    </row>
    <row r="805" spans="5:6" ht="10.199999999999999" x14ac:dyDescent="0.2">
      <c r="E805" s="179"/>
      <c r="F805" s="179"/>
    </row>
    <row r="806" spans="5:6" ht="10.199999999999999" x14ac:dyDescent="0.2">
      <c r="E806" s="179"/>
      <c r="F806" s="179"/>
    </row>
    <row r="807" spans="5:6" ht="10.199999999999999" x14ac:dyDescent="0.2">
      <c r="E807" s="179"/>
      <c r="F807" s="179"/>
    </row>
    <row r="808" spans="5:6" ht="10.199999999999999" x14ac:dyDescent="0.2">
      <c r="E808" s="179"/>
      <c r="F808" s="179"/>
    </row>
    <row r="809" spans="5:6" ht="10.199999999999999" x14ac:dyDescent="0.2">
      <c r="E809" s="179"/>
      <c r="F809" s="179"/>
    </row>
    <row r="810" spans="5:6" ht="10.199999999999999" x14ac:dyDescent="0.2">
      <c r="E810" s="179"/>
      <c r="F810" s="179"/>
    </row>
    <row r="811" spans="5:6" ht="10.199999999999999" x14ac:dyDescent="0.2">
      <c r="E811" s="179"/>
      <c r="F811" s="179"/>
    </row>
    <row r="812" spans="5:6" ht="10.199999999999999" x14ac:dyDescent="0.2">
      <c r="E812" s="179"/>
      <c r="F812" s="179"/>
    </row>
    <row r="813" spans="5:6" ht="10.199999999999999" x14ac:dyDescent="0.2">
      <c r="E813" s="179"/>
      <c r="F813" s="179"/>
    </row>
    <row r="814" spans="5:6" ht="10.199999999999999" x14ac:dyDescent="0.2">
      <c r="E814" s="179"/>
      <c r="F814" s="179"/>
    </row>
    <row r="815" spans="5:6" ht="10.199999999999999" x14ac:dyDescent="0.2">
      <c r="E815" s="179"/>
      <c r="F815" s="179"/>
    </row>
    <row r="816" spans="5:6" ht="10.199999999999999" x14ac:dyDescent="0.2">
      <c r="E816" s="179"/>
      <c r="F816" s="179"/>
    </row>
    <row r="817" spans="5:6" ht="10.199999999999999" x14ac:dyDescent="0.2">
      <c r="E817" s="179"/>
      <c r="F817" s="179"/>
    </row>
    <row r="818" spans="5:6" ht="10.199999999999999" x14ac:dyDescent="0.2">
      <c r="E818" s="179"/>
      <c r="F818" s="179"/>
    </row>
    <row r="819" spans="5:6" ht="10.199999999999999" x14ac:dyDescent="0.2">
      <c r="E819" s="179"/>
      <c r="F819" s="179"/>
    </row>
    <row r="820" spans="5:6" ht="10.199999999999999" x14ac:dyDescent="0.2">
      <c r="E820" s="179"/>
      <c r="F820" s="179"/>
    </row>
    <row r="821" spans="5:6" ht="10.199999999999999" x14ac:dyDescent="0.2">
      <c r="E821" s="179"/>
      <c r="F821" s="179"/>
    </row>
    <row r="822" spans="5:6" ht="10.199999999999999" x14ac:dyDescent="0.2">
      <c r="E822" s="179"/>
      <c r="F822" s="179"/>
    </row>
    <row r="823" spans="5:6" ht="10.199999999999999" x14ac:dyDescent="0.2">
      <c r="E823" s="179"/>
      <c r="F823" s="179"/>
    </row>
    <row r="824" spans="5:6" ht="10.199999999999999" x14ac:dyDescent="0.2">
      <c r="E824" s="179"/>
      <c r="F824" s="179"/>
    </row>
    <row r="825" spans="5:6" ht="10.199999999999999" x14ac:dyDescent="0.2">
      <c r="E825" s="179"/>
      <c r="F825" s="179"/>
    </row>
    <row r="826" spans="5:6" ht="10.199999999999999" x14ac:dyDescent="0.2">
      <c r="E826" s="179"/>
      <c r="F826" s="179"/>
    </row>
    <row r="827" spans="5:6" ht="10.199999999999999" x14ac:dyDescent="0.2">
      <c r="E827" s="179"/>
      <c r="F827" s="179"/>
    </row>
    <row r="828" spans="5:6" ht="10.199999999999999" x14ac:dyDescent="0.2">
      <c r="E828" s="179"/>
      <c r="F828" s="179"/>
    </row>
    <row r="829" spans="5:6" ht="10.199999999999999" x14ac:dyDescent="0.2">
      <c r="E829" s="179"/>
      <c r="F829" s="179"/>
    </row>
    <row r="830" spans="5:6" ht="10.199999999999999" x14ac:dyDescent="0.2">
      <c r="E830" s="179"/>
      <c r="F830" s="179"/>
    </row>
    <row r="831" spans="5:6" ht="10.199999999999999" x14ac:dyDescent="0.2">
      <c r="E831" s="179"/>
      <c r="F831" s="179"/>
    </row>
    <row r="832" spans="5:6" ht="10.199999999999999" x14ac:dyDescent="0.2">
      <c r="E832" s="179"/>
      <c r="F832" s="179"/>
    </row>
    <row r="833" spans="5:6" ht="10.199999999999999" x14ac:dyDescent="0.2">
      <c r="E833" s="179"/>
      <c r="F833" s="179"/>
    </row>
    <row r="834" spans="5:6" ht="10.199999999999999" x14ac:dyDescent="0.2">
      <c r="E834" s="179"/>
      <c r="F834" s="179"/>
    </row>
    <row r="835" spans="5:6" ht="10.199999999999999" x14ac:dyDescent="0.2">
      <c r="E835" s="179"/>
      <c r="F835" s="179"/>
    </row>
    <row r="836" spans="5:6" ht="10.199999999999999" x14ac:dyDescent="0.2">
      <c r="E836" s="179"/>
      <c r="F836" s="179"/>
    </row>
    <row r="837" spans="5:6" ht="10.199999999999999" x14ac:dyDescent="0.2">
      <c r="E837" s="179"/>
      <c r="F837" s="179"/>
    </row>
    <row r="838" spans="5:6" ht="10.199999999999999" x14ac:dyDescent="0.2">
      <c r="E838" s="179"/>
      <c r="F838" s="179"/>
    </row>
    <row r="839" spans="5:6" ht="10.199999999999999" x14ac:dyDescent="0.2">
      <c r="E839" s="179"/>
      <c r="F839" s="179"/>
    </row>
    <row r="840" spans="5:6" ht="10.199999999999999" x14ac:dyDescent="0.2">
      <c r="E840" s="179"/>
      <c r="F840" s="179"/>
    </row>
    <row r="841" spans="5:6" ht="10.199999999999999" x14ac:dyDescent="0.2">
      <c r="E841" s="179"/>
      <c r="F841" s="179"/>
    </row>
    <row r="842" spans="5:6" ht="10.199999999999999" x14ac:dyDescent="0.2">
      <c r="E842" s="179"/>
      <c r="F842" s="179"/>
    </row>
    <row r="843" spans="5:6" ht="10.199999999999999" x14ac:dyDescent="0.2">
      <c r="E843" s="179"/>
      <c r="F843" s="179"/>
    </row>
    <row r="844" spans="5:6" ht="10.199999999999999" x14ac:dyDescent="0.2">
      <c r="E844" s="179"/>
      <c r="F844" s="179"/>
    </row>
    <row r="845" spans="5:6" ht="10.199999999999999" x14ac:dyDescent="0.2">
      <c r="E845" s="179"/>
      <c r="F845" s="179"/>
    </row>
    <row r="846" spans="5:6" ht="10.199999999999999" x14ac:dyDescent="0.2">
      <c r="E846" s="179"/>
      <c r="F846" s="179"/>
    </row>
    <row r="847" spans="5:6" ht="10.199999999999999" x14ac:dyDescent="0.2">
      <c r="E847" s="179"/>
      <c r="F847" s="179"/>
    </row>
    <row r="848" spans="5:6" ht="10.199999999999999" x14ac:dyDescent="0.2">
      <c r="E848" s="179"/>
      <c r="F848" s="179"/>
    </row>
    <row r="849" spans="5:6" ht="10.199999999999999" x14ac:dyDescent="0.2">
      <c r="E849" s="179"/>
      <c r="F849" s="179"/>
    </row>
    <row r="850" spans="5:6" ht="10.199999999999999" x14ac:dyDescent="0.2">
      <c r="E850" s="179"/>
      <c r="F850" s="179"/>
    </row>
    <row r="851" spans="5:6" ht="10.199999999999999" x14ac:dyDescent="0.2">
      <c r="E851" s="179"/>
      <c r="F851" s="179"/>
    </row>
    <row r="852" spans="5:6" ht="10.199999999999999" x14ac:dyDescent="0.2">
      <c r="E852" s="179"/>
      <c r="F852" s="179"/>
    </row>
    <row r="853" spans="5:6" ht="10.199999999999999" x14ac:dyDescent="0.2">
      <c r="E853" s="179"/>
      <c r="F853" s="179"/>
    </row>
    <row r="854" spans="5:6" ht="10.199999999999999" x14ac:dyDescent="0.2">
      <c r="E854" s="179"/>
      <c r="F854" s="179"/>
    </row>
    <row r="855" spans="5:6" ht="10.199999999999999" x14ac:dyDescent="0.2">
      <c r="E855" s="179"/>
      <c r="F855" s="179"/>
    </row>
    <row r="856" spans="5:6" ht="10.199999999999999" x14ac:dyDescent="0.2">
      <c r="E856" s="179"/>
      <c r="F856" s="179"/>
    </row>
    <row r="857" spans="5:6" ht="10.199999999999999" x14ac:dyDescent="0.2">
      <c r="E857" s="179"/>
      <c r="F857" s="179"/>
    </row>
    <row r="858" spans="5:6" ht="10.199999999999999" x14ac:dyDescent="0.2">
      <c r="E858" s="179"/>
      <c r="F858" s="179"/>
    </row>
    <row r="859" spans="5:6" ht="10.199999999999999" x14ac:dyDescent="0.2">
      <c r="E859" s="179"/>
      <c r="F859" s="179"/>
    </row>
    <row r="860" spans="5:6" ht="10.199999999999999" x14ac:dyDescent="0.2">
      <c r="E860" s="179"/>
      <c r="F860" s="179"/>
    </row>
    <row r="861" spans="5:6" ht="10.199999999999999" x14ac:dyDescent="0.2">
      <c r="E861" s="179"/>
      <c r="F861" s="179"/>
    </row>
    <row r="862" spans="5:6" ht="10.199999999999999" x14ac:dyDescent="0.2">
      <c r="E862" s="179"/>
      <c r="F862" s="179"/>
    </row>
    <row r="863" spans="5:6" ht="10.199999999999999" x14ac:dyDescent="0.2">
      <c r="E863" s="179"/>
      <c r="F863" s="179"/>
    </row>
    <row r="864" spans="5:6" ht="10.199999999999999" x14ac:dyDescent="0.2">
      <c r="E864" s="179"/>
      <c r="F864" s="179"/>
    </row>
    <row r="865" spans="5:6" ht="10.199999999999999" x14ac:dyDescent="0.2">
      <c r="E865" s="179"/>
      <c r="F865" s="179"/>
    </row>
    <row r="866" spans="5:6" ht="10.199999999999999" x14ac:dyDescent="0.2">
      <c r="E866" s="179"/>
      <c r="F866" s="179"/>
    </row>
    <row r="867" spans="5:6" ht="10.199999999999999" x14ac:dyDescent="0.2">
      <c r="E867" s="179"/>
      <c r="F867" s="179"/>
    </row>
    <row r="868" spans="5:6" ht="10.199999999999999" x14ac:dyDescent="0.2">
      <c r="E868" s="179"/>
      <c r="F868" s="179"/>
    </row>
    <row r="869" spans="5:6" ht="10.199999999999999" x14ac:dyDescent="0.2">
      <c r="E869" s="179"/>
      <c r="F869" s="179"/>
    </row>
    <row r="870" spans="5:6" ht="10.199999999999999" x14ac:dyDescent="0.2">
      <c r="E870" s="179"/>
      <c r="F870" s="179"/>
    </row>
    <row r="871" spans="5:6" ht="10.199999999999999" x14ac:dyDescent="0.2">
      <c r="E871" s="179"/>
      <c r="F871" s="179"/>
    </row>
    <row r="872" spans="5:6" ht="10.199999999999999" x14ac:dyDescent="0.2">
      <c r="E872" s="179"/>
      <c r="F872" s="179"/>
    </row>
    <row r="873" spans="5:6" ht="10.199999999999999" x14ac:dyDescent="0.2">
      <c r="E873" s="179"/>
      <c r="F873" s="179"/>
    </row>
    <row r="874" spans="5:6" ht="10.199999999999999" x14ac:dyDescent="0.2">
      <c r="E874" s="179"/>
      <c r="F874" s="179"/>
    </row>
    <row r="875" spans="5:6" ht="10.199999999999999" x14ac:dyDescent="0.2">
      <c r="E875" s="179"/>
      <c r="F875" s="179"/>
    </row>
    <row r="876" spans="5:6" ht="10.199999999999999" x14ac:dyDescent="0.2">
      <c r="E876" s="179"/>
      <c r="F876" s="179"/>
    </row>
    <row r="877" spans="5:6" ht="10.199999999999999" x14ac:dyDescent="0.2">
      <c r="E877" s="179"/>
      <c r="F877" s="179"/>
    </row>
    <row r="878" spans="5:6" ht="10.199999999999999" x14ac:dyDescent="0.2">
      <c r="E878" s="179"/>
      <c r="F878" s="179"/>
    </row>
    <row r="879" spans="5:6" ht="10.199999999999999" x14ac:dyDescent="0.2">
      <c r="E879" s="179"/>
      <c r="F879" s="179"/>
    </row>
    <row r="880" spans="5:6" ht="10.199999999999999" x14ac:dyDescent="0.2">
      <c r="E880" s="179"/>
      <c r="F880" s="179"/>
    </row>
    <row r="881" spans="5:6" ht="10.199999999999999" x14ac:dyDescent="0.2">
      <c r="E881" s="179"/>
      <c r="F881" s="179"/>
    </row>
    <row r="882" spans="5:6" ht="10.199999999999999" x14ac:dyDescent="0.2">
      <c r="E882" s="179"/>
      <c r="F882" s="179"/>
    </row>
    <row r="883" spans="5:6" ht="10.199999999999999" x14ac:dyDescent="0.2">
      <c r="E883" s="179"/>
      <c r="F883" s="179"/>
    </row>
    <row r="884" spans="5:6" ht="10.199999999999999" x14ac:dyDescent="0.2">
      <c r="E884" s="179"/>
      <c r="F884" s="179"/>
    </row>
    <row r="885" spans="5:6" ht="10.199999999999999" x14ac:dyDescent="0.2">
      <c r="E885" s="179"/>
      <c r="F885" s="179"/>
    </row>
    <row r="886" spans="5:6" ht="10.199999999999999" x14ac:dyDescent="0.2">
      <c r="E886" s="179"/>
      <c r="F886" s="179"/>
    </row>
    <row r="887" spans="5:6" ht="10.199999999999999" x14ac:dyDescent="0.2">
      <c r="E887" s="179"/>
      <c r="F887" s="179"/>
    </row>
    <row r="888" spans="5:6" ht="10.199999999999999" x14ac:dyDescent="0.2">
      <c r="E888" s="179"/>
      <c r="F888" s="179"/>
    </row>
    <row r="889" spans="5:6" ht="10.199999999999999" x14ac:dyDescent="0.2">
      <c r="E889" s="179"/>
      <c r="F889" s="179"/>
    </row>
    <row r="890" spans="5:6" ht="10.199999999999999" x14ac:dyDescent="0.2">
      <c r="E890" s="179"/>
      <c r="F890" s="179"/>
    </row>
    <row r="891" spans="5:6" ht="10.199999999999999" x14ac:dyDescent="0.2">
      <c r="E891" s="179"/>
      <c r="F891" s="179"/>
    </row>
    <row r="892" spans="5:6" ht="10.199999999999999" x14ac:dyDescent="0.2">
      <c r="E892" s="179"/>
      <c r="F892" s="179"/>
    </row>
    <row r="893" spans="5:6" ht="10.199999999999999" x14ac:dyDescent="0.2">
      <c r="E893" s="179"/>
      <c r="F893" s="179"/>
    </row>
    <row r="894" spans="5:6" ht="10.199999999999999" x14ac:dyDescent="0.2">
      <c r="E894" s="179"/>
      <c r="F894" s="179"/>
    </row>
    <row r="895" spans="5:6" ht="10.199999999999999" x14ac:dyDescent="0.2">
      <c r="E895" s="179"/>
      <c r="F895" s="179"/>
    </row>
    <row r="896" spans="5:6" ht="10.199999999999999" x14ac:dyDescent="0.2">
      <c r="E896" s="179"/>
      <c r="F896" s="179"/>
    </row>
    <row r="897" spans="5:6" ht="10.199999999999999" x14ac:dyDescent="0.2">
      <c r="E897" s="179"/>
      <c r="F897" s="179"/>
    </row>
    <row r="898" spans="5:6" ht="10.199999999999999" x14ac:dyDescent="0.2">
      <c r="E898" s="179"/>
      <c r="F898" s="179"/>
    </row>
    <row r="899" spans="5:6" ht="10.199999999999999" x14ac:dyDescent="0.2">
      <c r="E899" s="179"/>
      <c r="F899" s="179"/>
    </row>
    <row r="900" spans="5:6" ht="10.199999999999999" x14ac:dyDescent="0.2">
      <c r="E900" s="179"/>
      <c r="F900" s="179"/>
    </row>
    <row r="901" spans="5:6" ht="10.199999999999999" x14ac:dyDescent="0.2">
      <c r="E901" s="179"/>
      <c r="F901" s="179"/>
    </row>
    <row r="902" spans="5:6" ht="10.199999999999999" x14ac:dyDescent="0.2">
      <c r="E902" s="179"/>
      <c r="F902" s="179"/>
    </row>
    <row r="903" spans="5:6" ht="10.199999999999999" x14ac:dyDescent="0.2">
      <c r="E903" s="179"/>
      <c r="F903" s="179"/>
    </row>
    <row r="904" spans="5:6" ht="10.199999999999999" x14ac:dyDescent="0.2">
      <c r="E904" s="179"/>
      <c r="F904" s="179"/>
    </row>
    <row r="905" spans="5:6" ht="10.199999999999999" x14ac:dyDescent="0.2">
      <c r="E905" s="179"/>
      <c r="F905" s="179"/>
    </row>
    <row r="906" spans="5:6" ht="10.199999999999999" x14ac:dyDescent="0.2">
      <c r="E906" s="179"/>
      <c r="F906" s="179"/>
    </row>
    <row r="907" spans="5:6" ht="10.199999999999999" x14ac:dyDescent="0.2">
      <c r="E907" s="179"/>
      <c r="F907" s="179"/>
    </row>
    <row r="908" spans="5:6" ht="10.199999999999999" x14ac:dyDescent="0.2">
      <c r="E908" s="179"/>
      <c r="F908" s="179"/>
    </row>
    <row r="909" spans="5:6" ht="10.199999999999999" x14ac:dyDescent="0.2">
      <c r="E909" s="179"/>
      <c r="F909" s="179"/>
    </row>
    <row r="910" spans="5:6" ht="10.199999999999999" x14ac:dyDescent="0.2">
      <c r="E910" s="179"/>
      <c r="F910" s="179"/>
    </row>
    <row r="911" spans="5:6" ht="10.199999999999999" x14ac:dyDescent="0.2">
      <c r="E911" s="179"/>
      <c r="F911" s="179"/>
    </row>
    <row r="912" spans="5:6" ht="10.199999999999999" x14ac:dyDescent="0.2">
      <c r="E912" s="179"/>
      <c r="F912" s="179"/>
    </row>
    <row r="913" spans="5:6" ht="10.199999999999999" x14ac:dyDescent="0.2">
      <c r="E913" s="179"/>
      <c r="F913" s="179"/>
    </row>
    <row r="914" spans="5:6" ht="10.199999999999999" x14ac:dyDescent="0.2">
      <c r="E914" s="179"/>
      <c r="F914" s="179"/>
    </row>
    <row r="915" spans="5:6" ht="10.199999999999999" x14ac:dyDescent="0.2">
      <c r="E915" s="179"/>
      <c r="F915" s="179"/>
    </row>
    <row r="916" spans="5:6" ht="10.199999999999999" x14ac:dyDescent="0.2">
      <c r="E916" s="179"/>
      <c r="F916" s="179"/>
    </row>
    <row r="917" spans="5:6" ht="10.199999999999999" x14ac:dyDescent="0.2">
      <c r="E917" s="179"/>
      <c r="F917" s="179"/>
    </row>
    <row r="918" spans="5:6" ht="10.199999999999999" x14ac:dyDescent="0.2">
      <c r="E918" s="179"/>
      <c r="F918" s="179"/>
    </row>
    <row r="919" spans="5:6" ht="10.199999999999999" x14ac:dyDescent="0.2">
      <c r="E919" s="179"/>
      <c r="F919" s="179"/>
    </row>
    <row r="920" spans="5:6" ht="10.199999999999999" x14ac:dyDescent="0.2">
      <c r="E920" s="179"/>
      <c r="F920" s="179"/>
    </row>
    <row r="921" spans="5:6" ht="10.199999999999999" x14ac:dyDescent="0.2">
      <c r="E921" s="179"/>
      <c r="F921" s="179"/>
    </row>
    <row r="922" spans="5:6" ht="10.199999999999999" x14ac:dyDescent="0.2">
      <c r="E922" s="179"/>
      <c r="F922" s="179"/>
    </row>
    <row r="923" spans="5:6" ht="10.199999999999999" x14ac:dyDescent="0.2">
      <c r="E923" s="179"/>
      <c r="F923" s="179"/>
    </row>
    <row r="924" spans="5:6" ht="10.199999999999999" x14ac:dyDescent="0.2">
      <c r="E924" s="179"/>
      <c r="F924" s="179"/>
    </row>
    <row r="925" spans="5:6" ht="10.199999999999999" x14ac:dyDescent="0.2">
      <c r="E925" s="179"/>
      <c r="F925" s="179"/>
    </row>
    <row r="926" spans="5:6" ht="10.199999999999999" x14ac:dyDescent="0.2">
      <c r="E926" s="179"/>
      <c r="F926" s="179"/>
    </row>
    <row r="927" spans="5:6" ht="10.199999999999999" x14ac:dyDescent="0.2">
      <c r="E927" s="179"/>
      <c r="F927" s="179"/>
    </row>
    <row r="928" spans="5:6" ht="10.199999999999999" x14ac:dyDescent="0.2">
      <c r="E928" s="179"/>
      <c r="F928" s="179"/>
    </row>
    <row r="929" spans="5:6" ht="10.199999999999999" x14ac:dyDescent="0.2">
      <c r="E929" s="179"/>
      <c r="F929" s="179"/>
    </row>
    <row r="930" spans="5:6" ht="10.199999999999999" x14ac:dyDescent="0.2">
      <c r="E930" s="179"/>
      <c r="F930" s="179"/>
    </row>
    <row r="931" spans="5:6" ht="10.199999999999999" x14ac:dyDescent="0.2">
      <c r="E931" s="179"/>
      <c r="F931" s="179"/>
    </row>
    <row r="932" spans="5:6" ht="10.199999999999999" x14ac:dyDescent="0.2">
      <c r="E932" s="179"/>
      <c r="F932" s="179"/>
    </row>
    <row r="933" spans="5:6" ht="10.199999999999999" x14ac:dyDescent="0.2">
      <c r="E933" s="179"/>
      <c r="F933" s="179"/>
    </row>
    <row r="934" spans="5:6" ht="10.199999999999999" x14ac:dyDescent="0.2">
      <c r="E934" s="179"/>
      <c r="F934" s="179"/>
    </row>
    <row r="935" spans="5:6" ht="10.199999999999999" x14ac:dyDescent="0.2">
      <c r="E935" s="179"/>
      <c r="F935" s="179"/>
    </row>
    <row r="936" spans="5:6" ht="10.199999999999999" x14ac:dyDescent="0.2">
      <c r="E936" s="179"/>
      <c r="F936" s="179"/>
    </row>
    <row r="937" spans="5:6" ht="10.199999999999999" x14ac:dyDescent="0.2">
      <c r="E937" s="179"/>
      <c r="F937" s="179"/>
    </row>
    <row r="938" spans="5:6" ht="10.199999999999999" x14ac:dyDescent="0.2">
      <c r="E938" s="179"/>
      <c r="F938" s="179"/>
    </row>
    <row r="939" spans="5:6" ht="10.199999999999999" x14ac:dyDescent="0.2">
      <c r="E939" s="179"/>
      <c r="F939" s="179"/>
    </row>
    <row r="940" spans="5:6" ht="10.199999999999999" x14ac:dyDescent="0.2">
      <c r="E940" s="179"/>
      <c r="F940" s="179"/>
    </row>
    <row r="941" spans="5:6" ht="10.199999999999999" x14ac:dyDescent="0.2">
      <c r="E941" s="179"/>
      <c r="F941" s="179"/>
    </row>
    <row r="942" spans="5:6" ht="10.199999999999999" x14ac:dyDescent="0.2">
      <c r="E942" s="179"/>
      <c r="F942" s="179"/>
    </row>
    <row r="943" spans="5:6" ht="10.199999999999999" x14ac:dyDescent="0.2">
      <c r="E943" s="179"/>
      <c r="F943" s="179"/>
    </row>
    <row r="944" spans="5:6" ht="10.199999999999999" x14ac:dyDescent="0.2">
      <c r="E944" s="179"/>
      <c r="F944" s="179"/>
    </row>
    <row r="945" spans="5:6" ht="10.199999999999999" x14ac:dyDescent="0.2">
      <c r="E945" s="179"/>
      <c r="F945" s="179"/>
    </row>
    <row r="946" spans="5:6" ht="10.199999999999999" x14ac:dyDescent="0.2">
      <c r="E946" s="179"/>
      <c r="F946" s="179"/>
    </row>
    <row r="947" spans="5:6" ht="10.199999999999999" x14ac:dyDescent="0.2">
      <c r="E947" s="179"/>
      <c r="F947" s="179"/>
    </row>
    <row r="948" spans="5:6" ht="10.199999999999999" x14ac:dyDescent="0.2">
      <c r="E948" s="179"/>
      <c r="F948" s="179"/>
    </row>
    <row r="949" spans="5:6" ht="10.199999999999999" x14ac:dyDescent="0.2">
      <c r="E949" s="179"/>
      <c r="F949" s="179"/>
    </row>
    <row r="950" spans="5:6" ht="10.199999999999999" x14ac:dyDescent="0.2">
      <c r="E950" s="179"/>
      <c r="F950" s="179"/>
    </row>
    <row r="951" spans="5:6" ht="10.199999999999999" x14ac:dyDescent="0.2">
      <c r="E951" s="179"/>
      <c r="F951" s="179"/>
    </row>
    <row r="952" spans="5:6" ht="10.199999999999999" x14ac:dyDescent="0.2">
      <c r="E952" s="179"/>
      <c r="F952" s="179"/>
    </row>
    <row r="953" spans="5:6" ht="10.199999999999999" x14ac:dyDescent="0.2">
      <c r="E953" s="179"/>
      <c r="F953" s="179"/>
    </row>
    <row r="954" spans="5:6" ht="10.199999999999999" x14ac:dyDescent="0.2">
      <c r="E954" s="179"/>
      <c r="F954" s="179"/>
    </row>
    <row r="955" spans="5:6" ht="10.199999999999999" x14ac:dyDescent="0.2">
      <c r="E955" s="179"/>
      <c r="F955" s="179"/>
    </row>
    <row r="956" spans="5:6" ht="10.199999999999999" x14ac:dyDescent="0.2">
      <c r="E956" s="179"/>
      <c r="F956" s="179"/>
    </row>
    <row r="957" spans="5:6" ht="10.199999999999999" x14ac:dyDescent="0.2">
      <c r="E957" s="179"/>
      <c r="F957" s="179"/>
    </row>
    <row r="958" spans="5:6" ht="10.199999999999999" x14ac:dyDescent="0.2">
      <c r="E958" s="179"/>
      <c r="F958" s="179"/>
    </row>
    <row r="959" spans="5:6" ht="10.199999999999999" x14ac:dyDescent="0.2">
      <c r="E959" s="179"/>
      <c r="F959" s="179"/>
    </row>
    <row r="960" spans="5:6" ht="10.199999999999999" x14ac:dyDescent="0.2">
      <c r="E960" s="179"/>
      <c r="F960" s="179"/>
    </row>
    <row r="961" spans="5:6" ht="10.199999999999999" x14ac:dyDescent="0.2">
      <c r="E961" s="179"/>
      <c r="F961" s="179"/>
    </row>
    <row r="962" spans="5:6" ht="10.199999999999999" x14ac:dyDescent="0.2">
      <c r="E962" s="179"/>
      <c r="F962" s="179"/>
    </row>
    <row r="963" spans="5:6" ht="10.199999999999999" x14ac:dyDescent="0.2">
      <c r="E963" s="179"/>
      <c r="F963" s="179"/>
    </row>
    <row r="964" spans="5:6" ht="10.199999999999999" x14ac:dyDescent="0.2">
      <c r="E964" s="179"/>
      <c r="F964" s="179"/>
    </row>
    <row r="965" spans="5:6" ht="10.199999999999999" x14ac:dyDescent="0.2">
      <c r="E965" s="179"/>
      <c r="F965" s="179"/>
    </row>
    <row r="966" spans="5:6" ht="10.199999999999999" x14ac:dyDescent="0.2">
      <c r="E966" s="179"/>
      <c r="F966" s="179"/>
    </row>
    <row r="967" spans="5:6" ht="10.199999999999999" x14ac:dyDescent="0.2">
      <c r="E967" s="179"/>
      <c r="F967" s="179"/>
    </row>
    <row r="968" spans="5:6" ht="10.199999999999999" x14ac:dyDescent="0.2">
      <c r="E968" s="179"/>
      <c r="F968" s="179"/>
    </row>
    <row r="969" spans="5:6" ht="10.199999999999999" x14ac:dyDescent="0.2">
      <c r="E969" s="179"/>
      <c r="F969" s="179"/>
    </row>
    <row r="970" spans="5:6" ht="10.199999999999999" x14ac:dyDescent="0.2">
      <c r="E970" s="179"/>
      <c r="F970" s="179"/>
    </row>
    <row r="971" spans="5:6" ht="10.199999999999999" x14ac:dyDescent="0.2">
      <c r="E971" s="179"/>
      <c r="F971" s="179"/>
    </row>
    <row r="972" spans="5:6" ht="10.199999999999999" x14ac:dyDescent="0.2">
      <c r="E972" s="179"/>
      <c r="F972" s="179"/>
    </row>
    <row r="973" spans="5:6" ht="10.199999999999999" x14ac:dyDescent="0.2">
      <c r="E973" s="179"/>
      <c r="F973" s="179"/>
    </row>
    <row r="974" spans="5:6" ht="10.199999999999999" x14ac:dyDescent="0.2">
      <c r="E974" s="179"/>
      <c r="F974" s="179"/>
    </row>
    <row r="975" spans="5:6" ht="10.199999999999999" x14ac:dyDescent="0.2">
      <c r="E975" s="179"/>
      <c r="F975" s="179"/>
    </row>
    <row r="976" spans="5:6" ht="10.199999999999999" x14ac:dyDescent="0.2">
      <c r="E976" s="179"/>
      <c r="F976" s="179"/>
    </row>
    <row r="977" spans="5:6" ht="10.199999999999999" x14ac:dyDescent="0.2">
      <c r="E977" s="179"/>
      <c r="F977" s="179"/>
    </row>
    <row r="978" spans="5:6" ht="10.199999999999999" x14ac:dyDescent="0.2">
      <c r="E978" s="179"/>
      <c r="F978" s="179"/>
    </row>
    <row r="979" spans="5:6" ht="10.199999999999999" x14ac:dyDescent="0.2">
      <c r="E979" s="179"/>
      <c r="F979" s="179"/>
    </row>
    <row r="980" spans="5:6" ht="10.199999999999999" x14ac:dyDescent="0.2">
      <c r="E980" s="179"/>
      <c r="F980" s="179"/>
    </row>
    <row r="981" spans="5:6" ht="10.199999999999999" x14ac:dyDescent="0.2">
      <c r="E981" s="179"/>
      <c r="F981" s="179"/>
    </row>
    <row r="982" spans="5:6" ht="10.199999999999999" x14ac:dyDescent="0.2">
      <c r="E982" s="179"/>
      <c r="F982" s="179"/>
    </row>
    <row r="983" spans="5:6" ht="10.199999999999999" x14ac:dyDescent="0.2">
      <c r="E983" s="179"/>
      <c r="F983" s="179"/>
    </row>
    <row r="984" spans="5:6" ht="10.199999999999999" x14ac:dyDescent="0.2">
      <c r="E984" s="179"/>
      <c r="F984" s="179"/>
    </row>
    <row r="985" spans="5:6" ht="10.199999999999999" x14ac:dyDescent="0.2">
      <c r="E985" s="179"/>
      <c r="F985" s="179"/>
    </row>
    <row r="986" spans="5:6" ht="10.199999999999999" x14ac:dyDescent="0.2">
      <c r="E986" s="179"/>
      <c r="F986" s="179"/>
    </row>
    <row r="987" spans="5:6" ht="10.199999999999999" x14ac:dyDescent="0.2">
      <c r="E987" s="179"/>
      <c r="F987" s="179"/>
    </row>
    <row r="988" spans="5:6" ht="10.199999999999999" x14ac:dyDescent="0.2">
      <c r="E988" s="179"/>
      <c r="F988" s="179"/>
    </row>
    <row r="989" spans="5:6" ht="10.199999999999999" x14ac:dyDescent="0.2">
      <c r="E989" s="179"/>
      <c r="F989" s="179"/>
    </row>
    <row r="990" spans="5:6" ht="10.199999999999999" x14ac:dyDescent="0.2">
      <c r="E990" s="179"/>
      <c r="F990" s="179"/>
    </row>
    <row r="991" spans="5:6" ht="10.199999999999999" x14ac:dyDescent="0.2">
      <c r="E991" s="179"/>
      <c r="F991" s="179"/>
    </row>
    <row r="992" spans="5:6" ht="10.199999999999999" x14ac:dyDescent="0.2">
      <c r="E992" s="179"/>
      <c r="F992" s="179"/>
    </row>
    <row r="993" spans="5:6" ht="10.199999999999999" x14ac:dyDescent="0.2">
      <c r="E993" s="179"/>
      <c r="F993" s="179"/>
    </row>
    <row r="994" spans="5:6" ht="10.199999999999999" x14ac:dyDescent="0.2">
      <c r="E994" s="179"/>
      <c r="F994" s="179"/>
    </row>
    <row r="995" spans="5:6" ht="10.199999999999999" x14ac:dyDescent="0.2">
      <c r="E995" s="179"/>
      <c r="F995" s="179"/>
    </row>
    <row r="996" spans="5:6" ht="10.199999999999999" x14ac:dyDescent="0.2">
      <c r="E996" s="179"/>
      <c r="F996" s="179"/>
    </row>
    <row r="997" spans="5:6" ht="10.199999999999999" x14ac:dyDescent="0.2">
      <c r="E997" s="179"/>
      <c r="F997" s="179"/>
    </row>
    <row r="998" spans="5:6" ht="10.199999999999999" x14ac:dyDescent="0.2">
      <c r="E998" s="179"/>
      <c r="F998" s="179"/>
    </row>
    <row r="999" spans="5:6" ht="10.199999999999999" x14ac:dyDescent="0.2">
      <c r="E999" s="179"/>
      <c r="F999" s="179"/>
    </row>
    <row r="1000" spans="5:6" ht="10.199999999999999" x14ac:dyDescent="0.2">
      <c r="E1000" s="179"/>
      <c r="F1000" s="179"/>
    </row>
  </sheetData>
  <autoFilter ref="A1:D1000" xr:uid="{00000000-0009-0000-0000-000003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Z1000"/>
  <sheetViews>
    <sheetView workbookViewId="0"/>
  </sheetViews>
  <sheetFormatPr defaultColWidth="16.85546875" defaultRowHeight="15" customHeight="1" outlineLevelRow="4" x14ac:dyDescent="0.2"/>
  <cols>
    <col min="1" max="1" width="2.7109375" customWidth="1"/>
    <col min="2" max="2" width="69.28515625" customWidth="1"/>
    <col min="3" max="4" width="20.28515625" customWidth="1"/>
    <col min="5" max="26" width="12.140625" customWidth="1"/>
  </cols>
  <sheetData>
    <row r="1" spans="1:26" ht="9.75" customHeight="1" x14ac:dyDescent="0.2">
      <c r="A1" s="11"/>
      <c r="B1" s="180" t="s">
        <v>2167</v>
      </c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9.75" customHeight="1" x14ac:dyDescent="0.2">
      <c r="A2" s="11"/>
      <c r="B2" s="11"/>
      <c r="C2" s="11"/>
      <c r="D2" s="11"/>
    </row>
    <row r="3" spans="1:26" ht="9.75" customHeight="1" x14ac:dyDescent="0.2">
      <c r="A3" s="11"/>
      <c r="B3" s="181" t="s">
        <v>2168</v>
      </c>
      <c r="C3" s="182" t="s">
        <v>2169</v>
      </c>
      <c r="D3" s="182" t="s">
        <v>2170</v>
      </c>
    </row>
    <row r="4" spans="1:26" ht="9.75" customHeight="1" collapsed="1" x14ac:dyDescent="0.2">
      <c r="A4" s="11"/>
      <c r="B4" s="183" t="s">
        <v>28</v>
      </c>
      <c r="C4" s="184">
        <v>25951</v>
      </c>
      <c r="D4" s="185">
        <v>108</v>
      </c>
    </row>
    <row r="5" spans="1:26" ht="9.75" hidden="1" customHeight="1" outlineLevel="1" x14ac:dyDescent="0.2">
      <c r="A5" s="11"/>
      <c r="B5" s="186" t="s">
        <v>2171</v>
      </c>
      <c r="C5" s="187">
        <v>10632</v>
      </c>
      <c r="D5" s="187"/>
    </row>
    <row r="6" spans="1:26" ht="9.75" hidden="1" customHeight="1" outlineLevel="1" x14ac:dyDescent="0.2">
      <c r="A6" s="11"/>
      <c r="B6" s="186" t="s">
        <v>2172</v>
      </c>
      <c r="C6" s="187">
        <v>1247</v>
      </c>
      <c r="D6" s="187"/>
    </row>
    <row r="7" spans="1:26" ht="9.75" hidden="1" customHeight="1" outlineLevel="1" x14ac:dyDescent="0.2">
      <c r="A7" s="11"/>
      <c r="B7" s="186" t="s">
        <v>2173</v>
      </c>
      <c r="C7" s="187">
        <v>2540</v>
      </c>
      <c r="D7" s="187"/>
    </row>
    <row r="8" spans="1:26" ht="9.75" hidden="1" customHeight="1" outlineLevel="1" x14ac:dyDescent="0.2">
      <c r="A8" s="11"/>
      <c r="B8" s="186" t="s">
        <v>2174</v>
      </c>
      <c r="C8" s="187">
        <v>4171</v>
      </c>
      <c r="D8" s="187"/>
    </row>
    <row r="9" spans="1:26" ht="9.75" hidden="1" customHeight="1" outlineLevel="1" x14ac:dyDescent="0.2">
      <c r="A9" s="11"/>
      <c r="B9" s="186" t="s">
        <v>2175</v>
      </c>
      <c r="C9" s="187">
        <v>895</v>
      </c>
      <c r="D9" s="187"/>
    </row>
    <row r="10" spans="1:26" ht="9.75" hidden="1" customHeight="1" outlineLevel="1" x14ac:dyDescent="0.2">
      <c r="A10" s="11"/>
      <c r="B10" s="186" t="s">
        <v>2176</v>
      </c>
      <c r="C10" s="187">
        <v>2067</v>
      </c>
      <c r="D10" s="187"/>
    </row>
    <row r="11" spans="1:26" ht="9.75" hidden="1" customHeight="1" outlineLevel="1" x14ac:dyDescent="0.2">
      <c r="A11" s="11"/>
      <c r="B11" s="186" t="s">
        <v>2177</v>
      </c>
      <c r="C11" s="187">
        <v>4398</v>
      </c>
      <c r="D11" s="187"/>
    </row>
    <row r="12" spans="1:26" ht="9.75" customHeight="1" x14ac:dyDescent="0.25">
      <c r="A12" s="11"/>
      <c r="B12" s="188"/>
      <c r="C12" s="189"/>
      <c r="D12" s="189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9.75" customHeight="1" collapsed="1" x14ac:dyDescent="0.2">
      <c r="A13" s="11"/>
      <c r="B13" s="183" t="s">
        <v>329</v>
      </c>
      <c r="C13" s="184">
        <v>10902</v>
      </c>
      <c r="D13" s="184">
        <v>29</v>
      </c>
    </row>
    <row r="14" spans="1:26" ht="9.75" hidden="1" customHeight="1" outlineLevel="1" x14ac:dyDescent="0.2">
      <c r="A14" s="11"/>
      <c r="B14" s="186" t="s">
        <v>2178</v>
      </c>
      <c r="C14" s="187">
        <v>1369</v>
      </c>
      <c r="D14" s="187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9.75" hidden="1" customHeight="1" outlineLevel="1" x14ac:dyDescent="0.2">
      <c r="A15" s="11"/>
      <c r="B15" s="186" t="s">
        <v>2179</v>
      </c>
      <c r="C15" s="187">
        <v>1454</v>
      </c>
      <c r="D15" s="187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9.75" hidden="1" customHeight="1" outlineLevel="1" x14ac:dyDescent="0.2">
      <c r="A16" s="11"/>
      <c r="B16" s="186" t="s">
        <v>2180</v>
      </c>
      <c r="C16" s="187">
        <v>1584</v>
      </c>
      <c r="D16" s="187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9.75" hidden="1" customHeight="1" outlineLevel="1" x14ac:dyDescent="0.2">
      <c r="A17" s="11"/>
      <c r="B17" s="186" t="s">
        <v>2181</v>
      </c>
      <c r="C17" s="187">
        <v>1442</v>
      </c>
      <c r="D17" s="187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9.75" hidden="1" customHeight="1" outlineLevel="1" x14ac:dyDescent="0.2">
      <c r="A18" s="11"/>
      <c r="B18" s="186" t="s">
        <v>2182</v>
      </c>
      <c r="C18" s="187">
        <v>1301</v>
      </c>
      <c r="D18" s="187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9.75" hidden="1" customHeight="1" outlineLevel="1" x14ac:dyDescent="0.2">
      <c r="A19" s="11"/>
      <c r="B19" s="186" t="s">
        <v>2183</v>
      </c>
      <c r="C19" s="187">
        <v>1109</v>
      </c>
      <c r="D19" s="187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9.75" hidden="1" customHeight="1" outlineLevel="1" x14ac:dyDescent="0.2">
      <c r="A20" s="11"/>
      <c r="B20" s="186" t="s">
        <v>2184</v>
      </c>
      <c r="C20" s="187">
        <v>696</v>
      </c>
      <c r="D20" s="187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9.75" hidden="1" customHeight="1" outlineLevel="1" x14ac:dyDescent="0.2">
      <c r="A21" s="11"/>
      <c r="B21" s="186" t="s">
        <v>2185</v>
      </c>
      <c r="C21" s="187">
        <v>1340</v>
      </c>
      <c r="D21" s="187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9.75" hidden="1" customHeight="1" outlineLevel="1" x14ac:dyDescent="0.2">
      <c r="A22" s="11"/>
      <c r="B22" s="186" t="s">
        <v>2186</v>
      </c>
      <c r="C22" s="187">
        <v>458</v>
      </c>
      <c r="D22" s="187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9.75" customHeight="1" x14ac:dyDescent="0.25">
      <c r="A23" s="11"/>
      <c r="B23" s="188"/>
      <c r="C23" s="189"/>
      <c r="D23" s="189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9.75" customHeight="1" collapsed="1" x14ac:dyDescent="0.2">
      <c r="A24" s="11"/>
      <c r="B24" s="183" t="s">
        <v>766</v>
      </c>
      <c r="C24" s="184">
        <v>6754</v>
      </c>
      <c r="D24" s="184">
        <v>3</v>
      </c>
    </row>
    <row r="25" spans="1:26" ht="9.75" hidden="1" customHeight="1" outlineLevel="1" x14ac:dyDescent="0.2">
      <c r="A25" s="11"/>
      <c r="B25" s="186" t="s">
        <v>2187</v>
      </c>
      <c r="C25" s="187">
        <v>1076</v>
      </c>
      <c r="D25" s="187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9.75" hidden="1" customHeight="1" outlineLevel="1" x14ac:dyDescent="0.2">
      <c r="A26" s="11"/>
      <c r="B26" s="186" t="s">
        <v>2188</v>
      </c>
      <c r="C26" s="187">
        <v>613</v>
      </c>
      <c r="D26" s="187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9.75" hidden="1" customHeight="1" outlineLevel="1" x14ac:dyDescent="0.2">
      <c r="A27" s="11"/>
      <c r="B27" s="186" t="s">
        <v>2189</v>
      </c>
      <c r="C27" s="187">
        <v>2465</v>
      </c>
      <c r="D27" s="187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9.75" hidden="1" customHeight="1" outlineLevel="1" x14ac:dyDescent="0.2">
      <c r="A28" s="11"/>
      <c r="B28" s="186" t="s">
        <v>2190</v>
      </c>
      <c r="C28" s="187">
        <v>1894</v>
      </c>
      <c r="D28" s="187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9.75" hidden="1" customHeight="1" outlineLevel="1" x14ac:dyDescent="0.2">
      <c r="A29" s="11"/>
      <c r="B29" s="186" t="s">
        <v>2191</v>
      </c>
      <c r="C29" s="187">
        <v>706</v>
      </c>
      <c r="D29" s="187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9.75" customHeight="1" x14ac:dyDescent="0.25">
      <c r="A30" s="11"/>
      <c r="B30" s="188"/>
      <c r="C30" s="189"/>
      <c r="D30" s="189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9.75" customHeight="1" collapsed="1" x14ac:dyDescent="0.2">
      <c r="A31" s="11"/>
      <c r="B31" s="183" t="s">
        <v>909</v>
      </c>
      <c r="C31" s="184">
        <v>5642</v>
      </c>
      <c r="D31" s="185" t="s">
        <v>2165</v>
      </c>
    </row>
    <row r="32" spans="1:26" ht="9.75" hidden="1" customHeight="1" outlineLevel="1" x14ac:dyDescent="0.2">
      <c r="A32" s="11"/>
      <c r="B32" s="186" t="s">
        <v>2192</v>
      </c>
      <c r="C32" s="187">
        <v>1438</v>
      </c>
      <c r="D32" s="187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9.75" hidden="1" customHeight="1" outlineLevel="1" x14ac:dyDescent="0.2">
      <c r="A33" s="11"/>
      <c r="B33" s="186" t="s">
        <v>2193</v>
      </c>
      <c r="C33" s="187">
        <v>1</v>
      </c>
      <c r="D33" s="187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9.75" hidden="1" customHeight="1" outlineLevel="1" x14ac:dyDescent="0.2">
      <c r="A34" s="11"/>
      <c r="B34" s="186" t="s">
        <v>2194</v>
      </c>
      <c r="C34" s="187">
        <v>208</v>
      </c>
      <c r="D34" s="187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9.75" hidden="1" customHeight="1" outlineLevel="1" x14ac:dyDescent="0.2">
      <c r="A35" s="11"/>
      <c r="B35" s="186" t="s">
        <v>2172</v>
      </c>
      <c r="C35" s="187">
        <v>24</v>
      </c>
      <c r="D35" s="187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9.75" hidden="1" customHeight="1" outlineLevel="1" x14ac:dyDescent="0.2">
      <c r="A36" s="11"/>
      <c r="B36" s="186" t="s">
        <v>2173</v>
      </c>
      <c r="C36" s="187">
        <v>7</v>
      </c>
      <c r="D36" s="187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9.75" hidden="1" customHeight="1" outlineLevel="1" x14ac:dyDescent="0.2">
      <c r="A37" s="11"/>
      <c r="B37" s="186" t="s">
        <v>2195</v>
      </c>
      <c r="C37" s="187">
        <v>2380</v>
      </c>
      <c r="D37" s="187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9.75" hidden="1" customHeight="1" outlineLevel="1" x14ac:dyDescent="0.2">
      <c r="A38" s="11"/>
      <c r="B38" s="186" t="s">
        <v>2196</v>
      </c>
      <c r="C38" s="187">
        <v>104</v>
      </c>
      <c r="D38" s="187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9.75" hidden="1" customHeight="1" outlineLevel="1" x14ac:dyDescent="0.2">
      <c r="A39" s="11"/>
      <c r="B39" s="186" t="s">
        <v>2197</v>
      </c>
      <c r="C39" s="187">
        <v>748</v>
      </c>
      <c r="D39" s="187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9.75" hidden="1" customHeight="1" outlineLevel="1" x14ac:dyDescent="0.2">
      <c r="A40" s="11"/>
      <c r="B40" s="186" t="s">
        <v>2198</v>
      </c>
      <c r="C40" s="187">
        <v>732</v>
      </c>
      <c r="D40" s="187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9.75" customHeight="1" x14ac:dyDescent="0.25">
      <c r="A41" s="11"/>
      <c r="B41" s="188"/>
      <c r="C41" s="189"/>
      <c r="D41" s="189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9.75" customHeight="1" collapsed="1" x14ac:dyDescent="0.2">
      <c r="A42" s="11"/>
      <c r="B42" s="183" t="s">
        <v>1424</v>
      </c>
      <c r="C42" s="184">
        <v>6371</v>
      </c>
      <c r="D42" s="184">
        <v>521</v>
      </c>
    </row>
    <row r="43" spans="1:26" ht="9.75" hidden="1" customHeight="1" outlineLevel="1" x14ac:dyDescent="0.25">
      <c r="A43" s="11"/>
      <c r="B43" s="188"/>
      <c r="C43" s="189">
        <v>0</v>
      </c>
      <c r="D43" s="189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9.75" hidden="1" customHeight="1" outlineLevel="1" collapsed="1" x14ac:dyDescent="0.2">
      <c r="A44" s="11"/>
      <c r="B44" s="183" t="s">
        <v>2199</v>
      </c>
      <c r="C44" s="184">
        <v>97</v>
      </c>
      <c r="D44" s="184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9.75" hidden="1" customHeight="1" outlineLevel="2" x14ac:dyDescent="0.2">
      <c r="A45" s="11"/>
      <c r="B45" s="186" t="s">
        <v>2200</v>
      </c>
      <c r="C45" s="187">
        <v>23</v>
      </c>
      <c r="D45" s="187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9.75" hidden="1" customHeight="1" outlineLevel="2" x14ac:dyDescent="0.2">
      <c r="A46" s="11"/>
      <c r="B46" s="186" t="s">
        <v>2201</v>
      </c>
      <c r="C46" s="187">
        <v>74</v>
      </c>
      <c r="D46" s="187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9.75" hidden="1" customHeight="1" outlineLevel="1" x14ac:dyDescent="0.2">
      <c r="A47" s="11"/>
      <c r="B47" s="183" t="s">
        <v>2202</v>
      </c>
      <c r="C47" s="184">
        <v>267</v>
      </c>
      <c r="D47" s="184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9.75" hidden="1" customHeight="1" outlineLevel="1" x14ac:dyDescent="0.25">
      <c r="A48" s="11"/>
      <c r="B48" s="188"/>
      <c r="C48" s="189">
        <v>0</v>
      </c>
      <c r="D48" s="189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9.75" hidden="1" customHeight="1" outlineLevel="1" collapsed="1" x14ac:dyDescent="0.2">
      <c r="A49" s="11"/>
      <c r="B49" s="183" t="s">
        <v>2203</v>
      </c>
      <c r="C49" s="184">
        <v>3614</v>
      </c>
      <c r="D49" s="184"/>
    </row>
    <row r="50" spans="1:26" ht="9.75" hidden="1" customHeight="1" outlineLevel="2" x14ac:dyDescent="0.25">
      <c r="A50" s="11"/>
      <c r="B50" s="188"/>
      <c r="C50" s="189">
        <v>0</v>
      </c>
      <c r="D50" s="189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9.75" hidden="1" customHeight="1" outlineLevel="2" collapsed="1" x14ac:dyDescent="0.2">
      <c r="A51" s="11"/>
      <c r="B51" s="183" t="s">
        <v>2204</v>
      </c>
      <c r="C51" s="184">
        <v>335</v>
      </c>
      <c r="D51" s="184"/>
    </row>
    <row r="52" spans="1:26" ht="9.75" hidden="1" customHeight="1" outlineLevel="3" x14ac:dyDescent="0.2">
      <c r="A52" s="11"/>
      <c r="B52" s="186" t="s">
        <v>2205</v>
      </c>
      <c r="C52" s="187">
        <v>56</v>
      </c>
      <c r="D52" s="187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9.75" hidden="1" customHeight="1" outlineLevel="3" x14ac:dyDescent="0.2">
      <c r="A53" s="11"/>
      <c r="B53" s="186" t="s">
        <v>2206</v>
      </c>
      <c r="C53" s="187">
        <v>279</v>
      </c>
      <c r="D53" s="187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9.75" hidden="1" customHeight="1" outlineLevel="2" x14ac:dyDescent="0.2">
      <c r="A54" s="11"/>
      <c r="B54" s="186" t="s">
        <v>2207</v>
      </c>
      <c r="C54" s="187">
        <v>10</v>
      </c>
      <c r="D54" s="187"/>
    </row>
    <row r="55" spans="1:26" ht="9.75" hidden="1" customHeight="1" outlineLevel="2" x14ac:dyDescent="0.25">
      <c r="A55" s="11"/>
      <c r="B55" s="188"/>
      <c r="C55" s="189">
        <v>0</v>
      </c>
      <c r="D55" s="189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9.75" hidden="1" customHeight="1" outlineLevel="2" collapsed="1" x14ac:dyDescent="0.2">
      <c r="A56" s="11"/>
      <c r="B56" s="183" t="s">
        <v>2208</v>
      </c>
      <c r="C56" s="184">
        <v>1479</v>
      </c>
      <c r="D56" s="184"/>
    </row>
    <row r="57" spans="1:26" ht="9.75" hidden="1" customHeight="1" outlineLevel="3" x14ac:dyDescent="0.2">
      <c r="A57" s="11"/>
      <c r="B57" s="186" t="s">
        <v>2209</v>
      </c>
      <c r="C57" s="187">
        <v>2</v>
      </c>
      <c r="D57" s="187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9.75" hidden="1" customHeight="1" outlineLevel="3" x14ac:dyDescent="0.2">
      <c r="A58" s="11"/>
      <c r="B58" s="186" t="s">
        <v>2210</v>
      </c>
      <c r="C58" s="187">
        <v>7</v>
      </c>
      <c r="D58" s="187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9.75" hidden="1" customHeight="1" outlineLevel="3" x14ac:dyDescent="0.25">
      <c r="A59" s="11"/>
      <c r="B59" s="188"/>
      <c r="C59" s="189">
        <v>0</v>
      </c>
      <c r="D59" s="189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9.75" hidden="1" customHeight="1" outlineLevel="3" x14ac:dyDescent="0.2">
      <c r="A60" s="11"/>
      <c r="B60" s="183" t="s">
        <v>2211</v>
      </c>
      <c r="C60" s="184">
        <v>1269</v>
      </c>
      <c r="D60" s="184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9.75" hidden="1" customHeight="1" outlineLevel="4" x14ac:dyDescent="0.2">
      <c r="A61" s="11"/>
      <c r="B61" s="186" t="s">
        <v>2212</v>
      </c>
      <c r="C61" s="187">
        <v>98</v>
      </c>
      <c r="D61" s="187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9.75" hidden="1" customHeight="1" outlineLevel="4" x14ac:dyDescent="0.2">
      <c r="A62" s="11"/>
      <c r="B62" s="186" t="s">
        <v>2213</v>
      </c>
      <c r="C62" s="187">
        <v>1171</v>
      </c>
      <c r="D62" s="187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9.75" hidden="1" customHeight="1" outlineLevel="3" x14ac:dyDescent="0.2">
      <c r="A63" s="11"/>
      <c r="B63" s="186" t="s">
        <v>2214</v>
      </c>
      <c r="C63" s="187">
        <v>127</v>
      </c>
      <c r="D63" s="187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9.75" hidden="1" customHeight="1" outlineLevel="3" x14ac:dyDescent="0.2">
      <c r="A64" s="11"/>
      <c r="B64" s="186" t="s">
        <v>2215</v>
      </c>
      <c r="C64" s="187">
        <v>74</v>
      </c>
      <c r="D64" s="187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9.75" hidden="1" customHeight="1" outlineLevel="2" x14ac:dyDescent="0.25">
      <c r="A65" s="11"/>
      <c r="B65" s="188"/>
      <c r="C65" s="189">
        <v>0</v>
      </c>
      <c r="D65" s="189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9.75" hidden="1" customHeight="1" outlineLevel="2" collapsed="1" x14ac:dyDescent="0.2">
      <c r="A66" s="11"/>
      <c r="B66" s="183" t="s">
        <v>2216</v>
      </c>
      <c r="C66" s="184">
        <v>1407</v>
      </c>
      <c r="D66" s="184"/>
    </row>
    <row r="67" spans="1:26" ht="9.75" hidden="1" customHeight="1" outlineLevel="3" x14ac:dyDescent="0.25">
      <c r="A67" s="11"/>
      <c r="B67" s="188"/>
      <c r="C67" s="189">
        <v>0</v>
      </c>
      <c r="D67" s="189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9.75" hidden="1" customHeight="1" outlineLevel="3" collapsed="1" x14ac:dyDescent="0.2">
      <c r="A68" s="11"/>
      <c r="B68" s="183" t="s">
        <v>2217</v>
      </c>
      <c r="C68" s="184">
        <v>696</v>
      </c>
      <c r="D68" s="184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9.75" hidden="1" customHeight="1" outlineLevel="4" x14ac:dyDescent="0.2">
      <c r="A69" s="11"/>
      <c r="B69" s="186" t="s">
        <v>2218</v>
      </c>
      <c r="C69" s="187">
        <v>23</v>
      </c>
      <c r="D69" s="187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9.75" hidden="1" customHeight="1" outlineLevel="4" x14ac:dyDescent="0.2">
      <c r="A70" s="11"/>
      <c r="B70" s="186" t="s">
        <v>2219</v>
      </c>
      <c r="C70" s="187">
        <v>674</v>
      </c>
      <c r="D70" s="187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9.75" hidden="1" customHeight="1" outlineLevel="3" x14ac:dyDescent="0.2">
      <c r="A71" s="11"/>
      <c r="B71" s="186" t="s">
        <v>2220</v>
      </c>
      <c r="C71" s="187">
        <v>115</v>
      </c>
      <c r="D71" s="187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9.75" hidden="1" customHeight="1" outlineLevel="3" x14ac:dyDescent="0.2">
      <c r="A72" s="11"/>
      <c r="B72" s="186" t="s">
        <v>2221</v>
      </c>
      <c r="C72" s="187">
        <v>81</v>
      </c>
      <c r="D72" s="187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9.75" hidden="1" customHeight="1" outlineLevel="3" x14ac:dyDescent="0.25">
      <c r="A73" s="11"/>
      <c r="B73" s="188"/>
      <c r="C73" s="189">
        <v>0</v>
      </c>
      <c r="D73" s="189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9.75" hidden="1" customHeight="1" outlineLevel="3" collapsed="1" x14ac:dyDescent="0.2">
      <c r="A74" s="11"/>
      <c r="B74" s="183" t="s">
        <v>2222</v>
      </c>
      <c r="C74" s="184">
        <v>427</v>
      </c>
      <c r="D74" s="184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9.75" hidden="1" customHeight="1" outlineLevel="4" x14ac:dyDescent="0.2">
      <c r="A75" s="11"/>
      <c r="B75" s="186" t="s">
        <v>2223</v>
      </c>
      <c r="C75" s="187">
        <v>140</v>
      </c>
      <c r="D75" s="187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9.75" hidden="1" customHeight="1" outlineLevel="4" x14ac:dyDescent="0.2">
      <c r="A76" s="11"/>
      <c r="B76" s="186" t="s">
        <v>2224</v>
      </c>
      <c r="C76" s="187">
        <v>287</v>
      </c>
      <c r="D76" s="187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9.75" hidden="1" customHeight="1" outlineLevel="3" x14ac:dyDescent="0.2">
      <c r="A77" s="11"/>
      <c r="B77" s="186" t="s">
        <v>2225</v>
      </c>
      <c r="C77" s="187">
        <v>88</v>
      </c>
      <c r="D77" s="187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9.75" hidden="1" customHeight="1" outlineLevel="2" x14ac:dyDescent="0.2">
      <c r="A78" s="11"/>
      <c r="B78" s="186" t="s">
        <v>2226</v>
      </c>
      <c r="C78" s="187">
        <v>1</v>
      </c>
      <c r="D78" s="187"/>
    </row>
    <row r="79" spans="1:26" ht="9.75" hidden="1" customHeight="1" outlineLevel="2" x14ac:dyDescent="0.25">
      <c r="A79" s="11"/>
      <c r="B79" s="188"/>
      <c r="C79" s="189">
        <v>0</v>
      </c>
      <c r="D79" s="189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9.75" hidden="1" customHeight="1" outlineLevel="2" x14ac:dyDescent="0.2">
      <c r="A80" s="11"/>
      <c r="B80" s="183" t="s">
        <v>2227</v>
      </c>
      <c r="C80" s="184">
        <v>91</v>
      </c>
      <c r="D80" s="184"/>
    </row>
    <row r="81" spans="1:26" ht="9.75" hidden="1" customHeight="1" outlineLevel="3" x14ac:dyDescent="0.25">
      <c r="A81" s="11"/>
      <c r="B81" s="188"/>
      <c r="C81" s="189">
        <v>0</v>
      </c>
      <c r="D81" s="189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9.75" hidden="1" customHeight="1" outlineLevel="3" x14ac:dyDescent="0.2">
      <c r="A82" s="11"/>
      <c r="B82" s="183" t="s">
        <v>2228</v>
      </c>
      <c r="C82" s="184">
        <v>23</v>
      </c>
      <c r="D82" s="184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9.75" hidden="1" customHeight="1" outlineLevel="4" x14ac:dyDescent="0.2">
      <c r="A83" s="11"/>
      <c r="B83" s="186" t="s">
        <v>2229</v>
      </c>
      <c r="C83" s="187">
        <v>4</v>
      </c>
      <c r="D83" s="187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9.75" hidden="1" customHeight="1" outlineLevel="4" x14ac:dyDescent="0.2">
      <c r="A84" s="11"/>
      <c r="B84" s="186" t="s">
        <v>2230</v>
      </c>
      <c r="C84" s="187">
        <v>19</v>
      </c>
      <c r="D84" s="187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9.75" hidden="1" customHeight="1" outlineLevel="3" x14ac:dyDescent="0.2">
      <c r="A85" s="11"/>
      <c r="B85" s="186" t="s">
        <v>2231</v>
      </c>
      <c r="C85" s="187">
        <v>7</v>
      </c>
      <c r="D85" s="187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9.75" hidden="1" customHeight="1" outlineLevel="3" x14ac:dyDescent="0.2">
      <c r="A86" s="11"/>
      <c r="B86" s="186" t="s">
        <v>2232</v>
      </c>
      <c r="C86" s="187">
        <v>61</v>
      </c>
      <c r="D86" s="187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9.75" hidden="1" customHeight="1" outlineLevel="2" x14ac:dyDescent="0.25">
      <c r="A87" s="11"/>
      <c r="B87" s="188"/>
      <c r="C87" s="189">
        <v>0</v>
      </c>
      <c r="D87" s="189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9.75" hidden="1" customHeight="1" outlineLevel="2" x14ac:dyDescent="0.2">
      <c r="A88" s="11"/>
      <c r="B88" s="183" t="s">
        <v>2233</v>
      </c>
      <c r="C88" s="184">
        <v>291</v>
      </c>
      <c r="D88" s="184"/>
    </row>
    <row r="89" spans="1:26" ht="9.75" hidden="1" customHeight="1" outlineLevel="3" x14ac:dyDescent="0.2">
      <c r="A89" s="11"/>
      <c r="B89" s="186" t="s">
        <v>2234</v>
      </c>
      <c r="C89" s="187">
        <v>2</v>
      </c>
      <c r="D89" s="187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9.75" hidden="1" customHeight="1" outlineLevel="3" x14ac:dyDescent="0.2">
      <c r="A90" s="11"/>
      <c r="B90" s="186" t="s">
        <v>2235</v>
      </c>
      <c r="C90" s="187">
        <v>19</v>
      </c>
      <c r="D90" s="187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9.75" hidden="1" customHeight="1" outlineLevel="3" x14ac:dyDescent="0.25">
      <c r="A91" s="11"/>
      <c r="B91" s="188"/>
      <c r="C91" s="189">
        <v>0</v>
      </c>
      <c r="D91" s="189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9.75" hidden="1" customHeight="1" outlineLevel="3" x14ac:dyDescent="0.2">
      <c r="A92" s="11"/>
      <c r="B92" s="183" t="s">
        <v>2236</v>
      </c>
      <c r="C92" s="184">
        <v>270</v>
      </c>
      <c r="D92" s="184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9.75" hidden="1" customHeight="1" outlineLevel="4" x14ac:dyDescent="0.2">
      <c r="A93" s="11"/>
      <c r="B93" s="186" t="s">
        <v>2237</v>
      </c>
      <c r="C93" s="187">
        <v>17</v>
      </c>
      <c r="D93" s="187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9.75" hidden="1" customHeight="1" outlineLevel="4" x14ac:dyDescent="0.2">
      <c r="A94" s="11"/>
      <c r="B94" s="186" t="s">
        <v>2238</v>
      </c>
      <c r="C94" s="187">
        <v>253</v>
      </c>
      <c r="D94" s="187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9.75" hidden="1" customHeight="1" outlineLevel="1" x14ac:dyDescent="0.25">
      <c r="A95" s="11"/>
      <c r="B95" s="188"/>
      <c r="C95" s="189">
        <v>0</v>
      </c>
      <c r="D95" s="189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9.75" hidden="1" customHeight="1" outlineLevel="1" collapsed="1" x14ac:dyDescent="0.2">
      <c r="A96" s="11"/>
      <c r="B96" s="183" t="s">
        <v>2239</v>
      </c>
      <c r="C96" s="184">
        <v>209</v>
      </c>
      <c r="D96" s="184"/>
    </row>
    <row r="97" spans="1:26" ht="9.75" hidden="1" customHeight="1" outlineLevel="2" x14ac:dyDescent="0.25">
      <c r="A97" s="11"/>
      <c r="B97" s="188"/>
      <c r="C97" s="189">
        <v>0</v>
      </c>
      <c r="D97" s="189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9.75" hidden="1" customHeight="1" outlineLevel="2" x14ac:dyDescent="0.2">
      <c r="A98" s="11"/>
      <c r="B98" s="183" t="s">
        <v>2240</v>
      </c>
      <c r="C98" s="184">
        <v>75</v>
      </c>
      <c r="D98" s="184"/>
    </row>
    <row r="99" spans="1:26" ht="9.75" hidden="1" customHeight="1" outlineLevel="3" x14ac:dyDescent="0.2">
      <c r="A99" s="11"/>
      <c r="B99" s="186" t="s">
        <v>2241</v>
      </c>
      <c r="C99" s="187">
        <v>23</v>
      </c>
      <c r="D99" s="187"/>
    </row>
    <row r="100" spans="1:26" ht="9.75" hidden="1" customHeight="1" outlineLevel="3" x14ac:dyDescent="0.2">
      <c r="A100" s="11"/>
      <c r="B100" s="186" t="s">
        <v>2242</v>
      </c>
      <c r="C100" s="187">
        <v>52</v>
      </c>
      <c r="D100" s="187"/>
    </row>
    <row r="101" spans="1:26" ht="9.75" hidden="1" customHeight="1" outlineLevel="2" x14ac:dyDescent="0.25">
      <c r="A101" s="11"/>
      <c r="B101" s="188"/>
      <c r="C101" s="189">
        <v>0</v>
      </c>
      <c r="D101" s="189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9.75" hidden="1" customHeight="1" outlineLevel="2" x14ac:dyDescent="0.2">
      <c r="A102" s="11"/>
      <c r="B102" s="183" t="s">
        <v>2243</v>
      </c>
      <c r="C102" s="184">
        <v>79</v>
      </c>
      <c r="D102" s="184"/>
    </row>
    <row r="103" spans="1:26" ht="9.75" hidden="1" customHeight="1" outlineLevel="3" x14ac:dyDescent="0.25">
      <c r="A103" s="11"/>
      <c r="B103" s="188"/>
      <c r="C103" s="189">
        <v>0</v>
      </c>
      <c r="D103" s="189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9.75" hidden="1" customHeight="1" outlineLevel="3" x14ac:dyDescent="0.2">
      <c r="A104" s="11"/>
      <c r="B104" s="183" t="s">
        <v>2244</v>
      </c>
      <c r="C104" s="184">
        <v>15</v>
      </c>
      <c r="D104" s="184"/>
    </row>
    <row r="105" spans="1:26" ht="9.75" hidden="1" customHeight="1" outlineLevel="4" x14ac:dyDescent="0.2">
      <c r="A105" s="11"/>
      <c r="B105" s="186" t="s">
        <v>2245</v>
      </c>
      <c r="C105" s="187">
        <v>5</v>
      </c>
      <c r="D105" s="187"/>
    </row>
    <row r="106" spans="1:26" ht="9.75" hidden="1" customHeight="1" outlineLevel="4" x14ac:dyDescent="0.2">
      <c r="A106" s="11"/>
      <c r="B106" s="186" t="s">
        <v>2246</v>
      </c>
      <c r="C106" s="187">
        <v>10</v>
      </c>
      <c r="D106" s="187"/>
    </row>
    <row r="107" spans="1:26" ht="9.75" hidden="1" customHeight="1" outlineLevel="3" x14ac:dyDescent="0.25">
      <c r="A107" s="11"/>
      <c r="B107" s="188"/>
      <c r="C107" s="189">
        <v>0</v>
      </c>
      <c r="D107" s="189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9.75" hidden="1" customHeight="1" outlineLevel="3" x14ac:dyDescent="0.2">
      <c r="A108" s="11"/>
      <c r="B108" s="183" t="s">
        <v>2247</v>
      </c>
      <c r="C108" s="184">
        <v>64</v>
      </c>
      <c r="D108" s="184"/>
    </row>
    <row r="109" spans="1:26" ht="9.75" hidden="1" customHeight="1" outlineLevel="4" x14ac:dyDescent="0.2">
      <c r="A109" s="11"/>
      <c r="B109" s="186" t="s">
        <v>2248</v>
      </c>
      <c r="C109" s="187">
        <v>6</v>
      </c>
      <c r="D109" s="187"/>
    </row>
    <row r="110" spans="1:26" ht="9.75" hidden="1" customHeight="1" outlineLevel="4" x14ac:dyDescent="0.2">
      <c r="A110" s="11"/>
      <c r="B110" s="186" t="s">
        <v>2249</v>
      </c>
      <c r="C110" s="187">
        <v>58</v>
      </c>
      <c r="D110" s="187"/>
    </row>
    <row r="111" spans="1:26" ht="9.75" hidden="1" customHeight="1" outlineLevel="2" x14ac:dyDescent="0.25">
      <c r="A111" s="11"/>
      <c r="B111" s="188"/>
      <c r="C111" s="189">
        <v>0</v>
      </c>
      <c r="D111" s="189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9.75" hidden="1" customHeight="1" outlineLevel="2" x14ac:dyDescent="0.2">
      <c r="A112" s="11"/>
      <c r="B112" s="183" t="s">
        <v>2250</v>
      </c>
      <c r="C112" s="184">
        <v>34</v>
      </c>
      <c r="D112" s="184"/>
    </row>
    <row r="113" spans="1:26" ht="9.75" hidden="1" customHeight="1" outlineLevel="3" x14ac:dyDescent="0.2">
      <c r="A113" s="11"/>
      <c r="B113" s="186" t="s">
        <v>2251</v>
      </c>
      <c r="C113" s="187">
        <v>2</v>
      </c>
      <c r="D113" s="187"/>
    </row>
    <row r="114" spans="1:26" ht="9.75" hidden="1" customHeight="1" outlineLevel="3" x14ac:dyDescent="0.2">
      <c r="A114" s="11"/>
      <c r="B114" s="186" t="s">
        <v>2252</v>
      </c>
      <c r="C114" s="187">
        <v>32</v>
      </c>
      <c r="D114" s="187"/>
    </row>
    <row r="115" spans="1:26" ht="9.75" hidden="1" customHeight="1" outlineLevel="2" x14ac:dyDescent="0.2">
      <c r="A115" s="11"/>
      <c r="B115" s="186" t="s">
        <v>2253</v>
      </c>
      <c r="C115" s="187">
        <v>5</v>
      </c>
      <c r="D115" s="187"/>
    </row>
    <row r="116" spans="1:26" ht="9.75" hidden="1" customHeight="1" outlineLevel="2" x14ac:dyDescent="0.2">
      <c r="A116" s="11"/>
      <c r="B116" s="186" t="s">
        <v>2254</v>
      </c>
      <c r="C116" s="187">
        <v>15</v>
      </c>
      <c r="D116" s="187"/>
    </row>
    <row r="117" spans="1:26" ht="9.75" hidden="1" customHeight="1" outlineLevel="1" x14ac:dyDescent="0.25">
      <c r="A117" s="11"/>
      <c r="B117" s="188"/>
      <c r="C117" s="189">
        <v>0</v>
      </c>
      <c r="D117" s="189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9.75" hidden="1" customHeight="1" outlineLevel="1" collapsed="1" x14ac:dyDescent="0.2">
      <c r="A118" s="11"/>
      <c r="B118" s="183" t="s">
        <v>2255</v>
      </c>
      <c r="C118" s="184">
        <v>380</v>
      </c>
      <c r="D118" s="184"/>
    </row>
    <row r="119" spans="1:26" ht="9.75" hidden="1" customHeight="1" outlineLevel="2" x14ac:dyDescent="0.2">
      <c r="A119" s="11"/>
      <c r="B119" s="186" t="s">
        <v>2256</v>
      </c>
      <c r="C119" s="187">
        <v>23</v>
      </c>
      <c r="D119" s="187"/>
    </row>
    <row r="120" spans="1:26" ht="9.75" hidden="1" customHeight="1" outlineLevel="2" x14ac:dyDescent="0.25">
      <c r="A120" s="11"/>
      <c r="B120" s="188"/>
      <c r="C120" s="189">
        <v>0</v>
      </c>
      <c r="D120" s="189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9.75" hidden="1" customHeight="1" outlineLevel="2" x14ac:dyDescent="0.2">
      <c r="A121" s="11"/>
      <c r="B121" s="183" t="s">
        <v>2257</v>
      </c>
      <c r="C121" s="184">
        <v>34</v>
      </c>
      <c r="D121" s="184"/>
    </row>
    <row r="122" spans="1:26" ht="9.75" hidden="1" customHeight="1" outlineLevel="3" x14ac:dyDescent="0.2">
      <c r="A122" s="11"/>
      <c r="B122" s="186" t="s">
        <v>2258</v>
      </c>
      <c r="C122" s="187">
        <v>32</v>
      </c>
      <c r="D122" s="187"/>
    </row>
    <row r="123" spans="1:26" ht="9.75" hidden="1" customHeight="1" outlineLevel="3" x14ac:dyDescent="0.2">
      <c r="A123" s="11"/>
      <c r="B123" s="186" t="s">
        <v>2259</v>
      </c>
      <c r="C123" s="187">
        <v>2</v>
      </c>
      <c r="D123" s="187"/>
    </row>
    <row r="124" spans="1:26" ht="9.75" hidden="1" customHeight="1" outlineLevel="2" x14ac:dyDescent="0.25">
      <c r="A124" s="11"/>
      <c r="B124" s="188"/>
      <c r="C124" s="189">
        <v>0</v>
      </c>
      <c r="D124" s="189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9.75" hidden="1" customHeight="1" outlineLevel="2" x14ac:dyDescent="0.2">
      <c r="A125" s="11"/>
      <c r="B125" s="183" t="s">
        <v>2260</v>
      </c>
      <c r="C125" s="184">
        <v>225</v>
      </c>
      <c r="D125" s="184"/>
    </row>
    <row r="126" spans="1:26" ht="9.75" hidden="1" customHeight="1" outlineLevel="3" x14ac:dyDescent="0.2">
      <c r="A126" s="11"/>
      <c r="B126" s="186" t="s">
        <v>2261</v>
      </c>
      <c r="C126" s="187">
        <v>27</v>
      </c>
      <c r="D126" s="187"/>
    </row>
    <row r="127" spans="1:26" ht="9.75" hidden="1" customHeight="1" outlineLevel="3" x14ac:dyDescent="0.2">
      <c r="A127" s="11"/>
      <c r="B127" s="186" t="s">
        <v>2262</v>
      </c>
      <c r="C127" s="187">
        <v>38</v>
      </c>
      <c r="D127" s="187"/>
    </row>
    <row r="128" spans="1:26" ht="9.75" hidden="1" customHeight="1" outlineLevel="3" x14ac:dyDescent="0.2">
      <c r="A128" s="11"/>
      <c r="B128" s="186" t="s">
        <v>2263</v>
      </c>
      <c r="C128" s="187">
        <v>18</v>
      </c>
      <c r="D128" s="187"/>
    </row>
    <row r="129" spans="1:26" ht="9.75" hidden="1" customHeight="1" outlineLevel="3" x14ac:dyDescent="0.2">
      <c r="A129" s="11"/>
      <c r="B129" s="186" t="s">
        <v>2264</v>
      </c>
      <c r="C129" s="187">
        <v>142</v>
      </c>
      <c r="D129" s="187"/>
    </row>
    <row r="130" spans="1:26" ht="9.75" hidden="1" customHeight="1" outlineLevel="2" x14ac:dyDescent="0.25">
      <c r="A130" s="11"/>
      <c r="B130" s="188"/>
      <c r="C130" s="189">
        <v>0</v>
      </c>
      <c r="D130" s="189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9.75" hidden="1" customHeight="1" outlineLevel="2" x14ac:dyDescent="0.2">
      <c r="A131" s="11"/>
      <c r="B131" s="183" t="s">
        <v>2265</v>
      </c>
      <c r="C131" s="184">
        <v>23</v>
      </c>
      <c r="D131" s="184"/>
    </row>
    <row r="132" spans="1:26" ht="9.75" hidden="1" customHeight="1" outlineLevel="3" x14ac:dyDescent="0.2">
      <c r="A132" s="11"/>
      <c r="B132" s="186" t="s">
        <v>2266</v>
      </c>
      <c r="C132" s="187">
        <v>21</v>
      </c>
      <c r="D132" s="187"/>
    </row>
    <row r="133" spans="1:26" ht="9.75" hidden="1" customHeight="1" outlineLevel="3" x14ac:dyDescent="0.2">
      <c r="A133" s="11"/>
      <c r="B133" s="186" t="s">
        <v>2267</v>
      </c>
      <c r="C133" s="187">
        <v>1</v>
      </c>
      <c r="D133" s="187"/>
    </row>
    <row r="134" spans="1:26" ht="9.75" hidden="1" customHeight="1" outlineLevel="2" x14ac:dyDescent="0.25">
      <c r="A134" s="11"/>
      <c r="B134" s="188"/>
      <c r="C134" s="189">
        <v>0</v>
      </c>
      <c r="D134" s="189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9.75" hidden="1" customHeight="1" outlineLevel="2" x14ac:dyDescent="0.2">
      <c r="A135" s="11"/>
      <c r="B135" s="183" t="s">
        <v>2268</v>
      </c>
      <c r="C135" s="184">
        <v>76</v>
      </c>
      <c r="D135" s="184"/>
    </row>
    <row r="136" spans="1:26" ht="9.75" hidden="1" customHeight="1" outlineLevel="3" x14ac:dyDescent="0.2">
      <c r="A136" s="11"/>
      <c r="B136" s="186" t="s">
        <v>2269</v>
      </c>
      <c r="C136" s="187">
        <v>17</v>
      </c>
      <c r="D136" s="187"/>
    </row>
    <row r="137" spans="1:26" ht="9.75" hidden="1" customHeight="1" outlineLevel="3" x14ac:dyDescent="0.2">
      <c r="A137" s="11"/>
      <c r="B137" s="186" t="s">
        <v>2270</v>
      </c>
      <c r="C137" s="187">
        <v>32</v>
      </c>
      <c r="D137" s="187"/>
    </row>
    <row r="138" spans="1:26" ht="9.75" hidden="1" customHeight="1" outlineLevel="3" x14ac:dyDescent="0.2">
      <c r="A138" s="11"/>
      <c r="B138" s="186" t="s">
        <v>2271</v>
      </c>
      <c r="C138" s="187">
        <v>21</v>
      </c>
      <c r="D138" s="187"/>
    </row>
    <row r="139" spans="1:26" ht="9.75" hidden="1" customHeight="1" outlineLevel="3" x14ac:dyDescent="0.2">
      <c r="A139" s="11"/>
      <c r="B139" s="186" t="s">
        <v>2272</v>
      </c>
      <c r="C139" s="187">
        <v>7</v>
      </c>
      <c r="D139" s="187"/>
    </row>
    <row r="140" spans="1:26" ht="9.75" hidden="1" customHeight="1" outlineLevel="1" x14ac:dyDescent="0.25">
      <c r="A140" s="11"/>
      <c r="B140" s="188"/>
      <c r="C140" s="189">
        <v>0</v>
      </c>
      <c r="D140" s="189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9.75" hidden="1" customHeight="1" outlineLevel="1" collapsed="1" x14ac:dyDescent="0.2">
      <c r="A141" s="11"/>
      <c r="B141" s="183" t="s">
        <v>2273</v>
      </c>
      <c r="C141" s="184">
        <v>1482</v>
      </c>
      <c r="D141" s="184"/>
    </row>
    <row r="142" spans="1:26" ht="9.75" hidden="1" customHeight="1" outlineLevel="2" x14ac:dyDescent="0.25">
      <c r="A142" s="11"/>
      <c r="B142" s="188"/>
      <c r="C142" s="189">
        <v>0</v>
      </c>
      <c r="D142" s="189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9.75" hidden="1" customHeight="1" outlineLevel="2" x14ac:dyDescent="0.2">
      <c r="A143" s="11"/>
      <c r="B143" s="183" t="s">
        <v>2274</v>
      </c>
      <c r="C143" s="184">
        <v>336</v>
      </c>
      <c r="D143" s="184"/>
    </row>
    <row r="144" spans="1:26" ht="9.75" hidden="1" customHeight="1" outlineLevel="3" x14ac:dyDescent="0.2">
      <c r="A144" s="11"/>
      <c r="B144" s="186" t="s">
        <v>2275</v>
      </c>
      <c r="C144" s="187">
        <v>326</v>
      </c>
      <c r="D144" s="187"/>
    </row>
    <row r="145" spans="1:26" ht="9.75" hidden="1" customHeight="1" outlineLevel="3" x14ac:dyDescent="0.2">
      <c r="A145" s="11"/>
      <c r="B145" s="186" t="s">
        <v>2276</v>
      </c>
      <c r="C145" s="187">
        <v>11</v>
      </c>
      <c r="D145" s="187"/>
    </row>
    <row r="146" spans="1:26" ht="9.75" hidden="1" customHeight="1" outlineLevel="2" x14ac:dyDescent="0.25">
      <c r="A146" s="11"/>
      <c r="B146" s="188"/>
      <c r="C146" s="189">
        <v>0</v>
      </c>
      <c r="D146" s="189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9.75" hidden="1" customHeight="1" outlineLevel="2" x14ac:dyDescent="0.2">
      <c r="A147" s="11"/>
      <c r="B147" s="183" t="s">
        <v>2277</v>
      </c>
      <c r="C147" s="184">
        <v>281</v>
      </c>
      <c r="D147" s="184"/>
    </row>
    <row r="148" spans="1:26" ht="9.75" hidden="1" customHeight="1" outlineLevel="3" x14ac:dyDescent="0.2">
      <c r="A148" s="11"/>
      <c r="B148" s="186" t="s">
        <v>2278</v>
      </c>
      <c r="C148" s="187">
        <v>11</v>
      </c>
      <c r="D148" s="187"/>
    </row>
    <row r="149" spans="1:26" ht="9.75" hidden="1" customHeight="1" outlineLevel="3" x14ac:dyDescent="0.2">
      <c r="A149" s="11"/>
      <c r="B149" s="186" t="s">
        <v>2279</v>
      </c>
      <c r="C149" s="187">
        <v>270</v>
      </c>
      <c r="D149" s="187"/>
    </row>
    <row r="150" spans="1:26" ht="9.75" hidden="1" customHeight="1" outlineLevel="2" x14ac:dyDescent="0.25">
      <c r="A150" s="11"/>
      <c r="B150" s="188"/>
      <c r="C150" s="189">
        <v>0</v>
      </c>
      <c r="D150" s="189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9.75" hidden="1" customHeight="1" outlineLevel="2" x14ac:dyDescent="0.2">
      <c r="A151" s="11"/>
      <c r="B151" s="183" t="s">
        <v>2280</v>
      </c>
      <c r="C151" s="184">
        <v>571</v>
      </c>
      <c r="D151" s="184"/>
    </row>
    <row r="152" spans="1:26" ht="9.75" hidden="1" customHeight="1" outlineLevel="3" x14ac:dyDescent="0.2">
      <c r="A152" s="11"/>
      <c r="B152" s="186" t="s">
        <v>2281</v>
      </c>
      <c r="C152" s="187">
        <v>554</v>
      </c>
      <c r="D152" s="187"/>
    </row>
    <row r="153" spans="1:26" ht="9.75" hidden="1" customHeight="1" outlineLevel="3" x14ac:dyDescent="0.2">
      <c r="A153" s="11"/>
      <c r="B153" s="186" t="s">
        <v>2282</v>
      </c>
      <c r="C153" s="187">
        <v>17</v>
      </c>
      <c r="D153" s="187"/>
    </row>
    <row r="154" spans="1:26" ht="9.75" hidden="1" customHeight="1" outlineLevel="2" x14ac:dyDescent="0.25">
      <c r="A154" s="11"/>
      <c r="B154" s="188"/>
      <c r="C154" s="189">
        <v>0</v>
      </c>
      <c r="D154" s="189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9.75" hidden="1" customHeight="1" outlineLevel="2" x14ac:dyDescent="0.2">
      <c r="A155" s="11"/>
      <c r="B155" s="183" t="s">
        <v>2283</v>
      </c>
      <c r="C155" s="184">
        <v>293</v>
      </c>
      <c r="D155" s="184"/>
    </row>
    <row r="156" spans="1:26" ht="9.75" hidden="1" customHeight="1" outlineLevel="3" x14ac:dyDescent="0.2">
      <c r="A156" s="11"/>
      <c r="B156" s="186" t="s">
        <v>2284</v>
      </c>
      <c r="C156" s="187">
        <v>14</v>
      </c>
      <c r="D156" s="187"/>
    </row>
    <row r="157" spans="1:26" ht="9.75" hidden="1" customHeight="1" outlineLevel="3" x14ac:dyDescent="0.2">
      <c r="A157" s="11"/>
      <c r="B157" s="186" t="s">
        <v>2285</v>
      </c>
      <c r="C157" s="187">
        <v>279</v>
      </c>
      <c r="D157" s="187"/>
    </row>
    <row r="158" spans="1:26" ht="9.75" hidden="1" customHeight="1" outlineLevel="1" x14ac:dyDescent="0.25">
      <c r="A158" s="11"/>
      <c r="B158" s="188"/>
      <c r="C158" s="189">
        <v>0</v>
      </c>
      <c r="D158" s="189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9.75" hidden="1" customHeight="1" outlineLevel="1" collapsed="1" x14ac:dyDescent="0.2">
      <c r="A159" s="11"/>
      <c r="B159" s="183" t="s">
        <v>2286</v>
      </c>
      <c r="C159" s="184">
        <v>322</v>
      </c>
      <c r="D159" s="184"/>
    </row>
    <row r="160" spans="1:26" ht="9.75" hidden="1" customHeight="1" outlineLevel="2" x14ac:dyDescent="0.2">
      <c r="A160" s="11"/>
      <c r="B160" s="186" t="s">
        <v>2287</v>
      </c>
      <c r="C160" s="187">
        <v>23</v>
      </c>
      <c r="D160" s="187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9.75" hidden="1" customHeight="1" outlineLevel="2" x14ac:dyDescent="0.25">
      <c r="A161" s="11"/>
      <c r="B161" s="188"/>
      <c r="C161" s="189">
        <v>0</v>
      </c>
      <c r="D161" s="189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9.75" hidden="1" customHeight="1" outlineLevel="2" x14ac:dyDescent="0.2">
      <c r="A162" s="11"/>
      <c r="B162" s="183" t="s">
        <v>2288</v>
      </c>
      <c r="C162" s="184">
        <v>178</v>
      </c>
      <c r="D162" s="184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9.75" hidden="1" customHeight="1" outlineLevel="3" x14ac:dyDescent="0.25">
      <c r="A163" s="11"/>
      <c r="B163" s="188"/>
      <c r="C163" s="189">
        <v>0</v>
      </c>
      <c r="D163" s="189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9.75" hidden="1" customHeight="1" outlineLevel="3" x14ac:dyDescent="0.2">
      <c r="A164" s="11"/>
      <c r="B164" s="183" t="s">
        <v>2289</v>
      </c>
      <c r="C164" s="184">
        <v>42</v>
      </c>
      <c r="D164" s="184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9.75" hidden="1" customHeight="1" outlineLevel="4" x14ac:dyDescent="0.2">
      <c r="A165" s="11"/>
      <c r="B165" s="186" t="s">
        <v>2290</v>
      </c>
      <c r="C165" s="187">
        <v>29</v>
      </c>
      <c r="D165" s="187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9.75" hidden="1" customHeight="1" outlineLevel="4" x14ac:dyDescent="0.2">
      <c r="A166" s="11"/>
      <c r="B166" s="186" t="s">
        <v>2291</v>
      </c>
      <c r="C166" s="187">
        <v>13</v>
      </c>
      <c r="D166" s="187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9.75" hidden="1" customHeight="1" outlineLevel="3" x14ac:dyDescent="0.2">
      <c r="A167" s="11"/>
      <c r="B167" s="186" t="s">
        <v>2292</v>
      </c>
      <c r="C167" s="187">
        <v>136</v>
      </c>
      <c r="D167" s="187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9.75" hidden="1" customHeight="1" outlineLevel="2" x14ac:dyDescent="0.25">
      <c r="A168" s="11"/>
      <c r="B168" s="188"/>
      <c r="C168" s="189">
        <v>0</v>
      </c>
      <c r="D168" s="189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9.75" hidden="1" customHeight="1" outlineLevel="2" x14ac:dyDescent="0.2">
      <c r="A169" s="11"/>
      <c r="B169" s="183" t="s">
        <v>2293</v>
      </c>
      <c r="C169" s="184">
        <v>29</v>
      </c>
      <c r="D169" s="184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9.75" hidden="1" customHeight="1" outlineLevel="3" x14ac:dyDescent="0.2">
      <c r="A170" s="11"/>
      <c r="B170" s="186" t="s">
        <v>2294</v>
      </c>
      <c r="C170" s="187">
        <v>19</v>
      </c>
      <c r="D170" s="187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9.75" hidden="1" customHeight="1" outlineLevel="3" x14ac:dyDescent="0.2">
      <c r="A171" s="11"/>
      <c r="B171" s="186" t="s">
        <v>2295</v>
      </c>
      <c r="C171" s="187">
        <v>10</v>
      </c>
      <c r="D171" s="187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9.75" hidden="1" customHeight="1" outlineLevel="2" x14ac:dyDescent="0.25">
      <c r="A172" s="11"/>
      <c r="B172" s="188"/>
      <c r="C172" s="189">
        <v>0</v>
      </c>
      <c r="D172" s="189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9.75" hidden="1" customHeight="1" outlineLevel="2" x14ac:dyDescent="0.2">
      <c r="A173" s="11"/>
      <c r="B173" s="183" t="s">
        <v>2296</v>
      </c>
      <c r="C173" s="184">
        <v>10</v>
      </c>
      <c r="D173" s="184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9.75" hidden="1" customHeight="1" outlineLevel="3" x14ac:dyDescent="0.2">
      <c r="A174" s="11"/>
      <c r="B174" s="186" t="s">
        <v>2297</v>
      </c>
      <c r="C174" s="187">
        <v>2</v>
      </c>
      <c r="D174" s="187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9.75" hidden="1" customHeight="1" outlineLevel="3" x14ac:dyDescent="0.2">
      <c r="A175" s="11"/>
      <c r="B175" s="186" t="s">
        <v>2298</v>
      </c>
      <c r="C175" s="187">
        <v>7</v>
      </c>
      <c r="D175" s="187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9.75" hidden="1" customHeight="1" outlineLevel="2" x14ac:dyDescent="0.25">
      <c r="A176" s="11"/>
      <c r="B176" s="188"/>
      <c r="C176" s="189">
        <v>0</v>
      </c>
      <c r="D176" s="189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9.75" hidden="1" customHeight="1" outlineLevel="2" x14ac:dyDescent="0.2">
      <c r="A177" s="11"/>
      <c r="B177" s="183" t="s">
        <v>2299</v>
      </c>
      <c r="C177" s="184">
        <v>61</v>
      </c>
      <c r="D177" s="184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9.75" hidden="1" customHeight="1" outlineLevel="3" x14ac:dyDescent="0.2">
      <c r="A178" s="11"/>
      <c r="B178" s="186" t="s">
        <v>2300</v>
      </c>
      <c r="C178" s="187">
        <v>1</v>
      </c>
      <c r="D178" s="187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9.75" hidden="1" customHeight="1" outlineLevel="3" x14ac:dyDescent="0.25">
      <c r="A179" s="11"/>
      <c r="B179" s="188"/>
      <c r="C179" s="189">
        <v>0</v>
      </c>
      <c r="D179" s="189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9.75" hidden="1" customHeight="1" outlineLevel="3" x14ac:dyDescent="0.2">
      <c r="A180" s="11"/>
      <c r="B180" s="183" t="s">
        <v>2301</v>
      </c>
      <c r="C180" s="184">
        <v>60</v>
      </c>
      <c r="D180" s="184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9.75" hidden="1" customHeight="1" outlineLevel="4" x14ac:dyDescent="0.2">
      <c r="A181" s="11"/>
      <c r="B181" s="186" t="s">
        <v>2302</v>
      </c>
      <c r="C181" s="187">
        <v>4</v>
      </c>
      <c r="D181" s="187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9.75" hidden="1" customHeight="1" outlineLevel="4" x14ac:dyDescent="0.2">
      <c r="A182" s="11"/>
      <c r="B182" s="186" t="s">
        <v>2303</v>
      </c>
      <c r="C182" s="187">
        <v>56</v>
      </c>
      <c r="D182" s="187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9.75" hidden="1" customHeight="1" outlineLevel="2" x14ac:dyDescent="0.25">
      <c r="A183" s="11"/>
      <c r="B183" s="188"/>
      <c r="C183" s="189">
        <v>0</v>
      </c>
      <c r="D183" s="189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9.75" hidden="1" customHeight="1" outlineLevel="2" x14ac:dyDescent="0.2">
      <c r="A184" s="11"/>
      <c r="B184" s="183" t="s">
        <v>2304</v>
      </c>
      <c r="C184" s="184">
        <v>22</v>
      </c>
      <c r="D184" s="184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9.75" hidden="1" customHeight="1" outlineLevel="3" x14ac:dyDescent="0.2">
      <c r="A185" s="11"/>
      <c r="B185" s="186" t="s">
        <v>2305</v>
      </c>
      <c r="C185" s="187">
        <v>1</v>
      </c>
      <c r="D185" s="187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9.75" hidden="1" customHeight="1" outlineLevel="3" x14ac:dyDescent="0.2">
      <c r="A186" s="11"/>
      <c r="B186" s="186" t="s">
        <v>2306</v>
      </c>
      <c r="C186" s="187">
        <v>21</v>
      </c>
      <c r="D186" s="187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9.75" customHeight="1" x14ac:dyDescent="0.25">
      <c r="A187" s="11"/>
      <c r="B187" s="188"/>
      <c r="C187" s="189"/>
      <c r="D187" s="189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9.75" customHeight="1" x14ac:dyDescent="0.2">
      <c r="A188" s="11"/>
      <c r="B188" s="183" t="s">
        <v>1572</v>
      </c>
      <c r="C188" s="184">
        <v>22582</v>
      </c>
      <c r="D188" s="184">
        <v>161</v>
      </c>
    </row>
    <row r="189" spans="1:26" ht="9.75" customHeight="1" outlineLevel="1" x14ac:dyDescent="0.25">
      <c r="A189" s="11"/>
      <c r="B189" s="188"/>
      <c r="C189" s="189">
        <v>0</v>
      </c>
      <c r="D189" s="189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9.75" customHeight="1" outlineLevel="1" x14ac:dyDescent="0.2">
      <c r="A190" s="11"/>
      <c r="B190" s="183" t="s">
        <v>28</v>
      </c>
      <c r="C190" s="184">
        <v>217</v>
      </c>
      <c r="D190" s="184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9.75" customHeight="1" outlineLevel="2" x14ac:dyDescent="0.2">
      <c r="A191" s="11"/>
      <c r="B191" s="186" t="s">
        <v>2307</v>
      </c>
      <c r="C191" s="187">
        <v>71</v>
      </c>
      <c r="D191" s="187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9.75" customHeight="1" outlineLevel="2" x14ac:dyDescent="0.2">
      <c r="A192" s="11"/>
      <c r="B192" s="186" t="s">
        <v>2308</v>
      </c>
      <c r="C192" s="187">
        <v>113</v>
      </c>
      <c r="D192" s="187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9.75" customHeight="1" outlineLevel="2" x14ac:dyDescent="0.2">
      <c r="A193" s="11"/>
      <c r="B193" s="186" t="s">
        <v>2309</v>
      </c>
      <c r="C193" s="187">
        <v>33</v>
      </c>
      <c r="D193" s="187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9.75" customHeight="1" outlineLevel="1" x14ac:dyDescent="0.25">
      <c r="A194" s="11"/>
      <c r="B194" s="188"/>
      <c r="C194" s="189">
        <v>0</v>
      </c>
      <c r="D194" s="189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9.75" customHeight="1" outlineLevel="1" x14ac:dyDescent="0.2">
      <c r="A195" s="11"/>
      <c r="B195" s="183" t="s">
        <v>2310</v>
      </c>
      <c r="C195" s="184">
        <v>737</v>
      </c>
      <c r="D195" s="184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9.75" customHeight="1" outlineLevel="2" x14ac:dyDescent="0.2">
      <c r="A196" s="11"/>
      <c r="B196" s="186" t="s">
        <v>2311</v>
      </c>
      <c r="C196" s="187">
        <v>41</v>
      </c>
      <c r="D196" s="187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9.75" customHeight="1" outlineLevel="2" x14ac:dyDescent="0.2">
      <c r="A197" s="11"/>
      <c r="B197" s="186" t="s">
        <v>2312</v>
      </c>
      <c r="C197" s="187">
        <v>191</v>
      </c>
      <c r="D197" s="187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9.75" customHeight="1" outlineLevel="2" x14ac:dyDescent="0.2">
      <c r="A198" s="11"/>
      <c r="B198" s="186" t="s">
        <v>2313</v>
      </c>
      <c r="C198" s="187">
        <v>273</v>
      </c>
      <c r="D198" s="187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9.75" customHeight="1" outlineLevel="2" x14ac:dyDescent="0.2">
      <c r="A199" s="11"/>
      <c r="B199" s="186" t="s">
        <v>2314</v>
      </c>
      <c r="C199" s="187">
        <v>11</v>
      </c>
      <c r="D199" s="187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9.75" customHeight="1" outlineLevel="2" x14ac:dyDescent="0.2">
      <c r="A200" s="11"/>
      <c r="B200" s="186" t="s">
        <v>2315</v>
      </c>
      <c r="C200" s="187">
        <v>221</v>
      </c>
      <c r="D200" s="187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9.75" customHeight="1" outlineLevel="1" x14ac:dyDescent="0.25">
      <c r="A201" s="11"/>
      <c r="B201" s="188"/>
      <c r="C201" s="189">
        <v>0</v>
      </c>
      <c r="D201" s="189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9.75" customHeight="1" outlineLevel="1" x14ac:dyDescent="0.2">
      <c r="A202" s="11"/>
      <c r="B202" s="183" t="s">
        <v>2316</v>
      </c>
      <c r="C202" s="184">
        <v>996</v>
      </c>
      <c r="D202" s="184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9.75" customHeight="1" outlineLevel="2" x14ac:dyDescent="0.2">
      <c r="A203" s="11"/>
      <c r="B203" s="186" t="s">
        <v>2317</v>
      </c>
      <c r="C203" s="187">
        <v>81</v>
      </c>
      <c r="D203" s="187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9.75" customHeight="1" outlineLevel="2" x14ac:dyDescent="0.2">
      <c r="A204" s="11"/>
      <c r="B204" s="186" t="s">
        <v>2318</v>
      </c>
      <c r="C204" s="187">
        <v>290</v>
      </c>
      <c r="D204" s="187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9.75" customHeight="1" outlineLevel="2" x14ac:dyDescent="0.2">
      <c r="A205" s="11"/>
      <c r="B205" s="186" t="s">
        <v>2319</v>
      </c>
      <c r="C205" s="187">
        <v>72</v>
      </c>
      <c r="D205" s="187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9.75" customHeight="1" outlineLevel="2" x14ac:dyDescent="0.2">
      <c r="A206" s="11"/>
      <c r="B206" s="186" t="s">
        <v>2320</v>
      </c>
      <c r="C206" s="187">
        <v>217</v>
      </c>
      <c r="D206" s="187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9.75" customHeight="1" outlineLevel="2" x14ac:dyDescent="0.2">
      <c r="A207" s="11"/>
      <c r="B207" s="186" t="s">
        <v>2321</v>
      </c>
      <c r="C207" s="187">
        <v>107</v>
      </c>
      <c r="D207" s="187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9.75" customHeight="1" outlineLevel="2" x14ac:dyDescent="0.2">
      <c r="A208" s="11"/>
      <c r="B208" s="186" t="s">
        <v>2322</v>
      </c>
      <c r="C208" s="187">
        <v>108</v>
      </c>
      <c r="D208" s="187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9.75" customHeight="1" outlineLevel="2" x14ac:dyDescent="0.2">
      <c r="A209" s="11"/>
      <c r="B209" s="186" t="s">
        <v>2323</v>
      </c>
      <c r="C209" s="187">
        <v>120</v>
      </c>
      <c r="D209" s="187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9.75" customHeight="1" outlineLevel="1" x14ac:dyDescent="0.25">
      <c r="A210" s="11"/>
      <c r="B210" s="188"/>
      <c r="C210" s="189">
        <v>0</v>
      </c>
      <c r="D210" s="189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9.75" customHeight="1" outlineLevel="1" x14ac:dyDescent="0.2">
      <c r="A211" s="11"/>
      <c r="B211" s="183" t="s">
        <v>2324</v>
      </c>
      <c r="C211" s="184">
        <v>3318</v>
      </c>
      <c r="D211" s="184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9.75" customHeight="1" outlineLevel="2" x14ac:dyDescent="0.2">
      <c r="A212" s="11"/>
      <c r="B212" s="186" t="s">
        <v>2325</v>
      </c>
      <c r="C212" s="187">
        <v>75</v>
      </c>
      <c r="D212" s="187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9.75" customHeight="1" outlineLevel="2" x14ac:dyDescent="0.25">
      <c r="A213" s="11"/>
      <c r="B213" s="188"/>
      <c r="C213" s="189">
        <v>0</v>
      </c>
      <c r="D213" s="189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9.75" customHeight="1" outlineLevel="2" x14ac:dyDescent="0.2">
      <c r="A214" s="11"/>
      <c r="B214" s="183" t="s">
        <v>2326</v>
      </c>
      <c r="C214" s="184">
        <v>891</v>
      </c>
      <c r="D214" s="184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9.75" customHeight="1" outlineLevel="3" x14ac:dyDescent="0.25">
      <c r="A215" s="11"/>
      <c r="B215" s="188"/>
      <c r="C215" s="189">
        <v>0</v>
      </c>
      <c r="D215" s="189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9.75" customHeight="1" outlineLevel="3" x14ac:dyDescent="0.2">
      <c r="A216" s="11"/>
      <c r="B216" s="183" t="s">
        <v>2327</v>
      </c>
      <c r="C216" s="184">
        <v>179</v>
      </c>
      <c r="D216" s="184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9.75" customHeight="1" outlineLevel="4" x14ac:dyDescent="0.2">
      <c r="A217" s="11"/>
      <c r="B217" s="186" t="s">
        <v>2328</v>
      </c>
      <c r="C217" s="187">
        <v>54</v>
      </c>
      <c r="D217" s="187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9.75" customHeight="1" outlineLevel="4" x14ac:dyDescent="0.2">
      <c r="A218" s="11"/>
      <c r="B218" s="186" t="s">
        <v>2329</v>
      </c>
      <c r="C218" s="187">
        <v>36</v>
      </c>
      <c r="D218" s="187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9.75" customHeight="1" outlineLevel="4" x14ac:dyDescent="0.2">
      <c r="A219" s="11"/>
      <c r="B219" s="186" t="s">
        <v>2330</v>
      </c>
      <c r="C219" s="187">
        <v>4</v>
      </c>
      <c r="D219" s="187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9.75" customHeight="1" outlineLevel="4" x14ac:dyDescent="0.2">
      <c r="A220" s="11"/>
      <c r="B220" s="186" t="s">
        <v>2331</v>
      </c>
      <c r="C220" s="187">
        <v>52</v>
      </c>
      <c r="D220" s="187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9.75" customHeight="1" outlineLevel="4" x14ac:dyDescent="0.2">
      <c r="A221" s="11"/>
      <c r="B221" s="186" t="s">
        <v>2332</v>
      </c>
      <c r="C221" s="187">
        <v>33</v>
      </c>
      <c r="D221" s="187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9.75" customHeight="1" outlineLevel="3" x14ac:dyDescent="0.25">
      <c r="A222" s="11"/>
      <c r="B222" s="188"/>
      <c r="C222" s="189">
        <v>0</v>
      </c>
      <c r="D222" s="189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9.75" customHeight="1" outlineLevel="3" x14ac:dyDescent="0.2">
      <c r="A223" s="11"/>
      <c r="B223" s="183" t="s">
        <v>2333</v>
      </c>
      <c r="C223" s="184">
        <v>342</v>
      </c>
      <c r="D223" s="184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9.75" customHeight="1" outlineLevel="4" x14ac:dyDescent="0.2">
      <c r="A224" s="11"/>
      <c r="B224" s="186" t="s">
        <v>2334</v>
      </c>
      <c r="C224" s="187">
        <v>4</v>
      </c>
      <c r="D224" s="187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9.75" customHeight="1" outlineLevel="4" x14ac:dyDescent="0.2">
      <c r="A225" s="11"/>
      <c r="B225" s="186" t="s">
        <v>2335</v>
      </c>
      <c r="C225" s="187">
        <v>250</v>
      </c>
      <c r="D225" s="187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9.75" customHeight="1" outlineLevel="4" x14ac:dyDescent="0.2">
      <c r="A226" s="11"/>
      <c r="B226" s="186" t="s">
        <v>2336</v>
      </c>
      <c r="C226" s="187">
        <v>88</v>
      </c>
      <c r="D226" s="187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9.75" customHeight="1" outlineLevel="3" x14ac:dyDescent="0.25">
      <c r="A227" s="11"/>
      <c r="B227" s="188"/>
      <c r="C227" s="189">
        <v>0</v>
      </c>
      <c r="D227" s="189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9.75" customHeight="1" outlineLevel="3" x14ac:dyDescent="0.2">
      <c r="A228" s="11"/>
      <c r="B228" s="183" t="s">
        <v>2337</v>
      </c>
      <c r="C228" s="184">
        <v>323</v>
      </c>
      <c r="D228" s="184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9.75" customHeight="1" outlineLevel="4" x14ac:dyDescent="0.2">
      <c r="A229" s="11"/>
      <c r="B229" s="186" t="s">
        <v>2338</v>
      </c>
      <c r="C229" s="187">
        <v>172</v>
      </c>
      <c r="D229" s="187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9.75" customHeight="1" outlineLevel="4" x14ac:dyDescent="0.2">
      <c r="A230" s="11"/>
      <c r="B230" s="186" t="s">
        <v>2339</v>
      </c>
      <c r="C230" s="187">
        <v>151</v>
      </c>
      <c r="D230" s="187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9.75" customHeight="1" outlineLevel="3" x14ac:dyDescent="0.25">
      <c r="A231" s="11"/>
      <c r="B231" s="188"/>
      <c r="C231" s="189">
        <v>0</v>
      </c>
      <c r="D231" s="189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9.75" customHeight="1" outlineLevel="3" x14ac:dyDescent="0.2">
      <c r="A232" s="11"/>
      <c r="B232" s="183" t="s">
        <v>2340</v>
      </c>
      <c r="C232" s="184">
        <v>47</v>
      </c>
      <c r="D232" s="184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9.75" customHeight="1" outlineLevel="4" x14ac:dyDescent="0.2">
      <c r="A233" s="11"/>
      <c r="B233" s="186" t="s">
        <v>2341</v>
      </c>
      <c r="C233" s="187">
        <v>44</v>
      </c>
      <c r="D233" s="187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9.75" customHeight="1" outlineLevel="4" x14ac:dyDescent="0.2">
      <c r="A234" s="11"/>
      <c r="B234" s="186" t="s">
        <v>2342</v>
      </c>
      <c r="C234" s="187">
        <v>3</v>
      </c>
      <c r="D234" s="187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9.75" customHeight="1" outlineLevel="2" x14ac:dyDescent="0.25">
      <c r="A235" s="11"/>
      <c r="B235" s="188"/>
      <c r="C235" s="189">
        <v>0</v>
      </c>
      <c r="D235" s="189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9.75" customHeight="1" outlineLevel="2" x14ac:dyDescent="0.2">
      <c r="A236" s="11"/>
      <c r="B236" s="183" t="s">
        <v>2343</v>
      </c>
      <c r="C236" s="184">
        <v>116</v>
      </c>
      <c r="D236" s="184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9.75" customHeight="1" outlineLevel="3" x14ac:dyDescent="0.2">
      <c r="A237" s="11"/>
      <c r="B237" s="186" t="s">
        <v>2344</v>
      </c>
      <c r="C237" s="187">
        <v>101</v>
      </c>
      <c r="D237" s="187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9.75" customHeight="1" outlineLevel="3" x14ac:dyDescent="0.2">
      <c r="A238" s="11"/>
      <c r="B238" s="186" t="s">
        <v>2345</v>
      </c>
      <c r="C238" s="187">
        <v>15</v>
      </c>
      <c r="D238" s="187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9.75" customHeight="1" outlineLevel="2" x14ac:dyDescent="0.25">
      <c r="A239" s="11"/>
      <c r="B239" s="188"/>
      <c r="C239" s="189">
        <v>0</v>
      </c>
      <c r="D239" s="189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9.75" customHeight="1" outlineLevel="2" x14ac:dyDescent="0.2">
      <c r="A240" s="11"/>
      <c r="B240" s="183" t="s">
        <v>2346</v>
      </c>
      <c r="C240" s="184">
        <v>2236</v>
      </c>
      <c r="D240" s="184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9.75" customHeight="1" outlineLevel="3" x14ac:dyDescent="0.25">
      <c r="A241" s="11"/>
      <c r="B241" s="188"/>
      <c r="C241" s="189">
        <v>0</v>
      </c>
      <c r="D241" s="189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9.75" customHeight="1" outlineLevel="3" x14ac:dyDescent="0.2">
      <c r="A242" s="11"/>
      <c r="B242" s="183" t="s">
        <v>2347</v>
      </c>
      <c r="C242" s="184">
        <v>257</v>
      </c>
      <c r="D242" s="184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9.75" customHeight="1" outlineLevel="4" x14ac:dyDescent="0.2">
      <c r="A243" s="11"/>
      <c r="B243" s="186" t="s">
        <v>2348</v>
      </c>
      <c r="C243" s="187">
        <v>121</v>
      </c>
      <c r="D243" s="187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9.75" customHeight="1" outlineLevel="4" x14ac:dyDescent="0.2">
      <c r="A244" s="11"/>
      <c r="B244" s="186" t="s">
        <v>2349</v>
      </c>
      <c r="C244" s="187">
        <v>73</v>
      </c>
      <c r="D244" s="187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9.75" customHeight="1" outlineLevel="4" x14ac:dyDescent="0.2">
      <c r="A245" s="11"/>
      <c r="B245" s="186" t="s">
        <v>2350</v>
      </c>
      <c r="C245" s="187">
        <v>44</v>
      </c>
      <c r="D245" s="187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9.75" customHeight="1" outlineLevel="4" x14ac:dyDescent="0.2">
      <c r="A246" s="11"/>
      <c r="B246" s="186" t="s">
        <v>2351</v>
      </c>
      <c r="C246" s="187">
        <v>20</v>
      </c>
      <c r="D246" s="187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9.75" customHeight="1" outlineLevel="3" x14ac:dyDescent="0.25">
      <c r="A247" s="11"/>
      <c r="B247" s="188"/>
      <c r="C247" s="189">
        <v>0</v>
      </c>
      <c r="D247" s="189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9.75" customHeight="1" outlineLevel="3" x14ac:dyDescent="0.2">
      <c r="A248" s="11"/>
      <c r="B248" s="183" t="s">
        <v>2352</v>
      </c>
      <c r="C248" s="184">
        <v>603</v>
      </c>
      <c r="D248" s="184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9.75" customHeight="1" outlineLevel="4" x14ac:dyDescent="0.2">
      <c r="A249" s="11"/>
      <c r="B249" s="186" t="s">
        <v>2353</v>
      </c>
      <c r="C249" s="187">
        <v>14</v>
      </c>
      <c r="D249" s="187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9.75" customHeight="1" outlineLevel="4" x14ac:dyDescent="0.2">
      <c r="A250" s="11"/>
      <c r="B250" s="186" t="s">
        <v>2354</v>
      </c>
      <c r="C250" s="187">
        <v>371</v>
      </c>
      <c r="D250" s="187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9.75" customHeight="1" outlineLevel="4" x14ac:dyDescent="0.2">
      <c r="A251" s="11"/>
      <c r="B251" s="186" t="s">
        <v>2355</v>
      </c>
      <c r="C251" s="187">
        <v>217</v>
      </c>
      <c r="D251" s="187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9.75" customHeight="1" outlineLevel="3" x14ac:dyDescent="0.25">
      <c r="A252" s="11"/>
      <c r="B252" s="188"/>
      <c r="C252" s="189">
        <v>0</v>
      </c>
      <c r="D252" s="189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9.75" customHeight="1" outlineLevel="3" x14ac:dyDescent="0.2">
      <c r="A253" s="11"/>
      <c r="B253" s="183" t="s">
        <v>2356</v>
      </c>
      <c r="C253" s="184">
        <v>684</v>
      </c>
      <c r="D253" s="184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9.75" customHeight="1" outlineLevel="4" x14ac:dyDescent="0.2">
      <c r="A254" s="11"/>
      <c r="B254" s="186" t="s">
        <v>2357</v>
      </c>
      <c r="C254" s="187">
        <v>198</v>
      </c>
      <c r="D254" s="187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9.75" customHeight="1" outlineLevel="4" x14ac:dyDescent="0.2">
      <c r="A255" s="11"/>
      <c r="B255" s="186" t="s">
        <v>2358</v>
      </c>
      <c r="C255" s="187">
        <v>186</v>
      </c>
      <c r="D255" s="187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9.75" customHeight="1" outlineLevel="4" x14ac:dyDescent="0.2">
      <c r="A256" s="11"/>
      <c r="B256" s="186" t="s">
        <v>2359</v>
      </c>
      <c r="C256" s="187">
        <v>300</v>
      </c>
      <c r="D256" s="187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9.75" customHeight="1" outlineLevel="3" x14ac:dyDescent="0.25">
      <c r="A257" s="11"/>
      <c r="B257" s="188"/>
      <c r="C257" s="189">
        <v>0</v>
      </c>
      <c r="D257" s="189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9.75" customHeight="1" outlineLevel="3" x14ac:dyDescent="0.2">
      <c r="A258" s="11"/>
      <c r="B258" s="183" t="s">
        <v>2360</v>
      </c>
      <c r="C258" s="184">
        <v>142</v>
      </c>
      <c r="D258" s="184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9.75" customHeight="1" outlineLevel="4" x14ac:dyDescent="0.2">
      <c r="A259" s="11"/>
      <c r="B259" s="186" t="s">
        <v>2361</v>
      </c>
      <c r="C259" s="187">
        <v>13</v>
      </c>
      <c r="D259" s="187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9.75" customHeight="1" outlineLevel="4" x14ac:dyDescent="0.2">
      <c r="A260" s="11"/>
      <c r="B260" s="186" t="s">
        <v>2362</v>
      </c>
      <c r="C260" s="187">
        <v>78</v>
      </c>
      <c r="D260" s="187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9.75" customHeight="1" outlineLevel="4" x14ac:dyDescent="0.2">
      <c r="A261" s="11"/>
      <c r="B261" s="186" t="s">
        <v>2363</v>
      </c>
      <c r="C261" s="187">
        <v>51</v>
      </c>
      <c r="D261" s="187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9.75" customHeight="1" outlineLevel="3" x14ac:dyDescent="0.2">
      <c r="A262" s="11"/>
      <c r="B262" s="186" t="s">
        <v>2364</v>
      </c>
      <c r="C262" s="187">
        <v>256</v>
      </c>
      <c r="D262" s="187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9.75" customHeight="1" outlineLevel="3" x14ac:dyDescent="0.2">
      <c r="A263" s="11"/>
      <c r="B263" s="186" t="s">
        <v>2365</v>
      </c>
      <c r="C263" s="187">
        <v>295</v>
      </c>
      <c r="D263" s="187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9.75" customHeight="1" outlineLevel="1" x14ac:dyDescent="0.25">
      <c r="A264" s="11"/>
      <c r="B264" s="188"/>
      <c r="C264" s="189">
        <v>0</v>
      </c>
      <c r="D264" s="189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9.75" customHeight="1" outlineLevel="1" x14ac:dyDescent="0.2">
      <c r="A265" s="11"/>
      <c r="B265" s="183" t="s">
        <v>2366</v>
      </c>
      <c r="C265" s="184">
        <v>15784</v>
      </c>
      <c r="D265" s="184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9.75" customHeight="1" outlineLevel="2" x14ac:dyDescent="0.25">
      <c r="A266" s="11"/>
      <c r="B266" s="188"/>
      <c r="C266" s="189">
        <v>0</v>
      </c>
      <c r="D266" s="189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9.75" customHeight="1" outlineLevel="2" x14ac:dyDescent="0.2">
      <c r="A267" s="11"/>
      <c r="B267" s="183" t="s">
        <v>2367</v>
      </c>
      <c r="C267" s="184">
        <v>2257</v>
      </c>
      <c r="D267" s="184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9.75" customHeight="1" outlineLevel="3" x14ac:dyDescent="0.2">
      <c r="A268" s="11"/>
      <c r="B268" s="186" t="s">
        <v>2368</v>
      </c>
      <c r="C268" s="187">
        <v>142</v>
      </c>
      <c r="D268" s="187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9.75" customHeight="1" outlineLevel="3" x14ac:dyDescent="0.2">
      <c r="A269" s="11"/>
      <c r="B269" s="186" t="s">
        <v>2369</v>
      </c>
      <c r="C269" s="187">
        <v>167</v>
      </c>
      <c r="D269" s="187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9.75" customHeight="1" outlineLevel="3" x14ac:dyDescent="0.2">
      <c r="A270" s="11"/>
      <c r="B270" s="186" t="s">
        <v>2370</v>
      </c>
      <c r="C270" s="187">
        <v>146</v>
      </c>
      <c r="D270" s="187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9.75" customHeight="1" outlineLevel="3" x14ac:dyDescent="0.2">
      <c r="A271" s="11"/>
      <c r="B271" s="186" t="s">
        <v>2371</v>
      </c>
      <c r="C271" s="187">
        <v>1600</v>
      </c>
      <c r="D271" s="187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9.75" customHeight="1" outlineLevel="3" x14ac:dyDescent="0.2">
      <c r="A272" s="11"/>
      <c r="B272" s="186" t="s">
        <v>2372</v>
      </c>
      <c r="C272" s="187">
        <v>202</v>
      </c>
      <c r="D272" s="187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9.75" customHeight="1" outlineLevel="2" x14ac:dyDescent="0.25">
      <c r="A273" s="11"/>
      <c r="B273" s="188"/>
      <c r="C273" s="189">
        <v>0</v>
      </c>
      <c r="D273" s="189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9.75" customHeight="1" outlineLevel="2" x14ac:dyDescent="0.2">
      <c r="A274" s="11"/>
      <c r="B274" s="183" t="s">
        <v>2373</v>
      </c>
      <c r="C274" s="184">
        <v>4776</v>
      </c>
      <c r="D274" s="184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9.75" customHeight="1" outlineLevel="3" x14ac:dyDescent="0.2">
      <c r="A275" s="11"/>
      <c r="B275" s="186" t="s">
        <v>2374</v>
      </c>
      <c r="C275" s="187">
        <v>373</v>
      </c>
      <c r="D275" s="187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9.75" customHeight="1" outlineLevel="3" x14ac:dyDescent="0.2">
      <c r="A276" s="11"/>
      <c r="B276" s="186" t="s">
        <v>2375</v>
      </c>
      <c r="C276" s="187">
        <v>195</v>
      </c>
      <c r="D276" s="187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9.75" customHeight="1" outlineLevel="3" x14ac:dyDescent="0.2">
      <c r="A277" s="11"/>
      <c r="B277" s="186" t="s">
        <v>2376</v>
      </c>
      <c r="C277" s="187">
        <v>4</v>
      </c>
      <c r="D277" s="187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9.75" customHeight="1" outlineLevel="3" x14ac:dyDescent="0.2">
      <c r="A278" s="11"/>
      <c r="B278" s="186" t="s">
        <v>2377</v>
      </c>
      <c r="C278" s="187">
        <v>3812</v>
      </c>
      <c r="D278" s="187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9.75" customHeight="1" outlineLevel="3" x14ac:dyDescent="0.2">
      <c r="A279" s="11"/>
      <c r="B279" s="186" t="s">
        <v>2378</v>
      </c>
      <c r="C279" s="187">
        <v>394</v>
      </c>
      <c r="D279" s="187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9.75" customHeight="1" outlineLevel="2" x14ac:dyDescent="0.25">
      <c r="A280" s="11"/>
      <c r="B280" s="188"/>
      <c r="C280" s="189">
        <v>0</v>
      </c>
      <c r="D280" s="189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9.75" customHeight="1" outlineLevel="2" x14ac:dyDescent="0.2">
      <c r="A281" s="11"/>
      <c r="B281" s="183" t="s">
        <v>2379</v>
      </c>
      <c r="C281" s="184">
        <v>2836</v>
      </c>
      <c r="D281" s="184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9.75" customHeight="1" outlineLevel="3" x14ac:dyDescent="0.2">
      <c r="A282" s="11"/>
      <c r="B282" s="186" t="s">
        <v>2380</v>
      </c>
      <c r="C282" s="187">
        <v>2112</v>
      </c>
      <c r="D282" s="187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9.75" customHeight="1" outlineLevel="3" x14ac:dyDescent="0.2">
      <c r="A283" s="11"/>
      <c r="B283" s="186" t="s">
        <v>2381</v>
      </c>
      <c r="C283" s="187">
        <v>724</v>
      </c>
      <c r="D283" s="187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9.75" customHeight="1" outlineLevel="2" x14ac:dyDescent="0.25">
      <c r="A284" s="11"/>
      <c r="B284" s="188"/>
      <c r="C284" s="189">
        <v>0</v>
      </c>
      <c r="D284" s="189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9.75" customHeight="1" outlineLevel="2" x14ac:dyDescent="0.2">
      <c r="A285" s="11"/>
      <c r="B285" s="183" t="s">
        <v>2382</v>
      </c>
      <c r="C285" s="184">
        <v>3046</v>
      </c>
      <c r="D285" s="184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9.75" customHeight="1" outlineLevel="3" x14ac:dyDescent="0.2">
      <c r="A286" s="11"/>
      <c r="B286" s="186" t="s">
        <v>2383</v>
      </c>
      <c r="C286" s="187">
        <v>425</v>
      </c>
      <c r="D286" s="187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9.75" customHeight="1" outlineLevel="3" x14ac:dyDescent="0.2">
      <c r="A287" s="11"/>
      <c r="B287" s="186" t="s">
        <v>2384</v>
      </c>
      <c r="C287" s="187">
        <v>270</v>
      </c>
      <c r="D287" s="187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9.75" customHeight="1" outlineLevel="3" x14ac:dyDescent="0.2">
      <c r="A288" s="11"/>
      <c r="B288" s="186" t="s">
        <v>2385</v>
      </c>
      <c r="C288" s="187">
        <v>2350</v>
      </c>
      <c r="D288" s="187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9.75" customHeight="1" outlineLevel="2" x14ac:dyDescent="0.25">
      <c r="A289" s="11"/>
      <c r="B289" s="188"/>
      <c r="C289" s="189">
        <v>0</v>
      </c>
      <c r="D289" s="189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9.75" customHeight="1" outlineLevel="2" x14ac:dyDescent="0.2">
      <c r="A290" s="11"/>
      <c r="B290" s="183" t="s">
        <v>2386</v>
      </c>
      <c r="C290" s="184">
        <v>2869</v>
      </c>
      <c r="D290" s="184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9.75" customHeight="1" outlineLevel="3" x14ac:dyDescent="0.2">
      <c r="A291" s="11"/>
      <c r="B291" s="186" t="s">
        <v>2387</v>
      </c>
      <c r="C291" s="187">
        <v>171</v>
      </c>
      <c r="D291" s="187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9.75" customHeight="1" outlineLevel="3" x14ac:dyDescent="0.2">
      <c r="A292" s="11"/>
      <c r="B292" s="186" t="s">
        <v>2388</v>
      </c>
      <c r="C292" s="187">
        <v>10</v>
      </c>
      <c r="D292" s="187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9.75" customHeight="1" outlineLevel="3" x14ac:dyDescent="0.2">
      <c r="A293" s="11"/>
      <c r="B293" s="186" t="s">
        <v>2389</v>
      </c>
      <c r="C293" s="187">
        <v>140</v>
      </c>
      <c r="D293" s="187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9.75" customHeight="1" outlineLevel="3" x14ac:dyDescent="0.2">
      <c r="A294" s="11"/>
      <c r="B294" s="186" t="s">
        <v>2390</v>
      </c>
      <c r="C294" s="187">
        <v>12</v>
      </c>
      <c r="D294" s="187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9.75" customHeight="1" outlineLevel="3" x14ac:dyDescent="0.2">
      <c r="A295" s="11"/>
      <c r="B295" s="186" t="s">
        <v>2391</v>
      </c>
      <c r="C295" s="187">
        <v>2315</v>
      </c>
      <c r="D295" s="187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9.75" customHeight="1" outlineLevel="3" x14ac:dyDescent="0.2">
      <c r="A296" s="11"/>
      <c r="B296" s="186" t="s">
        <v>2392</v>
      </c>
      <c r="C296" s="187">
        <v>220</v>
      </c>
      <c r="D296" s="187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9.75" customHeight="1" outlineLevel="1" x14ac:dyDescent="0.25">
      <c r="A297" s="11"/>
      <c r="B297" s="188"/>
      <c r="C297" s="189">
        <v>0</v>
      </c>
      <c r="D297" s="189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9.75" customHeight="1" outlineLevel="1" x14ac:dyDescent="0.2">
      <c r="A298" s="11"/>
      <c r="B298" s="183" t="s">
        <v>2393</v>
      </c>
      <c r="C298" s="184">
        <v>1531</v>
      </c>
      <c r="D298" s="184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9.75" customHeight="1" outlineLevel="2" x14ac:dyDescent="0.2">
      <c r="A299" s="11"/>
      <c r="B299" s="186" t="s">
        <v>2394</v>
      </c>
      <c r="C299" s="187">
        <v>21</v>
      </c>
      <c r="D299" s="187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9.75" customHeight="1" outlineLevel="2" x14ac:dyDescent="0.2">
      <c r="A300" s="11"/>
      <c r="B300" s="186" t="s">
        <v>2395</v>
      </c>
      <c r="C300" s="187">
        <v>273</v>
      </c>
      <c r="D300" s="187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9.75" customHeight="1" outlineLevel="2" x14ac:dyDescent="0.2">
      <c r="A301" s="11"/>
      <c r="B301" s="186" t="s">
        <v>2396</v>
      </c>
      <c r="C301" s="187">
        <v>1237</v>
      </c>
      <c r="D301" s="187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9.75" customHeight="1" x14ac:dyDescent="0.25">
      <c r="A302" s="11"/>
      <c r="B302" s="188"/>
      <c r="C302" s="189"/>
      <c r="D302" s="189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9.75" customHeight="1" collapsed="1" x14ac:dyDescent="0.2">
      <c r="A303" s="11"/>
      <c r="B303" s="183" t="s">
        <v>1744</v>
      </c>
      <c r="C303" s="184">
        <v>2860</v>
      </c>
      <c r="D303" s="184">
        <v>69</v>
      </c>
    </row>
    <row r="304" spans="1:26" ht="9.75" hidden="1" customHeight="1" outlineLevel="1" x14ac:dyDescent="0.25">
      <c r="A304" s="11"/>
      <c r="B304" s="188"/>
      <c r="C304" s="189">
        <v>0</v>
      </c>
      <c r="D304" s="189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9.75" hidden="1" customHeight="1" outlineLevel="1" x14ac:dyDescent="0.2">
      <c r="A305" s="11"/>
      <c r="B305" s="183" t="s">
        <v>2397</v>
      </c>
      <c r="C305" s="184">
        <v>1153</v>
      </c>
      <c r="D305" s="184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9.75" hidden="1" customHeight="1" outlineLevel="2" x14ac:dyDescent="0.2">
      <c r="A306" s="11"/>
      <c r="B306" s="186" t="s">
        <v>2398</v>
      </c>
      <c r="C306" s="187">
        <v>161</v>
      </c>
      <c r="D306" s="187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9.75" hidden="1" customHeight="1" outlineLevel="2" x14ac:dyDescent="0.2">
      <c r="A307" s="11"/>
      <c r="B307" s="186" t="s">
        <v>2399</v>
      </c>
      <c r="C307" s="187">
        <v>10</v>
      </c>
      <c r="D307" s="187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9.75" hidden="1" customHeight="1" outlineLevel="2" x14ac:dyDescent="0.2">
      <c r="A308" s="11"/>
      <c r="B308" s="186" t="s">
        <v>2400</v>
      </c>
      <c r="C308" s="187">
        <v>982</v>
      </c>
      <c r="D308" s="187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9.75" hidden="1" customHeight="1" outlineLevel="1" x14ac:dyDescent="0.25">
      <c r="A309" s="11"/>
      <c r="B309" s="188"/>
      <c r="C309" s="189">
        <v>0</v>
      </c>
      <c r="D309" s="189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9.75" hidden="1" customHeight="1" outlineLevel="1" x14ac:dyDescent="0.2">
      <c r="A310" s="11"/>
      <c r="B310" s="183" t="s">
        <v>2401</v>
      </c>
      <c r="C310" s="184">
        <v>824</v>
      </c>
      <c r="D310" s="184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9.75" hidden="1" customHeight="1" outlineLevel="2" x14ac:dyDescent="0.2">
      <c r="A311" s="11"/>
      <c r="B311" s="186" t="s">
        <v>2402</v>
      </c>
      <c r="C311" s="187">
        <v>22</v>
      </c>
      <c r="D311" s="187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9.75" hidden="1" customHeight="1" outlineLevel="2" x14ac:dyDescent="0.2">
      <c r="A312" s="11"/>
      <c r="B312" s="186" t="s">
        <v>2403</v>
      </c>
      <c r="C312" s="187">
        <v>799</v>
      </c>
      <c r="D312" s="187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9.75" hidden="1" customHeight="1" outlineLevel="2" x14ac:dyDescent="0.2">
      <c r="A313" s="11"/>
      <c r="B313" s="186" t="s">
        <v>2404</v>
      </c>
      <c r="C313" s="187">
        <v>3</v>
      </c>
      <c r="D313" s="187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9.75" hidden="1" customHeight="1" outlineLevel="1" x14ac:dyDescent="0.25">
      <c r="A314" s="11"/>
      <c r="B314" s="188"/>
      <c r="C314" s="189">
        <v>0</v>
      </c>
      <c r="D314" s="189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9.75" hidden="1" customHeight="1" outlineLevel="1" x14ac:dyDescent="0.2">
      <c r="A315" s="11"/>
      <c r="B315" s="183" t="s">
        <v>2405</v>
      </c>
      <c r="C315" s="184">
        <v>90</v>
      </c>
      <c r="D315" s="184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9.75" hidden="1" customHeight="1" outlineLevel="2" x14ac:dyDescent="0.2">
      <c r="A316" s="11"/>
      <c r="B316" s="186" t="s">
        <v>2406</v>
      </c>
      <c r="C316" s="187">
        <v>16</v>
      </c>
      <c r="D316" s="187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9.75" hidden="1" customHeight="1" outlineLevel="2" x14ac:dyDescent="0.2">
      <c r="A317" s="11"/>
      <c r="B317" s="186" t="s">
        <v>2407</v>
      </c>
      <c r="C317" s="187">
        <v>74</v>
      </c>
      <c r="D317" s="187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9.75" hidden="1" customHeight="1" outlineLevel="1" x14ac:dyDescent="0.25">
      <c r="A318" s="11"/>
      <c r="B318" s="188"/>
      <c r="C318" s="189">
        <v>0</v>
      </c>
      <c r="D318" s="189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9.75" hidden="1" customHeight="1" outlineLevel="1" x14ac:dyDescent="0.2">
      <c r="A319" s="11"/>
      <c r="B319" s="183" t="s">
        <v>2408</v>
      </c>
      <c r="C319" s="184">
        <v>170</v>
      </c>
      <c r="D319" s="184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9.75" hidden="1" customHeight="1" outlineLevel="2" x14ac:dyDescent="0.2">
      <c r="A320" s="11"/>
      <c r="B320" s="186" t="s">
        <v>2409</v>
      </c>
      <c r="C320" s="187">
        <v>13</v>
      </c>
      <c r="D320" s="187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9.75" hidden="1" customHeight="1" outlineLevel="2" x14ac:dyDescent="0.2">
      <c r="A321" s="11"/>
      <c r="B321" s="186" t="s">
        <v>2410</v>
      </c>
      <c r="C321" s="187">
        <v>157</v>
      </c>
      <c r="D321" s="187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9.75" hidden="1" customHeight="1" outlineLevel="1" x14ac:dyDescent="0.25">
      <c r="A322" s="11"/>
      <c r="B322" s="188"/>
      <c r="C322" s="189">
        <v>0</v>
      </c>
      <c r="D322" s="189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9.75" hidden="1" customHeight="1" outlineLevel="1" x14ac:dyDescent="0.2">
      <c r="A323" s="11"/>
      <c r="B323" s="183" t="s">
        <v>2411</v>
      </c>
      <c r="C323" s="184">
        <v>53</v>
      </c>
      <c r="D323" s="184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9.75" hidden="1" customHeight="1" outlineLevel="2" x14ac:dyDescent="0.2">
      <c r="A324" s="11"/>
      <c r="B324" s="186" t="s">
        <v>2412</v>
      </c>
      <c r="C324" s="187">
        <v>1</v>
      </c>
      <c r="D324" s="187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9.75" hidden="1" customHeight="1" outlineLevel="2" x14ac:dyDescent="0.2">
      <c r="A325" s="11"/>
      <c r="B325" s="186" t="s">
        <v>2413</v>
      </c>
      <c r="C325" s="187">
        <v>2</v>
      </c>
      <c r="D325" s="187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9.75" hidden="1" customHeight="1" outlineLevel="2" x14ac:dyDescent="0.2">
      <c r="A326" s="11"/>
      <c r="B326" s="186" t="s">
        <v>2414</v>
      </c>
      <c r="C326" s="187">
        <v>6</v>
      </c>
      <c r="D326" s="187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9.75" hidden="1" customHeight="1" outlineLevel="2" x14ac:dyDescent="0.2">
      <c r="A327" s="11"/>
      <c r="B327" s="186" t="s">
        <v>2415</v>
      </c>
      <c r="C327" s="187">
        <v>8</v>
      </c>
      <c r="D327" s="187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9.75" hidden="1" customHeight="1" outlineLevel="2" x14ac:dyDescent="0.2">
      <c r="A328" s="11"/>
      <c r="B328" s="186" t="s">
        <v>2416</v>
      </c>
      <c r="C328" s="187">
        <v>37</v>
      </c>
      <c r="D328" s="187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9.75" hidden="1" customHeight="1" outlineLevel="1" x14ac:dyDescent="0.25">
      <c r="A329" s="11"/>
      <c r="B329" s="188"/>
      <c r="C329" s="189">
        <v>0</v>
      </c>
      <c r="D329" s="189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9.75" hidden="1" customHeight="1" outlineLevel="1" x14ac:dyDescent="0.2">
      <c r="A330" s="11"/>
      <c r="B330" s="183" t="s">
        <v>2417</v>
      </c>
      <c r="C330" s="184">
        <v>5</v>
      </c>
      <c r="D330" s="184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9.75" hidden="1" customHeight="1" outlineLevel="2" x14ac:dyDescent="0.2">
      <c r="A331" s="11"/>
      <c r="B331" s="186" t="s">
        <v>2418</v>
      </c>
      <c r="C331" s="187">
        <v>5</v>
      </c>
      <c r="D331" s="187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9.75" hidden="1" customHeight="1" outlineLevel="1" x14ac:dyDescent="0.25">
      <c r="A332" s="11"/>
      <c r="B332" s="188"/>
      <c r="C332" s="189">
        <v>0</v>
      </c>
      <c r="D332" s="189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9.75" hidden="1" customHeight="1" outlineLevel="1" x14ac:dyDescent="0.2">
      <c r="A333" s="11"/>
      <c r="B333" s="183" t="s">
        <v>2419</v>
      </c>
      <c r="C333" s="184">
        <v>564</v>
      </c>
      <c r="D333" s="184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9.75" hidden="1" customHeight="1" outlineLevel="2" x14ac:dyDescent="0.2">
      <c r="A334" s="11"/>
      <c r="B334" s="186" t="s">
        <v>2420</v>
      </c>
      <c r="C334" s="187">
        <v>25</v>
      </c>
      <c r="D334" s="187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9.75" hidden="1" customHeight="1" outlineLevel="2" x14ac:dyDescent="0.2">
      <c r="A335" s="11"/>
      <c r="B335" s="186" t="s">
        <v>2421</v>
      </c>
      <c r="C335" s="187">
        <v>538</v>
      </c>
      <c r="D335" s="187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9.75" customHeight="1" x14ac:dyDescent="0.25">
      <c r="A336" s="11"/>
      <c r="B336" s="188"/>
      <c r="C336" s="189"/>
      <c r="D336" s="189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9.75" customHeight="1" collapsed="1" x14ac:dyDescent="0.2">
      <c r="A337" s="11"/>
      <c r="B337" s="183" t="s">
        <v>1774</v>
      </c>
      <c r="C337" s="184">
        <v>139</v>
      </c>
      <c r="D337" s="184">
        <v>3.7</v>
      </c>
    </row>
    <row r="338" spans="1:26" ht="9.75" hidden="1" customHeight="1" outlineLevel="1" x14ac:dyDescent="0.25">
      <c r="A338" s="11"/>
      <c r="B338" s="188"/>
      <c r="C338" s="189">
        <v>0</v>
      </c>
      <c r="D338" s="189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9.75" hidden="1" customHeight="1" outlineLevel="1" x14ac:dyDescent="0.2">
      <c r="A339" s="11"/>
      <c r="B339" s="183" t="s">
        <v>2422</v>
      </c>
      <c r="C339" s="184">
        <v>21</v>
      </c>
      <c r="D339" s="184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9.75" hidden="1" customHeight="1" outlineLevel="2" x14ac:dyDescent="0.25">
      <c r="A340" s="11"/>
      <c r="B340" s="188"/>
      <c r="C340" s="189">
        <v>0</v>
      </c>
      <c r="D340" s="189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9.75" hidden="1" customHeight="1" outlineLevel="2" x14ac:dyDescent="0.2">
      <c r="A341" s="11"/>
      <c r="B341" s="183" t="s">
        <v>2423</v>
      </c>
      <c r="C341" s="184">
        <v>13</v>
      </c>
      <c r="D341" s="184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9.75" hidden="1" customHeight="1" outlineLevel="3" x14ac:dyDescent="0.2">
      <c r="A342" s="11"/>
      <c r="B342" s="186" t="s">
        <v>2424</v>
      </c>
      <c r="C342" s="187">
        <v>1</v>
      </c>
      <c r="D342" s="187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9.75" hidden="1" customHeight="1" outlineLevel="3" x14ac:dyDescent="0.2">
      <c r="A343" s="11"/>
      <c r="B343" s="186" t="s">
        <v>2425</v>
      </c>
      <c r="C343" s="187">
        <v>12</v>
      </c>
      <c r="D343" s="187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9.75" hidden="1" customHeight="1" outlineLevel="2" x14ac:dyDescent="0.2">
      <c r="A344" s="11"/>
      <c r="B344" s="186" t="s">
        <v>2426</v>
      </c>
      <c r="C344" s="187">
        <v>8</v>
      </c>
      <c r="D344" s="187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9.75" hidden="1" customHeight="1" outlineLevel="1" x14ac:dyDescent="0.2">
      <c r="A345" s="11"/>
      <c r="B345" s="186" t="s">
        <v>1774</v>
      </c>
      <c r="C345" s="187">
        <v>119</v>
      </c>
      <c r="D345" s="187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9.75" customHeight="1" x14ac:dyDescent="0.25">
      <c r="A346" s="11"/>
      <c r="B346" s="188"/>
      <c r="C346" s="189"/>
      <c r="D346" s="189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9.75" customHeight="1" collapsed="1" x14ac:dyDescent="0.2">
      <c r="A347" s="11"/>
      <c r="B347" s="183" t="s">
        <v>1801</v>
      </c>
      <c r="C347" s="184">
        <v>1824</v>
      </c>
      <c r="D347" s="184">
        <v>18</v>
      </c>
    </row>
    <row r="348" spans="1:26" ht="9.75" hidden="1" customHeight="1" outlineLevel="1" x14ac:dyDescent="0.2">
      <c r="A348" s="11"/>
      <c r="B348" s="186" t="s">
        <v>2427</v>
      </c>
      <c r="C348" s="187">
        <v>573</v>
      </c>
      <c r="D348" s="187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9.75" hidden="1" customHeight="1" outlineLevel="1" x14ac:dyDescent="0.2">
      <c r="A349" s="11"/>
      <c r="B349" s="186" t="s">
        <v>2428</v>
      </c>
      <c r="C349" s="187">
        <v>133</v>
      </c>
      <c r="D349" s="187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9.75" hidden="1" customHeight="1" outlineLevel="1" x14ac:dyDescent="0.2">
      <c r="A350" s="11"/>
      <c r="B350" s="186" t="s">
        <v>2429</v>
      </c>
      <c r="C350" s="187">
        <v>840</v>
      </c>
      <c r="D350" s="187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9.75" hidden="1" customHeight="1" outlineLevel="1" x14ac:dyDescent="0.2">
      <c r="A351" s="11"/>
      <c r="B351" s="186" t="s">
        <v>2430</v>
      </c>
      <c r="C351" s="187">
        <v>278</v>
      </c>
      <c r="D351" s="187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9.75" customHeight="1" x14ac:dyDescent="0.25">
      <c r="A352" s="11"/>
      <c r="B352" s="188"/>
      <c r="C352" s="189"/>
      <c r="D352" s="189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9.75" customHeight="1" collapsed="1" x14ac:dyDescent="0.2">
      <c r="A353" s="11"/>
      <c r="B353" s="183" t="s">
        <v>1902</v>
      </c>
      <c r="C353" s="184">
        <v>18337</v>
      </c>
      <c r="D353" s="184">
        <v>256</v>
      </c>
    </row>
    <row r="354" spans="1:26" ht="9.75" hidden="1" customHeight="1" outlineLevel="1" x14ac:dyDescent="0.25">
      <c r="A354" s="11"/>
      <c r="B354" s="188"/>
      <c r="C354" s="189">
        <v>0</v>
      </c>
      <c r="D354" s="189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9.75" hidden="1" customHeight="1" outlineLevel="1" x14ac:dyDescent="0.2">
      <c r="A355" s="11"/>
      <c r="B355" s="183" t="s">
        <v>2431</v>
      </c>
      <c r="C355" s="184">
        <v>6460</v>
      </c>
      <c r="D355" s="184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9.75" hidden="1" customHeight="1" outlineLevel="2" x14ac:dyDescent="0.2">
      <c r="A356" s="11"/>
      <c r="B356" s="186" t="s">
        <v>2432</v>
      </c>
      <c r="C356" s="187">
        <v>38</v>
      </c>
      <c r="D356" s="187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9.75" hidden="1" customHeight="1" outlineLevel="2" x14ac:dyDescent="0.2">
      <c r="A357" s="11"/>
      <c r="B357" s="186" t="s">
        <v>2433</v>
      </c>
      <c r="C357" s="187">
        <v>124</v>
      </c>
      <c r="D357" s="187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9.75" hidden="1" customHeight="1" outlineLevel="2" x14ac:dyDescent="0.25">
      <c r="A358" s="11"/>
      <c r="B358" s="188"/>
      <c r="C358" s="189">
        <v>0</v>
      </c>
      <c r="D358" s="189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9.75" hidden="1" customHeight="1" outlineLevel="2" x14ac:dyDescent="0.2">
      <c r="A359" s="11"/>
      <c r="B359" s="183" t="s">
        <v>2434</v>
      </c>
      <c r="C359" s="184">
        <v>1258</v>
      </c>
      <c r="D359" s="184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9.75" hidden="1" customHeight="1" outlineLevel="3" x14ac:dyDescent="0.25">
      <c r="A360" s="11"/>
      <c r="B360" s="188"/>
      <c r="C360" s="189">
        <v>0</v>
      </c>
      <c r="D360" s="189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9.75" hidden="1" customHeight="1" outlineLevel="3" x14ac:dyDescent="0.2">
      <c r="A361" s="11"/>
      <c r="B361" s="183" t="s">
        <v>2435</v>
      </c>
      <c r="C361" s="184">
        <v>242</v>
      </c>
      <c r="D361" s="184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9.75" hidden="1" customHeight="1" outlineLevel="4" x14ac:dyDescent="0.2">
      <c r="A362" s="11"/>
      <c r="B362" s="186" t="s">
        <v>2436</v>
      </c>
      <c r="C362" s="187">
        <v>65</v>
      </c>
      <c r="D362" s="187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9.75" hidden="1" customHeight="1" outlineLevel="4" x14ac:dyDescent="0.2">
      <c r="A363" s="11"/>
      <c r="B363" s="186" t="s">
        <v>2437</v>
      </c>
      <c r="C363" s="187">
        <v>2</v>
      </c>
      <c r="D363" s="187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9.75" hidden="1" customHeight="1" outlineLevel="4" x14ac:dyDescent="0.2">
      <c r="A364" s="11"/>
      <c r="B364" s="186" t="s">
        <v>2438</v>
      </c>
      <c r="C364" s="187">
        <v>76</v>
      </c>
      <c r="D364" s="187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9.75" hidden="1" customHeight="1" outlineLevel="4" x14ac:dyDescent="0.2">
      <c r="A365" s="11"/>
      <c r="B365" s="186" t="s">
        <v>2439</v>
      </c>
      <c r="C365" s="187">
        <v>82</v>
      </c>
      <c r="D365" s="187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9.75" hidden="1" customHeight="1" outlineLevel="4" x14ac:dyDescent="0.2">
      <c r="A366" s="11"/>
      <c r="B366" s="186" t="s">
        <v>2440</v>
      </c>
      <c r="C366" s="187">
        <v>17</v>
      </c>
      <c r="D366" s="187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9.75" hidden="1" customHeight="1" outlineLevel="3" x14ac:dyDescent="0.25">
      <c r="A367" s="11"/>
      <c r="B367" s="188"/>
      <c r="C367" s="189">
        <v>0</v>
      </c>
      <c r="D367" s="189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9.75" hidden="1" customHeight="1" outlineLevel="3" x14ac:dyDescent="0.2">
      <c r="A368" s="11"/>
      <c r="B368" s="183" t="s">
        <v>2441</v>
      </c>
      <c r="C368" s="184">
        <v>657</v>
      </c>
      <c r="D368" s="184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9.75" hidden="1" customHeight="1" outlineLevel="4" x14ac:dyDescent="0.2">
      <c r="A369" s="11"/>
      <c r="B369" s="186" t="s">
        <v>2442</v>
      </c>
      <c r="C369" s="187">
        <v>559</v>
      </c>
      <c r="D369" s="187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9.75" hidden="1" customHeight="1" outlineLevel="4" x14ac:dyDescent="0.2">
      <c r="A370" s="11"/>
      <c r="B370" s="186" t="s">
        <v>2443</v>
      </c>
      <c r="C370" s="187">
        <v>73</v>
      </c>
      <c r="D370" s="187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9.75" hidden="1" customHeight="1" outlineLevel="4" x14ac:dyDescent="0.2">
      <c r="A371" s="11"/>
      <c r="B371" s="186" t="s">
        <v>2444</v>
      </c>
      <c r="C371" s="187">
        <v>25</v>
      </c>
      <c r="D371" s="187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9.75" hidden="1" customHeight="1" outlineLevel="3" x14ac:dyDescent="0.25">
      <c r="A372" s="11"/>
      <c r="B372" s="188"/>
      <c r="C372" s="189">
        <v>0</v>
      </c>
      <c r="D372" s="189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9.75" hidden="1" customHeight="1" outlineLevel="3" x14ac:dyDescent="0.2">
      <c r="A373" s="11"/>
      <c r="B373" s="183" t="s">
        <v>2445</v>
      </c>
      <c r="C373" s="184">
        <v>251</v>
      </c>
      <c r="D373" s="184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9.75" hidden="1" customHeight="1" outlineLevel="4" x14ac:dyDescent="0.2">
      <c r="A374" s="11"/>
      <c r="B374" s="186" t="s">
        <v>2446</v>
      </c>
      <c r="C374" s="187">
        <v>144</v>
      </c>
      <c r="D374" s="187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9.75" hidden="1" customHeight="1" outlineLevel="4" x14ac:dyDescent="0.2">
      <c r="A375" s="11"/>
      <c r="B375" s="186" t="s">
        <v>2447</v>
      </c>
      <c r="C375" s="187">
        <v>91</v>
      </c>
      <c r="D375" s="187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9.75" hidden="1" customHeight="1" outlineLevel="4" x14ac:dyDescent="0.2">
      <c r="A376" s="11"/>
      <c r="B376" s="186" t="s">
        <v>2448</v>
      </c>
      <c r="C376" s="187">
        <v>15</v>
      </c>
      <c r="D376" s="187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9.75" hidden="1" customHeight="1" outlineLevel="3" x14ac:dyDescent="0.25">
      <c r="A377" s="11"/>
      <c r="B377" s="188"/>
      <c r="C377" s="189">
        <v>0</v>
      </c>
      <c r="D377" s="189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9.75" hidden="1" customHeight="1" outlineLevel="3" x14ac:dyDescent="0.2">
      <c r="A378" s="11"/>
      <c r="B378" s="183" t="s">
        <v>2449</v>
      </c>
      <c r="C378" s="184">
        <v>108</v>
      </c>
      <c r="D378" s="184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9.75" hidden="1" customHeight="1" outlineLevel="4" x14ac:dyDescent="0.2">
      <c r="A379" s="11"/>
      <c r="B379" s="186" t="s">
        <v>2450</v>
      </c>
      <c r="C379" s="187">
        <v>50</v>
      </c>
      <c r="D379" s="187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9.75" hidden="1" customHeight="1" outlineLevel="4" x14ac:dyDescent="0.2">
      <c r="A380" s="11"/>
      <c r="B380" s="186" t="s">
        <v>2451</v>
      </c>
      <c r="C380" s="187">
        <v>53</v>
      </c>
      <c r="D380" s="187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9.75" hidden="1" customHeight="1" outlineLevel="4" x14ac:dyDescent="0.2">
      <c r="A381" s="11"/>
      <c r="B381" s="186" t="s">
        <v>2452</v>
      </c>
      <c r="C381" s="187">
        <v>5</v>
      </c>
      <c r="D381" s="187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9.75" hidden="1" customHeight="1" outlineLevel="2" x14ac:dyDescent="0.2">
      <c r="A382" s="11"/>
      <c r="B382" s="186" t="s">
        <v>2453</v>
      </c>
      <c r="C382" s="187">
        <v>654</v>
      </c>
      <c r="D382" s="187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9.75" hidden="1" customHeight="1" outlineLevel="2" x14ac:dyDescent="0.2">
      <c r="A383" s="11"/>
      <c r="B383" s="186" t="s">
        <v>2454</v>
      </c>
      <c r="C383" s="187">
        <v>2</v>
      </c>
      <c r="D383" s="187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9.75" hidden="1" customHeight="1" outlineLevel="2" x14ac:dyDescent="0.25">
      <c r="A384" s="11"/>
      <c r="B384" s="188"/>
      <c r="C384" s="189">
        <v>0</v>
      </c>
      <c r="D384" s="189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9.75" hidden="1" customHeight="1" outlineLevel="2" x14ac:dyDescent="0.2">
      <c r="A385" s="11"/>
      <c r="B385" s="183" t="s">
        <v>2455</v>
      </c>
      <c r="C385" s="184">
        <v>181</v>
      </c>
      <c r="D385" s="184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9.75" hidden="1" customHeight="1" outlineLevel="3" x14ac:dyDescent="0.2">
      <c r="A386" s="11"/>
      <c r="B386" s="186" t="s">
        <v>2456</v>
      </c>
      <c r="C386" s="187">
        <v>50</v>
      </c>
      <c r="D386" s="187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9.75" hidden="1" customHeight="1" outlineLevel="3" x14ac:dyDescent="0.2">
      <c r="A387" s="11"/>
      <c r="B387" s="186" t="s">
        <v>2457</v>
      </c>
      <c r="C387" s="187">
        <v>131</v>
      </c>
      <c r="D387" s="187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9.75" hidden="1" customHeight="1" outlineLevel="2" x14ac:dyDescent="0.2">
      <c r="A388" s="11"/>
      <c r="B388" s="186" t="s">
        <v>2458</v>
      </c>
      <c r="C388" s="187">
        <v>479</v>
      </c>
      <c r="D388" s="187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9.75" hidden="1" customHeight="1" outlineLevel="2" x14ac:dyDescent="0.2">
      <c r="A389" s="11"/>
      <c r="B389" s="186" t="s">
        <v>2459</v>
      </c>
      <c r="C389" s="187">
        <v>1726</v>
      </c>
      <c r="D389" s="187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9.75" hidden="1" customHeight="1" outlineLevel="2" x14ac:dyDescent="0.25">
      <c r="A390" s="11"/>
      <c r="B390" s="188"/>
      <c r="C390" s="189">
        <v>0</v>
      </c>
      <c r="D390" s="189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9.75" hidden="1" customHeight="1" outlineLevel="2" x14ac:dyDescent="0.2">
      <c r="A391" s="11"/>
      <c r="B391" s="183" t="s">
        <v>2460</v>
      </c>
      <c r="C391" s="184">
        <v>315</v>
      </c>
      <c r="D391" s="184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9.75" hidden="1" customHeight="1" outlineLevel="3" x14ac:dyDescent="0.2">
      <c r="A392" s="11"/>
      <c r="B392" s="186" t="s">
        <v>2461</v>
      </c>
      <c r="C392" s="187">
        <v>9</v>
      </c>
      <c r="D392" s="187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9.75" hidden="1" customHeight="1" outlineLevel="3" x14ac:dyDescent="0.2">
      <c r="A393" s="11"/>
      <c r="B393" s="186" t="s">
        <v>2462</v>
      </c>
      <c r="C393" s="187">
        <v>277</v>
      </c>
      <c r="D393" s="187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9.75" hidden="1" customHeight="1" outlineLevel="3" x14ac:dyDescent="0.2">
      <c r="A394" s="11"/>
      <c r="B394" s="186" t="s">
        <v>2463</v>
      </c>
      <c r="C394" s="187">
        <v>29</v>
      </c>
      <c r="D394" s="187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9.75" hidden="1" customHeight="1" outlineLevel="2" x14ac:dyDescent="0.2">
      <c r="A395" s="11"/>
      <c r="B395" s="186" t="s">
        <v>2464</v>
      </c>
      <c r="C395" s="187">
        <v>1683</v>
      </c>
      <c r="D395" s="187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9.75" hidden="1" customHeight="1" outlineLevel="1" x14ac:dyDescent="0.25">
      <c r="A396" s="11"/>
      <c r="B396" s="188"/>
      <c r="C396" s="189">
        <v>0</v>
      </c>
      <c r="D396" s="189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9.75" hidden="1" customHeight="1" outlineLevel="1" x14ac:dyDescent="0.2">
      <c r="A397" s="11"/>
      <c r="B397" s="183" t="s">
        <v>2465</v>
      </c>
      <c r="C397" s="184">
        <v>7245</v>
      </c>
      <c r="D397" s="184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9.75" hidden="1" customHeight="1" outlineLevel="2" x14ac:dyDescent="0.2">
      <c r="A398" s="11"/>
      <c r="B398" s="186" t="s">
        <v>2466</v>
      </c>
      <c r="C398" s="187">
        <v>3329</v>
      </c>
      <c r="D398" s="187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9.75" hidden="1" customHeight="1" outlineLevel="2" x14ac:dyDescent="0.2">
      <c r="A399" s="11"/>
      <c r="B399" s="186" t="s">
        <v>2467</v>
      </c>
      <c r="C399" s="187">
        <v>56</v>
      </c>
      <c r="D399" s="187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9.75" hidden="1" customHeight="1" outlineLevel="2" x14ac:dyDescent="0.2">
      <c r="A400" s="11"/>
      <c r="B400" s="186" t="s">
        <v>2468</v>
      </c>
      <c r="C400" s="187">
        <v>742</v>
      </c>
      <c r="D400" s="187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9.75" hidden="1" customHeight="1" outlineLevel="2" x14ac:dyDescent="0.2">
      <c r="A401" s="11"/>
      <c r="B401" s="186" t="s">
        <v>2469</v>
      </c>
      <c r="C401" s="187">
        <v>240</v>
      </c>
      <c r="D401" s="187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9.75" hidden="1" customHeight="1" outlineLevel="2" x14ac:dyDescent="0.2">
      <c r="A402" s="11"/>
      <c r="B402" s="186" t="s">
        <v>2470</v>
      </c>
      <c r="C402" s="187">
        <v>849</v>
      </c>
      <c r="D402" s="187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9.75" hidden="1" customHeight="1" outlineLevel="2" x14ac:dyDescent="0.2">
      <c r="A403" s="11"/>
      <c r="B403" s="186" t="s">
        <v>2471</v>
      </c>
      <c r="C403" s="187">
        <v>74</v>
      </c>
      <c r="D403" s="187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9.75" hidden="1" customHeight="1" outlineLevel="2" x14ac:dyDescent="0.2">
      <c r="A404" s="11"/>
      <c r="B404" s="186" t="s">
        <v>2472</v>
      </c>
      <c r="C404" s="187">
        <v>16</v>
      </c>
      <c r="D404" s="187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9.75" hidden="1" customHeight="1" outlineLevel="2" x14ac:dyDescent="0.25">
      <c r="A405" s="11"/>
      <c r="B405" s="188"/>
      <c r="C405" s="189">
        <v>0</v>
      </c>
      <c r="D405" s="189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9.75" hidden="1" customHeight="1" outlineLevel="2" x14ac:dyDescent="0.2">
      <c r="A406" s="11"/>
      <c r="B406" s="183" t="s">
        <v>2473</v>
      </c>
      <c r="C406" s="184">
        <v>1714</v>
      </c>
      <c r="D406" s="184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9.75" hidden="1" customHeight="1" outlineLevel="3" x14ac:dyDescent="0.2">
      <c r="A407" s="11"/>
      <c r="B407" s="186" t="s">
        <v>2474</v>
      </c>
      <c r="C407" s="187">
        <v>1706</v>
      </c>
      <c r="D407" s="187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9.75" hidden="1" customHeight="1" outlineLevel="3" x14ac:dyDescent="0.2">
      <c r="A408" s="11"/>
      <c r="B408" s="186" t="s">
        <v>2475</v>
      </c>
      <c r="C408" s="187">
        <v>8</v>
      </c>
      <c r="D408" s="187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9.75" hidden="1" customHeight="1" outlineLevel="2" x14ac:dyDescent="0.2">
      <c r="A409" s="11"/>
      <c r="B409" s="186" t="s">
        <v>2476</v>
      </c>
      <c r="C409" s="187">
        <v>225</v>
      </c>
      <c r="D409" s="187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9.75" hidden="1" customHeight="1" outlineLevel="1" x14ac:dyDescent="0.25">
      <c r="A410" s="11"/>
      <c r="B410" s="188"/>
      <c r="C410" s="189">
        <v>0</v>
      </c>
      <c r="D410" s="189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9.75" hidden="1" customHeight="1" outlineLevel="1" x14ac:dyDescent="0.2">
      <c r="A411" s="11"/>
      <c r="B411" s="183" t="s">
        <v>2477</v>
      </c>
      <c r="C411" s="184">
        <v>2346</v>
      </c>
      <c r="D411" s="184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9.75" hidden="1" customHeight="1" outlineLevel="2" x14ac:dyDescent="0.2">
      <c r="A412" s="11"/>
      <c r="B412" s="186" t="s">
        <v>2478</v>
      </c>
      <c r="C412" s="187">
        <v>4</v>
      </c>
      <c r="D412" s="187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9.75" hidden="1" customHeight="1" outlineLevel="2" x14ac:dyDescent="0.25">
      <c r="A413" s="11"/>
      <c r="B413" s="188"/>
      <c r="C413" s="189">
        <v>0</v>
      </c>
      <c r="D413" s="189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9.75" hidden="1" customHeight="1" outlineLevel="2" x14ac:dyDescent="0.2">
      <c r="A414" s="11"/>
      <c r="B414" s="183" t="s">
        <v>2479</v>
      </c>
      <c r="C414" s="184">
        <v>267</v>
      </c>
      <c r="D414" s="184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9.75" hidden="1" customHeight="1" outlineLevel="3" x14ac:dyDescent="0.2">
      <c r="A415" s="11"/>
      <c r="B415" s="186" t="s">
        <v>2480</v>
      </c>
      <c r="C415" s="187">
        <v>60</v>
      </c>
      <c r="D415" s="187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9.75" hidden="1" customHeight="1" outlineLevel="3" x14ac:dyDescent="0.2">
      <c r="A416" s="11"/>
      <c r="B416" s="186" t="s">
        <v>2481</v>
      </c>
      <c r="C416" s="187">
        <v>207</v>
      </c>
      <c r="D416" s="187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9.75" hidden="1" customHeight="1" outlineLevel="2" x14ac:dyDescent="0.25">
      <c r="A417" s="11"/>
      <c r="B417" s="188"/>
      <c r="C417" s="189">
        <v>0</v>
      </c>
      <c r="D417" s="189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9.75" hidden="1" customHeight="1" outlineLevel="2" x14ac:dyDescent="0.2">
      <c r="A418" s="11"/>
      <c r="B418" s="183" t="s">
        <v>2482</v>
      </c>
      <c r="C418" s="184">
        <v>972</v>
      </c>
      <c r="D418" s="184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9.75" hidden="1" customHeight="1" outlineLevel="3" x14ac:dyDescent="0.2">
      <c r="A419" s="11"/>
      <c r="B419" s="186" t="s">
        <v>2483</v>
      </c>
      <c r="C419" s="187">
        <v>259</v>
      </c>
      <c r="D419" s="187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9.75" hidden="1" customHeight="1" outlineLevel="3" x14ac:dyDescent="0.2">
      <c r="A420" s="11"/>
      <c r="B420" s="186" t="s">
        <v>2484</v>
      </c>
      <c r="C420" s="187">
        <v>713</v>
      </c>
      <c r="D420" s="187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9.75" hidden="1" customHeight="1" outlineLevel="2" x14ac:dyDescent="0.25">
      <c r="A421" s="11"/>
      <c r="B421" s="188"/>
      <c r="C421" s="189">
        <v>0</v>
      </c>
      <c r="D421" s="189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9.75" hidden="1" customHeight="1" outlineLevel="2" x14ac:dyDescent="0.2">
      <c r="A422" s="11"/>
      <c r="B422" s="183" t="s">
        <v>2485</v>
      </c>
      <c r="C422" s="184">
        <v>908</v>
      </c>
      <c r="D422" s="184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9.75" hidden="1" customHeight="1" outlineLevel="3" x14ac:dyDescent="0.2">
      <c r="A423" s="11"/>
      <c r="B423" s="186" t="s">
        <v>2486</v>
      </c>
      <c r="C423" s="187">
        <v>60</v>
      </c>
      <c r="D423" s="187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9.75" hidden="1" customHeight="1" outlineLevel="3" x14ac:dyDescent="0.2">
      <c r="A424" s="11"/>
      <c r="B424" s="186" t="s">
        <v>2487</v>
      </c>
      <c r="C424" s="187">
        <v>848</v>
      </c>
      <c r="D424" s="187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9.75" hidden="1" customHeight="1" outlineLevel="2" x14ac:dyDescent="0.25">
      <c r="A425" s="11"/>
      <c r="B425" s="188"/>
      <c r="C425" s="189">
        <v>0</v>
      </c>
      <c r="D425" s="189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9.75" hidden="1" customHeight="1" outlineLevel="2" x14ac:dyDescent="0.2">
      <c r="A426" s="11"/>
      <c r="B426" s="183" t="s">
        <v>2488</v>
      </c>
      <c r="C426" s="184">
        <v>117</v>
      </c>
      <c r="D426" s="184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9.75" hidden="1" customHeight="1" outlineLevel="3" x14ac:dyDescent="0.2">
      <c r="A427" s="11"/>
      <c r="B427" s="186" t="s">
        <v>2489</v>
      </c>
      <c r="C427" s="187">
        <v>37</v>
      </c>
      <c r="D427" s="187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9.75" hidden="1" customHeight="1" outlineLevel="3" x14ac:dyDescent="0.2">
      <c r="A428" s="11"/>
      <c r="B428" s="186" t="s">
        <v>2490</v>
      </c>
      <c r="C428" s="187">
        <v>80</v>
      </c>
      <c r="D428" s="187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9.75" hidden="1" customHeight="1" outlineLevel="2" x14ac:dyDescent="0.25">
      <c r="A429" s="11"/>
      <c r="B429" s="188"/>
      <c r="C429" s="189">
        <v>0</v>
      </c>
      <c r="D429" s="189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9.75" hidden="1" customHeight="1" outlineLevel="2" x14ac:dyDescent="0.2">
      <c r="A430" s="11"/>
      <c r="B430" s="183" t="s">
        <v>2491</v>
      </c>
      <c r="C430" s="184">
        <v>26</v>
      </c>
      <c r="D430" s="184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9.75" hidden="1" customHeight="1" outlineLevel="3" x14ac:dyDescent="0.2">
      <c r="A431" s="11"/>
      <c r="B431" s="186" t="s">
        <v>2492</v>
      </c>
      <c r="C431" s="187">
        <v>15</v>
      </c>
      <c r="D431" s="187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9.75" hidden="1" customHeight="1" outlineLevel="3" x14ac:dyDescent="0.2">
      <c r="A432" s="11"/>
      <c r="B432" s="186" t="s">
        <v>2493</v>
      </c>
      <c r="C432" s="187">
        <v>11</v>
      </c>
      <c r="D432" s="187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9.75" hidden="1" customHeight="1" outlineLevel="2" x14ac:dyDescent="0.2">
      <c r="A433" s="11"/>
      <c r="B433" s="186" t="s">
        <v>2494</v>
      </c>
      <c r="C433" s="187">
        <v>52</v>
      </c>
      <c r="D433" s="187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9.75" hidden="1" customHeight="1" outlineLevel="1" x14ac:dyDescent="0.25">
      <c r="A434" s="11"/>
      <c r="B434" s="188"/>
      <c r="C434" s="189">
        <v>0</v>
      </c>
      <c r="D434" s="189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9.75" hidden="1" customHeight="1" outlineLevel="1" x14ac:dyDescent="0.2">
      <c r="A435" s="11"/>
      <c r="B435" s="183" t="s">
        <v>2495</v>
      </c>
      <c r="C435" s="184">
        <v>899</v>
      </c>
      <c r="D435" s="184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9.75" hidden="1" customHeight="1" outlineLevel="2" x14ac:dyDescent="0.25">
      <c r="A436" s="11"/>
      <c r="B436" s="188"/>
      <c r="C436" s="189">
        <v>0</v>
      </c>
      <c r="D436" s="189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9.75" hidden="1" customHeight="1" outlineLevel="2" x14ac:dyDescent="0.2">
      <c r="A437" s="11"/>
      <c r="B437" s="183" t="s">
        <v>2496</v>
      </c>
      <c r="C437" s="184">
        <v>121</v>
      </c>
      <c r="D437" s="184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9.75" hidden="1" customHeight="1" outlineLevel="3" x14ac:dyDescent="0.2">
      <c r="A438" s="11"/>
      <c r="B438" s="186" t="s">
        <v>2497</v>
      </c>
      <c r="C438" s="187">
        <v>85</v>
      </c>
      <c r="D438" s="187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9.75" hidden="1" customHeight="1" outlineLevel="3" x14ac:dyDescent="0.2">
      <c r="A439" s="11"/>
      <c r="B439" s="186" t="s">
        <v>2498</v>
      </c>
      <c r="C439" s="187">
        <v>36</v>
      </c>
      <c r="D439" s="187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9.75" hidden="1" customHeight="1" outlineLevel="2" x14ac:dyDescent="0.2">
      <c r="A440" s="11"/>
      <c r="B440" s="186" t="s">
        <v>2495</v>
      </c>
      <c r="C440" s="187">
        <v>26</v>
      </c>
      <c r="D440" s="187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9.75" hidden="1" customHeight="1" outlineLevel="2" x14ac:dyDescent="0.2">
      <c r="A441" s="11"/>
      <c r="B441" s="186" t="s">
        <v>2499</v>
      </c>
      <c r="C441" s="187">
        <v>63</v>
      </c>
      <c r="D441" s="187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9.75" hidden="1" customHeight="1" outlineLevel="2" x14ac:dyDescent="0.25">
      <c r="A442" s="11"/>
      <c r="B442" s="188"/>
      <c r="C442" s="189">
        <v>0</v>
      </c>
      <c r="D442" s="189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9.75" hidden="1" customHeight="1" outlineLevel="2" x14ac:dyDescent="0.2">
      <c r="A443" s="11"/>
      <c r="B443" s="183" t="s">
        <v>2500</v>
      </c>
      <c r="C443" s="184">
        <v>74</v>
      </c>
      <c r="D443" s="184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9.75" hidden="1" customHeight="1" outlineLevel="3" x14ac:dyDescent="0.2">
      <c r="A444" s="11"/>
      <c r="B444" s="186" t="s">
        <v>2501</v>
      </c>
      <c r="C444" s="187">
        <v>5</v>
      </c>
      <c r="D444" s="187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9.75" hidden="1" customHeight="1" outlineLevel="3" x14ac:dyDescent="0.2">
      <c r="A445" s="11"/>
      <c r="B445" s="186" t="s">
        <v>2502</v>
      </c>
      <c r="C445" s="187">
        <v>69</v>
      </c>
      <c r="D445" s="187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9.75" hidden="1" customHeight="1" outlineLevel="2" x14ac:dyDescent="0.25">
      <c r="A446" s="11"/>
      <c r="B446" s="188"/>
      <c r="C446" s="189">
        <v>0</v>
      </c>
      <c r="D446" s="189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9.75" hidden="1" customHeight="1" outlineLevel="2" x14ac:dyDescent="0.2">
      <c r="A447" s="11"/>
      <c r="B447" s="183" t="s">
        <v>2503</v>
      </c>
      <c r="C447" s="184">
        <v>103</v>
      </c>
      <c r="D447" s="184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9.75" hidden="1" customHeight="1" outlineLevel="3" x14ac:dyDescent="0.2">
      <c r="A448" s="11"/>
      <c r="B448" s="186" t="s">
        <v>2504</v>
      </c>
      <c r="C448" s="187">
        <v>102</v>
      </c>
      <c r="D448" s="187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9.75" hidden="1" customHeight="1" outlineLevel="3" x14ac:dyDescent="0.2">
      <c r="A449" s="11"/>
      <c r="B449" s="186" t="s">
        <v>2505</v>
      </c>
      <c r="C449" s="187">
        <v>1</v>
      </c>
      <c r="D449" s="187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9.75" hidden="1" customHeight="1" outlineLevel="2" x14ac:dyDescent="0.25">
      <c r="A450" s="11"/>
      <c r="B450" s="188"/>
      <c r="C450" s="189">
        <v>0</v>
      </c>
      <c r="D450" s="189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9.75" hidden="1" customHeight="1" outlineLevel="2" x14ac:dyDescent="0.2">
      <c r="A451" s="11"/>
      <c r="B451" s="183" t="s">
        <v>2506</v>
      </c>
      <c r="C451" s="184">
        <v>290</v>
      </c>
      <c r="D451" s="184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9.75" hidden="1" customHeight="1" outlineLevel="3" x14ac:dyDescent="0.2">
      <c r="A452" s="11"/>
      <c r="B452" s="186" t="s">
        <v>2507</v>
      </c>
      <c r="C452" s="187">
        <v>30</v>
      </c>
      <c r="D452" s="187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9.75" hidden="1" customHeight="1" outlineLevel="3" x14ac:dyDescent="0.2">
      <c r="A453" s="11"/>
      <c r="B453" s="186" t="s">
        <v>2508</v>
      </c>
      <c r="C453" s="187">
        <v>260</v>
      </c>
      <c r="D453" s="187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9.75" hidden="1" customHeight="1" outlineLevel="2" x14ac:dyDescent="0.25">
      <c r="A454" s="11"/>
      <c r="B454" s="188"/>
      <c r="C454" s="189">
        <v>0</v>
      </c>
      <c r="D454" s="189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9.75" hidden="1" customHeight="1" outlineLevel="2" x14ac:dyDescent="0.2">
      <c r="A455" s="11"/>
      <c r="B455" s="183" t="s">
        <v>2509</v>
      </c>
      <c r="C455" s="184">
        <v>221</v>
      </c>
      <c r="D455" s="184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9.75" hidden="1" customHeight="1" outlineLevel="3" x14ac:dyDescent="0.2">
      <c r="A456" s="11"/>
      <c r="B456" s="186" t="s">
        <v>2510</v>
      </c>
      <c r="C456" s="187">
        <v>21</v>
      </c>
      <c r="D456" s="187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9.75" hidden="1" customHeight="1" outlineLevel="3" x14ac:dyDescent="0.2">
      <c r="A457" s="11"/>
      <c r="B457" s="186" t="s">
        <v>2511</v>
      </c>
      <c r="C457" s="187">
        <v>200</v>
      </c>
      <c r="D457" s="187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9.75" hidden="1" customHeight="1" outlineLevel="1" x14ac:dyDescent="0.25">
      <c r="A458" s="11"/>
      <c r="B458" s="188"/>
      <c r="C458" s="189">
        <v>0</v>
      </c>
      <c r="D458" s="189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9.75" hidden="1" customHeight="1" outlineLevel="1" x14ac:dyDescent="0.2">
      <c r="A459" s="11"/>
      <c r="B459" s="183" t="s">
        <v>2512</v>
      </c>
      <c r="C459" s="184">
        <v>177</v>
      </c>
      <c r="D459" s="184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9.75" hidden="1" customHeight="1" outlineLevel="2" x14ac:dyDescent="0.2">
      <c r="A460" s="11"/>
      <c r="B460" s="186" t="s">
        <v>2513</v>
      </c>
      <c r="C460" s="187">
        <v>39</v>
      </c>
      <c r="D460" s="187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9.75" hidden="1" customHeight="1" outlineLevel="2" x14ac:dyDescent="0.2">
      <c r="A461" s="11"/>
      <c r="B461" s="186" t="s">
        <v>2514</v>
      </c>
      <c r="C461" s="187">
        <v>34</v>
      </c>
      <c r="D461" s="187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9.75" hidden="1" customHeight="1" outlineLevel="2" x14ac:dyDescent="0.2">
      <c r="A462" s="11"/>
      <c r="B462" s="186" t="s">
        <v>2515</v>
      </c>
      <c r="C462" s="187">
        <v>32</v>
      </c>
      <c r="D462" s="187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9.75" hidden="1" customHeight="1" outlineLevel="2" x14ac:dyDescent="0.2">
      <c r="A463" s="11"/>
      <c r="B463" s="186" t="s">
        <v>2516</v>
      </c>
      <c r="C463" s="187">
        <v>72</v>
      </c>
      <c r="D463" s="187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9.75" hidden="1" customHeight="1" outlineLevel="1" x14ac:dyDescent="0.25">
      <c r="A464" s="11"/>
      <c r="B464" s="188"/>
      <c r="C464" s="189">
        <v>0</v>
      </c>
      <c r="D464" s="189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9.75" hidden="1" customHeight="1" outlineLevel="1" collapsed="1" x14ac:dyDescent="0.2">
      <c r="A465" s="11"/>
      <c r="B465" s="183" t="s">
        <v>2517</v>
      </c>
      <c r="C465" s="184">
        <v>1211</v>
      </c>
      <c r="D465" s="184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9.75" hidden="1" customHeight="1" outlineLevel="2" x14ac:dyDescent="0.25">
      <c r="A466" s="11"/>
      <c r="B466" s="188"/>
      <c r="C466" s="189">
        <v>0</v>
      </c>
      <c r="D466" s="189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9.75" hidden="1" customHeight="1" outlineLevel="2" collapsed="1" x14ac:dyDescent="0.2">
      <c r="A467" s="11"/>
      <c r="B467" s="183" t="s">
        <v>2518</v>
      </c>
      <c r="C467" s="184">
        <v>306</v>
      </c>
      <c r="D467" s="184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9.75" hidden="1" customHeight="1" outlineLevel="3" x14ac:dyDescent="0.2">
      <c r="A468" s="11"/>
      <c r="B468" s="186" t="s">
        <v>2519</v>
      </c>
      <c r="C468" s="187">
        <v>153</v>
      </c>
      <c r="D468" s="187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9.75" hidden="1" customHeight="1" outlineLevel="3" x14ac:dyDescent="0.2">
      <c r="A469" s="11"/>
      <c r="B469" s="186" t="s">
        <v>2520</v>
      </c>
      <c r="C469" s="187">
        <v>88</v>
      </c>
      <c r="D469" s="187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9.75" hidden="1" customHeight="1" outlineLevel="3" x14ac:dyDescent="0.2">
      <c r="A470" s="11"/>
      <c r="B470" s="186" t="s">
        <v>2521</v>
      </c>
      <c r="C470" s="187">
        <v>64</v>
      </c>
      <c r="D470" s="187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9.75" hidden="1" customHeight="1" outlineLevel="2" x14ac:dyDescent="0.25">
      <c r="A471" s="11"/>
      <c r="B471" s="188"/>
      <c r="C471" s="189">
        <v>0</v>
      </c>
      <c r="D471" s="189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9.75" hidden="1" customHeight="1" outlineLevel="2" collapsed="1" x14ac:dyDescent="0.2">
      <c r="A472" s="11"/>
      <c r="B472" s="183" t="s">
        <v>2522</v>
      </c>
      <c r="C472" s="184">
        <v>797</v>
      </c>
      <c r="D472" s="184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9.75" hidden="1" customHeight="1" outlineLevel="3" x14ac:dyDescent="0.2">
      <c r="A473" s="11"/>
      <c r="B473" s="186" t="s">
        <v>2523</v>
      </c>
      <c r="C473" s="187">
        <v>505</v>
      </c>
      <c r="D473" s="187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9.75" hidden="1" customHeight="1" outlineLevel="3" x14ac:dyDescent="0.2">
      <c r="A474" s="11"/>
      <c r="B474" s="186" t="s">
        <v>2524</v>
      </c>
      <c r="C474" s="187">
        <v>182</v>
      </c>
      <c r="D474" s="187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9.75" hidden="1" customHeight="1" outlineLevel="3" x14ac:dyDescent="0.2">
      <c r="A475" s="11"/>
      <c r="B475" s="186" t="s">
        <v>2525</v>
      </c>
      <c r="C475" s="187">
        <v>77</v>
      </c>
      <c r="D475" s="187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9.75" hidden="1" customHeight="1" outlineLevel="3" x14ac:dyDescent="0.2">
      <c r="A476" s="11"/>
      <c r="B476" s="186" t="s">
        <v>2526</v>
      </c>
      <c r="C476" s="187">
        <v>33</v>
      </c>
      <c r="D476" s="187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9.75" hidden="1" customHeight="1" outlineLevel="2" x14ac:dyDescent="0.2">
      <c r="A477" s="11"/>
      <c r="B477" s="186" t="s">
        <v>2527</v>
      </c>
      <c r="C477" s="187">
        <v>108</v>
      </c>
      <c r="D477" s="187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9.75" customHeight="1" x14ac:dyDescent="0.2">
      <c r="A478" s="11"/>
      <c r="B478" s="183" t="s">
        <v>2070</v>
      </c>
      <c r="C478" s="184">
        <v>14677</v>
      </c>
      <c r="D478" s="185" t="s">
        <v>2165</v>
      </c>
    </row>
    <row r="479" spans="1:26" ht="9.75" customHeight="1" x14ac:dyDescent="0.2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9.75" customHeight="1" x14ac:dyDescent="0.2">
      <c r="A480" s="11"/>
      <c r="B480" s="11"/>
      <c r="C480" s="11"/>
      <c r="D480" s="11"/>
    </row>
    <row r="481" spans="1:4" ht="9.75" customHeight="1" x14ac:dyDescent="0.2">
      <c r="A481" s="11"/>
      <c r="B481" s="11"/>
      <c r="C481" s="11"/>
      <c r="D481" s="11"/>
    </row>
    <row r="482" spans="1:4" ht="9.75" customHeight="1" x14ac:dyDescent="0.2">
      <c r="A482" s="11"/>
      <c r="B482" s="11"/>
      <c r="C482" s="11"/>
      <c r="D482" s="11"/>
    </row>
    <row r="483" spans="1:4" ht="9.75" customHeight="1" x14ac:dyDescent="0.2">
      <c r="A483" s="11"/>
      <c r="B483" s="11"/>
      <c r="C483" s="11"/>
      <c r="D483" s="11"/>
    </row>
    <row r="484" spans="1:4" ht="9.75" customHeight="1" x14ac:dyDescent="0.2">
      <c r="A484" s="11"/>
      <c r="B484" s="11"/>
      <c r="C484" s="11"/>
      <c r="D484" s="11"/>
    </row>
    <row r="485" spans="1:4" ht="9.75" customHeight="1" x14ac:dyDescent="0.2">
      <c r="A485" s="11"/>
      <c r="B485" s="11"/>
      <c r="C485" s="11"/>
      <c r="D485" s="11"/>
    </row>
    <row r="486" spans="1:4" ht="9.75" customHeight="1" x14ac:dyDescent="0.2">
      <c r="A486" s="11"/>
      <c r="B486" s="11"/>
      <c r="C486" s="11"/>
      <c r="D486" s="11"/>
    </row>
    <row r="487" spans="1:4" ht="9.75" customHeight="1" x14ac:dyDescent="0.2">
      <c r="A487" s="11"/>
      <c r="B487" s="11"/>
      <c r="C487" s="11"/>
      <c r="D487" s="11"/>
    </row>
    <row r="488" spans="1:4" ht="9.75" customHeight="1" x14ac:dyDescent="0.2">
      <c r="A488" s="11"/>
      <c r="B488" s="11"/>
      <c r="C488" s="11"/>
      <c r="D488" s="11"/>
    </row>
    <row r="489" spans="1:4" ht="9.75" customHeight="1" x14ac:dyDescent="0.2">
      <c r="A489" s="11"/>
      <c r="B489" s="11"/>
      <c r="C489" s="11"/>
      <c r="D489" s="11"/>
    </row>
    <row r="490" spans="1:4" ht="9.75" customHeight="1" x14ac:dyDescent="0.2">
      <c r="A490" s="11"/>
      <c r="B490" s="11"/>
      <c r="C490" s="11"/>
      <c r="D490" s="11"/>
    </row>
    <row r="491" spans="1:4" ht="9.75" customHeight="1" x14ac:dyDescent="0.2">
      <c r="A491" s="11"/>
      <c r="B491" s="11"/>
      <c r="C491" s="11"/>
      <c r="D491" s="11"/>
    </row>
    <row r="492" spans="1:4" ht="9.75" customHeight="1" x14ac:dyDescent="0.2">
      <c r="A492" s="11"/>
      <c r="B492" s="11"/>
      <c r="C492" s="11"/>
      <c r="D492" s="11"/>
    </row>
    <row r="493" spans="1:4" ht="9.75" customHeight="1" x14ac:dyDescent="0.2">
      <c r="A493" s="11"/>
      <c r="B493" s="11"/>
      <c r="C493" s="11"/>
      <c r="D493" s="11"/>
    </row>
    <row r="494" spans="1:4" ht="9.75" customHeight="1" x14ac:dyDescent="0.2">
      <c r="A494" s="11"/>
      <c r="B494" s="11"/>
      <c r="C494" s="11"/>
      <c r="D494" s="11"/>
    </row>
    <row r="495" spans="1:4" ht="9.75" customHeight="1" x14ac:dyDescent="0.2">
      <c r="A495" s="11"/>
      <c r="B495" s="11"/>
      <c r="C495" s="11"/>
      <c r="D495" s="11"/>
    </row>
    <row r="496" spans="1:4" ht="9.75" customHeight="1" x14ac:dyDescent="0.2">
      <c r="A496" s="11"/>
      <c r="B496" s="11"/>
      <c r="C496" s="11"/>
      <c r="D496" s="11"/>
    </row>
    <row r="497" spans="1:4" ht="9.75" customHeight="1" x14ac:dyDescent="0.2">
      <c r="A497" s="11"/>
      <c r="B497" s="11"/>
      <c r="C497" s="11"/>
      <c r="D497" s="11"/>
    </row>
    <row r="498" spans="1:4" ht="9.75" customHeight="1" x14ac:dyDescent="0.2">
      <c r="A498" s="11"/>
      <c r="B498" s="11"/>
      <c r="C498" s="11"/>
      <c r="D498" s="11"/>
    </row>
    <row r="499" spans="1:4" ht="9.75" customHeight="1" x14ac:dyDescent="0.2">
      <c r="A499" s="11"/>
      <c r="B499" s="11"/>
      <c r="C499" s="11"/>
      <c r="D499" s="11"/>
    </row>
    <row r="500" spans="1:4" ht="9.75" customHeight="1" x14ac:dyDescent="0.2">
      <c r="A500" s="11"/>
      <c r="B500" s="11"/>
      <c r="C500" s="11"/>
      <c r="D500" s="11"/>
    </row>
    <row r="501" spans="1:4" ht="9.75" customHeight="1" x14ac:dyDescent="0.2">
      <c r="A501" s="11"/>
      <c r="B501" s="11"/>
      <c r="C501" s="11"/>
      <c r="D501" s="11"/>
    </row>
    <row r="502" spans="1:4" ht="9.75" customHeight="1" x14ac:dyDescent="0.2">
      <c r="A502" s="11"/>
      <c r="B502" s="11"/>
      <c r="C502" s="11"/>
      <c r="D502" s="11"/>
    </row>
    <row r="503" spans="1:4" ht="9.75" customHeight="1" x14ac:dyDescent="0.2">
      <c r="A503" s="11"/>
      <c r="B503" s="11"/>
      <c r="C503" s="11"/>
      <c r="D503" s="11"/>
    </row>
    <row r="504" spans="1:4" ht="9.75" customHeight="1" x14ac:dyDescent="0.2">
      <c r="A504" s="11"/>
      <c r="B504" s="11"/>
      <c r="C504" s="11"/>
      <c r="D504" s="11"/>
    </row>
    <row r="505" spans="1:4" ht="9.75" customHeight="1" x14ac:dyDescent="0.2">
      <c r="A505" s="11"/>
      <c r="B505" s="11"/>
      <c r="C505" s="11"/>
      <c r="D505" s="11"/>
    </row>
    <row r="506" spans="1:4" ht="9.75" customHeight="1" x14ac:dyDescent="0.2">
      <c r="A506" s="11"/>
      <c r="B506" s="11"/>
      <c r="C506" s="11"/>
      <c r="D506" s="11"/>
    </row>
    <row r="507" spans="1:4" ht="9.75" customHeight="1" x14ac:dyDescent="0.2">
      <c r="A507" s="11"/>
      <c r="B507" s="11"/>
      <c r="C507" s="11"/>
      <c r="D507" s="11"/>
    </row>
    <row r="508" spans="1:4" ht="9.75" customHeight="1" x14ac:dyDescent="0.2">
      <c r="A508" s="11"/>
      <c r="B508" s="11"/>
      <c r="C508" s="11"/>
      <c r="D508" s="11"/>
    </row>
    <row r="509" spans="1:4" ht="9.75" customHeight="1" x14ac:dyDescent="0.2">
      <c r="A509" s="11"/>
      <c r="B509" s="11"/>
      <c r="C509" s="11"/>
      <c r="D509" s="11"/>
    </row>
    <row r="510" spans="1:4" ht="9.75" customHeight="1" x14ac:dyDescent="0.2">
      <c r="A510" s="11"/>
      <c r="B510" s="11"/>
      <c r="C510" s="11"/>
      <c r="D510" s="11"/>
    </row>
    <row r="511" spans="1:4" ht="9.75" customHeight="1" x14ac:dyDescent="0.2">
      <c r="A511" s="11"/>
      <c r="B511" s="11"/>
      <c r="C511" s="11"/>
      <c r="D511" s="11"/>
    </row>
    <row r="512" spans="1:4" ht="9.75" customHeight="1" x14ac:dyDescent="0.2">
      <c r="A512" s="11"/>
      <c r="B512" s="11"/>
      <c r="C512" s="11"/>
      <c r="D512" s="11"/>
    </row>
    <row r="513" spans="1:4" ht="9.75" customHeight="1" x14ac:dyDescent="0.2">
      <c r="A513" s="11"/>
      <c r="B513" s="11"/>
      <c r="C513" s="11"/>
      <c r="D513" s="11"/>
    </row>
    <row r="514" spans="1:4" ht="9.75" customHeight="1" x14ac:dyDescent="0.2">
      <c r="A514" s="11"/>
      <c r="B514" s="11"/>
      <c r="C514" s="11"/>
      <c r="D514" s="11"/>
    </row>
    <row r="515" spans="1:4" ht="9.75" customHeight="1" x14ac:dyDescent="0.2">
      <c r="A515" s="11"/>
      <c r="B515" s="11"/>
      <c r="C515" s="11"/>
      <c r="D515" s="11"/>
    </row>
    <row r="516" spans="1:4" ht="9.75" customHeight="1" x14ac:dyDescent="0.2">
      <c r="A516" s="11"/>
      <c r="B516" s="11"/>
      <c r="C516" s="11"/>
      <c r="D516" s="11"/>
    </row>
    <row r="517" spans="1:4" ht="9.75" customHeight="1" x14ac:dyDescent="0.2">
      <c r="A517" s="11"/>
      <c r="B517" s="11"/>
      <c r="C517" s="11"/>
      <c r="D517" s="11"/>
    </row>
    <row r="518" spans="1:4" ht="9.75" customHeight="1" x14ac:dyDescent="0.2">
      <c r="A518" s="11"/>
      <c r="B518" s="11"/>
      <c r="C518" s="11"/>
      <c r="D518" s="11"/>
    </row>
    <row r="519" spans="1:4" ht="9.75" customHeight="1" x14ac:dyDescent="0.2">
      <c r="A519" s="11"/>
      <c r="B519" s="11"/>
      <c r="C519" s="11"/>
      <c r="D519" s="11"/>
    </row>
    <row r="520" spans="1:4" ht="9.75" customHeight="1" x14ac:dyDescent="0.2">
      <c r="A520" s="11"/>
      <c r="B520" s="11"/>
      <c r="C520" s="11"/>
      <c r="D520" s="11"/>
    </row>
    <row r="521" spans="1:4" ht="9.75" customHeight="1" x14ac:dyDescent="0.2">
      <c r="A521" s="11"/>
      <c r="B521" s="11"/>
      <c r="C521" s="11"/>
      <c r="D521" s="11"/>
    </row>
    <row r="522" spans="1:4" ht="9.75" customHeight="1" x14ac:dyDescent="0.2">
      <c r="A522" s="11"/>
      <c r="B522" s="11"/>
      <c r="C522" s="11"/>
      <c r="D522" s="11"/>
    </row>
    <row r="523" spans="1:4" ht="9.75" customHeight="1" x14ac:dyDescent="0.2">
      <c r="A523" s="11"/>
      <c r="B523" s="11"/>
      <c r="C523" s="11"/>
      <c r="D523" s="11"/>
    </row>
    <row r="524" spans="1:4" ht="9.75" customHeight="1" x14ac:dyDescent="0.2">
      <c r="A524" s="11"/>
      <c r="B524" s="11"/>
      <c r="C524" s="11"/>
      <c r="D524" s="11"/>
    </row>
    <row r="525" spans="1:4" ht="9.75" customHeight="1" x14ac:dyDescent="0.2">
      <c r="A525" s="11"/>
      <c r="B525" s="11"/>
      <c r="C525" s="11"/>
      <c r="D525" s="11"/>
    </row>
    <row r="526" spans="1:4" ht="9.75" customHeight="1" x14ac:dyDescent="0.2">
      <c r="A526" s="11"/>
      <c r="B526" s="11"/>
      <c r="C526" s="11"/>
      <c r="D526" s="11"/>
    </row>
    <row r="527" spans="1:4" ht="9.75" customHeight="1" x14ac:dyDescent="0.2">
      <c r="A527" s="11"/>
      <c r="B527" s="11"/>
      <c r="C527" s="11"/>
      <c r="D527" s="11"/>
    </row>
    <row r="528" spans="1:4" ht="9.75" customHeight="1" x14ac:dyDescent="0.2">
      <c r="A528" s="11"/>
      <c r="B528" s="11"/>
      <c r="C528" s="11"/>
      <c r="D528" s="11"/>
    </row>
    <row r="529" spans="1:4" ht="9.75" customHeight="1" x14ac:dyDescent="0.2">
      <c r="A529" s="11"/>
      <c r="B529" s="11"/>
      <c r="C529" s="11"/>
      <c r="D529" s="11"/>
    </row>
    <row r="530" spans="1:4" ht="9.75" customHeight="1" x14ac:dyDescent="0.2">
      <c r="A530" s="11"/>
      <c r="B530" s="11"/>
      <c r="C530" s="11"/>
      <c r="D530" s="11"/>
    </row>
    <row r="531" spans="1:4" ht="9.75" customHeight="1" x14ac:dyDescent="0.2">
      <c r="A531" s="11"/>
      <c r="B531" s="11"/>
      <c r="C531" s="11"/>
      <c r="D531" s="11"/>
    </row>
    <row r="532" spans="1:4" ht="9.75" customHeight="1" x14ac:dyDescent="0.2">
      <c r="A532" s="11"/>
      <c r="B532" s="11"/>
      <c r="C532" s="11"/>
      <c r="D532" s="11"/>
    </row>
    <row r="533" spans="1:4" ht="9.75" customHeight="1" x14ac:dyDescent="0.2">
      <c r="A533" s="11"/>
      <c r="B533" s="11"/>
      <c r="C533" s="11"/>
      <c r="D533" s="11"/>
    </row>
    <row r="534" spans="1:4" ht="9.75" customHeight="1" x14ac:dyDescent="0.2">
      <c r="A534" s="11"/>
      <c r="B534" s="11"/>
      <c r="C534" s="11"/>
      <c r="D534" s="11"/>
    </row>
    <row r="535" spans="1:4" ht="9.75" customHeight="1" x14ac:dyDescent="0.2">
      <c r="A535" s="11"/>
      <c r="B535" s="11"/>
      <c r="C535" s="11"/>
      <c r="D535" s="11"/>
    </row>
    <row r="536" spans="1:4" ht="9.75" customHeight="1" x14ac:dyDescent="0.2">
      <c r="A536" s="11"/>
      <c r="B536" s="11"/>
      <c r="C536" s="11"/>
      <c r="D536" s="11"/>
    </row>
    <row r="537" spans="1:4" ht="9.75" customHeight="1" x14ac:dyDescent="0.2">
      <c r="A537" s="11"/>
      <c r="B537" s="11"/>
      <c r="C537" s="11"/>
      <c r="D537" s="11"/>
    </row>
    <row r="538" spans="1:4" ht="9.75" customHeight="1" x14ac:dyDescent="0.2">
      <c r="A538" s="11"/>
      <c r="B538" s="11"/>
      <c r="C538" s="11"/>
      <c r="D538" s="11"/>
    </row>
    <row r="539" spans="1:4" ht="9.75" customHeight="1" x14ac:dyDescent="0.2">
      <c r="A539" s="11"/>
      <c r="B539" s="11"/>
      <c r="C539" s="11"/>
      <c r="D539" s="11"/>
    </row>
    <row r="540" spans="1:4" ht="9.75" customHeight="1" x14ac:dyDescent="0.2">
      <c r="A540" s="11"/>
      <c r="B540" s="11"/>
      <c r="C540" s="11"/>
      <c r="D540" s="11"/>
    </row>
    <row r="541" spans="1:4" ht="9.75" customHeight="1" x14ac:dyDescent="0.2">
      <c r="A541" s="11"/>
      <c r="B541" s="11"/>
      <c r="C541" s="11"/>
      <c r="D541" s="11"/>
    </row>
    <row r="542" spans="1:4" ht="9.75" customHeight="1" x14ac:dyDescent="0.2">
      <c r="A542" s="11"/>
      <c r="B542" s="11"/>
      <c r="C542" s="11"/>
      <c r="D542" s="11"/>
    </row>
    <row r="543" spans="1:4" ht="9.75" customHeight="1" x14ac:dyDescent="0.2">
      <c r="A543" s="11"/>
      <c r="B543" s="11"/>
      <c r="C543" s="11"/>
      <c r="D543" s="11"/>
    </row>
    <row r="544" spans="1:4" ht="9.75" customHeight="1" x14ac:dyDescent="0.2">
      <c r="A544" s="11"/>
      <c r="B544" s="11"/>
      <c r="C544" s="11"/>
      <c r="D544" s="11"/>
    </row>
    <row r="545" spans="1:4" ht="9.75" customHeight="1" x14ac:dyDescent="0.2">
      <c r="A545" s="11"/>
      <c r="B545" s="11"/>
      <c r="C545" s="11"/>
      <c r="D545" s="11"/>
    </row>
    <row r="546" spans="1:4" ht="9.75" customHeight="1" x14ac:dyDescent="0.2">
      <c r="A546" s="11"/>
      <c r="B546" s="11"/>
      <c r="C546" s="11"/>
      <c r="D546" s="11"/>
    </row>
    <row r="547" spans="1:4" ht="9.75" customHeight="1" x14ac:dyDescent="0.2">
      <c r="A547" s="11"/>
      <c r="B547" s="11"/>
      <c r="C547" s="11"/>
      <c r="D547" s="11"/>
    </row>
    <row r="548" spans="1:4" ht="9.75" customHeight="1" x14ac:dyDescent="0.2">
      <c r="A548" s="11"/>
      <c r="B548" s="11"/>
      <c r="C548" s="11"/>
      <c r="D548" s="11"/>
    </row>
    <row r="549" spans="1:4" ht="9.75" customHeight="1" x14ac:dyDescent="0.2">
      <c r="A549" s="11"/>
      <c r="B549" s="11"/>
      <c r="C549" s="11"/>
      <c r="D549" s="11"/>
    </row>
    <row r="550" spans="1:4" ht="9.75" customHeight="1" x14ac:dyDescent="0.2">
      <c r="A550" s="11"/>
      <c r="B550" s="11"/>
      <c r="C550" s="11"/>
      <c r="D550" s="11"/>
    </row>
    <row r="551" spans="1:4" ht="9.75" customHeight="1" x14ac:dyDescent="0.2">
      <c r="A551" s="11"/>
      <c r="B551" s="11"/>
      <c r="C551" s="11"/>
      <c r="D551" s="11"/>
    </row>
    <row r="552" spans="1:4" ht="9.75" customHeight="1" x14ac:dyDescent="0.2">
      <c r="A552" s="11"/>
      <c r="B552" s="11"/>
      <c r="C552" s="11"/>
      <c r="D552" s="11"/>
    </row>
    <row r="553" spans="1:4" ht="9.75" customHeight="1" x14ac:dyDescent="0.2">
      <c r="A553" s="11"/>
      <c r="B553" s="11"/>
      <c r="C553" s="11"/>
      <c r="D553" s="11"/>
    </row>
    <row r="554" spans="1:4" ht="9.75" customHeight="1" x14ac:dyDescent="0.2">
      <c r="A554" s="11"/>
      <c r="B554" s="11"/>
      <c r="C554" s="11"/>
      <c r="D554" s="11"/>
    </row>
    <row r="555" spans="1:4" ht="9.75" customHeight="1" x14ac:dyDescent="0.2">
      <c r="A555" s="11"/>
      <c r="B555" s="11"/>
      <c r="C555" s="11"/>
      <c r="D555" s="11"/>
    </row>
    <row r="556" spans="1:4" ht="9.75" customHeight="1" x14ac:dyDescent="0.2">
      <c r="A556" s="11"/>
      <c r="B556" s="11"/>
      <c r="C556" s="11"/>
      <c r="D556" s="11"/>
    </row>
    <row r="557" spans="1:4" ht="9.75" customHeight="1" x14ac:dyDescent="0.2">
      <c r="A557" s="11"/>
      <c r="B557" s="11"/>
      <c r="C557" s="11"/>
      <c r="D557" s="11"/>
    </row>
    <row r="558" spans="1:4" ht="9.75" customHeight="1" x14ac:dyDescent="0.2">
      <c r="A558" s="11"/>
      <c r="B558" s="11"/>
      <c r="C558" s="11"/>
      <c r="D558" s="11"/>
    </row>
    <row r="559" spans="1:4" ht="9.75" customHeight="1" x14ac:dyDescent="0.2">
      <c r="A559" s="11"/>
      <c r="B559" s="11"/>
      <c r="C559" s="11"/>
      <c r="D559" s="11"/>
    </row>
    <row r="560" spans="1:4" ht="9.75" customHeight="1" x14ac:dyDescent="0.2">
      <c r="A560" s="11"/>
      <c r="B560" s="11"/>
      <c r="C560" s="11"/>
      <c r="D560" s="11"/>
    </row>
    <row r="561" spans="1:4" ht="9.75" customHeight="1" x14ac:dyDescent="0.2">
      <c r="A561" s="11"/>
      <c r="B561" s="11"/>
      <c r="C561" s="11"/>
      <c r="D561" s="11"/>
    </row>
    <row r="562" spans="1:4" ht="9.75" customHeight="1" x14ac:dyDescent="0.2">
      <c r="A562" s="11"/>
      <c r="B562" s="11"/>
      <c r="C562" s="11"/>
      <c r="D562" s="11"/>
    </row>
    <row r="563" spans="1:4" ht="9.75" customHeight="1" x14ac:dyDescent="0.2">
      <c r="A563" s="11"/>
      <c r="B563" s="11"/>
      <c r="C563" s="11"/>
      <c r="D563" s="11"/>
    </row>
    <row r="564" spans="1:4" ht="9.75" customHeight="1" x14ac:dyDescent="0.2">
      <c r="A564" s="11"/>
      <c r="B564" s="11"/>
      <c r="C564" s="11"/>
      <c r="D564" s="11"/>
    </row>
    <row r="565" spans="1:4" ht="9.75" customHeight="1" x14ac:dyDescent="0.2">
      <c r="A565" s="11"/>
      <c r="B565" s="11"/>
      <c r="C565" s="11"/>
      <c r="D565" s="11"/>
    </row>
    <row r="566" spans="1:4" ht="9.75" customHeight="1" x14ac:dyDescent="0.2">
      <c r="A566" s="11"/>
      <c r="B566" s="11"/>
      <c r="C566" s="11"/>
      <c r="D566" s="11"/>
    </row>
    <row r="567" spans="1:4" ht="9.75" customHeight="1" x14ac:dyDescent="0.2">
      <c r="A567" s="11"/>
      <c r="B567" s="11"/>
      <c r="C567" s="11"/>
      <c r="D567" s="11"/>
    </row>
    <row r="568" spans="1:4" ht="9.75" customHeight="1" x14ac:dyDescent="0.2">
      <c r="A568" s="11"/>
      <c r="B568" s="11"/>
      <c r="C568" s="11"/>
      <c r="D568" s="11"/>
    </row>
    <row r="569" spans="1:4" ht="9.75" customHeight="1" x14ac:dyDescent="0.2">
      <c r="A569" s="11"/>
      <c r="B569" s="11"/>
      <c r="C569" s="11"/>
      <c r="D569" s="11"/>
    </row>
    <row r="570" spans="1:4" ht="9.75" customHeight="1" x14ac:dyDescent="0.2">
      <c r="A570" s="11"/>
      <c r="B570" s="11"/>
      <c r="C570" s="11"/>
      <c r="D570" s="11"/>
    </row>
    <row r="571" spans="1:4" ht="9.75" customHeight="1" x14ac:dyDescent="0.2">
      <c r="A571" s="11"/>
      <c r="B571" s="11"/>
      <c r="C571" s="11"/>
      <c r="D571" s="11"/>
    </row>
    <row r="572" spans="1:4" ht="9.75" customHeight="1" x14ac:dyDescent="0.2">
      <c r="A572" s="11"/>
      <c r="B572" s="11"/>
      <c r="C572" s="11"/>
      <c r="D572" s="11"/>
    </row>
    <row r="573" spans="1:4" ht="9.75" customHeight="1" x14ac:dyDescent="0.2">
      <c r="A573" s="11"/>
      <c r="B573" s="11"/>
      <c r="C573" s="11"/>
      <c r="D573" s="11"/>
    </row>
    <row r="574" spans="1:4" ht="9.75" customHeight="1" x14ac:dyDescent="0.2">
      <c r="A574" s="11"/>
      <c r="B574" s="11"/>
      <c r="C574" s="11"/>
      <c r="D574" s="11"/>
    </row>
    <row r="575" spans="1:4" ht="9.75" customHeight="1" x14ac:dyDescent="0.2">
      <c r="A575" s="11"/>
      <c r="B575" s="11"/>
      <c r="C575" s="11"/>
      <c r="D575" s="11"/>
    </row>
    <row r="576" spans="1:4" ht="9.75" customHeight="1" x14ac:dyDescent="0.2">
      <c r="A576" s="11"/>
      <c r="B576" s="11"/>
      <c r="C576" s="11"/>
      <c r="D576" s="11"/>
    </row>
    <row r="577" spans="1:4" ht="9.75" customHeight="1" x14ac:dyDescent="0.2">
      <c r="A577" s="11"/>
      <c r="B577" s="11"/>
      <c r="C577" s="11"/>
      <c r="D577" s="11"/>
    </row>
    <row r="578" spans="1:4" ht="9.75" customHeight="1" x14ac:dyDescent="0.2">
      <c r="A578" s="11"/>
      <c r="B578" s="11"/>
      <c r="C578" s="11"/>
      <c r="D578" s="11"/>
    </row>
    <row r="579" spans="1:4" ht="9.75" customHeight="1" x14ac:dyDescent="0.2">
      <c r="A579" s="11"/>
      <c r="B579" s="11"/>
      <c r="C579" s="11"/>
      <c r="D579" s="11"/>
    </row>
    <row r="580" spans="1:4" ht="9.75" customHeight="1" x14ac:dyDescent="0.2">
      <c r="A580" s="11"/>
      <c r="B580" s="11"/>
      <c r="C580" s="11"/>
      <c r="D580" s="11"/>
    </row>
    <row r="581" spans="1:4" ht="9.75" customHeight="1" x14ac:dyDescent="0.2">
      <c r="A581" s="11"/>
      <c r="B581" s="11"/>
      <c r="C581" s="11"/>
      <c r="D581" s="11"/>
    </row>
    <row r="582" spans="1:4" ht="9.75" customHeight="1" x14ac:dyDescent="0.2">
      <c r="A582" s="11"/>
      <c r="B582" s="11"/>
      <c r="C582" s="11"/>
      <c r="D582" s="11"/>
    </row>
    <row r="583" spans="1:4" ht="9.75" customHeight="1" x14ac:dyDescent="0.2">
      <c r="A583" s="11"/>
      <c r="B583" s="11"/>
      <c r="C583" s="11"/>
      <c r="D583" s="11"/>
    </row>
    <row r="584" spans="1:4" ht="9.75" customHeight="1" x14ac:dyDescent="0.2">
      <c r="A584" s="11"/>
      <c r="B584" s="11"/>
      <c r="C584" s="11"/>
      <c r="D584" s="11"/>
    </row>
    <row r="585" spans="1:4" ht="9.75" customHeight="1" x14ac:dyDescent="0.2">
      <c r="A585" s="11"/>
      <c r="B585" s="11"/>
      <c r="C585" s="11"/>
      <c r="D585" s="11"/>
    </row>
    <row r="586" spans="1:4" ht="9.75" customHeight="1" x14ac:dyDescent="0.2">
      <c r="A586" s="11"/>
      <c r="B586" s="11"/>
      <c r="C586" s="11"/>
      <c r="D586" s="11"/>
    </row>
    <row r="587" spans="1:4" ht="9.75" customHeight="1" x14ac:dyDescent="0.2">
      <c r="A587" s="11"/>
      <c r="B587" s="11"/>
      <c r="C587" s="11"/>
      <c r="D587" s="11"/>
    </row>
    <row r="588" spans="1:4" ht="9.75" customHeight="1" x14ac:dyDescent="0.2">
      <c r="A588" s="11"/>
      <c r="B588" s="11"/>
      <c r="C588" s="11"/>
      <c r="D588" s="11"/>
    </row>
    <row r="589" spans="1:4" ht="9.75" customHeight="1" x14ac:dyDescent="0.2">
      <c r="A589" s="11"/>
      <c r="B589" s="11"/>
      <c r="C589" s="11"/>
      <c r="D589" s="11"/>
    </row>
    <row r="590" spans="1:4" ht="9.75" customHeight="1" x14ac:dyDescent="0.2">
      <c r="A590" s="11"/>
      <c r="B590" s="11"/>
      <c r="C590" s="11"/>
      <c r="D590" s="11"/>
    </row>
    <row r="591" spans="1:4" ht="9.75" customHeight="1" x14ac:dyDescent="0.2">
      <c r="A591" s="11"/>
      <c r="B591" s="11"/>
      <c r="C591" s="11"/>
      <c r="D591" s="11"/>
    </row>
    <row r="592" spans="1:4" ht="9.75" customHeight="1" x14ac:dyDescent="0.2">
      <c r="A592" s="11"/>
      <c r="B592" s="11"/>
      <c r="C592" s="11"/>
      <c r="D592" s="11"/>
    </row>
    <row r="593" spans="1:4" ht="9.75" customHeight="1" x14ac:dyDescent="0.2">
      <c r="A593" s="11"/>
      <c r="B593" s="11"/>
      <c r="C593" s="11"/>
      <c r="D593" s="11"/>
    </row>
    <row r="594" spans="1:4" ht="9.75" customHeight="1" x14ac:dyDescent="0.2">
      <c r="A594" s="11"/>
      <c r="B594" s="11"/>
      <c r="C594" s="11"/>
      <c r="D594" s="11"/>
    </row>
    <row r="595" spans="1:4" ht="9.75" customHeight="1" x14ac:dyDescent="0.2">
      <c r="A595" s="11"/>
      <c r="B595" s="11"/>
      <c r="C595" s="11"/>
      <c r="D595" s="11"/>
    </row>
    <row r="596" spans="1:4" ht="9.75" customHeight="1" x14ac:dyDescent="0.2">
      <c r="A596" s="11"/>
      <c r="B596" s="11"/>
      <c r="C596" s="11"/>
      <c r="D596" s="11"/>
    </row>
    <row r="597" spans="1:4" ht="9.75" customHeight="1" x14ac:dyDescent="0.2">
      <c r="A597" s="11"/>
      <c r="B597" s="11"/>
      <c r="C597" s="11"/>
      <c r="D597" s="11"/>
    </row>
    <row r="598" spans="1:4" ht="9.75" customHeight="1" x14ac:dyDescent="0.2">
      <c r="A598" s="11"/>
      <c r="B598" s="11"/>
      <c r="C598" s="11"/>
      <c r="D598" s="11"/>
    </row>
    <row r="599" spans="1:4" ht="9.75" customHeight="1" x14ac:dyDescent="0.2">
      <c r="A599" s="11"/>
      <c r="B599" s="11"/>
      <c r="C599" s="11"/>
      <c r="D599" s="11"/>
    </row>
    <row r="600" spans="1:4" ht="9.75" customHeight="1" x14ac:dyDescent="0.2">
      <c r="A600" s="11"/>
      <c r="B600" s="11"/>
      <c r="C600" s="11"/>
      <c r="D600" s="11"/>
    </row>
    <row r="601" spans="1:4" ht="9.75" customHeight="1" x14ac:dyDescent="0.2">
      <c r="A601" s="11"/>
      <c r="B601" s="11"/>
      <c r="C601" s="11"/>
      <c r="D601" s="11"/>
    </row>
    <row r="602" spans="1:4" ht="9.75" customHeight="1" x14ac:dyDescent="0.2">
      <c r="A602" s="11"/>
      <c r="B602" s="11"/>
      <c r="C602" s="11"/>
      <c r="D602" s="11"/>
    </row>
    <row r="603" spans="1:4" ht="9.75" customHeight="1" x14ac:dyDescent="0.2">
      <c r="A603" s="11"/>
      <c r="B603" s="11"/>
      <c r="C603" s="11"/>
      <c r="D603" s="11"/>
    </row>
    <row r="604" spans="1:4" ht="9.75" customHeight="1" x14ac:dyDescent="0.2">
      <c r="A604" s="11"/>
      <c r="B604" s="11"/>
      <c r="C604" s="11"/>
      <c r="D604" s="11"/>
    </row>
    <row r="605" spans="1:4" ht="9.75" customHeight="1" x14ac:dyDescent="0.2">
      <c r="A605" s="11"/>
      <c r="B605" s="11"/>
      <c r="C605" s="11"/>
      <c r="D605" s="11"/>
    </row>
    <row r="606" spans="1:4" ht="9.75" customHeight="1" x14ac:dyDescent="0.2">
      <c r="A606" s="11"/>
      <c r="B606" s="11"/>
      <c r="C606" s="11"/>
      <c r="D606" s="11"/>
    </row>
    <row r="607" spans="1:4" ht="9.75" customHeight="1" x14ac:dyDescent="0.2">
      <c r="A607" s="11"/>
      <c r="B607" s="11"/>
      <c r="C607" s="11"/>
      <c r="D607" s="11"/>
    </row>
    <row r="608" spans="1:4" ht="9.75" customHeight="1" x14ac:dyDescent="0.2">
      <c r="A608" s="11"/>
      <c r="B608" s="11"/>
      <c r="C608" s="11"/>
      <c r="D608" s="11"/>
    </row>
    <row r="609" spans="1:4" ht="9.75" customHeight="1" x14ac:dyDescent="0.2">
      <c r="A609" s="11"/>
      <c r="B609" s="11"/>
      <c r="C609" s="11"/>
      <c r="D609" s="11"/>
    </row>
    <row r="610" spans="1:4" ht="9.75" customHeight="1" x14ac:dyDescent="0.2">
      <c r="A610" s="11"/>
      <c r="B610" s="11"/>
      <c r="C610" s="11"/>
      <c r="D610" s="11"/>
    </row>
    <row r="611" spans="1:4" ht="9.75" customHeight="1" x14ac:dyDescent="0.2">
      <c r="A611" s="11"/>
      <c r="B611" s="11"/>
      <c r="C611" s="11"/>
      <c r="D611" s="11"/>
    </row>
    <row r="612" spans="1:4" ht="9.75" customHeight="1" x14ac:dyDescent="0.2">
      <c r="A612" s="11"/>
      <c r="B612" s="11"/>
      <c r="C612" s="11"/>
      <c r="D612" s="11"/>
    </row>
    <row r="613" spans="1:4" ht="9.75" customHeight="1" x14ac:dyDescent="0.2">
      <c r="A613" s="11"/>
      <c r="B613" s="11"/>
      <c r="C613" s="11"/>
      <c r="D613" s="11"/>
    </row>
    <row r="614" spans="1:4" ht="9.75" customHeight="1" x14ac:dyDescent="0.2">
      <c r="A614" s="11"/>
      <c r="B614" s="11"/>
      <c r="C614" s="11"/>
      <c r="D614" s="11"/>
    </row>
    <row r="615" spans="1:4" ht="9.75" customHeight="1" x14ac:dyDescent="0.2">
      <c r="A615" s="11"/>
      <c r="B615" s="11"/>
      <c r="C615" s="11"/>
      <c r="D615" s="11"/>
    </row>
    <row r="616" spans="1:4" ht="9.75" customHeight="1" x14ac:dyDescent="0.2">
      <c r="A616" s="11"/>
      <c r="B616" s="11"/>
      <c r="C616" s="11"/>
      <c r="D616" s="11"/>
    </row>
    <row r="617" spans="1:4" ht="9.75" customHeight="1" x14ac:dyDescent="0.2">
      <c r="A617" s="11"/>
      <c r="B617" s="11"/>
      <c r="C617" s="11"/>
      <c r="D617" s="11"/>
    </row>
    <row r="618" spans="1:4" ht="9.75" customHeight="1" x14ac:dyDescent="0.2">
      <c r="A618" s="11"/>
      <c r="B618" s="11"/>
      <c r="C618" s="11"/>
      <c r="D618" s="11"/>
    </row>
    <row r="619" spans="1:4" ht="9.75" customHeight="1" x14ac:dyDescent="0.2">
      <c r="A619" s="11"/>
      <c r="B619" s="11"/>
      <c r="C619" s="11"/>
      <c r="D619" s="11"/>
    </row>
    <row r="620" spans="1:4" ht="9.75" customHeight="1" x14ac:dyDescent="0.2">
      <c r="A620" s="11"/>
      <c r="B620" s="11"/>
      <c r="C620" s="11"/>
      <c r="D620" s="11"/>
    </row>
    <row r="621" spans="1:4" ht="9.75" customHeight="1" x14ac:dyDescent="0.2">
      <c r="A621" s="11"/>
      <c r="B621" s="11"/>
      <c r="C621" s="11"/>
      <c r="D621" s="11"/>
    </row>
    <row r="622" spans="1:4" ht="9.75" customHeight="1" x14ac:dyDescent="0.2">
      <c r="A622" s="11"/>
      <c r="B622" s="11"/>
      <c r="C622" s="11"/>
      <c r="D622" s="11"/>
    </row>
    <row r="623" spans="1:4" ht="9.75" customHeight="1" x14ac:dyDescent="0.2">
      <c r="A623" s="11"/>
      <c r="B623" s="11"/>
      <c r="C623" s="11"/>
      <c r="D623" s="11"/>
    </row>
    <row r="624" spans="1:4" ht="9.75" customHeight="1" x14ac:dyDescent="0.2">
      <c r="A624" s="11"/>
      <c r="B624" s="11"/>
      <c r="C624" s="11"/>
      <c r="D624" s="11"/>
    </row>
    <row r="625" spans="1:4" ht="9.75" customHeight="1" x14ac:dyDescent="0.2">
      <c r="A625" s="11"/>
      <c r="B625" s="11"/>
      <c r="C625" s="11"/>
      <c r="D625" s="11"/>
    </row>
    <row r="626" spans="1:4" ht="9.75" customHeight="1" x14ac:dyDescent="0.2">
      <c r="A626" s="11"/>
      <c r="B626" s="11"/>
      <c r="C626" s="11"/>
      <c r="D626" s="11"/>
    </row>
    <row r="627" spans="1:4" ht="9.75" customHeight="1" x14ac:dyDescent="0.2">
      <c r="A627" s="11"/>
      <c r="B627" s="11"/>
      <c r="C627" s="11"/>
      <c r="D627" s="11"/>
    </row>
    <row r="628" spans="1:4" ht="9.75" customHeight="1" x14ac:dyDescent="0.2">
      <c r="A628" s="11"/>
      <c r="B628" s="11"/>
      <c r="C628" s="11"/>
      <c r="D628" s="11"/>
    </row>
    <row r="629" spans="1:4" ht="9.75" customHeight="1" x14ac:dyDescent="0.2">
      <c r="A629" s="11"/>
      <c r="B629" s="11"/>
      <c r="C629" s="11"/>
      <c r="D629" s="11"/>
    </row>
    <row r="630" spans="1:4" ht="9.75" customHeight="1" x14ac:dyDescent="0.2">
      <c r="A630" s="11"/>
      <c r="B630" s="11"/>
      <c r="C630" s="11"/>
      <c r="D630" s="11"/>
    </row>
    <row r="631" spans="1:4" ht="9.75" customHeight="1" x14ac:dyDescent="0.2">
      <c r="A631" s="11"/>
      <c r="B631" s="11"/>
      <c r="C631" s="11"/>
      <c r="D631" s="11"/>
    </row>
    <row r="632" spans="1:4" ht="9.75" customHeight="1" x14ac:dyDescent="0.2">
      <c r="A632" s="11"/>
      <c r="B632" s="11"/>
      <c r="C632" s="11"/>
      <c r="D632" s="11"/>
    </row>
    <row r="633" spans="1:4" ht="9.75" customHeight="1" x14ac:dyDescent="0.2">
      <c r="A633" s="11"/>
      <c r="B633" s="11"/>
      <c r="C633" s="11"/>
      <c r="D633" s="11"/>
    </row>
    <row r="634" spans="1:4" ht="9.75" customHeight="1" x14ac:dyDescent="0.2">
      <c r="A634" s="11"/>
      <c r="B634" s="11"/>
      <c r="C634" s="11"/>
      <c r="D634" s="11"/>
    </row>
    <row r="635" spans="1:4" ht="9.75" customHeight="1" x14ac:dyDescent="0.2">
      <c r="A635" s="11"/>
      <c r="B635" s="11"/>
      <c r="C635" s="11"/>
      <c r="D635" s="11"/>
    </row>
    <row r="636" spans="1:4" ht="9.75" customHeight="1" x14ac:dyDescent="0.2">
      <c r="A636" s="11"/>
      <c r="B636" s="11"/>
      <c r="C636" s="11"/>
      <c r="D636" s="11"/>
    </row>
    <row r="637" spans="1:4" ht="9.75" customHeight="1" x14ac:dyDescent="0.2">
      <c r="A637" s="11"/>
      <c r="B637" s="11"/>
      <c r="C637" s="11"/>
      <c r="D637" s="11"/>
    </row>
    <row r="638" spans="1:4" ht="9.75" customHeight="1" x14ac:dyDescent="0.2">
      <c r="A638" s="11"/>
      <c r="B638" s="11"/>
      <c r="C638" s="11"/>
      <c r="D638" s="11"/>
    </row>
    <row r="639" spans="1:4" ht="9.75" customHeight="1" x14ac:dyDescent="0.2">
      <c r="A639" s="11"/>
      <c r="B639" s="11"/>
      <c r="C639" s="11"/>
      <c r="D639" s="11"/>
    </row>
    <row r="640" spans="1:4" ht="9.75" customHeight="1" x14ac:dyDescent="0.2">
      <c r="A640" s="11"/>
      <c r="B640" s="11"/>
      <c r="C640" s="11"/>
      <c r="D640" s="11"/>
    </row>
    <row r="641" spans="1:4" ht="9.75" customHeight="1" x14ac:dyDescent="0.2">
      <c r="A641" s="11"/>
      <c r="B641" s="11"/>
      <c r="C641" s="11"/>
      <c r="D641" s="11"/>
    </row>
    <row r="642" spans="1:4" ht="9.75" customHeight="1" x14ac:dyDescent="0.2">
      <c r="A642" s="11"/>
      <c r="B642" s="11"/>
      <c r="C642" s="11"/>
      <c r="D642" s="11"/>
    </row>
    <row r="643" spans="1:4" ht="9.75" customHeight="1" x14ac:dyDescent="0.2">
      <c r="A643" s="11"/>
      <c r="B643" s="11"/>
      <c r="C643" s="11"/>
      <c r="D643" s="11"/>
    </row>
    <row r="644" spans="1:4" ht="9.75" customHeight="1" x14ac:dyDescent="0.2">
      <c r="A644" s="11"/>
      <c r="B644" s="11"/>
      <c r="C644" s="11"/>
      <c r="D644" s="11"/>
    </row>
    <row r="645" spans="1:4" ht="9.75" customHeight="1" x14ac:dyDescent="0.2">
      <c r="A645" s="11"/>
      <c r="B645" s="11"/>
      <c r="C645" s="11"/>
      <c r="D645" s="11"/>
    </row>
    <row r="646" spans="1:4" ht="9.75" customHeight="1" x14ac:dyDescent="0.2">
      <c r="A646" s="11"/>
      <c r="B646" s="11"/>
      <c r="C646" s="11"/>
      <c r="D646" s="11"/>
    </row>
    <row r="647" spans="1:4" ht="9.75" customHeight="1" x14ac:dyDescent="0.2">
      <c r="A647" s="11"/>
      <c r="B647" s="11"/>
      <c r="C647" s="11"/>
      <c r="D647" s="11"/>
    </row>
    <row r="648" spans="1:4" ht="9.75" customHeight="1" x14ac:dyDescent="0.2">
      <c r="A648" s="11"/>
      <c r="B648" s="11"/>
      <c r="C648" s="11"/>
      <c r="D648" s="11"/>
    </row>
    <row r="649" spans="1:4" ht="9.75" customHeight="1" x14ac:dyDescent="0.2">
      <c r="A649" s="11"/>
      <c r="B649" s="11"/>
      <c r="C649" s="11"/>
      <c r="D649" s="11"/>
    </row>
    <row r="650" spans="1:4" ht="9.75" customHeight="1" x14ac:dyDescent="0.2">
      <c r="A650" s="11"/>
      <c r="B650" s="11"/>
      <c r="C650" s="11"/>
      <c r="D650" s="11"/>
    </row>
    <row r="651" spans="1:4" ht="9.75" customHeight="1" x14ac:dyDescent="0.2">
      <c r="A651" s="11"/>
      <c r="B651" s="11"/>
      <c r="C651" s="11"/>
      <c r="D651" s="11"/>
    </row>
    <row r="652" spans="1:4" ht="9.75" customHeight="1" x14ac:dyDescent="0.2">
      <c r="A652" s="11"/>
      <c r="B652" s="11"/>
      <c r="C652" s="11"/>
      <c r="D652" s="11"/>
    </row>
    <row r="653" spans="1:4" ht="9.75" customHeight="1" x14ac:dyDescent="0.2">
      <c r="A653" s="11"/>
      <c r="B653" s="11"/>
      <c r="C653" s="11"/>
      <c r="D653" s="11"/>
    </row>
    <row r="654" spans="1:4" ht="9.75" customHeight="1" x14ac:dyDescent="0.2">
      <c r="A654" s="11"/>
      <c r="B654" s="11"/>
      <c r="C654" s="11"/>
      <c r="D654" s="11"/>
    </row>
    <row r="655" spans="1:4" ht="9.75" customHeight="1" x14ac:dyDescent="0.2">
      <c r="A655" s="11"/>
      <c r="B655" s="11"/>
      <c r="C655" s="11"/>
      <c r="D655" s="11"/>
    </row>
    <row r="656" spans="1:4" ht="9.75" customHeight="1" x14ac:dyDescent="0.2">
      <c r="A656" s="11"/>
      <c r="B656" s="11"/>
      <c r="C656" s="11"/>
      <c r="D656" s="11"/>
    </row>
    <row r="657" spans="1:4" ht="9.75" customHeight="1" x14ac:dyDescent="0.2">
      <c r="A657" s="11"/>
      <c r="B657" s="11"/>
      <c r="C657" s="11"/>
      <c r="D657" s="11"/>
    </row>
    <row r="658" spans="1:4" ht="9.75" customHeight="1" x14ac:dyDescent="0.2">
      <c r="A658" s="11"/>
      <c r="B658" s="11"/>
      <c r="C658" s="11"/>
      <c r="D658" s="11"/>
    </row>
    <row r="659" spans="1:4" ht="9.75" customHeight="1" x14ac:dyDescent="0.2">
      <c r="A659" s="11"/>
      <c r="B659" s="11"/>
      <c r="C659" s="11"/>
      <c r="D659" s="11"/>
    </row>
    <row r="660" spans="1:4" ht="9.75" customHeight="1" x14ac:dyDescent="0.2">
      <c r="A660" s="11"/>
      <c r="B660" s="11"/>
      <c r="C660" s="11"/>
      <c r="D660" s="11"/>
    </row>
    <row r="661" spans="1:4" ht="9.75" customHeight="1" x14ac:dyDescent="0.2">
      <c r="A661" s="11"/>
      <c r="B661" s="11"/>
      <c r="C661" s="11"/>
      <c r="D661" s="11"/>
    </row>
    <row r="662" spans="1:4" ht="9.75" customHeight="1" x14ac:dyDescent="0.2">
      <c r="A662" s="11"/>
      <c r="B662" s="11"/>
      <c r="C662" s="11"/>
      <c r="D662" s="11"/>
    </row>
    <row r="663" spans="1:4" ht="9.75" customHeight="1" x14ac:dyDescent="0.2">
      <c r="A663" s="11"/>
      <c r="B663" s="11"/>
      <c r="C663" s="11"/>
      <c r="D663" s="11"/>
    </row>
    <row r="664" spans="1:4" ht="9.75" customHeight="1" x14ac:dyDescent="0.2">
      <c r="A664" s="11"/>
      <c r="B664" s="11"/>
      <c r="C664" s="11"/>
      <c r="D664" s="11"/>
    </row>
    <row r="665" spans="1:4" ht="9.75" customHeight="1" x14ac:dyDescent="0.2">
      <c r="A665" s="11"/>
      <c r="B665" s="11"/>
      <c r="C665" s="11"/>
      <c r="D665" s="11"/>
    </row>
    <row r="666" spans="1:4" ht="9.75" customHeight="1" x14ac:dyDescent="0.2">
      <c r="A666" s="11"/>
      <c r="B666" s="11"/>
      <c r="C666" s="11"/>
      <c r="D666" s="11"/>
    </row>
    <row r="667" spans="1:4" ht="9.75" customHeight="1" x14ac:dyDescent="0.2">
      <c r="A667" s="11"/>
      <c r="B667" s="11"/>
      <c r="C667" s="11"/>
      <c r="D667" s="11"/>
    </row>
    <row r="668" spans="1:4" ht="9.75" customHeight="1" x14ac:dyDescent="0.2">
      <c r="A668" s="11"/>
      <c r="B668" s="11"/>
      <c r="C668" s="11"/>
      <c r="D668" s="11"/>
    </row>
    <row r="669" spans="1:4" ht="9.75" customHeight="1" x14ac:dyDescent="0.2">
      <c r="A669" s="11"/>
      <c r="B669" s="11"/>
      <c r="C669" s="11"/>
      <c r="D669" s="11"/>
    </row>
    <row r="670" spans="1:4" ht="9.75" customHeight="1" x14ac:dyDescent="0.2">
      <c r="A670" s="11"/>
      <c r="B670" s="11"/>
      <c r="C670" s="11"/>
      <c r="D670" s="11"/>
    </row>
    <row r="671" spans="1:4" ht="9.75" customHeight="1" x14ac:dyDescent="0.2">
      <c r="A671" s="11"/>
      <c r="B671" s="11"/>
      <c r="C671" s="11"/>
      <c r="D671" s="11"/>
    </row>
    <row r="672" spans="1:4" ht="9.75" customHeight="1" x14ac:dyDescent="0.2">
      <c r="A672" s="11"/>
      <c r="B672" s="11"/>
      <c r="C672" s="11"/>
      <c r="D672" s="11"/>
    </row>
    <row r="673" spans="1:4" ht="9.75" customHeight="1" x14ac:dyDescent="0.2">
      <c r="A673" s="11"/>
      <c r="B673" s="11"/>
      <c r="C673" s="11"/>
      <c r="D673" s="11"/>
    </row>
    <row r="674" spans="1:4" ht="9.75" customHeight="1" x14ac:dyDescent="0.2">
      <c r="A674" s="11"/>
      <c r="B674" s="11"/>
      <c r="C674" s="11"/>
      <c r="D674" s="11"/>
    </row>
    <row r="675" spans="1:4" ht="9.75" customHeight="1" x14ac:dyDescent="0.2">
      <c r="A675" s="11"/>
      <c r="B675" s="11"/>
      <c r="C675" s="11"/>
      <c r="D675" s="11"/>
    </row>
    <row r="676" spans="1:4" ht="9.75" customHeight="1" x14ac:dyDescent="0.2">
      <c r="A676" s="11"/>
      <c r="B676" s="11"/>
      <c r="C676" s="11"/>
      <c r="D676" s="11"/>
    </row>
    <row r="677" spans="1:4" ht="9.75" customHeight="1" x14ac:dyDescent="0.2">
      <c r="A677" s="11"/>
      <c r="B677" s="11"/>
      <c r="C677" s="11"/>
      <c r="D677" s="11"/>
    </row>
    <row r="678" spans="1:4" ht="9.75" customHeight="1" x14ac:dyDescent="0.2">
      <c r="A678" s="11"/>
      <c r="B678" s="11"/>
      <c r="C678" s="11"/>
      <c r="D678" s="11"/>
    </row>
    <row r="679" spans="1:4" ht="9.75" customHeight="1" x14ac:dyDescent="0.2">
      <c r="A679" s="11"/>
      <c r="B679" s="11"/>
      <c r="C679" s="11"/>
      <c r="D679" s="11"/>
    </row>
    <row r="680" spans="1:4" ht="9.75" customHeight="1" x14ac:dyDescent="0.2">
      <c r="A680" s="11"/>
      <c r="B680" s="11"/>
      <c r="C680" s="11"/>
      <c r="D680" s="11"/>
    </row>
    <row r="681" spans="1:4" ht="9.75" customHeight="1" x14ac:dyDescent="0.2">
      <c r="A681" s="11"/>
      <c r="B681" s="11"/>
      <c r="C681" s="11"/>
      <c r="D681" s="11"/>
    </row>
    <row r="682" spans="1:4" ht="9.75" customHeight="1" x14ac:dyDescent="0.2">
      <c r="A682" s="11"/>
      <c r="B682" s="11"/>
      <c r="C682" s="11"/>
      <c r="D682" s="11"/>
    </row>
    <row r="683" spans="1:4" ht="9.75" customHeight="1" x14ac:dyDescent="0.2">
      <c r="A683" s="11"/>
      <c r="B683" s="11"/>
      <c r="C683" s="11"/>
      <c r="D683" s="11"/>
    </row>
    <row r="684" spans="1:4" ht="9.75" customHeight="1" x14ac:dyDescent="0.2">
      <c r="A684" s="11"/>
      <c r="B684" s="11"/>
      <c r="C684" s="11"/>
      <c r="D684" s="11"/>
    </row>
    <row r="685" spans="1:4" ht="9.75" customHeight="1" x14ac:dyDescent="0.2">
      <c r="A685" s="11"/>
      <c r="B685" s="11"/>
      <c r="C685" s="11"/>
      <c r="D685" s="11"/>
    </row>
    <row r="686" spans="1:4" ht="9.75" customHeight="1" x14ac:dyDescent="0.2">
      <c r="A686" s="11"/>
      <c r="B686" s="11"/>
      <c r="C686" s="11"/>
      <c r="D686" s="11"/>
    </row>
    <row r="687" spans="1:4" ht="9.75" customHeight="1" x14ac:dyDescent="0.2">
      <c r="A687" s="11"/>
      <c r="B687" s="11"/>
      <c r="C687" s="11"/>
      <c r="D687" s="11"/>
    </row>
    <row r="688" spans="1:4" ht="9.75" customHeight="1" x14ac:dyDescent="0.2">
      <c r="A688" s="11"/>
      <c r="B688" s="11"/>
      <c r="C688" s="11"/>
      <c r="D688" s="11"/>
    </row>
    <row r="689" spans="1:4" ht="9.75" customHeight="1" x14ac:dyDescent="0.2">
      <c r="A689" s="11"/>
      <c r="B689" s="11"/>
      <c r="C689" s="11"/>
      <c r="D689" s="11"/>
    </row>
    <row r="690" spans="1:4" ht="9.75" customHeight="1" x14ac:dyDescent="0.2">
      <c r="A690" s="11"/>
      <c r="B690" s="11"/>
      <c r="C690" s="11"/>
      <c r="D690" s="11"/>
    </row>
    <row r="691" spans="1:4" ht="9.75" customHeight="1" x14ac:dyDescent="0.2">
      <c r="A691" s="11"/>
      <c r="B691" s="11"/>
      <c r="C691" s="11"/>
      <c r="D691" s="11"/>
    </row>
    <row r="692" spans="1:4" ht="9.75" customHeight="1" x14ac:dyDescent="0.2">
      <c r="A692" s="11"/>
      <c r="B692" s="11"/>
      <c r="C692" s="11"/>
      <c r="D692" s="11"/>
    </row>
    <row r="693" spans="1:4" ht="9.75" customHeight="1" x14ac:dyDescent="0.2">
      <c r="A693" s="11"/>
      <c r="B693" s="11"/>
      <c r="C693" s="11"/>
      <c r="D693" s="11"/>
    </row>
    <row r="694" spans="1:4" ht="9.75" customHeight="1" x14ac:dyDescent="0.2">
      <c r="A694" s="11"/>
      <c r="B694" s="11"/>
      <c r="C694" s="11"/>
      <c r="D694" s="11"/>
    </row>
    <row r="695" spans="1:4" ht="9.75" customHeight="1" x14ac:dyDescent="0.2">
      <c r="A695" s="11"/>
      <c r="B695" s="11"/>
      <c r="C695" s="11"/>
      <c r="D695" s="11"/>
    </row>
    <row r="696" spans="1:4" ht="9.75" customHeight="1" x14ac:dyDescent="0.2">
      <c r="A696" s="11"/>
      <c r="B696" s="11"/>
      <c r="C696" s="11"/>
      <c r="D696" s="11"/>
    </row>
    <row r="697" spans="1:4" ht="9.75" customHeight="1" x14ac:dyDescent="0.2">
      <c r="A697" s="11"/>
      <c r="B697" s="11"/>
      <c r="C697" s="11"/>
      <c r="D697" s="11"/>
    </row>
    <row r="698" spans="1:4" ht="9.75" customHeight="1" x14ac:dyDescent="0.2">
      <c r="A698" s="11"/>
      <c r="B698" s="11"/>
      <c r="C698" s="11"/>
      <c r="D698" s="11"/>
    </row>
    <row r="699" spans="1:4" ht="9.75" customHeight="1" x14ac:dyDescent="0.2">
      <c r="A699" s="11"/>
      <c r="B699" s="11"/>
      <c r="C699" s="11"/>
      <c r="D699" s="11"/>
    </row>
    <row r="700" spans="1:4" ht="9.75" customHeight="1" x14ac:dyDescent="0.2">
      <c r="A700" s="11"/>
      <c r="B700" s="11"/>
      <c r="C700" s="11"/>
      <c r="D700" s="11"/>
    </row>
    <row r="701" spans="1:4" ht="9.75" customHeight="1" x14ac:dyDescent="0.2">
      <c r="A701" s="11"/>
      <c r="B701" s="11"/>
      <c r="C701" s="11"/>
      <c r="D701" s="11"/>
    </row>
    <row r="702" spans="1:4" ht="9.75" customHeight="1" x14ac:dyDescent="0.2">
      <c r="A702" s="11"/>
      <c r="B702" s="11"/>
      <c r="C702" s="11"/>
      <c r="D702" s="11"/>
    </row>
    <row r="703" spans="1:4" ht="9.75" customHeight="1" x14ac:dyDescent="0.2">
      <c r="A703" s="11"/>
      <c r="B703" s="11"/>
      <c r="C703" s="11"/>
      <c r="D703" s="11"/>
    </row>
    <row r="704" spans="1:4" ht="9.75" customHeight="1" x14ac:dyDescent="0.2">
      <c r="A704" s="11"/>
      <c r="B704" s="11"/>
      <c r="C704" s="11"/>
      <c r="D704" s="11"/>
    </row>
    <row r="705" spans="1:4" ht="9.75" customHeight="1" x14ac:dyDescent="0.2">
      <c r="A705" s="11"/>
      <c r="B705" s="11"/>
      <c r="C705" s="11"/>
      <c r="D705" s="11"/>
    </row>
    <row r="706" spans="1:4" ht="9.75" customHeight="1" x14ac:dyDescent="0.2">
      <c r="A706" s="11"/>
      <c r="B706" s="11"/>
      <c r="C706" s="11"/>
      <c r="D706" s="11"/>
    </row>
    <row r="707" spans="1:4" ht="9.75" customHeight="1" x14ac:dyDescent="0.2">
      <c r="A707" s="11"/>
      <c r="B707" s="11"/>
      <c r="C707" s="11"/>
      <c r="D707" s="11"/>
    </row>
    <row r="708" spans="1:4" ht="9.75" customHeight="1" x14ac:dyDescent="0.2">
      <c r="A708" s="11"/>
      <c r="B708" s="11"/>
      <c r="C708" s="11"/>
      <c r="D708" s="11"/>
    </row>
    <row r="709" spans="1:4" ht="9.75" customHeight="1" x14ac:dyDescent="0.2">
      <c r="A709" s="11"/>
      <c r="B709" s="11"/>
      <c r="C709" s="11"/>
      <c r="D709" s="11"/>
    </row>
    <row r="710" spans="1:4" ht="9.75" customHeight="1" x14ac:dyDescent="0.2">
      <c r="A710" s="11"/>
      <c r="B710" s="11"/>
      <c r="C710" s="11"/>
      <c r="D710" s="11"/>
    </row>
    <row r="711" spans="1:4" ht="9.75" customHeight="1" x14ac:dyDescent="0.2">
      <c r="A711" s="11"/>
      <c r="B711" s="11"/>
      <c r="C711" s="11"/>
      <c r="D711" s="11"/>
    </row>
    <row r="712" spans="1:4" ht="9.75" customHeight="1" x14ac:dyDescent="0.2">
      <c r="A712" s="11"/>
      <c r="B712" s="11"/>
      <c r="C712" s="11"/>
      <c r="D712" s="11"/>
    </row>
    <row r="713" spans="1:4" ht="9.75" customHeight="1" x14ac:dyDescent="0.2">
      <c r="A713" s="11"/>
      <c r="B713" s="11"/>
      <c r="C713" s="11"/>
      <c r="D713" s="11"/>
    </row>
    <row r="714" spans="1:4" ht="9.75" customHeight="1" x14ac:dyDescent="0.2">
      <c r="A714" s="11"/>
      <c r="B714" s="11"/>
      <c r="C714" s="11"/>
      <c r="D714" s="11"/>
    </row>
    <row r="715" spans="1:4" ht="9.75" customHeight="1" x14ac:dyDescent="0.2">
      <c r="A715" s="11"/>
      <c r="B715" s="11"/>
      <c r="C715" s="11"/>
      <c r="D715" s="11"/>
    </row>
    <row r="716" spans="1:4" ht="9.75" customHeight="1" x14ac:dyDescent="0.2">
      <c r="A716" s="11"/>
      <c r="B716" s="11"/>
      <c r="C716" s="11"/>
      <c r="D716" s="11"/>
    </row>
    <row r="717" spans="1:4" ht="9.75" customHeight="1" x14ac:dyDescent="0.2">
      <c r="A717" s="11"/>
      <c r="B717" s="11"/>
      <c r="C717" s="11"/>
      <c r="D717" s="11"/>
    </row>
    <row r="718" spans="1:4" ht="9.75" customHeight="1" x14ac:dyDescent="0.2">
      <c r="A718" s="11"/>
      <c r="B718" s="11"/>
      <c r="C718" s="11"/>
      <c r="D718" s="11"/>
    </row>
    <row r="719" spans="1:4" ht="9.75" customHeight="1" x14ac:dyDescent="0.2">
      <c r="A719" s="11"/>
      <c r="B719" s="11"/>
      <c r="C719" s="11"/>
      <c r="D719" s="11"/>
    </row>
    <row r="720" spans="1:4" ht="9.75" customHeight="1" x14ac:dyDescent="0.2">
      <c r="A720" s="11"/>
      <c r="B720" s="11"/>
      <c r="C720" s="11"/>
      <c r="D720" s="11"/>
    </row>
    <row r="721" spans="1:4" ht="9.75" customHeight="1" x14ac:dyDescent="0.2">
      <c r="A721" s="11"/>
      <c r="B721" s="11"/>
      <c r="C721" s="11"/>
      <c r="D721" s="11"/>
    </row>
    <row r="722" spans="1:4" ht="9.75" customHeight="1" x14ac:dyDescent="0.2">
      <c r="A722" s="11"/>
      <c r="B722" s="11"/>
      <c r="C722" s="11"/>
      <c r="D722" s="11"/>
    </row>
    <row r="723" spans="1:4" ht="9.75" customHeight="1" x14ac:dyDescent="0.2">
      <c r="A723" s="11"/>
      <c r="B723" s="11"/>
      <c r="C723" s="11"/>
      <c r="D723" s="11"/>
    </row>
    <row r="724" spans="1:4" ht="9.75" customHeight="1" x14ac:dyDescent="0.2">
      <c r="A724" s="11"/>
      <c r="B724" s="11"/>
      <c r="C724" s="11"/>
      <c r="D724" s="11"/>
    </row>
    <row r="725" spans="1:4" ht="9.75" customHeight="1" x14ac:dyDescent="0.2">
      <c r="A725" s="11"/>
      <c r="B725" s="11"/>
      <c r="C725" s="11"/>
      <c r="D725" s="11"/>
    </row>
    <row r="726" spans="1:4" ht="9.75" customHeight="1" x14ac:dyDescent="0.2">
      <c r="A726" s="11"/>
      <c r="B726" s="11"/>
      <c r="C726" s="11"/>
      <c r="D726" s="11"/>
    </row>
    <row r="727" spans="1:4" ht="9.75" customHeight="1" x14ac:dyDescent="0.2">
      <c r="A727" s="11"/>
      <c r="B727" s="11"/>
      <c r="C727" s="11"/>
      <c r="D727" s="11"/>
    </row>
    <row r="728" spans="1:4" ht="9.75" customHeight="1" x14ac:dyDescent="0.2">
      <c r="A728" s="11"/>
      <c r="B728" s="11"/>
      <c r="C728" s="11"/>
      <c r="D728" s="11"/>
    </row>
    <row r="729" spans="1:4" ht="9.75" customHeight="1" x14ac:dyDescent="0.2">
      <c r="A729" s="11"/>
      <c r="B729" s="11"/>
      <c r="C729" s="11"/>
      <c r="D729" s="11"/>
    </row>
    <row r="730" spans="1:4" ht="9.75" customHeight="1" x14ac:dyDescent="0.2">
      <c r="A730" s="11"/>
      <c r="B730" s="11"/>
      <c r="C730" s="11"/>
      <c r="D730" s="11"/>
    </row>
    <row r="731" spans="1:4" ht="9.75" customHeight="1" x14ac:dyDescent="0.2">
      <c r="A731" s="11"/>
      <c r="B731" s="11"/>
      <c r="C731" s="11"/>
      <c r="D731" s="11"/>
    </row>
    <row r="732" spans="1:4" ht="9.75" customHeight="1" x14ac:dyDescent="0.2">
      <c r="A732" s="11"/>
      <c r="B732" s="11"/>
      <c r="C732" s="11"/>
      <c r="D732" s="11"/>
    </row>
    <row r="733" spans="1:4" ht="9.75" customHeight="1" x14ac:dyDescent="0.2">
      <c r="A733" s="11"/>
      <c r="B733" s="11"/>
      <c r="C733" s="11"/>
      <c r="D733" s="11"/>
    </row>
    <row r="734" spans="1:4" ht="9.75" customHeight="1" x14ac:dyDescent="0.2">
      <c r="A734" s="11"/>
      <c r="B734" s="11"/>
      <c r="C734" s="11"/>
      <c r="D734" s="11"/>
    </row>
    <row r="735" spans="1:4" ht="9.75" customHeight="1" x14ac:dyDescent="0.2">
      <c r="A735" s="11"/>
      <c r="B735" s="11"/>
      <c r="C735" s="11"/>
      <c r="D735" s="11"/>
    </row>
    <row r="736" spans="1:4" ht="9.75" customHeight="1" x14ac:dyDescent="0.2">
      <c r="A736" s="11"/>
      <c r="B736" s="11"/>
      <c r="C736" s="11"/>
      <c r="D736" s="11"/>
    </row>
    <row r="737" spans="1:4" ht="9.75" customHeight="1" x14ac:dyDescent="0.2">
      <c r="A737" s="11"/>
      <c r="B737" s="11"/>
      <c r="C737" s="11"/>
      <c r="D737" s="11"/>
    </row>
    <row r="738" spans="1:4" ht="9.75" customHeight="1" x14ac:dyDescent="0.2">
      <c r="A738" s="11"/>
      <c r="B738" s="11"/>
      <c r="C738" s="11"/>
      <c r="D738" s="11"/>
    </row>
    <row r="739" spans="1:4" ht="9.75" customHeight="1" x14ac:dyDescent="0.2">
      <c r="A739" s="11"/>
      <c r="B739" s="11"/>
      <c r="C739" s="11"/>
      <c r="D739" s="11"/>
    </row>
    <row r="740" spans="1:4" ht="9.75" customHeight="1" x14ac:dyDescent="0.2">
      <c r="A740" s="11"/>
      <c r="B740" s="11"/>
      <c r="C740" s="11"/>
      <c r="D740" s="11"/>
    </row>
    <row r="741" spans="1:4" ht="9.75" customHeight="1" x14ac:dyDescent="0.2">
      <c r="A741" s="11"/>
      <c r="B741" s="11"/>
      <c r="C741" s="11"/>
      <c r="D741" s="11"/>
    </row>
    <row r="742" spans="1:4" ht="9.75" customHeight="1" x14ac:dyDescent="0.2">
      <c r="A742" s="11"/>
      <c r="B742" s="11"/>
      <c r="C742" s="11"/>
      <c r="D742" s="11"/>
    </row>
    <row r="743" spans="1:4" ht="9.75" customHeight="1" x14ac:dyDescent="0.2">
      <c r="A743" s="11"/>
      <c r="B743" s="11"/>
      <c r="C743" s="11"/>
      <c r="D743" s="11"/>
    </row>
    <row r="744" spans="1:4" ht="9.75" customHeight="1" x14ac:dyDescent="0.2">
      <c r="A744" s="11"/>
      <c r="B744" s="11"/>
      <c r="C744" s="11"/>
      <c r="D744" s="11"/>
    </row>
    <row r="745" spans="1:4" ht="9.75" customHeight="1" x14ac:dyDescent="0.2">
      <c r="A745" s="11"/>
      <c r="B745" s="11"/>
      <c r="C745" s="11"/>
      <c r="D745" s="11"/>
    </row>
    <row r="746" spans="1:4" ht="9.75" customHeight="1" x14ac:dyDescent="0.2">
      <c r="A746" s="11"/>
      <c r="B746" s="11"/>
      <c r="C746" s="11"/>
      <c r="D746" s="11"/>
    </row>
    <row r="747" spans="1:4" ht="9.75" customHeight="1" x14ac:dyDescent="0.2">
      <c r="A747" s="11"/>
      <c r="B747" s="11"/>
      <c r="C747" s="11"/>
      <c r="D747" s="11"/>
    </row>
    <row r="748" spans="1:4" ht="9.75" customHeight="1" x14ac:dyDescent="0.2">
      <c r="A748" s="11"/>
      <c r="B748" s="11"/>
      <c r="C748" s="11"/>
      <c r="D748" s="11"/>
    </row>
    <row r="749" spans="1:4" ht="9.75" customHeight="1" x14ac:dyDescent="0.2">
      <c r="A749" s="11"/>
      <c r="B749" s="11"/>
      <c r="C749" s="11"/>
      <c r="D749" s="11"/>
    </row>
    <row r="750" spans="1:4" ht="9.75" customHeight="1" x14ac:dyDescent="0.2">
      <c r="A750" s="11"/>
      <c r="B750" s="11"/>
      <c r="C750" s="11"/>
      <c r="D750" s="11"/>
    </row>
    <row r="751" spans="1:4" ht="9.75" customHeight="1" x14ac:dyDescent="0.2">
      <c r="A751" s="11"/>
      <c r="B751" s="11"/>
      <c r="C751" s="11"/>
      <c r="D751" s="11"/>
    </row>
    <row r="752" spans="1:4" ht="9.75" customHeight="1" x14ac:dyDescent="0.2">
      <c r="A752" s="11"/>
      <c r="B752" s="11"/>
      <c r="C752" s="11"/>
      <c r="D752" s="11"/>
    </row>
    <row r="753" spans="1:4" ht="9.75" customHeight="1" x14ac:dyDescent="0.2">
      <c r="A753" s="11"/>
      <c r="B753" s="11"/>
      <c r="C753" s="11"/>
      <c r="D753" s="11"/>
    </row>
    <row r="754" spans="1:4" ht="9.75" customHeight="1" x14ac:dyDescent="0.2">
      <c r="A754" s="11"/>
      <c r="B754" s="11"/>
      <c r="C754" s="11"/>
      <c r="D754" s="11"/>
    </row>
    <row r="755" spans="1:4" ht="9.75" customHeight="1" x14ac:dyDescent="0.2">
      <c r="A755" s="11"/>
      <c r="B755" s="11"/>
      <c r="C755" s="11"/>
      <c r="D755" s="11"/>
    </row>
    <row r="756" spans="1:4" ht="9.75" customHeight="1" x14ac:dyDescent="0.2">
      <c r="A756" s="11"/>
      <c r="B756" s="11"/>
      <c r="C756" s="11"/>
      <c r="D756" s="11"/>
    </row>
    <row r="757" spans="1:4" ht="9.75" customHeight="1" x14ac:dyDescent="0.2">
      <c r="A757" s="11"/>
      <c r="B757" s="11"/>
      <c r="C757" s="11"/>
      <c r="D757" s="11"/>
    </row>
    <row r="758" spans="1:4" ht="9.75" customHeight="1" x14ac:dyDescent="0.2">
      <c r="A758" s="11"/>
      <c r="B758" s="11"/>
      <c r="C758" s="11"/>
      <c r="D758" s="11"/>
    </row>
    <row r="759" spans="1:4" ht="9.75" customHeight="1" x14ac:dyDescent="0.2">
      <c r="A759" s="11"/>
      <c r="B759" s="11"/>
      <c r="C759" s="11"/>
      <c r="D759" s="11"/>
    </row>
    <row r="760" spans="1:4" ht="9.75" customHeight="1" x14ac:dyDescent="0.2">
      <c r="A760" s="11"/>
      <c r="B760" s="11"/>
      <c r="C760" s="11"/>
      <c r="D760" s="11"/>
    </row>
    <row r="761" spans="1:4" ht="9.75" customHeight="1" x14ac:dyDescent="0.2">
      <c r="A761" s="11"/>
      <c r="B761" s="11"/>
      <c r="C761" s="11"/>
      <c r="D761" s="11"/>
    </row>
    <row r="762" spans="1:4" ht="9.75" customHeight="1" x14ac:dyDescent="0.2">
      <c r="A762" s="11"/>
      <c r="B762" s="11"/>
      <c r="C762" s="11"/>
      <c r="D762" s="11"/>
    </row>
    <row r="763" spans="1:4" ht="9.75" customHeight="1" x14ac:dyDescent="0.2">
      <c r="A763" s="11"/>
      <c r="B763" s="11"/>
      <c r="C763" s="11"/>
      <c r="D763" s="11"/>
    </row>
    <row r="764" spans="1:4" ht="9.75" customHeight="1" x14ac:dyDescent="0.2">
      <c r="A764" s="11"/>
      <c r="B764" s="11"/>
      <c r="C764" s="11"/>
      <c r="D764" s="11"/>
    </row>
    <row r="765" spans="1:4" ht="9.75" customHeight="1" x14ac:dyDescent="0.2">
      <c r="A765" s="11"/>
      <c r="B765" s="11"/>
      <c r="C765" s="11"/>
      <c r="D765" s="11"/>
    </row>
    <row r="766" spans="1:4" ht="9.75" customHeight="1" x14ac:dyDescent="0.2">
      <c r="A766" s="11"/>
      <c r="B766" s="11"/>
      <c r="C766" s="11"/>
      <c r="D766" s="11"/>
    </row>
    <row r="767" spans="1:4" ht="9.75" customHeight="1" x14ac:dyDescent="0.2">
      <c r="A767" s="11"/>
      <c r="B767" s="11"/>
      <c r="C767" s="11"/>
      <c r="D767" s="11"/>
    </row>
    <row r="768" spans="1:4" ht="9.75" customHeight="1" x14ac:dyDescent="0.2">
      <c r="A768" s="11"/>
      <c r="B768" s="11"/>
      <c r="C768" s="11"/>
      <c r="D768" s="11"/>
    </row>
    <row r="769" spans="1:4" ht="9.75" customHeight="1" x14ac:dyDescent="0.2">
      <c r="A769" s="11"/>
      <c r="B769" s="11"/>
      <c r="C769" s="11"/>
      <c r="D769" s="11"/>
    </row>
    <row r="770" spans="1:4" ht="9.75" customHeight="1" x14ac:dyDescent="0.2">
      <c r="A770" s="11"/>
      <c r="B770" s="11"/>
      <c r="C770" s="11"/>
      <c r="D770" s="11"/>
    </row>
    <row r="771" spans="1:4" ht="9.75" customHeight="1" x14ac:dyDescent="0.2">
      <c r="A771" s="11"/>
      <c r="B771" s="11"/>
      <c r="C771" s="11"/>
      <c r="D771" s="11"/>
    </row>
    <row r="772" spans="1:4" ht="9.75" customHeight="1" x14ac:dyDescent="0.2">
      <c r="A772" s="11"/>
      <c r="B772" s="11"/>
      <c r="C772" s="11"/>
      <c r="D772" s="11"/>
    </row>
    <row r="773" spans="1:4" ht="9.75" customHeight="1" x14ac:dyDescent="0.2">
      <c r="A773" s="11"/>
      <c r="B773" s="11"/>
      <c r="C773" s="11"/>
      <c r="D773" s="11"/>
    </row>
    <row r="774" spans="1:4" ht="9.75" customHeight="1" x14ac:dyDescent="0.2">
      <c r="A774" s="11"/>
      <c r="B774" s="11"/>
      <c r="C774" s="11"/>
      <c r="D774" s="11"/>
    </row>
    <row r="775" spans="1:4" ht="9.75" customHeight="1" x14ac:dyDescent="0.2">
      <c r="A775" s="11"/>
      <c r="B775" s="11"/>
      <c r="C775" s="11"/>
      <c r="D775" s="11"/>
    </row>
    <row r="776" spans="1:4" ht="9.75" customHeight="1" x14ac:dyDescent="0.2">
      <c r="A776" s="11"/>
      <c r="B776" s="11"/>
      <c r="C776" s="11"/>
      <c r="D776" s="11"/>
    </row>
    <row r="777" spans="1:4" ht="9.75" customHeight="1" x14ac:dyDescent="0.2">
      <c r="A777" s="11"/>
      <c r="B777" s="11"/>
      <c r="C777" s="11"/>
      <c r="D777" s="11"/>
    </row>
    <row r="778" spans="1:4" ht="9.75" customHeight="1" x14ac:dyDescent="0.2">
      <c r="A778" s="11"/>
      <c r="B778" s="11"/>
      <c r="C778" s="11"/>
      <c r="D778" s="11"/>
    </row>
    <row r="779" spans="1:4" ht="9.75" customHeight="1" x14ac:dyDescent="0.2">
      <c r="A779" s="11"/>
      <c r="B779" s="11"/>
      <c r="C779" s="11"/>
      <c r="D779" s="11"/>
    </row>
    <row r="780" spans="1:4" ht="9.75" customHeight="1" x14ac:dyDescent="0.2">
      <c r="A780" s="11"/>
      <c r="B780" s="11"/>
      <c r="C780" s="11"/>
      <c r="D780" s="11"/>
    </row>
    <row r="781" spans="1:4" ht="9.75" customHeight="1" x14ac:dyDescent="0.2">
      <c r="A781" s="11"/>
      <c r="B781" s="11"/>
      <c r="C781" s="11"/>
      <c r="D781" s="11"/>
    </row>
    <row r="782" spans="1:4" ht="9.75" customHeight="1" x14ac:dyDescent="0.2">
      <c r="A782" s="11"/>
      <c r="B782" s="11"/>
      <c r="C782" s="11"/>
      <c r="D782" s="11"/>
    </row>
    <row r="783" spans="1:4" ht="9.75" customHeight="1" x14ac:dyDescent="0.2">
      <c r="A783" s="11"/>
      <c r="B783" s="11"/>
      <c r="C783" s="11"/>
      <c r="D783" s="11"/>
    </row>
    <row r="784" spans="1:4" ht="9.75" customHeight="1" x14ac:dyDescent="0.2">
      <c r="A784" s="11"/>
      <c r="B784" s="11"/>
      <c r="C784" s="11"/>
      <c r="D784" s="11"/>
    </row>
    <row r="785" spans="1:4" ht="9.75" customHeight="1" x14ac:dyDescent="0.2">
      <c r="A785" s="11"/>
      <c r="B785" s="11"/>
      <c r="C785" s="11"/>
      <c r="D785" s="11"/>
    </row>
    <row r="786" spans="1:4" ht="9.75" customHeight="1" x14ac:dyDescent="0.2">
      <c r="A786" s="11"/>
      <c r="B786" s="11"/>
      <c r="C786" s="11"/>
      <c r="D786" s="11"/>
    </row>
    <row r="787" spans="1:4" ht="9.75" customHeight="1" x14ac:dyDescent="0.2">
      <c r="A787" s="11"/>
      <c r="B787" s="11"/>
      <c r="C787" s="11"/>
      <c r="D787" s="11"/>
    </row>
    <row r="788" spans="1:4" ht="9.75" customHeight="1" x14ac:dyDescent="0.2">
      <c r="A788" s="11"/>
      <c r="B788" s="11"/>
      <c r="C788" s="11"/>
      <c r="D788" s="11"/>
    </row>
    <row r="789" spans="1:4" ht="9.75" customHeight="1" x14ac:dyDescent="0.2">
      <c r="A789" s="11"/>
      <c r="B789" s="11"/>
      <c r="C789" s="11"/>
      <c r="D789" s="11"/>
    </row>
    <row r="790" spans="1:4" ht="9.75" customHeight="1" x14ac:dyDescent="0.2">
      <c r="A790" s="11"/>
      <c r="B790" s="11"/>
      <c r="C790" s="11"/>
      <c r="D790" s="11"/>
    </row>
    <row r="791" spans="1:4" ht="9.75" customHeight="1" x14ac:dyDescent="0.2">
      <c r="A791" s="11"/>
      <c r="B791" s="11"/>
      <c r="C791" s="11"/>
      <c r="D791" s="11"/>
    </row>
    <row r="792" spans="1:4" ht="9.75" customHeight="1" x14ac:dyDescent="0.2">
      <c r="A792" s="11"/>
      <c r="B792" s="11"/>
      <c r="C792" s="11"/>
      <c r="D792" s="11"/>
    </row>
    <row r="793" spans="1:4" ht="9.75" customHeight="1" x14ac:dyDescent="0.2">
      <c r="A793" s="11"/>
      <c r="B793" s="11"/>
      <c r="C793" s="11"/>
      <c r="D793" s="11"/>
    </row>
    <row r="794" spans="1:4" ht="9.75" customHeight="1" x14ac:dyDescent="0.2">
      <c r="A794" s="11"/>
      <c r="B794" s="11"/>
      <c r="C794" s="11"/>
      <c r="D794" s="11"/>
    </row>
    <row r="795" spans="1:4" ht="9.75" customHeight="1" x14ac:dyDescent="0.2">
      <c r="A795" s="11"/>
      <c r="B795" s="11"/>
      <c r="C795" s="11"/>
      <c r="D795" s="11"/>
    </row>
    <row r="796" spans="1:4" ht="9.75" customHeight="1" x14ac:dyDescent="0.2">
      <c r="A796" s="11"/>
      <c r="B796" s="11"/>
      <c r="C796" s="11"/>
      <c r="D796" s="11"/>
    </row>
    <row r="797" spans="1:4" ht="9.75" customHeight="1" x14ac:dyDescent="0.2">
      <c r="A797" s="11"/>
      <c r="B797" s="11"/>
      <c r="C797" s="11"/>
      <c r="D797" s="11"/>
    </row>
    <row r="798" spans="1:4" ht="9.75" customHeight="1" x14ac:dyDescent="0.2">
      <c r="A798" s="11"/>
      <c r="B798" s="11"/>
      <c r="C798" s="11"/>
      <c r="D798" s="11"/>
    </row>
    <row r="799" spans="1:4" ht="9.75" customHeight="1" x14ac:dyDescent="0.2">
      <c r="A799" s="11"/>
      <c r="B799" s="11"/>
      <c r="C799" s="11"/>
      <c r="D799" s="11"/>
    </row>
    <row r="800" spans="1:4" ht="9.75" customHeight="1" x14ac:dyDescent="0.2">
      <c r="A800" s="11"/>
      <c r="B800" s="11"/>
      <c r="C800" s="11"/>
      <c r="D800" s="11"/>
    </row>
    <row r="801" spans="1:4" ht="9.75" customHeight="1" x14ac:dyDescent="0.2">
      <c r="A801" s="11"/>
      <c r="B801" s="11"/>
      <c r="C801" s="11"/>
      <c r="D801" s="11"/>
    </row>
    <row r="802" spans="1:4" ht="9.75" customHeight="1" x14ac:dyDescent="0.2">
      <c r="A802" s="11"/>
      <c r="B802" s="11"/>
      <c r="C802" s="11"/>
      <c r="D802" s="11"/>
    </row>
    <row r="803" spans="1:4" ht="9.75" customHeight="1" x14ac:dyDescent="0.2">
      <c r="A803" s="11"/>
      <c r="B803" s="11"/>
      <c r="C803" s="11"/>
      <c r="D803" s="11"/>
    </row>
    <row r="804" spans="1:4" ht="9.75" customHeight="1" x14ac:dyDescent="0.2">
      <c r="A804" s="11"/>
      <c r="B804" s="11"/>
      <c r="C804" s="11"/>
      <c r="D804" s="11"/>
    </row>
    <row r="805" spans="1:4" ht="9.75" customHeight="1" x14ac:dyDescent="0.2">
      <c r="A805" s="11"/>
      <c r="B805" s="11"/>
      <c r="C805" s="11"/>
      <c r="D805" s="11"/>
    </row>
    <row r="806" spans="1:4" ht="9.75" customHeight="1" x14ac:dyDescent="0.2">
      <c r="A806" s="11"/>
      <c r="B806" s="11"/>
      <c r="C806" s="11"/>
      <c r="D806" s="11"/>
    </row>
    <row r="807" spans="1:4" ht="9.75" customHeight="1" x14ac:dyDescent="0.2">
      <c r="A807" s="11"/>
      <c r="B807" s="11"/>
      <c r="C807" s="11"/>
      <c r="D807" s="11"/>
    </row>
    <row r="808" spans="1:4" ht="9.75" customHeight="1" x14ac:dyDescent="0.2">
      <c r="A808" s="11"/>
      <c r="B808" s="11"/>
      <c r="C808" s="11"/>
      <c r="D808" s="11"/>
    </row>
    <row r="809" spans="1:4" ht="9.75" customHeight="1" x14ac:dyDescent="0.2">
      <c r="A809" s="11"/>
      <c r="B809" s="11"/>
      <c r="C809" s="11"/>
      <c r="D809" s="11"/>
    </row>
    <row r="810" spans="1:4" ht="9.75" customHeight="1" x14ac:dyDescent="0.2">
      <c r="A810" s="11"/>
      <c r="B810" s="11"/>
      <c r="C810" s="11"/>
      <c r="D810" s="11"/>
    </row>
    <row r="811" spans="1:4" ht="9.75" customHeight="1" x14ac:dyDescent="0.2">
      <c r="A811" s="11"/>
      <c r="B811" s="11"/>
      <c r="C811" s="11"/>
      <c r="D811" s="11"/>
    </row>
    <row r="812" spans="1:4" ht="9.75" customHeight="1" x14ac:dyDescent="0.2">
      <c r="A812" s="11"/>
      <c r="B812" s="11"/>
      <c r="C812" s="11"/>
      <c r="D812" s="11"/>
    </row>
    <row r="813" spans="1:4" ht="9.75" customHeight="1" x14ac:dyDescent="0.2">
      <c r="A813" s="11"/>
      <c r="B813" s="11"/>
      <c r="C813" s="11"/>
      <c r="D813" s="11"/>
    </row>
    <row r="814" spans="1:4" ht="9.75" customHeight="1" x14ac:dyDescent="0.2">
      <c r="A814" s="11"/>
      <c r="B814" s="11"/>
      <c r="C814" s="11"/>
      <c r="D814" s="11"/>
    </row>
    <row r="815" spans="1:4" ht="9.75" customHeight="1" x14ac:dyDescent="0.2">
      <c r="A815" s="11"/>
      <c r="B815" s="11"/>
      <c r="C815" s="11"/>
      <c r="D815" s="11"/>
    </row>
    <row r="816" spans="1:4" ht="9.75" customHeight="1" x14ac:dyDescent="0.2">
      <c r="A816" s="11"/>
      <c r="B816" s="11"/>
      <c r="C816" s="11"/>
      <c r="D816" s="11"/>
    </row>
    <row r="817" spans="1:4" ht="9.75" customHeight="1" x14ac:dyDescent="0.2">
      <c r="A817" s="11"/>
      <c r="B817" s="11"/>
      <c r="C817" s="11"/>
      <c r="D817" s="11"/>
    </row>
    <row r="818" spans="1:4" ht="9.75" customHeight="1" x14ac:dyDescent="0.2">
      <c r="A818" s="11"/>
      <c r="B818" s="11"/>
      <c r="C818" s="11"/>
      <c r="D818" s="11"/>
    </row>
    <row r="819" spans="1:4" ht="9.75" customHeight="1" x14ac:dyDescent="0.2">
      <c r="A819" s="11"/>
      <c r="B819" s="11"/>
      <c r="C819" s="11"/>
      <c r="D819" s="11"/>
    </row>
    <row r="820" spans="1:4" ht="9.75" customHeight="1" x14ac:dyDescent="0.2">
      <c r="A820" s="11"/>
      <c r="B820" s="11"/>
      <c r="C820" s="11"/>
      <c r="D820" s="11"/>
    </row>
    <row r="821" spans="1:4" ht="9.75" customHeight="1" x14ac:dyDescent="0.2">
      <c r="A821" s="11"/>
      <c r="B821" s="11"/>
      <c r="C821" s="11"/>
      <c r="D821" s="11"/>
    </row>
    <row r="822" spans="1:4" ht="9.75" customHeight="1" x14ac:dyDescent="0.2">
      <c r="A822" s="11"/>
      <c r="B822" s="11"/>
      <c r="C822" s="11"/>
      <c r="D822" s="11"/>
    </row>
    <row r="823" spans="1:4" ht="9.75" customHeight="1" x14ac:dyDescent="0.2">
      <c r="A823" s="11"/>
      <c r="B823" s="11"/>
      <c r="C823" s="11"/>
      <c r="D823" s="11"/>
    </row>
    <row r="824" spans="1:4" ht="9.75" customHeight="1" x14ac:dyDescent="0.2">
      <c r="A824" s="11"/>
      <c r="B824" s="11"/>
      <c r="C824" s="11"/>
      <c r="D824" s="11"/>
    </row>
    <row r="825" spans="1:4" ht="9.75" customHeight="1" x14ac:dyDescent="0.2">
      <c r="A825" s="11"/>
      <c r="B825" s="11"/>
      <c r="C825" s="11"/>
      <c r="D825" s="11"/>
    </row>
    <row r="826" spans="1:4" ht="9.75" customHeight="1" x14ac:dyDescent="0.2">
      <c r="A826" s="11"/>
      <c r="B826" s="11"/>
      <c r="C826" s="11"/>
      <c r="D826" s="11"/>
    </row>
    <row r="827" spans="1:4" ht="9.75" customHeight="1" x14ac:dyDescent="0.2">
      <c r="A827" s="11"/>
      <c r="B827" s="11"/>
      <c r="C827" s="11"/>
      <c r="D827" s="11"/>
    </row>
    <row r="828" spans="1:4" ht="9.75" customHeight="1" x14ac:dyDescent="0.2">
      <c r="A828" s="11"/>
      <c r="B828" s="11"/>
      <c r="C828" s="11"/>
      <c r="D828" s="11"/>
    </row>
    <row r="829" spans="1:4" ht="9.75" customHeight="1" x14ac:dyDescent="0.2">
      <c r="A829" s="11"/>
      <c r="B829" s="11"/>
      <c r="C829" s="11"/>
      <c r="D829" s="11"/>
    </row>
    <row r="830" spans="1:4" ht="9.75" customHeight="1" x14ac:dyDescent="0.2">
      <c r="A830" s="11"/>
      <c r="B830" s="11"/>
      <c r="C830" s="11"/>
      <c r="D830" s="11"/>
    </row>
    <row r="831" spans="1:4" ht="9.75" customHeight="1" x14ac:dyDescent="0.2">
      <c r="A831" s="11"/>
      <c r="B831" s="11"/>
      <c r="C831" s="11"/>
      <c r="D831" s="11"/>
    </row>
    <row r="832" spans="1:4" ht="9.75" customHeight="1" x14ac:dyDescent="0.2">
      <c r="A832" s="11"/>
      <c r="B832" s="11"/>
      <c r="C832" s="11"/>
      <c r="D832" s="11"/>
    </row>
    <row r="833" spans="1:4" ht="9.75" customHeight="1" x14ac:dyDescent="0.2">
      <c r="A833" s="11"/>
      <c r="B833" s="11"/>
      <c r="C833" s="11"/>
      <c r="D833" s="11"/>
    </row>
    <row r="834" spans="1:4" ht="9.75" customHeight="1" x14ac:dyDescent="0.2">
      <c r="A834" s="11"/>
      <c r="B834" s="11"/>
      <c r="C834" s="11"/>
      <c r="D834" s="11"/>
    </row>
    <row r="835" spans="1:4" ht="9.75" customHeight="1" x14ac:dyDescent="0.2">
      <c r="A835" s="11"/>
      <c r="B835" s="11"/>
      <c r="C835" s="11"/>
      <c r="D835" s="11"/>
    </row>
    <row r="836" spans="1:4" ht="9.75" customHeight="1" x14ac:dyDescent="0.2">
      <c r="A836" s="11"/>
      <c r="B836" s="11"/>
      <c r="C836" s="11"/>
      <c r="D836" s="11"/>
    </row>
    <row r="837" spans="1:4" ht="9.75" customHeight="1" x14ac:dyDescent="0.2">
      <c r="A837" s="11"/>
      <c r="B837" s="11"/>
      <c r="C837" s="11"/>
      <c r="D837" s="11"/>
    </row>
    <row r="838" spans="1:4" ht="9.75" customHeight="1" x14ac:dyDescent="0.2">
      <c r="A838" s="11"/>
      <c r="B838" s="11"/>
      <c r="C838" s="11"/>
      <c r="D838" s="11"/>
    </row>
    <row r="839" spans="1:4" ht="9.75" customHeight="1" x14ac:dyDescent="0.2">
      <c r="A839" s="11"/>
      <c r="B839" s="11"/>
      <c r="C839" s="11"/>
      <c r="D839" s="11"/>
    </row>
    <row r="840" spans="1:4" ht="9.75" customHeight="1" x14ac:dyDescent="0.2">
      <c r="A840" s="11"/>
      <c r="B840" s="11"/>
      <c r="C840" s="11"/>
      <c r="D840" s="11"/>
    </row>
    <row r="841" spans="1:4" ht="9.75" customHeight="1" x14ac:dyDescent="0.2">
      <c r="A841" s="11"/>
      <c r="B841" s="11"/>
      <c r="C841" s="11"/>
      <c r="D841" s="11"/>
    </row>
    <row r="842" spans="1:4" ht="9.75" customHeight="1" x14ac:dyDescent="0.2">
      <c r="A842" s="11"/>
      <c r="B842" s="11"/>
      <c r="C842" s="11"/>
      <c r="D842" s="11"/>
    </row>
    <row r="843" spans="1:4" ht="9.75" customHeight="1" x14ac:dyDescent="0.2">
      <c r="A843" s="11"/>
      <c r="B843" s="11"/>
      <c r="C843" s="11"/>
      <c r="D843" s="11"/>
    </row>
    <row r="844" spans="1:4" ht="9.75" customHeight="1" x14ac:dyDescent="0.2">
      <c r="A844" s="11"/>
      <c r="B844" s="11"/>
      <c r="C844" s="11"/>
      <c r="D844" s="11"/>
    </row>
    <row r="845" spans="1:4" ht="9.75" customHeight="1" x14ac:dyDescent="0.2">
      <c r="A845" s="11"/>
      <c r="B845" s="11"/>
      <c r="C845" s="11"/>
      <c r="D845" s="11"/>
    </row>
    <row r="846" spans="1:4" ht="9.75" customHeight="1" x14ac:dyDescent="0.2">
      <c r="A846" s="11"/>
      <c r="B846" s="11"/>
      <c r="C846" s="11"/>
      <c r="D846" s="11"/>
    </row>
    <row r="847" spans="1:4" ht="9.75" customHeight="1" x14ac:dyDescent="0.2">
      <c r="A847" s="11"/>
      <c r="B847" s="11"/>
      <c r="C847" s="11"/>
      <c r="D847" s="11"/>
    </row>
    <row r="848" spans="1:4" ht="9.75" customHeight="1" x14ac:dyDescent="0.2">
      <c r="A848" s="11"/>
      <c r="B848" s="11"/>
      <c r="C848" s="11"/>
      <c r="D848" s="11"/>
    </row>
    <row r="849" spans="1:4" ht="9.75" customHeight="1" x14ac:dyDescent="0.2">
      <c r="A849" s="11"/>
      <c r="B849" s="11"/>
      <c r="C849" s="11"/>
      <c r="D849" s="11"/>
    </row>
    <row r="850" spans="1:4" ht="9.75" customHeight="1" x14ac:dyDescent="0.2">
      <c r="A850" s="11"/>
      <c r="B850" s="11"/>
      <c r="C850" s="11"/>
      <c r="D850" s="11"/>
    </row>
    <row r="851" spans="1:4" ht="9.75" customHeight="1" x14ac:dyDescent="0.2">
      <c r="A851" s="11"/>
      <c r="B851" s="11"/>
      <c r="C851" s="11"/>
      <c r="D851" s="11"/>
    </row>
    <row r="852" spans="1:4" ht="9.75" customHeight="1" x14ac:dyDescent="0.2">
      <c r="A852" s="11"/>
      <c r="B852" s="11"/>
      <c r="C852" s="11"/>
      <c r="D852" s="11"/>
    </row>
    <row r="853" spans="1:4" ht="9.75" customHeight="1" x14ac:dyDescent="0.2">
      <c r="A853" s="11"/>
      <c r="B853" s="11"/>
      <c r="C853" s="11"/>
      <c r="D853" s="11"/>
    </row>
    <row r="854" spans="1:4" ht="9.75" customHeight="1" x14ac:dyDescent="0.2">
      <c r="A854" s="11"/>
      <c r="B854" s="11"/>
      <c r="C854" s="11"/>
      <c r="D854" s="11"/>
    </row>
    <row r="855" spans="1:4" ht="9.75" customHeight="1" x14ac:dyDescent="0.2">
      <c r="A855" s="11"/>
      <c r="B855" s="11"/>
      <c r="C855" s="11"/>
      <c r="D855" s="11"/>
    </row>
    <row r="856" spans="1:4" ht="9.75" customHeight="1" x14ac:dyDescent="0.2">
      <c r="A856" s="11"/>
      <c r="B856" s="11"/>
      <c r="C856" s="11"/>
      <c r="D856" s="11"/>
    </row>
    <row r="857" spans="1:4" ht="9.75" customHeight="1" x14ac:dyDescent="0.2">
      <c r="A857" s="11"/>
      <c r="B857" s="11"/>
      <c r="C857" s="11"/>
      <c r="D857" s="11"/>
    </row>
    <row r="858" spans="1:4" ht="9.75" customHeight="1" x14ac:dyDescent="0.2">
      <c r="A858" s="11"/>
      <c r="B858" s="11"/>
      <c r="C858" s="11"/>
      <c r="D858" s="11"/>
    </row>
    <row r="859" spans="1:4" ht="9.75" customHeight="1" x14ac:dyDescent="0.2">
      <c r="A859" s="11"/>
      <c r="B859" s="11"/>
      <c r="C859" s="11"/>
      <c r="D859" s="11"/>
    </row>
    <row r="860" spans="1:4" ht="9.75" customHeight="1" x14ac:dyDescent="0.2">
      <c r="A860" s="11"/>
      <c r="B860" s="11"/>
      <c r="C860" s="11"/>
      <c r="D860" s="11"/>
    </row>
    <row r="861" spans="1:4" ht="9.75" customHeight="1" x14ac:dyDescent="0.2">
      <c r="A861" s="11"/>
      <c r="B861" s="11"/>
      <c r="C861" s="11"/>
      <c r="D861" s="11"/>
    </row>
    <row r="862" spans="1:4" ht="9.75" customHeight="1" x14ac:dyDescent="0.2">
      <c r="A862" s="11"/>
      <c r="B862" s="11"/>
      <c r="C862" s="11"/>
      <c r="D862" s="11"/>
    </row>
    <row r="863" spans="1:4" ht="9.75" customHeight="1" x14ac:dyDescent="0.2">
      <c r="A863" s="11"/>
      <c r="B863" s="11"/>
      <c r="C863" s="11"/>
      <c r="D863" s="11"/>
    </row>
    <row r="864" spans="1:4" ht="9.75" customHeight="1" x14ac:dyDescent="0.2">
      <c r="A864" s="11"/>
      <c r="B864" s="11"/>
      <c r="C864" s="11"/>
      <c r="D864" s="11"/>
    </row>
    <row r="865" spans="1:4" ht="9.75" customHeight="1" x14ac:dyDescent="0.2">
      <c r="A865" s="11"/>
      <c r="B865" s="11"/>
      <c r="C865" s="11"/>
      <c r="D865" s="11"/>
    </row>
    <row r="866" spans="1:4" ht="9.75" customHeight="1" x14ac:dyDescent="0.2">
      <c r="A866" s="11"/>
      <c r="B866" s="11"/>
      <c r="C866" s="11"/>
      <c r="D866" s="11"/>
    </row>
    <row r="867" spans="1:4" ht="9.75" customHeight="1" x14ac:dyDescent="0.2">
      <c r="A867" s="11"/>
      <c r="B867" s="11"/>
      <c r="C867" s="11"/>
      <c r="D867" s="11"/>
    </row>
    <row r="868" spans="1:4" ht="9.75" customHeight="1" x14ac:dyDescent="0.2">
      <c r="A868" s="11"/>
      <c r="B868" s="11"/>
      <c r="C868" s="11"/>
      <c r="D868" s="11"/>
    </row>
    <row r="869" spans="1:4" ht="9.75" customHeight="1" x14ac:dyDescent="0.2">
      <c r="A869" s="11"/>
      <c r="B869" s="11"/>
      <c r="C869" s="11"/>
      <c r="D869" s="11"/>
    </row>
    <row r="870" spans="1:4" ht="9.75" customHeight="1" x14ac:dyDescent="0.2">
      <c r="A870" s="11"/>
      <c r="B870" s="11"/>
      <c r="C870" s="11"/>
      <c r="D870" s="11"/>
    </row>
    <row r="871" spans="1:4" ht="9.75" customHeight="1" x14ac:dyDescent="0.2">
      <c r="A871" s="11"/>
      <c r="B871" s="11"/>
      <c r="C871" s="11"/>
      <c r="D871" s="11"/>
    </row>
    <row r="872" spans="1:4" ht="9.75" customHeight="1" x14ac:dyDescent="0.2">
      <c r="A872" s="11"/>
      <c r="B872" s="11"/>
      <c r="C872" s="11"/>
      <c r="D872" s="11"/>
    </row>
    <row r="873" spans="1:4" ht="9.75" customHeight="1" x14ac:dyDescent="0.2">
      <c r="A873" s="11"/>
      <c r="B873" s="11"/>
      <c r="C873" s="11"/>
      <c r="D873" s="11"/>
    </row>
    <row r="874" spans="1:4" ht="9.75" customHeight="1" x14ac:dyDescent="0.2">
      <c r="A874" s="11"/>
      <c r="B874" s="11"/>
      <c r="C874" s="11"/>
      <c r="D874" s="11"/>
    </row>
    <row r="875" spans="1:4" ht="9.75" customHeight="1" x14ac:dyDescent="0.2">
      <c r="A875" s="11"/>
      <c r="B875" s="11"/>
      <c r="C875" s="11"/>
      <c r="D875" s="11"/>
    </row>
    <row r="876" spans="1:4" ht="9.75" customHeight="1" x14ac:dyDescent="0.2">
      <c r="A876" s="11"/>
      <c r="B876" s="11"/>
      <c r="C876" s="11"/>
      <c r="D876" s="11"/>
    </row>
    <row r="877" spans="1:4" ht="9.75" customHeight="1" x14ac:dyDescent="0.2">
      <c r="A877" s="11"/>
      <c r="B877" s="11"/>
      <c r="C877" s="11"/>
      <c r="D877" s="11"/>
    </row>
    <row r="878" spans="1:4" ht="9.75" customHeight="1" x14ac:dyDescent="0.2">
      <c r="A878" s="11"/>
      <c r="B878" s="11"/>
      <c r="C878" s="11"/>
      <c r="D878" s="11"/>
    </row>
    <row r="879" spans="1:4" ht="9.75" customHeight="1" x14ac:dyDescent="0.2">
      <c r="A879" s="11"/>
      <c r="B879" s="11"/>
      <c r="C879" s="11"/>
      <c r="D879" s="11"/>
    </row>
    <row r="880" spans="1:4" ht="9.75" customHeight="1" x14ac:dyDescent="0.2">
      <c r="A880" s="11"/>
      <c r="B880" s="11"/>
      <c r="C880" s="11"/>
      <c r="D880" s="11"/>
    </row>
    <row r="881" spans="1:4" ht="9.75" customHeight="1" x14ac:dyDescent="0.2">
      <c r="A881" s="11"/>
      <c r="B881" s="11"/>
      <c r="C881" s="11"/>
      <c r="D881" s="11"/>
    </row>
    <row r="882" spans="1:4" ht="9.75" customHeight="1" x14ac:dyDescent="0.2">
      <c r="A882" s="11"/>
      <c r="B882" s="11"/>
      <c r="C882" s="11"/>
      <c r="D882" s="11"/>
    </row>
    <row r="883" spans="1:4" ht="9.75" customHeight="1" x14ac:dyDescent="0.2">
      <c r="A883" s="11"/>
      <c r="B883" s="11"/>
      <c r="C883" s="11"/>
      <c r="D883" s="11"/>
    </row>
    <row r="884" spans="1:4" ht="9.75" customHeight="1" x14ac:dyDescent="0.2">
      <c r="A884" s="11"/>
      <c r="B884" s="11"/>
      <c r="C884" s="11"/>
      <c r="D884" s="11"/>
    </row>
    <row r="885" spans="1:4" ht="9.75" customHeight="1" x14ac:dyDescent="0.2">
      <c r="A885" s="11"/>
      <c r="B885" s="11"/>
      <c r="C885" s="11"/>
      <c r="D885" s="11"/>
    </row>
    <row r="886" spans="1:4" ht="9.75" customHeight="1" x14ac:dyDescent="0.2">
      <c r="A886" s="11"/>
      <c r="B886" s="11"/>
      <c r="C886" s="11"/>
      <c r="D886" s="11"/>
    </row>
    <row r="887" spans="1:4" ht="9.75" customHeight="1" x14ac:dyDescent="0.2">
      <c r="A887" s="11"/>
      <c r="B887" s="11"/>
      <c r="C887" s="11"/>
      <c r="D887" s="11"/>
    </row>
    <row r="888" spans="1:4" ht="9.75" customHeight="1" x14ac:dyDescent="0.2">
      <c r="A888" s="11"/>
      <c r="B888" s="11"/>
      <c r="C888" s="11"/>
      <c r="D888" s="11"/>
    </row>
    <row r="889" spans="1:4" ht="9.75" customHeight="1" x14ac:dyDescent="0.2">
      <c r="A889" s="11"/>
      <c r="B889" s="11"/>
      <c r="C889" s="11"/>
      <c r="D889" s="11"/>
    </row>
    <row r="890" spans="1:4" ht="9.75" customHeight="1" x14ac:dyDescent="0.2">
      <c r="A890" s="11"/>
      <c r="B890" s="11"/>
      <c r="C890" s="11"/>
      <c r="D890" s="11"/>
    </row>
    <row r="891" spans="1:4" ht="9.75" customHeight="1" x14ac:dyDescent="0.2">
      <c r="A891" s="11"/>
      <c r="B891" s="11"/>
      <c r="C891" s="11"/>
      <c r="D891" s="11"/>
    </row>
    <row r="892" spans="1:4" ht="9.75" customHeight="1" x14ac:dyDescent="0.2">
      <c r="A892" s="11"/>
      <c r="B892" s="11"/>
      <c r="C892" s="11"/>
      <c r="D892" s="11"/>
    </row>
    <row r="893" spans="1:4" ht="9.75" customHeight="1" x14ac:dyDescent="0.2">
      <c r="A893" s="11"/>
      <c r="B893" s="11"/>
      <c r="C893" s="11"/>
      <c r="D893" s="11"/>
    </row>
    <row r="894" spans="1:4" ht="9.75" customHeight="1" x14ac:dyDescent="0.2">
      <c r="A894" s="11"/>
      <c r="B894" s="11"/>
      <c r="C894" s="11"/>
      <c r="D894" s="11"/>
    </row>
    <row r="895" spans="1:4" ht="9.75" customHeight="1" x14ac:dyDescent="0.2">
      <c r="A895" s="11"/>
      <c r="B895" s="11"/>
      <c r="C895" s="11"/>
      <c r="D895" s="11"/>
    </row>
    <row r="896" spans="1:4" ht="9.75" customHeight="1" x14ac:dyDescent="0.2">
      <c r="A896" s="11"/>
      <c r="B896" s="11"/>
      <c r="C896" s="11"/>
      <c r="D896" s="11"/>
    </row>
    <row r="897" spans="1:4" ht="9.75" customHeight="1" x14ac:dyDescent="0.2">
      <c r="A897" s="11"/>
      <c r="B897" s="11"/>
      <c r="C897" s="11"/>
      <c r="D897" s="11"/>
    </row>
    <row r="898" spans="1:4" ht="9.75" customHeight="1" x14ac:dyDescent="0.2">
      <c r="A898" s="11"/>
      <c r="B898" s="11"/>
      <c r="C898" s="11"/>
      <c r="D898" s="11"/>
    </row>
    <row r="899" spans="1:4" ht="9.75" customHeight="1" x14ac:dyDescent="0.2">
      <c r="A899" s="11"/>
      <c r="B899" s="11"/>
      <c r="C899" s="11"/>
      <c r="D899" s="11"/>
    </row>
    <row r="900" spans="1:4" ht="9.75" customHeight="1" x14ac:dyDescent="0.2">
      <c r="A900" s="11"/>
      <c r="B900" s="11"/>
      <c r="C900" s="11"/>
      <c r="D900" s="11"/>
    </row>
    <row r="901" spans="1:4" ht="9.75" customHeight="1" x14ac:dyDescent="0.2">
      <c r="A901" s="11"/>
      <c r="B901" s="11"/>
      <c r="C901" s="11"/>
      <c r="D901" s="11"/>
    </row>
    <row r="902" spans="1:4" ht="9.75" customHeight="1" x14ac:dyDescent="0.2">
      <c r="A902" s="11"/>
      <c r="B902" s="11"/>
      <c r="C902" s="11"/>
      <c r="D902" s="11"/>
    </row>
    <row r="903" spans="1:4" ht="9.75" customHeight="1" x14ac:dyDescent="0.2">
      <c r="A903" s="11"/>
      <c r="B903" s="11"/>
      <c r="C903" s="11"/>
      <c r="D903" s="11"/>
    </row>
    <row r="904" spans="1:4" ht="9.75" customHeight="1" x14ac:dyDescent="0.2">
      <c r="A904" s="11"/>
      <c r="B904" s="11"/>
      <c r="C904" s="11"/>
      <c r="D904" s="11"/>
    </row>
    <row r="905" spans="1:4" ht="9.75" customHeight="1" x14ac:dyDescent="0.2">
      <c r="A905" s="11"/>
      <c r="B905" s="11"/>
      <c r="C905" s="11"/>
      <c r="D905" s="11"/>
    </row>
    <row r="906" spans="1:4" ht="9.75" customHeight="1" x14ac:dyDescent="0.2">
      <c r="A906" s="11"/>
      <c r="B906" s="11"/>
      <c r="C906" s="11"/>
      <c r="D906" s="11"/>
    </row>
    <row r="907" spans="1:4" ht="9.75" customHeight="1" x14ac:dyDescent="0.2">
      <c r="A907" s="11"/>
      <c r="B907" s="11"/>
      <c r="C907" s="11"/>
      <c r="D907" s="11"/>
    </row>
    <row r="908" spans="1:4" ht="9.75" customHeight="1" x14ac:dyDescent="0.2">
      <c r="A908" s="11"/>
      <c r="B908" s="11"/>
      <c r="C908" s="11"/>
      <c r="D908" s="11"/>
    </row>
    <row r="909" spans="1:4" ht="9.75" customHeight="1" x14ac:dyDescent="0.2">
      <c r="A909" s="11"/>
      <c r="B909" s="11"/>
      <c r="C909" s="11"/>
      <c r="D909" s="11"/>
    </row>
    <row r="910" spans="1:4" ht="9.75" customHeight="1" x14ac:dyDescent="0.2">
      <c r="A910" s="11"/>
      <c r="B910" s="11"/>
      <c r="C910" s="11"/>
      <c r="D910" s="11"/>
    </row>
    <row r="911" spans="1:4" ht="9.75" customHeight="1" x14ac:dyDescent="0.2">
      <c r="A911" s="11"/>
      <c r="B911" s="11"/>
      <c r="C911" s="11"/>
      <c r="D911" s="11"/>
    </row>
    <row r="912" spans="1:4" ht="9.75" customHeight="1" x14ac:dyDescent="0.2">
      <c r="A912" s="11"/>
      <c r="B912" s="11"/>
      <c r="C912" s="11"/>
      <c r="D912" s="11"/>
    </row>
    <row r="913" spans="1:4" ht="9.75" customHeight="1" x14ac:dyDescent="0.2">
      <c r="A913" s="11"/>
      <c r="B913" s="11"/>
      <c r="C913" s="11"/>
      <c r="D913" s="11"/>
    </row>
    <row r="914" spans="1:4" ht="9.75" customHeight="1" x14ac:dyDescent="0.2">
      <c r="A914" s="11"/>
      <c r="B914" s="11"/>
      <c r="C914" s="11"/>
      <c r="D914" s="11"/>
    </row>
    <row r="915" spans="1:4" ht="9.75" customHeight="1" x14ac:dyDescent="0.2">
      <c r="A915" s="11"/>
      <c r="B915" s="11"/>
      <c r="C915" s="11"/>
      <c r="D915" s="11"/>
    </row>
    <row r="916" spans="1:4" ht="9.75" customHeight="1" x14ac:dyDescent="0.2">
      <c r="A916" s="11"/>
      <c r="B916" s="11"/>
      <c r="C916" s="11"/>
      <c r="D916" s="11"/>
    </row>
    <row r="917" spans="1:4" ht="9.75" customHeight="1" x14ac:dyDescent="0.2">
      <c r="A917" s="11"/>
      <c r="B917" s="11"/>
      <c r="C917" s="11"/>
      <c r="D917" s="11"/>
    </row>
    <row r="918" spans="1:4" ht="9.75" customHeight="1" x14ac:dyDescent="0.2">
      <c r="A918" s="11"/>
      <c r="B918" s="11"/>
      <c r="C918" s="11"/>
      <c r="D918" s="11"/>
    </row>
    <row r="919" spans="1:4" ht="9.75" customHeight="1" x14ac:dyDescent="0.2">
      <c r="A919" s="11"/>
      <c r="B919" s="11"/>
      <c r="C919" s="11"/>
      <c r="D919" s="11"/>
    </row>
    <row r="920" spans="1:4" ht="9.75" customHeight="1" x14ac:dyDescent="0.2">
      <c r="A920" s="11"/>
      <c r="B920" s="11"/>
      <c r="C920" s="11"/>
      <c r="D920" s="11"/>
    </row>
    <row r="921" spans="1:4" ht="9.75" customHeight="1" x14ac:dyDescent="0.2">
      <c r="A921" s="11"/>
      <c r="B921" s="11"/>
      <c r="C921" s="11"/>
      <c r="D921" s="11"/>
    </row>
    <row r="922" spans="1:4" ht="9.75" customHeight="1" x14ac:dyDescent="0.2">
      <c r="A922" s="11"/>
      <c r="B922" s="11"/>
      <c r="C922" s="11"/>
      <c r="D922" s="11"/>
    </row>
    <row r="923" spans="1:4" ht="9.75" customHeight="1" x14ac:dyDescent="0.2">
      <c r="A923" s="11"/>
      <c r="B923" s="11"/>
      <c r="C923" s="11"/>
      <c r="D923" s="11"/>
    </row>
    <row r="924" spans="1:4" ht="9.75" customHeight="1" x14ac:dyDescent="0.2">
      <c r="A924" s="11"/>
      <c r="B924" s="11"/>
      <c r="C924" s="11"/>
      <c r="D924" s="11"/>
    </row>
    <row r="925" spans="1:4" ht="9.75" customHeight="1" x14ac:dyDescent="0.2">
      <c r="A925" s="11"/>
      <c r="B925" s="11"/>
      <c r="C925" s="11"/>
      <c r="D925" s="11"/>
    </row>
    <row r="926" spans="1:4" ht="9.75" customHeight="1" x14ac:dyDescent="0.2">
      <c r="A926" s="11"/>
      <c r="B926" s="11"/>
      <c r="C926" s="11"/>
      <c r="D926" s="11"/>
    </row>
    <row r="927" spans="1:4" ht="9.75" customHeight="1" x14ac:dyDescent="0.2">
      <c r="A927" s="11"/>
      <c r="B927" s="11"/>
      <c r="C927" s="11"/>
      <c r="D927" s="11"/>
    </row>
    <row r="928" spans="1:4" ht="9.75" customHeight="1" x14ac:dyDescent="0.2">
      <c r="A928" s="11"/>
      <c r="B928" s="11"/>
      <c r="C928" s="11"/>
      <c r="D928" s="11"/>
    </row>
    <row r="929" spans="1:4" ht="9.75" customHeight="1" x14ac:dyDescent="0.2">
      <c r="A929" s="11"/>
      <c r="B929" s="11"/>
      <c r="C929" s="11"/>
      <c r="D929" s="11"/>
    </row>
    <row r="930" spans="1:4" ht="9.75" customHeight="1" x14ac:dyDescent="0.2">
      <c r="A930" s="11"/>
      <c r="B930" s="11"/>
      <c r="C930" s="11"/>
      <c r="D930" s="11"/>
    </row>
    <row r="931" spans="1:4" ht="9.75" customHeight="1" x14ac:dyDescent="0.2">
      <c r="A931" s="11"/>
      <c r="B931" s="11"/>
      <c r="C931" s="11"/>
      <c r="D931" s="11"/>
    </row>
    <row r="932" spans="1:4" ht="9.75" customHeight="1" x14ac:dyDescent="0.2">
      <c r="A932" s="11"/>
      <c r="B932" s="11"/>
      <c r="C932" s="11"/>
      <c r="D932" s="11"/>
    </row>
    <row r="933" spans="1:4" ht="9.75" customHeight="1" x14ac:dyDescent="0.2">
      <c r="A933" s="11"/>
      <c r="B933" s="11"/>
      <c r="C933" s="11"/>
      <c r="D933" s="11"/>
    </row>
    <row r="934" spans="1:4" ht="9.75" customHeight="1" x14ac:dyDescent="0.2">
      <c r="A934" s="11"/>
      <c r="B934" s="11"/>
      <c r="C934" s="11"/>
      <c r="D934" s="11"/>
    </row>
    <row r="935" spans="1:4" ht="9.75" customHeight="1" x14ac:dyDescent="0.2">
      <c r="A935" s="11"/>
      <c r="B935" s="11"/>
      <c r="C935" s="11"/>
      <c r="D935" s="11"/>
    </row>
    <row r="936" spans="1:4" ht="9.75" customHeight="1" x14ac:dyDescent="0.2">
      <c r="A936" s="11"/>
      <c r="B936" s="11"/>
      <c r="C936" s="11"/>
      <c r="D936" s="11"/>
    </row>
    <row r="937" spans="1:4" ht="9.75" customHeight="1" x14ac:dyDescent="0.2">
      <c r="A937" s="11"/>
      <c r="B937" s="11"/>
      <c r="C937" s="11"/>
      <c r="D937" s="11"/>
    </row>
    <row r="938" spans="1:4" ht="9.75" customHeight="1" x14ac:dyDescent="0.2">
      <c r="A938" s="11"/>
      <c r="B938" s="11"/>
      <c r="C938" s="11"/>
      <c r="D938" s="11"/>
    </row>
    <row r="939" spans="1:4" ht="9.75" customHeight="1" x14ac:dyDescent="0.2">
      <c r="A939" s="11"/>
      <c r="B939" s="11"/>
      <c r="C939" s="11"/>
      <c r="D939" s="11"/>
    </row>
    <row r="940" spans="1:4" ht="9.75" customHeight="1" x14ac:dyDescent="0.2">
      <c r="A940" s="11"/>
      <c r="B940" s="11"/>
      <c r="C940" s="11"/>
      <c r="D940" s="11"/>
    </row>
    <row r="941" spans="1:4" ht="9.75" customHeight="1" x14ac:dyDescent="0.2">
      <c r="A941" s="11"/>
      <c r="B941" s="11"/>
      <c r="C941" s="11"/>
      <c r="D941" s="11"/>
    </row>
    <row r="942" spans="1:4" ht="9.75" customHeight="1" x14ac:dyDescent="0.2">
      <c r="A942" s="11"/>
      <c r="B942" s="11"/>
      <c r="C942" s="11"/>
      <c r="D942" s="11"/>
    </row>
    <row r="943" spans="1:4" ht="9.75" customHeight="1" x14ac:dyDescent="0.2">
      <c r="A943" s="11"/>
      <c r="B943" s="11"/>
      <c r="C943" s="11"/>
      <c r="D943" s="11"/>
    </row>
    <row r="944" spans="1:4" ht="9.75" customHeight="1" x14ac:dyDescent="0.2">
      <c r="A944" s="11"/>
      <c r="B944" s="11"/>
      <c r="C944" s="11"/>
      <c r="D944" s="11"/>
    </row>
    <row r="945" spans="1:4" ht="9.75" customHeight="1" x14ac:dyDescent="0.2">
      <c r="A945" s="11"/>
      <c r="B945" s="11"/>
      <c r="C945" s="11"/>
      <c r="D945" s="11"/>
    </row>
    <row r="946" spans="1:4" ht="9.75" customHeight="1" x14ac:dyDescent="0.2">
      <c r="A946" s="11"/>
      <c r="B946" s="11"/>
      <c r="C946" s="11"/>
      <c r="D946" s="11"/>
    </row>
    <row r="947" spans="1:4" ht="9.75" customHeight="1" x14ac:dyDescent="0.2">
      <c r="A947" s="11"/>
      <c r="B947" s="11"/>
      <c r="C947" s="11"/>
      <c r="D947" s="11"/>
    </row>
    <row r="948" spans="1:4" ht="9.75" customHeight="1" x14ac:dyDescent="0.2">
      <c r="A948" s="11"/>
      <c r="B948" s="11"/>
      <c r="C948" s="11"/>
      <c r="D948" s="11"/>
    </row>
    <row r="949" spans="1:4" ht="9.75" customHeight="1" x14ac:dyDescent="0.2">
      <c r="A949" s="11"/>
      <c r="B949" s="11"/>
      <c r="C949" s="11"/>
      <c r="D949" s="11"/>
    </row>
    <row r="950" spans="1:4" ht="9.75" customHeight="1" x14ac:dyDescent="0.2">
      <c r="A950" s="11"/>
      <c r="B950" s="11"/>
      <c r="C950" s="11"/>
      <c r="D950" s="11"/>
    </row>
    <row r="951" spans="1:4" ht="9.75" customHeight="1" x14ac:dyDescent="0.2">
      <c r="A951" s="11"/>
      <c r="B951" s="11"/>
      <c r="C951" s="11"/>
      <c r="D951" s="11"/>
    </row>
    <row r="952" spans="1:4" ht="9.75" customHeight="1" x14ac:dyDescent="0.2">
      <c r="A952" s="11"/>
      <c r="B952" s="11"/>
      <c r="C952" s="11"/>
      <c r="D952" s="11"/>
    </row>
    <row r="953" spans="1:4" ht="9.75" customHeight="1" x14ac:dyDescent="0.2">
      <c r="A953" s="11"/>
      <c r="B953" s="11"/>
      <c r="C953" s="11"/>
      <c r="D953" s="11"/>
    </row>
    <row r="954" spans="1:4" ht="9.75" customHeight="1" x14ac:dyDescent="0.2">
      <c r="A954" s="11"/>
      <c r="B954" s="11"/>
      <c r="C954" s="11"/>
      <c r="D954" s="11"/>
    </row>
    <row r="955" spans="1:4" ht="9.75" customHeight="1" x14ac:dyDescent="0.2">
      <c r="A955" s="11"/>
      <c r="B955" s="11"/>
      <c r="C955" s="11"/>
      <c r="D955" s="11"/>
    </row>
    <row r="956" spans="1:4" ht="9.75" customHeight="1" x14ac:dyDescent="0.2">
      <c r="A956" s="11"/>
      <c r="B956" s="11"/>
      <c r="C956" s="11"/>
      <c r="D956" s="11"/>
    </row>
    <row r="957" spans="1:4" ht="9.75" customHeight="1" x14ac:dyDescent="0.2">
      <c r="A957" s="11"/>
      <c r="B957" s="11"/>
      <c r="C957" s="11"/>
      <c r="D957" s="11"/>
    </row>
    <row r="958" spans="1:4" ht="9.75" customHeight="1" x14ac:dyDescent="0.2">
      <c r="A958" s="11"/>
      <c r="B958" s="11"/>
      <c r="C958" s="11"/>
      <c r="D958" s="11"/>
    </row>
    <row r="959" spans="1:4" ht="9.75" customHeight="1" x14ac:dyDescent="0.2">
      <c r="A959" s="11"/>
      <c r="B959" s="11"/>
      <c r="C959" s="11"/>
      <c r="D959" s="11"/>
    </row>
    <row r="960" spans="1:4" ht="9.75" customHeight="1" x14ac:dyDescent="0.2">
      <c r="A960" s="11"/>
      <c r="B960" s="11"/>
      <c r="C960" s="11"/>
      <c r="D960" s="11"/>
    </row>
    <row r="961" spans="1:4" ht="9.75" customHeight="1" x14ac:dyDescent="0.2">
      <c r="A961" s="11"/>
      <c r="B961" s="11"/>
      <c r="C961" s="11"/>
      <c r="D961" s="11"/>
    </row>
    <row r="962" spans="1:4" ht="9.75" customHeight="1" x14ac:dyDescent="0.2">
      <c r="A962" s="11"/>
      <c r="B962" s="11"/>
      <c r="C962" s="11"/>
      <c r="D962" s="11"/>
    </row>
    <row r="963" spans="1:4" ht="9.75" customHeight="1" x14ac:dyDescent="0.2">
      <c r="A963" s="11"/>
      <c r="B963" s="11"/>
      <c r="C963" s="11"/>
      <c r="D963" s="11"/>
    </row>
    <row r="964" spans="1:4" ht="9.75" customHeight="1" x14ac:dyDescent="0.2">
      <c r="A964" s="11"/>
      <c r="B964" s="11"/>
      <c r="C964" s="11"/>
      <c r="D964" s="11"/>
    </row>
    <row r="965" spans="1:4" ht="9.75" customHeight="1" x14ac:dyDescent="0.2">
      <c r="A965" s="11"/>
      <c r="B965" s="11"/>
      <c r="C965" s="11"/>
      <c r="D965" s="11"/>
    </row>
    <row r="966" spans="1:4" ht="9.75" customHeight="1" x14ac:dyDescent="0.2">
      <c r="A966" s="11"/>
      <c r="B966" s="11"/>
      <c r="C966" s="11"/>
      <c r="D966" s="11"/>
    </row>
    <row r="967" spans="1:4" ht="9.75" customHeight="1" x14ac:dyDescent="0.2">
      <c r="A967" s="11"/>
      <c r="B967" s="11"/>
      <c r="C967" s="11"/>
      <c r="D967" s="11"/>
    </row>
    <row r="968" spans="1:4" ht="9.75" customHeight="1" x14ac:dyDescent="0.2">
      <c r="A968" s="11"/>
      <c r="B968" s="11"/>
      <c r="C968" s="11"/>
      <c r="D968" s="11"/>
    </row>
    <row r="969" spans="1:4" ht="9.75" customHeight="1" x14ac:dyDescent="0.2">
      <c r="A969" s="11"/>
      <c r="B969" s="11"/>
      <c r="C969" s="11"/>
      <c r="D969" s="11"/>
    </row>
    <row r="970" spans="1:4" ht="9.75" customHeight="1" x14ac:dyDescent="0.2">
      <c r="A970" s="11"/>
      <c r="B970" s="11"/>
      <c r="C970" s="11"/>
      <c r="D970" s="11"/>
    </row>
    <row r="971" spans="1:4" ht="9.75" customHeight="1" x14ac:dyDescent="0.2">
      <c r="A971" s="11"/>
      <c r="B971" s="11"/>
      <c r="C971" s="11"/>
      <c r="D971" s="11"/>
    </row>
    <row r="972" spans="1:4" ht="9.75" customHeight="1" x14ac:dyDescent="0.2">
      <c r="A972" s="11"/>
      <c r="B972" s="11"/>
      <c r="C972" s="11"/>
      <c r="D972" s="11"/>
    </row>
    <row r="973" spans="1:4" ht="9.75" customHeight="1" x14ac:dyDescent="0.2">
      <c r="A973" s="11"/>
      <c r="B973" s="11"/>
      <c r="C973" s="11"/>
      <c r="D973" s="11"/>
    </row>
    <row r="974" spans="1:4" ht="9.75" customHeight="1" x14ac:dyDescent="0.2">
      <c r="A974" s="11"/>
      <c r="B974" s="11"/>
      <c r="C974" s="11"/>
      <c r="D974" s="11"/>
    </row>
    <row r="975" spans="1:4" ht="9.75" customHeight="1" x14ac:dyDescent="0.2">
      <c r="A975" s="11"/>
      <c r="B975" s="11"/>
      <c r="C975" s="11"/>
      <c r="D975" s="11"/>
    </row>
    <row r="976" spans="1:4" ht="9.75" customHeight="1" x14ac:dyDescent="0.2">
      <c r="A976" s="11"/>
      <c r="B976" s="11"/>
      <c r="C976" s="11"/>
      <c r="D976" s="11"/>
    </row>
    <row r="977" spans="1:4" ht="9.75" customHeight="1" x14ac:dyDescent="0.2">
      <c r="A977" s="11"/>
      <c r="B977" s="11"/>
      <c r="C977" s="11"/>
      <c r="D977" s="11"/>
    </row>
    <row r="978" spans="1:4" ht="9.75" customHeight="1" x14ac:dyDescent="0.2">
      <c r="A978" s="11"/>
      <c r="B978" s="11"/>
      <c r="C978" s="11"/>
      <c r="D978" s="11"/>
    </row>
    <row r="979" spans="1:4" ht="9.75" customHeight="1" x14ac:dyDescent="0.2">
      <c r="A979" s="11"/>
      <c r="B979" s="11"/>
      <c r="C979" s="11"/>
      <c r="D979" s="11"/>
    </row>
    <row r="980" spans="1:4" ht="9.75" customHeight="1" x14ac:dyDescent="0.2">
      <c r="A980" s="11"/>
      <c r="B980" s="11"/>
      <c r="C980" s="11"/>
      <c r="D980" s="11"/>
    </row>
    <row r="981" spans="1:4" ht="9.75" customHeight="1" x14ac:dyDescent="0.2">
      <c r="A981" s="11"/>
      <c r="B981" s="11"/>
      <c r="C981" s="11"/>
      <c r="D981" s="11"/>
    </row>
    <row r="982" spans="1:4" ht="9.75" customHeight="1" x14ac:dyDescent="0.2">
      <c r="A982" s="11"/>
      <c r="B982" s="11"/>
      <c r="C982" s="11"/>
      <c r="D982" s="11"/>
    </row>
    <row r="983" spans="1:4" ht="9.75" customHeight="1" x14ac:dyDescent="0.2">
      <c r="A983" s="11"/>
      <c r="B983" s="11"/>
      <c r="C983" s="11"/>
      <c r="D983" s="11"/>
    </row>
    <row r="984" spans="1:4" ht="9.75" customHeight="1" x14ac:dyDescent="0.2">
      <c r="A984" s="11"/>
      <c r="B984" s="11"/>
      <c r="C984" s="11"/>
      <c r="D984" s="11"/>
    </row>
    <row r="985" spans="1:4" ht="9.75" customHeight="1" x14ac:dyDescent="0.2">
      <c r="A985" s="11"/>
      <c r="B985" s="11"/>
      <c r="C985" s="11"/>
      <c r="D985" s="11"/>
    </row>
    <row r="986" spans="1:4" ht="9.75" customHeight="1" x14ac:dyDescent="0.2">
      <c r="A986" s="11"/>
      <c r="B986" s="11"/>
      <c r="C986" s="11"/>
      <c r="D986" s="11"/>
    </row>
    <row r="987" spans="1:4" ht="9.75" customHeight="1" x14ac:dyDescent="0.2">
      <c r="A987" s="11"/>
      <c r="B987" s="11"/>
      <c r="C987" s="11"/>
      <c r="D987" s="11"/>
    </row>
    <row r="988" spans="1:4" ht="9.75" customHeight="1" x14ac:dyDescent="0.2">
      <c r="A988" s="11"/>
      <c r="B988" s="11"/>
      <c r="C988" s="11"/>
      <c r="D988" s="11"/>
    </row>
    <row r="989" spans="1:4" ht="9.75" customHeight="1" x14ac:dyDescent="0.2">
      <c r="A989" s="11"/>
      <c r="B989" s="11"/>
      <c r="C989" s="11"/>
      <c r="D989" s="11"/>
    </row>
    <row r="990" spans="1:4" ht="9.75" customHeight="1" x14ac:dyDescent="0.2">
      <c r="A990" s="11"/>
      <c r="B990" s="11"/>
      <c r="C990" s="11"/>
      <c r="D990" s="11"/>
    </row>
    <row r="991" spans="1:4" ht="9.75" customHeight="1" x14ac:dyDescent="0.2">
      <c r="A991" s="11"/>
      <c r="B991" s="11"/>
      <c r="C991" s="11"/>
      <c r="D991" s="11"/>
    </row>
    <row r="992" spans="1:4" ht="9.75" customHeight="1" x14ac:dyDescent="0.2">
      <c r="A992" s="11"/>
      <c r="B992" s="11"/>
      <c r="C992" s="11"/>
      <c r="D992" s="11"/>
    </row>
    <row r="993" spans="1:4" ht="9.75" customHeight="1" x14ac:dyDescent="0.2">
      <c r="A993" s="11"/>
      <c r="B993" s="11"/>
      <c r="C993" s="11"/>
      <c r="D993" s="11"/>
    </row>
    <row r="994" spans="1:4" ht="9.75" customHeight="1" x14ac:dyDescent="0.2">
      <c r="A994" s="11"/>
      <c r="B994" s="11"/>
      <c r="C994" s="11"/>
      <c r="D994" s="11"/>
    </row>
    <row r="995" spans="1:4" ht="9.75" customHeight="1" x14ac:dyDescent="0.2">
      <c r="A995" s="11"/>
      <c r="B995" s="11"/>
      <c r="C995" s="11"/>
      <c r="D995" s="11"/>
    </row>
    <row r="996" spans="1:4" ht="9.75" customHeight="1" x14ac:dyDescent="0.2">
      <c r="A996" s="11"/>
      <c r="B996" s="11"/>
      <c r="C996" s="11"/>
      <c r="D996" s="11"/>
    </row>
    <row r="997" spans="1:4" ht="9.75" customHeight="1" x14ac:dyDescent="0.2">
      <c r="A997" s="11"/>
      <c r="B997" s="11"/>
      <c r="C997" s="11"/>
      <c r="D997" s="11"/>
    </row>
    <row r="998" spans="1:4" ht="9.75" customHeight="1" x14ac:dyDescent="0.2">
      <c r="A998" s="11"/>
      <c r="B998" s="11"/>
      <c r="C998" s="11"/>
      <c r="D998" s="11"/>
    </row>
    <row r="999" spans="1:4" ht="9.75" customHeight="1" x14ac:dyDescent="0.2">
      <c r="A999" s="11"/>
      <c r="B999" s="11"/>
      <c r="C999" s="11"/>
      <c r="D999" s="11"/>
    </row>
    <row r="1000" spans="1:4" ht="9.75" customHeight="1" x14ac:dyDescent="0.2">
      <c r="A1000" s="11"/>
      <c r="B1000" s="11"/>
      <c r="C1000" s="11"/>
      <c r="D1000" s="11"/>
    </row>
  </sheetData>
  <pageMargins left="0.75" right="1" top="0.75" bottom="1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O542"/>
  <sheetViews>
    <sheetView workbookViewId="0"/>
  </sheetViews>
  <sheetFormatPr defaultColWidth="16.85546875" defaultRowHeight="15" customHeight="1" outlineLevelRow="1" outlineLevelCol="2" x14ac:dyDescent="0.2"/>
  <cols>
    <col min="1" max="1" width="1.42578125" customWidth="1"/>
    <col min="2" max="2" width="32.7109375" customWidth="1"/>
    <col min="3" max="3" width="10.28515625" customWidth="1"/>
    <col min="4" max="4" width="10.140625" customWidth="1"/>
    <col min="5" max="5" width="10.85546875" customWidth="1"/>
    <col min="6" max="6" width="8.140625" customWidth="1"/>
    <col min="7" max="7" width="7" customWidth="1" outlineLevel="1"/>
    <col min="8" max="8" width="20.140625" customWidth="1" outlineLevel="1"/>
    <col min="9" max="9" width="11.42578125" customWidth="1" outlineLevel="1"/>
    <col min="10" max="10" width="15" customWidth="1"/>
    <col min="11" max="11" width="15.42578125" customWidth="1"/>
    <col min="12" max="12" width="20.140625" customWidth="1"/>
    <col min="13" max="13" width="8" customWidth="1" outlineLevel="2"/>
    <col min="14" max="15" width="9" customWidth="1" outlineLevel="1"/>
  </cols>
  <sheetData>
    <row r="1" spans="1:15" ht="52.5" customHeight="1" x14ac:dyDescent="0.2">
      <c r="A1" s="11"/>
      <c r="B1" s="190"/>
      <c r="C1" s="191" t="s">
        <v>2528</v>
      </c>
      <c r="D1" s="192" t="s">
        <v>2134</v>
      </c>
      <c r="E1" s="3" t="s">
        <v>9</v>
      </c>
      <c r="F1" s="1" t="s">
        <v>2135</v>
      </c>
      <c r="G1" s="1" t="s">
        <v>2529</v>
      </c>
      <c r="H1" s="3" t="s">
        <v>2530</v>
      </c>
      <c r="I1" s="3" t="s">
        <v>2531</v>
      </c>
      <c r="J1" s="1" t="s">
        <v>2532</v>
      </c>
      <c r="K1" s="3" t="s">
        <v>2533</v>
      </c>
      <c r="L1" s="3" t="s">
        <v>2534</v>
      </c>
      <c r="M1" s="193" t="s">
        <v>17</v>
      </c>
      <c r="N1" s="194" t="s">
        <v>2535</v>
      </c>
      <c r="O1" s="193" t="s">
        <v>2536</v>
      </c>
    </row>
    <row r="2" spans="1:15" ht="46.5" customHeight="1" x14ac:dyDescent="0.2">
      <c r="A2" s="11"/>
      <c r="B2" s="132" t="s">
        <v>2537</v>
      </c>
      <c r="C2" s="195">
        <f>VLOOKUP(I2,Аркуш4!Y:Z,2,FALSE)</f>
        <v>87</v>
      </c>
      <c r="D2" s="196">
        <v>23.249306148000002</v>
      </c>
      <c r="E2" s="30">
        <v>150</v>
      </c>
      <c r="F2" s="26">
        <v>40.050000000000004</v>
      </c>
      <c r="G2" s="26" t="s">
        <v>2538</v>
      </c>
      <c r="H2" s="26" t="s">
        <v>2539</v>
      </c>
      <c r="I2" s="27">
        <v>172468</v>
      </c>
      <c r="J2" s="27" t="s">
        <v>2144</v>
      </c>
      <c r="K2" s="116">
        <v>26718</v>
      </c>
      <c r="L2" s="26" t="s">
        <v>2540</v>
      </c>
      <c r="M2" s="197">
        <v>1</v>
      </c>
      <c r="N2" s="198">
        <v>0.26723340400000001</v>
      </c>
      <c r="O2" s="197">
        <v>0.26700000000000002</v>
      </c>
    </row>
    <row r="3" spans="1:15" ht="46.5" customHeight="1" x14ac:dyDescent="0.2">
      <c r="A3" s="11"/>
      <c r="B3" s="25" t="s">
        <v>2541</v>
      </c>
      <c r="C3" s="195">
        <f>VLOOKUP(I3,Аркуш4!Y:Z,2,FALSE)</f>
        <v>464</v>
      </c>
      <c r="D3" s="196">
        <v>31.6089792</v>
      </c>
      <c r="E3" s="30">
        <v>150</v>
      </c>
      <c r="F3" s="26">
        <v>10.200000000000001</v>
      </c>
      <c r="G3" s="26" t="s">
        <v>2538</v>
      </c>
      <c r="H3" s="26" t="s">
        <v>2542</v>
      </c>
      <c r="I3" s="27">
        <v>166529</v>
      </c>
      <c r="J3" s="27" t="s">
        <v>2147</v>
      </c>
      <c r="K3" s="27">
        <v>28272</v>
      </c>
      <c r="L3" s="26" t="s">
        <v>2540</v>
      </c>
      <c r="M3" s="197">
        <v>1</v>
      </c>
      <c r="N3" s="198">
        <v>6.8122799999999997E-2</v>
      </c>
      <c r="O3" s="197">
        <v>6.8000000000000005E-2</v>
      </c>
    </row>
    <row r="4" spans="1:15" ht="60.75" customHeight="1" x14ac:dyDescent="0.2">
      <c r="A4" s="11"/>
      <c r="B4" s="25" t="s">
        <v>2543</v>
      </c>
      <c r="C4" s="195">
        <f>VLOOKUP(I4,Аркуш4!Y:Z,2,FALSE)</f>
        <v>54</v>
      </c>
      <c r="D4" s="196">
        <v>1.2715920000000001</v>
      </c>
      <c r="E4" s="30">
        <v>65</v>
      </c>
      <c r="F4" s="26">
        <v>3.25</v>
      </c>
      <c r="G4" s="26" t="s">
        <v>2538</v>
      </c>
      <c r="H4" s="26" t="s">
        <v>2544</v>
      </c>
      <c r="I4" s="27">
        <v>169016</v>
      </c>
      <c r="J4" s="27" t="s">
        <v>2150</v>
      </c>
      <c r="K4" s="27">
        <v>28606</v>
      </c>
      <c r="L4" s="26" t="s">
        <v>2540</v>
      </c>
      <c r="M4" s="197">
        <v>2</v>
      </c>
      <c r="N4" s="198">
        <v>2.3547999999999999E-2</v>
      </c>
      <c r="O4" s="197">
        <v>0.05</v>
      </c>
    </row>
    <row r="5" spans="1:15" ht="46.5" customHeight="1" x14ac:dyDescent="0.2">
      <c r="A5" s="11"/>
      <c r="B5" s="25" t="s">
        <v>2545</v>
      </c>
      <c r="C5" s="195">
        <f>VLOOKUP(I5,Аркуш4!Y:Z,2,FALSE)</f>
        <v>2631</v>
      </c>
      <c r="D5" s="196">
        <v>4.0609485000000003</v>
      </c>
      <c r="E5" s="30">
        <v>63</v>
      </c>
      <c r="F5" s="26">
        <v>2.6460000000000004</v>
      </c>
      <c r="G5" s="26" t="s">
        <v>2546</v>
      </c>
      <c r="H5" s="26" t="s">
        <v>2547</v>
      </c>
      <c r="I5" s="27">
        <v>167274</v>
      </c>
      <c r="J5" s="27" t="s">
        <v>2151</v>
      </c>
      <c r="K5" s="131">
        <v>58094</v>
      </c>
      <c r="L5" s="26" t="s">
        <v>2548</v>
      </c>
      <c r="M5" s="199">
        <v>12</v>
      </c>
      <c r="N5" s="198">
        <v>1.5435E-3</v>
      </c>
      <c r="O5" s="197">
        <v>4.2000000000000003E-2</v>
      </c>
    </row>
    <row r="6" spans="1:15" ht="46.5" customHeight="1" x14ac:dyDescent="0.2">
      <c r="A6" s="11"/>
      <c r="B6" s="25" t="s">
        <v>2549</v>
      </c>
      <c r="C6" s="195">
        <f>VLOOKUP(I6,Аркуш4!Y:Z,2,FALSE)</f>
        <v>175</v>
      </c>
      <c r="D6" s="196">
        <v>4.1859999999999999</v>
      </c>
      <c r="E6" s="30">
        <v>60</v>
      </c>
      <c r="F6" s="26">
        <v>3.1799999999999997</v>
      </c>
      <c r="G6" s="26" t="s">
        <v>2538</v>
      </c>
      <c r="H6" s="26" t="s">
        <v>2550</v>
      </c>
      <c r="I6" s="27">
        <v>167574</v>
      </c>
      <c r="J6" s="27" t="s">
        <v>766</v>
      </c>
      <c r="K6" s="104">
        <v>56475</v>
      </c>
      <c r="L6" s="26" t="s">
        <v>2540</v>
      </c>
      <c r="M6" s="197">
        <v>2</v>
      </c>
      <c r="N6" s="198">
        <v>2.392E-2</v>
      </c>
      <c r="O6" s="197">
        <v>5.2999999999999999E-2</v>
      </c>
    </row>
    <row r="7" spans="1:15" ht="46.5" customHeight="1" x14ac:dyDescent="0.2">
      <c r="A7" s="11"/>
      <c r="B7" s="25" t="s">
        <v>2551</v>
      </c>
      <c r="C7" s="195">
        <f>VLOOKUP(I7,Аркуш4!Y:Z,2,FALSE)</f>
        <v>214</v>
      </c>
      <c r="D7" s="196">
        <v>2.1840839999999999</v>
      </c>
      <c r="E7" s="30">
        <v>57</v>
      </c>
      <c r="F7" s="26">
        <v>1.8240000000000001</v>
      </c>
      <c r="G7" s="26" t="s">
        <v>2538</v>
      </c>
      <c r="H7" s="26" t="s">
        <v>2552</v>
      </c>
      <c r="I7" s="27">
        <v>167570</v>
      </c>
      <c r="J7" s="27" t="s">
        <v>766</v>
      </c>
      <c r="K7" s="27">
        <v>58431</v>
      </c>
      <c r="L7" s="26" t="s">
        <v>2540</v>
      </c>
      <c r="M7" s="199">
        <v>3</v>
      </c>
      <c r="N7" s="198">
        <v>1.0206E-2</v>
      </c>
      <c r="O7" s="197">
        <v>3.2000000000000001E-2</v>
      </c>
    </row>
    <row r="8" spans="1:15" ht="46.5" customHeight="1" x14ac:dyDescent="0.2">
      <c r="A8" s="11"/>
      <c r="B8" s="25" t="s">
        <v>2553</v>
      </c>
      <c r="C8" s="195"/>
      <c r="D8" s="196">
        <v>0</v>
      </c>
      <c r="E8" s="30">
        <v>56</v>
      </c>
      <c r="F8" s="26">
        <v>2.6880000000000002</v>
      </c>
      <c r="G8" s="26" t="s">
        <v>2538</v>
      </c>
      <c r="H8" s="26"/>
      <c r="I8" s="27">
        <v>169062</v>
      </c>
      <c r="J8" s="27" t="s">
        <v>2151</v>
      </c>
      <c r="K8" s="26" t="s">
        <v>2554</v>
      </c>
      <c r="L8" s="26" t="s">
        <v>2540</v>
      </c>
      <c r="M8" s="197">
        <v>6</v>
      </c>
      <c r="N8" s="198">
        <v>8.0000000000000002E-3</v>
      </c>
      <c r="O8" s="197">
        <v>4.8000000000000001E-2</v>
      </c>
    </row>
    <row r="9" spans="1:15" ht="46.5" customHeight="1" x14ac:dyDescent="0.2">
      <c r="A9" s="11"/>
      <c r="B9" s="25" t="s">
        <v>2555</v>
      </c>
      <c r="C9" s="195">
        <f>VLOOKUP(I9,Аркуш4!Y:Z,2,FALSE)</f>
        <v>79</v>
      </c>
      <c r="D9" s="196">
        <v>1.2370215</v>
      </c>
      <c r="E9" s="30">
        <v>33</v>
      </c>
      <c r="F9" s="26">
        <v>2.1779999999999999</v>
      </c>
      <c r="G9" s="26" t="s">
        <v>2538</v>
      </c>
      <c r="H9" s="26" t="s">
        <v>2556</v>
      </c>
      <c r="I9" s="27">
        <v>168054</v>
      </c>
      <c r="J9" s="27" t="s">
        <v>2159</v>
      </c>
      <c r="K9" s="27">
        <v>68564</v>
      </c>
      <c r="L9" s="26" t="s">
        <v>2540</v>
      </c>
      <c r="M9" s="199">
        <v>4</v>
      </c>
      <c r="N9" s="198">
        <v>1.5658499999999999E-2</v>
      </c>
      <c r="O9" s="197">
        <v>6.6000000000000003E-2</v>
      </c>
    </row>
    <row r="10" spans="1:15" ht="46.5" customHeight="1" x14ac:dyDescent="0.2">
      <c r="A10" s="11"/>
      <c r="B10" s="25" t="s">
        <v>2557</v>
      </c>
      <c r="C10" s="195">
        <f>VLOOKUP(I10,Аркуш4!Y:Z,2,FALSE)</f>
        <v>22</v>
      </c>
      <c r="D10" s="196">
        <v>0.58608000000000005</v>
      </c>
      <c r="E10" s="30">
        <v>25</v>
      </c>
      <c r="F10" s="26">
        <v>1.5</v>
      </c>
      <c r="G10" s="26" t="s">
        <v>2538</v>
      </c>
      <c r="H10" s="26" t="s">
        <v>2558</v>
      </c>
      <c r="I10" s="27">
        <v>174124</v>
      </c>
      <c r="J10" s="27" t="s">
        <v>2160</v>
      </c>
      <c r="K10" s="54">
        <v>67768</v>
      </c>
      <c r="L10" s="26" t="s">
        <v>2540</v>
      </c>
      <c r="M10" s="197">
        <v>2</v>
      </c>
      <c r="N10" s="198">
        <v>2.664E-2</v>
      </c>
      <c r="O10" s="197">
        <v>0.06</v>
      </c>
    </row>
    <row r="11" spans="1:15" ht="46.5" customHeight="1" x14ac:dyDescent="0.2">
      <c r="A11" s="11"/>
      <c r="B11" s="25" t="s">
        <v>2559</v>
      </c>
      <c r="C11" s="195">
        <f>VLOOKUP(I11,Аркуш4!Y:Z,2,FALSE)</f>
        <v>150</v>
      </c>
      <c r="D11" s="196">
        <v>0.79649999999999999</v>
      </c>
      <c r="E11" s="30">
        <v>25</v>
      </c>
      <c r="F11" s="26">
        <v>0.95</v>
      </c>
      <c r="G11" s="26" t="s">
        <v>2546</v>
      </c>
      <c r="H11" s="26" t="s">
        <v>2560</v>
      </c>
      <c r="I11" s="27">
        <v>167108</v>
      </c>
      <c r="J11" s="27" t="s">
        <v>28</v>
      </c>
      <c r="K11" s="28">
        <v>58232</v>
      </c>
      <c r="L11" s="26" t="s">
        <v>2540</v>
      </c>
      <c r="M11" s="199">
        <v>6</v>
      </c>
      <c r="N11" s="198">
        <v>5.3099999999999996E-3</v>
      </c>
      <c r="O11" s="197">
        <v>3.7999999999999999E-2</v>
      </c>
    </row>
    <row r="12" spans="1:15" ht="46.5" customHeight="1" x14ac:dyDescent="0.2">
      <c r="A12" s="11"/>
      <c r="B12" s="25" t="s">
        <v>2561</v>
      </c>
      <c r="C12" s="195">
        <f>VLOOKUP(I12,Аркуш4!Y:Z,2,FALSE)</f>
        <v>295</v>
      </c>
      <c r="D12" s="196">
        <v>1.24674375</v>
      </c>
      <c r="E12" s="30">
        <v>22</v>
      </c>
      <c r="F12" s="26">
        <v>0.65999999999999992</v>
      </c>
      <c r="G12" s="26" t="s">
        <v>2546</v>
      </c>
      <c r="H12" s="26" t="s">
        <v>2562</v>
      </c>
      <c r="I12" s="27">
        <v>167114</v>
      </c>
      <c r="J12" s="27" t="s">
        <v>28</v>
      </c>
      <c r="K12" s="27">
        <v>28020</v>
      </c>
      <c r="L12" s="26" t="s">
        <v>2540</v>
      </c>
      <c r="M12" s="199">
        <v>6</v>
      </c>
      <c r="N12" s="198">
        <v>4.22625E-3</v>
      </c>
      <c r="O12" s="197">
        <v>0.03</v>
      </c>
    </row>
    <row r="13" spans="1:15" ht="46.5" customHeight="1" x14ac:dyDescent="0.2">
      <c r="A13" s="11"/>
      <c r="B13" s="25" t="s">
        <v>2563</v>
      </c>
      <c r="C13" s="195">
        <f>VLOOKUP(I13,Аркуш4!Y:Z,2,FALSE)</f>
        <v>60</v>
      </c>
      <c r="D13" s="196">
        <v>22.538879999999999</v>
      </c>
      <c r="E13" s="30">
        <v>20</v>
      </c>
      <c r="F13" s="26">
        <v>7.5600000000000005</v>
      </c>
      <c r="G13" s="26" t="s">
        <v>2538</v>
      </c>
      <c r="H13" s="26" t="s">
        <v>2564</v>
      </c>
      <c r="I13" s="27">
        <v>172515</v>
      </c>
      <c r="J13" s="27" t="s">
        <v>2144</v>
      </c>
      <c r="K13" s="54">
        <v>28242</v>
      </c>
      <c r="L13" s="26" t="s">
        <v>2540</v>
      </c>
      <c r="M13" s="197">
        <v>1</v>
      </c>
      <c r="N13" s="198">
        <v>0.37564799999999998</v>
      </c>
      <c r="O13" s="197">
        <v>0.378</v>
      </c>
    </row>
    <row r="14" spans="1:15" ht="46.5" customHeight="1" x14ac:dyDescent="0.2">
      <c r="A14" s="11"/>
      <c r="B14" s="25" t="s">
        <v>2565</v>
      </c>
      <c r="C14" s="195">
        <f>VLOOKUP(I14,Аркуш4!Y:Z,2,FALSE)</f>
        <v>20</v>
      </c>
      <c r="D14" s="196">
        <v>5.0579386</v>
      </c>
      <c r="E14" s="30">
        <v>17</v>
      </c>
      <c r="F14" s="26">
        <v>4.3010000000000002</v>
      </c>
      <c r="G14" s="26" t="s">
        <v>2538</v>
      </c>
      <c r="H14" s="26" t="s">
        <v>2566</v>
      </c>
      <c r="I14" s="27">
        <v>170391</v>
      </c>
      <c r="J14" s="27" t="s">
        <v>2146</v>
      </c>
      <c r="K14" s="27">
        <v>26784</v>
      </c>
      <c r="L14" s="26" t="s">
        <v>2540</v>
      </c>
      <c r="M14" s="197">
        <v>1</v>
      </c>
      <c r="N14" s="198">
        <v>0.25289693000000002</v>
      </c>
      <c r="O14" s="197">
        <v>0.253</v>
      </c>
    </row>
    <row r="15" spans="1:15" ht="46.5" customHeight="1" x14ac:dyDescent="0.2">
      <c r="A15" s="11"/>
      <c r="B15" s="25" t="s">
        <v>2567</v>
      </c>
      <c r="C15" s="195">
        <f>VLOOKUP(I15,Аркуш4!Y:Z,2,FALSE)</f>
        <v>39</v>
      </c>
      <c r="D15" s="196">
        <v>0.42919499999999999</v>
      </c>
      <c r="E15" s="30">
        <v>12</v>
      </c>
      <c r="F15" s="26">
        <v>0.44399999999999995</v>
      </c>
      <c r="G15" s="26" t="s">
        <v>2538</v>
      </c>
      <c r="H15" s="26" t="s">
        <v>2550</v>
      </c>
      <c r="I15" s="27">
        <v>167611</v>
      </c>
      <c r="J15" s="27" t="s">
        <v>766</v>
      </c>
      <c r="K15" s="27">
        <v>58480</v>
      </c>
      <c r="L15" s="26" t="s">
        <v>2540</v>
      </c>
      <c r="M15" s="199">
        <v>3</v>
      </c>
      <c r="N15" s="198">
        <v>1.1004999999999999E-2</v>
      </c>
      <c r="O15" s="197">
        <v>3.6999999999999998E-2</v>
      </c>
    </row>
    <row r="16" spans="1:15" ht="46.5" customHeight="1" x14ac:dyDescent="0.2">
      <c r="A16" s="11"/>
      <c r="B16" s="25" t="s">
        <v>2568</v>
      </c>
      <c r="C16" s="195">
        <f>VLOOKUP(I16,Аркуш4!Y:Z,2,FALSE)</f>
        <v>1</v>
      </c>
      <c r="D16" s="196">
        <v>2.214E-2</v>
      </c>
      <c r="E16" s="30">
        <v>10</v>
      </c>
      <c r="F16" s="26">
        <v>0.48</v>
      </c>
      <c r="G16" s="26" t="s">
        <v>2538</v>
      </c>
      <c r="H16" s="26" t="s">
        <v>2569</v>
      </c>
      <c r="I16" s="27">
        <v>173557</v>
      </c>
      <c r="J16" s="27" t="s">
        <v>2160</v>
      </c>
      <c r="K16" s="27">
        <v>64114</v>
      </c>
      <c r="L16" s="26" t="s">
        <v>2540</v>
      </c>
      <c r="M16" s="199">
        <v>2</v>
      </c>
      <c r="N16" s="198">
        <v>2.214E-2</v>
      </c>
      <c r="O16" s="197">
        <v>4.8000000000000001E-2</v>
      </c>
    </row>
    <row r="17" spans="1:15" ht="46.5" customHeight="1" x14ac:dyDescent="0.2">
      <c r="A17" s="11"/>
      <c r="B17" s="25" t="s">
        <v>2570</v>
      </c>
      <c r="C17" s="195">
        <f>VLOOKUP(I17,Аркуш4!Y:Z,2,FALSE)</f>
        <v>71</v>
      </c>
      <c r="D17" s="196">
        <v>0.43290475</v>
      </c>
      <c r="E17" s="30">
        <v>10</v>
      </c>
      <c r="F17" s="26">
        <v>0.39</v>
      </c>
      <c r="G17" s="26" t="s">
        <v>2538</v>
      </c>
      <c r="H17" s="26" t="s">
        <v>2552</v>
      </c>
      <c r="I17" s="27">
        <v>167460</v>
      </c>
      <c r="J17" s="27" t="s">
        <v>766</v>
      </c>
      <c r="K17" s="27">
        <v>56451</v>
      </c>
      <c r="L17" s="26" t="s">
        <v>2540</v>
      </c>
      <c r="M17" s="199">
        <v>6</v>
      </c>
      <c r="N17" s="198">
        <v>6.0972500000000002E-3</v>
      </c>
      <c r="O17" s="197">
        <v>3.9E-2</v>
      </c>
    </row>
    <row r="18" spans="1:15" ht="46.5" customHeight="1" x14ac:dyDescent="0.2">
      <c r="A18" s="11"/>
      <c r="B18" s="25" t="s">
        <v>2571</v>
      </c>
      <c r="C18" s="195">
        <f>VLOOKUP(I18,Аркуш4!Y:Z,2,FALSE)</f>
        <v>38</v>
      </c>
      <c r="D18" s="196">
        <v>0.84029399999999999</v>
      </c>
      <c r="E18" s="30">
        <v>10</v>
      </c>
      <c r="F18" s="26">
        <v>0.48</v>
      </c>
      <c r="G18" s="26" t="s">
        <v>2538</v>
      </c>
      <c r="H18" s="26" t="s">
        <v>2550</v>
      </c>
      <c r="I18" s="27">
        <v>167512</v>
      </c>
      <c r="J18" s="27" t="s">
        <v>766</v>
      </c>
      <c r="K18" s="27">
        <v>57444</v>
      </c>
      <c r="L18" s="26" t="s">
        <v>2540</v>
      </c>
      <c r="M18" s="199">
        <v>2</v>
      </c>
      <c r="N18" s="198">
        <v>2.2113000000000001E-2</v>
      </c>
      <c r="O18" s="197">
        <v>4.8000000000000001E-2</v>
      </c>
    </row>
    <row r="19" spans="1:15" ht="46.5" customHeight="1" x14ac:dyDescent="0.2">
      <c r="A19" s="11"/>
      <c r="B19" s="25" t="s">
        <v>2572</v>
      </c>
      <c r="C19" s="195">
        <f>VLOOKUP(I19,Аркуш4!Y:Z,2,FALSE)</f>
        <v>8</v>
      </c>
      <c r="D19" s="196">
        <v>3.5367263360000001</v>
      </c>
      <c r="E19" s="30">
        <v>10</v>
      </c>
      <c r="F19" s="26">
        <v>4.25</v>
      </c>
      <c r="G19" s="26" t="s">
        <v>2538</v>
      </c>
      <c r="H19" s="26" t="s">
        <v>2573</v>
      </c>
      <c r="I19" s="27">
        <v>170393</v>
      </c>
      <c r="J19" s="27" t="s">
        <v>2146</v>
      </c>
      <c r="K19" s="27">
        <v>26792</v>
      </c>
      <c r="L19" s="26" t="s">
        <v>2540</v>
      </c>
      <c r="M19" s="197">
        <v>1</v>
      </c>
      <c r="N19" s="198">
        <v>0.44209079200000001</v>
      </c>
      <c r="O19" s="197">
        <v>0.42499999999999999</v>
      </c>
    </row>
    <row r="20" spans="1:15" ht="46.5" customHeight="1" x14ac:dyDescent="0.2">
      <c r="A20" s="11"/>
      <c r="B20" s="25" t="s">
        <v>2574</v>
      </c>
      <c r="C20" s="195">
        <f>VLOOKUP(I20,Аркуш4!Y:Z,2,FALSE)</f>
        <v>22</v>
      </c>
      <c r="D20" s="196">
        <v>0.12397000000000001</v>
      </c>
      <c r="E20" s="30">
        <v>9</v>
      </c>
      <c r="F20" s="26">
        <v>0.31500000000000006</v>
      </c>
      <c r="G20" s="26" t="s">
        <v>2538</v>
      </c>
      <c r="H20" s="26" t="s">
        <v>2550</v>
      </c>
      <c r="I20" s="27">
        <v>167875</v>
      </c>
      <c r="J20" s="27" t="s">
        <v>766</v>
      </c>
      <c r="K20" s="27">
        <v>57114</v>
      </c>
      <c r="L20" s="26" t="s">
        <v>2540</v>
      </c>
      <c r="M20" s="199">
        <v>6</v>
      </c>
      <c r="N20" s="198">
        <v>5.6350000000000003E-3</v>
      </c>
      <c r="O20" s="197">
        <v>3.5000000000000003E-2</v>
      </c>
    </row>
    <row r="21" spans="1:15" ht="46.5" customHeight="1" x14ac:dyDescent="0.2">
      <c r="A21" s="11"/>
      <c r="B21" s="25" t="s">
        <v>2575</v>
      </c>
      <c r="C21" s="195">
        <f>VLOOKUP(I21,Аркуш4!Y:Z,2,FALSE)</f>
        <v>28</v>
      </c>
      <c r="D21" s="196">
        <v>0.33062400000000003</v>
      </c>
      <c r="E21" s="30">
        <v>5</v>
      </c>
      <c r="F21" s="26">
        <v>0.2</v>
      </c>
      <c r="G21" s="26" t="s">
        <v>2538</v>
      </c>
      <c r="H21" s="26" t="s">
        <v>2576</v>
      </c>
      <c r="I21" s="27">
        <v>167061</v>
      </c>
      <c r="J21" s="27" t="s">
        <v>28</v>
      </c>
      <c r="K21" s="27">
        <v>68615</v>
      </c>
      <c r="L21" s="26" t="s">
        <v>2540</v>
      </c>
      <c r="M21" s="199">
        <v>3</v>
      </c>
      <c r="N21" s="198">
        <v>1.1808000000000001E-2</v>
      </c>
      <c r="O21" s="197">
        <v>0.04</v>
      </c>
    </row>
    <row r="22" spans="1:15" ht="46.5" customHeight="1" x14ac:dyDescent="0.2">
      <c r="A22" s="11"/>
      <c r="B22" s="25" t="s">
        <v>2577</v>
      </c>
      <c r="C22" s="195">
        <f>VLOOKUP(I22,Аркуш4!Y:Z,2,FALSE)</f>
        <v>148</v>
      </c>
      <c r="D22" s="196">
        <v>0.1147</v>
      </c>
      <c r="E22" s="30">
        <v>4</v>
      </c>
      <c r="F22" s="26">
        <v>6.4000000000000001E-2</v>
      </c>
      <c r="G22" s="26" t="s">
        <v>2538</v>
      </c>
      <c r="H22" s="26" t="s">
        <v>2578</v>
      </c>
      <c r="I22" s="27">
        <v>167001</v>
      </c>
      <c r="J22" s="27" t="s">
        <v>329</v>
      </c>
      <c r="K22" s="27">
        <v>59661</v>
      </c>
      <c r="L22" s="26" t="s">
        <v>2540</v>
      </c>
      <c r="M22" s="199">
        <v>24</v>
      </c>
      <c r="N22" s="198">
        <v>7.7499999999999997E-4</v>
      </c>
      <c r="O22" s="197">
        <v>1.6E-2</v>
      </c>
    </row>
    <row r="23" spans="1:15" ht="46.5" customHeight="1" x14ac:dyDescent="0.2">
      <c r="A23" s="11"/>
      <c r="B23" s="25" t="s">
        <v>2579</v>
      </c>
      <c r="C23" s="195">
        <f>VLOOKUP(I23,Аркуш4!Y:Z,2,FALSE)</f>
        <v>3</v>
      </c>
      <c r="D23" s="196">
        <v>1.1705223600000001</v>
      </c>
      <c r="E23" s="30">
        <v>4</v>
      </c>
      <c r="F23" s="26">
        <v>1.212</v>
      </c>
      <c r="G23" s="26" t="s">
        <v>2538</v>
      </c>
      <c r="H23" s="26" t="s">
        <v>2580</v>
      </c>
      <c r="I23" s="27">
        <v>173395</v>
      </c>
      <c r="J23" s="27" t="s">
        <v>1774</v>
      </c>
      <c r="K23" s="27">
        <v>28476</v>
      </c>
      <c r="L23" s="26" t="s">
        <v>2540</v>
      </c>
      <c r="M23" s="199">
        <v>1</v>
      </c>
      <c r="N23" s="198">
        <v>0.39017412000000001</v>
      </c>
      <c r="O23" s="197">
        <v>0.30299999999999999</v>
      </c>
    </row>
    <row r="24" spans="1:15" ht="46.5" customHeight="1" x14ac:dyDescent="0.2">
      <c r="A24" s="11"/>
      <c r="B24" s="25" t="s">
        <v>2581</v>
      </c>
      <c r="C24" s="195">
        <f>VLOOKUP(I24,Аркуш4!Y:Z,2,FALSE)</f>
        <v>54</v>
      </c>
      <c r="D24" s="196">
        <v>0.31407750000000001</v>
      </c>
      <c r="E24" s="30">
        <v>3</v>
      </c>
      <c r="F24" s="26">
        <v>0.11399999999999999</v>
      </c>
      <c r="G24" s="26" t="s">
        <v>2538</v>
      </c>
      <c r="H24" s="26"/>
      <c r="I24" s="27">
        <v>167058</v>
      </c>
      <c r="J24" s="27" t="s">
        <v>28</v>
      </c>
      <c r="K24" s="27">
        <v>68610</v>
      </c>
      <c r="L24" s="26" t="s">
        <v>2540</v>
      </c>
      <c r="M24" s="199">
        <v>6</v>
      </c>
      <c r="N24" s="198">
        <v>5.8162500000000002E-3</v>
      </c>
      <c r="O24" s="197">
        <v>3.7999999999999999E-2</v>
      </c>
    </row>
    <row r="25" spans="1:15" ht="46.5" customHeight="1" x14ac:dyDescent="0.2">
      <c r="A25" s="11"/>
      <c r="B25" s="25" t="s">
        <v>2582</v>
      </c>
      <c r="C25" s="195">
        <f>VLOOKUP(I25,Аркуш4!Y:Z,2,FALSE)</f>
        <v>31</v>
      </c>
      <c r="D25" s="196">
        <v>0.32409725</v>
      </c>
      <c r="E25" s="30">
        <v>3</v>
      </c>
      <c r="F25" s="26">
        <v>0.11099999999999999</v>
      </c>
      <c r="G25" s="26" t="s">
        <v>2538</v>
      </c>
      <c r="H25" s="26" t="s">
        <v>2583</v>
      </c>
      <c r="I25" s="27">
        <v>167558</v>
      </c>
      <c r="J25" s="27" t="s">
        <v>766</v>
      </c>
      <c r="K25" s="27">
        <v>57471</v>
      </c>
      <c r="L25" s="26" t="s">
        <v>2540</v>
      </c>
      <c r="M25" s="199">
        <v>3</v>
      </c>
      <c r="N25" s="198">
        <v>1.0454750000000001E-2</v>
      </c>
      <c r="O25" s="197">
        <v>3.6999999999999998E-2</v>
      </c>
    </row>
    <row r="26" spans="1:15" ht="46.5" customHeight="1" x14ac:dyDescent="0.2">
      <c r="A26" s="11"/>
      <c r="B26" s="25" t="s">
        <v>2584</v>
      </c>
      <c r="C26" s="195">
        <f>VLOOKUP(I26,Аркуш4!Y:Z,2,FALSE)</f>
        <v>46</v>
      </c>
      <c r="D26" s="196">
        <v>0.30470399999999997</v>
      </c>
      <c r="E26" s="30">
        <v>3</v>
      </c>
      <c r="F26" s="26">
        <v>0.11699999999999999</v>
      </c>
      <c r="G26" s="26" t="s">
        <v>2546</v>
      </c>
      <c r="H26" s="26" t="s">
        <v>2585</v>
      </c>
      <c r="I26" s="27">
        <v>166670</v>
      </c>
      <c r="J26" s="27" t="s">
        <v>2150</v>
      </c>
      <c r="K26" s="27">
        <v>29053</v>
      </c>
      <c r="L26" s="26" t="s">
        <v>2540</v>
      </c>
      <c r="M26" s="199">
        <v>12</v>
      </c>
      <c r="N26" s="198">
        <v>6.6239999999999997E-3</v>
      </c>
      <c r="O26" s="197">
        <v>3.9E-2</v>
      </c>
    </row>
    <row r="27" spans="1:15" ht="46.5" customHeight="1" x14ac:dyDescent="0.2">
      <c r="A27" s="200"/>
      <c r="B27" s="201" t="s">
        <v>2586</v>
      </c>
      <c r="C27" s="195">
        <f>VLOOKUP(I27,Аркуш4!Y:Z,2,FALSE)</f>
        <v>11</v>
      </c>
      <c r="D27" s="202">
        <v>6.8903999999999993E-2</v>
      </c>
      <c r="E27" s="203">
        <v>3</v>
      </c>
      <c r="F27" s="26">
        <v>7.8E-2</v>
      </c>
      <c r="G27" s="204" t="s">
        <v>2538</v>
      </c>
      <c r="H27" s="204" t="s">
        <v>2587</v>
      </c>
      <c r="I27" s="205">
        <v>170357</v>
      </c>
      <c r="J27" s="27" t="s">
        <v>28</v>
      </c>
      <c r="K27" s="205">
        <v>66644</v>
      </c>
      <c r="L27" s="204" t="s">
        <v>2540</v>
      </c>
      <c r="M27" s="206">
        <v>4</v>
      </c>
      <c r="N27" s="204">
        <v>6.2639999999999996E-3</v>
      </c>
      <c r="O27" s="204">
        <v>2.5999999999999999E-2</v>
      </c>
    </row>
    <row r="28" spans="1:15" ht="46.5" customHeight="1" x14ac:dyDescent="0.2">
      <c r="A28" s="11"/>
      <c r="B28" s="25" t="s">
        <v>2588</v>
      </c>
      <c r="C28" s="195">
        <f>VLOOKUP(I28,Аркуш4!Y:Z,2,FALSE)</f>
        <v>19</v>
      </c>
      <c r="D28" s="196">
        <v>3.61E-2</v>
      </c>
      <c r="E28" s="30">
        <v>3</v>
      </c>
      <c r="F28" s="26">
        <v>7.8E-2</v>
      </c>
      <c r="G28" s="26" t="s">
        <v>2538</v>
      </c>
      <c r="H28" s="26" t="s">
        <v>2589</v>
      </c>
      <c r="I28" s="27">
        <v>170333</v>
      </c>
      <c r="J28" s="27" t="s">
        <v>329</v>
      </c>
      <c r="K28" s="27">
        <v>58504</v>
      </c>
      <c r="L28" s="26" t="s">
        <v>2540</v>
      </c>
      <c r="M28" s="199">
        <v>12</v>
      </c>
      <c r="N28" s="198">
        <v>1.9E-3</v>
      </c>
      <c r="O28" s="197">
        <v>2.5999999999999999E-2</v>
      </c>
    </row>
    <row r="29" spans="1:15" ht="46.5" customHeight="1" x14ac:dyDescent="0.2">
      <c r="A29" s="11"/>
      <c r="B29" s="25" t="s">
        <v>2590</v>
      </c>
      <c r="C29" s="195">
        <f>VLOOKUP(I29,Аркуш4!Y:Z,2,FALSE)</f>
        <v>16</v>
      </c>
      <c r="D29" s="196">
        <v>9.1200000000000003E-2</v>
      </c>
      <c r="E29" s="30">
        <v>1</v>
      </c>
      <c r="F29" s="26">
        <v>7.4999999999999997E-2</v>
      </c>
      <c r="G29" s="26" t="s">
        <v>2538</v>
      </c>
      <c r="H29" s="26" t="s">
        <v>2591</v>
      </c>
      <c r="I29" s="27">
        <v>173133</v>
      </c>
      <c r="J29" s="27" t="s">
        <v>1801</v>
      </c>
      <c r="K29" s="28">
        <v>68105</v>
      </c>
      <c r="L29" s="26" t="s">
        <v>2540</v>
      </c>
      <c r="M29" s="199">
        <v>16</v>
      </c>
      <c r="N29" s="198">
        <v>5.7000000000000002E-3</v>
      </c>
      <c r="O29" s="197">
        <v>7.4999999999999997E-2</v>
      </c>
    </row>
    <row r="30" spans="1:15" ht="46.5" customHeight="1" x14ac:dyDescent="0.2">
      <c r="A30" s="207"/>
      <c r="B30" s="208" t="s">
        <v>2592</v>
      </c>
      <c r="C30" s="209">
        <f>VLOOKUP(I30,Аркуш4!Y:Z,2,FALSE)</f>
        <v>4</v>
      </c>
      <c r="D30" s="210">
        <v>1.056374784</v>
      </c>
      <c r="E30" s="211"/>
      <c r="F30" s="212">
        <v>0</v>
      </c>
      <c r="G30" s="211" t="s">
        <v>2538</v>
      </c>
      <c r="H30" s="211" t="s">
        <v>2593</v>
      </c>
      <c r="I30" s="213">
        <v>171967</v>
      </c>
      <c r="J30" s="27" t="s">
        <v>1774</v>
      </c>
      <c r="K30" s="213">
        <v>28428</v>
      </c>
      <c r="L30" s="211"/>
      <c r="M30" s="214"/>
      <c r="N30" s="215">
        <v>0.26409369599999999</v>
      </c>
      <c r="O30" s="214"/>
    </row>
    <row r="31" spans="1:15" ht="46.5" customHeight="1" x14ac:dyDescent="0.2">
      <c r="A31" s="207"/>
      <c r="B31" s="208" t="s">
        <v>2594</v>
      </c>
      <c r="C31" s="209">
        <f>VLOOKUP(I31,Аркуш4!Y:Z,2,FALSE)</f>
        <v>2</v>
      </c>
      <c r="D31" s="210">
        <v>1.47E-2</v>
      </c>
      <c r="E31" s="211"/>
      <c r="F31" s="212">
        <v>0</v>
      </c>
      <c r="G31" s="211" t="s">
        <v>2538</v>
      </c>
      <c r="H31" s="211" t="s">
        <v>2595</v>
      </c>
      <c r="I31" s="213">
        <v>172016</v>
      </c>
      <c r="J31" s="27" t="s">
        <v>2159</v>
      </c>
      <c r="K31" s="216">
        <v>75085</v>
      </c>
      <c r="L31" s="211"/>
      <c r="M31" s="214"/>
      <c r="N31" s="215">
        <v>7.3499999999999998E-3</v>
      </c>
      <c r="O31" s="214"/>
    </row>
    <row r="32" spans="1:15" ht="46.5" customHeight="1" x14ac:dyDescent="0.2">
      <c r="A32" s="207"/>
      <c r="B32" s="208" t="s">
        <v>2596</v>
      </c>
      <c r="C32" s="209">
        <f>VLOOKUP(I32,Аркуш4!Y:Z,2,FALSE)</f>
        <v>87</v>
      </c>
      <c r="D32" s="210">
        <v>1.9120860000000002</v>
      </c>
      <c r="E32" s="211"/>
      <c r="F32" s="212">
        <v>0</v>
      </c>
      <c r="G32" s="211" t="s">
        <v>2538</v>
      </c>
      <c r="H32" s="211" t="s">
        <v>2597</v>
      </c>
      <c r="I32" s="213">
        <v>171859</v>
      </c>
      <c r="J32" s="27" t="s">
        <v>2159</v>
      </c>
      <c r="K32" s="213">
        <v>66551</v>
      </c>
      <c r="L32" s="211"/>
      <c r="M32" s="214"/>
      <c r="N32" s="215">
        <v>2.1978000000000001E-2</v>
      </c>
      <c r="O32" s="214"/>
    </row>
    <row r="33" spans="1:15" ht="46.5" customHeight="1" x14ac:dyDescent="0.2">
      <c r="A33" s="207"/>
      <c r="B33" s="208" t="s">
        <v>2598</v>
      </c>
      <c r="C33" s="209">
        <f>VLOOKUP(I33,Аркуш4!Y:Z,2,FALSE)</f>
        <v>53</v>
      </c>
      <c r="D33" s="210">
        <v>0.55316100000000001</v>
      </c>
      <c r="E33" s="211"/>
      <c r="F33" s="212">
        <v>0</v>
      </c>
      <c r="G33" s="211" t="s">
        <v>2546</v>
      </c>
      <c r="H33" s="211" t="s">
        <v>2587</v>
      </c>
      <c r="I33" s="213">
        <v>171860</v>
      </c>
      <c r="J33" s="27" t="s">
        <v>2161</v>
      </c>
      <c r="K33" s="213">
        <v>64108</v>
      </c>
      <c r="L33" s="211"/>
      <c r="M33" s="214"/>
      <c r="N33" s="215">
        <v>1.0437E-2</v>
      </c>
      <c r="O33" s="214"/>
    </row>
    <row r="34" spans="1:15" ht="46.5" customHeight="1" x14ac:dyDescent="0.2">
      <c r="A34" s="207"/>
      <c r="B34" s="208" t="s">
        <v>2599</v>
      </c>
      <c r="C34" s="209">
        <f>VLOOKUP(I34,Аркуш4!Y:Z,2,FALSE)</f>
        <v>18</v>
      </c>
      <c r="D34" s="210">
        <v>0</v>
      </c>
      <c r="E34" s="211"/>
      <c r="F34" s="212">
        <v>0</v>
      </c>
      <c r="G34" s="211" t="s">
        <v>2538</v>
      </c>
      <c r="H34" s="211"/>
      <c r="I34" s="213">
        <v>171863</v>
      </c>
      <c r="J34" s="27" t="s">
        <v>2162</v>
      </c>
      <c r="K34" s="217">
        <v>68676</v>
      </c>
      <c r="L34" s="211"/>
      <c r="M34" s="214"/>
      <c r="N34" s="215"/>
      <c r="O34" s="214"/>
    </row>
    <row r="35" spans="1:15" ht="46.5" customHeight="1" x14ac:dyDescent="0.2">
      <c r="A35" s="207"/>
      <c r="B35" s="208" t="s">
        <v>2600</v>
      </c>
      <c r="C35" s="209">
        <f>VLOOKUP(I35,Аркуш4!Y:Z,2,FALSE)</f>
        <v>9</v>
      </c>
      <c r="D35" s="210">
        <v>5.9291999999999997E-2</v>
      </c>
      <c r="E35" s="211"/>
      <c r="F35" s="212">
        <v>0</v>
      </c>
      <c r="G35" s="211" t="s">
        <v>2538</v>
      </c>
      <c r="H35" s="211" t="s">
        <v>2587</v>
      </c>
      <c r="I35" s="213">
        <v>171856</v>
      </c>
      <c r="J35" s="27" t="s">
        <v>2161</v>
      </c>
      <c r="K35" s="213">
        <v>64106</v>
      </c>
      <c r="L35" s="211"/>
      <c r="M35" s="214"/>
      <c r="N35" s="215">
        <v>6.5880000000000001E-3</v>
      </c>
      <c r="O35" s="214"/>
    </row>
    <row r="36" spans="1:15" ht="46.5" customHeight="1" x14ac:dyDescent="0.2">
      <c r="A36" s="207"/>
      <c r="B36" s="208" t="s">
        <v>2601</v>
      </c>
      <c r="C36" s="209">
        <f>VLOOKUP(I36,Аркуш4!Y:Z,2,FALSE)</f>
        <v>3</v>
      </c>
      <c r="D36" s="210">
        <v>0</v>
      </c>
      <c r="E36" s="211"/>
      <c r="F36" s="212">
        <v>0</v>
      </c>
      <c r="G36" s="211" t="s">
        <v>2546</v>
      </c>
      <c r="H36" s="211" t="s">
        <v>2602</v>
      </c>
      <c r="I36" s="213">
        <v>171851</v>
      </c>
      <c r="J36" s="218" t="s">
        <v>2160</v>
      </c>
      <c r="K36" s="213">
        <v>64164</v>
      </c>
      <c r="L36" s="211"/>
      <c r="M36" s="214"/>
      <c r="N36" s="215"/>
      <c r="O36" s="214"/>
    </row>
    <row r="37" spans="1:15" ht="46.5" customHeight="1" x14ac:dyDescent="0.2">
      <c r="A37" s="207"/>
      <c r="B37" s="208" t="s">
        <v>2603</v>
      </c>
      <c r="C37" s="209">
        <f>VLOOKUP(I37,Аркуш4!Y:Z,2,FALSE)</f>
        <v>4</v>
      </c>
      <c r="D37" s="210">
        <v>3.9519999999999998E-3</v>
      </c>
      <c r="E37" s="211"/>
      <c r="F37" s="212">
        <v>0</v>
      </c>
      <c r="G37" s="211" t="s">
        <v>2546</v>
      </c>
      <c r="H37" s="211" t="s">
        <v>2604</v>
      </c>
      <c r="I37" s="213">
        <v>171908</v>
      </c>
      <c r="J37" s="27" t="s">
        <v>329</v>
      </c>
      <c r="K37" s="219">
        <v>58221</v>
      </c>
      <c r="L37" s="211"/>
      <c r="M37" s="214"/>
      <c r="N37" s="215">
        <v>9.8799999999999995E-4</v>
      </c>
      <c r="O37" s="214"/>
    </row>
    <row r="38" spans="1:15" ht="46.5" customHeight="1" x14ac:dyDescent="0.2">
      <c r="A38" s="207"/>
      <c r="B38" s="208" t="s">
        <v>2605</v>
      </c>
      <c r="C38" s="209">
        <f>VLOOKUP(I38,Аркуш4!Y:Z,2,FALSE)</f>
        <v>10</v>
      </c>
      <c r="D38" s="210">
        <v>9.8799999999999999E-3</v>
      </c>
      <c r="E38" s="211"/>
      <c r="F38" s="212">
        <v>0</v>
      </c>
      <c r="G38" s="211" t="s">
        <v>2546</v>
      </c>
      <c r="H38" s="211" t="s">
        <v>2606</v>
      </c>
      <c r="I38" s="213">
        <v>171909</v>
      </c>
      <c r="J38" s="27" t="s">
        <v>329</v>
      </c>
      <c r="K38" s="220">
        <v>58221</v>
      </c>
      <c r="L38" s="211"/>
      <c r="M38" s="214"/>
      <c r="N38" s="215">
        <v>9.8799999999999995E-4</v>
      </c>
      <c r="O38" s="214"/>
    </row>
    <row r="39" spans="1:15" ht="46.5" customHeight="1" x14ac:dyDescent="0.2">
      <c r="A39" s="207"/>
      <c r="B39" s="208" t="s">
        <v>2607</v>
      </c>
      <c r="C39" s="209">
        <f>VLOOKUP(I39,Аркуш4!Y:Z,2,FALSE)</f>
        <v>3</v>
      </c>
      <c r="D39" s="210">
        <v>0</v>
      </c>
      <c r="E39" s="211"/>
      <c r="F39" s="212">
        <v>0</v>
      </c>
      <c r="G39" s="211" t="s">
        <v>2538</v>
      </c>
      <c r="H39" s="211" t="s">
        <v>2608</v>
      </c>
      <c r="I39" s="213">
        <v>171911</v>
      </c>
      <c r="J39" s="27" t="s">
        <v>329</v>
      </c>
      <c r="K39" s="221">
        <v>57534</v>
      </c>
      <c r="L39" s="211"/>
      <c r="M39" s="214"/>
      <c r="N39" s="215"/>
      <c r="O39" s="214"/>
    </row>
    <row r="40" spans="1:15" ht="46.5" customHeight="1" x14ac:dyDescent="0.2">
      <c r="A40" s="207"/>
      <c r="B40" s="208" t="s">
        <v>2609</v>
      </c>
      <c r="C40" s="209">
        <f>VLOOKUP(I40,Аркуш4!Y:Z,2,FALSE)</f>
        <v>13</v>
      </c>
      <c r="D40" s="210">
        <v>0</v>
      </c>
      <c r="E40" s="211"/>
      <c r="F40" s="212">
        <v>0</v>
      </c>
      <c r="G40" s="211" t="s">
        <v>2538</v>
      </c>
      <c r="H40" s="211" t="s">
        <v>2610</v>
      </c>
      <c r="I40" s="213">
        <v>171918</v>
      </c>
      <c r="J40" s="27" t="s">
        <v>329</v>
      </c>
      <c r="K40" s="222">
        <v>56803</v>
      </c>
      <c r="L40" s="211"/>
      <c r="M40" s="214"/>
      <c r="N40" s="215"/>
      <c r="O40" s="214"/>
    </row>
    <row r="41" spans="1:15" ht="46.5" customHeight="1" x14ac:dyDescent="0.2">
      <c r="A41" s="207"/>
      <c r="B41" s="208" t="s">
        <v>2611</v>
      </c>
      <c r="C41" s="209">
        <f>VLOOKUP(I41,Аркуш4!Y:Z,2,FALSE)</f>
        <v>21</v>
      </c>
      <c r="D41" s="210">
        <v>4.8299999999999996E-2</v>
      </c>
      <c r="E41" s="211"/>
      <c r="F41" s="212">
        <v>0</v>
      </c>
      <c r="G41" s="211" t="s">
        <v>2538</v>
      </c>
      <c r="H41" s="211"/>
      <c r="I41" s="213">
        <v>171920</v>
      </c>
      <c r="J41" s="27" t="s">
        <v>329</v>
      </c>
      <c r="K41" s="213">
        <v>58720</v>
      </c>
      <c r="L41" s="211"/>
      <c r="M41" s="214"/>
      <c r="N41" s="215">
        <v>2.3E-3</v>
      </c>
      <c r="O41" s="214"/>
    </row>
    <row r="42" spans="1:15" ht="46.5" customHeight="1" x14ac:dyDescent="0.2">
      <c r="A42" s="207"/>
      <c r="B42" s="208" t="s">
        <v>2612</v>
      </c>
      <c r="C42" s="209">
        <f>VLOOKUP(I42,Аркуш4!Y:Z,2,FALSE)</f>
        <v>15</v>
      </c>
      <c r="D42" s="210">
        <v>0.14548499999999998</v>
      </c>
      <c r="E42" s="211"/>
      <c r="F42" s="212">
        <v>0</v>
      </c>
      <c r="G42" s="211" t="s">
        <v>2538</v>
      </c>
      <c r="H42" s="211" t="s">
        <v>2613</v>
      </c>
      <c r="I42" s="213">
        <v>171927</v>
      </c>
      <c r="J42" s="27" t="s">
        <v>766</v>
      </c>
      <c r="K42" s="213">
        <v>48672</v>
      </c>
      <c r="L42" s="211"/>
      <c r="M42" s="214"/>
      <c r="N42" s="215">
        <v>9.6989999999999993E-3</v>
      </c>
      <c r="O42" s="214"/>
    </row>
    <row r="43" spans="1:15" ht="46.5" customHeight="1" x14ac:dyDescent="0.2">
      <c r="A43" s="207"/>
      <c r="B43" s="208" t="s">
        <v>2614</v>
      </c>
      <c r="C43" s="209">
        <f>VLOOKUP(I43,Аркуш4!Y:Z,2,FALSE)</f>
        <v>5</v>
      </c>
      <c r="D43" s="210">
        <v>7.4999999999999997E-2</v>
      </c>
      <c r="E43" s="211"/>
      <c r="F43" s="212">
        <v>0</v>
      </c>
      <c r="G43" s="211" t="s">
        <v>2538</v>
      </c>
      <c r="H43" s="211" t="s">
        <v>2615</v>
      </c>
      <c r="I43" s="213">
        <v>171928</v>
      </c>
      <c r="J43" s="27" t="s">
        <v>329</v>
      </c>
      <c r="K43" s="213">
        <v>55949</v>
      </c>
      <c r="L43" s="211"/>
      <c r="M43" s="214"/>
      <c r="N43" s="215">
        <v>1.4999999999999999E-2</v>
      </c>
      <c r="O43" s="214"/>
    </row>
    <row r="44" spans="1:15" ht="46.5" customHeight="1" x14ac:dyDescent="0.2">
      <c r="A44" s="207"/>
      <c r="B44" s="208" t="s">
        <v>2616</v>
      </c>
      <c r="C44" s="209">
        <f>VLOOKUP(I44,Аркуш4!Y:Z,2,FALSE)</f>
        <v>5</v>
      </c>
      <c r="D44" s="210">
        <v>1.932E-2</v>
      </c>
      <c r="E44" s="211"/>
      <c r="F44" s="212">
        <v>0</v>
      </c>
      <c r="G44" s="211" t="s">
        <v>2538</v>
      </c>
      <c r="H44" s="211" t="s">
        <v>2617</v>
      </c>
      <c r="I44" s="213">
        <v>171929</v>
      </c>
      <c r="J44" s="27" t="s">
        <v>329</v>
      </c>
      <c r="K44" s="223">
        <v>55975</v>
      </c>
      <c r="L44" s="211"/>
      <c r="M44" s="214"/>
      <c r="N44" s="215">
        <v>3.8639999999999998E-3</v>
      </c>
      <c r="O44" s="214"/>
    </row>
    <row r="45" spans="1:15" ht="46.5" customHeight="1" x14ac:dyDescent="0.2">
      <c r="A45" s="207"/>
      <c r="B45" s="208" t="s">
        <v>2618</v>
      </c>
      <c r="C45" s="209">
        <f>VLOOKUP(I45,Аркуш4!Y:Z,2,FALSE)</f>
        <v>2</v>
      </c>
      <c r="D45" s="210">
        <v>7.7279999999999996E-3</v>
      </c>
      <c r="E45" s="211"/>
      <c r="F45" s="212">
        <v>0</v>
      </c>
      <c r="G45" s="211" t="s">
        <v>2538</v>
      </c>
      <c r="H45" s="211"/>
      <c r="I45" s="213">
        <v>171933</v>
      </c>
      <c r="J45" s="27" t="s">
        <v>329</v>
      </c>
      <c r="K45" s="224">
        <v>55975</v>
      </c>
      <c r="L45" s="211"/>
      <c r="M45" s="214"/>
      <c r="N45" s="215">
        <v>3.8639999999999998E-3</v>
      </c>
      <c r="O45" s="214"/>
    </row>
    <row r="46" spans="1:15" ht="46.5" customHeight="1" x14ac:dyDescent="0.2">
      <c r="A46" s="207"/>
      <c r="B46" s="208" t="s">
        <v>2619</v>
      </c>
      <c r="C46" s="209">
        <f>VLOOKUP(I46,Аркуш4!Y:Z,2,FALSE)</f>
        <v>4</v>
      </c>
      <c r="D46" s="210">
        <v>1.7479999999999999E-2</v>
      </c>
      <c r="E46" s="211"/>
      <c r="F46" s="212">
        <v>0</v>
      </c>
      <c r="G46" s="211" t="s">
        <v>2546</v>
      </c>
      <c r="H46" s="211"/>
      <c r="I46" s="213">
        <v>171938</v>
      </c>
      <c r="J46" s="27" t="s">
        <v>329</v>
      </c>
      <c r="K46" s="213">
        <v>58523</v>
      </c>
      <c r="L46" s="211"/>
      <c r="M46" s="214"/>
      <c r="N46" s="215">
        <v>4.3699999999999998E-3</v>
      </c>
      <c r="O46" s="214"/>
    </row>
    <row r="47" spans="1:15" ht="46.5" customHeight="1" x14ac:dyDescent="0.2">
      <c r="A47" s="207"/>
      <c r="B47" s="208" t="s">
        <v>2620</v>
      </c>
      <c r="C47" s="209">
        <f>VLOOKUP(I47,Аркуш4!Y:Z,2,FALSE)</f>
        <v>14</v>
      </c>
      <c r="D47" s="210">
        <v>0</v>
      </c>
      <c r="E47" s="211"/>
      <c r="F47" s="212">
        <v>0</v>
      </c>
      <c r="G47" s="211" t="s">
        <v>2538</v>
      </c>
      <c r="H47" s="211"/>
      <c r="I47" s="213">
        <v>171943</v>
      </c>
      <c r="J47" s="27" t="s">
        <v>329</v>
      </c>
      <c r="K47" s="225">
        <v>58263</v>
      </c>
      <c r="L47" s="211"/>
      <c r="M47" s="214"/>
      <c r="N47" s="215"/>
      <c r="O47" s="214"/>
    </row>
    <row r="48" spans="1:15" ht="46.5" customHeight="1" x14ac:dyDescent="0.2">
      <c r="A48" s="207"/>
      <c r="B48" s="208" t="s">
        <v>2621</v>
      </c>
      <c r="C48" s="209">
        <f>VLOOKUP(I48,Аркуш4!Y:Z,2,FALSE)</f>
        <v>7</v>
      </c>
      <c r="D48" s="210">
        <v>0</v>
      </c>
      <c r="E48" s="211"/>
      <c r="F48" s="212">
        <v>0</v>
      </c>
      <c r="G48" s="211" t="s">
        <v>2538</v>
      </c>
      <c r="H48" s="211"/>
      <c r="I48" s="213">
        <v>171944</v>
      </c>
      <c r="J48" s="27" t="s">
        <v>329</v>
      </c>
      <c r="K48" s="226">
        <v>58263</v>
      </c>
      <c r="L48" s="211"/>
      <c r="M48" s="214"/>
      <c r="N48" s="215"/>
      <c r="O48" s="214"/>
    </row>
    <row r="49" spans="1:15" ht="46.5" customHeight="1" x14ac:dyDescent="0.2">
      <c r="A49" s="207"/>
      <c r="B49" s="208" t="s">
        <v>2622</v>
      </c>
      <c r="C49" s="209">
        <f>VLOOKUP(I49,Аркуш4!Y:Z,2,FALSE)</f>
        <v>13</v>
      </c>
      <c r="D49" s="210">
        <v>0</v>
      </c>
      <c r="E49" s="211"/>
      <c r="F49" s="212">
        <v>0</v>
      </c>
      <c r="G49" s="211" t="s">
        <v>2538</v>
      </c>
      <c r="H49" s="211"/>
      <c r="I49" s="213">
        <v>171945</v>
      </c>
      <c r="J49" s="27" t="s">
        <v>329</v>
      </c>
      <c r="K49" s="227">
        <v>58263</v>
      </c>
      <c r="L49" s="211"/>
      <c r="M49" s="214"/>
      <c r="N49" s="215"/>
      <c r="O49" s="214"/>
    </row>
    <row r="50" spans="1:15" ht="46.5" customHeight="1" x14ac:dyDescent="0.2">
      <c r="A50" s="207"/>
      <c r="B50" s="208" t="s">
        <v>2623</v>
      </c>
      <c r="C50" s="209">
        <f>VLOOKUP(I50,Аркуш4!Y:Z,2,FALSE)</f>
        <v>20</v>
      </c>
      <c r="D50" s="210">
        <v>0.38375999999999999</v>
      </c>
      <c r="E50" s="211"/>
      <c r="F50" s="212">
        <v>0</v>
      </c>
      <c r="G50" s="211" t="s">
        <v>2538</v>
      </c>
      <c r="H50" s="211" t="s">
        <v>2624</v>
      </c>
      <c r="I50" s="213">
        <v>171946</v>
      </c>
      <c r="J50" s="27" t="s">
        <v>329</v>
      </c>
      <c r="K50" s="226">
        <v>57288</v>
      </c>
      <c r="L50" s="211"/>
      <c r="M50" s="214"/>
      <c r="N50" s="215">
        <v>1.9188E-2</v>
      </c>
      <c r="O50" s="214"/>
    </row>
    <row r="51" spans="1:15" ht="46.5" customHeight="1" x14ac:dyDescent="0.2">
      <c r="A51" s="207"/>
      <c r="B51" s="208" t="s">
        <v>2625</v>
      </c>
      <c r="C51" s="209">
        <f>VLOOKUP(I51,Аркуш4!Y:Z,2,FALSE)</f>
        <v>5</v>
      </c>
      <c r="D51" s="210">
        <v>0</v>
      </c>
      <c r="E51" s="211"/>
      <c r="F51" s="212">
        <v>0</v>
      </c>
      <c r="G51" s="211" t="s">
        <v>2538</v>
      </c>
      <c r="H51" s="211" t="s">
        <v>2626</v>
      </c>
      <c r="I51" s="213">
        <v>171947</v>
      </c>
      <c r="J51" s="27" t="s">
        <v>329</v>
      </c>
      <c r="K51" s="219">
        <v>57291</v>
      </c>
      <c r="L51" s="211"/>
      <c r="M51" s="214"/>
      <c r="N51" s="215"/>
      <c r="O51" s="214"/>
    </row>
    <row r="52" spans="1:15" ht="46.5" customHeight="1" x14ac:dyDescent="0.2">
      <c r="A52" s="207"/>
      <c r="B52" s="208" t="s">
        <v>2627</v>
      </c>
      <c r="C52" s="209">
        <f>VLOOKUP(I52,Аркуш4!Y:Z,2,FALSE)</f>
        <v>15</v>
      </c>
      <c r="D52" s="210">
        <v>0.1656</v>
      </c>
      <c r="E52" s="211"/>
      <c r="F52" s="212">
        <v>0</v>
      </c>
      <c r="G52" s="211" t="s">
        <v>2538</v>
      </c>
      <c r="H52" s="211" t="s">
        <v>2628</v>
      </c>
      <c r="I52" s="213">
        <v>171950</v>
      </c>
      <c r="J52" s="27" t="s">
        <v>1801</v>
      </c>
      <c r="K52" s="213">
        <v>69625</v>
      </c>
      <c r="L52" s="211"/>
      <c r="M52" s="214"/>
      <c r="N52" s="215">
        <v>1.1039999999999999E-2</v>
      </c>
      <c r="O52" s="214"/>
    </row>
    <row r="53" spans="1:15" ht="46.5" customHeight="1" x14ac:dyDescent="0.2">
      <c r="A53" s="207"/>
      <c r="B53" s="208" t="s">
        <v>2629</v>
      </c>
      <c r="C53" s="209">
        <f>VLOOKUP(I53,Аркуш4!Y:Z,2,FALSE)</f>
        <v>1</v>
      </c>
      <c r="D53" s="210">
        <v>1.7711999999999999E-2</v>
      </c>
      <c r="E53" s="211"/>
      <c r="F53" s="212">
        <v>0</v>
      </c>
      <c r="G53" s="211" t="s">
        <v>2538</v>
      </c>
      <c r="H53" s="211" t="s">
        <v>2630</v>
      </c>
      <c r="I53" s="213">
        <v>171953</v>
      </c>
      <c r="J53" s="218" t="s">
        <v>329</v>
      </c>
      <c r="K53" s="220">
        <v>57294</v>
      </c>
      <c r="L53" s="211"/>
      <c r="M53" s="214"/>
      <c r="N53" s="215">
        <v>1.7711999999999999E-2</v>
      </c>
      <c r="O53" s="214"/>
    </row>
    <row r="54" spans="1:15" ht="46.5" customHeight="1" x14ac:dyDescent="0.2">
      <c r="A54" s="207"/>
      <c r="B54" s="208" t="s">
        <v>2631</v>
      </c>
      <c r="C54" s="209">
        <f>VLOOKUP(I54,Аркуш4!Y:Z,2,FALSE)</f>
        <v>14</v>
      </c>
      <c r="D54" s="210">
        <v>8.3348999999999993E-2</v>
      </c>
      <c r="E54" s="211"/>
      <c r="F54" s="212">
        <v>0</v>
      </c>
      <c r="G54" s="211" t="s">
        <v>2538</v>
      </c>
      <c r="H54" s="211" t="s">
        <v>2587</v>
      </c>
      <c r="I54" s="213">
        <v>171954</v>
      </c>
      <c r="J54" s="27" t="s">
        <v>329</v>
      </c>
      <c r="K54" s="220">
        <v>57564</v>
      </c>
      <c r="L54" s="211"/>
      <c r="M54" s="214"/>
      <c r="N54" s="215">
        <v>5.9534999999999996E-3</v>
      </c>
      <c r="O54" s="214"/>
    </row>
    <row r="55" spans="1:15" ht="46.5" customHeight="1" x14ac:dyDescent="0.2">
      <c r="A55" s="207"/>
      <c r="B55" s="208" t="s">
        <v>2632</v>
      </c>
      <c r="C55" s="209">
        <f>VLOOKUP(I55,Аркуш4!Y:Z,2,FALSE)</f>
        <v>7</v>
      </c>
      <c r="D55" s="210">
        <v>0.44470965000000001</v>
      </c>
      <c r="E55" s="211"/>
      <c r="F55" s="212">
        <v>0</v>
      </c>
      <c r="G55" s="211" t="s">
        <v>2538</v>
      </c>
      <c r="H55" s="211" t="s">
        <v>2633</v>
      </c>
      <c r="I55" s="213">
        <v>171956</v>
      </c>
      <c r="J55" s="27" t="s">
        <v>329</v>
      </c>
      <c r="K55" s="226">
        <v>57297</v>
      </c>
      <c r="L55" s="211"/>
      <c r="M55" s="214"/>
      <c r="N55" s="215">
        <v>6.3529950000000002E-2</v>
      </c>
      <c r="O55" s="214"/>
    </row>
    <row r="56" spans="1:15" ht="46.5" customHeight="1" x14ac:dyDescent="0.2">
      <c r="A56" s="207"/>
      <c r="B56" s="208" t="s">
        <v>2634</v>
      </c>
      <c r="C56" s="209">
        <f>VLOOKUP(I56,Аркуш4!Y:Z,2,FALSE)</f>
        <v>3</v>
      </c>
      <c r="D56" s="210">
        <v>0</v>
      </c>
      <c r="E56" s="211"/>
      <c r="F56" s="212">
        <v>0</v>
      </c>
      <c r="G56" s="211" t="s">
        <v>2546</v>
      </c>
      <c r="H56" s="211" t="s">
        <v>2635</v>
      </c>
      <c r="I56" s="213">
        <v>171961</v>
      </c>
      <c r="J56" s="27" t="s">
        <v>329</v>
      </c>
      <c r="K56" s="228">
        <v>58053</v>
      </c>
      <c r="L56" s="211"/>
      <c r="M56" s="214"/>
      <c r="N56" s="215"/>
      <c r="O56" s="214"/>
    </row>
    <row r="57" spans="1:15" ht="46.5" customHeight="1" x14ac:dyDescent="0.2">
      <c r="A57" s="207"/>
      <c r="B57" s="208" t="s">
        <v>2636</v>
      </c>
      <c r="C57" s="209">
        <f>VLOOKUP(I57,Аркуш4!Y:Z,2,FALSE)</f>
        <v>140</v>
      </c>
      <c r="D57" s="210">
        <v>0</v>
      </c>
      <c r="E57" s="211"/>
      <c r="F57" s="212">
        <v>0</v>
      </c>
      <c r="G57" s="211" t="s">
        <v>2538</v>
      </c>
      <c r="H57" s="211" t="s">
        <v>2637</v>
      </c>
      <c r="I57" s="213">
        <v>171874</v>
      </c>
      <c r="J57" s="27" t="s">
        <v>28</v>
      </c>
      <c r="K57" s="213">
        <v>28053</v>
      </c>
      <c r="L57" s="211"/>
      <c r="M57" s="214"/>
      <c r="N57" s="215"/>
      <c r="O57" s="214"/>
    </row>
    <row r="58" spans="1:15" ht="46.5" customHeight="1" x14ac:dyDescent="0.2">
      <c r="A58" s="207"/>
      <c r="B58" s="208" t="s">
        <v>2638</v>
      </c>
      <c r="C58" s="209">
        <f>VLOOKUP(I58,Аркуш4!Y:Z,2,FALSE)</f>
        <v>35</v>
      </c>
      <c r="D58" s="210">
        <v>0.37975000000000003</v>
      </c>
      <c r="E58" s="211"/>
      <c r="F58" s="212">
        <v>0</v>
      </c>
      <c r="G58" s="211" t="s">
        <v>2546</v>
      </c>
      <c r="H58" s="211" t="s">
        <v>2639</v>
      </c>
      <c r="I58" s="213">
        <v>172006</v>
      </c>
      <c r="J58" s="27" t="s">
        <v>2159</v>
      </c>
      <c r="K58" s="216">
        <v>75064</v>
      </c>
      <c r="L58" s="211"/>
      <c r="M58" s="214"/>
      <c r="N58" s="215">
        <v>1.085E-2</v>
      </c>
      <c r="O58" s="214"/>
    </row>
    <row r="59" spans="1:15" ht="46.5" customHeight="1" x14ac:dyDescent="0.2">
      <c r="A59" s="207"/>
      <c r="B59" s="208" t="s">
        <v>2640</v>
      </c>
      <c r="C59" s="209">
        <f>VLOOKUP(I59,Аркуш4!Y:Z,2,FALSE)</f>
        <v>19</v>
      </c>
      <c r="D59" s="210">
        <v>0.125248</v>
      </c>
      <c r="E59" s="211"/>
      <c r="F59" s="212">
        <v>0</v>
      </c>
      <c r="G59" s="211" t="s">
        <v>2546</v>
      </c>
      <c r="H59" s="211" t="s">
        <v>2641</v>
      </c>
      <c r="I59" s="213">
        <v>171888</v>
      </c>
      <c r="J59" s="27" t="s">
        <v>329</v>
      </c>
      <c r="K59" s="213">
        <v>72060</v>
      </c>
      <c r="L59" s="211"/>
      <c r="M59" s="214"/>
      <c r="N59" s="215">
        <v>6.5919999999999998E-3</v>
      </c>
      <c r="O59" s="214"/>
    </row>
    <row r="60" spans="1:15" ht="46.5" customHeight="1" x14ac:dyDescent="0.2">
      <c r="A60" s="207"/>
      <c r="B60" s="208" t="s">
        <v>2642</v>
      </c>
      <c r="C60" s="209">
        <f>VLOOKUP(I60,Аркуш4!Y:Z,2,FALSE)</f>
        <v>72</v>
      </c>
      <c r="D60" s="210">
        <v>0.22464000000000001</v>
      </c>
      <c r="E60" s="211"/>
      <c r="F60" s="212">
        <v>0</v>
      </c>
      <c r="G60" s="211" t="s">
        <v>2538</v>
      </c>
      <c r="H60" s="211" t="s">
        <v>2643</v>
      </c>
      <c r="I60" s="213">
        <v>171884</v>
      </c>
      <c r="J60" s="27" t="s">
        <v>329</v>
      </c>
      <c r="K60" s="229">
        <v>56590</v>
      </c>
      <c r="L60" s="211"/>
      <c r="M60" s="214"/>
      <c r="N60" s="215">
        <v>3.1199999999999999E-3</v>
      </c>
      <c r="O60" s="214"/>
    </row>
    <row r="61" spans="1:15" ht="46.5" customHeight="1" x14ac:dyDescent="0.2">
      <c r="A61" s="207"/>
      <c r="B61" s="208" t="s">
        <v>2644</v>
      </c>
      <c r="C61" s="209">
        <f>VLOOKUP(I61,Аркуш4!Y:Z,2,FALSE)</f>
        <v>15</v>
      </c>
      <c r="D61" s="210">
        <v>3.3000000000000002E-2</v>
      </c>
      <c r="E61" s="211"/>
      <c r="F61" s="212">
        <v>0</v>
      </c>
      <c r="G61" s="211" t="s">
        <v>2546</v>
      </c>
      <c r="H61" s="211" t="s">
        <v>2606</v>
      </c>
      <c r="I61" s="213">
        <v>171886</v>
      </c>
      <c r="J61" s="27" t="s">
        <v>329</v>
      </c>
      <c r="K61" s="211" t="s">
        <v>695</v>
      </c>
      <c r="L61" s="211"/>
      <c r="M61" s="214"/>
      <c r="N61" s="215">
        <v>2.2000000000000001E-3</v>
      </c>
      <c r="O61" s="214"/>
    </row>
    <row r="62" spans="1:15" ht="46.5" customHeight="1" x14ac:dyDescent="0.2">
      <c r="A62" s="207"/>
      <c r="B62" s="208" t="s">
        <v>2645</v>
      </c>
      <c r="C62" s="209">
        <f>VLOOKUP(I62,Аркуш4!Y:Z,2,FALSE)</f>
        <v>207</v>
      </c>
      <c r="D62" s="210">
        <v>0.115506</v>
      </c>
      <c r="E62" s="211"/>
      <c r="F62" s="212">
        <v>0</v>
      </c>
      <c r="G62" s="211" t="s">
        <v>2538</v>
      </c>
      <c r="H62" s="211" t="s">
        <v>2646</v>
      </c>
      <c r="I62" s="213">
        <v>171892</v>
      </c>
      <c r="J62" s="27" t="s">
        <v>329</v>
      </c>
      <c r="K62" s="213">
        <v>59030</v>
      </c>
      <c r="L62" s="211"/>
      <c r="M62" s="214"/>
      <c r="N62" s="215">
        <v>5.5800000000000001E-4</v>
      </c>
      <c r="O62" s="214"/>
    </row>
    <row r="63" spans="1:15" ht="46.5" customHeight="1" x14ac:dyDescent="0.2">
      <c r="A63" s="207"/>
      <c r="B63" s="208" t="s">
        <v>2647</v>
      </c>
      <c r="C63" s="209">
        <f>VLOOKUP(I63,Аркуш4!Y:Z,2,FALSE)</f>
        <v>14</v>
      </c>
      <c r="D63" s="210">
        <v>0.39513599999999999</v>
      </c>
      <c r="E63" s="211"/>
      <c r="F63" s="212">
        <v>0</v>
      </c>
      <c r="G63" s="211" t="s">
        <v>2538</v>
      </c>
      <c r="H63" s="211" t="s">
        <v>2648</v>
      </c>
      <c r="I63" s="213">
        <v>171896</v>
      </c>
      <c r="J63" s="27" t="s">
        <v>766</v>
      </c>
      <c r="K63" s="230">
        <v>48265</v>
      </c>
      <c r="L63" s="211"/>
      <c r="M63" s="214"/>
      <c r="N63" s="215">
        <v>2.8223999999999999E-2</v>
      </c>
      <c r="O63" s="214"/>
    </row>
    <row r="64" spans="1:15" ht="46.5" customHeight="1" x14ac:dyDescent="0.2">
      <c r="A64" s="207"/>
      <c r="B64" s="208" t="s">
        <v>2649</v>
      </c>
      <c r="C64" s="209">
        <f>VLOOKUP(I64,Аркуш4!Y:Z,2,FALSE)</f>
        <v>33</v>
      </c>
      <c r="D64" s="210">
        <v>9.3785999999999994E-2</v>
      </c>
      <c r="E64" s="211"/>
      <c r="F64" s="212">
        <v>0</v>
      </c>
      <c r="G64" s="211" t="s">
        <v>2538</v>
      </c>
      <c r="H64" s="211" t="s">
        <v>2650</v>
      </c>
      <c r="I64" s="213">
        <v>171899</v>
      </c>
      <c r="J64" s="27" t="s">
        <v>766</v>
      </c>
      <c r="K64" s="231">
        <v>59460</v>
      </c>
      <c r="L64" s="211"/>
      <c r="M64" s="214"/>
      <c r="N64" s="215">
        <v>2.8419999999999999E-3</v>
      </c>
      <c r="O64" s="214"/>
    </row>
    <row r="65" spans="1:15" ht="46.5" customHeight="1" x14ac:dyDescent="0.2">
      <c r="A65" s="207"/>
      <c r="B65" s="208" t="s">
        <v>2651</v>
      </c>
      <c r="C65" s="209">
        <f>VLOOKUP(I65,Аркуш4!Y:Z,2,FALSE)</f>
        <v>3</v>
      </c>
      <c r="D65" s="210">
        <v>1.1592E-2</v>
      </c>
      <c r="E65" s="211"/>
      <c r="F65" s="212">
        <v>0</v>
      </c>
      <c r="G65" s="211" t="s">
        <v>2538</v>
      </c>
      <c r="H65" s="211" t="s">
        <v>2652</v>
      </c>
      <c r="I65" s="213">
        <v>171712</v>
      </c>
      <c r="J65" s="27" t="s">
        <v>329</v>
      </c>
      <c r="K65" s="232">
        <v>55977</v>
      </c>
      <c r="L65" s="211"/>
      <c r="M65" s="214"/>
      <c r="N65" s="215">
        <v>3.8639999999999998E-3</v>
      </c>
      <c r="O65" s="214"/>
    </row>
    <row r="66" spans="1:15" ht="46.5" customHeight="1" x14ac:dyDescent="0.2">
      <c r="A66" s="207"/>
      <c r="B66" s="208" t="s">
        <v>2653</v>
      </c>
      <c r="C66" s="209">
        <f>VLOOKUP(I66,Аркуш4!Y:Z,2,FALSE)</f>
        <v>3</v>
      </c>
      <c r="D66" s="210">
        <v>0</v>
      </c>
      <c r="E66" s="211"/>
      <c r="F66" s="212">
        <v>0</v>
      </c>
      <c r="G66" s="211" t="s">
        <v>2538</v>
      </c>
      <c r="H66" s="211"/>
      <c r="I66" s="213">
        <v>171713</v>
      </c>
      <c r="J66" s="27" t="s">
        <v>329</v>
      </c>
      <c r="K66" s="233">
        <v>55977</v>
      </c>
      <c r="L66" s="211"/>
      <c r="M66" s="214"/>
      <c r="N66" s="215"/>
      <c r="O66" s="214"/>
    </row>
    <row r="67" spans="1:15" ht="46.5" customHeight="1" x14ac:dyDescent="0.2">
      <c r="A67" s="207"/>
      <c r="B67" s="208" t="s">
        <v>2654</v>
      </c>
      <c r="C67" s="209">
        <f>VLOOKUP(I67,Аркуш4!Y:Z,2,FALSE)</f>
        <v>17</v>
      </c>
      <c r="D67" s="210">
        <v>7.8336000000000003E-2</v>
      </c>
      <c r="E67" s="211"/>
      <c r="F67" s="212">
        <v>0</v>
      </c>
      <c r="G67" s="211" t="s">
        <v>2538</v>
      </c>
      <c r="H67" s="211" t="s">
        <v>2655</v>
      </c>
      <c r="I67" s="213">
        <v>171725</v>
      </c>
      <c r="J67" s="27" t="s">
        <v>329</v>
      </c>
      <c r="K67" s="216">
        <v>44039</v>
      </c>
      <c r="L67" s="211"/>
      <c r="M67" s="214"/>
      <c r="N67" s="215">
        <v>4.6080000000000001E-3</v>
      </c>
      <c r="O67" s="214"/>
    </row>
    <row r="68" spans="1:15" ht="46.5" customHeight="1" x14ac:dyDescent="0.2">
      <c r="A68" s="207"/>
      <c r="B68" s="208" t="s">
        <v>2656</v>
      </c>
      <c r="C68" s="209">
        <f>VLOOKUP(I68,Аркуш4!Y:Z,2,FALSE)</f>
        <v>7</v>
      </c>
      <c r="D68" s="210">
        <v>6.615E-2</v>
      </c>
      <c r="E68" s="211"/>
      <c r="F68" s="212">
        <v>0</v>
      </c>
      <c r="G68" s="211" t="s">
        <v>2538</v>
      </c>
      <c r="H68" s="211" t="s">
        <v>2657</v>
      </c>
      <c r="I68" s="213">
        <v>171735</v>
      </c>
      <c r="J68" s="27" t="s">
        <v>329</v>
      </c>
      <c r="K68" s="216">
        <v>52246</v>
      </c>
      <c r="L68" s="211"/>
      <c r="M68" s="214"/>
      <c r="N68" s="215">
        <v>9.4500000000000001E-3</v>
      </c>
      <c r="O68" s="214"/>
    </row>
    <row r="69" spans="1:15" ht="46.5" customHeight="1" x14ac:dyDescent="0.2">
      <c r="A69" s="207"/>
      <c r="B69" s="208" t="s">
        <v>2658</v>
      </c>
      <c r="C69" s="209">
        <f>VLOOKUP(I69,Аркуш4!Y:Z,2,FALSE)</f>
        <v>1</v>
      </c>
      <c r="D69" s="210">
        <v>2.0281250000000001E-2</v>
      </c>
      <c r="E69" s="211"/>
      <c r="F69" s="212">
        <v>0</v>
      </c>
      <c r="G69" s="211" t="s">
        <v>2546</v>
      </c>
      <c r="H69" s="211"/>
      <c r="I69" s="213">
        <v>171737</v>
      </c>
      <c r="J69" s="27" t="s">
        <v>329</v>
      </c>
      <c r="K69" s="216">
        <v>52259</v>
      </c>
      <c r="L69" s="211"/>
      <c r="M69" s="214"/>
      <c r="N69" s="215">
        <v>2.0281250000000001E-2</v>
      </c>
      <c r="O69" s="214"/>
    </row>
    <row r="70" spans="1:15" ht="46.5" customHeight="1" x14ac:dyDescent="0.2">
      <c r="A70" s="207"/>
      <c r="B70" s="208" t="s">
        <v>2659</v>
      </c>
      <c r="C70" s="209">
        <f>VLOOKUP(I70,Аркуш4!Y:Z,2,FALSE)</f>
        <v>6</v>
      </c>
      <c r="D70" s="210">
        <v>0</v>
      </c>
      <c r="E70" s="211"/>
      <c r="F70" s="212">
        <v>0</v>
      </c>
      <c r="G70" s="211" t="s">
        <v>2538</v>
      </c>
      <c r="H70" s="211"/>
      <c r="I70" s="213">
        <v>173450</v>
      </c>
      <c r="J70" s="27" t="s">
        <v>28</v>
      </c>
      <c r="K70" s="213">
        <v>11848</v>
      </c>
      <c r="L70" s="211"/>
      <c r="M70" s="214"/>
      <c r="N70" s="215"/>
      <c r="O70" s="214"/>
    </row>
    <row r="71" spans="1:15" ht="46.5" customHeight="1" x14ac:dyDescent="0.2">
      <c r="A71" s="207"/>
      <c r="B71" s="208" t="s">
        <v>2660</v>
      </c>
      <c r="C71" s="209">
        <f>VLOOKUP(I71,Аркуш4!Y:Z,2,FALSE)</f>
        <v>2</v>
      </c>
      <c r="D71" s="210">
        <v>0</v>
      </c>
      <c r="E71" s="211"/>
      <c r="F71" s="212">
        <v>0</v>
      </c>
      <c r="G71" s="211" t="s">
        <v>2546</v>
      </c>
      <c r="H71" s="211" t="s">
        <v>2606</v>
      </c>
      <c r="I71" s="213">
        <v>171791</v>
      </c>
      <c r="J71" s="27" t="s">
        <v>329</v>
      </c>
      <c r="K71" s="211" t="s">
        <v>436</v>
      </c>
      <c r="L71" s="211"/>
      <c r="M71" s="214"/>
      <c r="N71" s="215"/>
      <c r="O71" s="214"/>
    </row>
    <row r="72" spans="1:15" ht="46.5" customHeight="1" x14ac:dyDescent="0.2">
      <c r="A72" s="207"/>
      <c r="B72" s="208" t="s">
        <v>2661</v>
      </c>
      <c r="C72" s="209">
        <f>VLOOKUP(I72,Аркуш4!Y:Z,2,FALSE)</f>
        <v>5</v>
      </c>
      <c r="D72" s="210">
        <v>8.0000000000000002E-3</v>
      </c>
      <c r="E72" s="211"/>
      <c r="F72" s="212">
        <v>0</v>
      </c>
      <c r="G72" s="211" t="s">
        <v>2546</v>
      </c>
      <c r="H72" s="211" t="s">
        <v>2662</v>
      </c>
      <c r="I72" s="213">
        <v>171807</v>
      </c>
      <c r="J72" s="27" t="s">
        <v>329</v>
      </c>
      <c r="K72" s="211" t="s">
        <v>692</v>
      </c>
      <c r="L72" s="211"/>
      <c r="M72" s="214"/>
      <c r="N72" s="215">
        <v>1.6000000000000001E-3</v>
      </c>
      <c r="O72" s="214"/>
    </row>
    <row r="73" spans="1:15" ht="46.5" customHeight="1" x14ac:dyDescent="0.2">
      <c r="A73" s="207"/>
      <c r="B73" s="208" t="s">
        <v>2663</v>
      </c>
      <c r="C73" s="209">
        <f>VLOOKUP(I73,Аркуш4!Y:Z,2,FALSE)</f>
        <v>4</v>
      </c>
      <c r="D73" s="210">
        <v>7.7999999999999996E-3</v>
      </c>
      <c r="E73" s="211"/>
      <c r="F73" s="212">
        <v>0</v>
      </c>
      <c r="G73" s="211" t="s">
        <v>2546</v>
      </c>
      <c r="H73" s="211" t="s">
        <v>2664</v>
      </c>
      <c r="I73" s="213">
        <v>171813</v>
      </c>
      <c r="J73" s="27" t="s">
        <v>329</v>
      </c>
      <c r="K73" s="216">
        <v>52241</v>
      </c>
      <c r="L73" s="211"/>
      <c r="M73" s="214"/>
      <c r="N73" s="215">
        <v>1.9499999999999999E-3</v>
      </c>
      <c r="O73" s="214"/>
    </row>
    <row r="74" spans="1:15" ht="46.5" customHeight="1" x14ac:dyDescent="0.2">
      <c r="A74" s="207"/>
      <c r="B74" s="208" t="s">
        <v>2665</v>
      </c>
      <c r="C74" s="209">
        <f>VLOOKUP(I74,Аркуш4!Y:Z,2,FALSE)</f>
        <v>2</v>
      </c>
      <c r="D74" s="210">
        <v>8.25E-4</v>
      </c>
      <c r="E74" s="211"/>
      <c r="F74" s="212">
        <v>0</v>
      </c>
      <c r="G74" s="211" t="s">
        <v>2546</v>
      </c>
      <c r="H74" s="211"/>
      <c r="I74" s="213">
        <v>171818</v>
      </c>
      <c r="J74" s="27" t="s">
        <v>2162</v>
      </c>
      <c r="K74" s="211" t="s">
        <v>1732</v>
      </c>
      <c r="L74" s="211"/>
      <c r="M74" s="214"/>
      <c r="N74" s="215">
        <v>4.125E-4</v>
      </c>
      <c r="O74" s="214"/>
    </row>
    <row r="75" spans="1:15" ht="46.5" customHeight="1" x14ac:dyDescent="0.2">
      <c r="A75" s="207"/>
      <c r="B75" s="208" t="s">
        <v>2666</v>
      </c>
      <c r="C75" s="209">
        <f>VLOOKUP(I75,Аркуш4!Y:Z,2,FALSE)</f>
        <v>17</v>
      </c>
      <c r="D75" s="210">
        <v>0.27616499999999999</v>
      </c>
      <c r="E75" s="211"/>
      <c r="F75" s="212">
        <v>0</v>
      </c>
      <c r="G75" s="211" t="s">
        <v>2538</v>
      </c>
      <c r="H75" s="211" t="s">
        <v>2667</v>
      </c>
      <c r="I75" s="213">
        <v>171833</v>
      </c>
      <c r="J75" s="27" t="s">
        <v>1801</v>
      </c>
      <c r="K75" s="216">
        <v>68065</v>
      </c>
      <c r="L75" s="211"/>
      <c r="M75" s="214"/>
      <c r="N75" s="215">
        <v>1.6244999999999999E-2</v>
      </c>
      <c r="O75" s="214"/>
    </row>
    <row r="76" spans="1:15" ht="46.5" customHeight="1" x14ac:dyDescent="0.2">
      <c r="A76" s="207"/>
      <c r="B76" s="208" t="s">
        <v>2668</v>
      </c>
      <c r="C76" s="209">
        <f>VLOOKUP(I76,Аркуш4!Y:Z,2,FALSE)</f>
        <v>88</v>
      </c>
      <c r="D76" s="210">
        <v>1.0923879999999999</v>
      </c>
      <c r="E76" s="211"/>
      <c r="F76" s="212">
        <v>0</v>
      </c>
      <c r="G76" s="211" t="s">
        <v>2546</v>
      </c>
      <c r="H76" s="211" t="s">
        <v>2587</v>
      </c>
      <c r="I76" s="213">
        <v>171846</v>
      </c>
      <c r="J76" s="27" t="s">
        <v>2161</v>
      </c>
      <c r="K76" s="213">
        <v>64109</v>
      </c>
      <c r="L76" s="211"/>
      <c r="M76" s="214"/>
      <c r="N76" s="215">
        <v>1.2413499999999999E-2</v>
      </c>
      <c r="O76" s="214"/>
    </row>
    <row r="77" spans="1:15" ht="46.5" customHeight="1" x14ac:dyDescent="0.2">
      <c r="A77" s="207"/>
      <c r="B77" s="208" t="s">
        <v>2669</v>
      </c>
      <c r="C77" s="209">
        <f>VLOOKUP(I77,Аркуш4!Y:Z,2,FALSE)</f>
        <v>11</v>
      </c>
      <c r="D77" s="210">
        <v>0.55862400000000001</v>
      </c>
      <c r="E77" s="211"/>
      <c r="F77" s="212">
        <v>0</v>
      </c>
      <c r="G77" s="211" t="s">
        <v>2546</v>
      </c>
      <c r="H77" s="211"/>
      <c r="I77" s="213">
        <v>172071</v>
      </c>
      <c r="J77" s="27" t="s">
        <v>1801</v>
      </c>
      <c r="K77" s="216">
        <v>68087</v>
      </c>
      <c r="L77" s="211"/>
      <c r="M77" s="214"/>
      <c r="N77" s="215">
        <v>5.0784000000000003E-2</v>
      </c>
      <c r="O77" s="214"/>
    </row>
    <row r="78" spans="1:15" ht="46.5" customHeight="1" x14ac:dyDescent="0.2">
      <c r="A78" s="207"/>
      <c r="B78" s="208" t="s">
        <v>2670</v>
      </c>
      <c r="C78" s="209">
        <f>VLOOKUP(I78,Аркуш4!Y:Z,2,FALSE)</f>
        <v>8</v>
      </c>
      <c r="D78" s="210">
        <v>7.9768000000000006E-2</v>
      </c>
      <c r="E78" s="211"/>
      <c r="F78" s="212">
        <v>0</v>
      </c>
      <c r="G78" s="211" t="s">
        <v>2538</v>
      </c>
      <c r="H78" s="211" t="s">
        <v>2550</v>
      </c>
      <c r="I78" s="213">
        <v>172171</v>
      </c>
      <c r="J78" s="27" t="s">
        <v>1801</v>
      </c>
      <c r="K78" s="216">
        <v>68088</v>
      </c>
      <c r="L78" s="211"/>
      <c r="M78" s="214"/>
      <c r="N78" s="215">
        <v>9.9710000000000007E-3</v>
      </c>
      <c r="O78" s="214"/>
    </row>
    <row r="79" spans="1:15" ht="46.5" customHeight="1" x14ac:dyDescent="0.2">
      <c r="A79" s="207"/>
      <c r="B79" s="208" t="s">
        <v>2671</v>
      </c>
      <c r="C79" s="209">
        <f>VLOOKUP(I79,Аркуш4!Y:Z,2,FALSE)</f>
        <v>5</v>
      </c>
      <c r="D79" s="210">
        <v>7.0433750000000003E-2</v>
      </c>
      <c r="E79" s="211"/>
      <c r="F79" s="212">
        <v>0</v>
      </c>
      <c r="G79" s="211" t="s">
        <v>2538</v>
      </c>
      <c r="H79" s="211" t="s">
        <v>2550</v>
      </c>
      <c r="I79" s="213">
        <v>172174</v>
      </c>
      <c r="J79" s="27" t="s">
        <v>1801</v>
      </c>
      <c r="K79" s="216">
        <v>68091</v>
      </c>
      <c r="L79" s="211"/>
      <c r="M79" s="214"/>
      <c r="N79" s="215">
        <v>1.408675E-2</v>
      </c>
      <c r="O79" s="214"/>
    </row>
    <row r="80" spans="1:15" ht="46.5" customHeight="1" x14ac:dyDescent="0.2">
      <c r="A80" s="207"/>
      <c r="B80" s="208" t="s">
        <v>2672</v>
      </c>
      <c r="C80" s="209">
        <f>VLOOKUP(I80,Аркуш4!Y:Z,2,FALSE)</f>
        <v>12</v>
      </c>
      <c r="D80" s="210">
        <v>8.9099999999999999E-2</v>
      </c>
      <c r="E80" s="211"/>
      <c r="F80" s="212">
        <v>0</v>
      </c>
      <c r="G80" s="211" t="s">
        <v>2538</v>
      </c>
      <c r="H80" s="211"/>
      <c r="I80" s="213">
        <v>172180</v>
      </c>
      <c r="J80" s="27" t="s">
        <v>1801</v>
      </c>
      <c r="K80" s="211" t="s">
        <v>1889</v>
      </c>
      <c r="L80" s="211"/>
      <c r="M80" s="214"/>
      <c r="N80" s="215">
        <v>7.4250000000000002E-3</v>
      </c>
      <c r="O80" s="214"/>
    </row>
    <row r="81" spans="1:15" ht="46.5" customHeight="1" x14ac:dyDescent="0.2">
      <c r="A81" s="207"/>
      <c r="B81" s="208" t="s">
        <v>2673</v>
      </c>
      <c r="C81" s="209">
        <f>VLOOKUP(I81,Аркуш4!Y:Z,2,FALSE)</f>
        <v>10</v>
      </c>
      <c r="D81" s="210">
        <v>0.15959999999999999</v>
      </c>
      <c r="E81" s="211"/>
      <c r="F81" s="212">
        <v>0</v>
      </c>
      <c r="G81" s="211" t="s">
        <v>2538</v>
      </c>
      <c r="H81" s="211"/>
      <c r="I81" s="213">
        <v>172181</v>
      </c>
      <c r="J81" s="27" t="s">
        <v>1801</v>
      </c>
      <c r="K81" s="216">
        <v>68100</v>
      </c>
      <c r="L81" s="211"/>
      <c r="M81" s="214"/>
      <c r="N81" s="215">
        <v>1.5959999999999998E-2</v>
      </c>
      <c r="O81" s="214"/>
    </row>
    <row r="82" spans="1:15" ht="46.5" customHeight="1" x14ac:dyDescent="0.2">
      <c r="A82" s="207"/>
      <c r="B82" s="208" t="s">
        <v>2674</v>
      </c>
      <c r="C82" s="209">
        <f>VLOOKUP(I82,Аркуш4!Y:Z,2,FALSE)</f>
        <v>24</v>
      </c>
      <c r="D82" s="210">
        <v>0.22440000000000002</v>
      </c>
      <c r="E82" s="211"/>
      <c r="F82" s="212">
        <v>0</v>
      </c>
      <c r="G82" s="211" t="s">
        <v>2546</v>
      </c>
      <c r="H82" s="211"/>
      <c r="I82" s="213">
        <v>172182</v>
      </c>
      <c r="J82" s="27" t="s">
        <v>1801</v>
      </c>
      <c r="K82" s="216">
        <v>68103</v>
      </c>
      <c r="L82" s="211"/>
      <c r="M82" s="214"/>
      <c r="N82" s="215">
        <v>9.3500000000000007E-3</v>
      </c>
      <c r="O82" s="214"/>
    </row>
    <row r="83" spans="1:15" ht="46.5" customHeight="1" x14ac:dyDescent="0.2">
      <c r="A83" s="207"/>
      <c r="B83" s="208" t="s">
        <v>2675</v>
      </c>
      <c r="C83" s="209">
        <f>VLOOKUP(I83,Аркуш4!Y:Z,2,FALSE)</f>
        <v>5</v>
      </c>
      <c r="D83" s="210">
        <v>0.30399999999999999</v>
      </c>
      <c r="E83" s="211"/>
      <c r="F83" s="212">
        <v>0</v>
      </c>
      <c r="G83" s="211" t="s">
        <v>2546</v>
      </c>
      <c r="H83" s="211" t="s">
        <v>2587</v>
      </c>
      <c r="I83" s="213">
        <v>172186</v>
      </c>
      <c r="J83" s="27" t="s">
        <v>1801</v>
      </c>
      <c r="K83" s="216">
        <v>65115</v>
      </c>
      <c r="L83" s="211"/>
      <c r="M83" s="214"/>
      <c r="N83" s="215">
        <v>6.08E-2</v>
      </c>
      <c r="O83" s="214"/>
    </row>
    <row r="84" spans="1:15" ht="46.5" customHeight="1" x14ac:dyDescent="0.2">
      <c r="A84" s="207"/>
      <c r="B84" s="208" t="s">
        <v>2676</v>
      </c>
      <c r="C84" s="209">
        <f>VLOOKUP(I84,Аркуш4!Y:Z,2,FALSE)</f>
        <v>4</v>
      </c>
      <c r="D84" s="210">
        <v>0</v>
      </c>
      <c r="E84" s="211"/>
      <c r="F84" s="212">
        <v>0</v>
      </c>
      <c r="G84" s="211" t="s">
        <v>2538</v>
      </c>
      <c r="H84" s="211" t="s">
        <v>2677</v>
      </c>
      <c r="I84" s="213">
        <v>172054</v>
      </c>
      <c r="J84" s="27" t="s">
        <v>28</v>
      </c>
      <c r="K84" s="216">
        <v>62130</v>
      </c>
      <c r="L84" s="211"/>
      <c r="M84" s="214"/>
      <c r="N84" s="215"/>
      <c r="O84" s="214"/>
    </row>
    <row r="85" spans="1:15" ht="46.5" customHeight="1" x14ac:dyDescent="0.2">
      <c r="A85" s="207"/>
      <c r="B85" s="208" t="s">
        <v>2678</v>
      </c>
      <c r="C85" s="209">
        <f>VLOOKUP(I85,Аркуш4!Y:Z,2,FALSE)</f>
        <v>23</v>
      </c>
      <c r="D85" s="210">
        <v>0.13248000000000001</v>
      </c>
      <c r="E85" s="211"/>
      <c r="F85" s="212">
        <v>0</v>
      </c>
      <c r="G85" s="211" t="s">
        <v>2538</v>
      </c>
      <c r="H85" s="211"/>
      <c r="I85" s="213">
        <v>172097</v>
      </c>
      <c r="J85" s="27" t="s">
        <v>329</v>
      </c>
      <c r="K85" s="211" t="s">
        <v>487</v>
      </c>
      <c r="L85" s="211"/>
      <c r="M85" s="214"/>
      <c r="N85" s="215">
        <v>5.7600000000000004E-3</v>
      </c>
      <c r="O85" s="214"/>
    </row>
    <row r="86" spans="1:15" ht="46.5" customHeight="1" x14ac:dyDescent="0.2">
      <c r="A86" s="207"/>
      <c r="B86" s="208" t="s">
        <v>2679</v>
      </c>
      <c r="C86" s="209">
        <f>VLOOKUP(I86,Аркуш4!Y:Z,2,FALSE)</f>
        <v>11</v>
      </c>
      <c r="D86" s="210">
        <v>3.168E-2</v>
      </c>
      <c r="E86" s="211"/>
      <c r="F86" s="212">
        <v>0</v>
      </c>
      <c r="G86" s="211" t="s">
        <v>2538</v>
      </c>
      <c r="H86" s="211" t="s">
        <v>2587</v>
      </c>
      <c r="I86" s="213">
        <v>172120</v>
      </c>
      <c r="J86" s="27" t="s">
        <v>329</v>
      </c>
      <c r="K86" s="211" t="s">
        <v>386</v>
      </c>
      <c r="L86" s="211"/>
      <c r="M86" s="214"/>
      <c r="N86" s="215">
        <v>2.8800000000000002E-3</v>
      </c>
      <c r="O86" s="214"/>
    </row>
    <row r="87" spans="1:15" ht="46.5" customHeight="1" x14ac:dyDescent="0.2">
      <c r="A87" s="207"/>
      <c r="B87" s="208" t="s">
        <v>2680</v>
      </c>
      <c r="C87" s="209">
        <f>VLOOKUP(I87,Аркуш4!Y:Z,2,FALSE)</f>
        <v>3</v>
      </c>
      <c r="D87" s="210">
        <v>0</v>
      </c>
      <c r="E87" s="211"/>
      <c r="F87" s="212">
        <v>0</v>
      </c>
      <c r="G87" s="211" t="s">
        <v>2546</v>
      </c>
      <c r="H87" s="211" t="s">
        <v>2626</v>
      </c>
      <c r="I87" s="213">
        <v>172121</v>
      </c>
      <c r="J87" s="27" t="s">
        <v>329</v>
      </c>
      <c r="K87" s="211" t="s">
        <v>356</v>
      </c>
      <c r="L87" s="211"/>
      <c r="M87" s="214"/>
      <c r="N87" s="215"/>
      <c r="O87" s="214"/>
    </row>
    <row r="88" spans="1:15" ht="46.5" customHeight="1" x14ac:dyDescent="0.2">
      <c r="A88" s="207"/>
      <c r="B88" s="208" t="s">
        <v>2681</v>
      </c>
      <c r="C88" s="209">
        <f>VLOOKUP(I88,Аркуш4!Y:Z,2,FALSE)</f>
        <v>2</v>
      </c>
      <c r="D88" s="210">
        <v>0</v>
      </c>
      <c r="E88" s="211"/>
      <c r="F88" s="212">
        <v>0</v>
      </c>
      <c r="G88" s="211" t="s">
        <v>2546</v>
      </c>
      <c r="H88" s="211"/>
      <c r="I88" s="213">
        <v>172123</v>
      </c>
      <c r="J88" s="27" t="s">
        <v>329</v>
      </c>
      <c r="K88" s="211" t="s">
        <v>353</v>
      </c>
      <c r="L88" s="211"/>
      <c r="M88" s="214"/>
      <c r="N88" s="215"/>
      <c r="O88" s="214"/>
    </row>
    <row r="89" spans="1:15" ht="46.5" customHeight="1" x14ac:dyDescent="0.2">
      <c r="A89" s="207"/>
      <c r="B89" s="208" t="s">
        <v>2682</v>
      </c>
      <c r="C89" s="209">
        <f>VLOOKUP(I89,Аркуш4!Y:Z,2,FALSE)</f>
        <v>11</v>
      </c>
      <c r="D89" s="210">
        <v>0.10395</v>
      </c>
      <c r="E89" s="211"/>
      <c r="F89" s="212">
        <v>0</v>
      </c>
      <c r="G89" s="211" t="s">
        <v>2546</v>
      </c>
      <c r="H89" s="211" t="s">
        <v>2683</v>
      </c>
      <c r="I89" s="213">
        <v>172139</v>
      </c>
      <c r="J89" s="27" t="s">
        <v>329</v>
      </c>
      <c r="K89" s="211" t="s">
        <v>338</v>
      </c>
      <c r="L89" s="211"/>
      <c r="M89" s="214"/>
      <c r="N89" s="215">
        <v>9.4500000000000001E-3</v>
      </c>
      <c r="O89" s="214"/>
    </row>
    <row r="90" spans="1:15" ht="46.5" customHeight="1" x14ac:dyDescent="0.2">
      <c r="A90" s="207"/>
      <c r="B90" s="208" t="s">
        <v>2684</v>
      </c>
      <c r="C90" s="209">
        <f>VLOOKUP(I90,Аркуш4!Y:Z,2,FALSE)</f>
        <v>14</v>
      </c>
      <c r="D90" s="210">
        <v>0</v>
      </c>
      <c r="E90" s="211"/>
      <c r="F90" s="212">
        <v>0</v>
      </c>
      <c r="G90" s="211" t="s">
        <v>2546</v>
      </c>
      <c r="H90" s="211" t="s">
        <v>2662</v>
      </c>
      <c r="I90" s="213">
        <v>172147</v>
      </c>
      <c r="J90" s="27" t="s">
        <v>329</v>
      </c>
      <c r="K90" s="216">
        <v>52290</v>
      </c>
      <c r="L90" s="211"/>
      <c r="M90" s="214"/>
      <c r="N90" s="215"/>
      <c r="O90" s="214"/>
    </row>
    <row r="91" spans="1:15" ht="46.5" customHeight="1" x14ac:dyDescent="0.2">
      <c r="A91" s="207"/>
      <c r="B91" s="208" t="s">
        <v>2685</v>
      </c>
      <c r="C91" s="209">
        <f>VLOOKUP(I91,Аркуш4!Y:Z,2,FALSE)</f>
        <v>22</v>
      </c>
      <c r="D91" s="210">
        <v>0.1166</v>
      </c>
      <c r="E91" s="211"/>
      <c r="F91" s="212">
        <v>0</v>
      </c>
      <c r="G91" s="211" t="s">
        <v>2538</v>
      </c>
      <c r="H91" s="211" t="s">
        <v>2587</v>
      </c>
      <c r="I91" s="213">
        <v>172166</v>
      </c>
      <c r="J91" s="27" t="s">
        <v>1801</v>
      </c>
      <c r="K91" s="216">
        <v>68001</v>
      </c>
      <c r="L91" s="211"/>
      <c r="M91" s="214"/>
      <c r="N91" s="215">
        <v>5.3E-3</v>
      </c>
      <c r="O91" s="214"/>
    </row>
    <row r="92" spans="1:15" ht="46.5" customHeight="1" x14ac:dyDescent="0.2">
      <c r="A92" s="207"/>
      <c r="B92" s="208" t="s">
        <v>2686</v>
      </c>
      <c r="C92" s="209">
        <f>VLOOKUP(I92,Аркуш4!Y:Z,2,FALSE)</f>
        <v>5</v>
      </c>
      <c r="D92" s="210">
        <v>0</v>
      </c>
      <c r="E92" s="211"/>
      <c r="F92" s="212">
        <v>0</v>
      </c>
      <c r="G92" s="211" t="s">
        <v>2538</v>
      </c>
      <c r="H92" s="211" t="s">
        <v>2687</v>
      </c>
      <c r="I92" s="213">
        <v>172168</v>
      </c>
      <c r="J92" s="27" t="s">
        <v>1801</v>
      </c>
      <c r="K92" s="216">
        <v>68097</v>
      </c>
      <c r="L92" s="211"/>
      <c r="M92" s="214"/>
      <c r="N92" s="215"/>
      <c r="O92" s="214"/>
    </row>
    <row r="93" spans="1:15" ht="46.5" customHeight="1" x14ac:dyDescent="0.2">
      <c r="A93" s="207"/>
      <c r="B93" s="208" t="s">
        <v>2688</v>
      </c>
      <c r="C93" s="209">
        <f>VLOOKUP(I93,Аркуш4!Y:Z,2,FALSE)</f>
        <v>18</v>
      </c>
      <c r="D93" s="210">
        <v>11.942721000000001</v>
      </c>
      <c r="E93" s="211"/>
      <c r="F93" s="212">
        <v>0</v>
      </c>
      <c r="G93" s="211" t="s">
        <v>2538</v>
      </c>
      <c r="H93" s="211" t="s">
        <v>2689</v>
      </c>
      <c r="I93" s="213">
        <v>172665</v>
      </c>
      <c r="J93" s="27" t="s">
        <v>2148</v>
      </c>
      <c r="K93" s="216">
        <v>56719</v>
      </c>
      <c r="L93" s="211"/>
      <c r="M93" s="214"/>
      <c r="N93" s="215">
        <v>0.66348450000000003</v>
      </c>
      <c r="O93" s="214"/>
    </row>
    <row r="94" spans="1:15" ht="46.5" customHeight="1" x14ac:dyDescent="0.2">
      <c r="A94" s="207"/>
      <c r="B94" s="208" t="s">
        <v>2690</v>
      </c>
      <c r="C94" s="209">
        <f>VLOOKUP(I94,Аркуш4!Y:Z,2,FALSE)</f>
        <v>81</v>
      </c>
      <c r="D94" s="210">
        <v>5.5320135840000004</v>
      </c>
      <c r="E94" s="211"/>
      <c r="F94" s="212">
        <v>0</v>
      </c>
      <c r="G94" s="211" t="s">
        <v>2546</v>
      </c>
      <c r="H94" s="211" t="s">
        <v>2691</v>
      </c>
      <c r="I94" s="213">
        <v>172606</v>
      </c>
      <c r="J94" s="27" t="s">
        <v>2142</v>
      </c>
      <c r="K94" s="234">
        <v>26700</v>
      </c>
      <c r="L94" s="211"/>
      <c r="M94" s="214"/>
      <c r="N94" s="215">
        <v>6.8296464000000001E-2</v>
      </c>
      <c r="O94" s="214"/>
    </row>
    <row r="95" spans="1:15" ht="46.5" customHeight="1" x14ac:dyDescent="0.2">
      <c r="A95" s="207"/>
      <c r="B95" s="208" t="s">
        <v>2692</v>
      </c>
      <c r="C95" s="209">
        <f>VLOOKUP(I95,Аркуш4!Y:Z,2,FALSE)</f>
        <v>128</v>
      </c>
      <c r="D95" s="210">
        <v>29.761924864000001</v>
      </c>
      <c r="E95" s="211"/>
      <c r="F95" s="212">
        <v>0</v>
      </c>
      <c r="G95" s="211" t="s">
        <v>2538</v>
      </c>
      <c r="H95" s="211" t="s">
        <v>2693</v>
      </c>
      <c r="I95" s="213">
        <v>172610</v>
      </c>
      <c r="J95" s="27" t="s">
        <v>2142</v>
      </c>
      <c r="K95" s="234">
        <v>26716</v>
      </c>
      <c r="L95" s="211"/>
      <c r="M95" s="214"/>
      <c r="N95" s="215">
        <v>0.23251503800000001</v>
      </c>
      <c r="O95" s="214"/>
    </row>
    <row r="96" spans="1:15" ht="46.5" customHeight="1" x14ac:dyDescent="0.2">
      <c r="A96" s="207"/>
      <c r="B96" s="208" t="s">
        <v>2694</v>
      </c>
      <c r="C96" s="209">
        <f>VLOOKUP(I96,Аркуш4!Y:Z,2,FALSE)</f>
        <v>2</v>
      </c>
      <c r="D96" s="210">
        <v>0.59837439999999997</v>
      </c>
      <c r="E96" s="211"/>
      <c r="F96" s="212">
        <v>0</v>
      </c>
      <c r="G96" s="211" t="s">
        <v>2546</v>
      </c>
      <c r="H96" s="211" t="s">
        <v>2695</v>
      </c>
      <c r="I96" s="213">
        <v>172611</v>
      </c>
      <c r="J96" s="27" t="s">
        <v>2142</v>
      </c>
      <c r="K96" s="234">
        <v>26720</v>
      </c>
      <c r="L96" s="211"/>
      <c r="M96" s="214"/>
      <c r="N96" s="215">
        <v>0.29918719999999999</v>
      </c>
      <c r="O96" s="214"/>
    </row>
    <row r="97" spans="1:15" ht="46.5" customHeight="1" x14ac:dyDescent="0.2">
      <c r="A97" s="207"/>
      <c r="B97" s="208" t="s">
        <v>2696</v>
      </c>
      <c r="C97" s="209">
        <f>VLOOKUP(I97,Аркуш4!Y:Z,2,FALSE)</f>
        <v>3</v>
      </c>
      <c r="D97" s="210">
        <v>3.8609999999999998E-2</v>
      </c>
      <c r="E97" s="211"/>
      <c r="F97" s="212">
        <v>0</v>
      </c>
      <c r="G97" s="211" t="s">
        <v>2546</v>
      </c>
      <c r="H97" s="211" t="s">
        <v>2587</v>
      </c>
      <c r="I97" s="213">
        <v>172277</v>
      </c>
      <c r="J97" s="27" t="s">
        <v>329</v>
      </c>
      <c r="K97" s="216">
        <v>43284</v>
      </c>
      <c r="L97" s="211"/>
      <c r="M97" s="214"/>
      <c r="N97" s="215">
        <v>1.2869999999999999E-2</v>
      </c>
      <c r="O97" s="214"/>
    </row>
    <row r="98" spans="1:15" ht="46.5" customHeight="1" x14ac:dyDescent="0.2">
      <c r="A98" s="207"/>
      <c r="B98" s="208" t="s">
        <v>2697</v>
      </c>
      <c r="C98" s="209">
        <f>VLOOKUP(I98,Аркуш4!Y:Z,2,FALSE)</f>
        <v>3</v>
      </c>
      <c r="D98" s="210">
        <v>0</v>
      </c>
      <c r="E98" s="211"/>
      <c r="F98" s="212">
        <v>0</v>
      </c>
      <c r="G98" s="211" t="s">
        <v>2546</v>
      </c>
      <c r="H98" s="211" t="s">
        <v>2602</v>
      </c>
      <c r="I98" s="213">
        <v>172279</v>
      </c>
      <c r="J98" s="27" t="s">
        <v>329</v>
      </c>
      <c r="K98" s="216">
        <v>43279</v>
      </c>
      <c r="L98" s="211"/>
      <c r="M98" s="214"/>
      <c r="N98" s="215"/>
      <c r="O98" s="214"/>
    </row>
    <row r="99" spans="1:15" ht="46.5" customHeight="1" x14ac:dyDescent="0.2">
      <c r="A99" s="207"/>
      <c r="B99" s="208" t="s">
        <v>2698</v>
      </c>
      <c r="C99" s="209">
        <f>VLOOKUP(I99,Аркуш4!Y:Z,2,FALSE)</f>
        <v>230</v>
      </c>
      <c r="D99" s="210">
        <v>26.716799999999999</v>
      </c>
      <c r="E99" s="211"/>
      <c r="F99" s="212">
        <v>0</v>
      </c>
      <c r="G99" s="211" t="s">
        <v>2538</v>
      </c>
      <c r="H99" s="211" t="s">
        <v>2699</v>
      </c>
      <c r="I99" s="213">
        <v>172501</v>
      </c>
      <c r="J99" s="27" t="s">
        <v>2142</v>
      </c>
      <c r="K99" s="229">
        <v>28210</v>
      </c>
      <c r="L99" s="211"/>
      <c r="M99" s="214"/>
      <c r="N99" s="215">
        <v>0.11616</v>
      </c>
      <c r="O99" s="214"/>
    </row>
    <row r="100" spans="1:15" ht="46.5" customHeight="1" x14ac:dyDescent="0.2">
      <c r="A100" s="207"/>
      <c r="B100" s="208" t="s">
        <v>2700</v>
      </c>
      <c r="C100" s="209">
        <f>VLOOKUP(I100,Аркуш4!Y:Z,2,FALSE)</f>
        <v>3</v>
      </c>
      <c r="D100" s="210">
        <v>4.0364999999999998E-2</v>
      </c>
      <c r="E100" s="211"/>
      <c r="F100" s="212">
        <v>0</v>
      </c>
      <c r="G100" s="211" t="s">
        <v>2546</v>
      </c>
      <c r="H100" s="211" t="s">
        <v>2701</v>
      </c>
      <c r="I100" s="213">
        <v>172282</v>
      </c>
      <c r="J100" s="27" t="s">
        <v>329</v>
      </c>
      <c r="K100" s="213">
        <v>43280</v>
      </c>
      <c r="L100" s="211"/>
      <c r="M100" s="214"/>
      <c r="N100" s="215">
        <v>1.3455E-2</v>
      </c>
      <c r="O100" s="214"/>
    </row>
    <row r="101" spans="1:15" ht="46.5" customHeight="1" x14ac:dyDescent="0.2">
      <c r="A101" s="207"/>
      <c r="B101" s="208" t="s">
        <v>2702</v>
      </c>
      <c r="C101" s="209">
        <f>VLOOKUP(I101,Аркуш4!Y:Z,2,FALSE)</f>
        <v>150</v>
      </c>
      <c r="D101" s="210">
        <v>2.52E-2</v>
      </c>
      <c r="E101" s="211"/>
      <c r="F101" s="212">
        <v>0</v>
      </c>
      <c r="G101" s="211" t="s">
        <v>2538</v>
      </c>
      <c r="H101" s="211" t="s">
        <v>2703</v>
      </c>
      <c r="I101" s="213">
        <v>172305</v>
      </c>
      <c r="J101" s="27" t="s">
        <v>28</v>
      </c>
      <c r="K101" s="213">
        <v>33635</v>
      </c>
      <c r="L101" s="211"/>
      <c r="M101" s="214"/>
      <c r="N101" s="215">
        <v>1.6799999999999999E-4</v>
      </c>
      <c r="O101" s="214"/>
    </row>
    <row r="102" spans="1:15" ht="46.5" customHeight="1" x14ac:dyDescent="0.2">
      <c r="A102" s="207"/>
      <c r="B102" s="208" t="s">
        <v>2704</v>
      </c>
      <c r="C102" s="209">
        <f>VLOOKUP(I102,Аркуш4!Y:Z,2,FALSE)</f>
        <v>13</v>
      </c>
      <c r="D102" s="210">
        <v>0</v>
      </c>
      <c r="E102" s="211"/>
      <c r="F102" s="212">
        <v>0</v>
      </c>
      <c r="G102" s="211" t="s">
        <v>2538</v>
      </c>
      <c r="H102" s="211" t="s">
        <v>2705</v>
      </c>
      <c r="I102" s="213">
        <v>172333</v>
      </c>
      <c r="J102" s="27" t="s">
        <v>909</v>
      </c>
      <c r="K102" s="213">
        <v>11763</v>
      </c>
      <c r="L102" s="211"/>
      <c r="M102" s="214"/>
      <c r="N102" s="215"/>
      <c r="O102" s="214"/>
    </row>
    <row r="103" spans="1:15" ht="46.5" customHeight="1" x14ac:dyDescent="0.2">
      <c r="A103" s="207"/>
      <c r="B103" s="208" t="s">
        <v>2706</v>
      </c>
      <c r="C103" s="209">
        <f>VLOOKUP(I103,Аркуш4!Y:Z,2,FALSE)</f>
        <v>7286</v>
      </c>
      <c r="D103" s="210">
        <v>0</v>
      </c>
      <c r="E103" s="211"/>
      <c r="F103" s="212">
        <v>0</v>
      </c>
      <c r="G103" s="211" t="s">
        <v>2538</v>
      </c>
      <c r="H103" s="211" t="s">
        <v>2707</v>
      </c>
      <c r="I103" s="213">
        <v>172347</v>
      </c>
      <c r="J103" s="27" t="s">
        <v>28</v>
      </c>
      <c r="K103" s="211" t="s">
        <v>244</v>
      </c>
      <c r="L103" s="211"/>
      <c r="M103" s="214"/>
      <c r="N103" s="215"/>
      <c r="O103" s="214"/>
    </row>
    <row r="104" spans="1:15" ht="46.5" customHeight="1" x14ac:dyDescent="0.2">
      <c r="A104" s="207"/>
      <c r="B104" s="208" t="s">
        <v>2708</v>
      </c>
      <c r="C104" s="209">
        <f>VLOOKUP(I104,Аркуш4!Y:Z,2,FALSE)</f>
        <v>311</v>
      </c>
      <c r="D104" s="210">
        <v>0.11196</v>
      </c>
      <c r="E104" s="211"/>
      <c r="F104" s="212">
        <v>0</v>
      </c>
      <c r="G104" s="211" t="s">
        <v>2538</v>
      </c>
      <c r="H104" s="211" t="s">
        <v>2709</v>
      </c>
      <c r="I104" s="213">
        <v>172457</v>
      </c>
      <c r="J104" s="27" t="s">
        <v>329</v>
      </c>
      <c r="K104" s="211" t="s">
        <v>732</v>
      </c>
      <c r="L104" s="211"/>
      <c r="M104" s="214"/>
      <c r="N104" s="215">
        <v>3.6000000000000002E-4</v>
      </c>
      <c r="O104" s="214"/>
    </row>
    <row r="105" spans="1:15" ht="46.5" customHeight="1" x14ac:dyDescent="0.2">
      <c r="A105" s="207"/>
      <c r="B105" s="208" t="s">
        <v>2710</v>
      </c>
      <c r="C105" s="209">
        <f>VLOOKUP(I105,Аркуш4!Y:Z,2,FALSE)</f>
        <v>29</v>
      </c>
      <c r="D105" s="210">
        <v>2.4073846560000001</v>
      </c>
      <c r="E105" s="211"/>
      <c r="F105" s="212">
        <v>0</v>
      </c>
      <c r="G105" s="211" t="s">
        <v>2546</v>
      </c>
      <c r="H105" s="211" t="s">
        <v>2711</v>
      </c>
      <c r="I105" s="213">
        <v>172498</v>
      </c>
      <c r="J105" s="27" t="s">
        <v>2142</v>
      </c>
      <c r="K105" s="229">
        <v>26710</v>
      </c>
      <c r="L105" s="211"/>
      <c r="M105" s="214"/>
      <c r="N105" s="215">
        <v>8.3013264000000003E-2</v>
      </c>
      <c r="O105" s="214"/>
    </row>
    <row r="106" spans="1:15" ht="46.5" customHeight="1" x14ac:dyDescent="0.2">
      <c r="A106" s="207"/>
      <c r="B106" s="208" t="s">
        <v>2712</v>
      </c>
      <c r="C106" s="209">
        <f>VLOOKUP(I106,Аркуш4!Y:Z,2,FALSE)</f>
        <v>698</v>
      </c>
      <c r="D106" s="210">
        <v>47.670931872000004</v>
      </c>
      <c r="E106" s="211"/>
      <c r="F106" s="212">
        <v>0</v>
      </c>
      <c r="G106" s="211" t="s">
        <v>2538</v>
      </c>
      <c r="H106" s="211" t="s">
        <v>2573</v>
      </c>
      <c r="I106" s="213">
        <v>172506</v>
      </c>
      <c r="J106" s="27" t="s">
        <v>2142</v>
      </c>
      <c r="K106" s="229">
        <v>28200</v>
      </c>
      <c r="L106" s="211"/>
      <c r="M106" s="214"/>
      <c r="N106" s="215">
        <v>6.8296464000000001E-2</v>
      </c>
      <c r="O106" s="214"/>
    </row>
    <row r="107" spans="1:15" ht="46.5" customHeight="1" x14ac:dyDescent="0.2">
      <c r="A107" s="207"/>
      <c r="B107" s="208" t="s">
        <v>2713</v>
      </c>
      <c r="C107" s="209">
        <f>VLOOKUP(I107,Аркуш4!Y:Z,2,FALSE)</f>
        <v>12</v>
      </c>
      <c r="D107" s="210">
        <v>0.10583999999999999</v>
      </c>
      <c r="E107" s="211"/>
      <c r="F107" s="212">
        <v>0</v>
      </c>
      <c r="G107" s="211" t="s">
        <v>2538</v>
      </c>
      <c r="H107" s="211" t="s">
        <v>2714</v>
      </c>
      <c r="I107" s="213">
        <v>172365</v>
      </c>
      <c r="J107" s="27" t="s">
        <v>1801</v>
      </c>
      <c r="K107" s="211" t="s">
        <v>1887</v>
      </c>
      <c r="L107" s="211"/>
      <c r="M107" s="214"/>
      <c r="N107" s="215">
        <v>8.8199999999999997E-3</v>
      </c>
      <c r="O107" s="214"/>
    </row>
    <row r="108" spans="1:15" ht="46.5" customHeight="1" x14ac:dyDescent="0.2">
      <c r="A108" s="207"/>
      <c r="B108" s="208" t="s">
        <v>2715</v>
      </c>
      <c r="C108" s="209">
        <f>VLOOKUP(I108,Аркуш4!Y:Z,2,FALSE)</f>
        <v>52</v>
      </c>
      <c r="D108" s="210">
        <v>0.11856</v>
      </c>
      <c r="E108" s="211"/>
      <c r="F108" s="212">
        <v>0</v>
      </c>
      <c r="G108" s="211" t="s">
        <v>2538</v>
      </c>
      <c r="H108" s="211" t="s">
        <v>2716</v>
      </c>
      <c r="I108" s="213">
        <v>172634</v>
      </c>
      <c r="J108" s="27" t="s">
        <v>329</v>
      </c>
      <c r="K108" s="226">
        <v>56251</v>
      </c>
      <c r="L108" s="211"/>
      <c r="M108" s="214"/>
      <c r="N108" s="215">
        <v>2.2799999999999999E-3</v>
      </c>
      <c r="O108" s="214"/>
    </row>
    <row r="109" spans="1:15" ht="46.5" customHeight="1" x14ac:dyDescent="0.2">
      <c r="A109" s="207"/>
      <c r="B109" s="208" t="s">
        <v>2717</v>
      </c>
      <c r="C109" s="209">
        <f>VLOOKUP(I109,Аркуш4!Y:Z,2,FALSE)</f>
        <v>28</v>
      </c>
      <c r="D109" s="210">
        <v>0</v>
      </c>
      <c r="E109" s="211"/>
      <c r="F109" s="212">
        <v>0</v>
      </c>
      <c r="G109" s="211" t="s">
        <v>2538</v>
      </c>
      <c r="H109" s="211"/>
      <c r="I109" s="213">
        <v>172416</v>
      </c>
      <c r="J109" s="27" t="s">
        <v>329</v>
      </c>
      <c r="K109" s="211" t="s">
        <v>485</v>
      </c>
      <c r="L109" s="211"/>
      <c r="M109" s="214"/>
      <c r="N109" s="215"/>
      <c r="O109" s="214"/>
    </row>
    <row r="110" spans="1:15" ht="46.5" customHeight="1" x14ac:dyDescent="0.2">
      <c r="A110" s="207"/>
      <c r="B110" s="208" t="s">
        <v>2718</v>
      </c>
      <c r="C110" s="209">
        <f>VLOOKUP(I110,Аркуш4!Y:Z,2,FALSE)</f>
        <v>2</v>
      </c>
      <c r="D110" s="210">
        <v>2.8799999999999999E-2</v>
      </c>
      <c r="E110" s="211"/>
      <c r="F110" s="212">
        <v>0</v>
      </c>
      <c r="G110" s="211" t="s">
        <v>2546</v>
      </c>
      <c r="H110" s="211"/>
      <c r="I110" s="213">
        <v>172418</v>
      </c>
      <c r="J110" s="27" t="s">
        <v>329</v>
      </c>
      <c r="K110" s="211" t="s">
        <v>516</v>
      </c>
      <c r="L110" s="211"/>
      <c r="M110" s="214"/>
      <c r="N110" s="215">
        <v>1.44E-2</v>
      </c>
      <c r="O110" s="214"/>
    </row>
    <row r="111" spans="1:15" ht="46.5" customHeight="1" x14ac:dyDescent="0.2">
      <c r="A111" s="207"/>
      <c r="B111" s="208" t="s">
        <v>2719</v>
      </c>
      <c r="C111" s="209">
        <f>VLOOKUP(I111,Аркуш4!Y:Z,2,FALSE)</f>
        <v>75</v>
      </c>
      <c r="D111" s="210">
        <v>0.17595</v>
      </c>
      <c r="E111" s="211"/>
      <c r="F111" s="212">
        <v>0</v>
      </c>
      <c r="G111" s="211" t="s">
        <v>2538</v>
      </c>
      <c r="H111" s="211" t="s">
        <v>2720</v>
      </c>
      <c r="I111" s="213">
        <v>172460</v>
      </c>
      <c r="J111" s="27" t="s">
        <v>329</v>
      </c>
      <c r="K111" s="211" t="s">
        <v>594</v>
      </c>
      <c r="L111" s="211"/>
      <c r="M111" s="214"/>
      <c r="N111" s="215">
        <v>2.346E-3</v>
      </c>
      <c r="O111" s="214"/>
    </row>
    <row r="112" spans="1:15" ht="46.5" customHeight="1" x14ac:dyDescent="0.2">
      <c r="A112" s="207"/>
      <c r="B112" s="208" t="s">
        <v>2721</v>
      </c>
      <c r="C112" s="209">
        <f>VLOOKUP(I112,Аркуш4!Y:Z,2,FALSE)</f>
        <v>1</v>
      </c>
      <c r="D112" s="210">
        <v>0</v>
      </c>
      <c r="E112" s="211"/>
      <c r="F112" s="212">
        <v>0</v>
      </c>
      <c r="G112" s="211" t="s">
        <v>2546</v>
      </c>
      <c r="H112" s="211" t="s">
        <v>2635</v>
      </c>
      <c r="I112" s="213">
        <v>172667</v>
      </c>
      <c r="J112" s="27" t="s">
        <v>2145</v>
      </c>
      <c r="K112" s="211" t="s">
        <v>1499</v>
      </c>
      <c r="L112" s="211"/>
      <c r="M112" s="214"/>
      <c r="N112" s="215"/>
      <c r="O112" s="214"/>
    </row>
    <row r="113" spans="1:15" ht="46.5" customHeight="1" x14ac:dyDescent="0.2">
      <c r="A113" s="207"/>
      <c r="B113" s="208" t="s">
        <v>2722</v>
      </c>
      <c r="C113" s="209">
        <f>VLOOKUP(I113,Аркуш4!Y:Z,2,FALSE)</f>
        <v>128</v>
      </c>
      <c r="D113" s="210">
        <v>31.606272000000001</v>
      </c>
      <c r="E113" s="211"/>
      <c r="F113" s="212">
        <v>0</v>
      </c>
      <c r="G113" s="211" t="s">
        <v>2538</v>
      </c>
      <c r="H113" s="211" t="s">
        <v>2723</v>
      </c>
      <c r="I113" s="213">
        <v>172919</v>
      </c>
      <c r="J113" s="27" t="s">
        <v>2142</v>
      </c>
      <c r="K113" s="211" t="s">
        <v>1477</v>
      </c>
      <c r="L113" s="211"/>
      <c r="M113" s="214"/>
      <c r="N113" s="215">
        <v>0.246924</v>
      </c>
      <c r="O113" s="214"/>
    </row>
    <row r="114" spans="1:15" ht="46.5" customHeight="1" x14ac:dyDescent="0.2">
      <c r="A114" s="207"/>
      <c r="B114" s="208" t="s">
        <v>2724</v>
      </c>
      <c r="C114" s="209">
        <f>VLOOKUP(I114,Аркуш4!Y:Z,2,FALSE)</f>
        <v>40</v>
      </c>
      <c r="D114" s="210">
        <v>0.24335999999999999</v>
      </c>
      <c r="E114" s="211"/>
      <c r="F114" s="212">
        <v>0</v>
      </c>
      <c r="G114" s="211" t="s">
        <v>2538</v>
      </c>
      <c r="H114" s="211" t="s">
        <v>2641</v>
      </c>
      <c r="I114" s="213">
        <v>173028</v>
      </c>
      <c r="J114" s="27" t="s">
        <v>2150</v>
      </c>
      <c r="K114" s="213">
        <v>87533</v>
      </c>
      <c r="L114" s="211"/>
      <c r="M114" s="214"/>
      <c r="N114" s="215">
        <v>6.084E-3</v>
      </c>
      <c r="O114" s="214"/>
    </row>
    <row r="115" spans="1:15" ht="46.5" customHeight="1" x14ac:dyDescent="0.2">
      <c r="A115" s="207"/>
      <c r="B115" s="208" t="s">
        <v>2725</v>
      </c>
      <c r="C115" s="209">
        <f>VLOOKUP(I115,Аркуш4!Y:Z,2,FALSE)</f>
        <v>30</v>
      </c>
      <c r="D115" s="210">
        <v>0.14699999999999999</v>
      </c>
      <c r="E115" s="211"/>
      <c r="F115" s="212">
        <v>0</v>
      </c>
      <c r="G115" s="211" t="s">
        <v>2538</v>
      </c>
      <c r="H115" s="211" t="s">
        <v>2726</v>
      </c>
      <c r="I115" s="213">
        <v>173025</v>
      </c>
      <c r="J115" s="27" t="s">
        <v>329</v>
      </c>
      <c r="K115" s="213">
        <v>72599</v>
      </c>
      <c r="L115" s="211"/>
      <c r="M115" s="214"/>
      <c r="N115" s="215">
        <v>4.8999999999999998E-3</v>
      </c>
      <c r="O115" s="214"/>
    </row>
    <row r="116" spans="1:15" ht="46.5" customHeight="1" x14ac:dyDescent="0.2">
      <c r="A116" s="207"/>
      <c r="B116" s="208" t="s">
        <v>2727</v>
      </c>
      <c r="C116" s="209">
        <f>VLOOKUP(I116,Аркуш4!Y:Z,2,FALSE)</f>
        <v>175</v>
      </c>
      <c r="D116" s="210">
        <v>1.1339999999999999</v>
      </c>
      <c r="E116" s="211"/>
      <c r="F116" s="212">
        <v>0</v>
      </c>
      <c r="G116" s="211" t="s">
        <v>2538</v>
      </c>
      <c r="H116" s="211" t="s">
        <v>2728</v>
      </c>
      <c r="I116" s="213">
        <v>173075</v>
      </c>
      <c r="J116" s="27" t="s">
        <v>766</v>
      </c>
      <c r="K116" s="213">
        <v>57113</v>
      </c>
      <c r="L116" s="211"/>
      <c r="M116" s="214"/>
      <c r="N116" s="215">
        <v>6.4799999999999996E-3</v>
      </c>
      <c r="O116" s="214"/>
    </row>
    <row r="117" spans="1:15" ht="46.5" customHeight="1" x14ac:dyDescent="0.2">
      <c r="A117" s="207"/>
      <c r="B117" s="208" t="s">
        <v>2729</v>
      </c>
      <c r="C117" s="209">
        <f>VLOOKUP(I117,Аркуш4!Y:Z,2,FALSE)</f>
        <v>2</v>
      </c>
      <c r="D117" s="210">
        <v>0</v>
      </c>
      <c r="E117" s="211"/>
      <c r="F117" s="212">
        <v>0</v>
      </c>
      <c r="G117" s="211" t="s">
        <v>2546</v>
      </c>
      <c r="H117" s="211" t="s">
        <v>2635</v>
      </c>
      <c r="I117" s="213">
        <v>173077</v>
      </c>
      <c r="J117" s="27" t="s">
        <v>766</v>
      </c>
      <c r="K117" s="213">
        <v>44635</v>
      </c>
      <c r="L117" s="211"/>
      <c r="M117" s="214"/>
      <c r="N117" s="215"/>
      <c r="O117" s="214"/>
    </row>
    <row r="118" spans="1:15" ht="46.5" customHeight="1" x14ac:dyDescent="0.2">
      <c r="A118" s="207"/>
      <c r="B118" s="208" t="s">
        <v>2730</v>
      </c>
      <c r="C118" s="209">
        <f>VLOOKUP(I118,Аркуш4!Y:Z,2,FALSE)</f>
        <v>3</v>
      </c>
      <c r="D118" s="210">
        <v>0</v>
      </c>
      <c r="E118" s="211"/>
      <c r="F118" s="212">
        <v>0</v>
      </c>
      <c r="G118" s="211" t="s">
        <v>2546</v>
      </c>
      <c r="H118" s="211" t="s">
        <v>2635</v>
      </c>
      <c r="I118" s="213">
        <v>173082</v>
      </c>
      <c r="J118" s="218" t="s">
        <v>2159</v>
      </c>
      <c r="K118" s="235">
        <v>68590</v>
      </c>
      <c r="L118" s="211"/>
      <c r="M118" s="214"/>
      <c r="N118" s="215"/>
      <c r="O118" s="214"/>
    </row>
    <row r="119" spans="1:15" ht="46.5" customHeight="1" x14ac:dyDescent="0.2">
      <c r="A119" s="207"/>
      <c r="B119" s="208" t="s">
        <v>2731</v>
      </c>
      <c r="C119" s="209">
        <f>VLOOKUP(I119,Аркуш4!Y:Z,2,FALSE)</f>
        <v>144</v>
      </c>
      <c r="D119" s="210">
        <v>0.41039999999999999</v>
      </c>
      <c r="E119" s="211"/>
      <c r="F119" s="212">
        <v>0</v>
      </c>
      <c r="G119" s="211" t="s">
        <v>2538</v>
      </c>
      <c r="H119" s="211" t="s">
        <v>2732</v>
      </c>
      <c r="I119" s="213">
        <v>173087</v>
      </c>
      <c r="J119" s="27" t="s">
        <v>28</v>
      </c>
      <c r="K119" s="213">
        <v>28909</v>
      </c>
      <c r="L119" s="211"/>
      <c r="M119" s="214"/>
      <c r="N119" s="215">
        <v>2.8500000000000001E-3</v>
      </c>
      <c r="O119" s="214"/>
    </row>
    <row r="120" spans="1:15" ht="46.5" customHeight="1" x14ac:dyDescent="0.2">
      <c r="A120" s="207"/>
      <c r="B120" s="208" t="s">
        <v>2733</v>
      </c>
      <c r="C120" s="209">
        <f>VLOOKUP(I120,Аркуш4!Y:Z,2,FALSE)</f>
        <v>4</v>
      </c>
      <c r="D120" s="210">
        <v>0</v>
      </c>
      <c r="E120" s="211"/>
      <c r="F120" s="212">
        <v>0</v>
      </c>
      <c r="G120" s="211" t="s">
        <v>2538</v>
      </c>
      <c r="H120" s="211" t="s">
        <v>2641</v>
      </c>
      <c r="I120" s="213">
        <v>173093</v>
      </c>
      <c r="J120" s="27" t="s">
        <v>1801</v>
      </c>
      <c r="K120" s="213">
        <v>25628</v>
      </c>
      <c r="L120" s="211"/>
      <c r="M120" s="214"/>
      <c r="N120" s="215"/>
      <c r="O120" s="214"/>
    </row>
    <row r="121" spans="1:15" ht="46.5" customHeight="1" x14ac:dyDescent="0.2">
      <c r="A121" s="207"/>
      <c r="B121" s="208" t="s">
        <v>2734</v>
      </c>
      <c r="C121" s="209">
        <f>VLOOKUP(I121,Аркуш4!Y:Z,2,FALSE)</f>
        <v>1</v>
      </c>
      <c r="D121" s="210">
        <v>0</v>
      </c>
      <c r="E121" s="211"/>
      <c r="F121" s="212">
        <v>0</v>
      </c>
      <c r="G121" s="211" t="s">
        <v>2546</v>
      </c>
      <c r="H121" s="211"/>
      <c r="I121" s="213">
        <v>173111</v>
      </c>
      <c r="J121" s="27" t="s">
        <v>766</v>
      </c>
      <c r="K121" s="216">
        <v>53117</v>
      </c>
      <c r="L121" s="211"/>
      <c r="M121" s="214"/>
      <c r="N121" s="215"/>
      <c r="O121" s="214"/>
    </row>
    <row r="122" spans="1:15" ht="46.5" customHeight="1" x14ac:dyDescent="0.2">
      <c r="A122" s="207"/>
      <c r="B122" s="208" t="s">
        <v>2735</v>
      </c>
      <c r="C122" s="209">
        <f>VLOOKUP(I122,Аркуш4!Y:Z,2,FALSE)</f>
        <v>4</v>
      </c>
      <c r="D122" s="210">
        <v>0</v>
      </c>
      <c r="E122" s="211"/>
      <c r="F122" s="212">
        <v>0</v>
      </c>
      <c r="G122" s="211" t="s">
        <v>2546</v>
      </c>
      <c r="H122" s="211" t="s">
        <v>2635</v>
      </c>
      <c r="I122" s="213">
        <v>173118</v>
      </c>
      <c r="J122" s="218" t="s">
        <v>766</v>
      </c>
      <c r="K122" s="213">
        <v>68108</v>
      </c>
      <c r="L122" s="211"/>
      <c r="M122" s="214"/>
      <c r="N122" s="215"/>
      <c r="O122" s="214"/>
    </row>
    <row r="123" spans="1:15" ht="46.5" customHeight="1" x14ac:dyDescent="0.2">
      <c r="A123" s="207"/>
      <c r="B123" s="208" t="s">
        <v>2736</v>
      </c>
      <c r="C123" s="209">
        <f>VLOOKUP(I123,Аркуш4!Y:Z,2,FALSE)</f>
        <v>67</v>
      </c>
      <c r="D123" s="210">
        <v>7.713185256</v>
      </c>
      <c r="E123" s="211"/>
      <c r="F123" s="212">
        <v>0</v>
      </c>
      <c r="G123" s="211" t="s">
        <v>2538</v>
      </c>
      <c r="H123" s="211" t="s">
        <v>2737</v>
      </c>
      <c r="I123" s="213">
        <v>172510</v>
      </c>
      <c r="J123" s="27" t="s">
        <v>2142</v>
      </c>
      <c r="K123" s="229">
        <v>28212</v>
      </c>
      <c r="L123" s="211"/>
      <c r="M123" s="214"/>
      <c r="N123" s="215">
        <v>0.115122168</v>
      </c>
      <c r="O123" s="214"/>
    </row>
    <row r="124" spans="1:15" ht="46.5" customHeight="1" x14ac:dyDescent="0.2">
      <c r="A124" s="207"/>
      <c r="B124" s="208" t="s">
        <v>2738</v>
      </c>
      <c r="C124" s="209">
        <f>VLOOKUP(I124,Аркуш4!Y:Z,2,FALSE)</f>
        <v>21</v>
      </c>
      <c r="D124" s="210">
        <v>2.4282719999999998</v>
      </c>
      <c r="E124" s="211"/>
      <c r="F124" s="212">
        <v>0</v>
      </c>
      <c r="G124" s="211" t="s">
        <v>2546</v>
      </c>
      <c r="H124" s="211" t="s">
        <v>2711</v>
      </c>
      <c r="I124" s="213">
        <v>172620</v>
      </c>
      <c r="J124" s="27" t="s">
        <v>2142</v>
      </c>
      <c r="K124" s="234">
        <v>26712</v>
      </c>
      <c r="L124" s="211"/>
      <c r="M124" s="214"/>
      <c r="N124" s="215">
        <v>0.115632</v>
      </c>
      <c r="O124" s="214"/>
    </row>
    <row r="125" spans="1:15" ht="46.5" customHeight="1" x14ac:dyDescent="0.2">
      <c r="A125" s="207"/>
      <c r="B125" s="208" t="s">
        <v>2739</v>
      </c>
      <c r="C125" s="209">
        <f>VLOOKUP(I125,Аркуш4!Y:Z,2,FALSE)</f>
        <v>1</v>
      </c>
      <c r="D125" s="210">
        <v>0</v>
      </c>
      <c r="E125" s="211"/>
      <c r="F125" s="212">
        <v>0</v>
      </c>
      <c r="G125" s="211" t="s">
        <v>2538</v>
      </c>
      <c r="H125" s="211" t="s">
        <v>2740</v>
      </c>
      <c r="I125" s="213">
        <v>172623</v>
      </c>
      <c r="J125" s="218" t="s">
        <v>1424</v>
      </c>
      <c r="K125" s="211" t="s">
        <v>2741</v>
      </c>
      <c r="L125" s="211"/>
      <c r="M125" s="214"/>
      <c r="N125" s="215"/>
      <c r="O125" s="214"/>
    </row>
    <row r="126" spans="1:15" ht="46.5" customHeight="1" x14ac:dyDescent="0.2">
      <c r="A126" s="207"/>
      <c r="B126" s="208" t="s">
        <v>2742</v>
      </c>
      <c r="C126" s="209">
        <f>VLOOKUP(I126,Аркуш4!Y:Z,2,FALSE)</f>
        <v>16</v>
      </c>
      <c r="D126" s="210">
        <v>7.5240000000000001E-2</v>
      </c>
      <c r="E126" s="211"/>
      <c r="F126" s="212">
        <v>0</v>
      </c>
      <c r="G126" s="211" t="s">
        <v>2538</v>
      </c>
      <c r="H126" s="211" t="s">
        <v>2743</v>
      </c>
      <c r="I126" s="213">
        <v>172630</v>
      </c>
      <c r="J126" s="27" t="s">
        <v>329</v>
      </c>
      <c r="K126" s="213">
        <v>44100</v>
      </c>
      <c r="L126" s="211"/>
      <c r="M126" s="214"/>
      <c r="N126" s="215">
        <v>4.7025000000000001E-3</v>
      </c>
      <c r="O126" s="214"/>
    </row>
    <row r="127" spans="1:15" ht="46.5" customHeight="1" x14ac:dyDescent="0.2">
      <c r="A127" s="207"/>
      <c r="B127" s="208" t="s">
        <v>2744</v>
      </c>
      <c r="C127" s="209">
        <f>VLOOKUP(I127,Аркуш4!Y:Z,2,FALSE)</f>
        <v>12</v>
      </c>
      <c r="D127" s="210">
        <v>2.6567999999999998E-2</v>
      </c>
      <c r="E127" s="211"/>
      <c r="F127" s="212">
        <v>0</v>
      </c>
      <c r="G127" s="211" t="s">
        <v>2538</v>
      </c>
      <c r="H127" s="211" t="s">
        <v>2745</v>
      </c>
      <c r="I127" s="213">
        <v>167171</v>
      </c>
      <c r="J127" s="27" t="s">
        <v>329</v>
      </c>
      <c r="K127" s="213">
        <v>56585</v>
      </c>
      <c r="L127" s="211"/>
      <c r="M127" s="214"/>
      <c r="N127" s="215">
        <v>2.2139999999999998E-3</v>
      </c>
      <c r="O127" s="214"/>
    </row>
    <row r="128" spans="1:15" ht="46.5" customHeight="1" x14ac:dyDescent="0.2">
      <c r="A128" s="207"/>
      <c r="B128" s="208" t="s">
        <v>2746</v>
      </c>
      <c r="C128" s="209">
        <f>VLOOKUP(I128,Аркуш4!Y:Z,2,FALSE)</f>
        <v>45</v>
      </c>
      <c r="D128" s="210">
        <v>2.77875E-2</v>
      </c>
      <c r="E128" s="211"/>
      <c r="F128" s="212">
        <v>0</v>
      </c>
      <c r="G128" s="211" t="s">
        <v>2538</v>
      </c>
      <c r="H128" s="211" t="s">
        <v>2747</v>
      </c>
      <c r="I128" s="213">
        <v>167186</v>
      </c>
      <c r="J128" s="27" t="s">
        <v>329</v>
      </c>
      <c r="K128" s="213">
        <v>58641</v>
      </c>
      <c r="L128" s="211"/>
      <c r="M128" s="214"/>
      <c r="N128" s="215">
        <v>6.1749999999999999E-4</v>
      </c>
      <c r="O128" s="214"/>
    </row>
    <row r="129" spans="1:15" ht="46.5" customHeight="1" x14ac:dyDescent="0.2">
      <c r="A129" s="207"/>
      <c r="B129" s="208" t="s">
        <v>2748</v>
      </c>
      <c r="C129" s="209">
        <f>VLOOKUP(I129,Аркуш4!Y:Z,2,FALSE)</f>
        <v>69</v>
      </c>
      <c r="D129" s="210">
        <v>1.3800000000000001</v>
      </c>
      <c r="E129" s="211"/>
      <c r="F129" s="212">
        <v>0</v>
      </c>
      <c r="G129" s="211" t="s">
        <v>2546</v>
      </c>
      <c r="H129" s="211" t="s">
        <v>2749</v>
      </c>
      <c r="I129" s="213">
        <v>167197</v>
      </c>
      <c r="J129" s="27" t="s">
        <v>28</v>
      </c>
      <c r="K129" s="213">
        <v>29081</v>
      </c>
      <c r="L129" s="211"/>
      <c r="M129" s="214"/>
      <c r="N129" s="215">
        <v>0.02</v>
      </c>
      <c r="O129" s="214"/>
    </row>
    <row r="130" spans="1:15" ht="46.5" customHeight="1" x14ac:dyDescent="0.2">
      <c r="A130" s="207"/>
      <c r="B130" s="208" t="s">
        <v>2750</v>
      </c>
      <c r="C130" s="209">
        <f>VLOOKUP(I130,Аркуш4!Y:Z,2,FALSE)</f>
        <v>1205</v>
      </c>
      <c r="D130" s="210">
        <v>1.8675090000000001</v>
      </c>
      <c r="E130" s="211"/>
      <c r="F130" s="212">
        <v>0</v>
      </c>
      <c r="G130" s="211" t="s">
        <v>2538</v>
      </c>
      <c r="H130" s="211" t="s">
        <v>2751</v>
      </c>
      <c r="I130" s="213">
        <v>167222</v>
      </c>
      <c r="J130" s="27" t="s">
        <v>28</v>
      </c>
      <c r="K130" s="213">
        <v>28902</v>
      </c>
      <c r="L130" s="211"/>
      <c r="M130" s="214"/>
      <c r="N130" s="215">
        <v>1.5498E-3</v>
      </c>
      <c r="O130" s="214"/>
    </row>
    <row r="131" spans="1:15" ht="46.5" customHeight="1" x14ac:dyDescent="0.2">
      <c r="A131" s="207"/>
      <c r="B131" s="208" t="s">
        <v>2752</v>
      </c>
      <c r="C131" s="209">
        <f>VLOOKUP(I131,Аркуш4!Y:Z,2,FALSE)</f>
        <v>320</v>
      </c>
      <c r="D131" s="210">
        <v>0.98783999999999994</v>
      </c>
      <c r="E131" s="211"/>
      <c r="F131" s="212">
        <v>0</v>
      </c>
      <c r="G131" s="211" t="s">
        <v>2538</v>
      </c>
      <c r="H131" s="211" t="s">
        <v>2753</v>
      </c>
      <c r="I131" s="213">
        <v>167223</v>
      </c>
      <c r="J131" s="27" t="s">
        <v>28</v>
      </c>
      <c r="K131" s="213">
        <v>28901</v>
      </c>
      <c r="L131" s="211"/>
      <c r="M131" s="214"/>
      <c r="N131" s="215">
        <v>3.0869999999999999E-3</v>
      </c>
      <c r="O131" s="214"/>
    </row>
    <row r="132" spans="1:15" ht="46.5" customHeight="1" x14ac:dyDescent="0.2">
      <c r="A132" s="207"/>
      <c r="B132" s="208" t="s">
        <v>2754</v>
      </c>
      <c r="C132" s="209">
        <f>VLOOKUP(I132,Аркуш4!Y:Z,2,FALSE)</f>
        <v>561</v>
      </c>
      <c r="D132" s="210">
        <v>3.015936</v>
      </c>
      <c r="E132" s="211"/>
      <c r="F132" s="212">
        <v>0</v>
      </c>
      <c r="G132" s="211" t="s">
        <v>2538</v>
      </c>
      <c r="H132" s="211" t="s">
        <v>2755</v>
      </c>
      <c r="I132" s="213">
        <v>167227</v>
      </c>
      <c r="J132" s="27" t="s">
        <v>28</v>
      </c>
      <c r="K132" s="213">
        <v>28904</v>
      </c>
      <c r="L132" s="211"/>
      <c r="M132" s="214"/>
      <c r="N132" s="215">
        <v>5.3759999999999997E-3</v>
      </c>
      <c r="O132" s="214"/>
    </row>
    <row r="133" spans="1:15" ht="46.5" customHeight="1" x14ac:dyDescent="0.2">
      <c r="A133" s="207"/>
      <c r="B133" s="208" t="s">
        <v>2756</v>
      </c>
      <c r="C133" s="209">
        <f>VLOOKUP(I133,Аркуш4!Y:Z,2,FALSE)</f>
        <v>2</v>
      </c>
      <c r="D133" s="210">
        <v>0</v>
      </c>
      <c r="E133" s="211"/>
      <c r="F133" s="212">
        <v>0</v>
      </c>
      <c r="G133" s="211" t="s">
        <v>2546</v>
      </c>
      <c r="H133" s="211" t="s">
        <v>2757</v>
      </c>
      <c r="I133" s="213">
        <v>167229</v>
      </c>
      <c r="J133" s="27" t="s">
        <v>28</v>
      </c>
      <c r="K133" s="213">
        <v>28905</v>
      </c>
      <c r="L133" s="211"/>
      <c r="M133" s="214"/>
      <c r="N133" s="215"/>
      <c r="O133" s="214"/>
    </row>
    <row r="134" spans="1:15" ht="46.5" customHeight="1" x14ac:dyDescent="0.2">
      <c r="A134" s="207"/>
      <c r="B134" s="208" t="s">
        <v>2758</v>
      </c>
      <c r="C134" s="209">
        <f>VLOOKUP(I134,Аркуш4!Y:Z,2,FALSE)</f>
        <v>50</v>
      </c>
      <c r="D134" s="210">
        <v>0.24199999999999999</v>
      </c>
      <c r="E134" s="211"/>
      <c r="F134" s="212">
        <v>0</v>
      </c>
      <c r="G134" s="211" t="s">
        <v>2538</v>
      </c>
      <c r="H134" s="211" t="s">
        <v>2759</v>
      </c>
      <c r="I134" s="213">
        <v>167230</v>
      </c>
      <c r="J134" s="27" t="s">
        <v>28</v>
      </c>
      <c r="K134" s="213">
        <v>28906</v>
      </c>
      <c r="L134" s="211"/>
      <c r="M134" s="214"/>
      <c r="N134" s="215">
        <v>4.8399999999999997E-3</v>
      </c>
      <c r="O134" s="214"/>
    </row>
    <row r="135" spans="1:15" ht="46.5" customHeight="1" x14ac:dyDescent="0.2">
      <c r="A135" s="207"/>
      <c r="B135" s="208" t="s">
        <v>2760</v>
      </c>
      <c r="C135" s="209">
        <f>VLOOKUP(I135,Аркуш4!Y:Z,2,FALSE)</f>
        <v>22</v>
      </c>
      <c r="D135" s="210">
        <v>0.28072000000000003</v>
      </c>
      <c r="E135" s="211"/>
      <c r="F135" s="212">
        <v>0</v>
      </c>
      <c r="G135" s="211" t="s">
        <v>2538</v>
      </c>
      <c r="H135" s="211" t="s">
        <v>2761</v>
      </c>
      <c r="I135" s="213">
        <v>167231</v>
      </c>
      <c r="J135" s="27" t="s">
        <v>28</v>
      </c>
      <c r="K135" s="213">
        <v>28907</v>
      </c>
      <c r="L135" s="211"/>
      <c r="M135" s="214"/>
      <c r="N135" s="215">
        <v>1.2760000000000001E-2</v>
      </c>
      <c r="O135" s="214"/>
    </row>
    <row r="136" spans="1:15" ht="46.5" customHeight="1" x14ac:dyDescent="0.2">
      <c r="A136" s="207"/>
      <c r="B136" s="208" t="s">
        <v>2762</v>
      </c>
      <c r="C136" s="209">
        <f>VLOOKUP(I136,Аркуш4!Y:Z,2,FALSE)</f>
        <v>11</v>
      </c>
      <c r="D136" s="210">
        <v>0.15135999999999999</v>
      </c>
      <c r="E136" s="211"/>
      <c r="F136" s="212">
        <v>0</v>
      </c>
      <c r="G136" s="211" t="s">
        <v>2538</v>
      </c>
      <c r="H136" s="211" t="s">
        <v>2763</v>
      </c>
      <c r="I136" s="213">
        <v>167233</v>
      </c>
      <c r="J136" s="27" t="s">
        <v>28</v>
      </c>
      <c r="K136" s="213">
        <v>28908</v>
      </c>
      <c r="L136" s="211"/>
      <c r="M136" s="214"/>
      <c r="N136" s="215">
        <v>1.376E-2</v>
      </c>
      <c r="O136" s="214"/>
    </row>
    <row r="137" spans="1:15" ht="46.5" customHeight="1" x14ac:dyDescent="0.2">
      <c r="A137" s="207"/>
      <c r="B137" s="208" t="s">
        <v>2764</v>
      </c>
      <c r="C137" s="209">
        <f>VLOOKUP(I137,Аркуш4!Y:Z,2,FALSE)</f>
        <v>24</v>
      </c>
      <c r="D137" s="210">
        <v>8.6400000000000005E-2</v>
      </c>
      <c r="E137" s="211"/>
      <c r="F137" s="212">
        <v>0</v>
      </c>
      <c r="G137" s="211" t="s">
        <v>2546</v>
      </c>
      <c r="H137" s="211" t="s">
        <v>2587</v>
      </c>
      <c r="I137" s="213">
        <v>167214</v>
      </c>
      <c r="J137" s="27" t="s">
        <v>28</v>
      </c>
      <c r="K137" s="216">
        <v>58001</v>
      </c>
      <c r="L137" s="211"/>
      <c r="M137" s="214"/>
      <c r="N137" s="215">
        <v>3.5999999999999999E-3</v>
      </c>
      <c r="O137" s="214"/>
    </row>
    <row r="138" spans="1:15" ht="46.5" customHeight="1" x14ac:dyDescent="0.2">
      <c r="A138" s="207"/>
      <c r="B138" s="208" t="s">
        <v>2765</v>
      </c>
      <c r="C138" s="209">
        <f>VLOOKUP(I138,Аркуш4!Y:Z,2,FALSE)</f>
        <v>68</v>
      </c>
      <c r="D138" s="210">
        <v>0.24479999999999999</v>
      </c>
      <c r="E138" s="211"/>
      <c r="F138" s="212">
        <v>0</v>
      </c>
      <c r="G138" s="211" t="s">
        <v>2546</v>
      </c>
      <c r="H138" s="211" t="s">
        <v>2587</v>
      </c>
      <c r="I138" s="213">
        <v>167217</v>
      </c>
      <c r="J138" s="27" t="s">
        <v>28</v>
      </c>
      <c r="K138" s="216">
        <v>58000</v>
      </c>
      <c r="L138" s="211"/>
      <c r="M138" s="214"/>
      <c r="N138" s="215">
        <v>3.5999999999999999E-3</v>
      </c>
      <c r="O138" s="214"/>
    </row>
    <row r="139" spans="1:15" ht="46.5" customHeight="1" x14ac:dyDescent="0.2">
      <c r="A139" s="207"/>
      <c r="B139" s="208" t="s">
        <v>2766</v>
      </c>
      <c r="C139" s="209">
        <f>VLOOKUP(I139,Аркуш4!Y:Z,2,FALSE)</f>
        <v>7847</v>
      </c>
      <c r="D139" s="210">
        <v>26.819084250000003</v>
      </c>
      <c r="E139" s="211"/>
      <c r="F139" s="212">
        <v>0</v>
      </c>
      <c r="G139" s="211" t="s">
        <v>2538</v>
      </c>
      <c r="H139" s="211" t="s">
        <v>2767</v>
      </c>
      <c r="I139" s="213">
        <v>167060</v>
      </c>
      <c r="J139" s="27" t="s">
        <v>28</v>
      </c>
      <c r="K139" s="213">
        <v>68612</v>
      </c>
      <c r="L139" s="211"/>
      <c r="M139" s="214"/>
      <c r="N139" s="215">
        <v>3.4177500000000002E-3</v>
      </c>
      <c r="O139" s="214"/>
    </row>
    <row r="140" spans="1:15" ht="46.5" customHeight="1" x14ac:dyDescent="0.2">
      <c r="A140" s="207"/>
      <c r="B140" s="208" t="s">
        <v>2768</v>
      </c>
      <c r="C140" s="209">
        <f>VLOOKUP(I140,Аркуш4!Y:Z,2,FALSE)</f>
        <v>145</v>
      </c>
      <c r="D140" s="210">
        <v>1.0746674999999999</v>
      </c>
      <c r="E140" s="211"/>
      <c r="F140" s="212">
        <v>0</v>
      </c>
      <c r="G140" s="211" t="s">
        <v>2546</v>
      </c>
      <c r="H140" s="211" t="s">
        <v>2769</v>
      </c>
      <c r="I140" s="213">
        <v>167125</v>
      </c>
      <c r="J140" s="27" t="s">
        <v>28</v>
      </c>
      <c r="K140" s="213">
        <v>28022</v>
      </c>
      <c r="L140" s="211"/>
      <c r="M140" s="214"/>
      <c r="N140" s="215">
        <v>7.4114999999999997E-3</v>
      </c>
      <c r="O140" s="214"/>
    </row>
    <row r="141" spans="1:15" ht="46.5" customHeight="1" x14ac:dyDescent="0.2">
      <c r="A141" s="207"/>
      <c r="B141" s="208" t="s">
        <v>2770</v>
      </c>
      <c r="C141" s="209">
        <f>VLOOKUP(I141,Аркуш4!Y:Z,2,FALSE)</f>
        <v>141</v>
      </c>
      <c r="D141" s="210">
        <v>2.3295244500000001</v>
      </c>
      <c r="E141" s="211"/>
      <c r="F141" s="212">
        <v>0</v>
      </c>
      <c r="G141" s="211" t="s">
        <v>2538</v>
      </c>
      <c r="H141" s="211" t="s">
        <v>2771</v>
      </c>
      <c r="I141" s="213">
        <v>167115</v>
      </c>
      <c r="J141" s="27" t="s">
        <v>2143</v>
      </c>
      <c r="K141" s="213">
        <v>57173</v>
      </c>
      <c r="L141" s="211"/>
      <c r="M141" s="214"/>
      <c r="N141" s="215">
        <v>1.652145E-2</v>
      </c>
      <c r="O141" s="214"/>
    </row>
    <row r="142" spans="1:15" ht="46.5" customHeight="1" x14ac:dyDescent="0.2">
      <c r="A142" s="207"/>
      <c r="B142" s="208" t="s">
        <v>2772</v>
      </c>
      <c r="C142" s="209">
        <f>VLOOKUP(I142,Аркуш4!Y:Z,2,FALSE)</f>
        <v>2</v>
      </c>
      <c r="D142" s="210">
        <v>4.4799999999999996E-3</v>
      </c>
      <c r="E142" s="211"/>
      <c r="F142" s="212">
        <v>0</v>
      </c>
      <c r="G142" s="211" t="s">
        <v>2546</v>
      </c>
      <c r="H142" s="211" t="s">
        <v>2773</v>
      </c>
      <c r="I142" s="213">
        <v>166672</v>
      </c>
      <c r="J142" s="27" t="s">
        <v>2150</v>
      </c>
      <c r="K142" s="213">
        <v>11445</v>
      </c>
      <c r="L142" s="211" t="s">
        <v>2774</v>
      </c>
      <c r="M142" s="214"/>
      <c r="N142" s="215">
        <v>2.2399999999999998E-3</v>
      </c>
      <c r="O142" s="214"/>
    </row>
    <row r="143" spans="1:15" ht="46.5" customHeight="1" x14ac:dyDescent="0.2">
      <c r="A143" s="207"/>
      <c r="B143" s="208" t="s">
        <v>2775</v>
      </c>
      <c r="C143" s="209">
        <f>VLOOKUP(I143,Аркуш4!Y:Z,2,FALSE)</f>
        <v>76</v>
      </c>
      <c r="D143" s="210">
        <v>2.8576000000000001</v>
      </c>
      <c r="E143" s="211"/>
      <c r="F143" s="212">
        <v>0</v>
      </c>
      <c r="G143" s="211" t="s">
        <v>2538</v>
      </c>
      <c r="H143" s="211" t="s">
        <v>2573</v>
      </c>
      <c r="I143" s="213">
        <v>166721</v>
      </c>
      <c r="J143" s="27" t="s">
        <v>1744</v>
      </c>
      <c r="K143" s="213">
        <v>28130</v>
      </c>
      <c r="L143" s="211"/>
      <c r="M143" s="214"/>
      <c r="N143" s="215">
        <v>3.7600000000000001E-2</v>
      </c>
      <c r="O143" s="214"/>
    </row>
    <row r="144" spans="1:15" ht="46.5" customHeight="1" x14ac:dyDescent="0.2">
      <c r="A144" s="207"/>
      <c r="B144" s="208" t="s">
        <v>2776</v>
      </c>
      <c r="C144" s="209">
        <f>VLOOKUP(I144,Аркуш4!Y:Z,2,FALSE)</f>
        <v>739</v>
      </c>
      <c r="D144" s="210">
        <v>20.422726874999999</v>
      </c>
      <c r="E144" s="211"/>
      <c r="F144" s="212">
        <v>0</v>
      </c>
      <c r="G144" s="211" t="s">
        <v>2538</v>
      </c>
      <c r="H144" s="211" t="s">
        <v>2573</v>
      </c>
      <c r="I144" s="213">
        <v>166728</v>
      </c>
      <c r="J144" s="27" t="s">
        <v>1744</v>
      </c>
      <c r="K144" s="213">
        <v>28120</v>
      </c>
      <c r="L144" s="211"/>
      <c r="M144" s="214"/>
      <c r="N144" s="215">
        <v>2.7635625E-2</v>
      </c>
      <c r="O144" s="214"/>
    </row>
    <row r="145" spans="1:15" ht="46.5" customHeight="1" x14ac:dyDescent="0.2">
      <c r="A145" s="207"/>
      <c r="B145" s="208" t="s">
        <v>2777</v>
      </c>
      <c r="C145" s="209">
        <f>VLOOKUP(I145,Аркуш4!Y:Z,2,FALSE)</f>
        <v>132</v>
      </c>
      <c r="D145" s="210">
        <v>6.8759328000000002</v>
      </c>
      <c r="E145" s="211"/>
      <c r="F145" s="212">
        <v>0</v>
      </c>
      <c r="G145" s="211" t="s">
        <v>2538</v>
      </c>
      <c r="H145" s="211" t="s">
        <v>2573</v>
      </c>
      <c r="I145" s="213">
        <v>166729</v>
      </c>
      <c r="J145" s="27" t="s">
        <v>1744</v>
      </c>
      <c r="K145" s="213">
        <v>28122</v>
      </c>
      <c r="L145" s="211"/>
      <c r="M145" s="214"/>
      <c r="N145" s="215">
        <v>5.2090400000000002E-2</v>
      </c>
      <c r="O145" s="214"/>
    </row>
    <row r="146" spans="1:15" ht="46.5" customHeight="1" x14ac:dyDescent="0.2">
      <c r="A146" s="207"/>
      <c r="B146" s="208" t="s">
        <v>2778</v>
      </c>
      <c r="C146" s="209">
        <f>VLOOKUP(I146,Аркуш4!Y:Z,2,FALSE)</f>
        <v>163</v>
      </c>
      <c r="D146" s="210">
        <v>3.3460685639999999</v>
      </c>
      <c r="E146" s="211"/>
      <c r="F146" s="212">
        <v>0</v>
      </c>
      <c r="G146" s="211" t="s">
        <v>2538</v>
      </c>
      <c r="H146" s="211" t="s">
        <v>2573</v>
      </c>
      <c r="I146" s="213">
        <v>166730</v>
      </c>
      <c r="J146" s="27" t="s">
        <v>1744</v>
      </c>
      <c r="K146" s="213">
        <v>28110</v>
      </c>
      <c r="L146" s="211"/>
      <c r="M146" s="214"/>
      <c r="N146" s="215">
        <v>2.0528028E-2</v>
      </c>
      <c r="O146" s="214"/>
    </row>
    <row r="147" spans="1:15" ht="46.5" customHeight="1" x14ac:dyDescent="0.2">
      <c r="A147" s="207"/>
      <c r="B147" s="208" t="s">
        <v>2779</v>
      </c>
      <c r="C147" s="209">
        <f>VLOOKUP(I147,Аркуш4!Y:Z,2,FALSE)</f>
        <v>693</v>
      </c>
      <c r="D147" s="210">
        <v>9.344879774999999</v>
      </c>
      <c r="E147" s="211"/>
      <c r="F147" s="212">
        <v>0</v>
      </c>
      <c r="G147" s="211" t="s">
        <v>2538</v>
      </c>
      <c r="H147" s="211" t="s">
        <v>2573</v>
      </c>
      <c r="I147" s="213">
        <v>166734</v>
      </c>
      <c r="J147" s="27" t="s">
        <v>1744</v>
      </c>
      <c r="K147" s="213">
        <v>28101</v>
      </c>
      <c r="L147" s="211"/>
      <c r="M147" s="214"/>
      <c r="N147" s="215">
        <v>1.3484675E-2</v>
      </c>
      <c r="O147" s="214"/>
    </row>
    <row r="148" spans="1:15" ht="46.5" customHeight="1" x14ac:dyDescent="0.2">
      <c r="A148" s="207"/>
      <c r="B148" s="208" t="s">
        <v>2780</v>
      </c>
      <c r="C148" s="209">
        <f>VLOOKUP(I148,Аркуш4!Y:Z,2,FALSE)</f>
        <v>13</v>
      </c>
      <c r="D148" s="210">
        <v>1.3181999999999999E-2</v>
      </c>
      <c r="E148" s="211"/>
      <c r="F148" s="212">
        <v>0</v>
      </c>
      <c r="G148" s="211" t="s">
        <v>2538</v>
      </c>
      <c r="H148" s="211" t="s">
        <v>2781</v>
      </c>
      <c r="I148" s="213">
        <v>169812</v>
      </c>
      <c r="J148" s="27" t="s">
        <v>329</v>
      </c>
      <c r="K148" s="213">
        <v>58671</v>
      </c>
      <c r="L148" s="211"/>
      <c r="M148" s="214"/>
      <c r="N148" s="215">
        <v>1.0139999999999999E-3</v>
      </c>
      <c r="O148" s="214"/>
    </row>
    <row r="149" spans="1:15" ht="46.5" customHeight="1" x14ac:dyDescent="0.2">
      <c r="A149" s="207"/>
      <c r="B149" s="208" t="s">
        <v>2782</v>
      </c>
      <c r="C149" s="209">
        <f>VLOOKUP(I149,Аркуш4!Y:Z,2,FALSE)</f>
        <v>18</v>
      </c>
      <c r="D149" s="210">
        <v>0.25304399999999999</v>
      </c>
      <c r="E149" s="211"/>
      <c r="F149" s="212">
        <v>0</v>
      </c>
      <c r="G149" s="211" t="s">
        <v>2546</v>
      </c>
      <c r="H149" s="211" t="s">
        <v>2587</v>
      </c>
      <c r="I149" s="213">
        <v>167050</v>
      </c>
      <c r="J149" s="27" t="s">
        <v>2161</v>
      </c>
      <c r="K149" s="216">
        <v>67004</v>
      </c>
      <c r="L149" s="211"/>
      <c r="M149" s="214"/>
      <c r="N149" s="215">
        <v>1.4057999999999999E-2</v>
      </c>
      <c r="O149" s="214"/>
    </row>
    <row r="150" spans="1:15" ht="46.5" customHeight="1" x14ac:dyDescent="0.2">
      <c r="A150" s="207"/>
      <c r="B150" s="208" t="s">
        <v>2783</v>
      </c>
      <c r="C150" s="209">
        <f>VLOOKUP(I150,Аркуш4!Y:Z,2,FALSE)</f>
        <v>258</v>
      </c>
      <c r="D150" s="210">
        <v>1.152228</v>
      </c>
      <c r="E150" s="211"/>
      <c r="F150" s="212">
        <v>0</v>
      </c>
      <c r="G150" s="211" t="s">
        <v>2538</v>
      </c>
      <c r="H150" s="211" t="s">
        <v>2784</v>
      </c>
      <c r="I150" s="213">
        <v>167057</v>
      </c>
      <c r="J150" s="27" t="s">
        <v>28</v>
      </c>
      <c r="K150" s="213">
        <v>69611</v>
      </c>
      <c r="L150" s="211"/>
      <c r="M150" s="214"/>
      <c r="N150" s="215">
        <v>4.4660000000000004E-3</v>
      </c>
      <c r="O150" s="214"/>
    </row>
    <row r="151" spans="1:15" ht="46.5" customHeight="1" x14ac:dyDescent="0.2">
      <c r="A151" s="207"/>
      <c r="B151" s="208" t="s">
        <v>2785</v>
      </c>
      <c r="C151" s="209">
        <f>VLOOKUP(I151,Аркуш4!Y:Z,2,FALSE)</f>
        <v>38</v>
      </c>
      <c r="D151" s="210">
        <v>1.8194399999999999</v>
      </c>
      <c r="E151" s="211"/>
      <c r="F151" s="212">
        <v>0</v>
      </c>
      <c r="G151" s="211" t="s">
        <v>2538</v>
      </c>
      <c r="H151" s="211" t="s">
        <v>2786</v>
      </c>
      <c r="I151" s="213">
        <v>167082</v>
      </c>
      <c r="J151" s="27" t="s">
        <v>28</v>
      </c>
      <c r="K151" s="213">
        <v>28075</v>
      </c>
      <c r="L151" s="211" t="s">
        <v>2548</v>
      </c>
      <c r="M151" s="214"/>
      <c r="N151" s="215">
        <v>4.7879999999999999E-2</v>
      </c>
      <c r="O151" s="214"/>
    </row>
    <row r="152" spans="1:15" ht="46.5" customHeight="1" x14ac:dyDescent="0.2">
      <c r="A152" s="207"/>
      <c r="B152" s="208" t="s">
        <v>2787</v>
      </c>
      <c r="C152" s="209">
        <f>VLOOKUP(I152,Аркуш4!Y:Z,2,FALSE)</f>
        <v>23</v>
      </c>
      <c r="D152" s="210">
        <v>1.7663999999999997</v>
      </c>
      <c r="E152" s="211"/>
      <c r="F152" s="212">
        <v>0</v>
      </c>
      <c r="G152" s="211" t="s">
        <v>2538</v>
      </c>
      <c r="H152" s="211" t="s">
        <v>2788</v>
      </c>
      <c r="I152" s="213">
        <v>169023</v>
      </c>
      <c r="J152" s="27" t="s">
        <v>28</v>
      </c>
      <c r="K152" s="213">
        <v>28077</v>
      </c>
      <c r="L152" s="211" t="s">
        <v>2548</v>
      </c>
      <c r="M152" s="214"/>
      <c r="N152" s="215">
        <v>7.6799999999999993E-2</v>
      </c>
      <c r="O152" s="214"/>
    </row>
    <row r="153" spans="1:15" ht="46.5" customHeight="1" x14ac:dyDescent="0.2">
      <c r="A153" s="207"/>
      <c r="B153" s="208" t="s">
        <v>2789</v>
      </c>
      <c r="C153" s="209">
        <f>VLOOKUP(I153,Аркуш4!Y:Z,2,FALSE)</f>
        <v>23</v>
      </c>
      <c r="D153" s="210">
        <v>0.12486125000000001</v>
      </c>
      <c r="E153" s="211"/>
      <c r="F153" s="212">
        <v>0</v>
      </c>
      <c r="G153" s="211" t="s">
        <v>2546</v>
      </c>
      <c r="H153" s="211" t="s">
        <v>2587</v>
      </c>
      <c r="I153" s="213">
        <v>172269</v>
      </c>
      <c r="J153" s="27" t="s">
        <v>766</v>
      </c>
      <c r="K153" s="216">
        <v>52007</v>
      </c>
      <c r="L153" s="211"/>
      <c r="M153" s="214"/>
      <c r="N153" s="215">
        <v>5.4287500000000004E-3</v>
      </c>
      <c r="O153" s="214"/>
    </row>
    <row r="154" spans="1:15" ht="46.5" customHeight="1" x14ac:dyDescent="0.2">
      <c r="A154" s="207"/>
      <c r="B154" s="208" t="s">
        <v>2790</v>
      </c>
      <c r="C154" s="209">
        <f>VLOOKUP(I154,Аркуш4!Y:Z,2,FALSE)</f>
        <v>30</v>
      </c>
      <c r="D154" s="210">
        <v>8.2799999999999999E-2</v>
      </c>
      <c r="E154" s="211"/>
      <c r="F154" s="212">
        <v>0</v>
      </c>
      <c r="G154" s="211" t="s">
        <v>2546</v>
      </c>
      <c r="H154" s="211" t="s">
        <v>2587</v>
      </c>
      <c r="I154" s="213">
        <v>167105</v>
      </c>
      <c r="J154" s="27" t="s">
        <v>28</v>
      </c>
      <c r="K154" s="216">
        <v>58103</v>
      </c>
      <c r="L154" s="211"/>
      <c r="M154" s="214"/>
      <c r="N154" s="215">
        <v>2.7599999999999999E-3</v>
      </c>
      <c r="O154" s="214"/>
    </row>
    <row r="155" spans="1:15" ht="46.5" customHeight="1" x14ac:dyDescent="0.2">
      <c r="A155" s="207"/>
      <c r="B155" s="208" t="s">
        <v>2791</v>
      </c>
      <c r="C155" s="209">
        <f>VLOOKUP(I155,Аркуш4!Y:Z,2,FALSE)</f>
        <v>89</v>
      </c>
      <c r="D155" s="210">
        <v>0.34389599999999998</v>
      </c>
      <c r="E155" s="211"/>
      <c r="F155" s="212">
        <v>0</v>
      </c>
      <c r="G155" s="211" t="s">
        <v>2546</v>
      </c>
      <c r="H155" s="211" t="s">
        <v>2792</v>
      </c>
      <c r="I155" s="213">
        <v>167106</v>
      </c>
      <c r="J155" s="27" t="s">
        <v>28</v>
      </c>
      <c r="K155" s="216">
        <v>58105</v>
      </c>
      <c r="L155" s="211"/>
      <c r="M155" s="214"/>
      <c r="N155" s="215">
        <v>3.8639999999999998E-3</v>
      </c>
      <c r="O155" s="214"/>
    </row>
    <row r="156" spans="1:15" ht="46.5" customHeight="1" x14ac:dyDescent="0.2">
      <c r="A156" s="207"/>
      <c r="B156" s="208" t="s">
        <v>2793</v>
      </c>
      <c r="C156" s="209">
        <f>VLOOKUP(I156,Аркуш4!Y:Z,2,FALSE)</f>
        <v>1026</v>
      </c>
      <c r="D156" s="210">
        <v>47.803392000000002</v>
      </c>
      <c r="E156" s="211"/>
      <c r="F156" s="212">
        <v>0</v>
      </c>
      <c r="G156" s="211" t="s">
        <v>2538</v>
      </c>
      <c r="H156" s="211" t="s">
        <v>2794</v>
      </c>
      <c r="I156" s="213">
        <v>166592</v>
      </c>
      <c r="J156" s="27" t="s">
        <v>2152</v>
      </c>
      <c r="K156" s="213">
        <v>28638</v>
      </c>
      <c r="L156" s="211" t="s">
        <v>2548</v>
      </c>
      <c r="M156" s="214"/>
      <c r="N156" s="215">
        <v>4.6592000000000001E-2</v>
      </c>
      <c r="O156" s="214"/>
    </row>
    <row r="157" spans="1:15" ht="46.5" customHeight="1" x14ac:dyDescent="0.2">
      <c r="A157" s="207"/>
      <c r="B157" s="208" t="s">
        <v>2795</v>
      </c>
      <c r="C157" s="209">
        <f>VLOOKUP(I157,Аркуш4!Y:Z,2,FALSE)</f>
        <v>98</v>
      </c>
      <c r="D157" s="210">
        <v>2.6146400000000001</v>
      </c>
      <c r="E157" s="211"/>
      <c r="F157" s="212">
        <v>0</v>
      </c>
      <c r="G157" s="211" t="s">
        <v>2546</v>
      </c>
      <c r="H157" s="211" t="s">
        <v>2796</v>
      </c>
      <c r="I157" s="213">
        <v>166601</v>
      </c>
      <c r="J157" s="27" t="s">
        <v>2152</v>
      </c>
      <c r="K157" s="216">
        <v>58383</v>
      </c>
      <c r="L157" s="211" t="s">
        <v>2548</v>
      </c>
      <c r="M157" s="214"/>
      <c r="N157" s="215">
        <v>2.6679999999999999E-2</v>
      </c>
      <c r="O157" s="214"/>
    </row>
    <row r="158" spans="1:15" ht="46.5" customHeight="1" x14ac:dyDescent="0.2">
      <c r="A158" s="207"/>
      <c r="B158" s="208" t="s">
        <v>2797</v>
      </c>
      <c r="C158" s="209">
        <f>VLOOKUP(I158,Аркуш4!Y:Z,2,FALSE)</f>
        <v>1926</v>
      </c>
      <c r="D158" s="210">
        <v>1.56006</v>
      </c>
      <c r="E158" s="211"/>
      <c r="F158" s="212">
        <v>0</v>
      </c>
      <c r="G158" s="211" t="s">
        <v>2538</v>
      </c>
      <c r="H158" s="211"/>
      <c r="I158" s="213">
        <v>166605</v>
      </c>
      <c r="J158" s="27" t="s">
        <v>2151</v>
      </c>
      <c r="K158" s="211" t="s">
        <v>1977</v>
      </c>
      <c r="L158" s="211" t="s">
        <v>2548</v>
      </c>
      <c r="M158" s="214"/>
      <c r="N158" s="215">
        <v>8.0999999999999996E-4</v>
      </c>
      <c r="O158" s="214"/>
    </row>
    <row r="159" spans="1:15" ht="46.5" customHeight="1" x14ac:dyDescent="0.2">
      <c r="A159" s="207"/>
      <c r="B159" s="208" t="s">
        <v>2798</v>
      </c>
      <c r="C159" s="209">
        <f>VLOOKUP(I159,Аркуш4!Y:Z,2,FALSE)</f>
        <v>19</v>
      </c>
      <c r="D159" s="210">
        <v>0</v>
      </c>
      <c r="E159" s="211"/>
      <c r="F159" s="212">
        <v>0</v>
      </c>
      <c r="G159" s="211" t="s">
        <v>2546</v>
      </c>
      <c r="H159" s="211"/>
      <c r="I159" s="213">
        <v>166614</v>
      </c>
      <c r="J159" s="27" t="s">
        <v>2151</v>
      </c>
      <c r="K159" s="236">
        <v>58095</v>
      </c>
      <c r="L159" s="211"/>
      <c r="M159" s="214"/>
      <c r="N159" s="215"/>
      <c r="O159" s="214"/>
    </row>
    <row r="160" spans="1:15" ht="46.5" customHeight="1" x14ac:dyDescent="0.2">
      <c r="A160" s="207"/>
      <c r="B160" s="208" t="s">
        <v>2799</v>
      </c>
      <c r="C160" s="209">
        <f>VLOOKUP(I160,Аркуш4!Y:Z,2,FALSE)</f>
        <v>26</v>
      </c>
      <c r="D160" s="210">
        <v>0.22600500000000001</v>
      </c>
      <c r="E160" s="211"/>
      <c r="F160" s="212">
        <v>0</v>
      </c>
      <c r="G160" s="211" t="s">
        <v>2546</v>
      </c>
      <c r="H160" s="211" t="s">
        <v>2587</v>
      </c>
      <c r="I160" s="213">
        <v>166866</v>
      </c>
      <c r="J160" s="27" t="s">
        <v>2161</v>
      </c>
      <c r="K160" s="216">
        <v>67001</v>
      </c>
      <c r="L160" s="211"/>
      <c r="M160" s="214"/>
      <c r="N160" s="215">
        <v>8.6925000000000006E-3</v>
      </c>
      <c r="O160" s="214"/>
    </row>
    <row r="161" spans="1:15" ht="46.5" customHeight="1" x14ac:dyDescent="0.2">
      <c r="A161" s="207"/>
      <c r="B161" s="208" t="s">
        <v>2800</v>
      </c>
      <c r="C161" s="209">
        <f>VLOOKUP(I161,Аркуш4!Y:Z,2,FALSE)</f>
        <v>3</v>
      </c>
      <c r="D161" s="210">
        <v>1.9529999999999999E-2</v>
      </c>
      <c r="E161" s="211"/>
      <c r="F161" s="212">
        <v>0</v>
      </c>
      <c r="G161" s="211" t="s">
        <v>2546</v>
      </c>
      <c r="H161" s="211" t="s">
        <v>2587</v>
      </c>
      <c r="I161" s="213">
        <v>166867</v>
      </c>
      <c r="J161" s="27" t="s">
        <v>2161</v>
      </c>
      <c r="K161" s="216">
        <v>67000</v>
      </c>
      <c r="L161" s="211"/>
      <c r="M161" s="214"/>
      <c r="N161" s="215">
        <v>6.5100000000000002E-3</v>
      </c>
      <c r="O161" s="214"/>
    </row>
    <row r="162" spans="1:15" ht="46.5" customHeight="1" x14ac:dyDescent="0.2">
      <c r="A162" s="207"/>
      <c r="B162" s="208" t="s">
        <v>2801</v>
      </c>
      <c r="C162" s="209">
        <f>VLOOKUP(I162,Аркуш4!Y:Z,2,FALSE)</f>
        <v>15</v>
      </c>
      <c r="D162" s="210">
        <v>0.20208375000000001</v>
      </c>
      <c r="E162" s="211"/>
      <c r="F162" s="212">
        <v>0</v>
      </c>
      <c r="G162" s="211" t="s">
        <v>2546</v>
      </c>
      <c r="H162" s="211" t="s">
        <v>2587</v>
      </c>
      <c r="I162" s="213">
        <v>166868</v>
      </c>
      <c r="J162" s="27" t="s">
        <v>2161</v>
      </c>
      <c r="K162" s="216">
        <v>67003</v>
      </c>
      <c r="L162" s="211"/>
      <c r="M162" s="214"/>
      <c r="N162" s="215">
        <v>1.347225E-2</v>
      </c>
      <c r="O162" s="214"/>
    </row>
    <row r="163" spans="1:15" ht="46.5" customHeight="1" x14ac:dyDescent="0.2">
      <c r="A163" s="207"/>
      <c r="B163" s="208" t="s">
        <v>2802</v>
      </c>
      <c r="C163" s="209">
        <f>VLOOKUP(I163,Аркуш4!Y:Z,2,FALSE)</f>
        <v>4</v>
      </c>
      <c r="D163" s="210">
        <v>7.4843999999999994E-2</v>
      </c>
      <c r="E163" s="211"/>
      <c r="F163" s="212">
        <v>0</v>
      </c>
      <c r="G163" s="211" t="s">
        <v>2546</v>
      </c>
      <c r="H163" s="211" t="s">
        <v>2587</v>
      </c>
      <c r="I163" s="213">
        <v>166887</v>
      </c>
      <c r="J163" s="27" t="s">
        <v>2161</v>
      </c>
      <c r="K163" s="216">
        <v>67374</v>
      </c>
      <c r="L163" s="211"/>
      <c r="M163" s="214"/>
      <c r="N163" s="215">
        <v>1.8710999999999998E-2</v>
      </c>
      <c r="O163" s="214"/>
    </row>
    <row r="164" spans="1:15" ht="46.5" customHeight="1" x14ac:dyDescent="0.2">
      <c r="A164" s="207"/>
      <c r="B164" s="208" t="s">
        <v>2803</v>
      </c>
      <c r="C164" s="209">
        <f>VLOOKUP(I164,Аркуш4!Y:Z,2,FALSE)</f>
        <v>50</v>
      </c>
      <c r="D164" s="210">
        <v>0.20669999999999999</v>
      </c>
      <c r="E164" s="211"/>
      <c r="F164" s="212">
        <v>0</v>
      </c>
      <c r="G164" s="211" t="s">
        <v>2538</v>
      </c>
      <c r="H164" s="211" t="s">
        <v>2652</v>
      </c>
      <c r="I164" s="213">
        <v>166905</v>
      </c>
      <c r="J164" s="27" t="s">
        <v>329</v>
      </c>
      <c r="K164" s="233">
        <v>55924</v>
      </c>
      <c r="L164" s="211"/>
      <c r="M164" s="214"/>
      <c r="N164" s="215">
        <v>4.1339999999999997E-3</v>
      </c>
      <c r="O164" s="214"/>
    </row>
    <row r="165" spans="1:15" ht="46.5" customHeight="1" x14ac:dyDescent="0.2">
      <c r="A165" s="207"/>
      <c r="B165" s="208" t="s">
        <v>2804</v>
      </c>
      <c r="C165" s="209">
        <f>VLOOKUP(I165,Аркуш4!Y:Z,2,FALSE)</f>
        <v>2</v>
      </c>
      <c r="D165" s="210">
        <v>4.7999999999999996E-3</v>
      </c>
      <c r="E165" s="211"/>
      <c r="F165" s="212">
        <v>0</v>
      </c>
      <c r="G165" s="211" t="s">
        <v>2538</v>
      </c>
      <c r="H165" s="211"/>
      <c r="I165" s="213">
        <v>166911</v>
      </c>
      <c r="J165" s="27" t="s">
        <v>329</v>
      </c>
      <c r="K165" s="232">
        <v>55981</v>
      </c>
      <c r="L165" s="211"/>
      <c r="M165" s="214"/>
      <c r="N165" s="215">
        <v>2.3999999999999998E-3</v>
      </c>
      <c r="O165" s="214"/>
    </row>
    <row r="166" spans="1:15" ht="46.5" customHeight="1" x14ac:dyDescent="0.2">
      <c r="A166" s="207"/>
      <c r="B166" s="208" t="s">
        <v>2805</v>
      </c>
      <c r="C166" s="209">
        <f>VLOOKUP(I166,Аркуш4!Y:Z,2,FALSE)</f>
        <v>2</v>
      </c>
      <c r="D166" s="210">
        <v>4.7999999999999996E-3</v>
      </c>
      <c r="E166" s="211"/>
      <c r="F166" s="212">
        <v>0</v>
      </c>
      <c r="G166" s="211" t="s">
        <v>2538</v>
      </c>
      <c r="H166" s="211" t="s">
        <v>2652</v>
      </c>
      <c r="I166" s="213">
        <v>166912</v>
      </c>
      <c r="J166" s="27" t="s">
        <v>329</v>
      </c>
      <c r="K166" s="233">
        <v>55981</v>
      </c>
      <c r="L166" s="211"/>
      <c r="M166" s="214"/>
      <c r="N166" s="215">
        <v>2.3999999999999998E-3</v>
      </c>
      <c r="O166" s="214"/>
    </row>
    <row r="167" spans="1:15" ht="46.5" customHeight="1" x14ac:dyDescent="0.2">
      <c r="A167" s="207"/>
      <c r="B167" s="208" t="s">
        <v>2806</v>
      </c>
      <c r="C167" s="209">
        <f>VLOOKUP(I167,Аркуш4!Y:Z,2,FALSE)</f>
        <v>4</v>
      </c>
      <c r="D167" s="210">
        <v>9.1199999999999996E-3</v>
      </c>
      <c r="E167" s="211"/>
      <c r="F167" s="212">
        <v>0</v>
      </c>
      <c r="G167" s="211" t="s">
        <v>2538</v>
      </c>
      <c r="H167" s="211" t="s">
        <v>2807</v>
      </c>
      <c r="I167" s="213">
        <v>166925</v>
      </c>
      <c r="J167" s="27" t="s">
        <v>329</v>
      </c>
      <c r="K167" s="237">
        <v>58836</v>
      </c>
      <c r="L167" s="211"/>
      <c r="M167" s="214"/>
      <c r="N167" s="215">
        <v>2.2799999999999999E-3</v>
      </c>
      <c r="O167" s="214"/>
    </row>
    <row r="168" spans="1:15" ht="46.5" customHeight="1" x14ac:dyDescent="0.2">
      <c r="A168" s="207"/>
      <c r="B168" s="208" t="s">
        <v>2808</v>
      </c>
      <c r="C168" s="209">
        <f>VLOOKUP(I168,Аркуш4!Y:Z,2,FALSE)</f>
        <v>15</v>
      </c>
      <c r="D168" s="210">
        <v>4.8300000000000003E-2</v>
      </c>
      <c r="E168" s="211"/>
      <c r="F168" s="212">
        <v>0</v>
      </c>
      <c r="G168" s="211" t="s">
        <v>2546</v>
      </c>
      <c r="H168" s="211" t="s">
        <v>2809</v>
      </c>
      <c r="I168" s="213">
        <v>166934</v>
      </c>
      <c r="J168" s="27" t="s">
        <v>329</v>
      </c>
      <c r="K168" s="238">
        <v>58890</v>
      </c>
      <c r="L168" s="211"/>
      <c r="M168" s="214"/>
      <c r="N168" s="215">
        <v>3.2200000000000002E-3</v>
      </c>
      <c r="O168" s="214"/>
    </row>
    <row r="169" spans="1:15" ht="46.5" customHeight="1" x14ac:dyDescent="0.2">
      <c r="A169" s="207"/>
      <c r="B169" s="208" t="s">
        <v>2810</v>
      </c>
      <c r="C169" s="209">
        <f>VLOOKUP(I169,Аркуш4!Y:Z,2,FALSE)</f>
        <v>36</v>
      </c>
      <c r="D169" s="210">
        <v>0.127305</v>
      </c>
      <c r="E169" s="211"/>
      <c r="F169" s="212">
        <v>0</v>
      </c>
      <c r="G169" s="211" t="s">
        <v>2538</v>
      </c>
      <c r="H169" s="211" t="s">
        <v>2811</v>
      </c>
      <c r="I169" s="213">
        <v>166937</v>
      </c>
      <c r="J169" s="27" t="s">
        <v>329</v>
      </c>
      <c r="K169" s="238">
        <v>58802</v>
      </c>
      <c r="L169" s="211"/>
      <c r="M169" s="214"/>
      <c r="N169" s="215">
        <v>3.5362499999999999E-3</v>
      </c>
      <c r="O169" s="214"/>
    </row>
    <row r="170" spans="1:15" ht="46.5" customHeight="1" x14ac:dyDescent="0.2">
      <c r="A170" s="207"/>
      <c r="B170" s="208" t="s">
        <v>2812</v>
      </c>
      <c r="C170" s="209">
        <f>VLOOKUP(I170,Аркуш4!Y:Z,2,FALSE)</f>
        <v>8</v>
      </c>
      <c r="D170" s="210">
        <v>2.3E-2</v>
      </c>
      <c r="E170" s="211"/>
      <c r="F170" s="212">
        <v>0</v>
      </c>
      <c r="G170" s="211" t="s">
        <v>2546</v>
      </c>
      <c r="H170" s="211" t="s">
        <v>2813</v>
      </c>
      <c r="I170" s="213">
        <v>166957</v>
      </c>
      <c r="J170" s="27" t="s">
        <v>329</v>
      </c>
      <c r="K170" s="238">
        <v>59895</v>
      </c>
      <c r="L170" s="211"/>
      <c r="M170" s="214"/>
      <c r="N170" s="215">
        <v>2.875E-3</v>
      </c>
      <c r="O170" s="214"/>
    </row>
    <row r="171" spans="1:15" ht="46.5" customHeight="1" x14ac:dyDescent="0.2">
      <c r="A171" s="207"/>
      <c r="B171" s="208" t="s">
        <v>2814</v>
      </c>
      <c r="C171" s="209">
        <f>VLOOKUP(I171,Аркуш4!Y:Z,2,FALSE)</f>
        <v>3</v>
      </c>
      <c r="D171" s="210">
        <v>5.9962499999999998E-3</v>
      </c>
      <c r="E171" s="211"/>
      <c r="F171" s="212">
        <v>0</v>
      </c>
      <c r="G171" s="211" t="s">
        <v>2546</v>
      </c>
      <c r="H171" s="211" t="s">
        <v>2815</v>
      </c>
      <c r="I171" s="213">
        <v>166982</v>
      </c>
      <c r="J171" s="27" t="s">
        <v>329</v>
      </c>
      <c r="K171" s="213">
        <v>57520</v>
      </c>
      <c r="L171" s="211"/>
      <c r="M171" s="214"/>
      <c r="N171" s="215">
        <v>1.9987500000000001E-3</v>
      </c>
      <c r="O171" s="214"/>
    </row>
    <row r="172" spans="1:15" ht="46.5" customHeight="1" x14ac:dyDescent="0.2">
      <c r="A172" s="207"/>
      <c r="B172" s="208" t="s">
        <v>2816</v>
      </c>
      <c r="C172" s="209">
        <f>VLOOKUP(I172,Аркуш4!Y:Z,2,FALSE)</f>
        <v>4</v>
      </c>
      <c r="D172" s="210">
        <v>7.4663999999999994E-2</v>
      </c>
      <c r="E172" s="211"/>
      <c r="F172" s="212">
        <v>0</v>
      </c>
      <c r="G172" s="211" t="s">
        <v>2546</v>
      </c>
      <c r="H172" s="211" t="s">
        <v>2817</v>
      </c>
      <c r="I172" s="213">
        <v>166999</v>
      </c>
      <c r="J172" s="27" t="s">
        <v>329</v>
      </c>
      <c r="K172" s="213">
        <v>58821</v>
      </c>
      <c r="L172" s="211"/>
      <c r="M172" s="214"/>
      <c r="N172" s="215">
        <v>1.8665999999999999E-2</v>
      </c>
      <c r="O172" s="214"/>
    </row>
    <row r="173" spans="1:15" ht="46.5" customHeight="1" x14ac:dyDescent="0.2">
      <c r="A173" s="207"/>
      <c r="B173" s="208" t="s">
        <v>2818</v>
      </c>
      <c r="C173" s="209">
        <f>VLOOKUP(I173,Аркуш4!Y:Z,2,FALSE)</f>
        <v>6</v>
      </c>
      <c r="D173" s="210">
        <v>8.4629999999999997E-2</v>
      </c>
      <c r="E173" s="211"/>
      <c r="F173" s="212">
        <v>0</v>
      </c>
      <c r="G173" s="211" t="s">
        <v>2546</v>
      </c>
      <c r="H173" s="211" t="s">
        <v>2705</v>
      </c>
      <c r="I173" s="213">
        <v>173686</v>
      </c>
      <c r="J173" s="27" t="s">
        <v>2161</v>
      </c>
      <c r="K173" s="216">
        <v>67922</v>
      </c>
      <c r="L173" s="211"/>
      <c r="M173" s="214"/>
      <c r="N173" s="215">
        <v>1.4104999999999999E-2</v>
      </c>
      <c r="O173" s="214"/>
    </row>
    <row r="174" spans="1:15" ht="46.5" customHeight="1" x14ac:dyDescent="0.2">
      <c r="A174" s="207"/>
      <c r="B174" s="208" t="s">
        <v>2819</v>
      </c>
      <c r="C174" s="209">
        <f>VLOOKUP(I174,Аркуш4!Y:Z,2,FALSE)</f>
        <v>5</v>
      </c>
      <c r="D174" s="210">
        <v>0</v>
      </c>
      <c r="E174" s="211"/>
      <c r="F174" s="212">
        <v>0</v>
      </c>
      <c r="G174" s="211" t="s">
        <v>2546</v>
      </c>
      <c r="H174" s="211" t="s">
        <v>2820</v>
      </c>
      <c r="I174" s="213">
        <v>173700</v>
      </c>
      <c r="J174" s="27" t="s">
        <v>329</v>
      </c>
      <c r="K174" s="213">
        <v>44601</v>
      </c>
      <c r="L174" s="211"/>
      <c r="M174" s="214"/>
      <c r="N174" s="215"/>
      <c r="O174" s="214"/>
    </row>
    <row r="175" spans="1:15" ht="46.5" customHeight="1" x14ac:dyDescent="0.2">
      <c r="A175" s="207"/>
      <c r="B175" s="208" t="s">
        <v>2821</v>
      </c>
      <c r="C175" s="209">
        <f>VLOOKUP(I175,Аркуш4!Y:Z,2,FALSE)</f>
        <v>155</v>
      </c>
      <c r="D175" s="210">
        <v>0.44175000000000003</v>
      </c>
      <c r="E175" s="211"/>
      <c r="F175" s="212">
        <v>0</v>
      </c>
      <c r="G175" s="211" t="s">
        <v>2546</v>
      </c>
      <c r="H175" s="211" t="s">
        <v>2822</v>
      </c>
      <c r="I175" s="213">
        <v>173757</v>
      </c>
      <c r="J175" s="27" t="s">
        <v>28</v>
      </c>
      <c r="K175" s="213">
        <v>33001</v>
      </c>
      <c r="L175" s="211"/>
      <c r="M175" s="214"/>
      <c r="N175" s="215">
        <v>2.8500000000000001E-3</v>
      </c>
      <c r="O175" s="214"/>
    </row>
    <row r="176" spans="1:15" ht="46.5" customHeight="1" x14ac:dyDescent="0.2">
      <c r="A176" s="207"/>
      <c r="B176" s="208" t="s">
        <v>2823</v>
      </c>
      <c r="C176" s="209">
        <f>VLOOKUP(I176,Аркуш4!Y:Z,2,FALSE)</f>
        <v>761</v>
      </c>
      <c r="D176" s="210">
        <v>3.0204090000000003</v>
      </c>
      <c r="E176" s="211"/>
      <c r="F176" s="212">
        <v>0</v>
      </c>
      <c r="G176" s="211" t="s">
        <v>2538</v>
      </c>
      <c r="H176" s="211" t="s">
        <v>2824</v>
      </c>
      <c r="I176" s="213">
        <v>173961</v>
      </c>
      <c r="J176" s="27" t="s">
        <v>28</v>
      </c>
      <c r="K176" s="213">
        <v>28911</v>
      </c>
      <c r="L176" s="211"/>
      <c r="M176" s="214"/>
      <c r="N176" s="215">
        <v>3.9690000000000003E-3</v>
      </c>
      <c r="O176" s="214"/>
    </row>
    <row r="177" spans="1:15" ht="46.5" customHeight="1" x14ac:dyDescent="0.2">
      <c r="A177" s="207"/>
      <c r="B177" s="208" t="s">
        <v>2825</v>
      </c>
      <c r="C177" s="209">
        <f>VLOOKUP(I177,Аркуш4!Y:Z,2,FALSE)</f>
        <v>37</v>
      </c>
      <c r="D177" s="210">
        <v>1.1987999999999999</v>
      </c>
      <c r="E177" s="211"/>
      <c r="F177" s="212">
        <v>0</v>
      </c>
      <c r="G177" s="211" t="s">
        <v>2538</v>
      </c>
      <c r="H177" s="211" t="s">
        <v>2826</v>
      </c>
      <c r="I177" s="213">
        <v>173971</v>
      </c>
      <c r="J177" s="27" t="s">
        <v>28</v>
      </c>
      <c r="K177" s="213">
        <v>33010</v>
      </c>
      <c r="L177" s="211"/>
      <c r="M177" s="214"/>
      <c r="N177" s="215">
        <v>3.2399999999999998E-2</v>
      </c>
      <c r="O177" s="214"/>
    </row>
    <row r="178" spans="1:15" ht="46.5" customHeight="1" x14ac:dyDescent="0.2">
      <c r="A178" s="207"/>
      <c r="B178" s="208" t="s">
        <v>2827</v>
      </c>
      <c r="C178" s="209">
        <f>VLOOKUP(I178,Аркуш4!Y:Z,2,FALSE)</f>
        <v>23</v>
      </c>
      <c r="D178" s="210">
        <v>0</v>
      </c>
      <c r="E178" s="211"/>
      <c r="F178" s="212">
        <v>0</v>
      </c>
      <c r="G178" s="211" t="s">
        <v>2538</v>
      </c>
      <c r="H178" s="211" t="s">
        <v>2828</v>
      </c>
      <c r="I178" s="213">
        <v>174015</v>
      </c>
      <c r="J178" s="27" t="s">
        <v>1801</v>
      </c>
      <c r="K178" s="213">
        <v>68326</v>
      </c>
      <c r="L178" s="211"/>
      <c r="M178" s="214"/>
      <c r="N178" s="215"/>
      <c r="O178" s="214"/>
    </row>
    <row r="179" spans="1:15" ht="46.5" customHeight="1" x14ac:dyDescent="0.2">
      <c r="A179" s="207"/>
      <c r="B179" s="208" t="s">
        <v>2829</v>
      </c>
      <c r="C179" s="209">
        <f>VLOOKUP(I179,Аркуш4!Y:Z,2,FALSE)</f>
        <v>72</v>
      </c>
      <c r="D179" s="210">
        <v>0</v>
      </c>
      <c r="E179" s="211"/>
      <c r="F179" s="212">
        <v>0</v>
      </c>
      <c r="G179" s="211" t="s">
        <v>2538</v>
      </c>
      <c r="H179" s="211" t="s">
        <v>2830</v>
      </c>
      <c r="I179" s="213">
        <v>174013</v>
      </c>
      <c r="J179" s="27" t="s">
        <v>1801</v>
      </c>
      <c r="K179" s="213">
        <v>58020</v>
      </c>
      <c r="L179" s="211"/>
      <c r="M179" s="214"/>
      <c r="N179" s="215"/>
      <c r="O179" s="214"/>
    </row>
    <row r="180" spans="1:15" ht="46.5" customHeight="1" x14ac:dyDescent="0.2">
      <c r="A180" s="207"/>
      <c r="B180" s="208" t="s">
        <v>2831</v>
      </c>
      <c r="C180" s="209">
        <f>VLOOKUP(I180,Аркуш4!Y:Z,2,FALSE)</f>
        <v>2</v>
      </c>
      <c r="D180" s="210">
        <v>0</v>
      </c>
      <c r="E180" s="211"/>
      <c r="F180" s="212">
        <v>0</v>
      </c>
      <c r="G180" s="211" t="s">
        <v>2538</v>
      </c>
      <c r="H180" s="211" t="s">
        <v>2832</v>
      </c>
      <c r="I180" s="213">
        <v>174016</v>
      </c>
      <c r="J180" s="27" t="s">
        <v>1801</v>
      </c>
      <c r="K180" s="213">
        <v>65310</v>
      </c>
      <c r="L180" s="211"/>
      <c r="M180" s="214"/>
      <c r="N180" s="215"/>
      <c r="O180" s="214"/>
    </row>
    <row r="181" spans="1:15" ht="46.5" customHeight="1" x14ac:dyDescent="0.2">
      <c r="A181" s="207"/>
      <c r="B181" s="208" t="s">
        <v>2833</v>
      </c>
      <c r="C181" s="209">
        <f>VLOOKUP(I181,Аркуш4!Y:Z,2,FALSE)</f>
        <v>27</v>
      </c>
      <c r="D181" s="210">
        <v>0</v>
      </c>
      <c r="E181" s="211"/>
      <c r="F181" s="212">
        <v>0</v>
      </c>
      <c r="G181" s="211" t="s">
        <v>2538</v>
      </c>
      <c r="H181" s="211" t="s">
        <v>2834</v>
      </c>
      <c r="I181" s="213">
        <v>174075</v>
      </c>
      <c r="J181" s="27" t="s">
        <v>1801</v>
      </c>
      <c r="K181" s="213">
        <v>68200</v>
      </c>
      <c r="L181" s="211"/>
      <c r="M181" s="214"/>
      <c r="N181" s="215"/>
      <c r="O181" s="214"/>
    </row>
    <row r="182" spans="1:15" ht="46.5" customHeight="1" x14ac:dyDescent="0.2">
      <c r="A182" s="207"/>
      <c r="B182" s="208" t="s">
        <v>2835</v>
      </c>
      <c r="C182" s="209">
        <f>VLOOKUP(I182,Аркуш4!Y:Z,2,FALSE)</f>
        <v>6</v>
      </c>
      <c r="D182" s="210">
        <v>0.445824</v>
      </c>
      <c r="E182" s="211"/>
      <c r="F182" s="212">
        <v>0</v>
      </c>
      <c r="G182" s="211" t="s">
        <v>2538</v>
      </c>
      <c r="H182" s="211" t="s">
        <v>2836</v>
      </c>
      <c r="I182" s="213">
        <v>174078</v>
      </c>
      <c r="J182" s="27" t="s">
        <v>2152</v>
      </c>
      <c r="K182" s="229">
        <v>28634</v>
      </c>
      <c r="L182" s="211" t="s">
        <v>2548</v>
      </c>
      <c r="M182" s="214"/>
      <c r="N182" s="215">
        <v>7.4303999999999995E-2</v>
      </c>
      <c r="O182" s="214"/>
    </row>
    <row r="183" spans="1:15" ht="46.5" customHeight="1" x14ac:dyDescent="0.2">
      <c r="A183" s="207"/>
      <c r="B183" s="208" t="s">
        <v>2837</v>
      </c>
      <c r="C183" s="209">
        <f>VLOOKUP(I183,Аркуш4!Y:Z,2,FALSE)</f>
        <v>2</v>
      </c>
      <c r="D183" s="210">
        <v>2.1000000000000001E-2</v>
      </c>
      <c r="E183" s="211"/>
      <c r="F183" s="212">
        <v>0</v>
      </c>
      <c r="G183" s="211" t="s">
        <v>2546</v>
      </c>
      <c r="H183" s="211" t="s">
        <v>2587</v>
      </c>
      <c r="I183" s="213">
        <v>174091</v>
      </c>
      <c r="J183" s="27" t="s">
        <v>329</v>
      </c>
      <c r="K183" s="213">
        <v>56874</v>
      </c>
      <c r="L183" s="211"/>
      <c r="M183" s="214"/>
      <c r="N183" s="215">
        <v>1.0500000000000001E-2</v>
      </c>
      <c r="O183" s="214"/>
    </row>
    <row r="184" spans="1:15" ht="46.5" customHeight="1" x14ac:dyDescent="0.2">
      <c r="A184" s="207"/>
      <c r="B184" s="208" t="s">
        <v>2838</v>
      </c>
      <c r="C184" s="209">
        <f>VLOOKUP(I184,Аркуш4!Y:Z,2,FALSE)</f>
        <v>3</v>
      </c>
      <c r="D184" s="210">
        <v>3.2399999999999998E-2</v>
      </c>
      <c r="E184" s="211"/>
      <c r="F184" s="212">
        <v>0</v>
      </c>
      <c r="G184" s="211" t="s">
        <v>2546</v>
      </c>
      <c r="H184" s="211" t="s">
        <v>2587</v>
      </c>
      <c r="I184" s="213">
        <v>174092</v>
      </c>
      <c r="J184" s="27" t="s">
        <v>329</v>
      </c>
      <c r="K184" s="213">
        <v>56875</v>
      </c>
      <c r="L184" s="211"/>
      <c r="M184" s="214"/>
      <c r="N184" s="215">
        <v>1.0800000000000001E-2</v>
      </c>
      <c r="O184" s="214"/>
    </row>
    <row r="185" spans="1:15" ht="46.5" customHeight="1" x14ac:dyDescent="0.2">
      <c r="A185" s="207"/>
      <c r="B185" s="208" t="s">
        <v>2839</v>
      </c>
      <c r="C185" s="209">
        <f>VLOOKUP(I185,Аркуш4!Y:Z,2,FALSE)</f>
        <v>44</v>
      </c>
      <c r="D185" s="210">
        <v>4.2591999999999998E-2</v>
      </c>
      <c r="E185" s="211"/>
      <c r="F185" s="212">
        <v>0</v>
      </c>
      <c r="G185" s="211" t="s">
        <v>2546</v>
      </c>
      <c r="H185" s="211" t="s">
        <v>2840</v>
      </c>
      <c r="I185" s="213">
        <v>174108</v>
      </c>
      <c r="J185" s="27" t="s">
        <v>28</v>
      </c>
      <c r="K185" s="213">
        <v>66635</v>
      </c>
      <c r="L185" s="211"/>
      <c r="M185" s="214"/>
      <c r="N185" s="215">
        <v>9.68E-4</v>
      </c>
      <c r="O185" s="214"/>
    </row>
    <row r="186" spans="1:15" ht="46.5" customHeight="1" x14ac:dyDescent="0.2">
      <c r="A186" s="207"/>
      <c r="B186" s="208" t="s">
        <v>2841</v>
      </c>
      <c r="C186" s="209">
        <f>VLOOKUP(I186,Аркуш4!Y:Z,2,FALSE)</f>
        <v>781</v>
      </c>
      <c r="D186" s="210">
        <v>0</v>
      </c>
      <c r="E186" s="211"/>
      <c r="F186" s="212">
        <v>0</v>
      </c>
      <c r="G186" s="211" t="s">
        <v>2538</v>
      </c>
      <c r="H186" s="211" t="s">
        <v>2842</v>
      </c>
      <c r="I186" s="213">
        <v>173555</v>
      </c>
      <c r="J186" s="27" t="s">
        <v>28</v>
      </c>
      <c r="K186" s="213">
        <v>33640</v>
      </c>
      <c r="L186" s="211"/>
      <c r="M186" s="214"/>
      <c r="N186" s="215"/>
      <c r="O186" s="214"/>
    </row>
    <row r="187" spans="1:15" ht="46.5" customHeight="1" x14ac:dyDescent="0.2">
      <c r="A187" s="207"/>
      <c r="B187" s="208" t="s">
        <v>2843</v>
      </c>
      <c r="C187" s="209">
        <f>VLOOKUP(I187,Аркуш4!Y:Z,2,FALSE)</f>
        <v>2</v>
      </c>
      <c r="D187" s="210">
        <v>8.9599999999999999E-2</v>
      </c>
      <c r="E187" s="211"/>
      <c r="F187" s="212">
        <v>0</v>
      </c>
      <c r="G187" s="211" t="s">
        <v>2546</v>
      </c>
      <c r="H187" s="211" t="s">
        <v>2602</v>
      </c>
      <c r="I187" s="213">
        <v>173294</v>
      </c>
      <c r="J187" s="218" t="s">
        <v>28</v>
      </c>
      <c r="K187" s="216">
        <v>58636</v>
      </c>
      <c r="L187" s="211"/>
      <c r="M187" s="214"/>
      <c r="N187" s="215">
        <v>4.48E-2</v>
      </c>
      <c r="O187" s="214"/>
    </row>
    <row r="188" spans="1:15" ht="46.5" customHeight="1" x14ac:dyDescent="0.2">
      <c r="A188" s="207"/>
      <c r="B188" s="208" t="s">
        <v>2844</v>
      </c>
      <c r="C188" s="209">
        <f>VLOOKUP(I188,Аркуш4!Y:Z,2,FALSE)</f>
        <v>26</v>
      </c>
      <c r="D188" s="210">
        <v>0.41698800000000003</v>
      </c>
      <c r="E188" s="211"/>
      <c r="F188" s="212">
        <v>0</v>
      </c>
      <c r="G188" s="211" t="s">
        <v>2546</v>
      </c>
      <c r="H188" s="211" t="s">
        <v>2845</v>
      </c>
      <c r="I188" s="213">
        <v>173300</v>
      </c>
      <c r="J188" s="27" t="s">
        <v>28</v>
      </c>
      <c r="K188" s="213">
        <v>28054</v>
      </c>
      <c r="L188" s="211"/>
      <c r="M188" s="214"/>
      <c r="N188" s="215">
        <v>1.6038E-2</v>
      </c>
      <c r="O188" s="214"/>
    </row>
    <row r="189" spans="1:15" ht="46.5" customHeight="1" x14ac:dyDescent="0.2">
      <c r="A189" s="207"/>
      <c r="B189" s="208" t="s">
        <v>2846</v>
      </c>
      <c r="C189" s="209">
        <f>VLOOKUP(I189,Аркуш4!Y:Z,2,FALSE)</f>
        <v>8</v>
      </c>
      <c r="D189" s="210">
        <v>0</v>
      </c>
      <c r="E189" s="211"/>
      <c r="F189" s="212">
        <v>0</v>
      </c>
      <c r="G189" s="211" t="s">
        <v>2538</v>
      </c>
      <c r="H189" s="211" t="s">
        <v>2847</v>
      </c>
      <c r="I189" s="213">
        <v>173301</v>
      </c>
      <c r="J189" s="27" t="s">
        <v>1801</v>
      </c>
      <c r="K189" s="213">
        <v>10159</v>
      </c>
      <c r="L189" s="211"/>
      <c r="M189" s="214"/>
      <c r="N189" s="215"/>
      <c r="O189" s="214"/>
    </row>
    <row r="190" spans="1:15" ht="46.5" customHeight="1" x14ac:dyDescent="0.2">
      <c r="A190" s="207"/>
      <c r="B190" s="208" t="s">
        <v>2848</v>
      </c>
      <c r="C190" s="209">
        <f>VLOOKUP(I190,Аркуш4!Y:Z,2,FALSE)</f>
        <v>10</v>
      </c>
      <c r="D190" s="210">
        <v>0</v>
      </c>
      <c r="E190" s="211"/>
      <c r="F190" s="212">
        <v>0</v>
      </c>
      <c r="G190" s="211" t="s">
        <v>2546</v>
      </c>
      <c r="H190" s="211" t="s">
        <v>2635</v>
      </c>
      <c r="I190" s="213">
        <v>173119</v>
      </c>
      <c r="J190" s="27" t="s">
        <v>766</v>
      </c>
      <c r="K190" s="213">
        <v>68110</v>
      </c>
      <c r="L190" s="211"/>
      <c r="M190" s="214"/>
      <c r="N190" s="215"/>
      <c r="O190" s="214"/>
    </row>
    <row r="191" spans="1:15" ht="46.5" customHeight="1" x14ac:dyDescent="0.2">
      <c r="A191" s="207"/>
      <c r="B191" s="208" t="s">
        <v>2849</v>
      </c>
      <c r="C191" s="209">
        <f>VLOOKUP(I191,Аркуш4!Y:Z,2,FALSE)</f>
        <v>5</v>
      </c>
      <c r="D191" s="210">
        <v>0</v>
      </c>
      <c r="E191" s="211"/>
      <c r="F191" s="212">
        <v>0</v>
      </c>
      <c r="G191" s="211" t="s">
        <v>2546</v>
      </c>
      <c r="H191" s="211" t="s">
        <v>2587</v>
      </c>
      <c r="I191" s="213">
        <v>173126</v>
      </c>
      <c r="J191" s="27" t="s">
        <v>1801</v>
      </c>
      <c r="K191" s="213">
        <v>68303</v>
      </c>
      <c r="L191" s="211"/>
      <c r="M191" s="214"/>
      <c r="N191" s="215"/>
      <c r="O191" s="214"/>
    </row>
    <row r="192" spans="1:15" ht="46.5" customHeight="1" x14ac:dyDescent="0.2">
      <c r="A192" s="207"/>
      <c r="B192" s="208" t="s">
        <v>2850</v>
      </c>
      <c r="C192" s="209">
        <f>VLOOKUP(I192,Аркуш4!Y:Z,2,FALSE)</f>
        <v>3</v>
      </c>
      <c r="D192" s="210">
        <v>5.2224E-2</v>
      </c>
      <c r="E192" s="211"/>
      <c r="F192" s="212">
        <v>0</v>
      </c>
      <c r="G192" s="211" t="s">
        <v>2546</v>
      </c>
      <c r="H192" s="211" t="s">
        <v>2587</v>
      </c>
      <c r="I192" s="213">
        <v>173132</v>
      </c>
      <c r="J192" s="27" t="s">
        <v>1801</v>
      </c>
      <c r="K192" s="216">
        <v>68107</v>
      </c>
      <c r="L192" s="211"/>
      <c r="M192" s="214"/>
      <c r="N192" s="215">
        <v>1.7408E-2</v>
      </c>
      <c r="O192" s="214"/>
    </row>
    <row r="193" spans="1:15" ht="46.5" customHeight="1" x14ac:dyDescent="0.2">
      <c r="A193" s="207"/>
      <c r="B193" s="208" t="s">
        <v>2851</v>
      </c>
      <c r="C193" s="209">
        <f>VLOOKUP(I193,Аркуш4!Y:Z,2,FALSE)</f>
        <v>24</v>
      </c>
      <c r="D193" s="210">
        <v>0</v>
      </c>
      <c r="E193" s="211"/>
      <c r="F193" s="212">
        <v>0</v>
      </c>
      <c r="G193" s="211" t="s">
        <v>2538</v>
      </c>
      <c r="H193" s="211" t="s">
        <v>2852</v>
      </c>
      <c r="I193" s="213">
        <v>173070</v>
      </c>
      <c r="J193" s="27" t="s">
        <v>1801</v>
      </c>
      <c r="K193" s="213">
        <v>25629</v>
      </c>
      <c r="L193" s="211"/>
      <c r="M193" s="214"/>
      <c r="N193" s="215"/>
      <c r="O193" s="214"/>
    </row>
    <row r="194" spans="1:15" ht="46.5" customHeight="1" x14ac:dyDescent="0.2">
      <c r="A194" s="207"/>
      <c r="B194" s="208" t="s">
        <v>2853</v>
      </c>
      <c r="C194" s="209">
        <f>VLOOKUP(I194,Аркуш4!Y:Z,2,FALSE)</f>
        <v>521</v>
      </c>
      <c r="D194" s="210">
        <v>1.37544</v>
      </c>
      <c r="E194" s="211"/>
      <c r="F194" s="212">
        <v>0</v>
      </c>
      <c r="G194" s="211" t="s">
        <v>2538</v>
      </c>
      <c r="H194" s="211" t="s">
        <v>2854</v>
      </c>
      <c r="I194" s="213">
        <v>173386</v>
      </c>
      <c r="J194" s="27" t="s">
        <v>2157</v>
      </c>
      <c r="K194" s="213">
        <v>69543</v>
      </c>
      <c r="L194" s="211"/>
      <c r="M194" s="214"/>
      <c r="N194" s="215">
        <v>2.64E-3</v>
      </c>
      <c r="O194" s="214"/>
    </row>
    <row r="195" spans="1:15" ht="46.5" customHeight="1" x14ac:dyDescent="0.2">
      <c r="A195" s="207"/>
      <c r="B195" s="208" t="s">
        <v>2855</v>
      </c>
      <c r="C195" s="209">
        <f>VLOOKUP(I195,Аркуш4!Y:Z,2,FALSE)</f>
        <v>1360</v>
      </c>
      <c r="D195" s="210">
        <v>4.7872000000000003</v>
      </c>
      <c r="E195" s="211"/>
      <c r="F195" s="212">
        <v>0</v>
      </c>
      <c r="G195" s="211" t="s">
        <v>2538</v>
      </c>
      <c r="H195" s="211" t="s">
        <v>2856</v>
      </c>
      <c r="I195" s="213">
        <v>173387</v>
      </c>
      <c r="J195" s="27" t="s">
        <v>2157</v>
      </c>
      <c r="K195" s="213">
        <v>69542</v>
      </c>
      <c r="L195" s="211"/>
      <c r="M195" s="214"/>
      <c r="N195" s="215">
        <v>3.5200000000000001E-3</v>
      </c>
      <c r="O195" s="214"/>
    </row>
    <row r="196" spans="1:15" ht="46.5" customHeight="1" x14ac:dyDescent="0.2">
      <c r="A196" s="207"/>
      <c r="B196" s="208" t="s">
        <v>2857</v>
      </c>
      <c r="C196" s="209">
        <f>VLOOKUP(I196,Аркуш4!Y:Z,2,FALSE)</f>
        <v>25</v>
      </c>
      <c r="D196" s="210">
        <v>0</v>
      </c>
      <c r="E196" s="211"/>
      <c r="F196" s="212">
        <v>0</v>
      </c>
      <c r="G196" s="211" t="s">
        <v>2546</v>
      </c>
      <c r="H196" s="211" t="s">
        <v>2587</v>
      </c>
      <c r="I196" s="213">
        <v>173134</v>
      </c>
      <c r="J196" s="27" t="s">
        <v>28</v>
      </c>
      <c r="K196" s="216">
        <v>62147</v>
      </c>
      <c r="L196" s="211"/>
      <c r="M196" s="214"/>
      <c r="N196" s="215"/>
      <c r="O196" s="214"/>
    </row>
    <row r="197" spans="1:15" ht="46.5" customHeight="1" x14ac:dyDescent="0.2">
      <c r="A197" s="207"/>
      <c r="B197" s="208" t="s">
        <v>2858</v>
      </c>
      <c r="C197" s="209">
        <f>VLOOKUP(I197,Аркуш4!Y:Z,2,FALSE)</f>
        <v>6</v>
      </c>
      <c r="D197" s="210">
        <v>2.4191999999999998E-2</v>
      </c>
      <c r="E197" s="211"/>
      <c r="F197" s="212">
        <v>0</v>
      </c>
      <c r="G197" s="211" t="s">
        <v>2546</v>
      </c>
      <c r="H197" s="211" t="s">
        <v>2859</v>
      </c>
      <c r="I197" s="213">
        <v>173140</v>
      </c>
      <c r="J197" s="27" t="s">
        <v>329</v>
      </c>
      <c r="K197" s="213">
        <v>58154</v>
      </c>
      <c r="L197" s="211"/>
      <c r="M197" s="214"/>
      <c r="N197" s="215">
        <v>4.032E-3</v>
      </c>
      <c r="O197" s="214"/>
    </row>
    <row r="198" spans="1:15" ht="46.5" customHeight="1" x14ac:dyDescent="0.2">
      <c r="A198" s="207"/>
      <c r="B198" s="208" t="s">
        <v>2860</v>
      </c>
      <c r="C198" s="209">
        <f>VLOOKUP(I198,Аркуш4!Y:Z,2,FALSE)</f>
        <v>1</v>
      </c>
      <c r="D198" s="210">
        <v>0.242592</v>
      </c>
      <c r="E198" s="211"/>
      <c r="F198" s="212">
        <v>0</v>
      </c>
      <c r="G198" s="211" t="s">
        <v>2546</v>
      </c>
      <c r="H198" s="211" t="s">
        <v>2602</v>
      </c>
      <c r="I198" s="213">
        <v>173165</v>
      </c>
      <c r="J198" s="27" t="s">
        <v>1774</v>
      </c>
      <c r="K198" s="216">
        <v>60029</v>
      </c>
      <c r="L198" s="211" t="s">
        <v>2861</v>
      </c>
      <c r="M198" s="214"/>
      <c r="N198" s="215">
        <v>0.242592</v>
      </c>
      <c r="O198" s="214"/>
    </row>
    <row r="199" spans="1:15" ht="46.5" customHeight="1" x14ac:dyDescent="0.2">
      <c r="A199" s="207"/>
      <c r="B199" s="208" t="s">
        <v>2862</v>
      </c>
      <c r="C199" s="209">
        <f>VLOOKUP(I199,Аркуш4!Y:Z,2,FALSE)</f>
        <v>498</v>
      </c>
      <c r="D199" s="210">
        <v>8.4898148580000008</v>
      </c>
      <c r="E199" s="211"/>
      <c r="F199" s="212">
        <v>0</v>
      </c>
      <c r="G199" s="211" t="s">
        <v>2538</v>
      </c>
      <c r="H199" s="211" t="s">
        <v>2863</v>
      </c>
      <c r="I199" s="213">
        <v>173177</v>
      </c>
      <c r="J199" s="27" t="s">
        <v>1744</v>
      </c>
      <c r="K199" s="213">
        <v>28106</v>
      </c>
      <c r="L199" s="211"/>
      <c r="M199" s="214"/>
      <c r="N199" s="215">
        <v>1.7047821000000001E-2</v>
      </c>
      <c r="O199" s="214"/>
    </row>
    <row r="200" spans="1:15" ht="46.5" customHeight="1" x14ac:dyDescent="0.2">
      <c r="A200" s="207"/>
      <c r="B200" s="208" t="s">
        <v>2864</v>
      </c>
      <c r="C200" s="209">
        <f>VLOOKUP(I200,Аркуш4!Y:Z,2,FALSE)</f>
        <v>103</v>
      </c>
      <c r="D200" s="210">
        <v>44.541869814000002</v>
      </c>
      <c r="E200" s="211"/>
      <c r="F200" s="212">
        <v>0</v>
      </c>
      <c r="G200" s="211" t="s">
        <v>2538</v>
      </c>
      <c r="H200" s="211" t="s">
        <v>2865</v>
      </c>
      <c r="I200" s="213">
        <v>173194</v>
      </c>
      <c r="J200" s="27" t="s">
        <v>2146</v>
      </c>
      <c r="K200" s="213">
        <v>26790</v>
      </c>
      <c r="L200" s="211"/>
      <c r="M200" s="214"/>
      <c r="N200" s="215">
        <v>0.43244533800000001</v>
      </c>
      <c r="O200" s="214"/>
    </row>
    <row r="201" spans="1:15" ht="46.5" customHeight="1" x14ac:dyDescent="0.2">
      <c r="A201" s="207"/>
      <c r="B201" s="208" t="s">
        <v>2866</v>
      </c>
      <c r="C201" s="209">
        <f>VLOOKUP(I201,Аркуш4!Y:Z,2,FALSE)</f>
        <v>54</v>
      </c>
      <c r="D201" s="210">
        <v>0</v>
      </c>
      <c r="E201" s="211"/>
      <c r="F201" s="212">
        <v>0</v>
      </c>
      <c r="G201" s="211" t="s">
        <v>2538</v>
      </c>
      <c r="H201" s="211" t="s">
        <v>2635</v>
      </c>
      <c r="I201" s="213">
        <v>173209</v>
      </c>
      <c r="J201" s="27" t="s">
        <v>2142</v>
      </c>
      <c r="K201" s="239">
        <v>5614</v>
      </c>
      <c r="L201" s="211"/>
      <c r="M201" s="214"/>
      <c r="N201" s="215"/>
      <c r="O201" s="214"/>
    </row>
    <row r="202" spans="1:15" ht="46.5" customHeight="1" x14ac:dyDescent="0.2">
      <c r="A202" s="207"/>
      <c r="B202" s="208" t="s">
        <v>2867</v>
      </c>
      <c r="C202" s="209">
        <f>VLOOKUP(I202,Аркуш4!Y:Z,2,FALSE)</f>
        <v>3</v>
      </c>
      <c r="D202" s="210">
        <v>2.5079999999999998E-2</v>
      </c>
      <c r="E202" s="211"/>
      <c r="F202" s="212">
        <v>0</v>
      </c>
      <c r="G202" s="211" t="s">
        <v>2546</v>
      </c>
      <c r="H202" s="211" t="s">
        <v>2587</v>
      </c>
      <c r="I202" s="213">
        <v>173223</v>
      </c>
      <c r="J202" s="27" t="s">
        <v>329</v>
      </c>
      <c r="K202" s="216">
        <v>24058</v>
      </c>
      <c r="L202" s="211"/>
      <c r="M202" s="214"/>
      <c r="N202" s="215">
        <v>8.3599999999999994E-3</v>
      </c>
      <c r="O202" s="214"/>
    </row>
    <row r="203" spans="1:15" ht="46.5" customHeight="1" x14ac:dyDescent="0.2">
      <c r="A203" s="207"/>
      <c r="B203" s="208" t="s">
        <v>2868</v>
      </c>
      <c r="C203" s="209">
        <f>VLOOKUP(I203,Аркуш4!Y:Z,2,FALSE)</f>
        <v>3</v>
      </c>
      <c r="D203" s="210">
        <v>1.3823999999999999E-2</v>
      </c>
      <c r="E203" s="211"/>
      <c r="F203" s="212">
        <v>0</v>
      </c>
      <c r="G203" s="211" t="s">
        <v>2546</v>
      </c>
      <c r="H203" s="211" t="s">
        <v>2869</v>
      </c>
      <c r="I203" s="213">
        <v>173245</v>
      </c>
      <c r="J203" s="27" t="s">
        <v>329</v>
      </c>
      <c r="K203" s="216">
        <v>43410</v>
      </c>
      <c r="L203" s="211"/>
      <c r="M203" s="214"/>
      <c r="N203" s="215">
        <v>4.6080000000000001E-3</v>
      </c>
      <c r="O203" s="214"/>
    </row>
    <row r="204" spans="1:15" ht="46.5" customHeight="1" x14ac:dyDescent="0.2">
      <c r="A204" s="207"/>
      <c r="B204" s="208" t="s">
        <v>2870</v>
      </c>
      <c r="C204" s="209">
        <f>VLOOKUP(I204,Аркуш4!Y:Z,2,FALSE)</f>
        <v>7</v>
      </c>
      <c r="D204" s="210">
        <v>5.1880499999999996E-2</v>
      </c>
      <c r="E204" s="211"/>
      <c r="F204" s="212">
        <v>0</v>
      </c>
      <c r="G204" s="211" t="s">
        <v>2546</v>
      </c>
      <c r="H204" s="211" t="s">
        <v>2871</v>
      </c>
      <c r="I204" s="213">
        <v>173258</v>
      </c>
      <c r="J204" s="27" t="s">
        <v>329</v>
      </c>
      <c r="K204" s="213">
        <v>58790</v>
      </c>
      <c r="L204" s="211"/>
      <c r="M204" s="214"/>
      <c r="N204" s="215">
        <v>7.4114999999999997E-3</v>
      </c>
      <c r="O204" s="214"/>
    </row>
    <row r="205" spans="1:15" ht="46.5" customHeight="1" x14ac:dyDescent="0.2">
      <c r="A205" s="207"/>
      <c r="B205" s="208" t="s">
        <v>2872</v>
      </c>
      <c r="C205" s="209">
        <f>VLOOKUP(I205,Аркуш4!Y:Z,2,FALSE)</f>
        <v>4</v>
      </c>
      <c r="D205" s="210">
        <v>0</v>
      </c>
      <c r="E205" s="211"/>
      <c r="F205" s="212">
        <v>0</v>
      </c>
      <c r="G205" s="211" t="s">
        <v>2538</v>
      </c>
      <c r="H205" s="211" t="s">
        <v>2873</v>
      </c>
      <c r="I205" s="213">
        <v>173261</v>
      </c>
      <c r="J205" s="27" t="s">
        <v>2160</v>
      </c>
      <c r="K205" s="216">
        <v>43412</v>
      </c>
      <c r="L205" s="211"/>
      <c r="M205" s="214"/>
      <c r="N205" s="215"/>
      <c r="O205" s="214"/>
    </row>
    <row r="206" spans="1:15" ht="46.5" customHeight="1" x14ac:dyDescent="0.2">
      <c r="A206" s="207"/>
      <c r="B206" s="208" t="s">
        <v>2874</v>
      </c>
      <c r="C206" s="209">
        <f>VLOOKUP(I206,Аркуш4!Y:Z,2,FALSE)</f>
        <v>424</v>
      </c>
      <c r="D206" s="210">
        <v>0.26500000000000001</v>
      </c>
      <c r="E206" s="211"/>
      <c r="F206" s="212">
        <v>0</v>
      </c>
      <c r="G206" s="211" t="s">
        <v>2538</v>
      </c>
      <c r="H206" s="211" t="s">
        <v>2875</v>
      </c>
      <c r="I206" s="213">
        <v>173266</v>
      </c>
      <c r="J206" s="27" t="s">
        <v>329</v>
      </c>
      <c r="K206" s="213">
        <v>59703</v>
      </c>
      <c r="L206" s="211"/>
      <c r="M206" s="214"/>
      <c r="N206" s="215">
        <v>6.2500000000000001E-4</v>
      </c>
      <c r="O206" s="214"/>
    </row>
    <row r="207" spans="1:15" ht="46.5" customHeight="1" x14ac:dyDescent="0.2">
      <c r="A207" s="207"/>
      <c r="B207" s="208" t="s">
        <v>2876</v>
      </c>
      <c r="C207" s="209">
        <f>VLOOKUP(I207,Аркуш4!Y:Z,2,FALSE)</f>
        <v>2</v>
      </c>
      <c r="D207" s="210">
        <v>1.1039999999999999E-2</v>
      </c>
      <c r="E207" s="211"/>
      <c r="F207" s="212">
        <v>0</v>
      </c>
      <c r="G207" s="211" t="s">
        <v>2546</v>
      </c>
      <c r="H207" s="211" t="s">
        <v>2877</v>
      </c>
      <c r="I207" s="213">
        <v>173282</v>
      </c>
      <c r="J207" s="27" t="s">
        <v>329</v>
      </c>
      <c r="K207" s="219">
        <v>57552</v>
      </c>
      <c r="L207" s="211"/>
      <c r="M207" s="214"/>
      <c r="N207" s="215">
        <v>5.5199999999999997E-3</v>
      </c>
      <c r="O207" s="214"/>
    </row>
    <row r="208" spans="1:15" ht="46.5" customHeight="1" x14ac:dyDescent="0.2">
      <c r="A208" s="207"/>
      <c r="B208" s="208" t="s">
        <v>2878</v>
      </c>
      <c r="C208" s="209">
        <f>VLOOKUP(I208,Аркуш4!Y:Z,2,FALSE)</f>
        <v>168</v>
      </c>
      <c r="D208" s="210">
        <v>3.7537499999999997</v>
      </c>
      <c r="E208" s="211"/>
      <c r="F208" s="212">
        <v>0</v>
      </c>
      <c r="G208" s="211" t="s">
        <v>2538</v>
      </c>
      <c r="H208" s="211" t="s">
        <v>2879</v>
      </c>
      <c r="I208" s="213">
        <v>173292</v>
      </c>
      <c r="J208" s="27" t="s">
        <v>2154</v>
      </c>
      <c r="K208" s="213">
        <v>26664</v>
      </c>
      <c r="L208" s="211"/>
      <c r="M208" s="214"/>
      <c r="N208" s="215">
        <v>2.2343749999999999E-2</v>
      </c>
      <c r="O208" s="214"/>
    </row>
    <row r="209" spans="1:15" ht="46.5" customHeight="1" x14ac:dyDescent="0.2">
      <c r="A209" s="207"/>
      <c r="B209" s="208" t="s">
        <v>2880</v>
      </c>
      <c r="C209" s="209">
        <f>VLOOKUP(I209,Аркуш4!Y:Z,2,FALSE)</f>
        <v>230</v>
      </c>
      <c r="D209" s="210">
        <v>0</v>
      </c>
      <c r="E209" s="211"/>
      <c r="F209" s="212">
        <v>0</v>
      </c>
      <c r="G209" s="211" t="s">
        <v>2538</v>
      </c>
      <c r="H209" s="211" t="s">
        <v>2881</v>
      </c>
      <c r="I209" s="213">
        <v>172058</v>
      </c>
      <c r="J209" s="27" t="s">
        <v>28</v>
      </c>
      <c r="K209" s="213">
        <v>33641</v>
      </c>
      <c r="L209" s="211"/>
      <c r="M209" s="214"/>
      <c r="N209" s="215"/>
      <c r="O209" s="214"/>
    </row>
    <row r="210" spans="1:15" ht="46.5" customHeight="1" x14ac:dyDescent="0.2">
      <c r="A210" s="207"/>
      <c r="B210" s="208" t="s">
        <v>2882</v>
      </c>
      <c r="C210" s="209">
        <f>VLOOKUP(I210,Аркуш4!Y:Z,2,FALSE)</f>
        <v>2</v>
      </c>
      <c r="D210" s="210">
        <v>9.2160000000000002E-3</v>
      </c>
      <c r="E210" s="211"/>
      <c r="F210" s="212">
        <v>0</v>
      </c>
      <c r="G210" s="211" t="s">
        <v>2546</v>
      </c>
      <c r="H210" s="211" t="s">
        <v>2883</v>
      </c>
      <c r="I210" s="213">
        <v>173353</v>
      </c>
      <c r="J210" s="27" t="s">
        <v>28</v>
      </c>
      <c r="K210" s="216">
        <v>58032</v>
      </c>
      <c r="L210" s="211"/>
      <c r="M210" s="214"/>
      <c r="N210" s="215">
        <v>4.6080000000000001E-3</v>
      </c>
      <c r="O210" s="214"/>
    </row>
    <row r="211" spans="1:15" ht="46.5" customHeight="1" x14ac:dyDescent="0.2">
      <c r="A211" s="207"/>
      <c r="B211" s="208" t="s">
        <v>2884</v>
      </c>
      <c r="C211" s="209">
        <f>VLOOKUP(I211,Аркуш4!Y:Z,2,FALSE)</f>
        <v>7</v>
      </c>
      <c r="D211" s="210">
        <v>0</v>
      </c>
      <c r="E211" s="211"/>
      <c r="F211" s="212">
        <v>0</v>
      </c>
      <c r="G211" s="211" t="s">
        <v>2538</v>
      </c>
      <c r="H211" s="211" t="s">
        <v>2885</v>
      </c>
      <c r="I211" s="213">
        <v>173458</v>
      </c>
      <c r="J211" s="218" t="s">
        <v>329</v>
      </c>
      <c r="K211" s="213">
        <v>25626</v>
      </c>
      <c r="L211" s="211"/>
      <c r="M211" s="214"/>
      <c r="N211" s="215"/>
      <c r="O211" s="214"/>
    </row>
    <row r="212" spans="1:15" ht="46.5" customHeight="1" x14ac:dyDescent="0.2">
      <c r="A212" s="207"/>
      <c r="B212" s="208" t="s">
        <v>2886</v>
      </c>
      <c r="C212" s="209">
        <f>VLOOKUP(I212,Аркуш4!Y:Z,2,FALSE)</f>
        <v>2</v>
      </c>
      <c r="D212" s="210">
        <v>0</v>
      </c>
      <c r="E212" s="211"/>
      <c r="F212" s="212">
        <v>0</v>
      </c>
      <c r="G212" s="211" t="s">
        <v>2546</v>
      </c>
      <c r="H212" s="211" t="s">
        <v>2836</v>
      </c>
      <c r="I212" s="213">
        <v>173478</v>
      </c>
      <c r="J212" s="27" t="s">
        <v>2146</v>
      </c>
      <c r="K212" s="211" t="s">
        <v>1547</v>
      </c>
      <c r="L212" s="211"/>
      <c r="M212" s="214"/>
      <c r="N212" s="215"/>
      <c r="O212" s="214"/>
    </row>
    <row r="213" spans="1:15" ht="46.5" customHeight="1" x14ac:dyDescent="0.2">
      <c r="A213" s="207"/>
      <c r="B213" s="208" t="s">
        <v>2887</v>
      </c>
      <c r="C213" s="209">
        <f>VLOOKUP(I213,Аркуш4!Y:Z,2,FALSE)</f>
        <v>23</v>
      </c>
      <c r="D213" s="210">
        <v>9.7564620000000009</v>
      </c>
      <c r="E213" s="211"/>
      <c r="F213" s="212">
        <v>0</v>
      </c>
      <c r="G213" s="211" t="s">
        <v>2538</v>
      </c>
      <c r="H213" s="211" t="s">
        <v>2888</v>
      </c>
      <c r="I213" s="213">
        <v>173479</v>
      </c>
      <c r="J213" s="27" t="s">
        <v>2145</v>
      </c>
      <c r="K213" s="211" t="s">
        <v>1491</v>
      </c>
      <c r="L213" s="211"/>
      <c r="M213" s="214"/>
      <c r="N213" s="215">
        <v>0.42419400000000002</v>
      </c>
      <c r="O213" s="214"/>
    </row>
    <row r="214" spans="1:15" ht="46.5" customHeight="1" x14ac:dyDescent="0.2">
      <c r="A214" s="207"/>
      <c r="B214" s="208" t="s">
        <v>2889</v>
      </c>
      <c r="C214" s="209">
        <f>VLOOKUP(I214,Аркуш4!Y:Z,2,FALSE)</f>
        <v>1</v>
      </c>
      <c r="D214" s="210">
        <v>0</v>
      </c>
      <c r="E214" s="211"/>
      <c r="F214" s="212">
        <v>0</v>
      </c>
      <c r="G214" s="211" t="s">
        <v>2546</v>
      </c>
      <c r="H214" s="211" t="s">
        <v>2890</v>
      </c>
      <c r="I214" s="213">
        <v>173481</v>
      </c>
      <c r="J214" s="27" t="s">
        <v>2145</v>
      </c>
      <c r="K214" s="211" t="s">
        <v>1497</v>
      </c>
      <c r="L214" s="211"/>
      <c r="M214" s="214"/>
      <c r="N214" s="215"/>
      <c r="O214" s="214"/>
    </row>
    <row r="215" spans="1:15" ht="46.5" customHeight="1" x14ac:dyDescent="0.2">
      <c r="A215" s="207"/>
      <c r="B215" s="208" t="s">
        <v>2891</v>
      </c>
      <c r="C215" s="209">
        <f>VLOOKUP(I215,Аркуш4!Y:Z,2,FALSE)</f>
        <v>25</v>
      </c>
      <c r="D215" s="210">
        <v>0</v>
      </c>
      <c r="E215" s="211"/>
      <c r="F215" s="212">
        <v>0</v>
      </c>
      <c r="G215" s="211" t="s">
        <v>2546</v>
      </c>
      <c r="H215" s="211"/>
      <c r="I215" s="213">
        <v>173496</v>
      </c>
      <c r="J215" s="27" t="s">
        <v>1744</v>
      </c>
      <c r="K215" s="216">
        <v>57450</v>
      </c>
      <c r="L215" s="211"/>
      <c r="M215" s="214"/>
      <c r="N215" s="215"/>
      <c r="O215" s="214"/>
    </row>
    <row r="216" spans="1:15" ht="46.5" customHeight="1" x14ac:dyDescent="0.2">
      <c r="A216" s="207"/>
      <c r="B216" s="208" t="s">
        <v>2892</v>
      </c>
      <c r="C216" s="209">
        <f>VLOOKUP(I216,Аркуш4!Y:Z,2,FALSE)</f>
        <v>25</v>
      </c>
      <c r="D216" s="210">
        <v>0</v>
      </c>
      <c r="E216" s="211"/>
      <c r="F216" s="212">
        <v>0</v>
      </c>
      <c r="G216" s="211" t="s">
        <v>2538</v>
      </c>
      <c r="H216" s="211" t="s">
        <v>2893</v>
      </c>
      <c r="I216" s="213">
        <v>173509</v>
      </c>
      <c r="J216" s="27" t="s">
        <v>28</v>
      </c>
      <c r="K216" s="211" t="s">
        <v>107</v>
      </c>
      <c r="L216" s="211"/>
      <c r="M216" s="214"/>
      <c r="N216" s="215"/>
      <c r="O216" s="214"/>
    </row>
    <row r="217" spans="1:15" ht="46.5" customHeight="1" x14ac:dyDescent="0.2">
      <c r="A217" s="207"/>
      <c r="B217" s="208" t="s">
        <v>2894</v>
      </c>
      <c r="C217" s="209">
        <f>VLOOKUP(I217,Аркуш4!Y:Z,2,FALSE)</f>
        <v>12</v>
      </c>
      <c r="D217" s="210">
        <v>0</v>
      </c>
      <c r="E217" s="211"/>
      <c r="F217" s="212">
        <v>0</v>
      </c>
      <c r="G217" s="211" t="s">
        <v>2538</v>
      </c>
      <c r="H217" s="211" t="s">
        <v>2893</v>
      </c>
      <c r="I217" s="213">
        <v>173511</v>
      </c>
      <c r="J217" s="27" t="s">
        <v>28</v>
      </c>
      <c r="K217" s="211" t="s">
        <v>111</v>
      </c>
      <c r="L217" s="211"/>
      <c r="M217" s="214"/>
      <c r="N217" s="215"/>
      <c r="O217" s="214"/>
    </row>
    <row r="218" spans="1:15" ht="46.5" customHeight="1" x14ac:dyDescent="0.2">
      <c r="A218" s="207"/>
      <c r="B218" s="208" t="s">
        <v>2895</v>
      </c>
      <c r="C218" s="209">
        <f>VLOOKUP(I218,Аркуш4!Y:Z,2,FALSE)</f>
        <v>8</v>
      </c>
      <c r="D218" s="210">
        <v>0</v>
      </c>
      <c r="E218" s="211"/>
      <c r="F218" s="212">
        <v>0</v>
      </c>
      <c r="G218" s="211" t="s">
        <v>2538</v>
      </c>
      <c r="H218" s="211" t="s">
        <v>2896</v>
      </c>
      <c r="I218" s="213">
        <v>173512</v>
      </c>
      <c r="J218" s="27" t="s">
        <v>28</v>
      </c>
      <c r="K218" s="211" t="s">
        <v>92</v>
      </c>
      <c r="L218" s="211"/>
      <c r="M218" s="214"/>
      <c r="N218" s="215"/>
      <c r="O218" s="214"/>
    </row>
    <row r="219" spans="1:15" ht="46.5" customHeight="1" x14ac:dyDescent="0.2">
      <c r="A219" s="207"/>
      <c r="B219" s="208" t="s">
        <v>2897</v>
      </c>
      <c r="C219" s="209">
        <f>VLOOKUP(I219,Аркуш4!Y:Z,2,FALSE)</f>
        <v>52</v>
      </c>
      <c r="D219" s="210">
        <v>0</v>
      </c>
      <c r="E219" s="211"/>
      <c r="F219" s="212">
        <v>0</v>
      </c>
      <c r="G219" s="211" t="s">
        <v>2538</v>
      </c>
      <c r="H219" s="211" t="s">
        <v>2898</v>
      </c>
      <c r="I219" s="213">
        <v>173530</v>
      </c>
      <c r="J219" s="27" t="s">
        <v>1801</v>
      </c>
      <c r="K219" s="213">
        <v>25630</v>
      </c>
      <c r="L219" s="211"/>
      <c r="M219" s="214"/>
      <c r="N219" s="215"/>
      <c r="O219" s="214"/>
    </row>
    <row r="220" spans="1:15" ht="46.5" customHeight="1" x14ac:dyDescent="0.2">
      <c r="A220" s="207"/>
      <c r="B220" s="208" t="s">
        <v>2899</v>
      </c>
      <c r="C220" s="209">
        <f>VLOOKUP(I220,Аркуш4!Y:Z,2,FALSE)</f>
        <v>8</v>
      </c>
      <c r="D220" s="210">
        <v>0</v>
      </c>
      <c r="E220" s="211"/>
      <c r="F220" s="212">
        <v>0</v>
      </c>
      <c r="G220" s="211" t="s">
        <v>2538</v>
      </c>
      <c r="H220" s="211" t="s">
        <v>2836</v>
      </c>
      <c r="I220" s="213">
        <v>173531</v>
      </c>
      <c r="J220" s="27" t="s">
        <v>329</v>
      </c>
      <c r="K220" s="240">
        <v>57561</v>
      </c>
      <c r="L220" s="211"/>
      <c r="M220" s="214"/>
      <c r="N220" s="215"/>
      <c r="O220" s="214"/>
    </row>
    <row r="221" spans="1:15" ht="46.5" customHeight="1" x14ac:dyDescent="0.2">
      <c r="A221" s="207"/>
      <c r="B221" s="208" t="s">
        <v>2900</v>
      </c>
      <c r="C221" s="209">
        <f>VLOOKUP(I221,Аркуш4!Y:Z,2,FALSE)</f>
        <v>72</v>
      </c>
      <c r="D221" s="210">
        <v>0</v>
      </c>
      <c r="E221" s="211"/>
      <c r="F221" s="212">
        <v>0</v>
      </c>
      <c r="G221" s="211" t="s">
        <v>2538</v>
      </c>
      <c r="H221" s="211" t="s">
        <v>2901</v>
      </c>
      <c r="I221" s="213">
        <v>173752</v>
      </c>
      <c r="J221" s="27" t="s">
        <v>1902</v>
      </c>
      <c r="K221" s="213">
        <v>69888</v>
      </c>
      <c r="L221" s="211"/>
      <c r="M221" s="214"/>
      <c r="N221" s="215"/>
      <c r="O221" s="214"/>
    </row>
    <row r="222" spans="1:15" ht="46.5" customHeight="1" x14ac:dyDescent="0.2">
      <c r="A222" s="207"/>
      <c r="B222" s="208" t="s">
        <v>2902</v>
      </c>
      <c r="C222" s="209">
        <f>VLOOKUP(I222,Аркуш4!Y:Z,2,FALSE)</f>
        <v>50</v>
      </c>
      <c r="D222" s="210">
        <v>0.23200000000000001</v>
      </c>
      <c r="E222" s="211"/>
      <c r="F222" s="212">
        <v>0</v>
      </c>
      <c r="G222" s="211" t="s">
        <v>2538</v>
      </c>
      <c r="H222" s="211"/>
      <c r="I222" s="213">
        <v>173669</v>
      </c>
      <c r="J222" s="27" t="s">
        <v>2150</v>
      </c>
      <c r="K222" s="213">
        <v>58674</v>
      </c>
      <c r="L222" s="211"/>
      <c r="M222" s="214"/>
      <c r="N222" s="215">
        <v>4.64E-3</v>
      </c>
      <c r="O222" s="214"/>
    </row>
    <row r="223" spans="1:15" ht="46.5" customHeight="1" outlineLevel="1" x14ac:dyDescent="0.2">
      <c r="A223" s="207"/>
      <c r="B223" s="208" t="s">
        <v>2903</v>
      </c>
      <c r="C223" s="209">
        <f>VLOOKUP(I223,Аркуш4!Y:Z,2,FALSE)</f>
        <v>12</v>
      </c>
      <c r="D223" s="210">
        <v>2.5740000000000002E-2</v>
      </c>
      <c r="E223" s="211"/>
      <c r="F223" s="212">
        <v>0</v>
      </c>
      <c r="G223" s="211" t="s">
        <v>2538</v>
      </c>
      <c r="H223" s="211"/>
      <c r="I223" s="213">
        <v>170358</v>
      </c>
      <c r="J223" s="27" t="s">
        <v>28</v>
      </c>
      <c r="K223" s="213">
        <v>66638</v>
      </c>
      <c r="L223" s="211"/>
      <c r="M223" s="214"/>
      <c r="N223" s="215">
        <v>2.1450000000000002E-3</v>
      </c>
      <c r="O223" s="214"/>
    </row>
    <row r="224" spans="1:15" ht="46.5" customHeight="1" outlineLevel="1" x14ac:dyDescent="0.2">
      <c r="A224" s="207"/>
      <c r="B224" s="208" t="s">
        <v>2904</v>
      </c>
      <c r="C224" s="209">
        <f>VLOOKUP(I224,Аркуш4!Y:Z,2,FALSE)</f>
        <v>238</v>
      </c>
      <c r="D224" s="210">
        <v>0.21241499999999999</v>
      </c>
      <c r="E224" s="211"/>
      <c r="F224" s="212">
        <v>0</v>
      </c>
      <c r="G224" s="211" t="s">
        <v>2538</v>
      </c>
      <c r="H224" s="211" t="s">
        <v>2624</v>
      </c>
      <c r="I224" s="213">
        <v>170361</v>
      </c>
      <c r="J224" s="27" t="s">
        <v>329</v>
      </c>
      <c r="K224" s="211" t="s">
        <v>734</v>
      </c>
      <c r="L224" s="211"/>
      <c r="M224" s="214"/>
      <c r="N224" s="215">
        <v>8.9249999999999996E-4</v>
      </c>
      <c r="O224" s="214"/>
    </row>
    <row r="225" spans="1:15" ht="46.5" customHeight="1" outlineLevel="1" x14ac:dyDescent="0.2">
      <c r="A225" s="207"/>
      <c r="B225" s="208" t="s">
        <v>2905</v>
      </c>
      <c r="C225" s="209">
        <f>VLOOKUP(I225,Аркуш4!Y:Z,2,FALSE)</f>
        <v>72</v>
      </c>
      <c r="D225" s="210">
        <v>0.1368</v>
      </c>
      <c r="E225" s="211"/>
      <c r="F225" s="212">
        <v>0</v>
      </c>
      <c r="G225" s="211" t="s">
        <v>2538</v>
      </c>
      <c r="H225" s="211" t="s">
        <v>2906</v>
      </c>
      <c r="I225" s="213">
        <v>170363</v>
      </c>
      <c r="J225" s="27" t="s">
        <v>329</v>
      </c>
      <c r="K225" s="213">
        <v>58075</v>
      </c>
      <c r="L225" s="211"/>
      <c r="M225" s="214"/>
      <c r="N225" s="215">
        <v>1.9E-3</v>
      </c>
      <c r="O225" s="214"/>
    </row>
    <row r="226" spans="1:15" ht="46.5" customHeight="1" outlineLevel="1" x14ac:dyDescent="0.2">
      <c r="A226" s="207"/>
      <c r="B226" s="208" t="s">
        <v>2907</v>
      </c>
      <c r="C226" s="209">
        <f>VLOOKUP(I226,Аркуш4!Y:Z,2,FALSE)</f>
        <v>19</v>
      </c>
      <c r="D226" s="210">
        <v>5.6809999999999999E-2</v>
      </c>
      <c r="E226" s="211"/>
      <c r="F226" s="212">
        <v>0</v>
      </c>
      <c r="G226" s="211" t="s">
        <v>2538</v>
      </c>
      <c r="H226" s="211" t="s">
        <v>2908</v>
      </c>
      <c r="I226" s="213">
        <v>170364</v>
      </c>
      <c r="J226" s="27" t="s">
        <v>329</v>
      </c>
      <c r="K226" s="241">
        <v>56274</v>
      </c>
      <c r="L226" s="211"/>
      <c r="M226" s="214"/>
      <c r="N226" s="215">
        <v>2.99E-3</v>
      </c>
      <c r="O226" s="214"/>
    </row>
    <row r="227" spans="1:15" ht="46.5" customHeight="1" outlineLevel="1" x14ac:dyDescent="0.2">
      <c r="A227" s="207"/>
      <c r="B227" s="208" t="s">
        <v>2909</v>
      </c>
      <c r="C227" s="209">
        <f>VLOOKUP(I227,Аркуш4!Y:Z,2,FALSE)</f>
        <v>18</v>
      </c>
      <c r="D227" s="210">
        <v>9.1286999999999993E-2</v>
      </c>
      <c r="E227" s="211"/>
      <c r="F227" s="212">
        <v>0</v>
      </c>
      <c r="G227" s="211" t="s">
        <v>2538</v>
      </c>
      <c r="H227" s="211" t="s">
        <v>2910</v>
      </c>
      <c r="I227" s="213">
        <v>170365</v>
      </c>
      <c r="J227" s="27" t="s">
        <v>329</v>
      </c>
      <c r="K227" s="213">
        <v>58778</v>
      </c>
      <c r="L227" s="211"/>
      <c r="M227" s="214"/>
      <c r="N227" s="215">
        <v>5.0714999999999996E-3</v>
      </c>
      <c r="O227" s="214"/>
    </row>
    <row r="228" spans="1:15" ht="46.5" customHeight="1" outlineLevel="1" x14ac:dyDescent="0.2">
      <c r="A228" s="207"/>
      <c r="B228" s="208" t="s">
        <v>2911</v>
      </c>
      <c r="C228" s="209">
        <f>VLOOKUP(I228,Аркуш4!Y:Z,2,FALSE)</f>
        <v>21</v>
      </c>
      <c r="D228" s="210">
        <v>0.14174999999999999</v>
      </c>
      <c r="E228" s="211"/>
      <c r="F228" s="212">
        <v>0</v>
      </c>
      <c r="G228" s="211" t="s">
        <v>2538</v>
      </c>
      <c r="H228" s="211" t="s">
        <v>2912</v>
      </c>
      <c r="I228" s="213">
        <v>170367</v>
      </c>
      <c r="J228" s="27" t="s">
        <v>329</v>
      </c>
      <c r="K228" s="213">
        <v>58780</v>
      </c>
      <c r="L228" s="211"/>
      <c r="M228" s="214"/>
      <c r="N228" s="215">
        <v>6.7499999999999999E-3</v>
      </c>
      <c r="O228" s="214"/>
    </row>
    <row r="229" spans="1:15" ht="46.5" customHeight="1" outlineLevel="1" x14ac:dyDescent="0.2">
      <c r="A229" s="207"/>
      <c r="B229" s="208" t="s">
        <v>2913</v>
      </c>
      <c r="C229" s="209">
        <f>VLOOKUP(I229,Аркуш4!Y:Z,2,FALSE)</f>
        <v>13</v>
      </c>
      <c r="D229" s="210">
        <v>0</v>
      </c>
      <c r="E229" s="211"/>
      <c r="F229" s="212">
        <v>0</v>
      </c>
      <c r="G229" s="211" t="s">
        <v>2538</v>
      </c>
      <c r="H229" s="211" t="s">
        <v>2914</v>
      </c>
      <c r="I229" s="213">
        <v>170368</v>
      </c>
      <c r="J229" s="27" t="s">
        <v>329</v>
      </c>
      <c r="K229" s="213">
        <v>58779</v>
      </c>
      <c r="L229" s="211"/>
      <c r="M229" s="214"/>
      <c r="N229" s="215"/>
      <c r="O229" s="214"/>
    </row>
    <row r="230" spans="1:15" ht="46.5" customHeight="1" outlineLevel="1" x14ac:dyDescent="0.2">
      <c r="A230" s="207"/>
      <c r="B230" s="208" t="s">
        <v>2915</v>
      </c>
      <c r="C230" s="209">
        <f>VLOOKUP(I230,Аркуш4!Y:Z,2,FALSE)</f>
        <v>12</v>
      </c>
      <c r="D230" s="210">
        <v>9.5400000000000013E-2</v>
      </c>
      <c r="E230" s="211"/>
      <c r="F230" s="212">
        <v>0</v>
      </c>
      <c r="G230" s="211" t="s">
        <v>2538</v>
      </c>
      <c r="H230" s="211" t="s">
        <v>2587</v>
      </c>
      <c r="I230" s="213">
        <v>170369</v>
      </c>
      <c r="J230" s="27" t="s">
        <v>329</v>
      </c>
      <c r="K230" s="213">
        <v>58781</v>
      </c>
      <c r="L230" s="211"/>
      <c r="M230" s="214"/>
      <c r="N230" s="215">
        <v>7.9500000000000005E-3</v>
      </c>
      <c r="O230" s="214"/>
    </row>
    <row r="231" spans="1:15" ht="46.5" customHeight="1" outlineLevel="1" x14ac:dyDescent="0.2">
      <c r="A231" s="207"/>
      <c r="B231" s="208" t="s">
        <v>2916</v>
      </c>
      <c r="C231" s="209">
        <f>VLOOKUP(I231,Аркуш4!Y:Z,2,FALSE)</f>
        <v>6</v>
      </c>
      <c r="D231" s="210">
        <v>3.8879999999999998E-2</v>
      </c>
      <c r="E231" s="211"/>
      <c r="F231" s="212">
        <v>0</v>
      </c>
      <c r="G231" s="211" t="s">
        <v>2546</v>
      </c>
      <c r="H231" s="211" t="s">
        <v>2869</v>
      </c>
      <c r="I231" s="213">
        <v>170370</v>
      </c>
      <c r="J231" s="27" t="s">
        <v>329</v>
      </c>
      <c r="K231" s="213">
        <v>58789</v>
      </c>
      <c r="L231" s="211"/>
      <c r="M231" s="214"/>
      <c r="N231" s="215">
        <v>6.4799999999999996E-3</v>
      </c>
      <c r="O231" s="214"/>
    </row>
    <row r="232" spans="1:15" ht="46.5" customHeight="1" outlineLevel="1" x14ac:dyDescent="0.2">
      <c r="A232" s="207"/>
      <c r="B232" s="208" t="s">
        <v>2917</v>
      </c>
      <c r="C232" s="209">
        <f>VLOOKUP(I232,Аркуш4!Y:Z,2,FALSE)</f>
        <v>1</v>
      </c>
      <c r="D232" s="210">
        <v>0</v>
      </c>
      <c r="E232" s="211"/>
      <c r="F232" s="212">
        <v>0</v>
      </c>
      <c r="G232" s="211" t="s">
        <v>2546</v>
      </c>
      <c r="H232" s="211" t="s">
        <v>2918</v>
      </c>
      <c r="I232" s="213">
        <v>170371</v>
      </c>
      <c r="J232" s="27" t="s">
        <v>329</v>
      </c>
      <c r="K232" s="213">
        <v>58784</v>
      </c>
      <c r="L232" s="211"/>
      <c r="M232" s="214"/>
      <c r="N232" s="215"/>
      <c r="O232" s="214"/>
    </row>
    <row r="233" spans="1:15" ht="46.5" customHeight="1" outlineLevel="1" x14ac:dyDescent="0.2">
      <c r="A233" s="207"/>
      <c r="B233" s="208" t="s">
        <v>2919</v>
      </c>
      <c r="C233" s="209">
        <f>VLOOKUP(I233,Аркуш4!Y:Z,2,FALSE)</f>
        <v>11</v>
      </c>
      <c r="D233" s="210">
        <v>0</v>
      </c>
      <c r="E233" s="211"/>
      <c r="F233" s="212">
        <v>0</v>
      </c>
      <c r="G233" s="211" t="s">
        <v>2546</v>
      </c>
      <c r="H233" s="211" t="s">
        <v>2918</v>
      </c>
      <c r="I233" s="213">
        <v>170372</v>
      </c>
      <c r="J233" s="27" t="s">
        <v>329</v>
      </c>
      <c r="K233" s="213">
        <v>58785</v>
      </c>
      <c r="L233" s="211"/>
      <c r="M233" s="214"/>
      <c r="N233" s="215"/>
      <c r="O233" s="214"/>
    </row>
    <row r="234" spans="1:15" ht="46.5" customHeight="1" outlineLevel="1" x14ac:dyDescent="0.2">
      <c r="A234" s="207"/>
      <c r="B234" s="208" t="s">
        <v>2920</v>
      </c>
      <c r="C234" s="209">
        <f>VLOOKUP(I234,Аркуш4!Y:Z,2,FALSE)</f>
        <v>1</v>
      </c>
      <c r="D234" s="210">
        <v>6.1762500000000003E-3</v>
      </c>
      <c r="E234" s="211"/>
      <c r="F234" s="212">
        <v>0</v>
      </c>
      <c r="G234" s="211" t="s">
        <v>2538</v>
      </c>
      <c r="H234" s="211" t="s">
        <v>2921</v>
      </c>
      <c r="I234" s="213">
        <v>170373</v>
      </c>
      <c r="J234" s="218" t="s">
        <v>329</v>
      </c>
      <c r="K234" s="213">
        <v>58782</v>
      </c>
      <c r="L234" s="211"/>
      <c r="M234" s="214"/>
      <c r="N234" s="215">
        <v>6.1762500000000003E-3</v>
      </c>
      <c r="O234" s="214"/>
    </row>
    <row r="235" spans="1:15" ht="46.5" customHeight="1" outlineLevel="1" x14ac:dyDescent="0.2">
      <c r="A235" s="207"/>
      <c r="B235" s="208" t="s">
        <v>2922</v>
      </c>
      <c r="C235" s="209">
        <f>VLOOKUP(I235,Аркуш4!Y:Z,2,FALSE)</f>
        <v>9</v>
      </c>
      <c r="D235" s="210">
        <v>4.5562499999999999E-2</v>
      </c>
      <c r="E235" s="211"/>
      <c r="F235" s="212">
        <v>0</v>
      </c>
      <c r="G235" s="211" t="s">
        <v>2538</v>
      </c>
      <c r="H235" s="211" t="s">
        <v>2587</v>
      </c>
      <c r="I235" s="213">
        <v>170374</v>
      </c>
      <c r="J235" s="27" t="s">
        <v>329</v>
      </c>
      <c r="K235" s="213">
        <v>58783</v>
      </c>
      <c r="L235" s="211"/>
      <c r="M235" s="214"/>
      <c r="N235" s="215">
        <v>5.0625000000000002E-3</v>
      </c>
      <c r="O235" s="214"/>
    </row>
    <row r="236" spans="1:15" ht="46.5" customHeight="1" outlineLevel="1" x14ac:dyDescent="0.2">
      <c r="A236" s="207"/>
      <c r="B236" s="208" t="s">
        <v>2923</v>
      </c>
      <c r="C236" s="209">
        <f>VLOOKUP(I236,Аркуш4!Y:Z,2,FALSE)</f>
        <v>27</v>
      </c>
      <c r="D236" s="210">
        <v>7.8624000000000001</v>
      </c>
      <c r="E236" s="211"/>
      <c r="F236" s="212">
        <v>0</v>
      </c>
      <c r="G236" s="211" t="s">
        <v>2538</v>
      </c>
      <c r="H236" s="211" t="s">
        <v>2573</v>
      </c>
      <c r="I236" s="213">
        <v>170377</v>
      </c>
      <c r="J236" s="27" t="s">
        <v>1744</v>
      </c>
      <c r="K236" s="213">
        <v>26168</v>
      </c>
      <c r="L236" s="211"/>
      <c r="M236" s="214"/>
      <c r="N236" s="215">
        <v>0.29120000000000001</v>
      </c>
      <c r="O236" s="214"/>
    </row>
    <row r="237" spans="1:15" ht="46.5" customHeight="1" outlineLevel="1" x14ac:dyDescent="0.2">
      <c r="A237" s="207"/>
      <c r="B237" s="208" t="s">
        <v>2924</v>
      </c>
      <c r="C237" s="209">
        <f>VLOOKUP(I237,Аркуш4!Y:Z,2,FALSE)</f>
        <v>12</v>
      </c>
      <c r="D237" s="210">
        <v>6.5635200000000005</v>
      </c>
      <c r="E237" s="211"/>
      <c r="F237" s="212">
        <v>0</v>
      </c>
      <c r="G237" s="211" t="s">
        <v>2538</v>
      </c>
      <c r="H237" s="211" t="s">
        <v>2925</v>
      </c>
      <c r="I237" s="213">
        <v>170390</v>
      </c>
      <c r="J237" s="27" t="s">
        <v>2145</v>
      </c>
      <c r="K237" s="229">
        <v>26756</v>
      </c>
      <c r="L237" s="211"/>
      <c r="M237" s="214"/>
      <c r="N237" s="215">
        <v>0.54696</v>
      </c>
      <c r="O237" s="214"/>
    </row>
    <row r="238" spans="1:15" ht="46.5" customHeight="1" outlineLevel="1" x14ac:dyDescent="0.2">
      <c r="A238" s="207"/>
      <c r="B238" s="208" t="s">
        <v>2926</v>
      </c>
      <c r="C238" s="209">
        <f>VLOOKUP(I238,Аркуш4!Y:Z,2,FALSE)</f>
        <v>8</v>
      </c>
      <c r="D238" s="210">
        <v>4.6800000000000001E-2</v>
      </c>
      <c r="E238" s="211"/>
      <c r="F238" s="212">
        <v>0</v>
      </c>
      <c r="G238" s="211" t="s">
        <v>2546</v>
      </c>
      <c r="H238" s="211" t="s">
        <v>2927</v>
      </c>
      <c r="I238" s="213">
        <v>170338</v>
      </c>
      <c r="J238" s="27" t="s">
        <v>766</v>
      </c>
      <c r="K238" s="213">
        <v>57141</v>
      </c>
      <c r="L238" s="211"/>
      <c r="M238" s="214"/>
      <c r="N238" s="215">
        <v>5.8500000000000002E-3</v>
      </c>
      <c r="O238" s="214"/>
    </row>
    <row r="239" spans="1:15" ht="46.5" customHeight="1" outlineLevel="1" x14ac:dyDescent="0.2">
      <c r="A239" s="207"/>
      <c r="B239" s="208" t="s">
        <v>2928</v>
      </c>
      <c r="C239" s="209">
        <f>VLOOKUP(I239,Аркуш4!Y:Z,2,FALSE)</f>
        <v>14</v>
      </c>
      <c r="D239" s="210">
        <v>0.12447049999999998</v>
      </c>
      <c r="E239" s="211"/>
      <c r="F239" s="212">
        <v>0</v>
      </c>
      <c r="G239" s="211" t="s">
        <v>2538</v>
      </c>
      <c r="H239" s="211" t="s">
        <v>2587</v>
      </c>
      <c r="I239" s="213">
        <v>170340</v>
      </c>
      <c r="J239" s="27" t="s">
        <v>766</v>
      </c>
      <c r="K239" s="213">
        <v>57440</v>
      </c>
      <c r="L239" s="211"/>
      <c r="M239" s="214"/>
      <c r="N239" s="215">
        <v>8.8907499999999993E-3</v>
      </c>
      <c r="O239" s="214"/>
    </row>
    <row r="240" spans="1:15" ht="46.5" customHeight="1" outlineLevel="1" x14ac:dyDescent="0.2">
      <c r="A240" s="207"/>
      <c r="B240" s="208" t="s">
        <v>2929</v>
      </c>
      <c r="C240" s="209">
        <f>VLOOKUP(I240,Аркуш4!Y:Z,2,FALSE)</f>
        <v>108</v>
      </c>
      <c r="D240" s="210">
        <v>1.0646640000000001</v>
      </c>
      <c r="E240" s="211"/>
      <c r="F240" s="212">
        <v>0</v>
      </c>
      <c r="G240" s="211" t="s">
        <v>2538</v>
      </c>
      <c r="H240" s="211" t="s">
        <v>2930</v>
      </c>
      <c r="I240" s="213">
        <v>170330</v>
      </c>
      <c r="J240" s="27" t="s">
        <v>329</v>
      </c>
      <c r="K240" s="213">
        <v>56800</v>
      </c>
      <c r="L240" s="211"/>
      <c r="M240" s="214"/>
      <c r="N240" s="215">
        <v>9.8580000000000004E-3</v>
      </c>
      <c r="O240" s="214"/>
    </row>
    <row r="241" spans="1:15" ht="46.5" customHeight="1" outlineLevel="1" x14ac:dyDescent="0.2">
      <c r="A241" s="207"/>
      <c r="B241" s="208" t="s">
        <v>2931</v>
      </c>
      <c r="C241" s="209">
        <f>VLOOKUP(I241,Аркуш4!Y:Z,2,FALSE)</f>
        <v>7</v>
      </c>
      <c r="D241" s="210">
        <v>5.5660500000000002E-2</v>
      </c>
      <c r="E241" s="211"/>
      <c r="F241" s="212">
        <v>0</v>
      </c>
      <c r="G241" s="211" t="s">
        <v>2546</v>
      </c>
      <c r="H241" s="211" t="s">
        <v>2932</v>
      </c>
      <c r="I241" s="213">
        <v>170331</v>
      </c>
      <c r="J241" s="27" t="s">
        <v>329</v>
      </c>
      <c r="K241" s="213">
        <v>57533</v>
      </c>
      <c r="L241" s="211"/>
      <c r="M241" s="214"/>
      <c r="N241" s="215">
        <v>7.9515000000000002E-3</v>
      </c>
      <c r="O241" s="214"/>
    </row>
    <row r="242" spans="1:15" ht="46.5" customHeight="1" outlineLevel="1" x14ac:dyDescent="0.2">
      <c r="A242" s="207"/>
      <c r="B242" s="208" t="s">
        <v>2933</v>
      </c>
      <c r="C242" s="209">
        <f>VLOOKUP(I242,Аркуш4!Y:Z,2,FALSE)</f>
        <v>6</v>
      </c>
      <c r="D242" s="210">
        <v>0.158301</v>
      </c>
      <c r="E242" s="211"/>
      <c r="F242" s="212">
        <v>0</v>
      </c>
      <c r="G242" s="211" t="s">
        <v>2538</v>
      </c>
      <c r="H242" s="211" t="s">
        <v>2934</v>
      </c>
      <c r="I242" s="213">
        <v>170332</v>
      </c>
      <c r="J242" s="27" t="s">
        <v>766</v>
      </c>
      <c r="K242" s="213">
        <v>56514</v>
      </c>
      <c r="L242" s="211"/>
      <c r="M242" s="214"/>
      <c r="N242" s="215">
        <v>2.6383500000000001E-2</v>
      </c>
      <c r="O242" s="214"/>
    </row>
    <row r="243" spans="1:15" ht="46.5" customHeight="1" outlineLevel="1" x14ac:dyDescent="0.2">
      <c r="A243" s="207"/>
      <c r="B243" s="208" t="s">
        <v>2935</v>
      </c>
      <c r="C243" s="209">
        <f>VLOOKUP(I243,Аркуш4!Y:Z,2,FALSE)</f>
        <v>8</v>
      </c>
      <c r="D243" s="210">
        <v>0.17712</v>
      </c>
      <c r="E243" s="211"/>
      <c r="F243" s="212">
        <v>0</v>
      </c>
      <c r="G243" s="211" t="s">
        <v>2546</v>
      </c>
      <c r="H243" s="211" t="s">
        <v>2936</v>
      </c>
      <c r="I243" s="213">
        <v>170145</v>
      </c>
      <c r="J243" s="27" t="s">
        <v>766</v>
      </c>
      <c r="K243" s="242">
        <v>57495</v>
      </c>
      <c r="L243" s="211"/>
      <c r="M243" s="214"/>
      <c r="N243" s="215">
        <v>2.214E-2</v>
      </c>
      <c r="O243" s="214"/>
    </row>
    <row r="244" spans="1:15" ht="46.5" customHeight="1" outlineLevel="1" x14ac:dyDescent="0.2">
      <c r="A244" s="207"/>
      <c r="B244" s="208" t="s">
        <v>2937</v>
      </c>
      <c r="C244" s="209">
        <f>VLOOKUP(I244,Аркуш4!Y:Z,2,FALSE)</f>
        <v>550</v>
      </c>
      <c r="D244" s="210">
        <v>4.1580000000000004</v>
      </c>
      <c r="E244" s="211"/>
      <c r="F244" s="212">
        <v>0</v>
      </c>
      <c r="G244" s="211" t="s">
        <v>2538</v>
      </c>
      <c r="H244" s="211" t="s">
        <v>2938</v>
      </c>
      <c r="I244" s="213">
        <v>170153</v>
      </c>
      <c r="J244" s="27" t="s">
        <v>329</v>
      </c>
      <c r="K244" s="211" t="s">
        <v>552</v>
      </c>
      <c r="L244" s="211"/>
      <c r="M244" s="214"/>
      <c r="N244" s="215">
        <v>7.5599999999999999E-3</v>
      </c>
      <c r="O244" s="214"/>
    </row>
    <row r="245" spans="1:15" ht="46.5" customHeight="1" outlineLevel="1" x14ac:dyDescent="0.2">
      <c r="A245" s="207"/>
      <c r="B245" s="208" t="s">
        <v>2939</v>
      </c>
      <c r="C245" s="209">
        <f>VLOOKUP(I245,Аркуш4!Y:Z,2,FALSE)</f>
        <v>19</v>
      </c>
      <c r="D245" s="210">
        <v>0.28499999999999998</v>
      </c>
      <c r="E245" s="211"/>
      <c r="F245" s="212">
        <v>0</v>
      </c>
      <c r="G245" s="211" t="s">
        <v>2538</v>
      </c>
      <c r="H245" s="211" t="s">
        <v>2940</v>
      </c>
      <c r="I245" s="213">
        <v>170342</v>
      </c>
      <c r="J245" s="27" t="s">
        <v>329</v>
      </c>
      <c r="K245" s="243">
        <v>55642</v>
      </c>
      <c r="L245" s="211"/>
      <c r="M245" s="214"/>
      <c r="N245" s="215">
        <v>1.4999999999999999E-2</v>
      </c>
      <c r="O245" s="214"/>
    </row>
    <row r="246" spans="1:15" ht="46.5" customHeight="1" outlineLevel="1" x14ac:dyDescent="0.2">
      <c r="A246" s="207"/>
      <c r="B246" s="208" t="s">
        <v>2941</v>
      </c>
      <c r="C246" s="209">
        <f>VLOOKUP(I246,Аркуш4!Y:Z,2,FALSE)</f>
        <v>3</v>
      </c>
      <c r="D246" s="210">
        <v>5.2199999999999996E-2</v>
      </c>
      <c r="E246" s="211"/>
      <c r="F246" s="212">
        <v>0</v>
      </c>
      <c r="G246" s="211" t="s">
        <v>2546</v>
      </c>
      <c r="H246" s="211" t="s">
        <v>2942</v>
      </c>
      <c r="I246" s="213">
        <v>170345</v>
      </c>
      <c r="J246" s="27" t="s">
        <v>329</v>
      </c>
      <c r="K246" s="213">
        <v>55634</v>
      </c>
      <c r="L246" s="211"/>
      <c r="M246" s="214"/>
      <c r="N246" s="215">
        <v>1.7399999999999999E-2</v>
      </c>
      <c r="O246" s="214"/>
    </row>
    <row r="247" spans="1:15" ht="46.5" customHeight="1" outlineLevel="1" x14ac:dyDescent="0.2">
      <c r="A247" s="207"/>
      <c r="B247" s="208" t="s">
        <v>2943</v>
      </c>
      <c r="C247" s="209">
        <f>VLOOKUP(I247,Аркуш4!Y:Z,2,FALSE)</f>
        <v>21</v>
      </c>
      <c r="D247" s="210">
        <v>0.32213999999999998</v>
      </c>
      <c r="E247" s="211"/>
      <c r="F247" s="212">
        <v>0</v>
      </c>
      <c r="G247" s="211" t="s">
        <v>2538</v>
      </c>
      <c r="H247" s="211" t="s">
        <v>2944</v>
      </c>
      <c r="I247" s="213">
        <v>170346</v>
      </c>
      <c r="J247" s="27" t="s">
        <v>329</v>
      </c>
      <c r="K247" s="213">
        <v>55635</v>
      </c>
      <c r="L247" s="211"/>
      <c r="M247" s="214"/>
      <c r="N247" s="215">
        <v>1.5339999999999999E-2</v>
      </c>
      <c r="O247" s="214"/>
    </row>
    <row r="248" spans="1:15" ht="46.5" customHeight="1" outlineLevel="1" x14ac:dyDescent="0.2">
      <c r="A248" s="207"/>
      <c r="B248" s="208" t="s">
        <v>2945</v>
      </c>
      <c r="C248" s="209">
        <f>VLOOKUP(I248,Аркуш4!Y:Z,2,FALSE)</f>
        <v>27</v>
      </c>
      <c r="D248" s="210">
        <v>0.48599999999999999</v>
      </c>
      <c r="E248" s="211"/>
      <c r="F248" s="212">
        <v>0</v>
      </c>
      <c r="G248" s="211" t="s">
        <v>2538</v>
      </c>
      <c r="H248" s="211" t="s">
        <v>2946</v>
      </c>
      <c r="I248" s="213">
        <v>170347</v>
      </c>
      <c r="J248" s="27" t="s">
        <v>329</v>
      </c>
      <c r="K248" s="213">
        <v>55657</v>
      </c>
      <c r="L248" s="211"/>
      <c r="M248" s="214"/>
      <c r="N248" s="215">
        <v>1.7999999999999999E-2</v>
      </c>
      <c r="O248" s="214"/>
    </row>
    <row r="249" spans="1:15" ht="46.5" customHeight="1" outlineLevel="1" x14ac:dyDescent="0.2">
      <c r="A249" s="207"/>
      <c r="B249" s="208" t="s">
        <v>2947</v>
      </c>
      <c r="C249" s="209">
        <f>VLOOKUP(I249,Аркуш4!Y:Z,2,FALSE)</f>
        <v>14</v>
      </c>
      <c r="D249" s="210">
        <v>0</v>
      </c>
      <c r="E249" s="211"/>
      <c r="F249" s="212">
        <v>0</v>
      </c>
      <c r="G249" s="211" t="s">
        <v>2546</v>
      </c>
      <c r="H249" s="211" t="s">
        <v>2948</v>
      </c>
      <c r="I249" s="213">
        <v>170348</v>
      </c>
      <c r="J249" s="27" t="s">
        <v>329</v>
      </c>
      <c r="K249" s="230">
        <v>55658</v>
      </c>
      <c r="L249" s="211"/>
      <c r="M249" s="214"/>
      <c r="N249" s="215"/>
      <c r="O249" s="214"/>
    </row>
    <row r="250" spans="1:15" ht="46.5" customHeight="1" outlineLevel="1" x14ac:dyDescent="0.2">
      <c r="A250" s="207"/>
      <c r="B250" s="208" t="s">
        <v>2949</v>
      </c>
      <c r="C250" s="209">
        <f>VLOOKUP(I250,Аркуш4!Y:Z,2,FALSE)</f>
        <v>9</v>
      </c>
      <c r="D250" s="210">
        <v>8.2862999999999992E-2</v>
      </c>
      <c r="E250" s="211"/>
      <c r="F250" s="212">
        <v>0</v>
      </c>
      <c r="G250" s="211" t="s">
        <v>2546</v>
      </c>
      <c r="H250" s="211" t="s">
        <v>2950</v>
      </c>
      <c r="I250" s="213">
        <v>170351</v>
      </c>
      <c r="J250" s="27" t="s">
        <v>766</v>
      </c>
      <c r="K250" s="213">
        <v>48476</v>
      </c>
      <c r="L250" s="211"/>
      <c r="M250" s="214"/>
      <c r="N250" s="215">
        <v>9.2069999999999999E-3</v>
      </c>
      <c r="O250" s="214"/>
    </row>
    <row r="251" spans="1:15" ht="46.5" customHeight="1" outlineLevel="1" x14ac:dyDescent="0.2">
      <c r="A251" s="207"/>
      <c r="B251" s="208" t="s">
        <v>2951</v>
      </c>
      <c r="C251" s="209">
        <f>VLOOKUP(I251,Аркуш4!Y:Z,2,FALSE)</f>
        <v>35</v>
      </c>
      <c r="D251" s="210">
        <v>2.7439999999999998</v>
      </c>
      <c r="E251" s="211"/>
      <c r="F251" s="212">
        <v>0</v>
      </c>
      <c r="G251" s="211" t="s">
        <v>2538</v>
      </c>
      <c r="H251" s="211" t="s">
        <v>2952</v>
      </c>
      <c r="I251" s="213">
        <v>168201</v>
      </c>
      <c r="J251" s="27" t="s">
        <v>329</v>
      </c>
      <c r="K251" s="211" t="s">
        <v>554</v>
      </c>
      <c r="L251" s="211"/>
      <c r="M251" s="214"/>
      <c r="N251" s="215">
        <v>7.8399999999999997E-2</v>
      </c>
      <c r="O251" s="214"/>
    </row>
    <row r="252" spans="1:15" ht="46.5" customHeight="1" outlineLevel="1" x14ac:dyDescent="0.2">
      <c r="A252" s="207"/>
      <c r="B252" s="208" t="s">
        <v>2953</v>
      </c>
      <c r="C252" s="209">
        <f>VLOOKUP(I252,Аркуш4!Y:Z,2,FALSE)</f>
        <v>29</v>
      </c>
      <c r="D252" s="210">
        <v>0</v>
      </c>
      <c r="E252" s="211"/>
      <c r="F252" s="212">
        <v>0</v>
      </c>
      <c r="G252" s="211" t="s">
        <v>2538</v>
      </c>
      <c r="H252" s="211" t="s">
        <v>2918</v>
      </c>
      <c r="I252" s="213">
        <v>172348</v>
      </c>
      <c r="J252" s="27" t="s">
        <v>28</v>
      </c>
      <c r="K252" s="211" t="s">
        <v>246</v>
      </c>
      <c r="L252" s="211"/>
      <c r="M252" s="214"/>
      <c r="N252" s="215"/>
      <c r="O252" s="214"/>
    </row>
    <row r="253" spans="1:15" ht="46.5" customHeight="1" outlineLevel="1" x14ac:dyDescent="0.2">
      <c r="A253" s="207"/>
      <c r="B253" s="208" t="s">
        <v>2954</v>
      </c>
      <c r="C253" s="209">
        <f>VLOOKUP(I253,Аркуш4!Y:Z,2,FALSE)</f>
        <v>4</v>
      </c>
      <c r="D253" s="210">
        <v>9.9959999999999997E-3</v>
      </c>
      <c r="E253" s="211"/>
      <c r="F253" s="212">
        <v>0</v>
      </c>
      <c r="G253" s="211" t="s">
        <v>2546</v>
      </c>
      <c r="H253" s="211" t="s">
        <v>2955</v>
      </c>
      <c r="I253" s="213">
        <v>170254</v>
      </c>
      <c r="J253" s="27" t="s">
        <v>2150</v>
      </c>
      <c r="K253" s="213">
        <v>11073</v>
      </c>
      <c r="L253" s="211" t="s">
        <v>2774</v>
      </c>
      <c r="M253" s="214"/>
      <c r="N253" s="215">
        <v>2.4989999999999999E-3</v>
      </c>
      <c r="O253" s="214"/>
    </row>
    <row r="254" spans="1:15" ht="46.5" customHeight="1" outlineLevel="1" x14ac:dyDescent="0.2">
      <c r="A254" s="207"/>
      <c r="B254" s="208" t="s">
        <v>2956</v>
      </c>
      <c r="C254" s="209">
        <f>VLOOKUP(I254,Аркуш4!Y:Z,2,FALSE)</f>
        <v>441</v>
      </c>
      <c r="D254" s="210">
        <v>0.31046400000000002</v>
      </c>
      <c r="E254" s="211"/>
      <c r="F254" s="212">
        <v>0</v>
      </c>
      <c r="G254" s="211" t="s">
        <v>2538</v>
      </c>
      <c r="H254" s="211" t="s">
        <v>2957</v>
      </c>
      <c r="I254" s="213">
        <v>170711</v>
      </c>
      <c r="J254" s="27" t="s">
        <v>329</v>
      </c>
      <c r="K254" s="213">
        <v>44408</v>
      </c>
      <c r="L254" s="211"/>
      <c r="M254" s="214"/>
      <c r="N254" s="215">
        <v>7.0399999999999998E-4</v>
      </c>
      <c r="O254" s="214"/>
    </row>
    <row r="255" spans="1:15" ht="46.5" customHeight="1" outlineLevel="1" x14ac:dyDescent="0.2">
      <c r="A255" s="207"/>
      <c r="B255" s="208" t="s">
        <v>2958</v>
      </c>
      <c r="C255" s="209">
        <f>VLOOKUP(I255,Аркуш4!Y:Z,2,FALSE)</f>
        <v>61</v>
      </c>
      <c r="D255" s="210">
        <v>19.804430799999999</v>
      </c>
      <c r="E255" s="211"/>
      <c r="F255" s="212">
        <v>0</v>
      </c>
      <c r="G255" s="211" t="s">
        <v>2538</v>
      </c>
      <c r="H255" s="211" t="s">
        <v>2959</v>
      </c>
      <c r="I255" s="213">
        <v>170392</v>
      </c>
      <c r="J255" s="27" t="s">
        <v>2146</v>
      </c>
      <c r="K255" s="213">
        <v>26788</v>
      </c>
      <c r="L255" s="211"/>
      <c r="M255" s="214"/>
      <c r="N255" s="215">
        <v>0.32466279999999997</v>
      </c>
      <c r="O255" s="214"/>
    </row>
    <row r="256" spans="1:15" ht="46.5" customHeight="1" outlineLevel="1" x14ac:dyDescent="0.2">
      <c r="A256" s="207"/>
      <c r="B256" s="208" t="s">
        <v>2960</v>
      </c>
      <c r="C256" s="209">
        <f>VLOOKUP(I256,Аркуш4!Y:Z,2,FALSE)</f>
        <v>33</v>
      </c>
      <c r="D256" s="210">
        <v>0.685971</v>
      </c>
      <c r="E256" s="211"/>
      <c r="F256" s="212">
        <v>0</v>
      </c>
      <c r="G256" s="211" t="s">
        <v>2538</v>
      </c>
      <c r="H256" s="211" t="s">
        <v>2918</v>
      </c>
      <c r="I256" s="213">
        <v>170335</v>
      </c>
      <c r="J256" s="27" t="s">
        <v>766</v>
      </c>
      <c r="K256" s="213">
        <v>57162</v>
      </c>
      <c r="L256" s="211"/>
      <c r="M256" s="214"/>
      <c r="N256" s="215">
        <v>2.0787E-2</v>
      </c>
      <c r="O256" s="214"/>
    </row>
    <row r="257" spans="1:15" ht="46.5" customHeight="1" outlineLevel="1" x14ac:dyDescent="0.2">
      <c r="A257" s="207"/>
      <c r="B257" s="208" t="s">
        <v>2961</v>
      </c>
      <c r="C257" s="209">
        <f>VLOOKUP(I257,Аркуш4!Y:Z,2,FALSE)</f>
        <v>53</v>
      </c>
      <c r="D257" s="210">
        <v>0.18282614999999999</v>
      </c>
      <c r="E257" s="211"/>
      <c r="F257" s="212">
        <v>0</v>
      </c>
      <c r="G257" s="211" t="s">
        <v>2538</v>
      </c>
      <c r="H257" s="211"/>
      <c r="I257" s="213">
        <v>170356</v>
      </c>
      <c r="J257" s="27" t="s">
        <v>28</v>
      </c>
      <c r="K257" s="213">
        <v>66642</v>
      </c>
      <c r="L257" s="211"/>
      <c r="M257" s="214"/>
      <c r="N257" s="215">
        <v>3.44955E-3</v>
      </c>
      <c r="O257" s="214"/>
    </row>
    <row r="258" spans="1:15" ht="46.5" customHeight="1" outlineLevel="1" x14ac:dyDescent="0.2">
      <c r="A258" s="207"/>
      <c r="B258" s="208" t="s">
        <v>2962</v>
      </c>
      <c r="C258" s="209">
        <f>VLOOKUP(I258,Аркуш4!Y:Z,2,FALSE)</f>
        <v>4</v>
      </c>
      <c r="D258" s="210">
        <v>4.3185197999999998</v>
      </c>
      <c r="E258" s="211"/>
      <c r="F258" s="212">
        <v>0</v>
      </c>
      <c r="G258" s="211" t="s">
        <v>2546</v>
      </c>
      <c r="H258" s="211" t="s">
        <v>2963</v>
      </c>
      <c r="I258" s="213">
        <v>170397</v>
      </c>
      <c r="J258" s="27" t="s">
        <v>2142</v>
      </c>
      <c r="K258" s="213">
        <v>26384</v>
      </c>
      <c r="L258" s="211"/>
      <c r="M258" s="214"/>
      <c r="N258" s="215">
        <v>1.0796299499999999</v>
      </c>
      <c r="O258" s="214"/>
    </row>
    <row r="259" spans="1:15" ht="46.5" customHeight="1" outlineLevel="1" x14ac:dyDescent="0.2">
      <c r="A259" s="207"/>
      <c r="B259" s="208" t="s">
        <v>2964</v>
      </c>
      <c r="C259" s="209">
        <f>VLOOKUP(I259,Аркуш4!Y:Z,2,FALSE)</f>
        <v>9</v>
      </c>
      <c r="D259" s="210">
        <v>6.0290714880000005</v>
      </c>
      <c r="E259" s="211"/>
      <c r="F259" s="212">
        <v>0</v>
      </c>
      <c r="G259" s="211" t="s">
        <v>2546</v>
      </c>
      <c r="H259" s="211" t="s">
        <v>2965</v>
      </c>
      <c r="I259" s="213">
        <v>170400</v>
      </c>
      <c r="J259" s="27" t="s">
        <v>2145</v>
      </c>
      <c r="K259" s="213">
        <v>26334</v>
      </c>
      <c r="L259" s="211"/>
      <c r="M259" s="214"/>
      <c r="N259" s="215">
        <v>0.66989683200000005</v>
      </c>
      <c r="O259" s="214"/>
    </row>
    <row r="260" spans="1:15" ht="46.5" customHeight="1" outlineLevel="1" x14ac:dyDescent="0.2">
      <c r="A260" s="207"/>
      <c r="B260" s="208" t="s">
        <v>2966</v>
      </c>
      <c r="C260" s="209">
        <f>VLOOKUP(I260,Аркуш4!Y:Z,2,FALSE)</f>
        <v>11</v>
      </c>
      <c r="D260" s="210">
        <v>8.2110114240000005</v>
      </c>
      <c r="E260" s="211"/>
      <c r="F260" s="212">
        <v>0</v>
      </c>
      <c r="G260" s="211" t="s">
        <v>2538</v>
      </c>
      <c r="H260" s="211" t="s">
        <v>2967</v>
      </c>
      <c r="I260" s="213">
        <v>170401</v>
      </c>
      <c r="J260" s="27" t="s">
        <v>2145</v>
      </c>
      <c r="K260" s="213">
        <v>26340</v>
      </c>
      <c r="L260" s="211"/>
      <c r="M260" s="214"/>
      <c r="N260" s="215">
        <v>0.74645558400000001</v>
      </c>
      <c r="O260" s="214"/>
    </row>
    <row r="261" spans="1:15" ht="46.5" customHeight="1" outlineLevel="1" x14ac:dyDescent="0.2">
      <c r="A261" s="207"/>
      <c r="B261" s="208" t="s">
        <v>2968</v>
      </c>
      <c r="C261" s="209">
        <f>VLOOKUP(I261,Аркуш4!Y:Z,2,FALSE)</f>
        <v>48</v>
      </c>
      <c r="D261" s="210">
        <v>1.7884800000000001</v>
      </c>
      <c r="E261" s="211"/>
      <c r="F261" s="212">
        <v>0</v>
      </c>
      <c r="G261" s="211" t="s">
        <v>2538</v>
      </c>
      <c r="H261" s="211" t="s">
        <v>2854</v>
      </c>
      <c r="I261" s="213">
        <v>168645</v>
      </c>
      <c r="J261" s="27" t="s">
        <v>2151</v>
      </c>
      <c r="K261" s="213">
        <v>29777</v>
      </c>
      <c r="L261" s="211"/>
      <c r="M261" s="214"/>
      <c r="N261" s="215">
        <v>3.7260000000000001E-2</v>
      </c>
      <c r="O261" s="214"/>
    </row>
    <row r="262" spans="1:15" ht="46.5" customHeight="1" outlineLevel="1" x14ac:dyDescent="0.2">
      <c r="A262" s="207"/>
      <c r="B262" s="208" t="s">
        <v>2969</v>
      </c>
      <c r="C262" s="209">
        <f>VLOOKUP(I262,Аркуш4!Y:Z,2,FALSE)</f>
        <v>1379</v>
      </c>
      <c r="D262" s="210">
        <v>15.191063999999999</v>
      </c>
      <c r="E262" s="211"/>
      <c r="F262" s="212">
        <v>0</v>
      </c>
      <c r="G262" s="211" t="s">
        <v>2538</v>
      </c>
      <c r="H262" s="211" t="s">
        <v>2970</v>
      </c>
      <c r="I262" s="213">
        <v>168666</v>
      </c>
      <c r="J262" s="27" t="s">
        <v>2154</v>
      </c>
      <c r="K262" s="211" t="s">
        <v>2056</v>
      </c>
      <c r="L262" s="211" t="s">
        <v>2548</v>
      </c>
      <c r="M262" s="214"/>
      <c r="N262" s="215">
        <v>1.1016E-2</v>
      </c>
      <c r="O262" s="214"/>
    </row>
    <row r="263" spans="1:15" ht="46.5" customHeight="1" outlineLevel="1" x14ac:dyDescent="0.2">
      <c r="A263" s="207"/>
      <c r="B263" s="208" t="s">
        <v>2971</v>
      </c>
      <c r="C263" s="209">
        <f>VLOOKUP(I263,Аркуш4!Y:Z,2,FALSE)</f>
        <v>52</v>
      </c>
      <c r="D263" s="210">
        <v>2.4470160000000001</v>
      </c>
      <c r="E263" s="211"/>
      <c r="F263" s="212">
        <v>0</v>
      </c>
      <c r="G263" s="211" t="s">
        <v>2538</v>
      </c>
      <c r="H263" s="211" t="s">
        <v>2972</v>
      </c>
      <c r="I263" s="213">
        <v>168705</v>
      </c>
      <c r="J263" s="27" t="s">
        <v>28</v>
      </c>
      <c r="K263" s="216">
        <v>58336</v>
      </c>
      <c r="L263" s="211" t="s">
        <v>2548</v>
      </c>
      <c r="M263" s="214"/>
      <c r="N263" s="215">
        <v>4.7058000000000003E-2</v>
      </c>
      <c r="O263" s="214"/>
    </row>
    <row r="264" spans="1:15" ht="46.5" customHeight="1" outlineLevel="1" x14ac:dyDescent="0.2">
      <c r="A264" s="207"/>
      <c r="B264" s="208" t="s">
        <v>2973</v>
      </c>
      <c r="C264" s="209">
        <f>VLOOKUP(I264,Аркуш4!Y:Z,2,FALSE)</f>
        <v>8192</v>
      </c>
      <c r="D264" s="210">
        <v>1.441792</v>
      </c>
      <c r="E264" s="211"/>
      <c r="F264" s="212">
        <v>0</v>
      </c>
      <c r="G264" s="211" t="s">
        <v>2538</v>
      </c>
      <c r="H264" s="211" t="s">
        <v>2974</v>
      </c>
      <c r="I264" s="213">
        <v>168841</v>
      </c>
      <c r="J264" s="27" t="s">
        <v>28</v>
      </c>
      <c r="K264" s="213">
        <v>59631</v>
      </c>
      <c r="L264" s="211"/>
      <c r="M264" s="214"/>
      <c r="N264" s="215">
        <v>1.76E-4</v>
      </c>
      <c r="O264" s="214"/>
    </row>
    <row r="265" spans="1:15" ht="46.5" customHeight="1" outlineLevel="1" x14ac:dyDescent="0.2">
      <c r="A265" s="207"/>
      <c r="B265" s="208" t="s">
        <v>2975</v>
      </c>
      <c r="C265" s="209">
        <f>VLOOKUP(I265,Аркуш4!Y:Z,2,FALSE)</f>
        <v>13</v>
      </c>
      <c r="D265" s="210">
        <v>0</v>
      </c>
      <c r="E265" s="211"/>
      <c r="F265" s="212">
        <v>0</v>
      </c>
      <c r="G265" s="211" t="s">
        <v>2546</v>
      </c>
      <c r="H265" s="211" t="s">
        <v>2635</v>
      </c>
      <c r="I265" s="213">
        <v>168904</v>
      </c>
      <c r="J265" s="27" t="s">
        <v>1744</v>
      </c>
      <c r="K265" s="216">
        <v>57268</v>
      </c>
      <c r="L265" s="211"/>
      <c r="M265" s="214"/>
      <c r="N265" s="215"/>
      <c r="O265" s="214"/>
    </row>
    <row r="266" spans="1:15" ht="46.5" customHeight="1" outlineLevel="1" x14ac:dyDescent="0.2">
      <c r="A266" s="207"/>
      <c r="B266" s="208" t="s">
        <v>2976</v>
      </c>
      <c r="C266" s="209">
        <f>VLOOKUP(I266,Аркуш4!Y:Z,2,FALSE)</f>
        <v>43</v>
      </c>
      <c r="D266" s="210">
        <v>4.0527499999999999E-3</v>
      </c>
      <c r="E266" s="211"/>
      <c r="F266" s="212">
        <v>0</v>
      </c>
      <c r="G266" s="211" t="s">
        <v>2538</v>
      </c>
      <c r="H266" s="211" t="s">
        <v>2977</v>
      </c>
      <c r="I266" s="213">
        <v>168535</v>
      </c>
      <c r="J266" s="27" t="s">
        <v>329</v>
      </c>
      <c r="K266" s="244">
        <v>559</v>
      </c>
      <c r="L266" s="211"/>
      <c r="M266" s="214"/>
      <c r="N266" s="215">
        <v>9.4250000000000001E-5</v>
      </c>
      <c r="O266" s="214"/>
    </row>
    <row r="267" spans="1:15" ht="46.5" customHeight="1" outlineLevel="1" x14ac:dyDescent="0.2">
      <c r="A267" s="207"/>
      <c r="B267" s="208" t="s">
        <v>2978</v>
      </c>
      <c r="C267" s="209">
        <f>VLOOKUP(I267,Аркуш4!Y:Z,2,FALSE)</f>
        <v>11</v>
      </c>
      <c r="D267" s="210">
        <v>0.13101275000000001</v>
      </c>
      <c r="E267" s="211"/>
      <c r="F267" s="212">
        <v>0</v>
      </c>
      <c r="G267" s="211" t="s">
        <v>2538</v>
      </c>
      <c r="H267" s="211" t="s">
        <v>2587</v>
      </c>
      <c r="I267" s="213">
        <v>168551</v>
      </c>
      <c r="J267" s="27" t="s">
        <v>329</v>
      </c>
      <c r="K267" s="245">
        <v>56283</v>
      </c>
      <c r="L267" s="211"/>
      <c r="M267" s="214"/>
      <c r="N267" s="215">
        <v>1.1910250000000001E-2</v>
      </c>
      <c r="O267" s="214"/>
    </row>
    <row r="268" spans="1:15" ht="46.5" customHeight="1" outlineLevel="1" x14ac:dyDescent="0.2">
      <c r="A268" s="207"/>
      <c r="B268" s="208" t="s">
        <v>2979</v>
      </c>
      <c r="C268" s="209">
        <f>VLOOKUP(I268,Аркуш4!Y:Z,2,FALSE)</f>
        <v>31</v>
      </c>
      <c r="D268" s="210">
        <v>0</v>
      </c>
      <c r="E268" s="211"/>
      <c r="F268" s="212">
        <v>0</v>
      </c>
      <c r="G268" s="211" t="s">
        <v>2538</v>
      </c>
      <c r="H268" s="211" t="s">
        <v>2980</v>
      </c>
      <c r="I268" s="213">
        <v>168971</v>
      </c>
      <c r="J268" s="27" t="s">
        <v>329</v>
      </c>
      <c r="K268" s="246">
        <v>44669</v>
      </c>
      <c r="L268" s="211"/>
      <c r="M268" s="214"/>
      <c r="N268" s="215"/>
      <c r="O268" s="214"/>
    </row>
    <row r="269" spans="1:15" ht="46.5" customHeight="1" outlineLevel="1" x14ac:dyDescent="0.2">
      <c r="A269" s="207"/>
      <c r="B269" s="208" t="s">
        <v>2981</v>
      </c>
      <c r="C269" s="209">
        <f>VLOOKUP(I269,Аркуш4!Y:Z,2,FALSE)</f>
        <v>143</v>
      </c>
      <c r="D269" s="210">
        <v>7.13856</v>
      </c>
      <c r="E269" s="211"/>
      <c r="F269" s="212">
        <v>0</v>
      </c>
      <c r="G269" s="211" t="s">
        <v>2538</v>
      </c>
      <c r="H269" s="211" t="s">
        <v>2982</v>
      </c>
      <c r="I269" s="213">
        <v>169009</v>
      </c>
      <c r="J269" s="27" t="s">
        <v>2154</v>
      </c>
      <c r="K269" s="213">
        <v>26666</v>
      </c>
      <c r="L269" s="211"/>
      <c r="M269" s="214"/>
      <c r="N269" s="215">
        <v>4.9919999999999999E-2</v>
      </c>
      <c r="O269" s="214"/>
    </row>
    <row r="270" spans="1:15" ht="46.5" customHeight="1" outlineLevel="1" x14ac:dyDescent="0.2">
      <c r="A270" s="207"/>
      <c r="B270" s="208" t="s">
        <v>2983</v>
      </c>
      <c r="C270" s="209">
        <f>VLOOKUP(I270,Аркуш4!Y:Z,2,FALSE)</f>
        <v>19</v>
      </c>
      <c r="D270" s="210">
        <v>0.143127</v>
      </c>
      <c r="E270" s="211"/>
      <c r="F270" s="212">
        <v>0</v>
      </c>
      <c r="G270" s="211" t="s">
        <v>2538</v>
      </c>
      <c r="H270" s="211" t="s">
        <v>2984</v>
      </c>
      <c r="I270" s="213">
        <v>169010</v>
      </c>
      <c r="J270" s="27" t="s">
        <v>329</v>
      </c>
      <c r="K270" s="213">
        <v>58761</v>
      </c>
      <c r="L270" s="211"/>
      <c r="M270" s="214"/>
      <c r="N270" s="215">
        <v>7.5329999999999998E-3</v>
      </c>
      <c r="O270" s="214"/>
    </row>
    <row r="271" spans="1:15" ht="46.5" customHeight="1" outlineLevel="1" x14ac:dyDescent="0.2">
      <c r="A271" s="207"/>
      <c r="B271" s="208" t="s">
        <v>2985</v>
      </c>
      <c r="C271" s="209">
        <f>VLOOKUP(I271,Аркуш4!Y:Z,2,FALSE)</f>
        <v>16</v>
      </c>
      <c r="D271" s="210">
        <v>0.77832000000000001</v>
      </c>
      <c r="E271" s="211"/>
      <c r="F271" s="212">
        <v>0</v>
      </c>
      <c r="G271" s="211" t="s">
        <v>2538</v>
      </c>
      <c r="H271" s="211" t="s">
        <v>2986</v>
      </c>
      <c r="I271" s="213">
        <v>169018</v>
      </c>
      <c r="J271" s="27" t="s">
        <v>28</v>
      </c>
      <c r="K271" s="213">
        <v>28065</v>
      </c>
      <c r="L271" s="211" t="s">
        <v>2548</v>
      </c>
      <c r="M271" s="214"/>
      <c r="N271" s="215">
        <v>4.8645000000000001E-2</v>
      </c>
      <c r="O271" s="214"/>
    </row>
    <row r="272" spans="1:15" ht="46.5" customHeight="1" outlineLevel="1" x14ac:dyDescent="0.2">
      <c r="A272" s="207"/>
      <c r="B272" s="208" t="s">
        <v>2987</v>
      </c>
      <c r="C272" s="209">
        <f>VLOOKUP(I272,Аркуш4!Y:Z,2,FALSE)</f>
        <v>7</v>
      </c>
      <c r="D272" s="210">
        <v>0</v>
      </c>
      <c r="E272" s="211"/>
      <c r="F272" s="212">
        <v>0</v>
      </c>
      <c r="G272" s="211" t="s">
        <v>2538</v>
      </c>
      <c r="H272" s="211" t="s">
        <v>2988</v>
      </c>
      <c r="I272" s="213">
        <v>168977</v>
      </c>
      <c r="J272" s="27" t="s">
        <v>329</v>
      </c>
      <c r="K272" s="213">
        <v>58752</v>
      </c>
      <c r="L272" s="211"/>
      <c r="M272" s="214"/>
      <c r="N272" s="215"/>
      <c r="O272" s="214"/>
    </row>
    <row r="273" spans="1:15" ht="46.5" customHeight="1" outlineLevel="1" x14ac:dyDescent="0.2">
      <c r="A273" s="207"/>
      <c r="B273" s="208" t="s">
        <v>2989</v>
      </c>
      <c r="C273" s="209">
        <f>VLOOKUP(I273,Аркуш4!Y:Z,2,FALSE)</f>
        <v>5</v>
      </c>
      <c r="D273" s="210">
        <v>7.3800000000000004E-2</v>
      </c>
      <c r="E273" s="211"/>
      <c r="F273" s="212">
        <v>0</v>
      </c>
      <c r="G273" s="211" t="s">
        <v>2538</v>
      </c>
      <c r="H273" s="211" t="s">
        <v>2606</v>
      </c>
      <c r="I273" s="213">
        <v>168985</v>
      </c>
      <c r="J273" s="27" t="s">
        <v>329</v>
      </c>
      <c r="K273" s="213">
        <v>56897</v>
      </c>
      <c r="L273" s="211"/>
      <c r="M273" s="214"/>
      <c r="N273" s="215">
        <v>1.4760000000000001E-2</v>
      </c>
      <c r="O273" s="214"/>
    </row>
    <row r="274" spans="1:15" ht="46.5" customHeight="1" outlineLevel="1" x14ac:dyDescent="0.2">
      <c r="A274" s="207"/>
      <c r="B274" s="208" t="s">
        <v>2990</v>
      </c>
      <c r="C274" s="209">
        <f>VLOOKUP(I274,Аркуш4!Y:Z,2,FALSE)</f>
        <v>73</v>
      </c>
      <c r="D274" s="210">
        <v>0.46428000000000003</v>
      </c>
      <c r="E274" s="211"/>
      <c r="F274" s="212">
        <v>0</v>
      </c>
      <c r="G274" s="211" t="s">
        <v>2538</v>
      </c>
      <c r="H274" s="211" t="s">
        <v>2991</v>
      </c>
      <c r="I274" s="213">
        <v>168988</v>
      </c>
      <c r="J274" s="27" t="s">
        <v>329</v>
      </c>
      <c r="K274" s="213">
        <v>57558</v>
      </c>
      <c r="L274" s="211"/>
      <c r="M274" s="214"/>
      <c r="N274" s="215">
        <v>6.3600000000000002E-3</v>
      </c>
      <c r="O274" s="214"/>
    </row>
    <row r="275" spans="1:15" ht="46.5" customHeight="1" outlineLevel="1" x14ac:dyDescent="0.2">
      <c r="A275" s="207"/>
      <c r="B275" s="208" t="s">
        <v>2992</v>
      </c>
      <c r="C275" s="209">
        <f>VLOOKUP(I275,Аркуш4!Y:Z,2,FALSE)</f>
        <v>82</v>
      </c>
      <c r="D275" s="210">
        <v>0.13283999999999999</v>
      </c>
      <c r="E275" s="211"/>
      <c r="F275" s="212">
        <v>0</v>
      </c>
      <c r="G275" s="211" t="s">
        <v>2538</v>
      </c>
      <c r="H275" s="211" t="s">
        <v>2993</v>
      </c>
      <c r="I275" s="213">
        <v>168989</v>
      </c>
      <c r="J275" s="27" t="s">
        <v>329</v>
      </c>
      <c r="K275" s="213">
        <v>56263</v>
      </c>
      <c r="L275" s="211"/>
      <c r="M275" s="214"/>
      <c r="N275" s="215">
        <v>1.6199999999999999E-3</v>
      </c>
      <c r="O275" s="214"/>
    </row>
    <row r="276" spans="1:15" ht="46.5" customHeight="1" outlineLevel="1" x14ac:dyDescent="0.2">
      <c r="A276" s="207"/>
      <c r="B276" s="208" t="s">
        <v>2994</v>
      </c>
      <c r="C276" s="209">
        <f>VLOOKUP(I276,Аркуш4!Y:Z,2,FALSE)</f>
        <v>27</v>
      </c>
      <c r="D276" s="210">
        <v>0</v>
      </c>
      <c r="E276" s="211"/>
      <c r="F276" s="212">
        <v>0</v>
      </c>
      <c r="G276" s="211" t="s">
        <v>2538</v>
      </c>
      <c r="H276" s="211" t="s">
        <v>2995</v>
      </c>
      <c r="I276" s="213">
        <v>168996</v>
      </c>
      <c r="J276" s="27" t="s">
        <v>766</v>
      </c>
      <c r="K276" s="213">
        <v>57149</v>
      </c>
      <c r="L276" s="211"/>
      <c r="M276" s="214"/>
      <c r="N276" s="215"/>
      <c r="O276" s="214"/>
    </row>
    <row r="277" spans="1:15" ht="46.5" customHeight="1" outlineLevel="1" x14ac:dyDescent="0.2">
      <c r="A277" s="207"/>
      <c r="B277" s="208" t="s">
        <v>2996</v>
      </c>
      <c r="C277" s="209">
        <f>VLOOKUP(I277,Аркуш4!Y:Z,2,FALSE)</f>
        <v>7</v>
      </c>
      <c r="D277" s="210">
        <v>1.8620000000000001E-2</v>
      </c>
      <c r="E277" s="211"/>
      <c r="F277" s="212">
        <v>0</v>
      </c>
      <c r="G277" s="211" t="s">
        <v>2538</v>
      </c>
      <c r="H277" s="211" t="s">
        <v>2550</v>
      </c>
      <c r="I277" s="213">
        <v>169000</v>
      </c>
      <c r="J277" s="27" t="s">
        <v>329</v>
      </c>
      <c r="K277" s="213">
        <v>58535</v>
      </c>
      <c r="L277" s="211"/>
      <c r="M277" s="214"/>
      <c r="N277" s="215">
        <v>2.66E-3</v>
      </c>
      <c r="O277" s="214"/>
    </row>
    <row r="278" spans="1:15" ht="46.5" customHeight="1" outlineLevel="1" x14ac:dyDescent="0.2">
      <c r="A278" s="207"/>
      <c r="B278" s="208" t="s">
        <v>2997</v>
      </c>
      <c r="C278" s="209">
        <f>VLOOKUP(I278,Аркуш4!Y:Z,2,FALSE)</f>
        <v>1933</v>
      </c>
      <c r="D278" s="210">
        <v>74.304520000000011</v>
      </c>
      <c r="E278" s="211"/>
      <c r="F278" s="212">
        <v>0</v>
      </c>
      <c r="G278" s="211" t="s">
        <v>2538</v>
      </c>
      <c r="H278" s="211" t="s">
        <v>2998</v>
      </c>
      <c r="I278" s="213">
        <v>166498</v>
      </c>
      <c r="J278" s="27" t="s">
        <v>2152</v>
      </c>
      <c r="K278" s="213">
        <v>28604</v>
      </c>
      <c r="L278" s="211" t="s">
        <v>2548</v>
      </c>
      <c r="M278" s="214"/>
      <c r="N278" s="215">
        <v>3.8440000000000002E-2</v>
      </c>
      <c r="O278" s="214"/>
    </row>
    <row r="279" spans="1:15" ht="46.5" customHeight="1" outlineLevel="1" x14ac:dyDescent="0.2">
      <c r="A279" s="207"/>
      <c r="B279" s="208" t="s">
        <v>2999</v>
      </c>
      <c r="C279" s="209">
        <f>VLOOKUP(I279,Аркуш4!Y:Z,2,FALSE)</f>
        <v>47</v>
      </c>
      <c r="D279" s="210">
        <v>0.25692549999999997</v>
      </c>
      <c r="E279" s="211"/>
      <c r="F279" s="212">
        <v>0</v>
      </c>
      <c r="G279" s="211" t="s">
        <v>2538</v>
      </c>
      <c r="H279" s="211"/>
      <c r="I279" s="213">
        <v>166536</v>
      </c>
      <c r="J279" s="27" t="s">
        <v>2151</v>
      </c>
      <c r="K279" s="211" t="s">
        <v>1974</v>
      </c>
      <c r="L279" s="211"/>
      <c r="M279" s="214"/>
      <c r="N279" s="215">
        <v>5.4665E-3</v>
      </c>
      <c r="O279" s="214"/>
    </row>
    <row r="280" spans="1:15" ht="46.5" customHeight="1" outlineLevel="1" x14ac:dyDescent="0.2">
      <c r="A280" s="207"/>
      <c r="B280" s="208" t="s">
        <v>3000</v>
      </c>
      <c r="C280" s="209">
        <f>VLOOKUP(I280,Аркуш4!Y:Z,2,FALSE)</f>
        <v>57</v>
      </c>
      <c r="D280" s="210">
        <v>2.5974900000000001</v>
      </c>
      <c r="E280" s="211"/>
      <c r="F280" s="212">
        <v>0</v>
      </c>
      <c r="G280" s="211" t="s">
        <v>2538</v>
      </c>
      <c r="H280" s="211" t="s">
        <v>3001</v>
      </c>
      <c r="I280" s="213">
        <v>166468</v>
      </c>
      <c r="J280" s="27" t="s">
        <v>329</v>
      </c>
      <c r="K280" s="213">
        <v>58292</v>
      </c>
      <c r="L280" s="211"/>
      <c r="M280" s="214"/>
      <c r="N280" s="215">
        <v>4.5569999999999999E-2</v>
      </c>
      <c r="O280" s="214"/>
    </row>
    <row r="281" spans="1:15" ht="46.5" customHeight="1" outlineLevel="1" x14ac:dyDescent="0.2">
      <c r="A281" s="207"/>
      <c r="B281" s="208" t="s">
        <v>3002</v>
      </c>
      <c r="C281" s="209">
        <f>VLOOKUP(I281,Аркуш4!Y:Z,2,FALSE)</f>
        <v>1387</v>
      </c>
      <c r="D281" s="210">
        <v>9.378893999999999</v>
      </c>
      <c r="E281" s="211"/>
      <c r="F281" s="212">
        <v>0</v>
      </c>
      <c r="G281" s="211" t="s">
        <v>2546</v>
      </c>
      <c r="H281" s="211" t="s">
        <v>3003</v>
      </c>
      <c r="I281" s="213">
        <v>166493</v>
      </c>
      <c r="J281" s="27" t="s">
        <v>28</v>
      </c>
      <c r="K281" s="213">
        <v>28030</v>
      </c>
      <c r="L281" s="211"/>
      <c r="M281" s="214"/>
      <c r="N281" s="215">
        <v>6.7619999999999998E-3</v>
      </c>
      <c r="O281" s="214"/>
    </row>
    <row r="282" spans="1:15" ht="46.5" customHeight="1" outlineLevel="1" x14ac:dyDescent="0.2">
      <c r="A282" s="207"/>
      <c r="B282" s="208" t="s">
        <v>3004</v>
      </c>
      <c r="C282" s="209">
        <f>VLOOKUP(I282,Аркуш4!Y:Z,2,FALSE)</f>
        <v>75</v>
      </c>
      <c r="D282" s="210">
        <v>1.875</v>
      </c>
      <c r="E282" s="211"/>
      <c r="F282" s="212">
        <v>0</v>
      </c>
      <c r="G282" s="211" t="s">
        <v>2538</v>
      </c>
      <c r="H282" s="211" t="s">
        <v>3005</v>
      </c>
      <c r="I282" s="213">
        <v>166515</v>
      </c>
      <c r="J282" s="27" t="s">
        <v>2152</v>
      </c>
      <c r="K282" s="211" t="s">
        <v>3006</v>
      </c>
      <c r="L282" s="211" t="s">
        <v>2548</v>
      </c>
      <c r="M282" s="214"/>
      <c r="N282" s="215">
        <v>2.5000000000000001E-2</v>
      </c>
      <c r="O282" s="214"/>
    </row>
    <row r="283" spans="1:15" ht="46.5" customHeight="1" outlineLevel="1" x14ac:dyDescent="0.2">
      <c r="A283" s="207"/>
      <c r="B283" s="208" t="s">
        <v>3007</v>
      </c>
      <c r="C283" s="209">
        <f>VLOOKUP(I283,Аркуш4!Y:Z,2,FALSE)</f>
        <v>190</v>
      </c>
      <c r="D283" s="210">
        <v>22.565561279999997</v>
      </c>
      <c r="E283" s="211"/>
      <c r="F283" s="212">
        <v>0</v>
      </c>
      <c r="G283" s="211" t="s">
        <v>2538</v>
      </c>
      <c r="H283" s="211" t="s">
        <v>3008</v>
      </c>
      <c r="I283" s="213">
        <v>166524</v>
      </c>
      <c r="J283" s="27" t="s">
        <v>2147</v>
      </c>
      <c r="K283" s="213">
        <v>28273</v>
      </c>
      <c r="L283" s="211"/>
      <c r="M283" s="214"/>
      <c r="N283" s="215">
        <v>0.11876611199999999</v>
      </c>
      <c r="O283" s="214"/>
    </row>
    <row r="284" spans="1:15" ht="46.5" customHeight="1" outlineLevel="1" x14ac:dyDescent="0.2">
      <c r="A284" s="207"/>
      <c r="B284" s="208" t="s">
        <v>3009</v>
      </c>
      <c r="C284" s="209">
        <f>VLOOKUP(I284,Аркуш4!Y:Z,2,FALSE)</f>
        <v>66</v>
      </c>
      <c r="D284" s="210">
        <v>0.73655999999999999</v>
      </c>
      <c r="E284" s="211"/>
      <c r="F284" s="212">
        <v>0</v>
      </c>
      <c r="G284" s="211" t="s">
        <v>2538</v>
      </c>
      <c r="H284" s="211" t="s">
        <v>3010</v>
      </c>
      <c r="I284" s="213">
        <v>168522</v>
      </c>
      <c r="J284" s="27" t="s">
        <v>329</v>
      </c>
      <c r="K284" s="213">
        <v>58825</v>
      </c>
      <c r="L284" s="211"/>
      <c r="M284" s="214"/>
      <c r="N284" s="215">
        <v>1.116E-2</v>
      </c>
      <c r="O284" s="214"/>
    </row>
    <row r="285" spans="1:15" ht="46.5" customHeight="1" outlineLevel="1" x14ac:dyDescent="0.2">
      <c r="A285" s="207"/>
      <c r="B285" s="208" t="s">
        <v>3011</v>
      </c>
      <c r="C285" s="209">
        <f>VLOOKUP(I285,Аркуш4!Y:Z,2,FALSE)</f>
        <v>38</v>
      </c>
      <c r="D285" s="210">
        <v>0.34234199999999998</v>
      </c>
      <c r="E285" s="211"/>
      <c r="F285" s="212">
        <v>0</v>
      </c>
      <c r="G285" s="211" t="s">
        <v>2538</v>
      </c>
      <c r="H285" s="211"/>
      <c r="I285" s="213">
        <v>166455</v>
      </c>
      <c r="J285" s="27" t="s">
        <v>28</v>
      </c>
      <c r="K285" s="213">
        <v>68605</v>
      </c>
      <c r="L285" s="211"/>
      <c r="M285" s="214"/>
      <c r="N285" s="215">
        <v>9.0089999999999996E-3</v>
      </c>
      <c r="O285" s="214"/>
    </row>
    <row r="286" spans="1:15" ht="46.5" customHeight="1" outlineLevel="1" x14ac:dyDescent="0.2">
      <c r="A286" s="207"/>
      <c r="B286" s="208" t="s">
        <v>3012</v>
      </c>
      <c r="C286" s="209">
        <f>VLOOKUP(I286,Аркуш4!Y:Z,2,FALSE)</f>
        <v>157</v>
      </c>
      <c r="D286" s="210">
        <v>0.13470599999999999</v>
      </c>
      <c r="E286" s="211"/>
      <c r="F286" s="212">
        <v>0</v>
      </c>
      <c r="G286" s="211" t="s">
        <v>2538</v>
      </c>
      <c r="H286" s="211" t="s">
        <v>3013</v>
      </c>
      <c r="I286" s="213">
        <v>166466</v>
      </c>
      <c r="J286" s="27" t="s">
        <v>329</v>
      </c>
      <c r="K286" s="213">
        <v>58660</v>
      </c>
      <c r="L286" s="211"/>
      <c r="M286" s="214"/>
      <c r="N286" s="215">
        <v>8.5800000000000004E-4</v>
      </c>
      <c r="O286" s="214"/>
    </row>
    <row r="287" spans="1:15" ht="46.5" customHeight="1" outlineLevel="1" x14ac:dyDescent="0.2">
      <c r="A287" s="207"/>
      <c r="B287" s="208" t="s">
        <v>3014</v>
      </c>
      <c r="C287" s="209">
        <f>VLOOKUP(I287,Аркуш4!Y:Z,2,FALSE)</f>
        <v>9</v>
      </c>
      <c r="D287" s="210">
        <v>0</v>
      </c>
      <c r="E287" s="211"/>
      <c r="F287" s="212">
        <v>0</v>
      </c>
      <c r="G287" s="211" t="s">
        <v>2546</v>
      </c>
      <c r="H287" s="211" t="s">
        <v>2602</v>
      </c>
      <c r="I287" s="213">
        <v>168556</v>
      </c>
      <c r="J287" s="27" t="s">
        <v>1801</v>
      </c>
      <c r="K287" s="211" t="s">
        <v>1848</v>
      </c>
      <c r="L287" s="211"/>
      <c r="M287" s="214"/>
      <c r="N287" s="215"/>
      <c r="O287" s="214"/>
    </row>
    <row r="288" spans="1:15" ht="46.5" customHeight="1" outlineLevel="1" x14ac:dyDescent="0.2">
      <c r="A288" s="207"/>
      <c r="B288" s="208" t="s">
        <v>3015</v>
      </c>
      <c r="C288" s="209">
        <f>VLOOKUP(I288,Аркуш4!Y:Z,2,FALSE)</f>
        <v>1</v>
      </c>
      <c r="D288" s="210">
        <v>0</v>
      </c>
      <c r="E288" s="211"/>
      <c r="F288" s="212">
        <v>0</v>
      </c>
      <c r="G288" s="211" t="s">
        <v>2546</v>
      </c>
      <c r="H288" s="211" t="s">
        <v>2602</v>
      </c>
      <c r="I288" s="213">
        <v>168608</v>
      </c>
      <c r="J288" s="218" t="s">
        <v>766</v>
      </c>
      <c r="K288" s="216">
        <v>51132</v>
      </c>
      <c r="L288" s="211"/>
      <c r="M288" s="214"/>
      <c r="N288" s="215"/>
      <c r="O288" s="214"/>
    </row>
    <row r="289" spans="1:15" ht="46.5" customHeight="1" outlineLevel="1" x14ac:dyDescent="0.2">
      <c r="A289" s="207"/>
      <c r="B289" s="208" t="s">
        <v>3016</v>
      </c>
      <c r="C289" s="209">
        <f>VLOOKUP(I289,Аркуш4!Y:Z,2,FALSE)</f>
        <v>46</v>
      </c>
      <c r="D289" s="210">
        <v>7.0379999999999998E-2</v>
      </c>
      <c r="E289" s="211"/>
      <c r="F289" s="212">
        <v>0</v>
      </c>
      <c r="G289" s="211" t="s">
        <v>2538</v>
      </c>
      <c r="H289" s="211" t="s">
        <v>3017</v>
      </c>
      <c r="I289" s="213">
        <v>168611</v>
      </c>
      <c r="J289" s="27" t="s">
        <v>766</v>
      </c>
      <c r="K289" s="213">
        <v>57106</v>
      </c>
      <c r="L289" s="211"/>
      <c r="M289" s="214"/>
      <c r="N289" s="215">
        <v>1.5299999999999999E-3</v>
      </c>
      <c r="O289" s="214"/>
    </row>
    <row r="290" spans="1:15" ht="46.5" customHeight="1" outlineLevel="1" x14ac:dyDescent="0.2">
      <c r="A290" s="207"/>
      <c r="B290" s="208" t="s">
        <v>3018</v>
      </c>
      <c r="C290" s="209">
        <f>VLOOKUP(I290,Аркуш4!Y:Z,2,FALSE)</f>
        <v>18</v>
      </c>
      <c r="D290" s="210">
        <v>0.15444000000000002</v>
      </c>
      <c r="E290" s="211"/>
      <c r="F290" s="212">
        <v>0</v>
      </c>
      <c r="G290" s="211" t="s">
        <v>2538</v>
      </c>
      <c r="H290" s="211" t="s">
        <v>3019</v>
      </c>
      <c r="I290" s="213">
        <v>168621</v>
      </c>
      <c r="J290" s="27" t="s">
        <v>2157</v>
      </c>
      <c r="K290" s="213">
        <v>69641</v>
      </c>
      <c r="L290" s="211"/>
      <c r="M290" s="214"/>
      <c r="N290" s="215">
        <v>8.5800000000000008E-3</v>
      </c>
      <c r="O290" s="214"/>
    </row>
    <row r="291" spans="1:15" ht="46.5" customHeight="1" outlineLevel="1" x14ac:dyDescent="0.2">
      <c r="A291" s="207"/>
      <c r="B291" s="208" t="s">
        <v>3020</v>
      </c>
      <c r="C291" s="209">
        <f>VLOOKUP(I291,Аркуш4!Y:Z,2,FALSE)</f>
        <v>20</v>
      </c>
      <c r="D291" s="210">
        <v>8.4525000000000003E-2</v>
      </c>
      <c r="E291" s="211"/>
      <c r="F291" s="212">
        <v>0</v>
      </c>
      <c r="G291" s="211" t="s">
        <v>2538</v>
      </c>
      <c r="H291" s="211" t="s">
        <v>2984</v>
      </c>
      <c r="I291" s="213">
        <v>169038</v>
      </c>
      <c r="J291" s="27" t="s">
        <v>329</v>
      </c>
      <c r="K291" s="213">
        <v>58770</v>
      </c>
      <c r="L291" s="211"/>
      <c r="M291" s="214"/>
      <c r="N291" s="215">
        <v>4.22625E-3</v>
      </c>
      <c r="O291" s="214"/>
    </row>
    <row r="292" spans="1:15" ht="46.5" customHeight="1" outlineLevel="1" x14ac:dyDescent="0.2">
      <c r="A292" s="207"/>
      <c r="B292" s="208" t="s">
        <v>3021</v>
      </c>
      <c r="C292" s="209">
        <f>VLOOKUP(I292,Аркуш4!Y:Z,2,FALSE)</f>
        <v>1</v>
      </c>
      <c r="D292" s="210">
        <v>0</v>
      </c>
      <c r="E292" s="211"/>
      <c r="F292" s="212">
        <v>0</v>
      </c>
      <c r="G292" s="211" t="s">
        <v>2546</v>
      </c>
      <c r="H292" s="211" t="s">
        <v>2918</v>
      </c>
      <c r="I292" s="213">
        <v>169039</v>
      </c>
      <c r="J292" s="218" t="s">
        <v>2160</v>
      </c>
      <c r="K292" s="213">
        <v>64906</v>
      </c>
      <c r="L292" s="211"/>
      <c r="M292" s="214"/>
      <c r="N292" s="215"/>
      <c r="O292" s="214"/>
    </row>
    <row r="293" spans="1:15" ht="46.5" customHeight="1" outlineLevel="1" x14ac:dyDescent="0.2">
      <c r="A293" s="207"/>
      <c r="B293" s="208" t="s">
        <v>3022</v>
      </c>
      <c r="C293" s="209">
        <f>VLOOKUP(I293,Аркуш4!Y:Z,2,FALSE)</f>
        <v>80</v>
      </c>
      <c r="D293" s="210">
        <v>0.39690000000000003</v>
      </c>
      <c r="E293" s="211"/>
      <c r="F293" s="212">
        <v>0</v>
      </c>
      <c r="G293" s="211" t="s">
        <v>2538</v>
      </c>
      <c r="H293" s="211" t="s">
        <v>3023</v>
      </c>
      <c r="I293" s="213">
        <v>169041</v>
      </c>
      <c r="J293" s="27" t="s">
        <v>2161</v>
      </c>
      <c r="K293" s="213">
        <v>67997</v>
      </c>
      <c r="L293" s="211"/>
      <c r="M293" s="214"/>
      <c r="N293" s="215">
        <v>4.9612500000000004E-3</v>
      </c>
      <c r="O293" s="214"/>
    </row>
    <row r="294" spans="1:15" ht="46.5" customHeight="1" outlineLevel="1" x14ac:dyDescent="0.2">
      <c r="A294" s="207"/>
      <c r="B294" s="208" t="s">
        <v>3024</v>
      </c>
      <c r="C294" s="209">
        <f>VLOOKUP(I294,Аркуш4!Y:Z,2,FALSE)</f>
        <v>57</v>
      </c>
      <c r="D294" s="210">
        <v>0.48373762499999995</v>
      </c>
      <c r="E294" s="211"/>
      <c r="F294" s="212">
        <v>0</v>
      </c>
      <c r="G294" s="211" t="s">
        <v>2538</v>
      </c>
      <c r="H294" s="211" t="s">
        <v>2624</v>
      </c>
      <c r="I294" s="213">
        <v>169043</v>
      </c>
      <c r="J294" s="27" t="s">
        <v>2161</v>
      </c>
      <c r="K294" s="213">
        <v>67998</v>
      </c>
      <c r="L294" s="211"/>
      <c r="M294" s="214"/>
      <c r="N294" s="215">
        <v>8.4866249999999994E-3</v>
      </c>
      <c r="O294" s="214"/>
    </row>
    <row r="295" spans="1:15" ht="46.5" customHeight="1" outlineLevel="1" x14ac:dyDescent="0.2">
      <c r="A295" s="207"/>
      <c r="B295" s="208" t="s">
        <v>3025</v>
      </c>
      <c r="C295" s="209">
        <f>VLOOKUP(I295,Аркуш4!Y:Z,2,FALSE)</f>
        <v>72</v>
      </c>
      <c r="D295" s="210">
        <v>0.98819999999999997</v>
      </c>
      <c r="E295" s="211"/>
      <c r="F295" s="212">
        <v>0</v>
      </c>
      <c r="G295" s="211" t="s">
        <v>2538</v>
      </c>
      <c r="H295" s="211"/>
      <c r="I295" s="213">
        <v>169044</v>
      </c>
      <c r="J295" s="27" t="s">
        <v>2161</v>
      </c>
      <c r="K295" s="213">
        <v>67999</v>
      </c>
      <c r="L295" s="211"/>
      <c r="M295" s="214"/>
      <c r="N295" s="215">
        <v>1.3724999999999999E-2</v>
      </c>
      <c r="O295" s="214"/>
    </row>
    <row r="296" spans="1:15" ht="46.5" customHeight="1" outlineLevel="1" x14ac:dyDescent="0.2">
      <c r="A296" s="207"/>
      <c r="B296" s="208" t="s">
        <v>3026</v>
      </c>
      <c r="C296" s="209">
        <f>VLOOKUP(I296,Аркуш4!Y:Z,2,FALSE)</f>
        <v>13</v>
      </c>
      <c r="D296" s="210">
        <v>6.2266749999999996E-2</v>
      </c>
      <c r="E296" s="211"/>
      <c r="F296" s="212">
        <v>0</v>
      </c>
      <c r="G296" s="211" t="s">
        <v>2538</v>
      </c>
      <c r="H296" s="211" t="s">
        <v>2606</v>
      </c>
      <c r="I296" s="213">
        <v>169046</v>
      </c>
      <c r="J296" s="27" t="s">
        <v>329</v>
      </c>
      <c r="K296" s="213">
        <v>58777</v>
      </c>
      <c r="L296" s="211"/>
      <c r="M296" s="214"/>
      <c r="N296" s="215">
        <v>4.7897499999999997E-3</v>
      </c>
      <c r="O296" s="214"/>
    </row>
    <row r="297" spans="1:15" ht="46.5" customHeight="1" outlineLevel="1" x14ac:dyDescent="0.2">
      <c r="A297" s="207"/>
      <c r="B297" s="208" t="s">
        <v>3027</v>
      </c>
      <c r="C297" s="209">
        <f>VLOOKUP(I297,Аркуш4!Y:Z,2,FALSE)</f>
        <v>37</v>
      </c>
      <c r="D297" s="210">
        <v>0.33699600000000002</v>
      </c>
      <c r="E297" s="211"/>
      <c r="F297" s="212">
        <v>0</v>
      </c>
      <c r="G297" s="211" t="s">
        <v>2538</v>
      </c>
      <c r="H297" s="211" t="s">
        <v>3028</v>
      </c>
      <c r="I297" s="213">
        <v>169049</v>
      </c>
      <c r="J297" s="27" t="s">
        <v>766</v>
      </c>
      <c r="K297" s="213">
        <v>45642</v>
      </c>
      <c r="L297" s="211"/>
      <c r="M297" s="214"/>
      <c r="N297" s="215">
        <v>9.1079999999999998E-3</v>
      </c>
      <c r="O297" s="214"/>
    </row>
    <row r="298" spans="1:15" ht="46.5" customHeight="1" outlineLevel="1" x14ac:dyDescent="0.2">
      <c r="A298" s="207"/>
      <c r="B298" s="208" t="s">
        <v>3029</v>
      </c>
      <c r="C298" s="209">
        <f>VLOOKUP(I298,Аркуш4!Y:Z,2,FALSE)</f>
        <v>19</v>
      </c>
      <c r="D298" s="210">
        <v>0.23324400000000001</v>
      </c>
      <c r="E298" s="211"/>
      <c r="F298" s="212">
        <v>0</v>
      </c>
      <c r="G298" s="211" t="s">
        <v>2538</v>
      </c>
      <c r="H298" s="211" t="s">
        <v>2811</v>
      </c>
      <c r="I298" s="213">
        <v>169052</v>
      </c>
      <c r="J298" s="27" t="s">
        <v>329</v>
      </c>
      <c r="K298" s="213">
        <v>58854</v>
      </c>
      <c r="L298" s="211"/>
      <c r="M298" s="214"/>
      <c r="N298" s="215">
        <v>1.2276E-2</v>
      </c>
      <c r="O298" s="214"/>
    </row>
    <row r="299" spans="1:15" ht="46.5" customHeight="1" outlineLevel="1" x14ac:dyDescent="0.2">
      <c r="A299" s="207"/>
      <c r="B299" s="208" t="s">
        <v>3030</v>
      </c>
      <c r="C299" s="209">
        <f>VLOOKUP(I299,Аркуш4!Y:Z,2,FALSE)</f>
        <v>4231</v>
      </c>
      <c r="D299" s="210">
        <v>2.4751349999999999</v>
      </c>
      <c r="E299" s="211"/>
      <c r="F299" s="212">
        <v>0</v>
      </c>
      <c r="G299" s="211" t="s">
        <v>2538</v>
      </c>
      <c r="H299" s="211" t="s">
        <v>3031</v>
      </c>
      <c r="I299" s="213">
        <v>169086</v>
      </c>
      <c r="J299" s="27" t="s">
        <v>2162</v>
      </c>
      <c r="K299" s="211" t="s">
        <v>1737</v>
      </c>
      <c r="L299" s="211"/>
      <c r="M299" s="214"/>
      <c r="N299" s="215">
        <v>5.8500000000000002E-4</v>
      </c>
      <c r="O299" s="214"/>
    </row>
    <row r="300" spans="1:15" ht="46.5" customHeight="1" outlineLevel="1" x14ac:dyDescent="0.2">
      <c r="A300" s="207"/>
      <c r="B300" s="208" t="s">
        <v>3032</v>
      </c>
      <c r="C300" s="209">
        <f>VLOOKUP(I300,Аркуш4!Y:Z,2,FALSE)</f>
        <v>375</v>
      </c>
      <c r="D300" s="210">
        <v>0.2315625</v>
      </c>
      <c r="E300" s="211"/>
      <c r="F300" s="212">
        <v>0</v>
      </c>
      <c r="G300" s="211" t="s">
        <v>2538</v>
      </c>
      <c r="H300" s="211" t="s">
        <v>3033</v>
      </c>
      <c r="I300" s="213">
        <v>169087</v>
      </c>
      <c r="J300" s="27" t="s">
        <v>329</v>
      </c>
      <c r="K300" s="213">
        <v>58642</v>
      </c>
      <c r="L300" s="211"/>
      <c r="M300" s="214"/>
      <c r="N300" s="215">
        <v>6.1749999999999999E-4</v>
      </c>
      <c r="O300" s="214"/>
    </row>
    <row r="301" spans="1:15" ht="46.5" customHeight="1" outlineLevel="1" x14ac:dyDescent="0.2">
      <c r="A301" s="207"/>
      <c r="B301" s="208" t="s">
        <v>3034</v>
      </c>
      <c r="C301" s="209">
        <f>VLOOKUP(I301,Аркуш4!Y:Z,2,FALSE)</f>
        <v>4</v>
      </c>
      <c r="D301" s="210">
        <v>2.3400000000000001E-3</v>
      </c>
      <c r="E301" s="211"/>
      <c r="F301" s="212">
        <v>0</v>
      </c>
      <c r="G301" s="211" t="s">
        <v>2538</v>
      </c>
      <c r="H301" s="211"/>
      <c r="I301" s="213">
        <v>169099</v>
      </c>
      <c r="J301" s="27" t="s">
        <v>329</v>
      </c>
      <c r="K301" s="216">
        <v>98002</v>
      </c>
      <c r="L301" s="211"/>
      <c r="M301" s="214"/>
      <c r="N301" s="215">
        <v>5.8500000000000002E-4</v>
      </c>
      <c r="O301" s="214"/>
    </row>
    <row r="302" spans="1:15" ht="46.5" customHeight="1" outlineLevel="1" x14ac:dyDescent="0.2">
      <c r="A302" s="207"/>
      <c r="B302" s="208" t="s">
        <v>3035</v>
      </c>
      <c r="C302" s="209">
        <f>VLOOKUP(I302,Аркуш4!Y:Z,2,FALSE)</f>
        <v>6</v>
      </c>
      <c r="D302" s="210">
        <v>1.4999999999999999E-2</v>
      </c>
      <c r="E302" s="211"/>
      <c r="F302" s="212">
        <v>0</v>
      </c>
      <c r="G302" s="211" t="s">
        <v>2538</v>
      </c>
      <c r="H302" s="211" t="s">
        <v>3036</v>
      </c>
      <c r="I302" s="213">
        <v>169108</v>
      </c>
      <c r="J302" s="27" t="s">
        <v>329</v>
      </c>
      <c r="K302" s="247">
        <v>59380</v>
      </c>
      <c r="L302" s="211"/>
      <c r="M302" s="214"/>
      <c r="N302" s="215">
        <v>2.5000000000000001E-3</v>
      </c>
      <c r="O302" s="214"/>
    </row>
    <row r="303" spans="1:15" ht="46.5" customHeight="1" outlineLevel="1" x14ac:dyDescent="0.2">
      <c r="A303" s="207"/>
      <c r="B303" s="208" t="s">
        <v>3037</v>
      </c>
      <c r="C303" s="209">
        <f>VLOOKUP(I303,Аркуш4!Y:Z,2,FALSE)</f>
        <v>1</v>
      </c>
      <c r="D303" s="210">
        <v>0</v>
      </c>
      <c r="E303" s="211"/>
      <c r="F303" s="212">
        <v>0</v>
      </c>
      <c r="G303" s="211" t="s">
        <v>2546</v>
      </c>
      <c r="H303" s="211" t="s">
        <v>3038</v>
      </c>
      <c r="I303" s="213">
        <v>169109</v>
      </c>
      <c r="J303" s="27" t="s">
        <v>329</v>
      </c>
      <c r="K303" s="248">
        <v>59380</v>
      </c>
      <c r="L303" s="211"/>
      <c r="M303" s="214"/>
      <c r="N303" s="215"/>
      <c r="O303" s="214"/>
    </row>
    <row r="304" spans="1:15" ht="46.5" customHeight="1" outlineLevel="1" x14ac:dyDescent="0.2">
      <c r="A304" s="207"/>
      <c r="B304" s="208" t="s">
        <v>3039</v>
      </c>
      <c r="C304" s="209">
        <f>VLOOKUP(I304,Аркуш4!Y:Z,2,FALSE)</f>
        <v>1</v>
      </c>
      <c r="D304" s="210">
        <v>0</v>
      </c>
      <c r="E304" s="211"/>
      <c r="F304" s="212">
        <v>0</v>
      </c>
      <c r="G304" s="211" t="s">
        <v>2538</v>
      </c>
      <c r="H304" s="211" t="s">
        <v>2635</v>
      </c>
      <c r="I304" s="213">
        <v>169110</v>
      </c>
      <c r="J304" s="27" t="s">
        <v>329</v>
      </c>
      <c r="K304" s="249">
        <v>59570</v>
      </c>
      <c r="L304" s="211"/>
      <c r="M304" s="214"/>
      <c r="N304" s="215"/>
      <c r="O304" s="214"/>
    </row>
    <row r="305" spans="1:15" ht="46.5" customHeight="1" outlineLevel="1" x14ac:dyDescent="0.2">
      <c r="A305" s="207"/>
      <c r="B305" s="208" t="s">
        <v>3040</v>
      </c>
      <c r="C305" s="209">
        <f>VLOOKUP(I305,Аркуш4!Y:Z,2,FALSE)</f>
        <v>6</v>
      </c>
      <c r="D305" s="210">
        <v>0</v>
      </c>
      <c r="E305" s="211"/>
      <c r="F305" s="212">
        <v>0</v>
      </c>
      <c r="G305" s="211" t="s">
        <v>2538</v>
      </c>
      <c r="H305" s="211" t="s">
        <v>2606</v>
      </c>
      <c r="I305" s="213">
        <v>169015</v>
      </c>
      <c r="J305" s="27" t="s">
        <v>329</v>
      </c>
      <c r="K305" s="213">
        <v>58762</v>
      </c>
      <c r="L305" s="211"/>
      <c r="M305" s="214"/>
      <c r="N305" s="215"/>
      <c r="O305" s="214"/>
    </row>
    <row r="306" spans="1:15" ht="46.5" customHeight="1" outlineLevel="1" x14ac:dyDescent="0.2">
      <c r="A306" s="207"/>
      <c r="B306" s="208" t="s">
        <v>3041</v>
      </c>
      <c r="C306" s="209">
        <f>VLOOKUP(I306,Аркуш4!Y:Z,2,FALSE)</f>
        <v>81</v>
      </c>
      <c r="D306" s="210">
        <v>1.05119775</v>
      </c>
      <c r="E306" s="211"/>
      <c r="F306" s="212">
        <v>0</v>
      </c>
      <c r="G306" s="211" t="s">
        <v>2538</v>
      </c>
      <c r="H306" s="211" t="s">
        <v>3042</v>
      </c>
      <c r="I306" s="213">
        <v>169031</v>
      </c>
      <c r="J306" s="218" t="s">
        <v>2161</v>
      </c>
      <c r="K306" s="213">
        <v>64103</v>
      </c>
      <c r="L306" s="211"/>
      <c r="M306" s="214"/>
      <c r="N306" s="215">
        <v>1.297775E-2</v>
      </c>
      <c r="O306" s="214"/>
    </row>
    <row r="307" spans="1:15" ht="46.5" customHeight="1" outlineLevel="1" x14ac:dyDescent="0.2">
      <c r="A307" s="207"/>
      <c r="B307" s="208" t="s">
        <v>3043</v>
      </c>
      <c r="C307" s="209">
        <f>VLOOKUP(I307,Аркуш4!Y:Z,2,FALSE)</f>
        <v>35</v>
      </c>
      <c r="D307" s="210">
        <v>0.79211999999999994</v>
      </c>
      <c r="E307" s="211"/>
      <c r="F307" s="212">
        <v>0</v>
      </c>
      <c r="G307" s="211" t="s">
        <v>2538</v>
      </c>
      <c r="H307" s="211" t="s">
        <v>2587</v>
      </c>
      <c r="I307" s="213">
        <v>167565</v>
      </c>
      <c r="J307" s="27" t="s">
        <v>766</v>
      </c>
      <c r="K307" s="213">
        <v>58485</v>
      </c>
      <c r="L307" s="211"/>
      <c r="M307" s="214"/>
      <c r="N307" s="215">
        <v>2.2631999999999999E-2</v>
      </c>
      <c r="O307" s="214"/>
    </row>
    <row r="308" spans="1:15" ht="46.5" customHeight="1" outlineLevel="1" x14ac:dyDescent="0.2">
      <c r="A308" s="207"/>
      <c r="B308" s="208" t="s">
        <v>3044</v>
      </c>
      <c r="C308" s="209">
        <f>VLOOKUP(I308,Аркуш4!Y:Z,2,FALSE)</f>
        <v>4</v>
      </c>
      <c r="D308" s="210">
        <v>6.0939E-2</v>
      </c>
      <c r="E308" s="211"/>
      <c r="F308" s="212">
        <v>0</v>
      </c>
      <c r="G308" s="211" t="s">
        <v>2546</v>
      </c>
      <c r="H308" s="211" t="s">
        <v>2587</v>
      </c>
      <c r="I308" s="213">
        <v>167407</v>
      </c>
      <c r="J308" s="27" t="s">
        <v>1801</v>
      </c>
      <c r="K308" s="213">
        <v>58356</v>
      </c>
      <c r="L308" s="211"/>
      <c r="M308" s="214"/>
      <c r="N308" s="215">
        <v>1.523475E-2</v>
      </c>
      <c r="O308" s="214"/>
    </row>
    <row r="309" spans="1:15" ht="46.5" customHeight="1" outlineLevel="1" x14ac:dyDescent="0.2">
      <c r="A309" s="207"/>
      <c r="B309" s="208" t="s">
        <v>3045</v>
      </c>
      <c r="C309" s="209">
        <f>VLOOKUP(I309,Аркуш4!Y:Z,2,FALSE)</f>
        <v>92</v>
      </c>
      <c r="D309" s="210">
        <v>1.24108</v>
      </c>
      <c r="E309" s="211"/>
      <c r="F309" s="212">
        <v>0</v>
      </c>
      <c r="G309" s="211" t="s">
        <v>2538</v>
      </c>
      <c r="H309" s="211" t="s">
        <v>2550</v>
      </c>
      <c r="I309" s="213">
        <v>167571</v>
      </c>
      <c r="J309" s="27" t="s">
        <v>766</v>
      </c>
      <c r="K309" s="213">
        <v>56493</v>
      </c>
      <c r="L309" s="211"/>
      <c r="M309" s="214"/>
      <c r="N309" s="215">
        <v>1.349E-2</v>
      </c>
      <c r="O309" s="214"/>
    </row>
    <row r="310" spans="1:15" ht="46.5" customHeight="1" outlineLevel="1" x14ac:dyDescent="0.2">
      <c r="A310" s="207"/>
      <c r="B310" s="208" t="s">
        <v>3046</v>
      </c>
      <c r="C310" s="209">
        <f>VLOOKUP(I310,Аркуш4!Y:Z,2,FALSE)</f>
        <v>69</v>
      </c>
      <c r="D310" s="210">
        <v>1.03543125</v>
      </c>
      <c r="E310" s="211"/>
      <c r="F310" s="212">
        <v>0</v>
      </c>
      <c r="G310" s="211" t="s">
        <v>2538</v>
      </c>
      <c r="H310" s="211" t="s">
        <v>3047</v>
      </c>
      <c r="I310" s="213">
        <v>167465</v>
      </c>
      <c r="J310" s="27" t="s">
        <v>766</v>
      </c>
      <c r="K310" s="213">
        <v>58472</v>
      </c>
      <c r="L310" s="211"/>
      <c r="M310" s="214"/>
      <c r="N310" s="215">
        <v>1.500625E-2</v>
      </c>
      <c r="O310" s="214"/>
    </row>
    <row r="311" spans="1:15" ht="46.5" customHeight="1" outlineLevel="1" x14ac:dyDescent="0.2">
      <c r="A311" s="207"/>
      <c r="B311" s="208" t="s">
        <v>3048</v>
      </c>
      <c r="C311" s="209">
        <f>VLOOKUP(I311,Аркуш4!Y:Z,2,FALSE)</f>
        <v>1</v>
      </c>
      <c r="D311" s="210">
        <v>3.8802499999999997E-2</v>
      </c>
      <c r="E311" s="211"/>
      <c r="F311" s="212">
        <v>0</v>
      </c>
      <c r="G311" s="211" t="s">
        <v>2538</v>
      </c>
      <c r="H311" s="211" t="s">
        <v>3049</v>
      </c>
      <c r="I311" s="213">
        <v>167478</v>
      </c>
      <c r="J311" s="27" t="s">
        <v>766</v>
      </c>
      <c r="K311" s="213">
        <v>48259</v>
      </c>
      <c r="L311" s="211"/>
      <c r="M311" s="214"/>
      <c r="N311" s="215">
        <v>3.8802499999999997E-2</v>
      </c>
      <c r="O311" s="214"/>
    </row>
    <row r="312" spans="1:15" ht="46.5" customHeight="1" outlineLevel="1" x14ac:dyDescent="0.2">
      <c r="A312" s="207"/>
      <c r="B312" s="208" t="s">
        <v>3050</v>
      </c>
      <c r="C312" s="209">
        <f>VLOOKUP(I312,Аркуш4!Y:Z,2,FALSE)</f>
        <v>53</v>
      </c>
      <c r="D312" s="210">
        <v>1.481085</v>
      </c>
      <c r="E312" s="211"/>
      <c r="F312" s="212">
        <v>0</v>
      </c>
      <c r="G312" s="211" t="s">
        <v>2538</v>
      </c>
      <c r="H312" s="211" t="s">
        <v>3051</v>
      </c>
      <c r="I312" s="213">
        <v>167479</v>
      </c>
      <c r="J312" s="27" t="s">
        <v>766</v>
      </c>
      <c r="K312" s="213">
        <v>48260</v>
      </c>
      <c r="L312" s="211"/>
      <c r="M312" s="214"/>
      <c r="N312" s="215">
        <v>2.7945000000000001E-2</v>
      </c>
      <c r="O312" s="214"/>
    </row>
    <row r="313" spans="1:15" ht="46.5" customHeight="1" outlineLevel="1" x14ac:dyDescent="0.2">
      <c r="A313" s="207"/>
      <c r="B313" s="208" t="s">
        <v>3052</v>
      </c>
      <c r="C313" s="209">
        <f>VLOOKUP(I313,Аркуш4!Y:Z,2,FALSE)</f>
        <v>87</v>
      </c>
      <c r="D313" s="210">
        <v>2.5369199999999998</v>
      </c>
      <c r="E313" s="211"/>
      <c r="F313" s="212">
        <v>0</v>
      </c>
      <c r="G313" s="211" t="s">
        <v>2538</v>
      </c>
      <c r="H313" s="211" t="s">
        <v>2550</v>
      </c>
      <c r="I313" s="213">
        <v>167515</v>
      </c>
      <c r="J313" s="27" t="s">
        <v>766</v>
      </c>
      <c r="K313" s="213">
        <v>57453</v>
      </c>
      <c r="L313" s="211"/>
      <c r="M313" s="214"/>
      <c r="N313" s="215">
        <v>2.9159999999999998E-2</v>
      </c>
      <c r="O313" s="214"/>
    </row>
    <row r="314" spans="1:15" ht="46.5" customHeight="1" outlineLevel="1" x14ac:dyDescent="0.2">
      <c r="A314" s="207"/>
      <c r="B314" s="208" t="s">
        <v>3053</v>
      </c>
      <c r="C314" s="209">
        <f>VLOOKUP(I314,Аркуш4!Y:Z,2,FALSE)</f>
        <v>451</v>
      </c>
      <c r="D314" s="210">
        <v>1.0282799999999999</v>
      </c>
      <c r="E314" s="211"/>
      <c r="F314" s="212">
        <v>0</v>
      </c>
      <c r="G314" s="211" t="s">
        <v>2538</v>
      </c>
      <c r="H314" s="211" t="s">
        <v>3054</v>
      </c>
      <c r="I314" s="213">
        <v>167521</v>
      </c>
      <c r="J314" s="27" t="s">
        <v>766</v>
      </c>
      <c r="K314" s="213">
        <v>58924</v>
      </c>
      <c r="L314" s="211"/>
      <c r="M314" s="214"/>
      <c r="N314" s="215">
        <v>2.2799999999999999E-3</v>
      </c>
      <c r="O314" s="214"/>
    </row>
    <row r="315" spans="1:15" ht="46.5" customHeight="1" outlineLevel="1" x14ac:dyDescent="0.2">
      <c r="A315" s="207"/>
      <c r="B315" s="208" t="s">
        <v>3055</v>
      </c>
      <c r="C315" s="209">
        <f>VLOOKUP(I315,Аркуш4!Y:Z,2,FALSE)</f>
        <v>158</v>
      </c>
      <c r="D315" s="210">
        <v>1.2360735</v>
      </c>
      <c r="E315" s="211"/>
      <c r="F315" s="212">
        <v>0</v>
      </c>
      <c r="G315" s="211" t="s">
        <v>2538</v>
      </c>
      <c r="H315" s="211" t="s">
        <v>2550</v>
      </c>
      <c r="I315" s="213">
        <v>167526</v>
      </c>
      <c r="J315" s="27" t="s">
        <v>766</v>
      </c>
      <c r="K315" s="250">
        <v>56441</v>
      </c>
      <c r="L315" s="211"/>
      <c r="M315" s="214"/>
      <c r="N315" s="215">
        <v>7.8232500000000003E-3</v>
      </c>
      <c r="O315" s="214"/>
    </row>
    <row r="316" spans="1:15" ht="46.5" customHeight="1" outlineLevel="1" x14ac:dyDescent="0.2">
      <c r="A316" s="207"/>
      <c r="B316" s="208" t="s">
        <v>3056</v>
      </c>
      <c r="C316" s="209">
        <f>VLOOKUP(I316,Аркуш4!Y:Z,2,FALSE)</f>
        <v>45</v>
      </c>
      <c r="D316" s="210">
        <v>0.8201250000000001</v>
      </c>
      <c r="E316" s="211"/>
      <c r="F316" s="212">
        <v>0</v>
      </c>
      <c r="G316" s="211" t="s">
        <v>2538</v>
      </c>
      <c r="H316" s="211" t="s">
        <v>3057</v>
      </c>
      <c r="I316" s="213">
        <v>167527</v>
      </c>
      <c r="J316" s="27" t="s">
        <v>766</v>
      </c>
      <c r="K316" s="213">
        <v>56494</v>
      </c>
      <c r="L316" s="211"/>
      <c r="M316" s="214"/>
      <c r="N316" s="215">
        <v>1.8225000000000002E-2</v>
      </c>
      <c r="O316" s="214"/>
    </row>
    <row r="317" spans="1:15" ht="46.5" customHeight="1" outlineLevel="1" x14ac:dyDescent="0.2">
      <c r="A317" s="207"/>
      <c r="B317" s="208" t="s">
        <v>3058</v>
      </c>
      <c r="C317" s="209">
        <f>VLOOKUP(I317,Аркуш4!Y:Z,2,FALSE)</f>
        <v>67</v>
      </c>
      <c r="D317" s="210">
        <v>0.97518499999999997</v>
      </c>
      <c r="E317" s="211"/>
      <c r="F317" s="212">
        <v>0</v>
      </c>
      <c r="G317" s="211" t="s">
        <v>2538</v>
      </c>
      <c r="H317" s="211" t="s">
        <v>2550</v>
      </c>
      <c r="I317" s="213">
        <v>167534</v>
      </c>
      <c r="J317" s="27" t="s">
        <v>766</v>
      </c>
      <c r="K317" s="213">
        <v>56490</v>
      </c>
      <c r="L317" s="211"/>
      <c r="M317" s="214"/>
      <c r="N317" s="215">
        <v>1.4555E-2</v>
      </c>
      <c r="O317" s="214"/>
    </row>
    <row r="318" spans="1:15" ht="46.5" customHeight="1" outlineLevel="1" x14ac:dyDescent="0.2">
      <c r="A318" s="207"/>
      <c r="B318" s="208" t="s">
        <v>3059</v>
      </c>
      <c r="C318" s="209">
        <f>VLOOKUP(I318,Аркуш4!Y:Z,2,FALSE)</f>
        <v>45</v>
      </c>
      <c r="D318" s="210">
        <v>0</v>
      </c>
      <c r="E318" s="211"/>
      <c r="F318" s="212">
        <v>0</v>
      </c>
      <c r="G318" s="211" t="s">
        <v>2538</v>
      </c>
      <c r="H318" s="211" t="s">
        <v>3060</v>
      </c>
      <c r="I318" s="213">
        <v>167535</v>
      </c>
      <c r="J318" s="27" t="s">
        <v>766</v>
      </c>
      <c r="K318" s="213">
        <v>56495</v>
      </c>
      <c r="L318" s="211"/>
      <c r="M318" s="214"/>
      <c r="N318" s="215"/>
      <c r="O318" s="214"/>
    </row>
    <row r="319" spans="1:15" ht="46.5" customHeight="1" outlineLevel="1" x14ac:dyDescent="0.2">
      <c r="A319" s="207"/>
      <c r="B319" s="208" t="s">
        <v>3061</v>
      </c>
      <c r="C319" s="209">
        <f>VLOOKUP(I319,Аркуш4!Y:Z,2,FALSE)</f>
        <v>91</v>
      </c>
      <c r="D319" s="210">
        <v>6.5974999999999992E-2</v>
      </c>
      <c r="E319" s="211"/>
      <c r="F319" s="212">
        <v>0</v>
      </c>
      <c r="G319" s="211" t="s">
        <v>2538</v>
      </c>
      <c r="H319" s="211" t="s">
        <v>3062</v>
      </c>
      <c r="I319" s="213">
        <v>167536</v>
      </c>
      <c r="J319" s="27" t="s">
        <v>28</v>
      </c>
      <c r="K319" s="213">
        <v>69613</v>
      </c>
      <c r="L319" s="211"/>
      <c r="M319" s="214"/>
      <c r="N319" s="215">
        <v>7.2499999999999995E-4</v>
      </c>
      <c r="O319" s="214"/>
    </row>
    <row r="320" spans="1:15" ht="46.5" customHeight="1" outlineLevel="1" x14ac:dyDescent="0.2">
      <c r="A320" s="207"/>
      <c r="B320" s="208" t="s">
        <v>3063</v>
      </c>
      <c r="C320" s="209">
        <f>VLOOKUP(I320,Аркуш4!Y:Z,2,FALSE)</f>
        <v>79</v>
      </c>
      <c r="D320" s="210">
        <v>0.33387375000000002</v>
      </c>
      <c r="E320" s="211"/>
      <c r="F320" s="212">
        <v>0</v>
      </c>
      <c r="G320" s="211" t="s">
        <v>2538</v>
      </c>
      <c r="H320" s="211"/>
      <c r="I320" s="213">
        <v>167547</v>
      </c>
      <c r="J320" s="27" t="s">
        <v>766</v>
      </c>
      <c r="K320" s="213">
        <v>57412</v>
      </c>
      <c r="L320" s="211"/>
      <c r="M320" s="214"/>
      <c r="N320" s="215">
        <v>4.22625E-3</v>
      </c>
      <c r="O320" s="214"/>
    </row>
    <row r="321" spans="1:15" ht="46.5" customHeight="1" outlineLevel="1" x14ac:dyDescent="0.2">
      <c r="A321" s="207"/>
      <c r="B321" s="208" t="s">
        <v>3064</v>
      </c>
      <c r="C321" s="209">
        <f>VLOOKUP(I321,Аркуш4!Y:Z,2,FALSE)</f>
        <v>128</v>
      </c>
      <c r="D321" s="210">
        <v>0.69920000000000004</v>
      </c>
      <c r="E321" s="211"/>
      <c r="F321" s="212">
        <v>0</v>
      </c>
      <c r="G321" s="211" t="s">
        <v>2538</v>
      </c>
      <c r="H321" s="211" t="s">
        <v>2550</v>
      </c>
      <c r="I321" s="213">
        <v>167549</v>
      </c>
      <c r="J321" s="27" t="s">
        <v>766</v>
      </c>
      <c r="K321" s="213">
        <v>57422</v>
      </c>
      <c r="L321" s="211"/>
      <c r="M321" s="214"/>
      <c r="N321" s="215">
        <v>5.4625000000000003E-3</v>
      </c>
      <c r="O321" s="214"/>
    </row>
    <row r="322" spans="1:15" ht="46.5" customHeight="1" outlineLevel="1" x14ac:dyDescent="0.2">
      <c r="A322" s="207"/>
      <c r="B322" s="208" t="s">
        <v>3065</v>
      </c>
      <c r="C322" s="209">
        <f>VLOOKUP(I322,Аркуш4!Y:Z,2,FALSE)</f>
        <v>82</v>
      </c>
      <c r="D322" s="210">
        <v>0.28855799999999998</v>
      </c>
      <c r="E322" s="211"/>
      <c r="F322" s="212">
        <v>0</v>
      </c>
      <c r="G322" s="211" t="s">
        <v>2538</v>
      </c>
      <c r="H322" s="211" t="s">
        <v>3066</v>
      </c>
      <c r="I322" s="213">
        <v>167550</v>
      </c>
      <c r="J322" s="27" t="s">
        <v>766</v>
      </c>
      <c r="K322" s="213">
        <v>57424</v>
      </c>
      <c r="L322" s="211"/>
      <c r="M322" s="214"/>
      <c r="N322" s="215">
        <v>3.519E-3</v>
      </c>
      <c r="O322" s="214"/>
    </row>
    <row r="323" spans="1:15" ht="46.5" customHeight="1" outlineLevel="1" x14ac:dyDescent="0.2">
      <c r="A323" s="207"/>
      <c r="B323" s="208" t="s">
        <v>3067</v>
      </c>
      <c r="C323" s="209">
        <f>VLOOKUP(I323,Аркуш4!Y:Z,2,FALSE)</f>
        <v>16</v>
      </c>
      <c r="D323" s="210">
        <v>0.89012000000000002</v>
      </c>
      <c r="E323" s="211"/>
      <c r="F323" s="212">
        <v>0</v>
      </c>
      <c r="G323" s="211" t="s">
        <v>2538</v>
      </c>
      <c r="H323" s="211" t="s">
        <v>2552</v>
      </c>
      <c r="I323" s="213">
        <v>167418</v>
      </c>
      <c r="J323" s="27" t="s">
        <v>1801</v>
      </c>
      <c r="K323" s="213">
        <v>68305</v>
      </c>
      <c r="L323" s="211"/>
      <c r="M323" s="214"/>
      <c r="N323" s="215">
        <v>5.5632500000000001E-2</v>
      </c>
      <c r="O323" s="214"/>
    </row>
    <row r="324" spans="1:15" ht="46.5" customHeight="1" outlineLevel="1" x14ac:dyDescent="0.2">
      <c r="A324" s="207"/>
      <c r="B324" s="208" t="s">
        <v>3068</v>
      </c>
      <c r="C324" s="209">
        <f>VLOOKUP(I324,Аркуш4!Y:Z,2,FALSE)</f>
        <v>36</v>
      </c>
      <c r="D324" s="210">
        <v>2.99376</v>
      </c>
      <c r="E324" s="211"/>
      <c r="F324" s="212">
        <v>0</v>
      </c>
      <c r="G324" s="211" t="s">
        <v>2538</v>
      </c>
      <c r="H324" s="211" t="s">
        <v>2550</v>
      </c>
      <c r="I324" s="213">
        <v>167419</v>
      </c>
      <c r="J324" s="27" t="s">
        <v>1801</v>
      </c>
      <c r="K324" s="213">
        <v>68306</v>
      </c>
      <c r="L324" s="211"/>
      <c r="M324" s="214"/>
      <c r="N324" s="215">
        <v>8.3159999999999998E-2</v>
      </c>
      <c r="O324" s="214"/>
    </row>
    <row r="325" spans="1:15" ht="46.5" customHeight="1" outlineLevel="1" x14ac:dyDescent="0.2">
      <c r="A325" s="207"/>
      <c r="B325" s="208" t="s">
        <v>3069</v>
      </c>
      <c r="C325" s="209">
        <f>VLOOKUP(I325,Аркуш4!Y:Z,2,FALSE)</f>
        <v>15</v>
      </c>
      <c r="D325" s="210">
        <v>1.34698005</v>
      </c>
      <c r="E325" s="211"/>
      <c r="F325" s="212">
        <v>0</v>
      </c>
      <c r="G325" s="211" t="s">
        <v>2538</v>
      </c>
      <c r="H325" s="211" t="s">
        <v>3070</v>
      </c>
      <c r="I325" s="213">
        <v>167420</v>
      </c>
      <c r="J325" s="27" t="s">
        <v>1801</v>
      </c>
      <c r="K325" s="251">
        <v>68307</v>
      </c>
      <c r="L325" s="211"/>
      <c r="M325" s="214"/>
      <c r="N325" s="215">
        <v>8.9798669999999997E-2</v>
      </c>
      <c r="O325" s="214"/>
    </row>
    <row r="326" spans="1:15" ht="46.5" customHeight="1" outlineLevel="1" x14ac:dyDescent="0.2">
      <c r="A326" s="207"/>
      <c r="B326" s="208" t="s">
        <v>3071</v>
      </c>
      <c r="C326" s="209">
        <f>VLOOKUP(I326,Аркуш4!Y:Z,2,FALSE)</f>
        <v>75</v>
      </c>
      <c r="D326" s="210">
        <v>3.2175000000000002E-2</v>
      </c>
      <c r="E326" s="211"/>
      <c r="F326" s="212">
        <v>0</v>
      </c>
      <c r="G326" s="211" t="s">
        <v>2538</v>
      </c>
      <c r="H326" s="211" t="s">
        <v>2881</v>
      </c>
      <c r="I326" s="213">
        <v>167438</v>
      </c>
      <c r="J326" s="27" t="s">
        <v>2162</v>
      </c>
      <c r="K326" s="252">
        <v>68675</v>
      </c>
      <c r="L326" s="211"/>
      <c r="M326" s="214"/>
      <c r="N326" s="215">
        <v>4.2900000000000002E-4</v>
      </c>
      <c r="O326" s="214"/>
    </row>
    <row r="327" spans="1:15" ht="46.5" customHeight="1" outlineLevel="1" x14ac:dyDescent="0.2">
      <c r="A327" s="207"/>
      <c r="B327" s="208" t="s">
        <v>3072</v>
      </c>
      <c r="C327" s="209">
        <f>VLOOKUP(I327,Аркуш4!Y:Z,2,FALSE)</f>
        <v>64</v>
      </c>
      <c r="D327" s="210">
        <v>0.57974400000000004</v>
      </c>
      <c r="E327" s="211"/>
      <c r="F327" s="212">
        <v>0</v>
      </c>
      <c r="G327" s="211" t="s">
        <v>2538</v>
      </c>
      <c r="H327" s="211"/>
      <c r="I327" s="213">
        <v>167445</v>
      </c>
      <c r="J327" s="27" t="s">
        <v>766</v>
      </c>
      <c r="K327" s="213">
        <v>57482</v>
      </c>
      <c r="L327" s="211"/>
      <c r="M327" s="214"/>
      <c r="N327" s="215">
        <v>9.0585000000000006E-3</v>
      </c>
      <c r="O327" s="214"/>
    </row>
    <row r="328" spans="1:15" ht="46.5" customHeight="1" outlineLevel="1" x14ac:dyDescent="0.2">
      <c r="A328" s="207"/>
      <c r="B328" s="208" t="s">
        <v>3073</v>
      </c>
      <c r="C328" s="209">
        <f>VLOOKUP(I328,Аркуш4!Y:Z,2,FALSE)</f>
        <v>11128</v>
      </c>
      <c r="D328" s="210">
        <v>27.603004000000002</v>
      </c>
      <c r="E328" s="211"/>
      <c r="F328" s="212">
        <v>0</v>
      </c>
      <c r="G328" s="211" t="s">
        <v>2538</v>
      </c>
      <c r="H328" s="211" t="s">
        <v>3074</v>
      </c>
      <c r="I328" s="213">
        <v>167292</v>
      </c>
      <c r="J328" s="27" t="s">
        <v>2151</v>
      </c>
      <c r="K328" s="211" t="s">
        <v>1969</v>
      </c>
      <c r="L328" s="211" t="s">
        <v>2548</v>
      </c>
      <c r="M328" s="214"/>
      <c r="N328" s="215">
        <v>2.4805000000000001E-3</v>
      </c>
      <c r="O328" s="214"/>
    </row>
    <row r="329" spans="1:15" ht="46.5" customHeight="1" outlineLevel="1" x14ac:dyDescent="0.2">
      <c r="A329" s="207"/>
      <c r="B329" s="208" t="s">
        <v>3075</v>
      </c>
      <c r="C329" s="209">
        <f>VLOOKUP(I329,Аркуш4!Y:Z,2,FALSE)</f>
        <v>270</v>
      </c>
      <c r="D329" s="210">
        <v>3.2659200000000004</v>
      </c>
      <c r="E329" s="211"/>
      <c r="F329" s="212">
        <v>0</v>
      </c>
      <c r="G329" s="211" t="s">
        <v>2538</v>
      </c>
      <c r="H329" s="211" t="s">
        <v>3076</v>
      </c>
      <c r="I329" s="213">
        <v>167307</v>
      </c>
      <c r="J329" s="27" t="s">
        <v>2151</v>
      </c>
      <c r="K329" s="211" t="s">
        <v>1992</v>
      </c>
      <c r="L329" s="211"/>
      <c r="M329" s="214"/>
      <c r="N329" s="215">
        <v>1.2096000000000001E-2</v>
      </c>
      <c r="O329" s="214"/>
    </row>
    <row r="330" spans="1:15" ht="46.5" customHeight="1" outlineLevel="1" x14ac:dyDescent="0.2">
      <c r="A330" s="207"/>
      <c r="B330" s="208" t="s">
        <v>3077</v>
      </c>
      <c r="C330" s="209">
        <f>VLOOKUP(I330,Аркуш4!Y:Z,2,FALSE)</f>
        <v>151</v>
      </c>
      <c r="D330" s="210">
        <v>3.3147519999999999</v>
      </c>
      <c r="E330" s="211"/>
      <c r="F330" s="212">
        <v>0</v>
      </c>
      <c r="G330" s="211" t="s">
        <v>2538</v>
      </c>
      <c r="H330" s="211" t="s">
        <v>3078</v>
      </c>
      <c r="I330" s="213">
        <v>167308</v>
      </c>
      <c r="J330" s="27" t="s">
        <v>2151</v>
      </c>
      <c r="K330" s="211" t="s">
        <v>1989</v>
      </c>
      <c r="L330" s="211"/>
      <c r="M330" s="214"/>
      <c r="N330" s="215">
        <v>2.1951999999999999E-2</v>
      </c>
      <c r="O330" s="214"/>
    </row>
    <row r="331" spans="1:15" ht="46.5" customHeight="1" outlineLevel="1" x14ac:dyDescent="0.2">
      <c r="A331" s="207"/>
      <c r="B331" s="208" t="s">
        <v>3079</v>
      </c>
      <c r="C331" s="209">
        <f>VLOOKUP(I331,Аркуш4!Y:Z,2,FALSE)</f>
        <v>903</v>
      </c>
      <c r="D331" s="210">
        <v>5.8694999999999997E-2</v>
      </c>
      <c r="E331" s="211"/>
      <c r="F331" s="212">
        <v>0</v>
      </c>
      <c r="G331" s="211" t="s">
        <v>2538</v>
      </c>
      <c r="H331" s="211" t="s">
        <v>3080</v>
      </c>
      <c r="I331" s="213">
        <v>167323</v>
      </c>
      <c r="J331" s="27" t="s">
        <v>28</v>
      </c>
      <c r="K331" s="213">
        <v>33320</v>
      </c>
      <c r="L331" s="211"/>
      <c r="M331" s="214"/>
      <c r="N331" s="215">
        <v>6.4999999999999994E-5</v>
      </c>
      <c r="O331" s="214"/>
    </row>
    <row r="332" spans="1:15" ht="46.5" customHeight="1" outlineLevel="1" x14ac:dyDescent="0.2">
      <c r="A332" s="207"/>
      <c r="B332" s="208" t="s">
        <v>3081</v>
      </c>
      <c r="C332" s="209">
        <f>VLOOKUP(I332,Аркуш4!Y:Z,2,FALSE)</f>
        <v>24</v>
      </c>
      <c r="D332" s="210">
        <v>0.52703999999999995</v>
      </c>
      <c r="E332" s="211"/>
      <c r="F332" s="212">
        <v>0</v>
      </c>
      <c r="G332" s="211" t="s">
        <v>2538</v>
      </c>
      <c r="H332" s="211" t="s">
        <v>2550</v>
      </c>
      <c r="I332" s="213">
        <v>167372</v>
      </c>
      <c r="J332" s="218" t="s">
        <v>329</v>
      </c>
      <c r="K332" s="213">
        <v>58332</v>
      </c>
      <c r="L332" s="211"/>
      <c r="M332" s="214"/>
      <c r="N332" s="215">
        <v>2.196E-2</v>
      </c>
      <c r="O332" s="214"/>
    </row>
    <row r="333" spans="1:15" ht="46.5" customHeight="1" outlineLevel="1" x14ac:dyDescent="0.2">
      <c r="A333" s="207"/>
      <c r="B333" s="208" t="s">
        <v>3082</v>
      </c>
      <c r="C333" s="209">
        <f>VLOOKUP(I333,Аркуш4!Y:Z,2,FALSE)</f>
        <v>4</v>
      </c>
      <c r="D333" s="210">
        <v>2.9159999999999998E-2</v>
      </c>
      <c r="E333" s="211"/>
      <c r="F333" s="212">
        <v>0</v>
      </c>
      <c r="G333" s="211" t="s">
        <v>2546</v>
      </c>
      <c r="H333" s="211" t="s">
        <v>2587</v>
      </c>
      <c r="I333" s="213">
        <v>167403</v>
      </c>
      <c r="J333" s="27" t="s">
        <v>1801</v>
      </c>
      <c r="K333" s="213">
        <v>58354</v>
      </c>
      <c r="L333" s="211"/>
      <c r="M333" s="214"/>
      <c r="N333" s="215">
        <v>7.2899999999999996E-3</v>
      </c>
      <c r="O333" s="214"/>
    </row>
    <row r="334" spans="1:15" ht="46.5" customHeight="1" outlineLevel="1" x14ac:dyDescent="0.2">
      <c r="A334" s="207"/>
      <c r="B334" s="208" t="s">
        <v>3083</v>
      </c>
      <c r="C334" s="209">
        <f>VLOOKUP(I334,Аркуш4!Y:Z,2,FALSE)</f>
        <v>122</v>
      </c>
      <c r="D334" s="210">
        <v>0.78416414999999995</v>
      </c>
      <c r="E334" s="211"/>
      <c r="F334" s="212">
        <v>0</v>
      </c>
      <c r="G334" s="211" t="s">
        <v>2538</v>
      </c>
      <c r="H334" s="211" t="s">
        <v>2550</v>
      </c>
      <c r="I334" s="213">
        <v>167404</v>
      </c>
      <c r="J334" s="27" t="s">
        <v>1801</v>
      </c>
      <c r="K334" s="213">
        <v>58329</v>
      </c>
      <c r="L334" s="211"/>
      <c r="M334" s="214"/>
      <c r="N334" s="215">
        <v>6.4275749999999996E-3</v>
      </c>
      <c r="O334" s="214"/>
    </row>
    <row r="335" spans="1:15" ht="46.5" customHeight="1" outlineLevel="1" x14ac:dyDescent="0.2">
      <c r="A335" s="207"/>
      <c r="B335" s="208" t="s">
        <v>3084</v>
      </c>
      <c r="C335" s="209">
        <f>VLOOKUP(I335,Аркуш4!Y:Z,2,FALSE)</f>
        <v>28</v>
      </c>
      <c r="D335" s="210">
        <v>0.29792000000000002</v>
      </c>
      <c r="E335" s="211"/>
      <c r="F335" s="212">
        <v>0</v>
      </c>
      <c r="G335" s="211" t="s">
        <v>2546</v>
      </c>
      <c r="H335" s="211" t="s">
        <v>3085</v>
      </c>
      <c r="I335" s="213">
        <v>168145</v>
      </c>
      <c r="J335" s="27" t="s">
        <v>28</v>
      </c>
      <c r="K335" s="213">
        <v>58248</v>
      </c>
      <c r="L335" s="211"/>
      <c r="M335" s="214"/>
      <c r="N335" s="215">
        <v>1.064E-2</v>
      </c>
      <c r="O335" s="214"/>
    </row>
    <row r="336" spans="1:15" ht="46.5" customHeight="1" outlineLevel="1" x14ac:dyDescent="0.2">
      <c r="A336" s="207"/>
      <c r="B336" s="208" t="s">
        <v>3086</v>
      </c>
      <c r="C336" s="209">
        <f>VLOOKUP(I336,Аркуш4!Y:Z,2,FALSE)</f>
        <v>52</v>
      </c>
      <c r="D336" s="210">
        <v>0.70378750000000001</v>
      </c>
      <c r="E336" s="211"/>
      <c r="F336" s="212">
        <v>0</v>
      </c>
      <c r="G336" s="211" t="s">
        <v>2538</v>
      </c>
      <c r="H336" s="211" t="s">
        <v>3087</v>
      </c>
      <c r="I336" s="213">
        <v>168175</v>
      </c>
      <c r="J336" s="27" t="s">
        <v>329</v>
      </c>
      <c r="K336" s="253">
        <v>58868</v>
      </c>
      <c r="L336" s="211"/>
      <c r="M336" s="214"/>
      <c r="N336" s="215">
        <v>1.3534375E-2</v>
      </c>
      <c r="O336" s="214"/>
    </row>
    <row r="337" spans="1:15" ht="46.5" customHeight="1" outlineLevel="1" x14ac:dyDescent="0.2">
      <c r="A337" s="207"/>
      <c r="B337" s="208" t="s">
        <v>3088</v>
      </c>
      <c r="C337" s="209">
        <f>VLOOKUP(I337,Аркуш4!Y:Z,2,FALSE)</f>
        <v>1</v>
      </c>
      <c r="D337" s="210">
        <v>0</v>
      </c>
      <c r="E337" s="211"/>
      <c r="F337" s="212">
        <v>0</v>
      </c>
      <c r="G337" s="211" t="s">
        <v>2538</v>
      </c>
      <c r="H337" s="211"/>
      <c r="I337" s="213">
        <v>168177</v>
      </c>
      <c r="J337" s="27" t="s">
        <v>329</v>
      </c>
      <c r="K337" s="213">
        <v>58894</v>
      </c>
      <c r="L337" s="211"/>
      <c r="M337" s="214"/>
      <c r="N337" s="215"/>
      <c r="O337" s="214"/>
    </row>
    <row r="338" spans="1:15" ht="46.5" customHeight="1" outlineLevel="1" x14ac:dyDescent="0.2">
      <c r="A338" s="207"/>
      <c r="B338" s="208" t="s">
        <v>3089</v>
      </c>
      <c r="C338" s="209">
        <f>VLOOKUP(I338,Аркуш4!Y:Z,2,FALSE)</f>
        <v>21</v>
      </c>
      <c r="D338" s="210">
        <v>3.9375E-2</v>
      </c>
      <c r="E338" s="211"/>
      <c r="F338" s="212">
        <v>0</v>
      </c>
      <c r="G338" s="211" t="s">
        <v>2538</v>
      </c>
      <c r="H338" s="211" t="s">
        <v>3090</v>
      </c>
      <c r="I338" s="213">
        <v>168193</v>
      </c>
      <c r="J338" s="27" t="s">
        <v>329</v>
      </c>
      <c r="K338" s="213">
        <v>59894</v>
      </c>
      <c r="L338" s="211"/>
      <c r="M338" s="214"/>
      <c r="N338" s="215">
        <v>1.8749999999999999E-3</v>
      </c>
      <c r="O338" s="214"/>
    </row>
    <row r="339" spans="1:15" ht="46.5" customHeight="1" outlineLevel="1" x14ac:dyDescent="0.2">
      <c r="A339" s="207"/>
      <c r="B339" s="208" t="s">
        <v>3091</v>
      </c>
      <c r="C339" s="209">
        <f>VLOOKUP(I339,Аркуш4!Y:Z,2,FALSE)</f>
        <v>876</v>
      </c>
      <c r="D339" s="210">
        <v>3.7352640000000004</v>
      </c>
      <c r="E339" s="211"/>
      <c r="F339" s="212">
        <v>0</v>
      </c>
      <c r="G339" s="211" t="s">
        <v>2538</v>
      </c>
      <c r="H339" s="211" t="s">
        <v>3092</v>
      </c>
      <c r="I339" s="213">
        <v>168236</v>
      </c>
      <c r="J339" s="27" t="s">
        <v>2154</v>
      </c>
      <c r="K339" s="213">
        <v>29059</v>
      </c>
      <c r="L339" s="211" t="s">
        <v>2548</v>
      </c>
      <c r="M339" s="214"/>
      <c r="N339" s="215">
        <v>4.2640000000000004E-3</v>
      </c>
      <c r="O339" s="214"/>
    </row>
    <row r="340" spans="1:15" ht="46.5" customHeight="1" outlineLevel="1" x14ac:dyDescent="0.2">
      <c r="A340" s="207"/>
      <c r="B340" s="208" t="s">
        <v>3093</v>
      </c>
      <c r="C340" s="209">
        <f>VLOOKUP(I340,Аркуш4!Y:Z,2,FALSE)</f>
        <v>48</v>
      </c>
      <c r="D340" s="210">
        <v>1.7496</v>
      </c>
      <c r="E340" s="211"/>
      <c r="F340" s="212">
        <v>0</v>
      </c>
      <c r="G340" s="211" t="s">
        <v>2538</v>
      </c>
      <c r="H340" s="211" t="s">
        <v>3094</v>
      </c>
      <c r="I340" s="213">
        <v>168237</v>
      </c>
      <c r="J340" s="27" t="s">
        <v>909</v>
      </c>
      <c r="K340" s="213">
        <v>29083</v>
      </c>
      <c r="L340" s="211"/>
      <c r="M340" s="214"/>
      <c r="N340" s="215">
        <v>3.6450000000000003E-2</v>
      </c>
      <c r="O340" s="214"/>
    </row>
    <row r="341" spans="1:15" ht="46.5" customHeight="1" outlineLevel="1" x14ac:dyDescent="0.2">
      <c r="A341" s="207"/>
      <c r="B341" s="208" t="s">
        <v>3095</v>
      </c>
      <c r="C341" s="209">
        <f>VLOOKUP(I341,Аркуш4!Y:Z,2,FALSE)</f>
        <v>14</v>
      </c>
      <c r="D341" s="210">
        <v>0</v>
      </c>
      <c r="E341" s="211"/>
      <c r="F341" s="212">
        <v>0</v>
      </c>
      <c r="G341" s="211" t="s">
        <v>2546</v>
      </c>
      <c r="H341" s="211" t="s">
        <v>2811</v>
      </c>
      <c r="I341" s="213">
        <v>168264</v>
      </c>
      <c r="J341" s="27" t="s">
        <v>329</v>
      </c>
      <c r="K341" s="213">
        <v>58652</v>
      </c>
      <c r="L341" s="211"/>
      <c r="M341" s="214"/>
      <c r="N341" s="215"/>
      <c r="O341" s="214"/>
    </row>
    <row r="342" spans="1:15" ht="46.5" customHeight="1" outlineLevel="1" x14ac:dyDescent="0.2">
      <c r="A342" s="207"/>
      <c r="B342" s="208" t="s">
        <v>3096</v>
      </c>
      <c r="C342" s="209">
        <f>VLOOKUP(I342,Аркуш4!Y:Z,2,FALSE)</f>
        <v>44</v>
      </c>
      <c r="D342" s="210">
        <v>0.18215999999999999</v>
      </c>
      <c r="E342" s="211"/>
      <c r="F342" s="212">
        <v>0</v>
      </c>
      <c r="G342" s="211" t="s">
        <v>2538</v>
      </c>
      <c r="H342" s="211" t="s">
        <v>3097</v>
      </c>
      <c r="I342" s="213">
        <v>168267</v>
      </c>
      <c r="J342" s="27" t="s">
        <v>329</v>
      </c>
      <c r="K342" s="229">
        <v>58202</v>
      </c>
      <c r="L342" s="211"/>
      <c r="M342" s="214"/>
      <c r="N342" s="215">
        <v>4.1399999999999996E-3</v>
      </c>
      <c r="O342" s="214"/>
    </row>
    <row r="343" spans="1:15" ht="46.5" customHeight="1" outlineLevel="1" x14ac:dyDescent="0.2">
      <c r="A343" s="207"/>
      <c r="B343" s="208" t="s">
        <v>3098</v>
      </c>
      <c r="C343" s="209">
        <f>VLOOKUP(I343,Аркуш4!Y:Z,2,FALSE)</f>
        <v>26</v>
      </c>
      <c r="D343" s="210">
        <v>0.63320399999999999</v>
      </c>
      <c r="E343" s="211"/>
      <c r="F343" s="212">
        <v>0</v>
      </c>
      <c r="G343" s="211" t="s">
        <v>2538</v>
      </c>
      <c r="H343" s="211" t="s">
        <v>3090</v>
      </c>
      <c r="I343" s="213">
        <v>168279</v>
      </c>
      <c r="J343" s="27" t="s">
        <v>329</v>
      </c>
      <c r="K343" s="213">
        <v>58837</v>
      </c>
      <c r="L343" s="211"/>
      <c r="M343" s="214"/>
      <c r="N343" s="215">
        <v>2.4354000000000001E-2</v>
      </c>
      <c r="O343" s="214"/>
    </row>
    <row r="344" spans="1:15" ht="46.5" customHeight="1" outlineLevel="1" x14ac:dyDescent="0.2">
      <c r="A344" s="207"/>
      <c r="B344" s="208" t="s">
        <v>3099</v>
      </c>
      <c r="C344" s="209">
        <f>VLOOKUP(I344,Аркуш4!Y:Z,2,FALSE)</f>
        <v>6</v>
      </c>
      <c r="D344" s="210">
        <v>3.1464000000000006E-2</v>
      </c>
      <c r="E344" s="211"/>
      <c r="F344" s="212">
        <v>0</v>
      </c>
      <c r="G344" s="211" t="s">
        <v>2546</v>
      </c>
      <c r="H344" s="211"/>
      <c r="I344" s="213">
        <v>168280</v>
      </c>
      <c r="J344" s="27" t="s">
        <v>329</v>
      </c>
      <c r="K344" s="254">
        <v>58883</v>
      </c>
      <c r="L344" s="211"/>
      <c r="M344" s="214"/>
      <c r="N344" s="215">
        <v>5.2440000000000004E-3</v>
      </c>
      <c r="O344" s="214"/>
    </row>
    <row r="345" spans="1:15" ht="46.5" customHeight="1" outlineLevel="1" x14ac:dyDescent="0.2">
      <c r="A345" s="207"/>
      <c r="B345" s="208" t="s">
        <v>3100</v>
      </c>
      <c r="C345" s="209">
        <f>VLOOKUP(I345,Аркуш4!Y:Z,2,FALSE)</f>
        <v>1</v>
      </c>
      <c r="D345" s="210">
        <v>5.2440000000000004E-3</v>
      </c>
      <c r="E345" s="211"/>
      <c r="F345" s="212">
        <v>0</v>
      </c>
      <c r="G345" s="211" t="s">
        <v>2546</v>
      </c>
      <c r="H345" s="211"/>
      <c r="I345" s="213">
        <v>168317</v>
      </c>
      <c r="J345" s="27" t="s">
        <v>329</v>
      </c>
      <c r="K345" s="255">
        <v>58883</v>
      </c>
      <c r="L345" s="211"/>
      <c r="M345" s="214"/>
      <c r="N345" s="215">
        <v>5.2440000000000004E-3</v>
      </c>
      <c r="O345" s="214"/>
    </row>
    <row r="346" spans="1:15" ht="46.5" customHeight="1" outlineLevel="1" x14ac:dyDescent="0.2">
      <c r="A346" s="207"/>
      <c r="B346" s="208" t="s">
        <v>3101</v>
      </c>
      <c r="C346" s="209">
        <f>VLOOKUP(I346,Аркуш4!Y:Z,2,FALSE)</f>
        <v>11</v>
      </c>
      <c r="D346" s="210">
        <v>1.0867999999999999E-2</v>
      </c>
      <c r="E346" s="211"/>
      <c r="F346" s="212">
        <v>0</v>
      </c>
      <c r="G346" s="211" t="s">
        <v>2546</v>
      </c>
      <c r="H346" s="211"/>
      <c r="I346" s="213">
        <v>168320</v>
      </c>
      <c r="J346" s="27" t="s">
        <v>329</v>
      </c>
      <c r="K346" s="256">
        <v>58221</v>
      </c>
      <c r="L346" s="211"/>
      <c r="M346" s="214"/>
      <c r="N346" s="215">
        <v>9.8799999999999995E-4</v>
      </c>
      <c r="O346" s="214"/>
    </row>
    <row r="347" spans="1:15" ht="46.5" customHeight="1" outlineLevel="1" x14ac:dyDescent="0.2">
      <c r="A347" s="207"/>
      <c r="B347" s="208" t="s">
        <v>3102</v>
      </c>
      <c r="C347" s="209">
        <f>VLOOKUP(I347,Аркуш4!Y:Z,2,FALSE)</f>
        <v>4</v>
      </c>
      <c r="D347" s="210">
        <v>3.4580000000000001E-3</v>
      </c>
      <c r="E347" s="211"/>
      <c r="F347" s="212">
        <v>0</v>
      </c>
      <c r="G347" s="211" t="s">
        <v>2546</v>
      </c>
      <c r="H347" s="211"/>
      <c r="I347" s="213">
        <v>168321</v>
      </c>
      <c r="J347" s="27" t="s">
        <v>329</v>
      </c>
      <c r="K347" s="257">
        <v>58221</v>
      </c>
      <c r="L347" s="211"/>
      <c r="M347" s="214"/>
      <c r="N347" s="215">
        <v>8.6450000000000003E-4</v>
      </c>
      <c r="O347" s="214"/>
    </row>
    <row r="348" spans="1:15" ht="46.5" customHeight="1" outlineLevel="1" x14ac:dyDescent="0.2">
      <c r="A348" s="207"/>
      <c r="B348" s="208" t="s">
        <v>3103</v>
      </c>
      <c r="C348" s="209">
        <f>VLOOKUP(I348,Аркуш4!Y:Z,2,FALSE)</f>
        <v>11</v>
      </c>
      <c r="D348" s="210">
        <v>4.5160499999999999E-2</v>
      </c>
      <c r="E348" s="211"/>
      <c r="F348" s="212">
        <v>0</v>
      </c>
      <c r="G348" s="211" t="s">
        <v>2538</v>
      </c>
      <c r="H348" s="211" t="s">
        <v>2587</v>
      </c>
      <c r="I348" s="213">
        <v>168376</v>
      </c>
      <c r="J348" s="27" t="s">
        <v>329</v>
      </c>
      <c r="K348" s="213">
        <v>57524</v>
      </c>
      <c r="L348" s="211"/>
      <c r="M348" s="214"/>
      <c r="N348" s="215">
        <v>4.1054999999999998E-3</v>
      </c>
      <c r="O348" s="214"/>
    </row>
    <row r="349" spans="1:15" ht="46.5" customHeight="1" outlineLevel="1" x14ac:dyDescent="0.2">
      <c r="A349" s="207"/>
      <c r="B349" s="208" t="s">
        <v>3104</v>
      </c>
      <c r="C349" s="209">
        <f>VLOOKUP(I349,Аркуш4!Y:Z,2,FALSE)</f>
        <v>11</v>
      </c>
      <c r="D349" s="210">
        <v>3.8898749999999996E-2</v>
      </c>
      <c r="E349" s="211"/>
      <c r="F349" s="212">
        <v>0</v>
      </c>
      <c r="G349" s="211" t="s">
        <v>2538</v>
      </c>
      <c r="H349" s="211" t="s">
        <v>3105</v>
      </c>
      <c r="I349" s="213">
        <v>168378</v>
      </c>
      <c r="J349" s="27" t="s">
        <v>329</v>
      </c>
      <c r="K349" s="213">
        <v>57525</v>
      </c>
      <c r="L349" s="211"/>
      <c r="M349" s="214"/>
      <c r="N349" s="215">
        <v>3.5362499999999999E-3</v>
      </c>
      <c r="O349" s="214"/>
    </row>
    <row r="350" spans="1:15" ht="46.5" customHeight="1" outlineLevel="1" x14ac:dyDescent="0.2">
      <c r="A350" s="207"/>
      <c r="B350" s="208" t="s">
        <v>3106</v>
      </c>
      <c r="C350" s="209">
        <f>VLOOKUP(I350,Аркуш4!Y:Z,2,FALSE)</f>
        <v>13</v>
      </c>
      <c r="D350" s="210">
        <v>5.3371499999999995E-2</v>
      </c>
      <c r="E350" s="211"/>
      <c r="F350" s="212">
        <v>0</v>
      </c>
      <c r="G350" s="211" t="s">
        <v>2538</v>
      </c>
      <c r="H350" s="211" t="s">
        <v>3107</v>
      </c>
      <c r="I350" s="213">
        <v>168384</v>
      </c>
      <c r="J350" s="27" t="s">
        <v>329</v>
      </c>
      <c r="K350" s="213">
        <v>57550</v>
      </c>
      <c r="L350" s="211"/>
      <c r="M350" s="214"/>
      <c r="N350" s="215">
        <v>4.1054999999999998E-3</v>
      </c>
      <c r="O350" s="214"/>
    </row>
    <row r="351" spans="1:15" ht="46.5" customHeight="1" outlineLevel="1" x14ac:dyDescent="0.2">
      <c r="A351" s="207"/>
      <c r="B351" s="208" t="s">
        <v>3108</v>
      </c>
      <c r="C351" s="209">
        <f>VLOOKUP(I351,Аркуш4!Y:Z,2,FALSE)</f>
        <v>18</v>
      </c>
      <c r="D351" s="210">
        <v>4.104E-2</v>
      </c>
      <c r="E351" s="211"/>
      <c r="F351" s="212">
        <v>0</v>
      </c>
      <c r="G351" s="211" t="s">
        <v>2546</v>
      </c>
      <c r="H351" s="211" t="s">
        <v>3109</v>
      </c>
      <c r="I351" s="213">
        <v>168386</v>
      </c>
      <c r="J351" s="27" t="s">
        <v>329</v>
      </c>
      <c r="K351" s="258">
        <v>58165</v>
      </c>
      <c r="L351" s="211"/>
      <c r="M351" s="214"/>
      <c r="N351" s="215">
        <v>2.2799999999999999E-3</v>
      </c>
      <c r="O351" s="214"/>
    </row>
    <row r="352" spans="1:15" ht="46.5" customHeight="1" outlineLevel="1" x14ac:dyDescent="0.2">
      <c r="A352" s="207"/>
      <c r="B352" s="208" t="s">
        <v>3110</v>
      </c>
      <c r="C352" s="209">
        <f>VLOOKUP(I352,Аркуш4!Y:Z,2,FALSE)</f>
        <v>5</v>
      </c>
      <c r="D352" s="210">
        <v>1.14E-2</v>
      </c>
      <c r="E352" s="211"/>
      <c r="F352" s="212">
        <v>0</v>
      </c>
      <c r="G352" s="211" t="s">
        <v>2546</v>
      </c>
      <c r="H352" s="211"/>
      <c r="I352" s="213">
        <v>168387</v>
      </c>
      <c r="J352" s="27" t="s">
        <v>329</v>
      </c>
      <c r="K352" s="259">
        <v>58165</v>
      </c>
      <c r="L352" s="211"/>
      <c r="M352" s="214"/>
      <c r="N352" s="215">
        <v>2.2799999999999999E-3</v>
      </c>
      <c r="O352" s="214"/>
    </row>
    <row r="353" spans="1:15" ht="46.5" customHeight="1" outlineLevel="1" x14ac:dyDescent="0.2">
      <c r="A353" s="207"/>
      <c r="B353" s="208" t="s">
        <v>3111</v>
      </c>
      <c r="C353" s="209">
        <f>VLOOKUP(I353,Аркуш4!Y:Z,2,FALSE)</f>
        <v>43</v>
      </c>
      <c r="D353" s="210">
        <v>0.20175599999999999</v>
      </c>
      <c r="E353" s="211"/>
      <c r="F353" s="212">
        <v>0</v>
      </c>
      <c r="G353" s="211" t="s">
        <v>2538</v>
      </c>
      <c r="H353" s="211" t="s">
        <v>3112</v>
      </c>
      <c r="I353" s="213">
        <v>168389</v>
      </c>
      <c r="J353" s="27" t="s">
        <v>329</v>
      </c>
      <c r="K353" s="213">
        <v>58562</v>
      </c>
      <c r="L353" s="211"/>
      <c r="M353" s="214"/>
      <c r="N353" s="215">
        <v>4.692E-3</v>
      </c>
      <c r="O353" s="214"/>
    </row>
    <row r="354" spans="1:15" ht="46.5" customHeight="1" outlineLevel="1" x14ac:dyDescent="0.2">
      <c r="A354" s="207"/>
      <c r="B354" s="208" t="s">
        <v>3113</v>
      </c>
      <c r="C354" s="209">
        <f>VLOOKUP(I354,Аркуш4!Y:Z,2,FALSE)</f>
        <v>8</v>
      </c>
      <c r="D354" s="210">
        <v>0.28723199999999999</v>
      </c>
      <c r="E354" s="211"/>
      <c r="F354" s="212">
        <v>0</v>
      </c>
      <c r="G354" s="211" t="s">
        <v>2546</v>
      </c>
      <c r="H354" s="211" t="s">
        <v>3114</v>
      </c>
      <c r="I354" s="213">
        <v>168124</v>
      </c>
      <c r="J354" s="27" t="s">
        <v>2150</v>
      </c>
      <c r="K354" s="211" t="s">
        <v>1953</v>
      </c>
      <c r="L354" s="211" t="s">
        <v>2548</v>
      </c>
      <c r="M354" s="214"/>
      <c r="N354" s="215">
        <v>3.5903999999999998E-2</v>
      </c>
      <c r="O354" s="214"/>
    </row>
    <row r="355" spans="1:15" ht="46.5" customHeight="1" outlineLevel="1" x14ac:dyDescent="0.2">
      <c r="A355" s="207"/>
      <c r="B355" s="208" t="s">
        <v>3115</v>
      </c>
      <c r="C355" s="209">
        <f>VLOOKUP(I355,Аркуш4!Y:Z,2,FALSE)</f>
        <v>4</v>
      </c>
      <c r="D355" s="210">
        <v>0</v>
      </c>
      <c r="E355" s="211"/>
      <c r="F355" s="212">
        <v>0</v>
      </c>
      <c r="G355" s="211" t="s">
        <v>2546</v>
      </c>
      <c r="H355" s="211" t="s">
        <v>3116</v>
      </c>
      <c r="I355" s="213">
        <v>170220</v>
      </c>
      <c r="J355" s="27" t="s">
        <v>329</v>
      </c>
      <c r="K355" s="211" t="s">
        <v>557</v>
      </c>
      <c r="L355" s="211"/>
      <c r="M355" s="214"/>
      <c r="N355" s="215"/>
      <c r="O355" s="214"/>
    </row>
    <row r="356" spans="1:15" ht="46.5" customHeight="1" outlineLevel="1" x14ac:dyDescent="0.2">
      <c r="A356" s="207"/>
      <c r="B356" s="208" t="s">
        <v>3117</v>
      </c>
      <c r="C356" s="209">
        <f>VLOOKUP(I356,Аркуш4!Y:Z,2,FALSE)</f>
        <v>60</v>
      </c>
      <c r="D356" s="210">
        <v>7.1999999999999995E-2</v>
      </c>
      <c r="E356" s="211"/>
      <c r="F356" s="212">
        <v>0</v>
      </c>
      <c r="G356" s="211" t="s">
        <v>2546</v>
      </c>
      <c r="H356" s="211" t="s">
        <v>2832</v>
      </c>
      <c r="I356" s="213">
        <v>168217</v>
      </c>
      <c r="J356" s="27" t="s">
        <v>329</v>
      </c>
      <c r="K356" s="213">
        <v>59065</v>
      </c>
      <c r="L356" s="211"/>
      <c r="M356" s="214"/>
      <c r="N356" s="215">
        <v>1.1999999999999999E-3</v>
      </c>
      <c r="O356" s="214"/>
    </row>
    <row r="357" spans="1:15" ht="46.5" customHeight="1" outlineLevel="1" x14ac:dyDescent="0.2">
      <c r="A357" s="207"/>
      <c r="B357" s="208" t="s">
        <v>3118</v>
      </c>
      <c r="C357" s="209">
        <f>VLOOKUP(I357,Аркуш4!Y:Z,2,FALSE)</f>
        <v>4</v>
      </c>
      <c r="D357" s="210">
        <v>8.3519999999999997E-2</v>
      </c>
      <c r="E357" s="211"/>
      <c r="F357" s="212">
        <v>0</v>
      </c>
      <c r="G357" s="211" t="s">
        <v>2546</v>
      </c>
      <c r="H357" s="211" t="s">
        <v>3119</v>
      </c>
      <c r="I357" s="213">
        <v>168224</v>
      </c>
      <c r="J357" s="27" t="s">
        <v>2154</v>
      </c>
      <c r="K357" s="213">
        <v>10797</v>
      </c>
      <c r="L357" s="211"/>
      <c r="M357" s="214"/>
      <c r="N357" s="215">
        <v>2.0879999999999999E-2</v>
      </c>
      <c r="O357" s="214"/>
    </row>
    <row r="358" spans="1:15" ht="46.5" customHeight="1" outlineLevel="1" x14ac:dyDescent="0.2">
      <c r="A358" s="207"/>
      <c r="B358" s="208" t="s">
        <v>3120</v>
      </c>
      <c r="C358" s="209">
        <f>VLOOKUP(I358,Аркуш4!Y:Z,2,FALSE)</f>
        <v>10</v>
      </c>
      <c r="D358" s="210">
        <v>0.15225</v>
      </c>
      <c r="E358" s="211"/>
      <c r="F358" s="212">
        <v>0</v>
      </c>
      <c r="G358" s="211" t="s">
        <v>2538</v>
      </c>
      <c r="H358" s="211" t="s">
        <v>3121</v>
      </c>
      <c r="I358" s="213">
        <v>168228</v>
      </c>
      <c r="J358" s="27" t="s">
        <v>909</v>
      </c>
      <c r="K358" s="213">
        <v>11010</v>
      </c>
      <c r="L358" s="211" t="s">
        <v>2774</v>
      </c>
      <c r="M358" s="214"/>
      <c r="N358" s="215">
        <v>1.5225000000000001E-2</v>
      </c>
      <c r="O358" s="214"/>
    </row>
    <row r="359" spans="1:15" ht="46.5" customHeight="1" outlineLevel="1" x14ac:dyDescent="0.2">
      <c r="A359" s="207"/>
      <c r="B359" s="208" t="s">
        <v>3122</v>
      </c>
      <c r="C359" s="209">
        <f>VLOOKUP(I359,Аркуш4!Y:Z,2,FALSE)</f>
        <v>41</v>
      </c>
      <c r="D359" s="210">
        <v>15.344455</v>
      </c>
      <c r="E359" s="211"/>
      <c r="F359" s="212">
        <v>0</v>
      </c>
      <c r="G359" s="211" t="s">
        <v>2538</v>
      </c>
      <c r="H359" s="211" t="s">
        <v>3123</v>
      </c>
      <c r="I359" s="213">
        <v>168467</v>
      </c>
      <c r="J359" s="27" t="s">
        <v>2146</v>
      </c>
      <c r="K359" s="216">
        <v>56456</v>
      </c>
      <c r="L359" s="211"/>
      <c r="M359" s="214"/>
      <c r="N359" s="215">
        <v>0.374255</v>
      </c>
      <c r="O359" s="214"/>
    </row>
    <row r="360" spans="1:15" ht="46.5" customHeight="1" outlineLevel="1" x14ac:dyDescent="0.2">
      <c r="A360" s="207"/>
      <c r="B360" s="208" t="s">
        <v>3124</v>
      </c>
      <c r="C360" s="209">
        <f>VLOOKUP(I360,Аркуш4!Y:Z,2,FALSE)</f>
        <v>3</v>
      </c>
      <c r="D360" s="210">
        <v>1.5988927500000001</v>
      </c>
      <c r="E360" s="211"/>
      <c r="F360" s="212">
        <v>0</v>
      </c>
      <c r="G360" s="211" t="s">
        <v>2538</v>
      </c>
      <c r="H360" s="211" t="s">
        <v>2602</v>
      </c>
      <c r="I360" s="213">
        <v>168468</v>
      </c>
      <c r="J360" s="27" t="s">
        <v>2146</v>
      </c>
      <c r="K360" s="216">
        <v>56457</v>
      </c>
      <c r="L360" s="211"/>
      <c r="M360" s="214"/>
      <c r="N360" s="215">
        <v>0.53296425000000003</v>
      </c>
      <c r="O360" s="214"/>
    </row>
    <row r="361" spans="1:15" ht="46.5" customHeight="1" outlineLevel="1" x14ac:dyDescent="0.2">
      <c r="A361" s="207"/>
      <c r="B361" s="208" t="s">
        <v>3125</v>
      </c>
      <c r="C361" s="209">
        <f>VLOOKUP(I361,Аркуш4!Y:Z,2,FALSE)</f>
        <v>85</v>
      </c>
      <c r="D361" s="210">
        <v>0.25614750000000003</v>
      </c>
      <c r="E361" s="211"/>
      <c r="F361" s="212">
        <v>0</v>
      </c>
      <c r="G361" s="211" t="s">
        <v>2538</v>
      </c>
      <c r="H361" s="211"/>
      <c r="I361" s="213">
        <v>168486</v>
      </c>
      <c r="J361" s="27" t="s">
        <v>329</v>
      </c>
      <c r="K361" s="213">
        <v>56587</v>
      </c>
      <c r="L361" s="211"/>
      <c r="M361" s="214"/>
      <c r="N361" s="215">
        <v>3.0135000000000001E-3</v>
      </c>
      <c r="O361" s="214"/>
    </row>
    <row r="362" spans="1:15" ht="46.5" customHeight="1" outlineLevel="1" x14ac:dyDescent="0.2">
      <c r="A362" s="207"/>
      <c r="B362" s="208" t="s">
        <v>3126</v>
      </c>
      <c r="C362" s="209">
        <f>VLOOKUP(I362,Аркуш4!Y:Z,2,FALSE)</f>
        <v>155</v>
      </c>
      <c r="D362" s="210">
        <v>7.3984103999999995</v>
      </c>
      <c r="E362" s="211"/>
      <c r="F362" s="212">
        <v>0</v>
      </c>
      <c r="G362" s="211" t="s">
        <v>2538</v>
      </c>
      <c r="H362" s="211" t="s">
        <v>2573</v>
      </c>
      <c r="I362" s="213">
        <v>168490</v>
      </c>
      <c r="J362" s="27" t="s">
        <v>1744</v>
      </c>
      <c r="K362" s="213">
        <v>28143</v>
      </c>
      <c r="L362" s="211"/>
      <c r="M362" s="214"/>
      <c r="N362" s="215">
        <v>4.7731679999999999E-2</v>
      </c>
      <c r="O362" s="214"/>
    </row>
    <row r="363" spans="1:15" ht="46.5" customHeight="1" outlineLevel="1" x14ac:dyDescent="0.2">
      <c r="A363" s="207"/>
      <c r="B363" s="208" t="s">
        <v>3127</v>
      </c>
      <c r="C363" s="209">
        <f>VLOOKUP(I363,Аркуш4!Y:Z,2,FALSE)</f>
        <v>10</v>
      </c>
      <c r="D363" s="210">
        <v>1.0854650000000001</v>
      </c>
      <c r="E363" s="211"/>
      <c r="F363" s="212">
        <v>0</v>
      </c>
      <c r="G363" s="211" t="s">
        <v>2546</v>
      </c>
      <c r="H363" s="211" t="s">
        <v>2573</v>
      </c>
      <c r="I363" s="213">
        <v>168491</v>
      </c>
      <c r="J363" s="27" t="s">
        <v>1744</v>
      </c>
      <c r="K363" s="213">
        <v>28158</v>
      </c>
      <c r="L363" s="211"/>
      <c r="M363" s="214"/>
      <c r="N363" s="215">
        <v>0.1085465</v>
      </c>
      <c r="O363" s="214"/>
    </row>
    <row r="364" spans="1:15" ht="46.5" customHeight="1" outlineLevel="1" x14ac:dyDescent="0.2">
      <c r="A364" s="207"/>
      <c r="B364" s="208" t="s">
        <v>3128</v>
      </c>
      <c r="C364" s="209">
        <f>VLOOKUP(I364,Аркуш4!Y:Z,2,FALSE)</f>
        <v>8</v>
      </c>
      <c r="D364" s="210">
        <v>1.155E-2</v>
      </c>
      <c r="E364" s="211"/>
      <c r="F364" s="212">
        <v>0</v>
      </c>
      <c r="G364" s="211" t="s">
        <v>2546</v>
      </c>
      <c r="H364" s="211" t="s">
        <v>2587</v>
      </c>
      <c r="I364" s="213">
        <v>168493</v>
      </c>
      <c r="J364" s="27" t="s">
        <v>766</v>
      </c>
      <c r="K364" s="213">
        <v>57107</v>
      </c>
      <c r="L364" s="211"/>
      <c r="M364" s="214"/>
      <c r="N364" s="215">
        <v>1.4437499999999999E-3</v>
      </c>
      <c r="O364" s="214"/>
    </row>
    <row r="365" spans="1:15" ht="46.5" customHeight="1" outlineLevel="1" x14ac:dyDescent="0.2">
      <c r="A365" s="207"/>
      <c r="B365" s="208" t="s">
        <v>3129</v>
      </c>
      <c r="C365" s="209">
        <f>VLOOKUP(I365,Аркуш4!Y:Z,2,FALSE)</f>
        <v>89</v>
      </c>
      <c r="D365" s="210">
        <v>6.8885999999999994</v>
      </c>
      <c r="E365" s="211"/>
      <c r="F365" s="212">
        <v>0</v>
      </c>
      <c r="G365" s="211" t="s">
        <v>2538</v>
      </c>
      <c r="H365" s="211" t="s">
        <v>3130</v>
      </c>
      <c r="I365" s="213">
        <v>168497</v>
      </c>
      <c r="J365" s="27" t="s">
        <v>28</v>
      </c>
      <c r="K365" s="213">
        <v>28076</v>
      </c>
      <c r="L365" s="211" t="s">
        <v>2548</v>
      </c>
      <c r="M365" s="214"/>
      <c r="N365" s="215">
        <v>7.7399999999999997E-2</v>
      </c>
      <c r="O365" s="214"/>
    </row>
    <row r="366" spans="1:15" ht="46.5" customHeight="1" outlineLevel="1" x14ac:dyDescent="0.2">
      <c r="A366" s="207"/>
      <c r="B366" s="208" t="s">
        <v>3131</v>
      </c>
      <c r="C366" s="209">
        <f>VLOOKUP(I366,Аркуш4!Y:Z,2,FALSE)</f>
        <v>31</v>
      </c>
      <c r="D366" s="210">
        <v>0.60561600000000004</v>
      </c>
      <c r="E366" s="211"/>
      <c r="F366" s="212">
        <v>0</v>
      </c>
      <c r="G366" s="211" t="s">
        <v>2538</v>
      </c>
      <c r="H366" s="211" t="s">
        <v>3132</v>
      </c>
      <c r="I366" s="213">
        <v>168355</v>
      </c>
      <c r="J366" s="218" t="s">
        <v>2160</v>
      </c>
      <c r="K366" s="213">
        <v>64122</v>
      </c>
      <c r="L366" s="211"/>
      <c r="M366" s="214"/>
      <c r="N366" s="215">
        <v>1.9536000000000001E-2</v>
      </c>
      <c r="O366" s="214"/>
    </row>
    <row r="367" spans="1:15" ht="46.5" customHeight="1" outlineLevel="1" x14ac:dyDescent="0.2">
      <c r="A367" s="207"/>
      <c r="B367" s="208" t="s">
        <v>3133</v>
      </c>
      <c r="C367" s="209">
        <f>VLOOKUP(I367,Аркуш4!Y:Z,2,FALSE)</f>
        <v>1165</v>
      </c>
      <c r="D367" s="210">
        <v>0.86501249999999996</v>
      </c>
      <c r="E367" s="211"/>
      <c r="F367" s="212">
        <v>0</v>
      </c>
      <c r="G367" s="211" t="s">
        <v>2538</v>
      </c>
      <c r="H367" s="211" t="s">
        <v>3134</v>
      </c>
      <c r="I367" s="213">
        <v>170841</v>
      </c>
      <c r="J367" s="27" t="s">
        <v>28</v>
      </c>
      <c r="K367" s="211" t="s">
        <v>227</v>
      </c>
      <c r="L367" s="211"/>
      <c r="M367" s="214"/>
      <c r="N367" s="215">
        <v>7.425E-4</v>
      </c>
      <c r="O367" s="214"/>
    </row>
    <row r="368" spans="1:15" ht="46.5" customHeight="1" outlineLevel="1" x14ac:dyDescent="0.2">
      <c r="A368" s="207"/>
      <c r="B368" s="208" t="s">
        <v>3135</v>
      </c>
      <c r="C368" s="209">
        <f>VLOOKUP(I368,Аркуш4!Y:Z,2,FALSE)</f>
        <v>1</v>
      </c>
      <c r="D368" s="210">
        <v>2.3040000000000001E-3</v>
      </c>
      <c r="E368" s="211"/>
      <c r="F368" s="212">
        <v>0</v>
      </c>
      <c r="G368" s="211" t="s">
        <v>2538</v>
      </c>
      <c r="H368" s="211"/>
      <c r="I368" s="213">
        <v>170872</v>
      </c>
      <c r="J368" s="27" t="s">
        <v>329</v>
      </c>
      <c r="K368" s="211" t="s">
        <v>379</v>
      </c>
      <c r="L368" s="211"/>
      <c r="M368" s="214"/>
      <c r="N368" s="215">
        <v>2.3040000000000001E-3</v>
      </c>
      <c r="O368" s="214"/>
    </row>
    <row r="369" spans="1:15" ht="46.5" customHeight="1" outlineLevel="1" x14ac:dyDescent="0.2">
      <c r="A369" s="207"/>
      <c r="B369" s="208" t="s">
        <v>3136</v>
      </c>
      <c r="C369" s="209">
        <f>VLOOKUP(I369,Аркуш4!Y:Z,2,FALSE)</f>
        <v>158</v>
      </c>
      <c r="D369" s="210">
        <v>1.3745999999999998</v>
      </c>
      <c r="E369" s="211"/>
      <c r="F369" s="212">
        <v>0</v>
      </c>
      <c r="G369" s="211" t="s">
        <v>2538</v>
      </c>
      <c r="H369" s="211" t="s">
        <v>3137</v>
      </c>
      <c r="I369" s="213">
        <v>170879</v>
      </c>
      <c r="J369" s="27" t="s">
        <v>28</v>
      </c>
      <c r="K369" s="213">
        <v>28698</v>
      </c>
      <c r="L369" s="211"/>
      <c r="M369" s="214"/>
      <c r="N369" s="215">
        <v>8.6999999999999994E-3</v>
      </c>
      <c r="O369" s="214"/>
    </row>
    <row r="370" spans="1:15" ht="46.5" customHeight="1" outlineLevel="1" x14ac:dyDescent="0.2">
      <c r="A370" s="207"/>
      <c r="B370" s="208" t="s">
        <v>3138</v>
      </c>
      <c r="C370" s="209">
        <f>VLOOKUP(I370,Аркуш4!Y:Z,2,FALSE)</f>
        <v>4</v>
      </c>
      <c r="D370" s="210">
        <v>0.93701820800000002</v>
      </c>
      <c r="E370" s="211"/>
      <c r="F370" s="212">
        <v>0</v>
      </c>
      <c r="G370" s="211" t="s">
        <v>2546</v>
      </c>
      <c r="H370" s="211" t="s">
        <v>2573</v>
      </c>
      <c r="I370" s="213">
        <v>170880</v>
      </c>
      <c r="J370" s="27" t="s">
        <v>1744</v>
      </c>
      <c r="K370" s="213">
        <v>26166</v>
      </c>
      <c r="L370" s="211"/>
      <c r="M370" s="214"/>
      <c r="N370" s="215">
        <v>0.234254552</v>
      </c>
      <c r="O370" s="214"/>
    </row>
    <row r="371" spans="1:15" ht="46.5" customHeight="1" outlineLevel="1" x14ac:dyDescent="0.2">
      <c r="A371" s="207"/>
      <c r="B371" s="208" t="s">
        <v>3139</v>
      </c>
      <c r="C371" s="209">
        <f>VLOOKUP(I371,Аркуш4!Y:Z,2,FALSE)</f>
        <v>73</v>
      </c>
      <c r="D371" s="210">
        <v>0.54804750000000002</v>
      </c>
      <c r="E371" s="211"/>
      <c r="F371" s="212">
        <v>0</v>
      </c>
      <c r="G371" s="211" t="s">
        <v>2538</v>
      </c>
      <c r="H371" s="211" t="s">
        <v>3140</v>
      </c>
      <c r="I371" s="213">
        <v>170811</v>
      </c>
      <c r="J371" s="27" t="s">
        <v>1801</v>
      </c>
      <c r="K371" s="211" t="s">
        <v>1855</v>
      </c>
      <c r="L371" s="211"/>
      <c r="M371" s="214"/>
      <c r="N371" s="215">
        <v>7.5075000000000003E-3</v>
      </c>
      <c r="O371" s="214"/>
    </row>
    <row r="372" spans="1:15" ht="46.5" customHeight="1" outlineLevel="1" x14ac:dyDescent="0.2">
      <c r="A372" s="207"/>
      <c r="B372" s="208" t="s">
        <v>3141</v>
      </c>
      <c r="C372" s="209">
        <f>VLOOKUP(I372,Аркуш4!Y:Z,2,FALSE)</f>
        <v>180</v>
      </c>
      <c r="D372" s="210">
        <v>50.080679999999994</v>
      </c>
      <c r="E372" s="211"/>
      <c r="F372" s="212">
        <v>0</v>
      </c>
      <c r="G372" s="211" t="s">
        <v>2538</v>
      </c>
      <c r="H372" s="211" t="s">
        <v>3142</v>
      </c>
      <c r="I372" s="213">
        <v>170813</v>
      </c>
      <c r="J372" s="27" t="s">
        <v>2142</v>
      </c>
      <c r="K372" s="216">
        <v>15427</v>
      </c>
      <c r="L372" s="211"/>
      <c r="M372" s="214"/>
      <c r="N372" s="215">
        <v>0.27822599999999997</v>
      </c>
      <c r="O372" s="214"/>
    </row>
    <row r="373" spans="1:15" ht="46.5" customHeight="1" outlineLevel="1" x14ac:dyDescent="0.2">
      <c r="A373" s="207"/>
      <c r="B373" s="208" t="s">
        <v>3143</v>
      </c>
      <c r="C373" s="209">
        <f>VLOOKUP(I373,Аркуш4!Y:Z,2,FALSE)</f>
        <v>9</v>
      </c>
      <c r="D373" s="210">
        <v>1.2960000000000001E-2</v>
      </c>
      <c r="E373" s="211"/>
      <c r="F373" s="212">
        <v>0</v>
      </c>
      <c r="G373" s="211" t="s">
        <v>2538</v>
      </c>
      <c r="H373" s="211"/>
      <c r="I373" s="213">
        <v>170830</v>
      </c>
      <c r="J373" s="27" t="s">
        <v>329</v>
      </c>
      <c r="K373" s="260">
        <v>58070</v>
      </c>
      <c r="L373" s="211"/>
      <c r="M373" s="214"/>
      <c r="N373" s="215">
        <v>1.4400000000000001E-3</v>
      </c>
      <c r="O373" s="214"/>
    </row>
    <row r="374" spans="1:15" ht="46.5" customHeight="1" outlineLevel="1" x14ac:dyDescent="0.2">
      <c r="A374" s="207"/>
      <c r="B374" s="208" t="s">
        <v>3144</v>
      </c>
      <c r="C374" s="209">
        <f>VLOOKUP(I374,Аркуш4!Y:Z,2,FALSE)</f>
        <v>2</v>
      </c>
      <c r="D374" s="210">
        <v>4.2119999999999996E-3</v>
      </c>
      <c r="E374" s="211"/>
      <c r="F374" s="212">
        <v>0</v>
      </c>
      <c r="G374" s="211" t="s">
        <v>2546</v>
      </c>
      <c r="H374" s="211"/>
      <c r="I374" s="213">
        <v>170836</v>
      </c>
      <c r="J374" s="27" t="s">
        <v>766</v>
      </c>
      <c r="K374" s="261">
        <v>59421</v>
      </c>
      <c r="L374" s="211"/>
      <c r="M374" s="214"/>
      <c r="N374" s="215">
        <v>2.1059999999999998E-3</v>
      </c>
      <c r="O374" s="214"/>
    </row>
    <row r="375" spans="1:15" ht="46.5" customHeight="1" outlineLevel="1" x14ac:dyDescent="0.2">
      <c r="A375" s="207"/>
      <c r="B375" s="208" t="s">
        <v>3145</v>
      </c>
      <c r="C375" s="209">
        <f>VLOOKUP(I375,Аркуш4!Y:Z,2,FALSE)</f>
        <v>3</v>
      </c>
      <c r="D375" s="210">
        <v>0</v>
      </c>
      <c r="E375" s="211"/>
      <c r="F375" s="212">
        <v>0</v>
      </c>
      <c r="G375" s="211" t="s">
        <v>2546</v>
      </c>
      <c r="H375" s="211" t="s">
        <v>3146</v>
      </c>
      <c r="I375" s="213">
        <v>171138</v>
      </c>
      <c r="J375" s="27" t="s">
        <v>329</v>
      </c>
      <c r="K375" s="216">
        <v>41121</v>
      </c>
      <c r="L375" s="211"/>
      <c r="M375" s="214"/>
      <c r="N375" s="215"/>
      <c r="O375" s="214"/>
    </row>
    <row r="376" spans="1:15" ht="46.5" customHeight="1" outlineLevel="1" x14ac:dyDescent="0.2">
      <c r="A376" s="207"/>
      <c r="B376" s="208" t="s">
        <v>3147</v>
      </c>
      <c r="C376" s="209">
        <f>VLOOKUP(I376,Аркуш4!Y:Z,2,FALSE)</f>
        <v>11</v>
      </c>
      <c r="D376" s="210">
        <v>3.8898749999999996E-2</v>
      </c>
      <c r="E376" s="211"/>
      <c r="F376" s="212">
        <v>0</v>
      </c>
      <c r="G376" s="211" t="s">
        <v>2546</v>
      </c>
      <c r="H376" s="211"/>
      <c r="I376" s="213">
        <v>171154</v>
      </c>
      <c r="J376" s="27" t="s">
        <v>329</v>
      </c>
      <c r="K376" s="262">
        <v>58859</v>
      </c>
      <c r="L376" s="211"/>
      <c r="M376" s="214"/>
      <c r="N376" s="215">
        <v>3.5362499999999999E-3</v>
      </c>
      <c r="O376" s="214"/>
    </row>
    <row r="377" spans="1:15" ht="46.5" customHeight="1" outlineLevel="1" x14ac:dyDescent="0.2">
      <c r="A377" s="207"/>
      <c r="B377" s="208" t="s">
        <v>3148</v>
      </c>
      <c r="C377" s="209">
        <f>VLOOKUP(I377,Аркуш4!Y:Z,2,FALSE)</f>
        <v>15</v>
      </c>
      <c r="D377" s="210">
        <v>0.22644562500000001</v>
      </c>
      <c r="E377" s="211"/>
      <c r="F377" s="212">
        <v>0</v>
      </c>
      <c r="G377" s="211" t="s">
        <v>2538</v>
      </c>
      <c r="H377" s="211" t="s">
        <v>3149</v>
      </c>
      <c r="I377" s="213">
        <v>171158</v>
      </c>
      <c r="J377" s="27" t="s">
        <v>329</v>
      </c>
      <c r="K377" s="213">
        <v>57257</v>
      </c>
      <c r="L377" s="211"/>
      <c r="M377" s="214"/>
      <c r="N377" s="215">
        <v>1.5096375E-2</v>
      </c>
      <c r="O377" s="214"/>
    </row>
    <row r="378" spans="1:15" ht="46.5" customHeight="1" outlineLevel="1" x14ac:dyDescent="0.2">
      <c r="A378" s="207"/>
      <c r="B378" s="208" t="s">
        <v>3150</v>
      </c>
      <c r="C378" s="209">
        <f>VLOOKUP(I378,Аркуш4!Y:Z,2,FALSE)</f>
        <v>12</v>
      </c>
      <c r="D378" s="210">
        <v>0</v>
      </c>
      <c r="E378" s="211"/>
      <c r="F378" s="212">
        <v>0</v>
      </c>
      <c r="G378" s="211" t="s">
        <v>2538</v>
      </c>
      <c r="H378" s="211" t="s">
        <v>3151</v>
      </c>
      <c r="I378" s="213">
        <v>171162</v>
      </c>
      <c r="J378" s="27" t="s">
        <v>329</v>
      </c>
      <c r="K378" s="216">
        <v>41114</v>
      </c>
      <c r="L378" s="211"/>
      <c r="M378" s="214"/>
      <c r="N378" s="215"/>
      <c r="O378" s="214"/>
    </row>
    <row r="379" spans="1:15" ht="46.5" customHeight="1" outlineLevel="1" x14ac:dyDescent="0.2">
      <c r="A379" s="207"/>
      <c r="B379" s="208" t="s">
        <v>3152</v>
      </c>
      <c r="C379" s="209">
        <f>VLOOKUP(I379,Аркуш4!Y:Z,2,FALSE)</f>
        <v>6</v>
      </c>
      <c r="D379" s="210">
        <v>2.0735999999999997E-2</v>
      </c>
      <c r="E379" s="211"/>
      <c r="F379" s="212">
        <v>0</v>
      </c>
      <c r="G379" s="211" t="s">
        <v>2546</v>
      </c>
      <c r="H379" s="211"/>
      <c r="I379" s="213">
        <v>171163</v>
      </c>
      <c r="J379" s="27" t="s">
        <v>329</v>
      </c>
      <c r="K379" s="216">
        <v>43183</v>
      </c>
      <c r="L379" s="211"/>
      <c r="M379" s="214"/>
      <c r="N379" s="215">
        <v>3.4559999999999999E-3</v>
      </c>
      <c r="O379" s="214"/>
    </row>
    <row r="380" spans="1:15" ht="46.5" customHeight="1" outlineLevel="1" x14ac:dyDescent="0.2">
      <c r="A380" s="207"/>
      <c r="B380" s="208" t="s">
        <v>3153</v>
      </c>
      <c r="C380" s="209">
        <f>VLOOKUP(I380,Аркуш4!Y:Z,2,FALSE)</f>
        <v>10</v>
      </c>
      <c r="D380" s="210">
        <v>0</v>
      </c>
      <c r="E380" s="211"/>
      <c r="F380" s="212">
        <v>0</v>
      </c>
      <c r="G380" s="211" t="s">
        <v>2546</v>
      </c>
      <c r="H380" s="211" t="s">
        <v>2602</v>
      </c>
      <c r="I380" s="213">
        <v>171168</v>
      </c>
      <c r="J380" s="27" t="s">
        <v>766</v>
      </c>
      <c r="K380" s="216">
        <v>52267</v>
      </c>
      <c r="L380" s="211"/>
      <c r="M380" s="214"/>
      <c r="N380" s="215"/>
      <c r="O380" s="214"/>
    </row>
    <row r="381" spans="1:15" ht="46.5" customHeight="1" outlineLevel="1" x14ac:dyDescent="0.2">
      <c r="A381" s="207"/>
      <c r="B381" s="208" t="s">
        <v>3154</v>
      </c>
      <c r="C381" s="209">
        <f>VLOOKUP(I381,Аркуш4!Y:Z,2,FALSE)</f>
        <v>1</v>
      </c>
      <c r="D381" s="210">
        <v>5.0872499999999998E-3</v>
      </c>
      <c r="E381" s="211"/>
      <c r="F381" s="212">
        <v>0</v>
      </c>
      <c r="G381" s="211" t="s">
        <v>2546</v>
      </c>
      <c r="H381" s="211"/>
      <c r="I381" s="213">
        <v>170415</v>
      </c>
      <c r="J381" s="27" t="s">
        <v>1774</v>
      </c>
      <c r="K381" s="213">
        <v>28505</v>
      </c>
      <c r="L381" s="211"/>
      <c r="M381" s="214"/>
      <c r="N381" s="215">
        <v>5.0872499999999998E-3</v>
      </c>
      <c r="O381" s="214"/>
    </row>
    <row r="382" spans="1:15" ht="46.5" customHeight="1" outlineLevel="1" x14ac:dyDescent="0.2">
      <c r="A382" s="207"/>
      <c r="B382" s="208" t="s">
        <v>3155</v>
      </c>
      <c r="C382" s="209">
        <f>VLOOKUP(I382,Аркуш4!Y:Z,2,FALSE)</f>
        <v>96</v>
      </c>
      <c r="D382" s="210">
        <v>16.970687999999999</v>
      </c>
      <c r="E382" s="211"/>
      <c r="F382" s="212">
        <v>0</v>
      </c>
      <c r="G382" s="211" t="s">
        <v>2538</v>
      </c>
      <c r="H382" s="211" t="s">
        <v>3156</v>
      </c>
      <c r="I382" s="213">
        <v>170409</v>
      </c>
      <c r="J382" s="27" t="s">
        <v>2153</v>
      </c>
      <c r="K382" s="213">
        <v>26648</v>
      </c>
      <c r="L382" s="211" t="s">
        <v>2548</v>
      </c>
      <c r="M382" s="214"/>
      <c r="N382" s="215">
        <v>0.17677799999999999</v>
      </c>
      <c r="O382" s="214"/>
    </row>
    <row r="383" spans="1:15" ht="46.5" customHeight="1" outlineLevel="1" x14ac:dyDescent="0.2">
      <c r="A383" s="207"/>
      <c r="B383" s="208" t="s">
        <v>3157</v>
      </c>
      <c r="C383" s="209">
        <f>VLOOKUP(I383,Аркуш4!Y:Z,2,FALSE)</f>
        <v>1</v>
      </c>
      <c r="D383" s="210">
        <v>6.08E-2</v>
      </c>
      <c r="E383" s="211"/>
      <c r="F383" s="212">
        <v>0</v>
      </c>
      <c r="G383" s="211" t="s">
        <v>2546</v>
      </c>
      <c r="H383" s="211" t="s">
        <v>3158</v>
      </c>
      <c r="I383" s="213">
        <v>170554</v>
      </c>
      <c r="J383" s="27" t="s">
        <v>1801</v>
      </c>
      <c r="K383" s="211" t="s">
        <v>3159</v>
      </c>
      <c r="L383" s="211" t="s">
        <v>2587</v>
      </c>
      <c r="M383" s="214"/>
      <c r="N383" s="215">
        <v>6.08E-2</v>
      </c>
      <c r="O383" s="214"/>
    </row>
    <row r="384" spans="1:15" ht="46.5" customHeight="1" outlineLevel="1" x14ac:dyDescent="0.2">
      <c r="A384" s="207"/>
      <c r="B384" s="208" t="s">
        <v>3160</v>
      </c>
      <c r="C384" s="209">
        <f>VLOOKUP(I384,Аркуш4!Y:Z,2,FALSE)</f>
        <v>19</v>
      </c>
      <c r="D384" s="210">
        <v>5.6809999999999999E-2</v>
      </c>
      <c r="E384" s="211"/>
      <c r="F384" s="212">
        <v>0</v>
      </c>
      <c r="G384" s="211" t="s">
        <v>2538</v>
      </c>
      <c r="H384" s="211"/>
      <c r="I384" s="213">
        <v>170605</v>
      </c>
      <c r="J384" s="27" t="s">
        <v>329</v>
      </c>
      <c r="K384" s="260">
        <v>56274</v>
      </c>
      <c r="L384" s="211"/>
      <c r="M384" s="214"/>
      <c r="N384" s="215">
        <v>2.99E-3</v>
      </c>
      <c r="O384" s="214"/>
    </row>
    <row r="385" spans="1:15" ht="46.5" customHeight="1" outlineLevel="1" x14ac:dyDescent="0.2">
      <c r="A385" s="207"/>
      <c r="B385" s="208" t="s">
        <v>3161</v>
      </c>
      <c r="C385" s="209">
        <f>VLOOKUP(I385,Аркуш4!Y:Z,2,FALSE)</f>
        <v>13</v>
      </c>
      <c r="D385" s="210">
        <v>0</v>
      </c>
      <c r="E385" s="211"/>
      <c r="F385" s="212">
        <v>0</v>
      </c>
      <c r="G385" s="211" t="s">
        <v>2538</v>
      </c>
      <c r="H385" s="211" t="s">
        <v>3162</v>
      </c>
      <c r="I385" s="213">
        <v>170642</v>
      </c>
      <c r="J385" s="27" t="s">
        <v>2150</v>
      </c>
      <c r="K385" s="213">
        <v>11444</v>
      </c>
      <c r="L385" s="211" t="s">
        <v>2774</v>
      </c>
      <c r="M385" s="214"/>
      <c r="N385" s="215"/>
      <c r="O385" s="214"/>
    </row>
    <row r="386" spans="1:15" ht="46.5" customHeight="1" outlineLevel="1" x14ac:dyDescent="0.2">
      <c r="A386" s="207"/>
      <c r="B386" s="208" t="s">
        <v>3163</v>
      </c>
      <c r="C386" s="209">
        <f>VLOOKUP(I386,Аркуш4!Y:Z,2,FALSE)</f>
        <v>7</v>
      </c>
      <c r="D386" s="210">
        <v>8.6239999999999997E-3</v>
      </c>
      <c r="E386" s="211"/>
      <c r="F386" s="212">
        <v>0</v>
      </c>
      <c r="G386" s="211" t="s">
        <v>2546</v>
      </c>
      <c r="H386" s="211" t="s">
        <v>3164</v>
      </c>
      <c r="I386" s="213">
        <v>170789</v>
      </c>
      <c r="J386" s="27" t="s">
        <v>329</v>
      </c>
      <c r="K386" s="211" t="s">
        <v>570</v>
      </c>
      <c r="L386" s="211"/>
      <c r="M386" s="214"/>
      <c r="N386" s="215">
        <v>1.232E-3</v>
      </c>
      <c r="O386" s="214"/>
    </row>
    <row r="387" spans="1:15" ht="46.5" customHeight="1" outlineLevel="1" x14ac:dyDescent="0.2">
      <c r="A387" s="207"/>
      <c r="B387" s="208" t="s">
        <v>3165</v>
      </c>
      <c r="C387" s="209">
        <f>VLOOKUP(I387,Аркуш4!Y:Z,2,FALSE)</f>
        <v>9</v>
      </c>
      <c r="D387" s="210">
        <v>1.1088000000000001E-2</v>
      </c>
      <c r="E387" s="211"/>
      <c r="F387" s="212">
        <v>0</v>
      </c>
      <c r="G387" s="211" t="s">
        <v>2546</v>
      </c>
      <c r="H387" s="211"/>
      <c r="I387" s="213">
        <v>170790</v>
      </c>
      <c r="J387" s="27" t="s">
        <v>329</v>
      </c>
      <c r="K387" s="211" t="s">
        <v>572</v>
      </c>
      <c r="L387" s="211"/>
      <c r="M387" s="214"/>
      <c r="N387" s="215">
        <v>1.232E-3</v>
      </c>
      <c r="O387" s="214"/>
    </row>
    <row r="388" spans="1:15" ht="46.5" customHeight="1" outlineLevel="1" x14ac:dyDescent="0.2">
      <c r="A388" s="207"/>
      <c r="B388" s="208" t="s">
        <v>3166</v>
      </c>
      <c r="C388" s="209">
        <f>VLOOKUP(I388,Аркуш4!Y:Z,2,FALSE)</f>
        <v>21</v>
      </c>
      <c r="D388" s="210">
        <v>0.71998541999999999</v>
      </c>
      <c r="E388" s="211"/>
      <c r="F388" s="212">
        <v>0</v>
      </c>
      <c r="G388" s="211" t="s">
        <v>2546</v>
      </c>
      <c r="H388" s="211"/>
      <c r="I388" s="213">
        <v>170801</v>
      </c>
      <c r="J388" s="27" t="s">
        <v>1801</v>
      </c>
      <c r="K388" s="213">
        <v>68367</v>
      </c>
      <c r="L388" s="211"/>
      <c r="M388" s="214"/>
      <c r="N388" s="215">
        <v>3.4285019999999999E-2</v>
      </c>
      <c r="O388" s="214"/>
    </row>
    <row r="389" spans="1:15" ht="46.5" customHeight="1" outlineLevel="1" x14ac:dyDescent="0.2">
      <c r="A389" s="207"/>
      <c r="B389" s="208" t="s">
        <v>3167</v>
      </c>
      <c r="C389" s="209">
        <f>VLOOKUP(I389,Аркуш4!Y:Z,2,FALSE)</f>
        <v>29</v>
      </c>
      <c r="D389" s="210">
        <v>2.3577173999999999</v>
      </c>
      <c r="E389" s="211"/>
      <c r="F389" s="212">
        <v>0</v>
      </c>
      <c r="G389" s="211" t="s">
        <v>2538</v>
      </c>
      <c r="H389" s="211" t="s">
        <v>2550</v>
      </c>
      <c r="I389" s="213">
        <v>170803</v>
      </c>
      <c r="J389" s="27" t="s">
        <v>1801</v>
      </c>
      <c r="K389" s="213">
        <v>68380</v>
      </c>
      <c r="L389" s="211"/>
      <c r="M389" s="214"/>
      <c r="N389" s="215">
        <v>8.1300600000000001E-2</v>
      </c>
      <c r="O389" s="214"/>
    </row>
    <row r="390" spans="1:15" ht="46.5" customHeight="1" outlineLevel="1" x14ac:dyDescent="0.2">
      <c r="A390" s="207"/>
      <c r="B390" s="208" t="s">
        <v>3168</v>
      </c>
      <c r="C390" s="209">
        <f>VLOOKUP(I390,Аркуш4!Y:Z,2,FALSE)</f>
        <v>28</v>
      </c>
      <c r="D390" s="210">
        <v>1.6536856</v>
      </c>
      <c r="E390" s="211"/>
      <c r="F390" s="212">
        <v>0</v>
      </c>
      <c r="G390" s="211" t="s">
        <v>2538</v>
      </c>
      <c r="H390" s="211" t="s">
        <v>3169</v>
      </c>
      <c r="I390" s="213">
        <v>170804</v>
      </c>
      <c r="J390" s="27" t="s">
        <v>1801</v>
      </c>
      <c r="K390" s="213">
        <v>68370</v>
      </c>
      <c r="L390" s="211"/>
      <c r="M390" s="214"/>
      <c r="N390" s="215">
        <v>5.90602E-2</v>
      </c>
      <c r="O390" s="214"/>
    </row>
    <row r="391" spans="1:15" ht="46.5" customHeight="1" outlineLevel="1" x14ac:dyDescent="0.2">
      <c r="A391" s="207"/>
      <c r="B391" s="208" t="s">
        <v>3170</v>
      </c>
      <c r="C391" s="209">
        <f>VLOOKUP(I391,Аркуш4!Y:Z,2,FALSE)</f>
        <v>34</v>
      </c>
      <c r="D391" s="210">
        <v>3.1616525880000004</v>
      </c>
      <c r="E391" s="211"/>
      <c r="F391" s="212">
        <v>0</v>
      </c>
      <c r="G391" s="211" t="s">
        <v>2538</v>
      </c>
      <c r="H391" s="211" t="s">
        <v>3171</v>
      </c>
      <c r="I391" s="213">
        <v>170805</v>
      </c>
      <c r="J391" s="27" t="s">
        <v>1801</v>
      </c>
      <c r="K391" s="213">
        <v>68351</v>
      </c>
      <c r="L391" s="211"/>
      <c r="M391" s="214"/>
      <c r="N391" s="215">
        <v>9.2989781999999993E-2</v>
      </c>
      <c r="O391" s="214"/>
    </row>
    <row r="392" spans="1:15" ht="46.5" customHeight="1" outlineLevel="1" x14ac:dyDescent="0.2">
      <c r="A392" s="207"/>
      <c r="B392" s="208" t="s">
        <v>3172</v>
      </c>
      <c r="C392" s="209">
        <f>VLOOKUP(I392,Аркуш4!Y:Z,2,FALSE)</f>
        <v>39</v>
      </c>
      <c r="D392" s="210">
        <v>5.1869999999999999E-2</v>
      </c>
      <c r="E392" s="211"/>
      <c r="F392" s="212">
        <v>0</v>
      </c>
      <c r="G392" s="211" t="s">
        <v>2538</v>
      </c>
      <c r="H392" s="211"/>
      <c r="I392" s="213">
        <v>170455</v>
      </c>
      <c r="J392" s="27" t="s">
        <v>329</v>
      </c>
      <c r="K392" s="216">
        <v>31045</v>
      </c>
      <c r="L392" s="211"/>
      <c r="M392" s="214"/>
      <c r="N392" s="215">
        <v>1.33E-3</v>
      </c>
      <c r="O392" s="214"/>
    </row>
    <row r="393" spans="1:15" ht="46.5" customHeight="1" outlineLevel="1" x14ac:dyDescent="0.2">
      <c r="A393" s="207"/>
      <c r="B393" s="208" t="s">
        <v>3173</v>
      </c>
      <c r="C393" s="209">
        <f>VLOOKUP(I393,Аркуш4!Y:Z,2,FALSE)</f>
        <v>15</v>
      </c>
      <c r="D393" s="210">
        <v>1.848E-2</v>
      </c>
      <c r="E393" s="211"/>
      <c r="F393" s="212">
        <v>0</v>
      </c>
      <c r="G393" s="211" t="s">
        <v>2546</v>
      </c>
      <c r="H393" s="211"/>
      <c r="I393" s="213">
        <v>170461</v>
      </c>
      <c r="J393" s="27" t="s">
        <v>329</v>
      </c>
      <c r="K393" s="211" t="s">
        <v>574</v>
      </c>
      <c r="L393" s="211"/>
      <c r="M393" s="214"/>
      <c r="N393" s="215">
        <v>1.232E-3</v>
      </c>
      <c r="O393" s="214"/>
    </row>
    <row r="394" spans="1:15" ht="46.5" customHeight="1" outlineLevel="1" x14ac:dyDescent="0.2">
      <c r="A394" s="207"/>
      <c r="B394" s="208" t="s">
        <v>3174</v>
      </c>
      <c r="C394" s="209">
        <f>VLOOKUP(I394,Аркуш4!Y:Z,2,FALSE)</f>
        <v>2</v>
      </c>
      <c r="D394" s="210">
        <v>0</v>
      </c>
      <c r="E394" s="211"/>
      <c r="F394" s="212">
        <v>0</v>
      </c>
      <c r="G394" s="211" t="s">
        <v>2538</v>
      </c>
      <c r="H394" s="211" t="s">
        <v>3175</v>
      </c>
      <c r="I394" s="213">
        <v>170475</v>
      </c>
      <c r="J394" s="27" t="s">
        <v>329</v>
      </c>
      <c r="K394" s="216">
        <v>41118</v>
      </c>
      <c r="L394" s="211"/>
      <c r="M394" s="214"/>
      <c r="N394" s="215"/>
      <c r="O394" s="214"/>
    </row>
    <row r="395" spans="1:15" ht="46.5" customHeight="1" outlineLevel="1" x14ac:dyDescent="0.2">
      <c r="A395" s="207"/>
      <c r="B395" s="208" t="s">
        <v>3176</v>
      </c>
      <c r="C395" s="209">
        <f>VLOOKUP(I395,Аркуш4!Y:Z,2,FALSE)</f>
        <v>7</v>
      </c>
      <c r="D395" s="210">
        <v>0</v>
      </c>
      <c r="E395" s="211"/>
      <c r="F395" s="212">
        <v>0</v>
      </c>
      <c r="G395" s="211" t="s">
        <v>2546</v>
      </c>
      <c r="H395" s="211" t="s">
        <v>3177</v>
      </c>
      <c r="I395" s="213">
        <v>170478</v>
      </c>
      <c r="J395" s="27" t="s">
        <v>329</v>
      </c>
      <c r="K395" s="216">
        <v>41123</v>
      </c>
      <c r="L395" s="211"/>
      <c r="M395" s="214"/>
      <c r="N395" s="215"/>
      <c r="O395" s="214"/>
    </row>
    <row r="396" spans="1:15" ht="46.5" customHeight="1" outlineLevel="1" x14ac:dyDescent="0.2">
      <c r="A396" s="207"/>
      <c r="B396" s="208" t="s">
        <v>3178</v>
      </c>
      <c r="C396" s="209">
        <f>VLOOKUP(I396,Аркуш4!Y:Z,2,FALSE)</f>
        <v>14</v>
      </c>
      <c r="D396" s="210">
        <v>0</v>
      </c>
      <c r="E396" s="211"/>
      <c r="F396" s="212">
        <v>0</v>
      </c>
      <c r="G396" s="211" t="s">
        <v>2546</v>
      </c>
      <c r="H396" s="211" t="s">
        <v>3175</v>
      </c>
      <c r="I396" s="213">
        <v>170490</v>
      </c>
      <c r="J396" s="27" t="s">
        <v>329</v>
      </c>
      <c r="K396" s="216">
        <v>43161</v>
      </c>
      <c r="L396" s="211"/>
      <c r="M396" s="214"/>
      <c r="N396" s="215"/>
      <c r="O396" s="214"/>
    </row>
    <row r="397" spans="1:15" ht="46.5" customHeight="1" outlineLevel="1" x14ac:dyDescent="0.2">
      <c r="A397" s="207"/>
      <c r="B397" s="208" t="s">
        <v>3179</v>
      </c>
      <c r="C397" s="209">
        <f>VLOOKUP(I397,Аркуш4!Y:Z,2,FALSE)</f>
        <v>26</v>
      </c>
      <c r="D397" s="210">
        <v>0.58240000000000003</v>
      </c>
      <c r="E397" s="211"/>
      <c r="F397" s="212">
        <v>0</v>
      </c>
      <c r="G397" s="211" t="s">
        <v>2538</v>
      </c>
      <c r="H397" s="211" t="s">
        <v>3180</v>
      </c>
      <c r="I397" s="213">
        <v>170499</v>
      </c>
      <c r="J397" s="27" t="s">
        <v>766</v>
      </c>
      <c r="K397" s="216">
        <v>52262</v>
      </c>
      <c r="L397" s="211"/>
      <c r="M397" s="214"/>
      <c r="N397" s="215">
        <v>2.24E-2</v>
      </c>
      <c r="O397" s="214"/>
    </row>
    <row r="398" spans="1:15" ht="46.5" customHeight="1" outlineLevel="1" x14ac:dyDescent="0.2">
      <c r="A398" s="207"/>
      <c r="B398" s="208" t="s">
        <v>3181</v>
      </c>
      <c r="C398" s="209">
        <f>VLOOKUP(I398,Аркуш4!Y:Z,2,FALSE)</f>
        <v>1</v>
      </c>
      <c r="D398" s="210">
        <v>4.6620000000000002E-2</v>
      </c>
      <c r="E398" s="211"/>
      <c r="F398" s="212">
        <v>0</v>
      </c>
      <c r="G398" s="211" t="s">
        <v>2546</v>
      </c>
      <c r="H398" s="211" t="s">
        <v>3182</v>
      </c>
      <c r="I398" s="213">
        <v>170530</v>
      </c>
      <c r="J398" s="27" t="s">
        <v>28</v>
      </c>
      <c r="K398" s="216">
        <v>58335</v>
      </c>
      <c r="L398" s="211" t="s">
        <v>2548</v>
      </c>
      <c r="M398" s="214"/>
      <c r="N398" s="215">
        <v>4.6620000000000002E-2</v>
      </c>
      <c r="O398" s="214"/>
    </row>
    <row r="399" spans="1:15" ht="46.5" customHeight="1" outlineLevel="1" x14ac:dyDescent="0.2">
      <c r="A399" s="207"/>
      <c r="B399" s="208" t="s">
        <v>3183</v>
      </c>
      <c r="C399" s="209">
        <f>VLOOKUP(I399,Аркуш4!Y:Z,2,FALSE)</f>
        <v>234</v>
      </c>
      <c r="D399" s="210">
        <v>1.26126</v>
      </c>
      <c r="E399" s="211"/>
      <c r="F399" s="212">
        <v>0</v>
      </c>
      <c r="G399" s="211" t="s">
        <v>2538</v>
      </c>
      <c r="H399" s="211" t="s">
        <v>3184</v>
      </c>
      <c r="I399" s="213">
        <v>172806</v>
      </c>
      <c r="J399" s="27" t="s">
        <v>329</v>
      </c>
      <c r="K399" s="213">
        <v>2712</v>
      </c>
      <c r="L399" s="211"/>
      <c r="M399" s="214"/>
      <c r="N399" s="215">
        <v>5.3899999999999998E-3</v>
      </c>
      <c r="O399" s="214"/>
    </row>
    <row r="400" spans="1:15" ht="46.5" customHeight="1" outlineLevel="1" x14ac:dyDescent="0.2">
      <c r="A400" s="207"/>
      <c r="B400" s="208" t="s">
        <v>3185</v>
      </c>
      <c r="C400" s="209">
        <f>VLOOKUP(I400,Аркуш4!Y:Z,2,FALSE)</f>
        <v>343</v>
      </c>
      <c r="D400" s="210">
        <v>0.20579999999999998</v>
      </c>
      <c r="E400" s="211"/>
      <c r="F400" s="212">
        <v>0</v>
      </c>
      <c r="G400" s="211" t="s">
        <v>2538</v>
      </c>
      <c r="H400" s="211" t="s">
        <v>3186</v>
      </c>
      <c r="I400" s="213">
        <v>172663</v>
      </c>
      <c r="J400" s="27" t="s">
        <v>28</v>
      </c>
      <c r="K400" s="211" t="s">
        <v>251</v>
      </c>
      <c r="L400" s="211"/>
      <c r="M400" s="214"/>
      <c r="N400" s="215">
        <v>5.9999999999999995E-4</v>
      </c>
      <c r="O400" s="214"/>
    </row>
    <row r="401" spans="1:15" ht="46.5" customHeight="1" outlineLevel="1" x14ac:dyDescent="0.2">
      <c r="A401" s="207"/>
      <c r="B401" s="208" t="s">
        <v>3187</v>
      </c>
      <c r="C401" s="209">
        <f>VLOOKUP(I401,Аркуш4!Y:Z,2,FALSE)</f>
        <v>13</v>
      </c>
      <c r="D401" s="210">
        <v>0.14783701400000002</v>
      </c>
      <c r="E401" s="211"/>
      <c r="F401" s="212">
        <v>0</v>
      </c>
      <c r="G401" s="211" t="s">
        <v>2538</v>
      </c>
      <c r="H401" s="211" t="s">
        <v>3188</v>
      </c>
      <c r="I401" s="213">
        <v>171686</v>
      </c>
      <c r="J401" s="27" t="s">
        <v>329</v>
      </c>
      <c r="K401" s="213">
        <v>58786</v>
      </c>
      <c r="L401" s="211"/>
      <c r="M401" s="214"/>
      <c r="N401" s="215">
        <v>1.1372078000000001E-2</v>
      </c>
      <c r="O401" s="214"/>
    </row>
    <row r="402" spans="1:15" ht="46.5" customHeight="1" outlineLevel="1" x14ac:dyDescent="0.2">
      <c r="A402" s="207"/>
      <c r="B402" s="208" t="s">
        <v>3189</v>
      </c>
      <c r="C402" s="209">
        <f>VLOOKUP(I402,Аркуш4!Y:Z,2,FALSE)</f>
        <v>1</v>
      </c>
      <c r="D402" s="210">
        <v>0.35207812500000002</v>
      </c>
      <c r="E402" s="211"/>
      <c r="F402" s="212">
        <v>0</v>
      </c>
      <c r="G402" s="211" t="s">
        <v>2546</v>
      </c>
      <c r="H402" s="211" t="s">
        <v>3190</v>
      </c>
      <c r="I402" s="213">
        <v>170510</v>
      </c>
      <c r="J402" s="27" t="s">
        <v>2146</v>
      </c>
      <c r="K402" s="211" t="s">
        <v>1535</v>
      </c>
      <c r="L402" s="211"/>
      <c r="M402" s="214"/>
      <c r="N402" s="215">
        <v>0.35207812500000002</v>
      </c>
      <c r="O402" s="214"/>
    </row>
    <row r="403" spans="1:15" ht="46.5" customHeight="1" outlineLevel="1" x14ac:dyDescent="0.2">
      <c r="A403" s="207"/>
      <c r="B403" s="208" t="s">
        <v>3191</v>
      </c>
      <c r="C403" s="209">
        <f>VLOOKUP(I403,Аркуш4!Y:Z,2,FALSE)</f>
        <v>1</v>
      </c>
      <c r="D403" s="210">
        <v>0.49329000000000001</v>
      </c>
      <c r="E403" s="211"/>
      <c r="F403" s="212">
        <v>0</v>
      </c>
      <c r="G403" s="211" t="s">
        <v>2546</v>
      </c>
      <c r="H403" s="211" t="s">
        <v>3192</v>
      </c>
      <c r="I403" s="213">
        <v>170512</v>
      </c>
      <c r="J403" s="218" t="s">
        <v>1424</v>
      </c>
      <c r="K403" s="216">
        <v>56710</v>
      </c>
      <c r="L403" s="211"/>
      <c r="M403" s="214"/>
      <c r="N403" s="215">
        <v>0.49329000000000001</v>
      </c>
      <c r="O403" s="214"/>
    </row>
    <row r="404" spans="1:15" ht="46.5" customHeight="1" outlineLevel="1" x14ac:dyDescent="0.2">
      <c r="A404" s="207"/>
      <c r="B404" s="208" t="s">
        <v>3193</v>
      </c>
      <c r="C404" s="209">
        <f>VLOOKUP(I404,Аркуш4!Y:Z,2,FALSE)</f>
        <v>80</v>
      </c>
      <c r="D404" s="210">
        <v>0.91759999999999997</v>
      </c>
      <c r="E404" s="211"/>
      <c r="F404" s="212">
        <v>0</v>
      </c>
      <c r="G404" s="211" t="s">
        <v>2538</v>
      </c>
      <c r="H404" s="211" t="s">
        <v>2550</v>
      </c>
      <c r="I404" s="213">
        <v>170423</v>
      </c>
      <c r="J404" s="27" t="s">
        <v>2161</v>
      </c>
      <c r="K404" s="213">
        <v>64142</v>
      </c>
      <c r="L404" s="211"/>
      <c r="M404" s="214"/>
      <c r="N404" s="215">
        <v>1.1469999999999999E-2</v>
      </c>
      <c r="O404" s="214"/>
    </row>
    <row r="405" spans="1:15" ht="46.5" customHeight="1" outlineLevel="1" x14ac:dyDescent="0.2">
      <c r="A405" s="207"/>
      <c r="B405" s="208" t="s">
        <v>3194</v>
      </c>
      <c r="C405" s="209">
        <f>VLOOKUP(I405,Аркуш4!Y:Z,2,FALSE)</f>
        <v>298</v>
      </c>
      <c r="D405" s="210">
        <v>4.30516875</v>
      </c>
      <c r="E405" s="211"/>
      <c r="F405" s="212">
        <v>0</v>
      </c>
      <c r="G405" s="211" t="s">
        <v>2538</v>
      </c>
      <c r="H405" s="211" t="s">
        <v>3195</v>
      </c>
      <c r="I405" s="213">
        <v>170424</v>
      </c>
      <c r="J405" s="27" t="s">
        <v>2161</v>
      </c>
      <c r="K405" s="213">
        <v>64143</v>
      </c>
      <c r="L405" s="211"/>
      <c r="M405" s="214"/>
      <c r="N405" s="215">
        <v>1.4446875E-2</v>
      </c>
      <c r="O405" s="214"/>
    </row>
    <row r="406" spans="1:15" ht="46.5" customHeight="1" outlineLevel="1" x14ac:dyDescent="0.2">
      <c r="A406" s="207"/>
      <c r="B406" s="208" t="s">
        <v>3196</v>
      </c>
      <c r="C406" s="209">
        <f>VLOOKUP(I406,Аркуш4!Y:Z,2,FALSE)</f>
        <v>575</v>
      </c>
      <c r="D406" s="210">
        <v>7.3613656249999995</v>
      </c>
      <c r="E406" s="211"/>
      <c r="F406" s="212">
        <v>0</v>
      </c>
      <c r="G406" s="211" t="s">
        <v>2538</v>
      </c>
      <c r="H406" s="211" t="s">
        <v>3197</v>
      </c>
      <c r="I406" s="213">
        <v>170419</v>
      </c>
      <c r="J406" s="27" t="s">
        <v>2161</v>
      </c>
      <c r="K406" s="213">
        <v>64759</v>
      </c>
      <c r="L406" s="211"/>
      <c r="M406" s="214"/>
      <c r="N406" s="215">
        <v>1.2802375E-2</v>
      </c>
      <c r="O406" s="214"/>
    </row>
    <row r="407" spans="1:15" ht="46.5" customHeight="1" outlineLevel="1" x14ac:dyDescent="0.2">
      <c r="A407" s="207"/>
      <c r="B407" s="208" t="s">
        <v>3198</v>
      </c>
      <c r="C407" s="209">
        <f>VLOOKUP(I407,Аркуш4!Y:Z,2,FALSE)</f>
        <v>1224</v>
      </c>
      <c r="D407" s="210">
        <v>16.954542</v>
      </c>
      <c r="E407" s="211"/>
      <c r="F407" s="212">
        <v>0</v>
      </c>
      <c r="G407" s="211" t="s">
        <v>2538</v>
      </c>
      <c r="H407" s="211" t="s">
        <v>2550</v>
      </c>
      <c r="I407" s="213">
        <v>170420</v>
      </c>
      <c r="J407" s="27" t="s">
        <v>2161</v>
      </c>
      <c r="K407" s="213">
        <v>64755</v>
      </c>
      <c r="L407" s="211"/>
      <c r="M407" s="214"/>
      <c r="N407" s="215">
        <v>1.3851749999999999E-2</v>
      </c>
      <c r="O407" s="214"/>
    </row>
    <row r="408" spans="1:15" ht="46.5" customHeight="1" outlineLevel="1" x14ac:dyDescent="0.2">
      <c r="A408" s="207"/>
      <c r="B408" s="208" t="s">
        <v>3199</v>
      </c>
      <c r="C408" s="209">
        <f>VLOOKUP(I408,Аркуш4!Y:Z,2,FALSE)</f>
        <v>1048</v>
      </c>
      <c r="D408" s="210">
        <v>16.807824</v>
      </c>
      <c r="E408" s="211"/>
      <c r="F408" s="212">
        <v>0</v>
      </c>
      <c r="G408" s="211" t="s">
        <v>2538</v>
      </c>
      <c r="H408" s="211" t="s">
        <v>3200</v>
      </c>
      <c r="I408" s="213">
        <v>170421</v>
      </c>
      <c r="J408" s="27" t="s">
        <v>2161</v>
      </c>
      <c r="K408" s="213">
        <v>64765</v>
      </c>
      <c r="L408" s="211"/>
      <c r="M408" s="214"/>
      <c r="N408" s="215">
        <v>1.6038E-2</v>
      </c>
      <c r="O408" s="214"/>
    </row>
    <row r="409" spans="1:15" ht="46.5" customHeight="1" outlineLevel="1" x14ac:dyDescent="0.2">
      <c r="A409" s="207"/>
      <c r="B409" s="208" t="s">
        <v>3201</v>
      </c>
      <c r="C409" s="209">
        <f>VLOOKUP(I409,Аркуш4!Y:Z,2,FALSE)</f>
        <v>2</v>
      </c>
      <c r="D409" s="210">
        <v>0</v>
      </c>
      <c r="E409" s="211"/>
      <c r="F409" s="212">
        <v>0</v>
      </c>
      <c r="G409" s="211" t="s">
        <v>2546</v>
      </c>
      <c r="H409" s="211" t="s">
        <v>3202</v>
      </c>
      <c r="I409" s="213">
        <v>170956</v>
      </c>
      <c r="J409" s="27" t="s">
        <v>2146</v>
      </c>
      <c r="K409" s="211" t="s">
        <v>1523</v>
      </c>
      <c r="L409" s="211"/>
      <c r="M409" s="214"/>
      <c r="N409" s="215"/>
      <c r="O409" s="214"/>
    </row>
    <row r="410" spans="1:15" ht="46.5" customHeight="1" outlineLevel="1" x14ac:dyDescent="0.2">
      <c r="A410" s="207"/>
      <c r="B410" s="208" t="s">
        <v>3203</v>
      </c>
      <c r="C410" s="209">
        <f>VLOOKUP(I410,Аркуш4!Y:Z,2,FALSE)</f>
        <v>12</v>
      </c>
      <c r="D410" s="210">
        <v>4.2435E-2</v>
      </c>
      <c r="E410" s="211"/>
      <c r="F410" s="212">
        <v>0</v>
      </c>
      <c r="G410" s="211" t="s">
        <v>2546</v>
      </c>
      <c r="H410" s="211"/>
      <c r="I410" s="213">
        <v>171022</v>
      </c>
      <c r="J410" s="27" t="s">
        <v>329</v>
      </c>
      <c r="K410" s="263">
        <v>58859</v>
      </c>
      <c r="L410" s="211"/>
      <c r="M410" s="214"/>
      <c r="N410" s="215">
        <v>3.5362499999999999E-3</v>
      </c>
      <c r="O410" s="214"/>
    </row>
    <row r="411" spans="1:15" ht="46.5" customHeight="1" outlineLevel="1" x14ac:dyDescent="0.2">
      <c r="A411" s="207"/>
      <c r="B411" s="208" t="s">
        <v>3204</v>
      </c>
      <c r="C411" s="209">
        <f>VLOOKUP(I411,Аркуш4!Y:Z,2,FALSE)</f>
        <v>17</v>
      </c>
      <c r="D411" s="210">
        <v>0.27570600000000001</v>
      </c>
      <c r="E411" s="211"/>
      <c r="F411" s="212">
        <v>0</v>
      </c>
      <c r="G411" s="211" t="s">
        <v>2538</v>
      </c>
      <c r="H411" s="211" t="s">
        <v>3205</v>
      </c>
      <c r="I411" s="213">
        <v>172747</v>
      </c>
      <c r="J411" s="27" t="s">
        <v>2157</v>
      </c>
      <c r="K411" s="213">
        <v>69644</v>
      </c>
      <c r="L411" s="211"/>
      <c r="M411" s="214"/>
      <c r="N411" s="215">
        <v>1.6218E-2</v>
      </c>
      <c r="O411" s="214"/>
    </row>
    <row r="412" spans="1:15" ht="46.5" customHeight="1" outlineLevel="1" x14ac:dyDescent="0.2">
      <c r="A412" s="207"/>
      <c r="B412" s="208" t="s">
        <v>3206</v>
      </c>
      <c r="C412" s="209">
        <f>VLOOKUP(I412,Аркуш4!Y:Z,2,FALSE)</f>
        <v>2</v>
      </c>
      <c r="D412" s="210">
        <v>4.6800000000000001E-3</v>
      </c>
      <c r="E412" s="211"/>
      <c r="F412" s="212">
        <v>0</v>
      </c>
      <c r="G412" s="211" t="s">
        <v>2538</v>
      </c>
      <c r="H412" s="211" t="s">
        <v>2587</v>
      </c>
      <c r="I412" s="213">
        <v>171023</v>
      </c>
      <c r="J412" s="27" t="s">
        <v>329</v>
      </c>
      <c r="K412" s="264">
        <v>58889</v>
      </c>
      <c r="L412" s="211"/>
      <c r="M412" s="214"/>
      <c r="N412" s="215">
        <v>2.3400000000000001E-3</v>
      </c>
      <c r="O412" s="214"/>
    </row>
    <row r="413" spans="1:15" ht="46.5" customHeight="1" outlineLevel="1" x14ac:dyDescent="0.2">
      <c r="A413" s="207"/>
      <c r="B413" s="208" t="s">
        <v>3207</v>
      </c>
      <c r="C413" s="209">
        <f>VLOOKUP(I413,Аркуш4!Y:Z,2,FALSE)</f>
        <v>1</v>
      </c>
      <c r="D413" s="210">
        <v>0.51156000000000001</v>
      </c>
      <c r="E413" s="211"/>
      <c r="F413" s="212">
        <v>0</v>
      </c>
      <c r="G413" s="211" t="s">
        <v>2546</v>
      </c>
      <c r="H413" s="211" t="s">
        <v>3208</v>
      </c>
      <c r="I413" s="213">
        <v>171083</v>
      </c>
      <c r="J413" s="27" t="s">
        <v>2148</v>
      </c>
      <c r="K413" s="216">
        <v>56465</v>
      </c>
      <c r="L413" s="211"/>
      <c r="M413" s="214"/>
      <c r="N413" s="215">
        <v>0.51156000000000001</v>
      </c>
      <c r="O413" s="214"/>
    </row>
    <row r="414" spans="1:15" ht="46.5" customHeight="1" outlineLevel="1" x14ac:dyDescent="0.2">
      <c r="A414" s="207"/>
      <c r="B414" s="208" t="s">
        <v>3209</v>
      </c>
      <c r="C414" s="209">
        <f>VLOOKUP(I414,Аркуш4!Y:Z,2,FALSE)</f>
        <v>4</v>
      </c>
      <c r="D414" s="210">
        <v>1.5679999999999999E-3</v>
      </c>
      <c r="E414" s="211"/>
      <c r="F414" s="212">
        <v>0</v>
      </c>
      <c r="G414" s="211" t="s">
        <v>2538</v>
      </c>
      <c r="H414" s="211" t="s">
        <v>3210</v>
      </c>
      <c r="I414" s="213">
        <v>171125</v>
      </c>
      <c r="J414" s="27" t="s">
        <v>329</v>
      </c>
      <c r="K414" s="238">
        <v>59230</v>
      </c>
      <c r="L414" s="211"/>
      <c r="M414" s="214"/>
      <c r="N414" s="215">
        <v>3.9199999999999999E-4</v>
      </c>
      <c r="O414" s="214"/>
    </row>
    <row r="415" spans="1:15" ht="46.5" customHeight="1" outlineLevel="1" x14ac:dyDescent="0.2">
      <c r="A415" s="207"/>
      <c r="B415" s="208" t="s">
        <v>3211</v>
      </c>
      <c r="C415" s="209">
        <f>VLOOKUP(I415,Аркуш4!Y:Z,2,FALSE)</f>
        <v>12</v>
      </c>
      <c r="D415" s="210">
        <v>4.4009280000000004</v>
      </c>
      <c r="E415" s="211"/>
      <c r="F415" s="212">
        <v>0</v>
      </c>
      <c r="G415" s="211" t="s">
        <v>2546</v>
      </c>
      <c r="H415" s="211" t="s">
        <v>3212</v>
      </c>
      <c r="I415" s="213">
        <v>171188</v>
      </c>
      <c r="J415" s="27" t="s">
        <v>2146</v>
      </c>
      <c r="K415" s="216">
        <v>56722</v>
      </c>
      <c r="L415" s="211"/>
      <c r="M415" s="214"/>
      <c r="N415" s="215">
        <v>0.36674400000000001</v>
      </c>
      <c r="O415" s="214"/>
    </row>
    <row r="416" spans="1:15" ht="46.5" customHeight="1" outlineLevel="1" x14ac:dyDescent="0.2">
      <c r="A416" s="207"/>
      <c r="B416" s="208" t="s">
        <v>3213</v>
      </c>
      <c r="C416" s="209">
        <f>VLOOKUP(I416,Аркуш4!Y:Z,2,FALSE)</f>
        <v>5</v>
      </c>
      <c r="D416" s="210">
        <v>1.4775337499999999</v>
      </c>
      <c r="E416" s="211"/>
      <c r="F416" s="212">
        <v>0</v>
      </c>
      <c r="G416" s="211" t="s">
        <v>2546</v>
      </c>
      <c r="H416" s="211" t="s">
        <v>3214</v>
      </c>
      <c r="I416" s="213">
        <v>171192</v>
      </c>
      <c r="J416" s="27" t="s">
        <v>2146</v>
      </c>
      <c r="K416" s="216">
        <v>56721</v>
      </c>
      <c r="L416" s="211"/>
      <c r="M416" s="214"/>
      <c r="N416" s="215">
        <v>0.29550674999999998</v>
      </c>
      <c r="O416" s="214"/>
    </row>
    <row r="417" spans="1:15" ht="46.5" customHeight="1" outlineLevel="1" x14ac:dyDescent="0.2">
      <c r="A417" s="207"/>
      <c r="B417" s="208" t="s">
        <v>3215</v>
      </c>
      <c r="C417" s="209">
        <f>VLOOKUP(I417,Аркуш4!Y:Z,2,FALSE)</f>
        <v>9</v>
      </c>
      <c r="D417" s="210">
        <v>4.3740000000000001E-2</v>
      </c>
      <c r="E417" s="211"/>
      <c r="F417" s="212">
        <v>0</v>
      </c>
      <c r="G417" s="211" t="s">
        <v>2546</v>
      </c>
      <c r="H417" s="211" t="s">
        <v>2606</v>
      </c>
      <c r="I417" s="213">
        <v>171214</v>
      </c>
      <c r="J417" s="27" t="s">
        <v>329</v>
      </c>
      <c r="K417" s="211" t="s">
        <v>439</v>
      </c>
      <c r="L417" s="211"/>
      <c r="M417" s="214"/>
      <c r="N417" s="215">
        <v>4.8599999999999997E-3</v>
      </c>
      <c r="O417" s="214"/>
    </row>
    <row r="418" spans="1:15" ht="46.5" customHeight="1" outlineLevel="1" x14ac:dyDescent="0.2">
      <c r="A418" s="207"/>
      <c r="B418" s="208" t="s">
        <v>3216</v>
      </c>
      <c r="C418" s="209">
        <f>VLOOKUP(I418,Аркуш4!Y:Z,2,FALSE)</f>
        <v>1</v>
      </c>
      <c r="D418" s="210">
        <v>3.542E-3</v>
      </c>
      <c r="E418" s="211"/>
      <c r="F418" s="212">
        <v>0</v>
      </c>
      <c r="G418" s="211" t="s">
        <v>2546</v>
      </c>
      <c r="H418" s="211" t="s">
        <v>2606</v>
      </c>
      <c r="I418" s="213">
        <v>171215</v>
      </c>
      <c r="J418" s="218" t="s">
        <v>329</v>
      </c>
      <c r="K418" s="211" t="s">
        <v>3217</v>
      </c>
      <c r="L418" s="211"/>
      <c r="M418" s="214"/>
      <c r="N418" s="215">
        <v>3.542E-3</v>
      </c>
      <c r="O418" s="214"/>
    </row>
    <row r="419" spans="1:15" ht="46.5" customHeight="1" outlineLevel="1" x14ac:dyDescent="0.2">
      <c r="A419" s="207"/>
      <c r="B419" s="208" t="s">
        <v>3218</v>
      </c>
      <c r="C419" s="209">
        <f>VLOOKUP(I419,Аркуш4!Y:Z,2,FALSE)</f>
        <v>2</v>
      </c>
      <c r="D419" s="210">
        <v>0</v>
      </c>
      <c r="E419" s="211"/>
      <c r="F419" s="212">
        <v>0</v>
      </c>
      <c r="G419" s="211" t="s">
        <v>2538</v>
      </c>
      <c r="H419" s="211" t="s">
        <v>2740</v>
      </c>
      <c r="I419" s="213">
        <v>171255</v>
      </c>
      <c r="J419" s="218" t="s">
        <v>1424</v>
      </c>
      <c r="K419" s="211" t="s">
        <v>3219</v>
      </c>
      <c r="L419" s="211"/>
      <c r="M419" s="214"/>
      <c r="N419" s="215"/>
      <c r="O419" s="214"/>
    </row>
    <row r="420" spans="1:15" ht="46.5" customHeight="1" outlineLevel="1" x14ac:dyDescent="0.2">
      <c r="A420" s="207"/>
      <c r="B420" s="208" t="s">
        <v>3220</v>
      </c>
      <c r="C420" s="209">
        <f>VLOOKUP(I420,Аркуш4!Y:Z,2,FALSE)</f>
        <v>1</v>
      </c>
      <c r="D420" s="210">
        <v>0</v>
      </c>
      <c r="E420" s="211"/>
      <c r="F420" s="212">
        <v>0</v>
      </c>
      <c r="G420" s="211" t="s">
        <v>2546</v>
      </c>
      <c r="H420" s="211" t="s">
        <v>3221</v>
      </c>
      <c r="I420" s="213">
        <v>171269</v>
      </c>
      <c r="J420" s="27" t="s">
        <v>2148</v>
      </c>
      <c r="K420" s="211" t="s">
        <v>1561</v>
      </c>
      <c r="L420" s="211"/>
      <c r="M420" s="214"/>
      <c r="N420" s="215"/>
      <c r="O420" s="214"/>
    </row>
    <row r="421" spans="1:15" ht="46.5" customHeight="1" outlineLevel="1" x14ac:dyDescent="0.2">
      <c r="A421" s="207"/>
      <c r="B421" s="208" t="s">
        <v>3222</v>
      </c>
      <c r="C421" s="209">
        <f>VLOOKUP(I421,Аркуш4!Y:Z,2,FALSE)</f>
        <v>1</v>
      </c>
      <c r="D421" s="210">
        <v>0</v>
      </c>
      <c r="E421" s="211"/>
      <c r="F421" s="212">
        <v>0</v>
      </c>
      <c r="G421" s="211" t="s">
        <v>2546</v>
      </c>
      <c r="H421" s="211" t="s">
        <v>3221</v>
      </c>
      <c r="I421" s="213">
        <v>171274</v>
      </c>
      <c r="J421" s="27" t="s">
        <v>2146</v>
      </c>
      <c r="K421" s="211" t="s">
        <v>1544</v>
      </c>
      <c r="L421" s="211"/>
      <c r="M421" s="214"/>
      <c r="N421" s="215"/>
      <c r="O421" s="214"/>
    </row>
    <row r="422" spans="1:15" ht="46.5" customHeight="1" outlineLevel="1" x14ac:dyDescent="0.2">
      <c r="A422" s="207"/>
      <c r="B422" s="208" t="s">
        <v>3223</v>
      </c>
      <c r="C422" s="209">
        <f>VLOOKUP(I422,Аркуш4!Y:Z,2,FALSE)</f>
        <v>19</v>
      </c>
      <c r="D422" s="210">
        <v>0.24510000000000001</v>
      </c>
      <c r="E422" s="211"/>
      <c r="F422" s="212">
        <v>0</v>
      </c>
      <c r="G422" s="211" t="s">
        <v>2538</v>
      </c>
      <c r="H422" s="211" t="s">
        <v>3224</v>
      </c>
      <c r="I422" s="213">
        <v>171302</v>
      </c>
      <c r="J422" s="27" t="s">
        <v>329</v>
      </c>
      <c r="K422" s="213">
        <v>55655</v>
      </c>
      <c r="L422" s="211"/>
      <c r="M422" s="214"/>
      <c r="N422" s="215">
        <v>1.29E-2</v>
      </c>
      <c r="O422" s="214"/>
    </row>
    <row r="423" spans="1:15" ht="46.5" customHeight="1" outlineLevel="1" x14ac:dyDescent="0.2">
      <c r="A423" s="207"/>
      <c r="B423" s="208" t="s">
        <v>3225</v>
      </c>
      <c r="C423" s="209">
        <f>VLOOKUP(I423,Аркуш4!Y:Z,2,FALSE)</f>
        <v>29</v>
      </c>
      <c r="D423" s="210">
        <v>0</v>
      </c>
      <c r="E423" s="211"/>
      <c r="F423" s="212">
        <v>0</v>
      </c>
      <c r="G423" s="211" t="s">
        <v>2546</v>
      </c>
      <c r="H423" s="211" t="s">
        <v>3226</v>
      </c>
      <c r="I423" s="213">
        <v>171320</v>
      </c>
      <c r="J423" s="27" t="s">
        <v>28</v>
      </c>
      <c r="K423" s="211" t="s">
        <v>195</v>
      </c>
      <c r="L423" s="211" t="s">
        <v>2548</v>
      </c>
      <c r="M423" s="214"/>
      <c r="N423" s="215"/>
      <c r="O423" s="214"/>
    </row>
    <row r="424" spans="1:15" ht="46.5" customHeight="1" outlineLevel="1" x14ac:dyDescent="0.2">
      <c r="A424" s="207"/>
      <c r="B424" s="208" t="s">
        <v>3227</v>
      </c>
      <c r="C424" s="209">
        <f>VLOOKUP(I424,Аркуш4!Y:Z,2,FALSE)</f>
        <v>5</v>
      </c>
      <c r="D424" s="210">
        <v>0</v>
      </c>
      <c r="E424" s="211"/>
      <c r="F424" s="212">
        <v>0</v>
      </c>
      <c r="G424" s="211" t="s">
        <v>2546</v>
      </c>
      <c r="H424" s="211" t="s">
        <v>3226</v>
      </c>
      <c r="I424" s="213">
        <v>171324</v>
      </c>
      <c r="J424" s="27" t="s">
        <v>28</v>
      </c>
      <c r="K424" s="213">
        <v>18927</v>
      </c>
      <c r="L424" s="211" t="s">
        <v>2548</v>
      </c>
      <c r="M424" s="214"/>
      <c r="N424" s="215"/>
      <c r="O424" s="214"/>
    </row>
    <row r="425" spans="1:15" ht="46.5" customHeight="1" outlineLevel="1" x14ac:dyDescent="0.2">
      <c r="A425" s="207"/>
      <c r="B425" s="208" t="s">
        <v>3228</v>
      </c>
      <c r="C425" s="209">
        <f>VLOOKUP(I425,Аркуш4!Y:Z,2,FALSE)</f>
        <v>1</v>
      </c>
      <c r="D425" s="210">
        <v>0</v>
      </c>
      <c r="E425" s="211"/>
      <c r="F425" s="212">
        <v>0</v>
      </c>
      <c r="G425" s="211" t="s">
        <v>2546</v>
      </c>
      <c r="H425" s="211" t="s">
        <v>3229</v>
      </c>
      <c r="I425" s="213">
        <v>171327</v>
      </c>
      <c r="J425" s="27" t="s">
        <v>28</v>
      </c>
      <c r="K425" s="213">
        <v>55012</v>
      </c>
      <c r="L425" s="211" t="s">
        <v>2548</v>
      </c>
      <c r="M425" s="214"/>
      <c r="N425" s="215"/>
      <c r="O425" s="214"/>
    </row>
    <row r="426" spans="1:15" ht="46.5" customHeight="1" outlineLevel="1" x14ac:dyDescent="0.2">
      <c r="A426" s="207"/>
      <c r="B426" s="208" t="s">
        <v>3230</v>
      </c>
      <c r="C426" s="209">
        <f>VLOOKUP(I426,Аркуш4!Y:Z,2,FALSE)</f>
        <v>19</v>
      </c>
      <c r="D426" s="210">
        <v>0</v>
      </c>
      <c r="E426" s="211"/>
      <c r="F426" s="212">
        <v>0</v>
      </c>
      <c r="G426" s="211" t="s">
        <v>2546</v>
      </c>
      <c r="H426" s="211" t="s">
        <v>3231</v>
      </c>
      <c r="I426" s="213">
        <v>171328</v>
      </c>
      <c r="J426" s="27" t="s">
        <v>28</v>
      </c>
      <c r="K426" s="211" t="s">
        <v>200</v>
      </c>
      <c r="L426" s="211" t="s">
        <v>2548</v>
      </c>
      <c r="M426" s="214"/>
      <c r="N426" s="215"/>
      <c r="O426" s="214"/>
    </row>
    <row r="427" spans="1:15" ht="46.5" customHeight="1" outlineLevel="1" x14ac:dyDescent="0.2">
      <c r="A427" s="207"/>
      <c r="B427" s="208" t="s">
        <v>3232</v>
      </c>
      <c r="C427" s="209">
        <f>VLOOKUP(I427,Аркуш4!Y:Z,2,FALSE)</f>
        <v>2</v>
      </c>
      <c r="D427" s="210">
        <v>0</v>
      </c>
      <c r="E427" s="211"/>
      <c r="F427" s="212">
        <v>0</v>
      </c>
      <c r="G427" s="211" t="s">
        <v>2546</v>
      </c>
      <c r="H427" s="211" t="s">
        <v>3233</v>
      </c>
      <c r="I427" s="213">
        <v>171331</v>
      </c>
      <c r="J427" s="27" t="s">
        <v>28</v>
      </c>
      <c r="K427" s="213">
        <v>11290</v>
      </c>
      <c r="L427" s="211" t="s">
        <v>2548</v>
      </c>
      <c r="M427" s="214"/>
      <c r="N427" s="215"/>
      <c r="O427" s="214"/>
    </row>
    <row r="428" spans="1:15" ht="46.5" customHeight="1" outlineLevel="1" x14ac:dyDescent="0.2">
      <c r="A428" s="207"/>
      <c r="B428" s="208" t="s">
        <v>3234</v>
      </c>
      <c r="C428" s="209">
        <f>VLOOKUP(I428,Аркуш4!Y:Z,2,FALSE)</f>
        <v>4</v>
      </c>
      <c r="D428" s="210">
        <v>0</v>
      </c>
      <c r="E428" s="211"/>
      <c r="F428" s="212">
        <v>0</v>
      </c>
      <c r="G428" s="211" t="s">
        <v>2546</v>
      </c>
      <c r="H428" s="211" t="s">
        <v>3233</v>
      </c>
      <c r="I428" s="213">
        <v>171335</v>
      </c>
      <c r="J428" s="27" t="s">
        <v>28</v>
      </c>
      <c r="K428" s="213">
        <v>18935</v>
      </c>
      <c r="L428" s="211" t="s">
        <v>2548</v>
      </c>
      <c r="M428" s="214"/>
      <c r="N428" s="215"/>
      <c r="O428" s="214"/>
    </row>
    <row r="429" spans="1:15" ht="46.5" customHeight="1" outlineLevel="1" x14ac:dyDescent="0.2">
      <c r="A429" s="207"/>
      <c r="B429" s="208" t="s">
        <v>3235</v>
      </c>
      <c r="C429" s="209">
        <f>VLOOKUP(I429,Аркуш4!Y:Z,2,FALSE)</f>
        <v>6</v>
      </c>
      <c r="D429" s="210">
        <v>0</v>
      </c>
      <c r="E429" s="211"/>
      <c r="F429" s="212">
        <v>0</v>
      </c>
      <c r="G429" s="211" t="s">
        <v>2546</v>
      </c>
      <c r="H429" s="211" t="s">
        <v>3236</v>
      </c>
      <c r="I429" s="213">
        <v>171342</v>
      </c>
      <c r="J429" s="27" t="s">
        <v>28</v>
      </c>
      <c r="K429" s="213">
        <v>10754</v>
      </c>
      <c r="L429" s="211" t="s">
        <v>2548</v>
      </c>
      <c r="M429" s="214"/>
      <c r="N429" s="215"/>
      <c r="O429" s="214"/>
    </row>
    <row r="430" spans="1:15" ht="46.5" customHeight="1" outlineLevel="1" x14ac:dyDescent="0.2">
      <c r="A430" s="207"/>
      <c r="B430" s="208" t="s">
        <v>3237</v>
      </c>
      <c r="C430" s="209">
        <f>VLOOKUP(I430,Аркуш4!Y:Z,2,FALSE)</f>
        <v>26</v>
      </c>
      <c r="D430" s="210">
        <v>0.40767999999999999</v>
      </c>
      <c r="E430" s="211"/>
      <c r="F430" s="212">
        <v>0</v>
      </c>
      <c r="G430" s="211" t="s">
        <v>2546</v>
      </c>
      <c r="H430" s="211" t="s">
        <v>3238</v>
      </c>
      <c r="I430" s="213">
        <v>171343</v>
      </c>
      <c r="J430" s="27" t="s">
        <v>28</v>
      </c>
      <c r="K430" s="213">
        <v>18937</v>
      </c>
      <c r="L430" s="211" t="s">
        <v>2548</v>
      </c>
      <c r="M430" s="214"/>
      <c r="N430" s="215">
        <v>1.5679999999999999E-2</v>
      </c>
      <c r="O430" s="214"/>
    </row>
    <row r="431" spans="1:15" ht="46.5" customHeight="1" outlineLevel="1" x14ac:dyDescent="0.2">
      <c r="A431" s="207"/>
      <c r="B431" s="208" t="s">
        <v>3239</v>
      </c>
      <c r="C431" s="209">
        <f>VLOOKUP(I431,Аркуш4!Y:Z,2,FALSE)</f>
        <v>4</v>
      </c>
      <c r="D431" s="210">
        <v>0.16605600000000001</v>
      </c>
      <c r="E431" s="211"/>
      <c r="F431" s="212">
        <v>0</v>
      </c>
      <c r="G431" s="211" t="s">
        <v>2546</v>
      </c>
      <c r="H431" s="211" t="s">
        <v>3114</v>
      </c>
      <c r="I431" s="213">
        <v>171346</v>
      </c>
      <c r="J431" s="27" t="s">
        <v>28</v>
      </c>
      <c r="K431" s="213">
        <v>18929</v>
      </c>
      <c r="L431" s="211" t="s">
        <v>2548</v>
      </c>
      <c r="M431" s="214"/>
      <c r="N431" s="215">
        <v>4.1514000000000002E-2</v>
      </c>
      <c r="O431" s="214"/>
    </row>
    <row r="432" spans="1:15" ht="46.5" customHeight="1" outlineLevel="1" x14ac:dyDescent="0.2">
      <c r="A432" s="207"/>
      <c r="B432" s="208" t="s">
        <v>3240</v>
      </c>
      <c r="C432" s="209">
        <f>VLOOKUP(I432,Аркуш4!Y:Z,2,FALSE)</f>
        <v>27</v>
      </c>
      <c r="D432" s="210">
        <v>9.5904000000000003E-2</v>
      </c>
      <c r="E432" s="211"/>
      <c r="F432" s="212">
        <v>0</v>
      </c>
      <c r="G432" s="211" t="s">
        <v>2546</v>
      </c>
      <c r="H432" s="211" t="s">
        <v>2970</v>
      </c>
      <c r="I432" s="213">
        <v>167840</v>
      </c>
      <c r="J432" s="27" t="s">
        <v>1801</v>
      </c>
      <c r="K432" s="213">
        <v>10176</v>
      </c>
      <c r="L432" s="211"/>
      <c r="M432" s="214"/>
      <c r="N432" s="215">
        <v>3.552E-3</v>
      </c>
      <c r="O432" s="214"/>
    </row>
    <row r="433" spans="1:15" ht="46.5" customHeight="1" outlineLevel="1" x14ac:dyDescent="0.2">
      <c r="A433" s="207"/>
      <c r="B433" s="208" t="s">
        <v>3241</v>
      </c>
      <c r="C433" s="209">
        <f>VLOOKUP(I433,Аркуш4!Y:Z,2,FALSE)</f>
        <v>19</v>
      </c>
      <c r="D433" s="210">
        <v>8.5917999999999994E-2</v>
      </c>
      <c r="E433" s="211"/>
      <c r="F433" s="212">
        <v>0</v>
      </c>
      <c r="G433" s="211" t="s">
        <v>2538</v>
      </c>
      <c r="H433" s="211" t="s">
        <v>3242</v>
      </c>
      <c r="I433" s="213">
        <v>167841</v>
      </c>
      <c r="J433" s="27" t="s">
        <v>1801</v>
      </c>
      <c r="K433" s="213">
        <v>11060</v>
      </c>
      <c r="L433" s="211"/>
      <c r="M433" s="214"/>
      <c r="N433" s="215">
        <v>4.522E-3</v>
      </c>
      <c r="O433" s="214"/>
    </row>
    <row r="434" spans="1:15" ht="46.5" customHeight="1" outlineLevel="1" x14ac:dyDescent="0.2">
      <c r="A434" s="207"/>
      <c r="B434" s="208" t="s">
        <v>3243</v>
      </c>
      <c r="C434" s="209">
        <f>VLOOKUP(I434,Аркуш4!Y:Z,2,FALSE)</f>
        <v>94</v>
      </c>
      <c r="D434" s="210">
        <v>0.62970599999999999</v>
      </c>
      <c r="E434" s="211"/>
      <c r="F434" s="212">
        <v>0</v>
      </c>
      <c r="G434" s="211" t="s">
        <v>2538</v>
      </c>
      <c r="H434" s="211" t="s">
        <v>3244</v>
      </c>
      <c r="I434" s="213">
        <v>167848</v>
      </c>
      <c r="J434" s="27" t="s">
        <v>1801</v>
      </c>
      <c r="K434" s="213">
        <v>68624</v>
      </c>
      <c r="L434" s="211"/>
      <c r="M434" s="214"/>
      <c r="N434" s="215">
        <v>6.6990000000000001E-3</v>
      </c>
      <c r="O434" s="214"/>
    </row>
    <row r="435" spans="1:15" ht="46.5" customHeight="1" outlineLevel="1" x14ac:dyDescent="0.2">
      <c r="A435" s="207"/>
      <c r="B435" s="208" t="s">
        <v>3245</v>
      </c>
      <c r="C435" s="209">
        <f>VLOOKUP(I435,Аркуш4!Y:Z,2,FALSE)</f>
        <v>239</v>
      </c>
      <c r="D435" s="210">
        <v>1.9317174999999998</v>
      </c>
      <c r="E435" s="211"/>
      <c r="F435" s="212">
        <v>0</v>
      </c>
      <c r="G435" s="211" t="s">
        <v>2546</v>
      </c>
      <c r="H435" s="211" t="s">
        <v>3246</v>
      </c>
      <c r="I435" s="213">
        <v>167627</v>
      </c>
      <c r="J435" s="27" t="s">
        <v>28</v>
      </c>
      <c r="K435" s="213">
        <v>28039</v>
      </c>
      <c r="L435" s="211"/>
      <c r="M435" s="214"/>
      <c r="N435" s="215">
        <v>8.0824999999999994E-3</v>
      </c>
      <c r="O435" s="214"/>
    </row>
    <row r="436" spans="1:15" ht="46.5" customHeight="1" outlineLevel="1" x14ac:dyDescent="0.2">
      <c r="A436" s="207"/>
      <c r="B436" s="208" t="s">
        <v>3247</v>
      </c>
      <c r="C436" s="209">
        <f>VLOOKUP(I436,Аркуш4!Y:Z,2,FALSE)</f>
        <v>469</v>
      </c>
      <c r="D436" s="210">
        <v>0</v>
      </c>
      <c r="E436" s="211"/>
      <c r="F436" s="212">
        <v>0</v>
      </c>
      <c r="G436" s="211" t="s">
        <v>2538</v>
      </c>
      <c r="H436" s="211" t="s">
        <v>3248</v>
      </c>
      <c r="I436" s="213">
        <v>167641</v>
      </c>
      <c r="J436" s="27" t="s">
        <v>28</v>
      </c>
      <c r="K436" s="213">
        <v>28910</v>
      </c>
      <c r="L436" s="211"/>
      <c r="M436" s="214"/>
      <c r="N436" s="215"/>
      <c r="O436" s="214"/>
    </row>
    <row r="437" spans="1:15" ht="46.5" customHeight="1" outlineLevel="1" x14ac:dyDescent="0.2">
      <c r="A437" s="207"/>
      <c r="B437" s="208" t="s">
        <v>3249</v>
      </c>
      <c r="C437" s="209">
        <f>VLOOKUP(I437,Аркуш4!Y:Z,2,FALSE)</f>
        <v>66</v>
      </c>
      <c r="D437" s="210">
        <v>0.4158</v>
      </c>
      <c r="E437" s="211"/>
      <c r="F437" s="212">
        <v>0</v>
      </c>
      <c r="G437" s="211" t="s">
        <v>2546</v>
      </c>
      <c r="H437" s="211" t="s">
        <v>2587</v>
      </c>
      <c r="I437" s="213">
        <v>167654</v>
      </c>
      <c r="J437" s="27" t="s">
        <v>766</v>
      </c>
      <c r="K437" s="216">
        <v>51080</v>
      </c>
      <c r="L437" s="211"/>
      <c r="M437" s="214"/>
      <c r="N437" s="215">
        <v>6.3E-3</v>
      </c>
      <c r="O437" s="214"/>
    </row>
    <row r="438" spans="1:15" ht="46.5" customHeight="1" outlineLevel="1" x14ac:dyDescent="0.2">
      <c r="A438" s="207"/>
      <c r="B438" s="208" t="s">
        <v>3250</v>
      </c>
      <c r="C438" s="209">
        <f>VLOOKUP(I438,Аркуш4!Y:Z,2,FALSE)</f>
        <v>9</v>
      </c>
      <c r="D438" s="210">
        <v>9.3554999999999999E-2</v>
      </c>
      <c r="E438" s="211"/>
      <c r="F438" s="212">
        <v>0</v>
      </c>
      <c r="G438" s="211" t="s">
        <v>2546</v>
      </c>
      <c r="H438" s="211" t="s">
        <v>3251</v>
      </c>
      <c r="I438" s="213">
        <v>167659</v>
      </c>
      <c r="J438" s="27" t="s">
        <v>766</v>
      </c>
      <c r="K438" s="216">
        <v>52192</v>
      </c>
      <c r="L438" s="211"/>
      <c r="M438" s="214"/>
      <c r="N438" s="215">
        <v>1.0395E-2</v>
      </c>
      <c r="O438" s="214"/>
    </row>
    <row r="439" spans="1:15" ht="46.5" customHeight="1" outlineLevel="1" x14ac:dyDescent="0.2">
      <c r="A439" s="207"/>
      <c r="B439" s="208" t="s">
        <v>3252</v>
      </c>
      <c r="C439" s="209">
        <f>VLOOKUP(I439,Аркуш4!Y:Z,2,FALSE)</f>
        <v>81</v>
      </c>
      <c r="D439" s="210">
        <v>2.0249999999999999</v>
      </c>
      <c r="E439" s="211"/>
      <c r="F439" s="212">
        <v>0</v>
      </c>
      <c r="G439" s="211" t="s">
        <v>2538</v>
      </c>
      <c r="H439" s="211" t="s">
        <v>3005</v>
      </c>
      <c r="I439" s="213">
        <v>167696</v>
      </c>
      <c r="J439" s="27" t="s">
        <v>2152</v>
      </c>
      <c r="K439" s="211" t="s">
        <v>3253</v>
      </c>
      <c r="L439" s="211" t="s">
        <v>2548</v>
      </c>
      <c r="M439" s="214"/>
      <c r="N439" s="215">
        <v>2.5000000000000001E-2</v>
      </c>
      <c r="O439" s="214"/>
    </row>
    <row r="440" spans="1:15" ht="46.5" customHeight="1" outlineLevel="1" x14ac:dyDescent="0.2">
      <c r="A440" s="207"/>
      <c r="B440" s="208" t="s">
        <v>3254</v>
      </c>
      <c r="C440" s="209">
        <f>VLOOKUP(I440,Аркуш4!Y:Z,2,FALSE)</f>
        <v>151</v>
      </c>
      <c r="D440" s="210">
        <v>3.4174319999999998</v>
      </c>
      <c r="E440" s="211"/>
      <c r="F440" s="212">
        <v>0</v>
      </c>
      <c r="G440" s="211" t="s">
        <v>2538</v>
      </c>
      <c r="H440" s="211" t="s">
        <v>3255</v>
      </c>
      <c r="I440" s="213">
        <v>167613</v>
      </c>
      <c r="J440" s="27" t="s">
        <v>766</v>
      </c>
      <c r="K440" s="213">
        <v>58484</v>
      </c>
      <c r="L440" s="211"/>
      <c r="M440" s="214"/>
      <c r="N440" s="215">
        <v>2.2631999999999999E-2</v>
      </c>
      <c r="O440" s="214"/>
    </row>
    <row r="441" spans="1:15" ht="46.5" customHeight="1" outlineLevel="1" x14ac:dyDescent="0.2">
      <c r="A441" s="207"/>
      <c r="B441" s="208" t="s">
        <v>3256</v>
      </c>
      <c r="C441" s="209">
        <f>VLOOKUP(I441,Аркуш4!Y:Z,2,FALSE)</f>
        <v>15</v>
      </c>
      <c r="D441" s="210">
        <v>1.0687500000000001E-2</v>
      </c>
      <c r="E441" s="211"/>
      <c r="F441" s="212">
        <v>0</v>
      </c>
      <c r="G441" s="211" t="s">
        <v>2538</v>
      </c>
      <c r="H441" s="211" t="s">
        <v>2881</v>
      </c>
      <c r="I441" s="213">
        <v>167579</v>
      </c>
      <c r="J441" s="27" t="s">
        <v>2162</v>
      </c>
      <c r="K441" s="265">
        <v>68676</v>
      </c>
      <c r="L441" s="211"/>
      <c r="M441" s="214"/>
      <c r="N441" s="215">
        <v>7.1250000000000003E-4</v>
      </c>
      <c r="O441" s="214"/>
    </row>
    <row r="442" spans="1:15" ht="46.5" customHeight="1" outlineLevel="1" x14ac:dyDescent="0.2">
      <c r="A442" s="207"/>
      <c r="B442" s="208" t="s">
        <v>3257</v>
      </c>
      <c r="C442" s="209">
        <f>VLOOKUP(I442,Аркуш4!Y:Z,2,FALSE)</f>
        <v>87</v>
      </c>
      <c r="D442" s="210">
        <v>2.5432709999999998</v>
      </c>
      <c r="E442" s="211"/>
      <c r="F442" s="212">
        <v>0</v>
      </c>
      <c r="G442" s="211" t="s">
        <v>2546</v>
      </c>
      <c r="H442" s="211" t="s">
        <v>2587</v>
      </c>
      <c r="I442" s="213">
        <v>167580</v>
      </c>
      <c r="J442" s="27" t="s">
        <v>766</v>
      </c>
      <c r="K442" s="213">
        <v>57190</v>
      </c>
      <c r="L442" s="211"/>
      <c r="M442" s="214"/>
      <c r="N442" s="215">
        <v>2.9232999999999999E-2</v>
      </c>
      <c r="O442" s="214"/>
    </row>
    <row r="443" spans="1:15" ht="46.5" customHeight="1" outlineLevel="1" x14ac:dyDescent="0.2">
      <c r="A443" s="207"/>
      <c r="B443" s="208" t="s">
        <v>3258</v>
      </c>
      <c r="C443" s="209">
        <f>VLOOKUP(I443,Аркуш4!Y:Z,2,FALSE)</f>
        <v>90</v>
      </c>
      <c r="D443" s="210">
        <v>0.45643499999999998</v>
      </c>
      <c r="E443" s="211"/>
      <c r="F443" s="212">
        <v>0</v>
      </c>
      <c r="G443" s="211" t="s">
        <v>2538</v>
      </c>
      <c r="H443" s="211" t="s">
        <v>3259</v>
      </c>
      <c r="I443" s="213">
        <v>167582</v>
      </c>
      <c r="J443" s="27" t="s">
        <v>766</v>
      </c>
      <c r="K443" s="213">
        <v>57403</v>
      </c>
      <c r="L443" s="211"/>
      <c r="M443" s="214"/>
      <c r="N443" s="215">
        <v>5.0714999999999996E-3</v>
      </c>
      <c r="O443" s="214"/>
    </row>
    <row r="444" spans="1:15" ht="46.5" customHeight="1" outlineLevel="1" x14ac:dyDescent="0.2">
      <c r="A444" s="207"/>
      <c r="B444" s="208" t="s">
        <v>3260</v>
      </c>
      <c r="C444" s="209">
        <f>VLOOKUP(I444,Аркуш4!Y:Z,2,FALSE)</f>
        <v>7372</v>
      </c>
      <c r="D444" s="210">
        <v>6.3251759999999999</v>
      </c>
      <c r="E444" s="211"/>
      <c r="F444" s="212">
        <v>0</v>
      </c>
      <c r="G444" s="211" t="s">
        <v>2538</v>
      </c>
      <c r="H444" s="211" t="s">
        <v>3261</v>
      </c>
      <c r="I444" s="213">
        <v>167588</v>
      </c>
      <c r="J444" s="27" t="s">
        <v>2162</v>
      </c>
      <c r="K444" s="211" t="s">
        <v>1740</v>
      </c>
      <c r="L444" s="211"/>
      <c r="M444" s="214"/>
      <c r="N444" s="215">
        <v>8.5800000000000004E-4</v>
      </c>
      <c r="O444" s="214"/>
    </row>
    <row r="445" spans="1:15" ht="46.5" customHeight="1" outlineLevel="1" x14ac:dyDescent="0.2">
      <c r="A445" s="207"/>
      <c r="B445" s="208" t="s">
        <v>3262</v>
      </c>
      <c r="C445" s="209">
        <f>VLOOKUP(I445,Аркуш4!Y:Z,2,FALSE)</f>
        <v>16</v>
      </c>
      <c r="D445" s="210">
        <v>0.99607199999999996</v>
      </c>
      <c r="E445" s="211"/>
      <c r="F445" s="212">
        <v>0</v>
      </c>
      <c r="G445" s="211" t="s">
        <v>2538</v>
      </c>
      <c r="H445" s="211" t="s">
        <v>3263</v>
      </c>
      <c r="I445" s="213">
        <v>167976</v>
      </c>
      <c r="J445" s="27" t="s">
        <v>2152</v>
      </c>
      <c r="K445" s="213">
        <v>28636</v>
      </c>
      <c r="L445" s="211" t="s">
        <v>2548</v>
      </c>
      <c r="M445" s="214"/>
      <c r="N445" s="215">
        <v>6.2254499999999997E-2</v>
      </c>
      <c r="O445" s="214"/>
    </row>
    <row r="446" spans="1:15" ht="46.5" customHeight="1" outlineLevel="1" x14ac:dyDescent="0.2">
      <c r="A446" s="207"/>
      <c r="B446" s="208" t="s">
        <v>3264</v>
      </c>
      <c r="C446" s="209">
        <f>VLOOKUP(I446,Аркуш4!Y:Z,2,FALSE)</f>
        <v>10</v>
      </c>
      <c r="D446" s="210">
        <v>6.4259999999999998E-2</v>
      </c>
      <c r="E446" s="211"/>
      <c r="F446" s="212">
        <v>0</v>
      </c>
      <c r="G446" s="211" t="s">
        <v>2546</v>
      </c>
      <c r="H446" s="211" t="s">
        <v>2587</v>
      </c>
      <c r="I446" s="213">
        <v>167997</v>
      </c>
      <c r="J446" s="27" t="s">
        <v>28</v>
      </c>
      <c r="K446" s="213">
        <v>68609</v>
      </c>
      <c r="L446" s="211"/>
      <c r="M446" s="214"/>
      <c r="N446" s="215">
        <v>6.4260000000000003E-3</v>
      </c>
      <c r="O446" s="214"/>
    </row>
    <row r="447" spans="1:15" ht="46.5" customHeight="1" outlineLevel="1" x14ac:dyDescent="0.2">
      <c r="A447" s="207"/>
      <c r="B447" s="208" t="s">
        <v>3265</v>
      </c>
      <c r="C447" s="209">
        <f>VLOOKUP(I447,Аркуш4!Y:Z,2,FALSE)</f>
        <v>66</v>
      </c>
      <c r="D447" s="210">
        <v>0.90090000000000003</v>
      </c>
      <c r="E447" s="211"/>
      <c r="F447" s="212">
        <v>0</v>
      </c>
      <c r="G447" s="211" t="s">
        <v>2538</v>
      </c>
      <c r="H447" s="211" t="s">
        <v>2550</v>
      </c>
      <c r="I447" s="213">
        <v>167882</v>
      </c>
      <c r="J447" s="27" t="s">
        <v>766</v>
      </c>
      <c r="K447" s="213">
        <v>57181</v>
      </c>
      <c r="L447" s="211"/>
      <c r="M447" s="214"/>
      <c r="N447" s="215">
        <v>1.3650000000000001E-2</v>
      </c>
      <c r="O447" s="214"/>
    </row>
    <row r="448" spans="1:15" ht="46.5" customHeight="1" outlineLevel="1" x14ac:dyDescent="0.2">
      <c r="A448" s="207"/>
      <c r="B448" s="208" t="s">
        <v>3266</v>
      </c>
      <c r="C448" s="209">
        <f>VLOOKUP(I448,Аркуш4!Y:Z,2,FALSE)</f>
        <v>2</v>
      </c>
      <c r="D448" s="210">
        <v>7.8016000000000002E-2</v>
      </c>
      <c r="E448" s="211"/>
      <c r="F448" s="212">
        <v>0</v>
      </c>
      <c r="G448" s="211" t="s">
        <v>2538</v>
      </c>
      <c r="H448" s="211" t="s">
        <v>3267</v>
      </c>
      <c r="I448" s="213">
        <v>168065</v>
      </c>
      <c r="J448" s="27" t="s">
        <v>28</v>
      </c>
      <c r="K448" s="213">
        <v>18952</v>
      </c>
      <c r="L448" s="211" t="s">
        <v>2548</v>
      </c>
      <c r="M448" s="214"/>
      <c r="N448" s="215">
        <v>3.9008000000000001E-2</v>
      </c>
      <c r="O448" s="214"/>
    </row>
    <row r="449" spans="1:15" ht="46.5" customHeight="1" outlineLevel="1" x14ac:dyDescent="0.2">
      <c r="A449" s="207"/>
      <c r="B449" s="208" t="s">
        <v>3268</v>
      </c>
      <c r="C449" s="209">
        <f>VLOOKUP(I449,Аркуш4!Y:Z,2,FALSE)</f>
        <v>28</v>
      </c>
      <c r="D449" s="210">
        <v>3.8219999999999997E-2</v>
      </c>
      <c r="E449" s="211"/>
      <c r="F449" s="212">
        <v>0</v>
      </c>
      <c r="G449" s="211" t="s">
        <v>2538</v>
      </c>
      <c r="H449" s="211" t="s">
        <v>3269</v>
      </c>
      <c r="I449" s="213">
        <v>168088</v>
      </c>
      <c r="J449" s="27" t="s">
        <v>329</v>
      </c>
      <c r="K449" s="213">
        <v>55685</v>
      </c>
      <c r="L449" s="211"/>
      <c r="M449" s="214"/>
      <c r="N449" s="215">
        <v>1.3649999999999999E-3</v>
      </c>
      <c r="O449" s="214"/>
    </row>
    <row r="450" spans="1:15" ht="46.5" customHeight="1" outlineLevel="1" x14ac:dyDescent="0.2">
      <c r="A450" s="207"/>
      <c r="B450" s="208" t="s">
        <v>3270</v>
      </c>
      <c r="C450" s="209">
        <f>VLOOKUP(I450,Аркуш4!Y:Z,2,FALSE)</f>
        <v>64</v>
      </c>
      <c r="D450" s="210">
        <v>1.1200000000000001</v>
      </c>
      <c r="E450" s="211"/>
      <c r="F450" s="212">
        <v>0</v>
      </c>
      <c r="G450" s="211" t="s">
        <v>2538</v>
      </c>
      <c r="H450" s="211" t="s">
        <v>2652</v>
      </c>
      <c r="I450" s="213">
        <v>168109</v>
      </c>
      <c r="J450" s="27" t="s">
        <v>329</v>
      </c>
      <c r="K450" s="237">
        <v>55962</v>
      </c>
      <c r="L450" s="211"/>
      <c r="M450" s="214"/>
      <c r="N450" s="215">
        <v>1.7500000000000002E-2</v>
      </c>
      <c r="O450" s="214"/>
    </row>
    <row r="451" spans="1:15" ht="46.5" customHeight="1" outlineLevel="1" x14ac:dyDescent="0.2">
      <c r="A451" s="207"/>
      <c r="B451" s="208" t="s">
        <v>3271</v>
      </c>
      <c r="C451" s="209">
        <f>VLOOKUP(I451,Аркуш4!Y:Z,2,FALSE)</f>
        <v>1707</v>
      </c>
      <c r="D451" s="210">
        <v>22.962564</v>
      </c>
      <c r="E451" s="211"/>
      <c r="F451" s="212">
        <v>0</v>
      </c>
      <c r="G451" s="211" t="s">
        <v>2538</v>
      </c>
      <c r="H451" s="211" t="s">
        <v>3272</v>
      </c>
      <c r="I451" s="213">
        <v>168114</v>
      </c>
      <c r="J451" s="27" t="s">
        <v>2150</v>
      </c>
      <c r="K451" s="213">
        <v>18946</v>
      </c>
      <c r="L451" s="211" t="s">
        <v>2774</v>
      </c>
      <c r="M451" s="214"/>
      <c r="N451" s="215">
        <v>1.3452E-2</v>
      </c>
      <c r="O451" s="214"/>
    </row>
    <row r="452" spans="1:15" ht="46.5" customHeight="1" outlineLevel="1" x14ac:dyDescent="0.2">
      <c r="A452" s="207"/>
      <c r="B452" s="208" t="s">
        <v>3273</v>
      </c>
      <c r="C452" s="209">
        <f>VLOOKUP(I452,Аркуш4!Y:Z,2,FALSE)</f>
        <v>2</v>
      </c>
      <c r="D452" s="210">
        <v>0</v>
      </c>
      <c r="E452" s="211"/>
      <c r="F452" s="212">
        <v>0</v>
      </c>
      <c r="G452" s="211" t="s">
        <v>2546</v>
      </c>
      <c r="H452" s="211" t="s">
        <v>2836</v>
      </c>
      <c r="I452" s="213">
        <v>174468</v>
      </c>
      <c r="J452" s="218" t="s">
        <v>2160</v>
      </c>
      <c r="K452" s="216">
        <v>67486</v>
      </c>
      <c r="L452" s="211"/>
      <c r="M452" s="214"/>
      <c r="N452" s="215"/>
      <c r="O452" s="214"/>
    </row>
    <row r="453" spans="1:15" ht="46.5" customHeight="1" outlineLevel="1" x14ac:dyDescent="0.2">
      <c r="A453" s="207"/>
      <c r="B453" s="208" t="s">
        <v>3274</v>
      </c>
      <c r="C453" s="209">
        <f>VLOOKUP(I453,Аркуш4!Y:Z,2,FALSE)</f>
        <v>4</v>
      </c>
      <c r="D453" s="210">
        <v>0</v>
      </c>
      <c r="E453" s="211"/>
      <c r="F453" s="212">
        <v>0</v>
      </c>
      <c r="G453" s="211" t="s">
        <v>2546</v>
      </c>
      <c r="H453" s="211" t="s">
        <v>2836</v>
      </c>
      <c r="I453" s="213">
        <v>174131</v>
      </c>
      <c r="J453" s="27" t="s">
        <v>2159</v>
      </c>
      <c r="K453" s="213">
        <v>66501</v>
      </c>
      <c r="L453" s="211"/>
      <c r="M453" s="214"/>
      <c r="N453" s="215"/>
      <c r="O453" s="214"/>
    </row>
    <row r="454" spans="1:15" ht="46.5" customHeight="1" outlineLevel="1" x14ac:dyDescent="0.2">
      <c r="A454" s="207"/>
      <c r="B454" s="208" t="s">
        <v>3275</v>
      </c>
      <c r="C454" s="209">
        <f>VLOOKUP(I454,Аркуш4!Y:Z,2,FALSE)</f>
        <v>2</v>
      </c>
      <c r="D454" s="210">
        <v>2.9016E-2</v>
      </c>
      <c r="E454" s="211"/>
      <c r="F454" s="212">
        <v>0</v>
      </c>
      <c r="G454" s="211" t="s">
        <v>2546</v>
      </c>
      <c r="H454" s="211" t="s">
        <v>2836</v>
      </c>
      <c r="I454" s="213">
        <v>174132</v>
      </c>
      <c r="J454" s="218" t="s">
        <v>2159</v>
      </c>
      <c r="K454" s="213">
        <v>66500</v>
      </c>
      <c r="L454" s="211"/>
      <c r="M454" s="214"/>
      <c r="N454" s="215">
        <v>1.4508E-2</v>
      </c>
      <c r="O454" s="214"/>
    </row>
    <row r="455" spans="1:15" ht="46.5" customHeight="1" outlineLevel="1" x14ac:dyDescent="0.2">
      <c r="A455" s="207"/>
      <c r="B455" s="208" t="s">
        <v>3276</v>
      </c>
      <c r="C455" s="209">
        <f>VLOOKUP(I455,Аркуш4!Y:Z,2,FALSE)</f>
        <v>6</v>
      </c>
      <c r="D455" s="210">
        <v>0</v>
      </c>
      <c r="E455" s="211"/>
      <c r="F455" s="212">
        <v>0</v>
      </c>
      <c r="G455" s="211" t="s">
        <v>2546</v>
      </c>
      <c r="H455" s="211" t="s">
        <v>2836</v>
      </c>
      <c r="I455" s="213">
        <v>174134</v>
      </c>
      <c r="J455" s="27" t="s">
        <v>2159</v>
      </c>
      <c r="K455" s="213">
        <v>66503</v>
      </c>
      <c r="L455" s="211"/>
      <c r="M455" s="214"/>
      <c r="N455" s="215"/>
      <c r="O455" s="214"/>
    </row>
    <row r="456" spans="1:15" ht="46.5" customHeight="1" outlineLevel="1" x14ac:dyDescent="0.2">
      <c r="A456" s="207"/>
      <c r="B456" s="208" t="s">
        <v>3277</v>
      </c>
      <c r="C456" s="209">
        <f>VLOOKUP(I456,Аркуш4!Y:Z,2,FALSE)</f>
        <v>43</v>
      </c>
      <c r="D456" s="210">
        <v>0.65403</v>
      </c>
      <c r="E456" s="211"/>
      <c r="F456" s="212">
        <v>0</v>
      </c>
      <c r="G456" s="211" t="s">
        <v>2538</v>
      </c>
      <c r="H456" s="211" t="s">
        <v>3278</v>
      </c>
      <c r="I456" s="213">
        <v>174480</v>
      </c>
      <c r="J456" s="27" t="s">
        <v>766</v>
      </c>
      <c r="K456" s="211" t="s">
        <v>777</v>
      </c>
      <c r="L456" s="211"/>
      <c r="M456" s="214"/>
      <c r="N456" s="215">
        <v>1.521E-2</v>
      </c>
      <c r="O456" s="214"/>
    </row>
    <row r="457" spans="1:15" ht="46.5" customHeight="1" outlineLevel="1" x14ac:dyDescent="0.2">
      <c r="A457" s="207"/>
      <c r="B457" s="208" t="s">
        <v>3279</v>
      </c>
      <c r="C457" s="209">
        <f>VLOOKUP(I457,Аркуш4!Y:Z,2,FALSE)</f>
        <v>1</v>
      </c>
      <c r="D457" s="210">
        <v>0</v>
      </c>
      <c r="E457" s="211"/>
      <c r="F457" s="212">
        <v>0</v>
      </c>
      <c r="G457" s="211" t="s">
        <v>2546</v>
      </c>
      <c r="H457" s="211" t="s">
        <v>2836</v>
      </c>
      <c r="I457" s="213">
        <v>174481</v>
      </c>
      <c r="J457" s="27" t="s">
        <v>2142</v>
      </c>
      <c r="K457" s="211" t="s">
        <v>1442</v>
      </c>
      <c r="L457" s="211" t="s">
        <v>2587</v>
      </c>
      <c r="M457" s="214"/>
      <c r="N457" s="215"/>
      <c r="O457" s="214"/>
    </row>
    <row r="458" spans="1:15" ht="46.5" customHeight="1" outlineLevel="1" x14ac:dyDescent="0.2">
      <c r="A458" s="207"/>
      <c r="B458" s="208" t="s">
        <v>3280</v>
      </c>
      <c r="C458" s="209">
        <f>VLOOKUP(I458,Аркуш4!Y:Z,2,FALSE)</f>
        <v>38</v>
      </c>
      <c r="D458" s="210">
        <v>2.7352780000000001</v>
      </c>
      <c r="E458" s="211"/>
      <c r="F458" s="212">
        <v>0</v>
      </c>
      <c r="G458" s="211" t="s">
        <v>2538</v>
      </c>
      <c r="H458" s="211" t="s">
        <v>3281</v>
      </c>
      <c r="I458" s="213">
        <v>174113</v>
      </c>
      <c r="J458" s="27" t="s">
        <v>2150</v>
      </c>
      <c r="K458" s="213">
        <v>28006</v>
      </c>
      <c r="L458" s="211"/>
      <c r="M458" s="214"/>
      <c r="N458" s="215">
        <v>7.1981000000000003E-2</v>
      </c>
      <c r="O458" s="214"/>
    </row>
    <row r="459" spans="1:15" ht="46.5" customHeight="1" outlineLevel="1" x14ac:dyDescent="0.2">
      <c r="A459" s="207"/>
      <c r="B459" s="208" t="s">
        <v>3282</v>
      </c>
      <c r="C459" s="209">
        <f>VLOOKUP(I459,Аркуш4!Y:Z,2,FALSE)</f>
        <v>4</v>
      </c>
      <c r="D459" s="210">
        <v>0</v>
      </c>
      <c r="E459" s="211"/>
      <c r="F459" s="212">
        <v>0</v>
      </c>
      <c r="G459" s="211" t="s">
        <v>2546</v>
      </c>
      <c r="H459" s="211"/>
      <c r="I459" s="213">
        <v>174109</v>
      </c>
      <c r="J459" s="27" t="s">
        <v>2142</v>
      </c>
      <c r="K459" s="213">
        <v>26722</v>
      </c>
      <c r="L459" s="211"/>
      <c r="M459" s="214"/>
      <c r="N459" s="215"/>
      <c r="O459" s="214"/>
    </row>
    <row r="460" spans="1:15" ht="46.5" customHeight="1" outlineLevel="1" x14ac:dyDescent="0.2">
      <c r="A460" s="207"/>
      <c r="B460" s="208" t="s">
        <v>3283</v>
      </c>
      <c r="C460" s="209">
        <f>VLOOKUP(I460,Аркуш4!Y:Z,2,FALSE)</f>
        <v>1</v>
      </c>
      <c r="D460" s="210">
        <v>0</v>
      </c>
      <c r="E460" s="211"/>
      <c r="F460" s="212">
        <v>0</v>
      </c>
      <c r="G460" s="211" t="s">
        <v>2546</v>
      </c>
      <c r="H460" s="211" t="s">
        <v>3284</v>
      </c>
      <c r="I460" s="213">
        <v>174445</v>
      </c>
      <c r="J460" s="27" t="s">
        <v>2143</v>
      </c>
      <c r="K460" s="211" t="s">
        <v>1434</v>
      </c>
      <c r="L460" s="211" t="s">
        <v>2587</v>
      </c>
      <c r="M460" s="214"/>
      <c r="N460" s="215"/>
      <c r="O460" s="214"/>
    </row>
    <row r="461" spans="1:15" ht="46.5" customHeight="1" outlineLevel="1" x14ac:dyDescent="0.2">
      <c r="A461" s="207"/>
      <c r="B461" s="208" t="s">
        <v>3285</v>
      </c>
      <c r="C461" s="209">
        <f>VLOOKUP(I461,Аркуш4!Y:Z,2,FALSE)</f>
        <v>3</v>
      </c>
      <c r="D461" s="210">
        <v>3.465E-2</v>
      </c>
      <c r="E461" s="211"/>
      <c r="F461" s="212">
        <v>0</v>
      </c>
      <c r="G461" s="211" t="s">
        <v>2546</v>
      </c>
      <c r="H461" s="211" t="s">
        <v>3286</v>
      </c>
      <c r="I461" s="213">
        <v>174313</v>
      </c>
      <c r="J461" s="27" t="s">
        <v>2159</v>
      </c>
      <c r="K461" s="216">
        <v>75114</v>
      </c>
      <c r="L461" s="211"/>
      <c r="M461" s="214"/>
      <c r="N461" s="215">
        <v>1.155E-2</v>
      </c>
      <c r="O461" s="214"/>
    </row>
    <row r="462" spans="1:15" ht="46.5" customHeight="1" outlineLevel="1" x14ac:dyDescent="0.2">
      <c r="A462" s="207"/>
      <c r="B462" s="208" t="s">
        <v>3287</v>
      </c>
      <c r="C462" s="209">
        <f>VLOOKUP(I462,Аркуш4!Y:Z,2,FALSE)</f>
        <v>2</v>
      </c>
      <c r="D462" s="210">
        <v>0</v>
      </c>
      <c r="E462" s="211"/>
      <c r="F462" s="212">
        <v>0</v>
      </c>
      <c r="G462" s="211" t="s">
        <v>2546</v>
      </c>
      <c r="H462" s="211" t="s">
        <v>2836</v>
      </c>
      <c r="I462" s="213">
        <v>174314</v>
      </c>
      <c r="J462" s="27" t="s">
        <v>2159</v>
      </c>
      <c r="K462" s="216">
        <v>75111</v>
      </c>
      <c r="L462" s="211"/>
      <c r="M462" s="214"/>
      <c r="N462" s="215"/>
      <c r="O462" s="214"/>
    </row>
    <row r="463" spans="1:15" ht="46.5" customHeight="1" outlineLevel="1" x14ac:dyDescent="0.2">
      <c r="A463" s="207"/>
      <c r="B463" s="208" t="s">
        <v>3288</v>
      </c>
      <c r="C463" s="209">
        <f>VLOOKUP(I463,Аркуш4!Y:Z,2,FALSE)</f>
        <v>6</v>
      </c>
      <c r="D463" s="210">
        <v>0</v>
      </c>
      <c r="E463" s="211"/>
      <c r="F463" s="212">
        <v>0</v>
      </c>
      <c r="G463" s="211" t="s">
        <v>2546</v>
      </c>
      <c r="H463" s="211"/>
      <c r="I463" s="213">
        <v>174147</v>
      </c>
      <c r="J463" s="27" t="s">
        <v>329</v>
      </c>
      <c r="K463" s="263">
        <v>58883</v>
      </c>
      <c r="L463" s="211"/>
      <c r="M463" s="214"/>
      <c r="N463" s="215"/>
      <c r="O463" s="214"/>
    </row>
    <row r="464" spans="1:15" ht="46.5" customHeight="1" outlineLevel="1" x14ac:dyDescent="0.2">
      <c r="A464" s="207"/>
      <c r="B464" s="208" t="s">
        <v>3289</v>
      </c>
      <c r="C464" s="209">
        <f>VLOOKUP(I464,Аркуш4!Y:Z,2,FALSE)</f>
        <v>1</v>
      </c>
      <c r="D464" s="210">
        <v>0</v>
      </c>
      <c r="E464" s="211"/>
      <c r="F464" s="212">
        <v>0</v>
      </c>
      <c r="G464" s="211" t="s">
        <v>2538</v>
      </c>
      <c r="H464" s="211"/>
      <c r="I464" s="213">
        <v>174148</v>
      </c>
      <c r="J464" s="27" t="s">
        <v>329</v>
      </c>
      <c r="K464" s="262">
        <v>58889</v>
      </c>
      <c r="L464" s="211"/>
      <c r="M464" s="214"/>
      <c r="N464" s="215"/>
      <c r="O464" s="214"/>
    </row>
    <row r="465" spans="1:15" ht="46.5" customHeight="1" outlineLevel="1" x14ac:dyDescent="0.2">
      <c r="A465" s="207"/>
      <c r="B465" s="208" t="s">
        <v>3290</v>
      </c>
      <c r="C465" s="209">
        <f>VLOOKUP(I465,Аркуш4!Y:Z,2,FALSE)</f>
        <v>1</v>
      </c>
      <c r="D465" s="210">
        <v>2.2799999999999999E-3</v>
      </c>
      <c r="E465" s="211"/>
      <c r="F465" s="212">
        <v>0</v>
      </c>
      <c r="G465" s="211" t="s">
        <v>2538</v>
      </c>
      <c r="H465" s="211"/>
      <c r="I465" s="213">
        <v>174150</v>
      </c>
      <c r="J465" s="27" t="s">
        <v>329</v>
      </c>
      <c r="K465" s="240">
        <v>58836</v>
      </c>
      <c r="L465" s="211"/>
      <c r="M465" s="214"/>
      <c r="N465" s="215">
        <v>2.2799999999999999E-3</v>
      </c>
      <c r="O465" s="214"/>
    </row>
    <row r="466" spans="1:15" ht="46.5" customHeight="1" outlineLevel="1" x14ac:dyDescent="0.2">
      <c r="A466" s="207"/>
      <c r="B466" s="208" t="s">
        <v>3291</v>
      </c>
      <c r="C466" s="209">
        <f>VLOOKUP(I466,Аркуш4!Y:Z,2,FALSE)</f>
        <v>4</v>
      </c>
      <c r="D466" s="210">
        <v>0</v>
      </c>
      <c r="E466" s="211"/>
      <c r="F466" s="212">
        <v>0</v>
      </c>
      <c r="G466" s="211" t="s">
        <v>2546</v>
      </c>
      <c r="H466" s="211" t="s">
        <v>3292</v>
      </c>
      <c r="I466" s="213">
        <v>174151</v>
      </c>
      <c r="J466" s="27" t="s">
        <v>329</v>
      </c>
      <c r="K466" s="229">
        <v>56841</v>
      </c>
      <c r="L466" s="211"/>
      <c r="M466" s="214"/>
      <c r="N466" s="215"/>
      <c r="O466" s="214"/>
    </row>
    <row r="467" spans="1:15" ht="46.5" customHeight="1" outlineLevel="1" x14ac:dyDescent="0.2">
      <c r="A467" s="207"/>
      <c r="B467" s="208" t="s">
        <v>3293</v>
      </c>
      <c r="C467" s="209">
        <f>VLOOKUP(I467,Аркуш4!Y:Z,2,FALSE)</f>
        <v>125</v>
      </c>
      <c r="D467" s="210">
        <v>0.30399999999999999</v>
      </c>
      <c r="E467" s="211"/>
      <c r="F467" s="212">
        <v>0</v>
      </c>
      <c r="G467" s="211" t="s">
        <v>2546</v>
      </c>
      <c r="H467" s="211" t="s">
        <v>3294</v>
      </c>
      <c r="I467" s="213">
        <v>174167</v>
      </c>
      <c r="J467" s="27" t="s">
        <v>329</v>
      </c>
      <c r="K467" s="213">
        <v>1946</v>
      </c>
      <c r="L467" s="211"/>
      <c r="M467" s="214"/>
      <c r="N467" s="215">
        <v>2.4320000000000001E-3</v>
      </c>
      <c r="O467" s="214"/>
    </row>
    <row r="468" spans="1:15" ht="46.5" customHeight="1" outlineLevel="1" x14ac:dyDescent="0.2">
      <c r="A468" s="207"/>
      <c r="B468" s="208" t="s">
        <v>3295</v>
      </c>
      <c r="C468" s="209">
        <f>VLOOKUP(I468,Аркуш4!Y:Z,2,FALSE)</f>
        <v>21</v>
      </c>
      <c r="D468" s="210">
        <v>0</v>
      </c>
      <c r="E468" s="211"/>
      <c r="F468" s="212">
        <v>0</v>
      </c>
      <c r="G468" s="211" t="s">
        <v>2546</v>
      </c>
      <c r="H468" s="211"/>
      <c r="I468" s="213">
        <v>174170</v>
      </c>
      <c r="J468" s="27" t="s">
        <v>329</v>
      </c>
      <c r="K468" s="238">
        <v>59720</v>
      </c>
      <c r="L468" s="211"/>
      <c r="M468" s="214"/>
      <c r="N468" s="215"/>
      <c r="O468" s="214"/>
    </row>
    <row r="469" spans="1:15" ht="46.5" customHeight="1" outlineLevel="1" x14ac:dyDescent="0.2">
      <c r="A469" s="207"/>
      <c r="B469" s="208" t="s">
        <v>3296</v>
      </c>
      <c r="C469" s="209">
        <f>VLOOKUP(I469,Аркуш4!Y:Z,2,FALSE)</f>
        <v>43</v>
      </c>
      <c r="D469" s="210">
        <v>0.91564200000000007</v>
      </c>
      <c r="E469" s="211"/>
      <c r="F469" s="212">
        <v>0</v>
      </c>
      <c r="G469" s="211" t="s">
        <v>2538</v>
      </c>
      <c r="H469" s="211" t="s">
        <v>3297</v>
      </c>
      <c r="I469" s="213">
        <v>174234</v>
      </c>
      <c r="J469" s="27" t="s">
        <v>766</v>
      </c>
      <c r="K469" s="216">
        <v>52453</v>
      </c>
      <c r="L469" s="211"/>
      <c r="M469" s="214"/>
      <c r="N469" s="215">
        <v>2.1294E-2</v>
      </c>
      <c r="O469" s="214"/>
    </row>
    <row r="470" spans="1:15" ht="46.5" customHeight="1" outlineLevel="1" x14ac:dyDescent="0.2">
      <c r="A470" s="207"/>
      <c r="B470" s="208" t="s">
        <v>3298</v>
      </c>
      <c r="C470" s="209">
        <f>VLOOKUP(I470,Аркуш4!Y:Z,2,FALSE)</f>
        <v>12</v>
      </c>
      <c r="D470" s="210">
        <v>0</v>
      </c>
      <c r="E470" s="211"/>
      <c r="F470" s="212">
        <v>0</v>
      </c>
      <c r="G470" s="211" t="s">
        <v>2546</v>
      </c>
      <c r="H470" s="211" t="s">
        <v>3299</v>
      </c>
      <c r="I470" s="213">
        <v>174260</v>
      </c>
      <c r="J470" s="27" t="s">
        <v>28</v>
      </c>
      <c r="K470" s="216">
        <v>58700</v>
      </c>
      <c r="L470" s="211"/>
      <c r="M470" s="214"/>
      <c r="N470" s="215"/>
      <c r="O470" s="214"/>
    </row>
    <row r="471" spans="1:15" ht="46.5" customHeight="1" outlineLevel="1" x14ac:dyDescent="0.2">
      <c r="A471" s="207"/>
      <c r="B471" s="208" t="s">
        <v>3300</v>
      </c>
      <c r="C471" s="209">
        <f>VLOOKUP(I471,Аркуш4!Y:Z,2,FALSE)</f>
        <v>1</v>
      </c>
      <c r="D471" s="210">
        <v>0.18704999999999999</v>
      </c>
      <c r="E471" s="211"/>
      <c r="F471" s="212">
        <v>0</v>
      </c>
      <c r="G471" s="211" t="s">
        <v>2546</v>
      </c>
      <c r="H471" s="211" t="s">
        <v>2836</v>
      </c>
      <c r="I471" s="213">
        <v>174431</v>
      </c>
      <c r="J471" s="27" t="s">
        <v>2146</v>
      </c>
      <c r="K471" s="211" t="s">
        <v>3301</v>
      </c>
      <c r="L471" s="211"/>
      <c r="M471" s="214"/>
      <c r="N471" s="215">
        <v>0.18704999999999999</v>
      </c>
      <c r="O471" s="214"/>
    </row>
    <row r="472" spans="1:15" ht="46.5" customHeight="1" outlineLevel="1" x14ac:dyDescent="0.2">
      <c r="A472" s="207"/>
      <c r="B472" s="208" t="s">
        <v>3302</v>
      </c>
      <c r="C472" s="209">
        <f>VLOOKUP(I472,Аркуш4!Y:Z,2,FALSE)</f>
        <v>145</v>
      </c>
      <c r="D472" s="210">
        <v>2.0097</v>
      </c>
      <c r="E472" s="211"/>
      <c r="F472" s="212">
        <v>0</v>
      </c>
      <c r="G472" s="211" t="s">
        <v>2538</v>
      </c>
      <c r="H472" s="211" t="s">
        <v>2836</v>
      </c>
      <c r="I472" s="213">
        <v>174523</v>
      </c>
      <c r="J472" s="218" t="s">
        <v>2158</v>
      </c>
      <c r="K472" s="229">
        <v>75054</v>
      </c>
      <c r="L472" s="211"/>
      <c r="M472" s="214"/>
      <c r="N472" s="215">
        <v>1.3860000000000001E-2</v>
      </c>
      <c r="O472" s="214"/>
    </row>
    <row r="473" spans="1:15" ht="46.5" customHeight="1" outlineLevel="1" x14ac:dyDescent="0.2">
      <c r="A473" s="207"/>
      <c r="B473" s="208" t="s">
        <v>3303</v>
      </c>
      <c r="C473" s="209">
        <f>VLOOKUP(I473,Аркуш4!Y:Z,2,FALSE)</f>
        <v>104</v>
      </c>
      <c r="D473" s="210">
        <v>0</v>
      </c>
      <c r="E473" s="211"/>
      <c r="F473" s="212">
        <v>0</v>
      </c>
      <c r="G473" s="211" t="s">
        <v>2538</v>
      </c>
      <c r="H473" s="211"/>
      <c r="I473" s="213">
        <v>174553</v>
      </c>
      <c r="J473" s="27" t="s">
        <v>28</v>
      </c>
      <c r="K473" s="213">
        <v>28912</v>
      </c>
      <c r="L473" s="211"/>
      <c r="M473" s="214"/>
      <c r="N473" s="215"/>
      <c r="O473" s="214"/>
    </row>
    <row r="474" spans="1:15" ht="46.5" customHeight="1" outlineLevel="1" x14ac:dyDescent="0.2">
      <c r="A474" s="207"/>
      <c r="B474" s="208" t="s">
        <v>3304</v>
      </c>
      <c r="C474" s="209">
        <f>VLOOKUP(I474,Аркуш4!Y:Z,2,FALSE)</f>
        <v>4565</v>
      </c>
      <c r="D474" s="210">
        <v>0</v>
      </c>
      <c r="E474" s="211"/>
      <c r="F474" s="212">
        <v>0</v>
      </c>
      <c r="G474" s="211" t="s">
        <v>2538</v>
      </c>
      <c r="H474" s="211" t="s">
        <v>3305</v>
      </c>
      <c r="I474" s="213">
        <v>174548</v>
      </c>
      <c r="J474" s="27" t="s">
        <v>28</v>
      </c>
      <c r="K474" s="213">
        <v>33323</v>
      </c>
      <c r="L474" s="211"/>
      <c r="M474" s="214"/>
      <c r="N474" s="215"/>
      <c r="O474" s="214"/>
    </row>
    <row r="475" spans="1:15" ht="46.5" customHeight="1" outlineLevel="1" x14ac:dyDescent="0.2">
      <c r="A475" s="207"/>
      <c r="B475" s="208" t="s">
        <v>3306</v>
      </c>
      <c r="C475" s="209">
        <f>VLOOKUP(I475,Аркуш4!Y:Z,2,FALSE)</f>
        <v>215</v>
      </c>
      <c r="D475" s="210">
        <v>0</v>
      </c>
      <c r="E475" s="211"/>
      <c r="F475" s="212">
        <v>0</v>
      </c>
      <c r="G475" s="211" t="s">
        <v>2538</v>
      </c>
      <c r="H475" s="211" t="s">
        <v>3307</v>
      </c>
      <c r="I475" s="213">
        <v>174549</v>
      </c>
      <c r="J475" s="27" t="s">
        <v>28</v>
      </c>
      <c r="K475" s="213">
        <v>70012</v>
      </c>
      <c r="L475" s="211"/>
      <c r="M475" s="214"/>
      <c r="N475" s="215"/>
      <c r="O475" s="214"/>
    </row>
    <row r="476" spans="1:15" ht="46.5" customHeight="1" outlineLevel="1" x14ac:dyDescent="0.2">
      <c r="A476" s="207"/>
      <c r="B476" s="208" t="s">
        <v>3308</v>
      </c>
      <c r="C476" s="209">
        <f>VLOOKUP(I476,Аркуш4!Y:Z,2,FALSE)</f>
        <v>1103</v>
      </c>
      <c r="D476" s="210">
        <v>0</v>
      </c>
      <c r="E476" s="211"/>
      <c r="F476" s="212">
        <v>0</v>
      </c>
      <c r="G476" s="211" t="s">
        <v>2546</v>
      </c>
      <c r="H476" s="211"/>
      <c r="I476" s="213">
        <v>174552</v>
      </c>
      <c r="J476" s="27" t="s">
        <v>28</v>
      </c>
      <c r="K476" s="213">
        <v>33310</v>
      </c>
      <c r="L476" s="211"/>
      <c r="M476" s="214"/>
      <c r="N476" s="215"/>
      <c r="O476" s="214"/>
    </row>
    <row r="477" spans="1:15" ht="46.5" customHeight="1" outlineLevel="1" x14ac:dyDescent="0.2">
      <c r="A477" s="207"/>
      <c r="B477" s="208" t="s">
        <v>3309</v>
      </c>
      <c r="C477" s="209">
        <f>VLOOKUP(I477,Аркуш4!Y:Z,2,FALSE)</f>
        <v>45</v>
      </c>
      <c r="D477" s="210">
        <v>0</v>
      </c>
      <c r="E477" s="211"/>
      <c r="F477" s="212">
        <v>0</v>
      </c>
      <c r="G477" s="211" t="s">
        <v>2538</v>
      </c>
      <c r="H477" s="211"/>
      <c r="I477" s="213">
        <v>174551</v>
      </c>
      <c r="J477" s="27" t="s">
        <v>28</v>
      </c>
      <c r="K477" s="213">
        <v>33643</v>
      </c>
      <c r="L477" s="211"/>
      <c r="M477" s="214"/>
      <c r="N477" s="215"/>
      <c r="O477" s="214"/>
    </row>
    <row r="478" spans="1:15" ht="46.5" customHeight="1" outlineLevel="1" x14ac:dyDescent="0.2">
      <c r="A478" s="207"/>
      <c r="B478" s="208" t="s">
        <v>3310</v>
      </c>
      <c r="C478" s="209">
        <f>VLOOKUP(I478,Аркуш4!Y:Z,2,FALSE)</f>
        <v>899</v>
      </c>
      <c r="D478" s="210">
        <v>0</v>
      </c>
      <c r="E478" s="211"/>
      <c r="F478" s="212">
        <v>0</v>
      </c>
      <c r="G478" s="211" t="s">
        <v>2546</v>
      </c>
      <c r="H478" s="211"/>
      <c r="I478" s="213">
        <v>174633</v>
      </c>
      <c r="J478" s="27" t="s">
        <v>28</v>
      </c>
      <c r="K478" s="213">
        <v>33700</v>
      </c>
      <c r="L478" s="211"/>
      <c r="M478" s="214"/>
      <c r="N478" s="215"/>
      <c r="O478" s="214"/>
    </row>
    <row r="479" spans="1:15" ht="46.5" customHeight="1" outlineLevel="1" x14ac:dyDescent="0.2">
      <c r="A479" s="207"/>
      <c r="B479" s="208" t="s">
        <v>3311</v>
      </c>
      <c r="C479" s="209">
        <f>VLOOKUP(I479,Аркуш4!Y:Z,2,FALSE)</f>
        <v>6</v>
      </c>
      <c r="D479" s="210">
        <v>0</v>
      </c>
      <c r="E479" s="211"/>
      <c r="F479" s="212">
        <v>0</v>
      </c>
      <c r="G479" s="211" t="s">
        <v>2546</v>
      </c>
      <c r="H479" s="211"/>
      <c r="I479" s="213">
        <v>174577</v>
      </c>
      <c r="J479" s="27" t="s">
        <v>766</v>
      </c>
      <c r="K479" s="266">
        <v>59431</v>
      </c>
      <c r="L479" s="211"/>
      <c r="M479" s="214"/>
      <c r="N479" s="215"/>
      <c r="O479" s="214"/>
    </row>
    <row r="480" spans="1:15" ht="46.5" customHeight="1" outlineLevel="1" x14ac:dyDescent="0.2">
      <c r="A480" s="207"/>
      <c r="B480" s="208" t="s">
        <v>3312</v>
      </c>
      <c r="C480" s="209">
        <f>VLOOKUP(I480,Аркуш4!Y:Z,2,FALSE)</f>
        <v>1598</v>
      </c>
      <c r="D480" s="210">
        <v>5.593</v>
      </c>
      <c r="E480" s="211"/>
      <c r="F480" s="212">
        <v>0</v>
      </c>
      <c r="G480" s="211" t="s">
        <v>2546</v>
      </c>
      <c r="H480" s="211" t="s">
        <v>3313</v>
      </c>
      <c r="I480" s="213">
        <v>174579</v>
      </c>
      <c r="J480" s="27" t="s">
        <v>28</v>
      </c>
      <c r="K480" s="229">
        <v>33003</v>
      </c>
      <c r="L480" s="211"/>
      <c r="M480" s="214"/>
      <c r="N480" s="215">
        <v>3.5000000000000001E-3</v>
      </c>
      <c r="O480" s="214"/>
    </row>
    <row r="481" spans="1:15" ht="46.5" customHeight="1" outlineLevel="1" x14ac:dyDescent="0.2">
      <c r="A481" s="207"/>
      <c r="B481" s="208" t="s">
        <v>3314</v>
      </c>
      <c r="C481" s="209">
        <f>VLOOKUP(I481,Аркуш4!Y:Z,2,FALSE)</f>
        <v>552</v>
      </c>
      <c r="D481" s="210">
        <v>2.513808</v>
      </c>
      <c r="E481" s="211"/>
      <c r="F481" s="212">
        <v>0</v>
      </c>
      <c r="G481" s="211" t="s">
        <v>2546</v>
      </c>
      <c r="H481" s="211" t="s">
        <v>3315</v>
      </c>
      <c r="I481" s="213">
        <v>174580</v>
      </c>
      <c r="J481" s="27" t="s">
        <v>28</v>
      </c>
      <c r="K481" s="213">
        <v>33004</v>
      </c>
      <c r="L481" s="211"/>
      <c r="M481" s="214"/>
      <c r="N481" s="215">
        <v>4.5539999999999999E-3</v>
      </c>
      <c r="O481" s="214"/>
    </row>
    <row r="482" spans="1:15" ht="46.5" customHeight="1" outlineLevel="1" x14ac:dyDescent="0.2">
      <c r="A482" s="207"/>
      <c r="B482" s="208" t="s">
        <v>3316</v>
      </c>
      <c r="C482" s="209">
        <f>VLOOKUP(I482,Аркуш4!Y:Z,2,FALSE)</f>
        <v>456</v>
      </c>
      <c r="D482" s="210">
        <v>1.2996000000000001</v>
      </c>
      <c r="E482" s="211"/>
      <c r="F482" s="212">
        <v>0</v>
      </c>
      <c r="G482" s="211" t="s">
        <v>2546</v>
      </c>
      <c r="H482" s="211" t="s">
        <v>3317</v>
      </c>
      <c r="I482" s="213">
        <v>174581</v>
      </c>
      <c r="J482" s="27" t="s">
        <v>28</v>
      </c>
      <c r="K482" s="213">
        <v>33011</v>
      </c>
      <c r="L482" s="211"/>
      <c r="M482" s="214"/>
      <c r="N482" s="215">
        <v>2.8500000000000001E-3</v>
      </c>
      <c r="O482" s="214"/>
    </row>
    <row r="483" spans="1:15" ht="46.5" customHeight="1" outlineLevel="1" x14ac:dyDescent="0.2">
      <c r="A483" s="207"/>
      <c r="B483" s="208" t="s">
        <v>3318</v>
      </c>
      <c r="C483" s="209">
        <f>VLOOKUP(I483,Аркуш4!Y:Z,2,FALSE)</f>
        <v>4</v>
      </c>
      <c r="D483" s="210">
        <v>0</v>
      </c>
      <c r="E483" s="211"/>
      <c r="F483" s="212">
        <v>0</v>
      </c>
      <c r="G483" s="211" t="s">
        <v>2546</v>
      </c>
      <c r="H483" s="211" t="s">
        <v>3319</v>
      </c>
      <c r="I483" s="213">
        <v>174582</v>
      </c>
      <c r="J483" s="27" t="s">
        <v>28</v>
      </c>
      <c r="K483" s="213">
        <v>33032</v>
      </c>
      <c r="L483" s="211"/>
      <c r="M483" s="214"/>
      <c r="N483" s="215"/>
      <c r="O483" s="214"/>
    </row>
    <row r="484" spans="1:15" ht="46.5" customHeight="1" outlineLevel="1" x14ac:dyDescent="0.2">
      <c r="A484" s="207"/>
      <c r="B484" s="208" t="s">
        <v>3320</v>
      </c>
      <c r="C484" s="209">
        <f>VLOOKUP(I484,Аркуш4!Y:Z,2,FALSE)</f>
        <v>15</v>
      </c>
      <c r="D484" s="210">
        <v>0.14399999999999999</v>
      </c>
      <c r="E484" s="211"/>
      <c r="F484" s="212">
        <v>0</v>
      </c>
      <c r="G484" s="211" t="s">
        <v>2538</v>
      </c>
      <c r="H484" s="211" t="s">
        <v>3321</v>
      </c>
      <c r="I484" s="213">
        <v>169160</v>
      </c>
      <c r="J484" s="27" t="s">
        <v>329</v>
      </c>
      <c r="K484" s="267">
        <v>55936</v>
      </c>
      <c r="L484" s="211"/>
      <c r="M484" s="214"/>
      <c r="N484" s="215">
        <v>9.5999999999999992E-3</v>
      </c>
      <c r="O484" s="214"/>
    </row>
    <row r="485" spans="1:15" ht="46.5" customHeight="1" outlineLevel="1" x14ac:dyDescent="0.2">
      <c r="A485" s="207"/>
      <c r="B485" s="208" t="s">
        <v>3322</v>
      </c>
      <c r="C485" s="209">
        <f>VLOOKUP(I485,Аркуш4!Y:Z,2,FALSE)</f>
        <v>2</v>
      </c>
      <c r="D485" s="210">
        <v>1.1999999999999999E-3</v>
      </c>
      <c r="E485" s="211"/>
      <c r="F485" s="212">
        <v>0</v>
      </c>
      <c r="G485" s="211" t="s">
        <v>2546</v>
      </c>
      <c r="H485" s="211"/>
      <c r="I485" s="213">
        <v>169181</v>
      </c>
      <c r="J485" s="218" t="s">
        <v>329</v>
      </c>
      <c r="K485" s="268">
        <v>59220</v>
      </c>
      <c r="L485" s="211"/>
      <c r="M485" s="214"/>
      <c r="N485" s="215">
        <v>5.9999999999999995E-4</v>
      </c>
      <c r="O485" s="214"/>
    </row>
    <row r="486" spans="1:15" ht="46.5" customHeight="1" outlineLevel="1" x14ac:dyDescent="0.2">
      <c r="A486" s="207"/>
      <c r="B486" s="208" t="s">
        <v>3323</v>
      </c>
      <c r="C486" s="209">
        <f>VLOOKUP(I486,Аркуш4!Y:Z,2,FALSE)</f>
        <v>28</v>
      </c>
      <c r="D486" s="210">
        <v>1.6799999999999999E-2</v>
      </c>
      <c r="E486" s="211"/>
      <c r="F486" s="212">
        <v>0</v>
      </c>
      <c r="G486" s="211" t="s">
        <v>2546</v>
      </c>
      <c r="H486" s="211"/>
      <c r="I486" s="213">
        <v>169182</v>
      </c>
      <c r="J486" s="27" t="s">
        <v>329</v>
      </c>
      <c r="K486" s="269">
        <v>59220</v>
      </c>
      <c r="L486" s="211"/>
      <c r="M486" s="214"/>
      <c r="N486" s="215">
        <v>5.9999999999999995E-4</v>
      </c>
      <c r="O486" s="214"/>
    </row>
    <row r="487" spans="1:15" ht="46.5" customHeight="1" outlineLevel="1" x14ac:dyDescent="0.2">
      <c r="A487" s="207"/>
      <c r="B487" s="208" t="s">
        <v>3324</v>
      </c>
      <c r="C487" s="209">
        <f>VLOOKUP(I487,Аркуш4!Y:Z,2,FALSE)</f>
        <v>8</v>
      </c>
      <c r="D487" s="210">
        <v>4.5261999999999997E-2</v>
      </c>
      <c r="E487" s="211"/>
      <c r="F487" s="212">
        <v>0</v>
      </c>
      <c r="G487" s="211" t="s">
        <v>2538</v>
      </c>
      <c r="H487" s="211" t="s">
        <v>2984</v>
      </c>
      <c r="I487" s="213">
        <v>169201</v>
      </c>
      <c r="J487" s="27" t="s">
        <v>329</v>
      </c>
      <c r="K487" s="213">
        <v>58775</v>
      </c>
      <c r="L487" s="211"/>
      <c r="M487" s="214"/>
      <c r="N487" s="215">
        <v>5.6577499999999996E-3</v>
      </c>
      <c r="O487" s="214"/>
    </row>
    <row r="488" spans="1:15" ht="46.5" customHeight="1" outlineLevel="1" x14ac:dyDescent="0.2">
      <c r="A488" s="207"/>
      <c r="B488" s="208" t="s">
        <v>3325</v>
      </c>
      <c r="C488" s="209">
        <f>VLOOKUP(I488,Аркуш4!Y:Z,2,FALSE)</f>
        <v>8</v>
      </c>
      <c r="D488" s="210">
        <v>0</v>
      </c>
      <c r="E488" s="211"/>
      <c r="F488" s="212">
        <v>0</v>
      </c>
      <c r="G488" s="211" t="s">
        <v>2546</v>
      </c>
      <c r="H488" s="211" t="s">
        <v>2984</v>
      </c>
      <c r="I488" s="213">
        <v>169202</v>
      </c>
      <c r="J488" s="27" t="s">
        <v>329</v>
      </c>
      <c r="K488" s="213">
        <v>58776</v>
      </c>
      <c r="L488" s="211"/>
      <c r="M488" s="214"/>
      <c r="N488" s="215"/>
      <c r="O488" s="214"/>
    </row>
    <row r="489" spans="1:15" ht="46.5" customHeight="1" outlineLevel="1" x14ac:dyDescent="0.2">
      <c r="A489" s="207"/>
      <c r="B489" s="208" t="s">
        <v>3326</v>
      </c>
      <c r="C489" s="209">
        <f>VLOOKUP(I489,Аркуш4!Y:Z,2,FALSE)</f>
        <v>56</v>
      </c>
      <c r="D489" s="210">
        <v>2.1839999999999998E-2</v>
      </c>
      <c r="E489" s="211"/>
      <c r="F489" s="212">
        <v>0</v>
      </c>
      <c r="G489" s="211" t="s">
        <v>2538</v>
      </c>
      <c r="H489" s="211" t="s">
        <v>2655</v>
      </c>
      <c r="I489" s="213">
        <v>169203</v>
      </c>
      <c r="J489" s="27" t="s">
        <v>329</v>
      </c>
      <c r="K489" s="213">
        <v>58766</v>
      </c>
      <c r="L489" s="211"/>
      <c r="M489" s="214"/>
      <c r="N489" s="215">
        <v>3.8999999999999999E-4</v>
      </c>
      <c r="O489" s="214"/>
    </row>
    <row r="490" spans="1:15" ht="46.5" customHeight="1" outlineLevel="1" x14ac:dyDescent="0.2">
      <c r="A490" s="207"/>
      <c r="B490" s="208" t="s">
        <v>3327</v>
      </c>
      <c r="C490" s="209">
        <f>VLOOKUP(I490,Аркуш4!Y:Z,2,FALSE)</f>
        <v>9</v>
      </c>
      <c r="D490" s="210">
        <v>6.6703499999999999E-2</v>
      </c>
      <c r="E490" s="211"/>
      <c r="F490" s="212">
        <v>0</v>
      </c>
      <c r="G490" s="211" t="s">
        <v>2546</v>
      </c>
      <c r="H490" s="211"/>
      <c r="I490" s="213">
        <v>169204</v>
      </c>
      <c r="J490" s="27" t="s">
        <v>329</v>
      </c>
      <c r="K490" s="213">
        <v>58753</v>
      </c>
      <c r="L490" s="211"/>
      <c r="M490" s="214"/>
      <c r="N490" s="215">
        <v>7.4114999999999997E-3</v>
      </c>
      <c r="O490" s="214"/>
    </row>
    <row r="491" spans="1:15" ht="46.5" customHeight="1" outlineLevel="1" x14ac:dyDescent="0.2">
      <c r="A491" s="207"/>
      <c r="B491" s="208" t="s">
        <v>3328</v>
      </c>
      <c r="C491" s="209">
        <f>VLOOKUP(I491,Аркуш4!Y:Z,2,FALSE)</f>
        <v>13</v>
      </c>
      <c r="D491" s="210">
        <v>0</v>
      </c>
      <c r="E491" s="211"/>
      <c r="F491" s="212">
        <v>0</v>
      </c>
      <c r="G491" s="211" t="s">
        <v>2538</v>
      </c>
      <c r="H491" s="211" t="s">
        <v>3329</v>
      </c>
      <c r="I491" s="213">
        <v>169205</v>
      </c>
      <c r="J491" s="27" t="s">
        <v>329</v>
      </c>
      <c r="K491" s="213">
        <v>58751</v>
      </c>
      <c r="L491" s="211"/>
      <c r="M491" s="214"/>
      <c r="N491" s="215"/>
      <c r="O491" s="214"/>
    </row>
    <row r="492" spans="1:15" ht="46.5" customHeight="1" outlineLevel="1" x14ac:dyDescent="0.2">
      <c r="A492" s="207"/>
      <c r="B492" s="208" t="s">
        <v>3330</v>
      </c>
      <c r="C492" s="209">
        <f>VLOOKUP(I492,Аркуш4!Y:Z,2,FALSE)</f>
        <v>18</v>
      </c>
      <c r="D492" s="210">
        <v>1.1115E-2</v>
      </c>
      <c r="E492" s="211"/>
      <c r="F492" s="212">
        <v>0</v>
      </c>
      <c r="G492" s="211" t="s">
        <v>2538</v>
      </c>
      <c r="H492" s="211" t="s">
        <v>2877</v>
      </c>
      <c r="I492" s="213">
        <v>169216</v>
      </c>
      <c r="J492" s="27" t="s">
        <v>329</v>
      </c>
      <c r="K492" s="213">
        <v>58021</v>
      </c>
      <c r="L492" s="211"/>
      <c r="M492" s="214"/>
      <c r="N492" s="215">
        <v>6.1749999999999999E-4</v>
      </c>
      <c r="O492" s="214"/>
    </row>
    <row r="493" spans="1:15" ht="46.5" customHeight="1" outlineLevel="1" x14ac:dyDescent="0.2">
      <c r="A493" s="207"/>
      <c r="B493" s="208" t="s">
        <v>3331</v>
      </c>
      <c r="C493" s="209">
        <f>VLOOKUP(I493,Аркуш4!Y:Z,2,FALSE)</f>
        <v>10</v>
      </c>
      <c r="D493" s="210">
        <v>1.8749999999999999E-2</v>
      </c>
      <c r="E493" s="211"/>
      <c r="F493" s="212">
        <v>0</v>
      </c>
      <c r="G493" s="211" t="s">
        <v>2538</v>
      </c>
      <c r="H493" s="211" t="s">
        <v>3332</v>
      </c>
      <c r="I493" s="213">
        <v>169112</v>
      </c>
      <c r="J493" s="27" t="s">
        <v>329</v>
      </c>
      <c r="K493" s="270">
        <v>59570</v>
      </c>
      <c r="L493" s="211"/>
      <c r="M493" s="214"/>
      <c r="N493" s="215">
        <v>1.8749999999999999E-3</v>
      </c>
      <c r="O493" s="214"/>
    </row>
    <row r="494" spans="1:15" ht="46.5" customHeight="1" outlineLevel="1" x14ac:dyDescent="0.2">
      <c r="A494" s="207"/>
      <c r="B494" s="208" t="s">
        <v>3333</v>
      </c>
      <c r="C494" s="209">
        <f>VLOOKUP(I494,Аркуш4!Y:Z,2,FALSE)</f>
        <v>270</v>
      </c>
      <c r="D494" s="210">
        <v>0.2406375</v>
      </c>
      <c r="E494" s="211"/>
      <c r="F494" s="212">
        <v>0</v>
      </c>
      <c r="G494" s="211" t="s">
        <v>2538</v>
      </c>
      <c r="H494" s="211" t="s">
        <v>3334</v>
      </c>
      <c r="I494" s="213">
        <v>169113</v>
      </c>
      <c r="J494" s="27" t="s">
        <v>329</v>
      </c>
      <c r="K494" s="213">
        <v>59574</v>
      </c>
      <c r="L494" s="211"/>
      <c r="M494" s="214"/>
      <c r="N494" s="215">
        <v>8.9125000000000001E-4</v>
      </c>
      <c r="O494" s="214"/>
    </row>
    <row r="495" spans="1:15" ht="46.5" customHeight="1" outlineLevel="1" x14ac:dyDescent="0.2">
      <c r="A495" s="207"/>
      <c r="B495" s="208" t="s">
        <v>3335</v>
      </c>
      <c r="C495" s="209">
        <f>VLOOKUP(I495,Аркуш4!Y:Z,2,FALSE)</f>
        <v>72</v>
      </c>
      <c r="D495" s="210">
        <v>0</v>
      </c>
      <c r="E495" s="211"/>
      <c r="F495" s="212">
        <v>0</v>
      </c>
      <c r="G495" s="211" t="s">
        <v>2538</v>
      </c>
      <c r="H495" s="211" t="s">
        <v>3336</v>
      </c>
      <c r="I495" s="213">
        <v>169115</v>
      </c>
      <c r="J495" s="27" t="s">
        <v>329</v>
      </c>
      <c r="K495" s="211" t="s">
        <v>701</v>
      </c>
      <c r="L495" s="211"/>
      <c r="M495" s="214"/>
      <c r="N495" s="215"/>
      <c r="O495" s="214"/>
    </row>
    <row r="496" spans="1:15" ht="46.5" customHeight="1" outlineLevel="1" x14ac:dyDescent="0.2">
      <c r="A496" s="207"/>
      <c r="B496" s="208" t="s">
        <v>3337</v>
      </c>
      <c r="C496" s="209">
        <f>VLOOKUP(I496,Аркуш4!Y:Z,2,FALSE)</f>
        <v>76</v>
      </c>
      <c r="D496" s="210">
        <v>5.1375999999999998E-2</v>
      </c>
      <c r="E496" s="211"/>
      <c r="F496" s="212">
        <v>0</v>
      </c>
      <c r="G496" s="211" t="s">
        <v>2538</v>
      </c>
      <c r="H496" s="211" t="s">
        <v>2602</v>
      </c>
      <c r="I496" s="213">
        <v>169116</v>
      </c>
      <c r="J496" s="27" t="s">
        <v>329</v>
      </c>
      <c r="K496" s="271">
        <v>59586</v>
      </c>
      <c r="L496" s="211"/>
      <c r="M496" s="214"/>
      <c r="N496" s="215">
        <v>6.7599999999999995E-4</v>
      </c>
      <c r="O496" s="214"/>
    </row>
    <row r="497" spans="1:15" ht="46.5" customHeight="1" outlineLevel="1" x14ac:dyDescent="0.2">
      <c r="A497" s="207"/>
      <c r="B497" s="208" t="s">
        <v>3338</v>
      </c>
      <c r="C497" s="209">
        <f>VLOOKUP(I497,Аркуш4!Y:Z,2,FALSE)</f>
        <v>1</v>
      </c>
      <c r="D497" s="210">
        <v>1.2096000000000001E-2</v>
      </c>
      <c r="E497" s="211"/>
      <c r="F497" s="212">
        <v>0</v>
      </c>
      <c r="G497" s="211" t="s">
        <v>2538</v>
      </c>
      <c r="H497" s="211" t="s">
        <v>3267</v>
      </c>
      <c r="I497" s="213">
        <v>169124</v>
      </c>
      <c r="J497" s="27" t="s">
        <v>28</v>
      </c>
      <c r="K497" s="211" t="s">
        <v>55</v>
      </c>
      <c r="L497" s="211" t="s">
        <v>2548</v>
      </c>
      <c r="M497" s="214"/>
      <c r="N497" s="215">
        <v>1.2096000000000001E-2</v>
      </c>
      <c r="O497" s="214"/>
    </row>
    <row r="498" spans="1:15" ht="46.5" customHeight="1" outlineLevel="1" x14ac:dyDescent="0.2">
      <c r="A498" s="207"/>
      <c r="B498" s="208" t="s">
        <v>3339</v>
      </c>
      <c r="C498" s="209">
        <f>VLOOKUP(I498,Аркуш4!Y:Z,2,FALSE)</f>
        <v>4</v>
      </c>
      <c r="D498" s="210">
        <v>4.4019999999999997E-2</v>
      </c>
      <c r="E498" s="211"/>
      <c r="F498" s="212">
        <v>0</v>
      </c>
      <c r="G498" s="211" t="s">
        <v>2546</v>
      </c>
      <c r="H498" s="211" t="s">
        <v>2832</v>
      </c>
      <c r="I498" s="213">
        <v>169133</v>
      </c>
      <c r="J498" s="27" t="s">
        <v>329</v>
      </c>
      <c r="K498" s="213">
        <v>56825</v>
      </c>
      <c r="L498" s="211"/>
      <c r="M498" s="214"/>
      <c r="N498" s="215">
        <v>1.1004999999999999E-2</v>
      </c>
      <c r="O498" s="214"/>
    </row>
    <row r="499" spans="1:15" ht="46.5" customHeight="1" outlineLevel="1" x14ac:dyDescent="0.2">
      <c r="A499" s="207"/>
      <c r="B499" s="208" t="s">
        <v>3340</v>
      </c>
      <c r="C499" s="209">
        <f>VLOOKUP(I499,Аркуш4!Y:Z,2,FALSE)</f>
        <v>17</v>
      </c>
      <c r="D499" s="210">
        <v>0</v>
      </c>
      <c r="E499" s="211"/>
      <c r="F499" s="212">
        <v>0</v>
      </c>
      <c r="G499" s="211" t="s">
        <v>2538</v>
      </c>
      <c r="H499" s="211" t="s">
        <v>2602</v>
      </c>
      <c r="I499" s="213">
        <v>169135</v>
      </c>
      <c r="J499" s="218" t="s">
        <v>329</v>
      </c>
      <c r="K499" s="272">
        <v>57561</v>
      </c>
      <c r="L499" s="211"/>
      <c r="M499" s="214"/>
      <c r="N499" s="215"/>
      <c r="O499" s="214"/>
    </row>
    <row r="500" spans="1:15" ht="46.5" customHeight="1" outlineLevel="1" x14ac:dyDescent="0.2">
      <c r="A500" s="207"/>
      <c r="B500" s="208" t="s">
        <v>3341</v>
      </c>
      <c r="C500" s="209">
        <f>VLOOKUP(I500,Аркуш4!Y:Z,2,FALSE)</f>
        <v>14</v>
      </c>
      <c r="D500" s="210">
        <v>0.20128499999999999</v>
      </c>
      <c r="E500" s="211"/>
      <c r="F500" s="212">
        <v>0</v>
      </c>
      <c r="G500" s="211" t="s">
        <v>2538</v>
      </c>
      <c r="H500" s="211" t="s">
        <v>2606</v>
      </c>
      <c r="I500" s="213">
        <v>169137</v>
      </c>
      <c r="J500" s="27" t="s">
        <v>329</v>
      </c>
      <c r="K500" s="213">
        <v>57250</v>
      </c>
      <c r="L500" s="211"/>
      <c r="M500" s="214"/>
      <c r="N500" s="215">
        <v>1.43775E-2</v>
      </c>
      <c r="O500" s="214"/>
    </row>
    <row r="501" spans="1:15" ht="46.5" customHeight="1" outlineLevel="1" x14ac:dyDescent="0.2">
      <c r="A501" s="207"/>
      <c r="B501" s="208" t="s">
        <v>3342</v>
      </c>
      <c r="C501" s="209">
        <f>VLOOKUP(I501,Аркуш4!Y:Z,2,FALSE)</f>
        <v>13</v>
      </c>
      <c r="D501" s="210">
        <v>0.116064</v>
      </c>
      <c r="E501" s="211"/>
      <c r="F501" s="212">
        <v>0</v>
      </c>
      <c r="G501" s="211" t="s">
        <v>2546</v>
      </c>
      <c r="H501" s="211" t="s">
        <v>2587</v>
      </c>
      <c r="I501" s="213">
        <v>169138</v>
      </c>
      <c r="J501" s="27" t="s">
        <v>329</v>
      </c>
      <c r="K501" s="213">
        <v>57254</v>
      </c>
      <c r="L501" s="211"/>
      <c r="M501" s="214"/>
      <c r="N501" s="215">
        <v>8.9280000000000002E-3</v>
      </c>
      <c r="O501" s="214"/>
    </row>
    <row r="502" spans="1:15" ht="46.5" customHeight="1" outlineLevel="1" x14ac:dyDescent="0.2">
      <c r="A502" s="207"/>
      <c r="B502" s="208" t="s">
        <v>3343</v>
      </c>
      <c r="C502" s="209">
        <f>VLOOKUP(I502,Аркуш4!Y:Z,2,FALSE)</f>
        <v>21</v>
      </c>
      <c r="D502" s="210">
        <v>0.315</v>
      </c>
      <c r="E502" s="211"/>
      <c r="F502" s="212">
        <v>0</v>
      </c>
      <c r="G502" s="211" t="s">
        <v>2538</v>
      </c>
      <c r="H502" s="211" t="s">
        <v>3344</v>
      </c>
      <c r="I502" s="213">
        <v>169150</v>
      </c>
      <c r="J502" s="27" t="s">
        <v>329</v>
      </c>
      <c r="K502" s="273">
        <v>55944</v>
      </c>
      <c r="L502" s="211"/>
      <c r="M502" s="214"/>
      <c r="N502" s="215">
        <v>1.4999999999999999E-2</v>
      </c>
      <c r="O502" s="214"/>
    </row>
    <row r="503" spans="1:15" ht="46.5" customHeight="1" outlineLevel="1" x14ac:dyDescent="0.2">
      <c r="A503" s="207"/>
      <c r="B503" s="208" t="s">
        <v>3345</v>
      </c>
      <c r="C503" s="209">
        <f>VLOOKUP(I503,Аркуш4!Y:Z,2,FALSE)</f>
        <v>62</v>
      </c>
      <c r="D503" s="210">
        <v>3.5712000000000001E-2</v>
      </c>
      <c r="E503" s="211"/>
      <c r="F503" s="212">
        <v>0</v>
      </c>
      <c r="G503" s="211" t="s">
        <v>2538</v>
      </c>
      <c r="H503" s="211" t="s">
        <v>3346</v>
      </c>
      <c r="I503" s="213">
        <v>169337</v>
      </c>
      <c r="J503" s="27" t="s">
        <v>329</v>
      </c>
      <c r="K503" s="213">
        <v>55609</v>
      </c>
      <c r="L503" s="211"/>
      <c r="M503" s="214"/>
      <c r="N503" s="215">
        <v>5.7600000000000001E-4</v>
      </c>
      <c r="O503" s="214"/>
    </row>
    <row r="504" spans="1:15" ht="46.5" customHeight="1" outlineLevel="1" x14ac:dyDescent="0.2">
      <c r="A504" s="207"/>
      <c r="B504" s="208" t="s">
        <v>3347</v>
      </c>
      <c r="C504" s="209">
        <f>VLOOKUP(I504,Аркуш4!Y:Z,2,FALSE)</f>
        <v>5</v>
      </c>
      <c r="D504" s="210">
        <v>0</v>
      </c>
      <c r="E504" s="211"/>
      <c r="F504" s="212">
        <v>0</v>
      </c>
      <c r="G504" s="211" t="s">
        <v>2538</v>
      </c>
      <c r="H504" s="211" t="s">
        <v>2635</v>
      </c>
      <c r="I504" s="213">
        <v>169340</v>
      </c>
      <c r="J504" s="27" t="s">
        <v>329</v>
      </c>
      <c r="K504" s="213">
        <v>57557</v>
      </c>
      <c r="L504" s="211"/>
      <c r="M504" s="214"/>
      <c r="N504" s="215"/>
      <c r="O504" s="214"/>
    </row>
    <row r="505" spans="1:15" ht="46.5" customHeight="1" outlineLevel="1" x14ac:dyDescent="0.2">
      <c r="A505" s="207"/>
      <c r="B505" s="208" t="s">
        <v>3348</v>
      </c>
      <c r="C505" s="209">
        <f>VLOOKUP(I505,Аркуш4!Y:Z,2,FALSE)</f>
        <v>1</v>
      </c>
      <c r="D505" s="210">
        <v>2.3199999999999998E-2</v>
      </c>
      <c r="E505" s="211"/>
      <c r="F505" s="212">
        <v>0</v>
      </c>
      <c r="G505" s="211" t="s">
        <v>2546</v>
      </c>
      <c r="H505" s="211"/>
      <c r="I505" s="213">
        <v>169342</v>
      </c>
      <c r="J505" s="27" t="s">
        <v>766</v>
      </c>
      <c r="K505" s="216">
        <v>53069</v>
      </c>
      <c r="L505" s="211"/>
      <c r="M505" s="214"/>
      <c r="N505" s="215">
        <v>2.3199999999999998E-2</v>
      </c>
      <c r="O505" s="214"/>
    </row>
    <row r="506" spans="1:15" ht="46.5" customHeight="1" outlineLevel="1" x14ac:dyDescent="0.2">
      <c r="A506" s="207"/>
      <c r="B506" s="208" t="s">
        <v>3349</v>
      </c>
      <c r="C506" s="209">
        <f>VLOOKUP(I506,Аркуш4!Y:Z,2,FALSE)</f>
        <v>117</v>
      </c>
      <c r="D506" s="210">
        <v>0.18953999999999999</v>
      </c>
      <c r="E506" s="211"/>
      <c r="F506" s="212">
        <v>0</v>
      </c>
      <c r="G506" s="211" t="s">
        <v>2538</v>
      </c>
      <c r="H506" s="211" t="s">
        <v>3350</v>
      </c>
      <c r="I506" s="213">
        <v>169348</v>
      </c>
      <c r="J506" s="27" t="s">
        <v>329</v>
      </c>
      <c r="K506" s="213">
        <v>56265</v>
      </c>
      <c r="L506" s="211"/>
      <c r="M506" s="214"/>
      <c r="N506" s="215">
        <v>1.6199999999999999E-3</v>
      </c>
      <c r="O506" s="214"/>
    </row>
    <row r="507" spans="1:15" ht="46.5" customHeight="1" outlineLevel="1" x14ac:dyDescent="0.2">
      <c r="A507" s="207"/>
      <c r="B507" s="208" t="s">
        <v>3351</v>
      </c>
      <c r="C507" s="209">
        <f>VLOOKUP(I507,Аркуш4!Y:Z,2,FALSE)</f>
        <v>11</v>
      </c>
      <c r="D507" s="210">
        <v>1.7600000000000001E-2</v>
      </c>
      <c r="E507" s="211"/>
      <c r="F507" s="212">
        <v>0</v>
      </c>
      <c r="G507" s="211" t="s">
        <v>2538</v>
      </c>
      <c r="H507" s="211" t="s">
        <v>2587</v>
      </c>
      <c r="I507" s="213">
        <v>169371</v>
      </c>
      <c r="J507" s="27" t="s">
        <v>329</v>
      </c>
      <c r="K507" s="216">
        <v>34094</v>
      </c>
      <c r="L507" s="211"/>
      <c r="M507" s="214"/>
      <c r="N507" s="215">
        <v>1.6000000000000001E-3</v>
      </c>
      <c r="O507" s="214"/>
    </row>
    <row r="508" spans="1:15" ht="46.5" customHeight="1" outlineLevel="1" x14ac:dyDescent="0.2">
      <c r="A508" s="207"/>
      <c r="B508" s="208" t="s">
        <v>3352</v>
      </c>
      <c r="C508" s="209">
        <f>VLOOKUP(I508,Аркуш4!Y:Z,2,FALSE)</f>
        <v>16</v>
      </c>
      <c r="D508" s="210">
        <v>0.11113199999999999</v>
      </c>
      <c r="E508" s="211"/>
      <c r="F508" s="212">
        <v>0</v>
      </c>
      <c r="G508" s="211" t="s">
        <v>2538</v>
      </c>
      <c r="H508" s="211"/>
      <c r="I508" s="213">
        <v>169468</v>
      </c>
      <c r="J508" s="27" t="s">
        <v>329</v>
      </c>
      <c r="K508" s="213">
        <v>57556</v>
      </c>
      <c r="L508" s="211"/>
      <c r="M508" s="214"/>
      <c r="N508" s="215">
        <v>6.9457499999999997E-3</v>
      </c>
      <c r="O508" s="214"/>
    </row>
    <row r="509" spans="1:15" ht="46.5" customHeight="1" outlineLevel="1" x14ac:dyDescent="0.2">
      <c r="A509" s="207"/>
      <c r="B509" s="208" t="s">
        <v>3353</v>
      </c>
      <c r="C509" s="209">
        <f>VLOOKUP(I509,Аркуш4!Y:Z,2,FALSE)</f>
        <v>30</v>
      </c>
      <c r="D509" s="210">
        <v>1.1761200000000001</v>
      </c>
      <c r="E509" s="211"/>
      <c r="F509" s="212">
        <v>0</v>
      </c>
      <c r="G509" s="211" t="s">
        <v>2546</v>
      </c>
      <c r="H509" s="211" t="s">
        <v>2587</v>
      </c>
      <c r="I509" s="213">
        <v>169483</v>
      </c>
      <c r="J509" s="27" t="s">
        <v>28</v>
      </c>
      <c r="K509" s="216">
        <v>58423</v>
      </c>
      <c r="L509" s="211"/>
      <c r="M509" s="214"/>
      <c r="N509" s="215">
        <v>3.9204000000000003E-2</v>
      </c>
      <c r="O509" s="214"/>
    </row>
    <row r="510" spans="1:15" ht="46.5" customHeight="1" outlineLevel="1" x14ac:dyDescent="0.2">
      <c r="A510" s="207"/>
      <c r="B510" s="208" t="s">
        <v>3354</v>
      </c>
      <c r="C510" s="209">
        <f>VLOOKUP(I510,Аркуш4!Y:Z,2,FALSE)</f>
        <v>6</v>
      </c>
      <c r="D510" s="210">
        <v>6.2073000000000003E-2</v>
      </c>
      <c r="E510" s="211"/>
      <c r="F510" s="212">
        <v>0</v>
      </c>
      <c r="G510" s="211" t="s">
        <v>2546</v>
      </c>
      <c r="H510" s="211"/>
      <c r="I510" s="213">
        <v>169255</v>
      </c>
      <c r="J510" s="27" t="s">
        <v>28</v>
      </c>
      <c r="K510" s="216">
        <v>62005</v>
      </c>
      <c r="L510" s="211"/>
      <c r="M510" s="214"/>
      <c r="N510" s="215">
        <v>1.0345500000000001E-2</v>
      </c>
      <c r="O510" s="214"/>
    </row>
    <row r="511" spans="1:15" ht="46.5" customHeight="1" outlineLevel="1" x14ac:dyDescent="0.2">
      <c r="A511" s="207"/>
      <c r="B511" s="208" t="s">
        <v>3355</v>
      </c>
      <c r="C511" s="209">
        <f>VLOOKUP(I511,Аркуш4!Y:Z,2,FALSE)</f>
        <v>8</v>
      </c>
      <c r="D511" s="210">
        <v>0</v>
      </c>
      <c r="E511" s="211"/>
      <c r="F511" s="212">
        <v>0</v>
      </c>
      <c r="G511" s="211" t="s">
        <v>2546</v>
      </c>
      <c r="H511" s="211" t="s">
        <v>3356</v>
      </c>
      <c r="I511" s="213">
        <v>169260</v>
      </c>
      <c r="J511" s="27" t="s">
        <v>28</v>
      </c>
      <c r="K511" s="213">
        <v>58424</v>
      </c>
      <c r="L511" s="211"/>
      <c r="M511" s="214"/>
      <c r="N511" s="215"/>
      <c r="O511" s="214"/>
    </row>
    <row r="512" spans="1:15" ht="46.5" customHeight="1" outlineLevel="1" x14ac:dyDescent="0.2">
      <c r="A512" s="207"/>
      <c r="B512" s="208" t="s">
        <v>3357</v>
      </c>
      <c r="C512" s="209">
        <f>VLOOKUP(I512,Аркуш4!Y:Z,2,FALSE)</f>
        <v>12</v>
      </c>
      <c r="D512" s="210">
        <v>0</v>
      </c>
      <c r="E512" s="211"/>
      <c r="F512" s="212">
        <v>0</v>
      </c>
      <c r="G512" s="211" t="s">
        <v>2546</v>
      </c>
      <c r="H512" s="211" t="s">
        <v>2602</v>
      </c>
      <c r="I512" s="213">
        <v>169262</v>
      </c>
      <c r="J512" s="27" t="s">
        <v>1774</v>
      </c>
      <c r="K512" s="216">
        <v>58416</v>
      </c>
      <c r="L512" s="211"/>
      <c r="M512" s="214"/>
      <c r="N512" s="215"/>
      <c r="O512" s="214"/>
    </row>
    <row r="513" spans="1:15" ht="46.5" customHeight="1" outlineLevel="1" x14ac:dyDescent="0.2">
      <c r="A513" s="207"/>
      <c r="B513" s="208" t="s">
        <v>3358</v>
      </c>
      <c r="C513" s="209">
        <f>VLOOKUP(I513,Аркуш4!Y:Z,2,FALSE)</f>
        <v>24</v>
      </c>
      <c r="D513" s="210">
        <v>0.10216800000000001</v>
      </c>
      <c r="E513" s="211"/>
      <c r="F513" s="212">
        <v>0</v>
      </c>
      <c r="G513" s="211" t="s">
        <v>2546</v>
      </c>
      <c r="H513" s="211"/>
      <c r="I513" s="213">
        <v>169269</v>
      </c>
      <c r="J513" s="27" t="s">
        <v>2150</v>
      </c>
      <c r="K513" s="216">
        <v>58278</v>
      </c>
      <c r="L513" s="211"/>
      <c r="M513" s="214"/>
      <c r="N513" s="215">
        <v>4.2570000000000004E-3</v>
      </c>
      <c r="O513" s="214"/>
    </row>
    <row r="514" spans="1:15" ht="46.5" customHeight="1" outlineLevel="1" x14ac:dyDescent="0.2">
      <c r="A514" s="207"/>
      <c r="B514" s="208" t="s">
        <v>3359</v>
      </c>
      <c r="C514" s="209">
        <f>VLOOKUP(I514,Аркуш4!Y:Z,2,FALSE)</f>
        <v>13</v>
      </c>
      <c r="D514" s="210">
        <v>4.2060719999999998</v>
      </c>
      <c r="E514" s="211"/>
      <c r="F514" s="212">
        <v>0</v>
      </c>
      <c r="G514" s="211" t="s">
        <v>2538</v>
      </c>
      <c r="H514" s="211" t="s">
        <v>3360</v>
      </c>
      <c r="I514" s="213">
        <v>172721</v>
      </c>
      <c r="J514" s="27" t="s">
        <v>2142</v>
      </c>
      <c r="K514" s="229">
        <v>26724</v>
      </c>
      <c r="L514" s="211"/>
      <c r="M514" s="214"/>
      <c r="N514" s="215">
        <v>0.323544</v>
      </c>
      <c r="O514" s="214"/>
    </row>
    <row r="515" spans="1:15" ht="46.5" customHeight="1" outlineLevel="1" x14ac:dyDescent="0.2">
      <c r="A515" s="207"/>
      <c r="B515" s="208" t="s">
        <v>3361</v>
      </c>
      <c r="C515" s="209">
        <f>VLOOKUP(I515,Аркуш4!Y:Z,2,FALSE)</f>
        <v>135</v>
      </c>
      <c r="D515" s="210">
        <v>9.1125000000000012E-2</v>
      </c>
      <c r="E515" s="211"/>
      <c r="F515" s="212">
        <v>0</v>
      </c>
      <c r="G515" s="211" t="s">
        <v>2546</v>
      </c>
      <c r="H515" s="211" t="s">
        <v>2641</v>
      </c>
      <c r="I515" s="274">
        <v>444</v>
      </c>
      <c r="J515" s="27" t="s">
        <v>28</v>
      </c>
      <c r="K515" s="213">
        <v>2841</v>
      </c>
      <c r="L515" s="211" t="s">
        <v>3362</v>
      </c>
      <c r="M515" s="214"/>
      <c r="N515" s="215">
        <v>6.7500000000000004E-4</v>
      </c>
      <c r="O515" s="214"/>
    </row>
    <row r="516" spans="1:15" ht="46.5" customHeight="1" outlineLevel="1" x14ac:dyDescent="0.2">
      <c r="A516" s="207"/>
      <c r="B516" s="208" t="s">
        <v>3363</v>
      </c>
      <c r="C516" s="209">
        <f>VLOOKUP(I516,Аркуш4!Y:Z,2,FALSE)</f>
        <v>138</v>
      </c>
      <c r="D516" s="210">
        <v>0.35397000000000001</v>
      </c>
      <c r="E516" s="211"/>
      <c r="F516" s="212">
        <v>0</v>
      </c>
      <c r="G516" s="211" t="s">
        <v>2546</v>
      </c>
      <c r="H516" s="211" t="s">
        <v>2641</v>
      </c>
      <c r="I516" s="274">
        <v>333</v>
      </c>
      <c r="J516" s="27" t="s">
        <v>28</v>
      </c>
      <c r="K516" s="213">
        <v>2843</v>
      </c>
      <c r="L516" s="211" t="s">
        <v>3362</v>
      </c>
      <c r="M516" s="214"/>
      <c r="N516" s="215">
        <v>2.565E-3</v>
      </c>
      <c r="O516" s="214"/>
    </row>
    <row r="517" spans="1:15" ht="46.5" customHeight="1" outlineLevel="1" x14ac:dyDescent="0.2">
      <c r="A517" s="207"/>
      <c r="B517" s="208" t="s">
        <v>3364</v>
      </c>
      <c r="C517" s="209">
        <f>VLOOKUP(I517,Аркуш4!Y:Z,2,FALSE)</f>
        <v>6</v>
      </c>
      <c r="D517" s="210">
        <v>8.6400000000000005E-2</v>
      </c>
      <c r="E517" s="211"/>
      <c r="F517" s="212">
        <v>0</v>
      </c>
      <c r="G517" s="211" t="s">
        <v>2546</v>
      </c>
      <c r="H517" s="211"/>
      <c r="I517" s="213">
        <v>169664</v>
      </c>
      <c r="J517" s="27" t="s">
        <v>329</v>
      </c>
      <c r="K517" s="211" t="s">
        <v>500</v>
      </c>
      <c r="L517" s="211"/>
      <c r="M517" s="214"/>
      <c r="N517" s="215">
        <v>1.44E-2</v>
      </c>
      <c r="O517" s="214"/>
    </row>
    <row r="518" spans="1:15" ht="46.5" customHeight="1" outlineLevel="1" x14ac:dyDescent="0.2">
      <c r="A518" s="207"/>
      <c r="B518" s="208" t="s">
        <v>3365</v>
      </c>
      <c r="C518" s="209">
        <f>VLOOKUP(I518,Аркуш4!Y:Z,2,FALSE)</f>
        <v>10</v>
      </c>
      <c r="D518" s="210">
        <v>0.14399999999999999</v>
      </c>
      <c r="E518" s="211"/>
      <c r="F518" s="212">
        <v>0</v>
      </c>
      <c r="G518" s="211" t="s">
        <v>2546</v>
      </c>
      <c r="H518" s="211"/>
      <c r="I518" s="213">
        <v>169665</v>
      </c>
      <c r="J518" s="27" t="s">
        <v>329</v>
      </c>
      <c r="K518" s="211" t="s">
        <v>502</v>
      </c>
      <c r="L518" s="211"/>
      <c r="M518" s="214"/>
      <c r="N518" s="215">
        <v>1.44E-2</v>
      </c>
      <c r="O518" s="214"/>
    </row>
    <row r="519" spans="1:15" ht="46.5" customHeight="1" outlineLevel="1" x14ac:dyDescent="0.2">
      <c r="A519" s="207"/>
      <c r="B519" s="208" t="s">
        <v>3366</v>
      </c>
      <c r="C519" s="209">
        <f>VLOOKUP(I519,Аркуш4!Y:Z,2,FALSE)</f>
        <v>1</v>
      </c>
      <c r="D519" s="210">
        <v>1.35E-2</v>
      </c>
      <c r="E519" s="211"/>
      <c r="F519" s="212">
        <v>0</v>
      </c>
      <c r="G519" s="211" t="s">
        <v>2546</v>
      </c>
      <c r="H519" s="211"/>
      <c r="I519" s="213">
        <v>169666</v>
      </c>
      <c r="J519" s="27" t="s">
        <v>329</v>
      </c>
      <c r="K519" s="211" t="s">
        <v>505</v>
      </c>
      <c r="L519" s="211"/>
      <c r="M519" s="214"/>
      <c r="N519" s="215">
        <v>1.35E-2</v>
      </c>
      <c r="O519" s="214"/>
    </row>
    <row r="520" spans="1:15" ht="46.5" customHeight="1" outlineLevel="1" x14ac:dyDescent="0.2">
      <c r="A520" s="207"/>
      <c r="B520" s="208" t="s">
        <v>3367</v>
      </c>
      <c r="C520" s="209">
        <f>VLOOKUP(I520,Аркуш4!Y:Z,2,FALSE)</f>
        <v>1</v>
      </c>
      <c r="D520" s="210">
        <v>1.3103999999999999E-2</v>
      </c>
      <c r="E520" s="211"/>
      <c r="F520" s="212">
        <v>0</v>
      </c>
      <c r="G520" s="211" t="s">
        <v>2546</v>
      </c>
      <c r="H520" s="211" t="s">
        <v>2606</v>
      </c>
      <c r="I520" s="213">
        <v>169678</v>
      </c>
      <c r="J520" s="27" t="s">
        <v>329</v>
      </c>
      <c r="K520" s="211" t="s">
        <v>527</v>
      </c>
      <c r="L520" s="211"/>
      <c r="M520" s="214"/>
      <c r="N520" s="215">
        <v>1.3103999999999999E-2</v>
      </c>
      <c r="O520" s="214"/>
    </row>
    <row r="521" spans="1:15" ht="46.5" customHeight="1" outlineLevel="1" x14ac:dyDescent="0.2">
      <c r="A521" s="207"/>
      <c r="B521" s="208" t="s">
        <v>3368</v>
      </c>
      <c r="C521" s="209">
        <f>VLOOKUP(I521,Аркуш4!Y:Z,2,FALSE)</f>
        <v>3</v>
      </c>
      <c r="D521" s="210">
        <v>0</v>
      </c>
      <c r="E521" s="211"/>
      <c r="F521" s="212">
        <v>0</v>
      </c>
      <c r="G521" s="211" t="s">
        <v>2546</v>
      </c>
      <c r="H521" s="211" t="s">
        <v>2606</v>
      </c>
      <c r="I521" s="213">
        <v>169680</v>
      </c>
      <c r="J521" s="27" t="s">
        <v>329</v>
      </c>
      <c r="K521" s="211" t="s">
        <v>530</v>
      </c>
      <c r="L521" s="211"/>
      <c r="M521" s="214"/>
      <c r="N521" s="215"/>
      <c r="O521" s="214"/>
    </row>
    <row r="522" spans="1:15" ht="46.5" customHeight="1" outlineLevel="1" x14ac:dyDescent="0.2">
      <c r="A522" s="207"/>
      <c r="B522" s="208" t="s">
        <v>3369</v>
      </c>
      <c r="C522" s="209">
        <f>VLOOKUP(I522,Аркуш4!Y:Z,2,FALSE)</f>
        <v>1</v>
      </c>
      <c r="D522" s="210">
        <v>0</v>
      </c>
      <c r="E522" s="211"/>
      <c r="F522" s="212">
        <v>0</v>
      </c>
      <c r="G522" s="211" t="s">
        <v>2546</v>
      </c>
      <c r="H522" s="211" t="s">
        <v>2606</v>
      </c>
      <c r="I522" s="213">
        <v>169686</v>
      </c>
      <c r="J522" s="218" t="s">
        <v>329</v>
      </c>
      <c r="K522" s="211" t="s">
        <v>3370</v>
      </c>
      <c r="L522" s="211"/>
      <c r="M522" s="214"/>
      <c r="N522" s="215"/>
      <c r="O522" s="214"/>
    </row>
    <row r="523" spans="1:15" ht="46.5" customHeight="1" outlineLevel="1" x14ac:dyDescent="0.2">
      <c r="A523" s="207"/>
      <c r="B523" s="208" t="s">
        <v>3371</v>
      </c>
      <c r="C523" s="209">
        <f>VLOOKUP(I523,Аркуш4!Y:Z,2,FALSE)</f>
        <v>11</v>
      </c>
      <c r="D523" s="210">
        <v>0.15839999999999999</v>
      </c>
      <c r="E523" s="211"/>
      <c r="F523" s="212">
        <v>0</v>
      </c>
      <c r="G523" s="211" t="s">
        <v>2546</v>
      </c>
      <c r="H523" s="211" t="s">
        <v>2606</v>
      </c>
      <c r="I523" s="213">
        <v>169687</v>
      </c>
      <c r="J523" s="27" t="s">
        <v>329</v>
      </c>
      <c r="K523" s="211" t="s">
        <v>473</v>
      </c>
      <c r="L523" s="211"/>
      <c r="M523" s="214"/>
      <c r="N523" s="215">
        <v>1.44E-2</v>
      </c>
      <c r="O523" s="214"/>
    </row>
    <row r="524" spans="1:15" ht="46.5" customHeight="1" outlineLevel="1" x14ac:dyDescent="0.2">
      <c r="A524" s="207"/>
      <c r="B524" s="208" t="s">
        <v>3372</v>
      </c>
      <c r="C524" s="209">
        <f>VLOOKUP(I524,Аркуш4!Y:Z,2,FALSE)</f>
        <v>6</v>
      </c>
      <c r="D524" s="210">
        <v>9.9000000000000005E-2</v>
      </c>
      <c r="E524" s="211"/>
      <c r="F524" s="212">
        <v>0</v>
      </c>
      <c r="G524" s="211" t="s">
        <v>2546</v>
      </c>
      <c r="H524" s="211" t="s">
        <v>2606</v>
      </c>
      <c r="I524" s="213">
        <v>169702</v>
      </c>
      <c r="J524" s="27" t="s">
        <v>329</v>
      </c>
      <c r="K524" s="211" t="s">
        <v>463</v>
      </c>
      <c r="L524" s="211"/>
      <c r="M524" s="214"/>
      <c r="N524" s="215">
        <v>1.6500000000000001E-2</v>
      </c>
      <c r="O524" s="214"/>
    </row>
    <row r="525" spans="1:15" ht="46.5" customHeight="1" outlineLevel="1" x14ac:dyDescent="0.2">
      <c r="A525" s="207"/>
      <c r="B525" s="208" t="s">
        <v>3373</v>
      </c>
      <c r="C525" s="209">
        <f>VLOOKUP(I525,Аркуш4!Y:Z,2,FALSE)</f>
        <v>10</v>
      </c>
      <c r="D525" s="210">
        <v>0.16500000000000001</v>
      </c>
      <c r="E525" s="211"/>
      <c r="F525" s="212">
        <v>0</v>
      </c>
      <c r="G525" s="211" t="s">
        <v>2538</v>
      </c>
      <c r="H525" s="211" t="s">
        <v>3374</v>
      </c>
      <c r="I525" s="213">
        <v>169703</v>
      </c>
      <c r="J525" s="27" t="s">
        <v>329</v>
      </c>
      <c r="K525" s="211" t="s">
        <v>465</v>
      </c>
      <c r="L525" s="211"/>
      <c r="M525" s="214"/>
      <c r="N525" s="215">
        <v>1.6500000000000001E-2</v>
      </c>
      <c r="O525" s="214"/>
    </row>
    <row r="526" spans="1:15" ht="46.5" customHeight="1" outlineLevel="1" x14ac:dyDescent="0.2">
      <c r="A526" s="207"/>
      <c r="B526" s="208" t="s">
        <v>3375</v>
      </c>
      <c r="C526" s="209">
        <f>VLOOKUP(I526,Аркуш4!Y:Z,2,FALSE)</f>
        <v>13</v>
      </c>
      <c r="D526" s="210">
        <v>0.19266</v>
      </c>
      <c r="E526" s="211"/>
      <c r="F526" s="212">
        <v>0</v>
      </c>
      <c r="G526" s="211" t="s">
        <v>2538</v>
      </c>
      <c r="H526" s="211" t="s">
        <v>2606</v>
      </c>
      <c r="I526" s="213">
        <v>169706</v>
      </c>
      <c r="J526" s="27" t="s">
        <v>329</v>
      </c>
      <c r="K526" s="211" t="s">
        <v>470</v>
      </c>
      <c r="L526" s="211"/>
      <c r="M526" s="214"/>
      <c r="N526" s="215">
        <v>1.482E-2</v>
      </c>
      <c r="O526" s="214"/>
    </row>
    <row r="527" spans="1:15" ht="46.5" customHeight="1" outlineLevel="1" x14ac:dyDescent="0.2">
      <c r="A527" s="207"/>
      <c r="B527" s="208" t="s">
        <v>3376</v>
      </c>
      <c r="C527" s="209">
        <f>VLOOKUP(I527,Аркуш4!Y:Z,2,FALSE)</f>
        <v>9</v>
      </c>
      <c r="D527" s="210">
        <v>0</v>
      </c>
      <c r="E527" s="211"/>
      <c r="F527" s="212">
        <v>0</v>
      </c>
      <c r="G527" s="211" t="s">
        <v>2546</v>
      </c>
      <c r="H527" s="211" t="s">
        <v>2606</v>
      </c>
      <c r="I527" s="213">
        <v>169709</v>
      </c>
      <c r="J527" s="27" t="s">
        <v>329</v>
      </c>
      <c r="K527" s="211" t="s">
        <v>468</v>
      </c>
      <c r="L527" s="211"/>
      <c r="M527" s="214"/>
      <c r="N527" s="215"/>
      <c r="O527" s="214"/>
    </row>
    <row r="528" spans="1:15" ht="46.5" customHeight="1" outlineLevel="1" x14ac:dyDescent="0.2">
      <c r="A528" s="207"/>
      <c r="B528" s="208" t="s">
        <v>3377</v>
      </c>
      <c r="C528" s="209">
        <f>VLOOKUP(I528,Аркуш4!Y:Z,2,FALSE)</f>
        <v>4</v>
      </c>
      <c r="D528" s="210">
        <v>1.1039999999999999E-2</v>
      </c>
      <c r="E528" s="211"/>
      <c r="F528" s="212">
        <v>0</v>
      </c>
      <c r="G528" s="211" t="s">
        <v>2546</v>
      </c>
      <c r="H528" s="211" t="s">
        <v>3378</v>
      </c>
      <c r="I528" s="213">
        <v>169751</v>
      </c>
      <c r="J528" s="27" t="s">
        <v>2159</v>
      </c>
      <c r="K528" s="275">
        <v>68556</v>
      </c>
      <c r="L528" s="211"/>
      <c r="M528" s="214"/>
      <c r="N528" s="215">
        <v>2.7599999999999999E-3</v>
      </c>
      <c r="O528" s="214"/>
    </row>
    <row r="529" spans="1:15" ht="46.5" customHeight="1" outlineLevel="1" x14ac:dyDescent="0.2">
      <c r="A529" s="207"/>
      <c r="B529" s="208" t="s">
        <v>3379</v>
      </c>
      <c r="C529" s="209">
        <f>VLOOKUP(I529,Аркуш4!Y:Z,2,FALSE)</f>
        <v>9</v>
      </c>
      <c r="D529" s="210">
        <v>0.1215</v>
      </c>
      <c r="E529" s="211"/>
      <c r="F529" s="212">
        <v>0</v>
      </c>
      <c r="G529" s="211" t="s">
        <v>2546</v>
      </c>
      <c r="H529" s="211"/>
      <c r="I529" s="213">
        <v>169848</v>
      </c>
      <c r="J529" s="27" t="s">
        <v>329</v>
      </c>
      <c r="K529" s="211" t="s">
        <v>508</v>
      </c>
      <c r="L529" s="211"/>
      <c r="M529" s="214"/>
      <c r="N529" s="215">
        <v>1.35E-2</v>
      </c>
      <c r="O529" s="214"/>
    </row>
    <row r="530" spans="1:15" ht="46.5" customHeight="1" outlineLevel="1" x14ac:dyDescent="0.2">
      <c r="A530" s="207"/>
      <c r="B530" s="208" t="s">
        <v>3380</v>
      </c>
      <c r="C530" s="209">
        <f>VLOOKUP(I530,Аркуш4!Y:Z,2,FALSE)</f>
        <v>8</v>
      </c>
      <c r="D530" s="210">
        <v>0.108</v>
      </c>
      <c r="E530" s="211"/>
      <c r="F530" s="212">
        <v>0</v>
      </c>
      <c r="G530" s="211" t="s">
        <v>2546</v>
      </c>
      <c r="H530" s="211"/>
      <c r="I530" s="213">
        <v>169849</v>
      </c>
      <c r="J530" s="27" t="s">
        <v>329</v>
      </c>
      <c r="K530" s="211" t="s">
        <v>510</v>
      </c>
      <c r="L530" s="211"/>
      <c r="M530" s="214"/>
      <c r="N530" s="215">
        <v>1.35E-2</v>
      </c>
      <c r="O530" s="214"/>
    </row>
    <row r="531" spans="1:15" ht="46.5" customHeight="1" outlineLevel="1" x14ac:dyDescent="0.2">
      <c r="A531" s="207"/>
      <c r="B531" s="208" t="s">
        <v>3381</v>
      </c>
      <c r="C531" s="209">
        <f>VLOOKUP(I531,Аркуш4!Y:Z,2,FALSE)</f>
        <v>1</v>
      </c>
      <c r="D531" s="210">
        <v>3.7260000000000001E-3</v>
      </c>
      <c r="E531" s="211"/>
      <c r="F531" s="212">
        <v>0</v>
      </c>
      <c r="G531" s="211" t="s">
        <v>2546</v>
      </c>
      <c r="H531" s="211"/>
      <c r="I531" s="213">
        <v>169878</v>
      </c>
      <c r="J531" s="218" t="s">
        <v>329</v>
      </c>
      <c r="K531" s="211" t="s">
        <v>3382</v>
      </c>
      <c r="L531" s="211"/>
      <c r="M531" s="214"/>
      <c r="N531" s="215">
        <v>3.7260000000000001E-3</v>
      </c>
      <c r="O531" s="214"/>
    </row>
    <row r="532" spans="1:15" ht="46.5" customHeight="1" outlineLevel="1" x14ac:dyDescent="0.2">
      <c r="A532" s="207"/>
      <c r="B532" s="208" t="s">
        <v>3383</v>
      </c>
      <c r="C532" s="209">
        <f>VLOOKUP(I532,Аркуш4!Y:Z,2,FALSE)</f>
        <v>4</v>
      </c>
      <c r="D532" s="210">
        <v>5.28E-2</v>
      </c>
      <c r="E532" s="211"/>
      <c r="F532" s="212">
        <v>0</v>
      </c>
      <c r="G532" s="211" t="s">
        <v>2546</v>
      </c>
      <c r="H532" s="211"/>
      <c r="I532" s="213">
        <v>169896</v>
      </c>
      <c r="J532" s="27" t="s">
        <v>329</v>
      </c>
      <c r="K532" s="211" t="s">
        <v>513</v>
      </c>
      <c r="L532" s="211"/>
      <c r="M532" s="214"/>
      <c r="N532" s="215">
        <v>1.32E-2</v>
      </c>
      <c r="O532" s="214"/>
    </row>
    <row r="533" spans="1:15" ht="46.5" customHeight="1" outlineLevel="1" x14ac:dyDescent="0.2">
      <c r="A533" s="207"/>
      <c r="B533" s="208" t="s">
        <v>3384</v>
      </c>
      <c r="C533" s="209">
        <f>VLOOKUP(I533,Аркуш4!Y:Z,2,FALSE)</f>
        <v>1</v>
      </c>
      <c r="D533" s="210">
        <v>3.7260000000000001E-3</v>
      </c>
      <c r="E533" s="211"/>
      <c r="F533" s="212">
        <v>0</v>
      </c>
      <c r="G533" s="211" t="s">
        <v>2546</v>
      </c>
      <c r="H533" s="211"/>
      <c r="I533" s="213">
        <v>169908</v>
      </c>
      <c r="J533" s="218" t="s">
        <v>329</v>
      </c>
      <c r="K533" s="211" t="s">
        <v>3385</v>
      </c>
      <c r="L533" s="211"/>
      <c r="M533" s="214"/>
      <c r="N533" s="215">
        <v>3.7260000000000001E-3</v>
      </c>
      <c r="O533" s="214"/>
    </row>
    <row r="534" spans="1:15" ht="46.5" customHeight="1" outlineLevel="1" x14ac:dyDescent="0.2">
      <c r="A534" s="207"/>
      <c r="B534" s="208" t="s">
        <v>3386</v>
      </c>
      <c r="C534" s="209">
        <f>VLOOKUP(I534,Аркуш4!Y:Z,2,FALSE)</f>
        <v>6</v>
      </c>
      <c r="D534" s="210">
        <v>7.5600000000000001E-2</v>
      </c>
      <c r="E534" s="211"/>
      <c r="F534" s="212">
        <v>0</v>
      </c>
      <c r="G534" s="211" t="s">
        <v>2538</v>
      </c>
      <c r="H534" s="211" t="s">
        <v>2606</v>
      </c>
      <c r="I534" s="213">
        <v>169974</v>
      </c>
      <c r="J534" s="218" t="s">
        <v>329</v>
      </c>
      <c r="K534" s="211" t="s">
        <v>3387</v>
      </c>
      <c r="L534" s="211"/>
      <c r="M534" s="214"/>
      <c r="N534" s="215">
        <v>1.26E-2</v>
      </c>
      <c r="O534" s="214"/>
    </row>
    <row r="535" spans="1:15" ht="46.5" customHeight="1" outlineLevel="1" x14ac:dyDescent="0.2">
      <c r="A535" s="207"/>
      <c r="B535" s="208" t="s">
        <v>3388</v>
      </c>
      <c r="C535" s="209">
        <f>VLOOKUP(I535,Аркуш4!Y:Z,2,FALSE)</f>
        <v>6</v>
      </c>
      <c r="D535" s="210">
        <v>9.1260000000000004E-3</v>
      </c>
      <c r="E535" s="211"/>
      <c r="F535" s="212">
        <v>0</v>
      </c>
      <c r="G535" s="211" t="s">
        <v>2546</v>
      </c>
      <c r="H535" s="211" t="s">
        <v>3389</v>
      </c>
      <c r="I535" s="213">
        <v>169992</v>
      </c>
      <c r="J535" s="27" t="s">
        <v>329</v>
      </c>
      <c r="K535" s="276">
        <v>55922</v>
      </c>
      <c r="L535" s="211"/>
      <c r="M535" s="214"/>
      <c r="N535" s="215">
        <v>1.521E-3</v>
      </c>
      <c r="O535" s="214"/>
    </row>
    <row r="536" spans="1:15" ht="46.5" customHeight="1" outlineLevel="1" x14ac:dyDescent="0.2">
      <c r="A536" s="207"/>
      <c r="B536" s="208" t="s">
        <v>3390</v>
      </c>
      <c r="C536" s="209">
        <f>VLOOKUP(I536,Аркуш4!Y:Z,2,FALSE)</f>
        <v>27</v>
      </c>
      <c r="D536" s="210">
        <v>0.23500799999999999</v>
      </c>
      <c r="E536" s="211"/>
      <c r="F536" s="212">
        <v>0</v>
      </c>
      <c r="G536" s="211" t="s">
        <v>2538</v>
      </c>
      <c r="H536" s="211" t="s">
        <v>3391</v>
      </c>
      <c r="I536" s="213">
        <v>170024</v>
      </c>
      <c r="J536" s="27" t="s">
        <v>329</v>
      </c>
      <c r="K536" s="213">
        <v>32001</v>
      </c>
      <c r="L536" s="211"/>
      <c r="M536" s="214"/>
      <c r="N536" s="215">
        <v>8.7039999999999999E-3</v>
      </c>
      <c r="O536" s="214"/>
    </row>
    <row r="537" spans="1:15" ht="46.5" customHeight="1" outlineLevel="1" x14ac:dyDescent="0.2">
      <c r="A537" s="207"/>
      <c r="B537" s="208" t="s">
        <v>3392</v>
      </c>
      <c r="C537" s="209">
        <f>VLOOKUP(I537,Аркуш4!Y:Z,2,FALSE)</f>
        <v>27</v>
      </c>
      <c r="D537" s="210">
        <v>0</v>
      </c>
      <c r="E537" s="211"/>
      <c r="F537" s="212">
        <v>0</v>
      </c>
      <c r="G537" s="211" t="s">
        <v>2538</v>
      </c>
      <c r="H537" s="211"/>
      <c r="I537" s="213">
        <v>170075</v>
      </c>
      <c r="J537" s="27" t="s">
        <v>28</v>
      </c>
      <c r="K537" s="211" t="s">
        <v>236</v>
      </c>
      <c r="L537" s="211"/>
      <c r="M537" s="214"/>
      <c r="N537" s="215"/>
      <c r="O537" s="214"/>
    </row>
    <row r="538" spans="1:15" ht="46.5" customHeight="1" outlineLevel="1" x14ac:dyDescent="0.2">
      <c r="A538" s="207"/>
      <c r="B538" s="208" t="s">
        <v>3393</v>
      </c>
      <c r="C538" s="209">
        <f>VLOOKUP(I538,Аркуш4!Y:Z,2,FALSE)</f>
        <v>6</v>
      </c>
      <c r="D538" s="210">
        <v>5.2199999999999996E-2</v>
      </c>
      <c r="E538" s="211"/>
      <c r="F538" s="212">
        <v>0</v>
      </c>
      <c r="G538" s="211" t="s">
        <v>2546</v>
      </c>
      <c r="H538" s="211" t="s">
        <v>3394</v>
      </c>
      <c r="I538" s="213">
        <v>170109</v>
      </c>
      <c r="J538" s="27" t="s">
        <v>329</v>
      </c>
      <c r="K538" s="216">
        <v>43140</v>
      </c>
      <c r="L538" s="211"/>
      <c r="M538" s="214"/>
      <c r="N538" s="215">
        <v>8.6999999999999994E-3</v>
      </c>
      <c r="O538" s="214"/>
    </row>
    <row r="539" spans="1:15" ht="46.5" customHeight="1" outlineLevel="1" x14ac:dyDescent="0.2">
      <c r="A539" s="207"/>
      <c r="B539" s="208" t="s">
        <v>3395</v>
      </c>
      <c r="C539" s="209">
        <f>VLOOKUP(I539,Аркуш4!Y:Z,2,FALSE)</f>
        <v>2</v>
      </c>
      <c r="D539" s="210">
        <v>0</v>
      </c>
      <c r="E539" s="211"/>
      <c r="F539" s="212">
        <v>0</v>
      </c>
      <c r="G539" s="211" t="s">
        <v>2546</v>
      </c>
      <c r="H539" s="211" t="s">
        <v>2883</v>
      </c>
      <c r="I539" s="213">
        <v>170110</v>
      </c>
      <c r="J539" s="218" t="s">
        <v>329</v>
      </c>
      <c r="K539" s="216">
        <v>44038</v>
      </c>
      <c r="L539" s="211"/>
      <c r="M539" s="214"/>
      <c r="N539" s="215"/>
      <c r="O539" s="214"/>
    </row>
    <row r="540" spans="1:15" ht="46.5" customHeight="1" outlineLevel="1" x14ac:dyDescent="0.2">
      <c r="A540" s="207"/>
      <c r="B540" s="208" t="s">
        <v>3396</v>
      </c>
      <c r="C540" s="209">
        <f>VLOOKUP(I540,Аркуш4!Y:Z,2,FALSE)</f>
        <v>495</v>
      </c>
      <c r="D540" s="210">
        <v>0</v>
      </c>
      <c r="E540" s="211"/>
      <c r="F540" s="212">
        <v>0</v>
      </c>
      <c r="G540" s="277" t="s">
        <v>2538</v>
      </c>
      <c r="H540" s="211" t="s">
        <v>3397</v>
      </c>
      <c r="I540" s="213">
        <v>174964</v>
      </c>
      <c r="J540" s="27" t="s">
        <v>2070</v>
      </c>
      <c r="K540" s="213">
        <v>58146</v>
      </c>
      <c r="L540" s="211"/>
      <c r="M540" s="214"/>
      <c r="N540" s="215"/>
      <c r="O540" s="214"/>
    </row>
    <row r="541" spans="1:15" ht="46.5" customHeight="1" outlineLevel="1" x14ac:dyDescent="0.2">
      <c r="A541" s="278"/>
      <c r="B541" s="279"/>
      <c r="C541" s="280"/>
      <c r="D541" s="281" t="e">
        <v>#REF!</v>
      </c>
      <c r="E541" s="282"/>
      <c r="F541" s="26">
        <v>1046.046</v>
      </c>
      <c r="G541" s="282"/>
      <c r="H541" s="282"/>
      <c r="I541" s="283"/>
      <c r="J541" s="27"/>
      <c r="K541" s="283"/>
      <c r="L541" s="282"/>
      <c r="M541" s="284"/>
      <c r="N541" s="285"/>
      <c r="O541" s="286"/>
    </row>
    <row r="542" spans="1:15" ht="46.5" customHeight="1" outlineLevel="1" x14ac:dyDescent="0.2">
      <c r="A542" s="278"/>
      <c r="B542" s="279"/>
      <c r="C542" s="280"/>
      <c r="D542" s="281"/>
      <c r="E542" s="282"/>
      <c r="F542" s="282">
        <v>13.947280000000001</v>
      </c>
      <c r="G542" s="282"/>
      <c r="H542" s="282"/>
      <c r="I542" s="283"/>
      <c r="K542" s="283"/>
      <c r="L542" s="282"/>
      <c r="M542" s="286"/>
      <c r="N542" s="285"/>
      <c r="O542" s="286"/>
    </row>
  </sheetData>
  <autoFilter ref="B1:O982" xr:uid="{00000000-0009-0000-0000-00000500000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>
    <outlinePr summaryBelow="0" summaryRight="0"/>
  </sheetPr>
  <dimension ref="A1:AV758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6.85546875" defaultRowHeight="15" customHeight="1" outlineLevelRow="1" outlineLevelCol="2" x14ac:dyDescent="0.2"/>
  <cols>
    <col min="1" max="1" width="1.42578125" customWidth="1"/>
    <col min="2" max="2" width="32.7109375" customWidth="1"/>
    <col min="3" max="3" width="15.140625" customWidth="1"/>
    <col min="4" max="4" width="10.28515625" customWidth="1"/>
    <col min="5" max="5" width="10.140625" customWidth="1" collapsed="1"/>
    <col min="6" max="10" width="20.140625" hidden="1" customWidth="1" outlineLevel="1"/>
    <col min="11" max="15" width="20.140625" hidden="1" customWidth="1"/>
    <col min="16" max="16" width="20.140625" customWidth="1"/>
    <col min="17" max="17" width="11" customWidth="1"/>
    <col min="18" max="19" width="8.140625" customWidth="1"/>
    <col min="20" max="20" width="10.85546875" customWidth="1"/>
    <col min="21" max="22" width="15" customWidth="1"/>
    <col min="23" max="23" width="12.42578125" customWidth="1" outlineLevel="1"/>
    <col min="24" max="24" width="11.7109375" customWidth="1" outlineLevel="2"/>
    <col min="25" max="25" width="6.7109375" customWidth="1" outlineLevel="2"/>
    <col min="26" max="26" width="8" customWidth="1" outlineLevel="2"/>
    <col min="27" max="27" width="12.28515625" customWidth="1"/>
    <col min="28" max="28" width="11.42578125" customWidth="1" outlineLevel="1"/>
    <col min="29" max="30" width="9" customWidth="1" outlineLevel="1"/>
    <col min="31" max="31" width="13.28515625" customWidth="1" outlineLevel="1"/>
    <col min="32" max="34" width="14.7109375" customWidth="1"/>
    <col min="35" max="35" width="10.85546875" customWidth="1"/>
    <col min="36" max="36" width="15.42578125" customWidth="1"/>
    <col min="37" max="37" width="12.28515625" hidden="1" customWidth="1"/>
    <col min="38" max="38" width="18" hidden="1" customWidth="1"/>
    <col min="39" max="39" width="14.7109375" customWidth="1"/>
    <col min="40" max="40" width="20.140625" customWidth="1"/>
    <col min="41" max="43" width="20.140625" customWidth="1" outlineLevel="1"/>
    <col min="44" max="44" width="12" customWidth="1"/>
    <col min="45" max="45" width="11.7109375" customWidth="1"/>
    <col min="46" max="46" width="10.42578125" customWidth="1"/>
    <col min="47" max="47" width="14" customWidth="1"/>
  </cols>
  <sheetData>
    <row r="1" spans="1:48" ht="52.5" customHeight="1" x14ac:dyDescent="0.2">
      <c r="A1" s="11"/>
      <c r="B1" s="287" t="s">
        <v>3398</v>
      </c>
      <c r="C1" s="3" t="s">
        <v>2</v>
      </c>
      <c r="D1" s="191" t="s">
        <v>2528</v>
      </c>
      <c r="E1" s="192" t="s">
        <v>2134</v>
      </c>
      <c r="F1" s="3" t="s">
        <v>3399</v>
      </c>
      <c r="G1" s="3" t="s">
        <v>3400</v>
      </c>
      <c r="H1" s="3" t="s">
        <v>3401</v>
      </c>
      <c r="I1" s="3" t="s">
        <v>2530</v>
      </c>
      <c r="J1" s="3" t="s">
        <v>2531</v>
      </c>
      <c r="K1" s="3" t="s">
        <v>3402</v>
      </c>
      <c r="L1" s="3" t="s">
        <v>3403</v>
      </c>
      <c r="M1" s="3" t="s">
        <v>2533</v>
      </c>
      <c r="N1" s="3" t="s">
        <v>3404</v>
      </c>
      <c r="O1" s="3" t="s">
        <v>3405</v>
      </c>
      <c r="P1" s="3" t="s">
        <v>2534</v>
      </c>
      <c r="Q1" s="288" t="s">
        <v>3406</v>
      </c>
      <c r="R1" s="1" t="s">
        <v>2135</v>
      </c>
      <c r="S1" s="3" t="s">
        <v>3407</v>
      </c>
      <c r="T1" s="3" t="s">
        <v>9</v>
      </c>
      <c r="U1" s="1" t="s">
        <v>2532</v>
      </c>
      <c r="V1" s="3" t="s">
        <v>3408</v>
      </c>
      <c r="W1" s="289" t="s">
        <v>3409</v>
      </c>
      <c r="X1" s="193" t="s">
        <v>3410</v>
      </c>
      <c r="Y1" s="193" t="s">
        <v>3411</v>
      </c>
      <c r="Z1" s="193" t="s">
        <v>17</v>
      </c>
      <c r="AA1" s="194" t="s">
        <v>3412</v>
      </c>
      <c r="AB1" s="194" t="s">
        <v>3413</v>
      </c>
      <c r="AC1" s="194" t="s">
        <v>2535</v>
      </c>
      <c r="AD1" s="193" t="s">
        <v>2536</v>
      </c>
      <c r="AE1" s="194" t="s">
        <v>3414</v>
      </c>
      <c r="AF1" s="290" t="s">
        <v>3415</v>
      </c>
      <c r="AG1" s="291" t="s">
        <v>3416</v>
      </c>
      <c r="AH1" s="291" t="s">
        <v>3417</v>
      </c>
      <c r="AI1" s="292" t="s">
        <v>3418</v>
      </c>
      <c r="AJ1" s="293" t="s">
        <v>3419</v>
      </c>
      <c r="AK1" s="194" t="s">
        <v>3420</v>
      </c>
      <c r="AL1" s="194" t="s">
        <v>3421</v>
      </c>
      <c r="AM1" s="194" t="s">
        <v>3422</v>
      </c>
      <c r="AN1" s="294" t="s">
        <v>3423</v>
      </c>
      <c r="AO1" s="295" t="s">
        <v>3424</v>
      </c>
      <c r="AP1" s="296" t="s">
        <v>3425</v>
      </c>
      <c r="AQ1" s="297" t="s">
        <v>3426</v>
      </c>
      <c r="AR1" s="194" t="s">
        <v>3427</v>
      </c>
      <c r="AS1" s="194" t="s">
        <v>3428</v>
      </c>
      <c r="AT1" s="194" t="s">
        <v>3429</v>
      </c>
      <c r="AU1" s="194"/>
      <c r="AV1" s="143" t="s">
        <v>3430</v>
      </c>
    </row>
    <row r="2" spans="1:48" ht="46.5" hidden="1" customHeight="1" x14ac:dyDescent="0.2">
      <c r="A2" s="11"/>
      <c r="B2" s="25" t="s">
        <v>3431</v>
      </c>
      <c r="C2" s="26"/>
      <c r="D2" s="195">
        <f>VLOOKUP(J2,Аркуш4!Y:Z,2,FALSE)</f>
        <v>16</v>
      </c>
      <c r="E2" s="196">
        <f t="shared" ref="E2:E756" si="0">D2*AC2</f>
        <v>0.67830000000000001</v>
      </c>
      <c r="F2" s="26"/>
      <c r="G2" s="26"/>
      <c r="H2" s="26" t="s">
        <v>2538</v>
      </c>
      <c r="I2" s="26" t="s">
        <v>3432</v>
      </c>
      <c r="J2" s="27">
        <v>173250</v>
      </c>
      <c r="K2" s="27">
        <v>72</v>
      </c>
      <c r="L2" s="298">
        <v>1301</v>
      </c>
      <c r="M2" s="27">
        <v>28205</v>
      </c>
      <c r="N2" s="26"/>
      <c r="O2" s="26" t="s">
        <v>3433</v>
      </c>
      <c r="P2" s="26" t="s">
        <v>2540</v>
      </c>
      <c r="Q2" s="299">
        <f t="shared" ref="Q2:Q756" si="1">T2*Z2-S2*Z2</f>
        <v>850</v>
      </c>
      <c r="R2" s="26">
        <f t="shared" ref="R2:R756" si="2">T2*AD2</f>
        <v>35.700000000000003</v>
      </c>
      <c r="S2" s="26"/>
      <c r="T2" s="30">
        <v>850</v>
      </c>
      <c r="U2" s="27" t="str">
        <f>VLOOKUP(J2,Аркуш4!V:W,2,FALSE)</f>
        <v>Каркасні</v>
      </c>
      <c r="V2" s="27">
        <v>14</v>
      </c>
      <c r="W2" s="300" t="s">
        <v>3434</v>
      </c>
      <c r="X2" s="301">
        <v>450</v>
      </c>
      <c r="Y2" s="199" t="s">
        <v>3435</v>
      </c>
      <c r="Z2" s="199">
        <v>1</v>
      </c>
      <c r="AA2" s="302">
        <f>IFERROR(VLOOKUP(J2,Аркуш4!H:M,6,FALSE),0)</f>
        <v>424</v>
      </c>
      <c r="AB2" s="302">
        <f t="shared" ref="AB2:AB52" si="3">IF(Y2="шт",X2,IF(Y2="ящ",X2*Z2,""))</f>
        <v>450</v>
      </c>
      <c r="AC2" s="198">
        <v>4.2393750000000001E-2</v>
      </c>
      <c r="AD2" s="197">
        <v>4.2000000000000003E-2</v>
      </c>
      <c r="AE2" s="198">
        <f t="shared" ref="AE2:AE756" si="4">IF(AB2="",E2,AB2*AC2)</f>
        <v>19.077187500000001</v>
      </c>
      <c r="AF2" s="303">
        <f t="shared" ref="AF2:AF42" si="5">IF(IF(AB2-D2+AK2+AL2&gt;Q2,Q2,AB2-D2+AK2+AL2)&lt;0,0,IF(AB2-D2+AK2+AL2&gt;Q2,Q2,AB2-D2+AK2+AL2))</f>
        <v>448</v>
      </c>
      <c r="AG2" s="304">
        <v>500</v>
      </c>
      <c r="AH2" s="304">
        <v>500</v>
      </c>
      <c r="AI2" s="305">
        <f t="shared" ref="AI2:AI223" si="6">AF2*AC2</f>
        <v>18.9924</v>
      </c>
      <c r="AJ2" s="306">
        <f t="shared" ref="AJ2:AJ756" si="7">AG2*AC2</f>
        <v>21.196875000000002</v>
      </c>
      <c r="AK2" s="198">
        <f>IFERROR(VLOOKUP(J2,Аркуш4!O:Q,2,FALSE),0)</f>
        <v>1</v>
      </c>
      <c r="AL2" s="198">
        <f>IFERROR(VLOOKUP(J2,Аркуш4!O:Q,3,FALSE),0)</f>
        <v>13</v>
      </c>
      <c r="AM2" s="307" t="str">
        <f>IFERROR(VLOOKUP(J2,Аркуш4!S:T,2,FALSE),"")</f>
        <v/>
      </c>
      <c r="AN2" s="308">
        <v>233</v>
      </c>
      <c r="AO2" s="309"/>
      <c r="AP2" s="310"/>
      <c r="AQ2" s="311"/>
      <c r="AR2" s="198">
        <f>IFERROR(VLOOKUP(J2,Аркуш4!H:M,3,FALSE),0)</f>
        <v>26</v>
      </c>
      <c r="AS2" s="198">
        <f>IFERROR(VLOOKUP(J2,Аркуш4!H:M,4,FALSE),0)</f>
        <v>23</v>
      </c>
      <c r="AT2" s="198">
        <f>IFERROR(VLOOKUP(J2,Аркуш4!H:M,5,FALSE),0)</f>
        <v>86</v>
      </c>
      <c r="AU2" s="198">
        <f t="shared" ref="AU2:AU223" si="8">(AT2+AS2+AR2+AK2+AL2)*AC2</f>
        <v>6.3166687499999998</v>
      </c>
      <c r="AV2" s="143">
        <f t="shared" ref="AV2:AV756" si="9">AA2*AC2</f>
        <v>17.97495</v>
      </c>
    </row>
    <row r="3" spans="1:48" ht="46.5" hidden="1" customHeight="1" x14ac:dyDescent="0.2">
      <c r="A3" s="11"/>
      <c r="B3" s="25" t="s">
        <v>3436</v>
      </c>
      <c r="C3" s="26"/>
      <c r="D3" s="195">
        <f>VLOOKUP(J3,Аркуш4!Y:Z,2,FALSE)</f>
        <v>125</v>
      </c>
      <c r="E3" s="196">
        <f t="shared" si="0"/>
        <v>5.8417031250000004</v>
      </c>
      <c r="F3" s="26"/>
      <c r="G3" s="26"/>
      <c r="H3" s="26" t="s">
        <v>2538</v>
      </c>
      <c r="I3" s="26" t="s">
        <v>3437</v>
      </c>
      <c r="J3" s="27">
        <v>166634</v>
      </c>
      <c r="K3" s="27">
        <v>77</v>
      </c>
      <c r="L3" s="27">
        <v>954</v>
      </c>
      <c r="M3" s="27">
        <v>28003</v>
      </c>
      <c r="N3" s="26"/>
      <c r="O3" s="26" t="s">
        <v>3433</v>
      </c>
      <c r="P3" s="26" t="s">
        <v>2540</v>
      </c>
      <c r="Q3" s="299">
        <f t="shared" si="1"/>
        <v>2499</v>
      </c>
      <c r="R3" s="26">
        <f t="shared" si="2"/>
        <v>117.45299999999999</v>
      </c>
      <c r="S3" s="26"/>
      <c r="T3" s="30">
        <v>833</v>
      </c>
      <c r="U3" s="27" t="str">
        <f>VLOOKUP(J3,Аркуш4!V:W,2,FALSE)</f>
        <v>Фільтрація</v>
      </c>
      <c r="V3" s="27">
        <v>40</v>
      </c>
      <c r="W3" s="300" t="s">
        <v>3438</v>
      </c>
      <c r="X3" s="301">
        <v>270</v>
      </c>
      <c r="Y3" s="199" t="s">
        <v>3439</v>
      </c>
      <c r="Z3" s="199">
        <v>3</v>
      </c>
      <c r="AA3" s="302">
        <f>IFERROR(VLOOKUP(J3,Аркуш4!H:M,6,FALSE),0)</f>
        <v>756</v>
      </c>
      <c r="AB3" s="302">
        <f t="shared" si="3"/>
        <v>810</v>
      </c>
      <c r="AC3" s="198">
        <v>4.6733625000000001E-2</v>
      </c>
      <c r="AD3" s="197">
        <v>0.14099999999999999</v>
      </c>
      <c r="AE3" s="198">
        <f t="shared" si="4"/>
        <v>37.85423625</v>
      </c>
      <c r="AF3" s="303">
        <f t="shared" si="5"/>
        <v>724</v>
      </c>
      <c r="AG3" s="304">
        <v>1000</v>
      </c>
      <c r="AH3" s="304">
        <v>333</v>
      </c>
      <c r="AI3" s="305">
        <f t="shared" si="6"/>
        <v>33.835144499999998</v>
      </c>
      <c r="AJ3" s="306">
        <f t="shared" si="7"/>
        <v>46.733625000000004</v>
      </c>
      <c r="AK3" s="198">
        <f>IFERROR(VLOOKUP(J3,Аркуш4!O:Q,2,FALSE),0)</f>
        <v>14</v>
      </c>
      <c r="AL3" s="198">
        <f>IFERROR(VLOOKUP(J3,Аркуш4!O:Q,3,FALSE),0)</f>
        <v>25</v>
      </c>
      <c r="AM3" s="307" t="str">
        <f>IFERROR(VLOOKUP(J3,Аркуш4!S:T,2,FALSE),"")</f>
        <v/>
      </c>
      <c r="AN3" s="308">
        <v>153</v>
      </c>
      <c r="AO3" s="309"/>
      <c r="AP3" s="310"/>
      <c r="AQ3" s="311"/>
      <c r="AR3" s="198">
        <f>IFERROR(VLOOKUP(J3,Аркуш4!H:M,3,FALSE),0)</f>
        <v>111</v>
      </c>
      <c r="AS3" s="198">
        <f>IFERROR(VLOOKUP(J3,Аркуш4!H:M,4,FALSE),0)</f>
        <v>58</v>
      </c>
      <c r="AT3" s="198">
        <f>IFERROR(VLOOKUP(J3,Аркуш4!H:M,5,FALSE),0)</f>
        <v>189</v>
      </c>
      <c r="AU3" s="198">
        <f t="shared" si="8"/>
        <v>18.553249125000001</v>
      </c>
      <c r="AV3" s="143">
        <f t="shared" si="9"/>
        <v>35.330620500000002</v>
      </c>
    </row>
    <row r="4" spans="1:48" ht="60.75" hidden="1" customHeight="1" x14ac:dyDescent="0.2">
      <c r="A4" s="11"/>
      <c r="B4" s="25" t="s">
        <v>3440</v>
      </c>
      <c r="C4" s="26"/>
      <c r="D4" s="195">
        <f>VLOOKUP(J4,Аркуш4!Y:Z,2,FALSE)</f>
        <v>123</v>
      </c>
      <c r="E4" s="196">
        <f t="shared" si="0"/>
        <v>17.121599999999997</v>
      </c>
      <c r="F4" s="26"/>
      <c r="G4" s="26" t="s">
        <v>3441</v>
      </c>
      <c r="H4" s="26" t="s">
        <v>2538</v>
      </c>
      <c r="I4" s="26" t="s">
        <v>3442</v>
      </c>
      <c r="J4" s="27">
        <v>170408</v>
      </c>
      <c r="K4" s="27">
        <v>38</v>
      </c>
      <c r="L4" s="298">
        <v>2204</v>
      </c>
      <c r="M4" s="27">
        <v>26646</v>
      </c>
      <c r="N4" s="26"/>
      <c r="O4" s="26" t="s">
        <v>3433</v>
      </c>
      <c r="P4" s="26" t="s">
        <v>2548</v>
      </c>
      <c r="Q4" s="299">
        <f t="shared" si="1"/>
        <v>450</v>
      </c>
      <c r="R4" s="26">
        <f t="shared" si="2"/>
        <v>62.550000000000004</v>
      </c>
      <c r="S4" s="26"/>
      <c r="T4" s="30">
        <v>450</v>
      </c>
      <c r="U4" s="27" t="str">
        <f>VLOOKUP(J4,Аркуш4!V:W,2,FALSE)</f>
        <v>Фільтрація</v>
      </c>
      <c r="V4" s="27">
        <v>30</v>
      </c>
      <c r="W4" s="300" t="s">
        <v>3443</v>
      </c>
      <c r="X4" s="301">
        <v>200</v>
      </c>
      <c r="Y4" s="199" t="s">
        <v>3435</v>
      </c>
      <c r="Z4" s="199">
        <v>1</v>
      </c>
      <c r="AA4" s="302">
        <f>IFERROR(VLOOKUP(J4,Аркуш4!H:M,6,FALSE),0)</f>
        <v>175</v>
      </c>
      <c r="AB4" s="302">
        <f t="shared" si="3"/>
        <v>200</v>
      </c>
      <c r="AC4" s="198">
        <v>0.13919999999999999</v>
      </c>
      <c r="AD4" s="197">
        <v>0.13900000000000001</v>
      </c>
      <c r="AE4" s="198">
        <f t="shared" si="4"/>
        <v>27.839999999999996</v>
      </c>
      <c r="AF4" s="303">
        <f t="shared" si="5"/>
        <v>107</v>
      </c>
      <c r="AG4" s="304">
        <v>150</v>
      </c>
      <c r="AH4" s="304">
        <v>150</v>
      </c>
      <c r="AI4" s="305">
        <f t="shared" si="6"/>
        <v>14.894399999999999</v>
      </c>
      <c r="AJ4" s="306">
        <f t="shared" si="7"/>
        <v>20.88</v>
      </c>
      <c r="AK4" s="198">
        <f>IFERROR(VLOOKUP(J4,Аркуш4!O:Q,2,FALSE),0)</f>
        <v>9</v>
      </c>
      <c r="AL4" s="198">
        <f>IFERROR(VLOOKUP(J4,Аркуш4!O:Q,3,FALSE),0)</f>
        <v>21</v>
      </c>
      <c r="AM4" s="307" t="str">
        <f>IFERROR(VLOOKUP(J4,Аркуш4!S:T,2,FALSE),"")</f>
        <v/>
      </c>
      <c r="AN4" s="312">
        <v>250</v>
      </c>
      <c r="AO4" s="309"/>
      <c r="AP4" s="310"/>
      <c r="AQ4" s="311"/>
      <c r="AR4" s="198">
        <f>IFERROR(VLOOKUP(J4,Аркуш4!H:M,3,FALSE),0)</f>
        <v>49</v>
      </c>
      <c r="AS4" s="198">
        <f>IFERROR(VLOOKUP(J4,Аркуш4!H:M,4,FALSE),0)</f>
        <v>24</v>
      </c>
      <c r="AT4" s="198">
        <f>IFERROR(VLOOKUP(J4,Аркуш4!H:M,5,FALSE),0)</f>
        <v>71</v>
      </c>
      <c r="AU4" s="198">
        <f t="shared" si="8"/>
        <v>24.220799999999997</v>
      </c>
      <c r="AV4" s="143">
        <f t="shared" si="9"/>
        <v>24.36</v>
      </c>
    </row>
    <row r="5" spans="1:48" ht="46.5" hidden="1" customHeight="1" x14ac:dyDescent="0.2">
      <c r="A5" s="11"/>
      <c r="B5" s="25" t="s">
        <v>3444</v>
      </c>
      <c r="C5" s="26"/>
      <c r="D5" s="195"/>
      <c r="E5" s="196">
        <f t="shared" si="0"/>
        <v>0</v>
      </c>
      <c r="F5" s="26"/>
      <c r="G5" s="26"/>
      <c r="H5" s="26" t="s">
        <v>2538</v>
      </c>
      <c r="I5" s="26" t="s">
        <v>3445</v>
      </c>
      <c r="J5" s="27">
        <v>167134</v>
      </c>
      <c r="K5" s="27">
        <v>90</v>
      </c>
      <c r="L5" s="27">
        <v>473</v>
      </c>
      <c r="M5" s="27">
        <v>28012</v>
      </c>
      <c r="N5" s="27">
        <v>3</v>
      </c>
      <c r="O5" s="26" t="s">
        <v>3446</v>
      </c>
      <c r="P5" s="26" t="s">
        <v>2540</v>
      </c>
      <c r="Q5" s="299">
        <f t="shared" si="1"/>
        <v>400</v>
      </c>
      <c r="R5" s="26">
        <f t="shared" si="2"/>
        <v>15.6</v>
      </c>
      <c r="S5" s="26"/>
      <c r="T5" s="30">
        <v>400</v>
      </c>
      <c r="U5" s="27" t="str">
        <f>VLOOKUP(J5,Аркуш4!V:W,2,FALSE)</f>
        <v>Аксесуари</v>
      </c>
      <c r="V5" s="27">
        <v>3</v>
      </c>
      <c r="W5" s="313" t="s">
        <v>3447</v>
      </c>
      <c r="X5" s="314">
        <v>150</v>
      </c>
      <c r="Y5" s="197" t="s">
        <v>3435</v>
      </c>
      <c r="Z5" s="197">
        <v>1</v>
      </c>
      <c r="AA5" s="198">
        <f>IFERROR(VLOOKUP(J5,Аркуш4!H:M,6,FALSE),0)</f>
        <v>129</v>
      </c>
      <c r="AB5" s="198">
        <f t="shared" si="3"/>
        <v>150</v>
      </c>
      <c r="AC5" s="198">
        <v>3.3599999999999998E-2</v>
      </c>
      <c r="AD5" s="197">
        <v>3.9E-2</v>
      </c>
      <c r="AE5" s="198">
        <f t="shared" si="4"/>
        <v>5.04</v>
      </c>
      <c r="AF5" s="303">
        <f t="shared" si="5"/>
        <v>152</v>
      </c>
      <c r="AG5" s="304">
        <v>200</v>
      </c>
      <c r="AH5" s="304">
        <v>200</v>
      </c>
      <c r="AI5" s="305">
        <f t="shared" si="6"/>
        <v>5.1071999999999997</v>
      </c>
      <c r="AJ5" s="306">
        <f t="shared" si="7"/>
        <v>6.72</v>
      </c>
      <c r="AK5" s="198">
        <f>IFERROR(VLOOKUP(J5,Аркуш4!O:Q,2,FALSE),0)</f>
        <v>1</v>
      </c>
      <c r="AL5" s="198">
        <f>IFERROR(VLOOKUP(J5,Аркуш4!O:Q,3,FALSE),0)</f>
        <v>1</v>
      </c>
      <c r="AM5" s="307" t="str">
        <f>IFERROR(VLOOKUP(J5,Аркуш4!S:T,2,FALSE),"")</f>
        <v/>
      </c>
      <c r="AN5" s="312">
        <v>150</v>
      </c>
      <c r="AO5" s="309"/>
      <c r="AP5" s="310"/>
      <c r="AQ5" s="311"/>
      <c r="AR5" s="198">
        <f>IFERROR(VLOOKUP(J5,Аркуш4!H:M,3,FALSE),0)</f>
        <v>24</v>
      </c>
      <c r="AS5" s="198">
        <f>IFERROR(VLOOKUP(J5,Аркуш4!H:M,4,FALSE),0)</f>
        <v>10</v>
      </c>
      <c r="AT5" s="198">
        <f>IFERROR(VLOOKUP(J5,Аркуш4!H:M,5,FALSE),0)</f>
        <v>48</v>
      </c>
      <c r="AU5" s="198">
        <f t="shared" si="8"/>
        <v>2.8224</v>
      </c>
      <c r="AV5" s="143">
        <f t="shared" si="9"/>
        <v>4.3343999999999996</v>
      </c>
    </row>
    <row r="6" spans="1:48" ht="46.5" hidden="1" customHeight="1" x14ac:dyDescent="0.2">
      <c r="A6" s="11"/>
      <c r="B6" s="25" t="s">
        <v>3448</v>
      </c>
      <c r="C6" s="26"/>
      <c r="D6" s="195">
        <f>VLOOKUP(J6,Аркуш4!Y:Z,2,FALSE)</f>
        <v>18</v>
      </c>
      <c r="E6" s="196">
        <f t="shared" si="0"/>
        <v>0.31024350000000001</v>
      </c>
      <c r="F6" s="26"/>
      <c r="G6" s="26"/>
      <c r="H6" s="26" t="s">
        <v>2538</v>
      </c>
      <c r="I6" s="26" t="s">
        <v>3449</v>
      </c>
      <c r="J6" s="27">
        <v>166544</v>
      </c>
      <c r="K6" s="27">
        <v>101</v>
      </c>
      <c r="L6" s="27">
        <v>452</v>
      </c>
      <c r="M6" s="27">
        <v>28000</v>
      </c>
      <c r="N6" s="26"/>
      <c r="O6" s="26" t="s">
        <v>3433</v>
      </c>
      <c r="P6" s="26" t="s">
        <v>2540</v>
      </c>
      <c r="Q6" s="299">
        <f t="shared" si="1"/>
        <v>1200</v>
      </c>
      <c r="R6" s="26">
        <f t="shared" si="2"/>
        <v>21.599999999999998</v>
      </c>
      <c r="S6" s="26"/>
      <c r="T6" s="30">
        <v>300</v>
      </c>
      <c r="U6" s="27" t="str">
        <f>VLOOKUP(J6,Аркуш4!V:W,2,FALSE)</f>
        <v>Фільтрація</v>
      </c>
      <c r="V6" s="27">
        <v>36</v>
      </c>
      <c r="W6" s="300" t="s">
        <v>3450</v>
      </c>
      <c r="X6" s="301">
        <v>215</v>
      </c>
      <c r="Y6" s="199" t="s">
        <v>3439</v>
      </c>
      <c r="Z6" s="199">
        <v>4</v>
      </c>
      <c r="AA6" s="302">
        <f>IFERROR(VLOOKUP(J6,Аркуш4!H:M,6,FALSE),0)</f>
        <v>782</v>
      </c>
      <c r="AB6" s="302">
        <f t="shared" si="3"/>
        <v>860</v>
      </c>
      <c r="AC6" s="198">
        <v>1.7235750000000001E-2</v>
      </c>
      <c r="AD6" s="197">
        <v>7.1999999999999995E-2</v>
      </c>
      <c r="AE6" s="198">
        <f t="shared" si="4"/>
        <v>14.822745000000001</v>
      </c>
      <c r="AF6" s="303">
        <f t="shared" si="5"/>
        <v>878</v>
      </c>
      <c r="AG6" s="315">
        <v>878</v>
      </c>
      <c r="AH6" s="304">
        <v>220</v>
      </c>
      <c r="AI6" s="305">
        <f t="shared" si="6"/>
        <v>15.132988500000002</v>
      </c>
      <c r="AJ6" s="306">
        <f t="shared" si="7"/>
        <v>15.132988500000002</v>
      </c>
      <c r="AK6" s="198">
        <f>IFERROR(VLOOKUP(J6,Аркуш4!O:Q,2,FALSE),0)</f>
        <v>12</v>
      </c>
      <c r="AL6" s="198">
        <f>IFERROR(VLOOKUP(J6,Аркуш4!O:Q,3,FALSE),0)</f>
        <v>24</v>
      </c>
      <c r="AM6" s="307" t="str">
        <f>IFERROR(VLOOKUP(J6,Аркуш4!S:T,2,FALSE),"")</f>
        <v/>
      </c>
      <c r="AN6" s="312">
        <v>150</v>
      </c>
      <c r="AO6" s="309"/>
      <c r="AP6" s="310"/>
      <c r="AQ6" s="311"/>
      <c r="AR6" s="198">
        <f>IFERROR(VLOOKUP(J6,Аркуш4!H:M,3,FALSE),0)</f>
        <v>134</v>
      </c>
      <c r="AS6" s="198">
        <f>IFERROR(VLOOKUP(J6,Аркуш4!H:M,4,FALSE),0)</f>
        <v>80</v>
      </c>
      <c r="AT6" s="198">
        <f>IFERROR(VLOOKUP(J6,Аркуш4!H:M,5,FALSE),0)</f>
        <v>239</v>
      </c>
      <c r="AU6" s="198">
        <f t="shared" si="8"/>
        <v>8.42828175</v>
      </c>
      <c r="AV6" s="143">
        <f t="shared" si="9"/>
        <v>13.4783565</v>
      </c>
    </row>
    <row r="7" spans="1:48" ht="46.5" hidden="1" customHeight="1" x14ac:dyDescent="0.2">
      <c r="A7" s="11"/>
      <c r="B7" s="25" t="s">
        <v>3451</v>
      </c>
      <c r="C7" s="26"/>
      <c r="D7" s="195">
        <f>VLOOKUP(J7,Аркуш4!Y:Z,2,FALSE)</f>
        <v>142</v>
      </c>
      <c r="E7" s="196">
        <f t="shared" si="0"/>
        <v>4.6698119999999994</v>
      </c>
      <c r="F7" s="26"/>
      <c r="G7" s="26"/>
      <c r="H7" s="26" t="s">
        <v>2538</v>
      </c>
      <c r="I7" s="26" t="s">
        <v>3452</v>
      </c>
      <c r="J7" s="27">
        <v>169259</v>
      </c>
      <c r="K7" s="27">
        <v>28</v>
      </c>
      <c r="L7" s="27">
        <v>370</v>
      </c>
      <c r="M7" s="28">
        <v>58430</v>
      </c>
      <c r="N7" s="26"/>
      <c r="O7" s="26" t="s">
        <v>3433</v>
      </c>
      <c r="P7" s="26" t="s">
        <v>2540</v>
      </c>
      <c r="Q7" s="299">
        <f t="shared" si="1"/>
        <v>280</v>
      </c>
      <c r="R7" s="26">
        <f t="shared" si="2"/>
        <v>9.24</v>
      </c>
      <c r="S7" s="26"/>
      <c r="T7" s="30">
        <v>280</v>
      </c>
      <c r="U7" s="27" t="str">
        <f>VLOOKUP(J7,Аркуш4!V:W,2,FALSE)</f>
        <v>Аксесуари</v>
      </c>
      <c r="V7" s="27"/>
      <c r="W7" s="300" t="s">
        <v>3453</v>
      </c>
      <c r="X7" s="301">
        <v>150</v>
      </c>
      <c r="Y7" s="199" t="s">
        <v>3439</v>
      </c>
      <c r="Z7" s="199">
        <v>1</v>
      </c>
      <c r="AA7" s="302">
        <f>IFERROR(VLOOKUP(J7,Аркуш4!H:M,6,FALSE),0)</f>
        <v>116</v>
      </c>
      <c r="AB7" s="302">
        <f t="shared" si="3"/>
        <v>150</v>
      </c>
      <c r="AC7" s="198">
        <v>3.2885999999999999E-2</v>
      </c>
      <c r="AD7" s="197">
        <v>3.3000000000000002E-2</v>
      </c>
      <c r="AE7" s="198">
        <f t="shared" si="4"/>
        <v>4.9329000000000001</v>
      </c>
      <c r="AF7" s="303">
        <f t="shared" si="5"/>
        <v>8</v>
      </c>
      <c r="AG7" s="316">
        <v>100</v>
      </c>
      <c r="AH7" s="304">
        <v>100</v>
      </c>
      <c r="AI7" s="305">
        <f t="shared" si="6"/>
        <v>0.26308799999999999</v>
      </c>
      <c r="AJ7" s="306">
        <f t="shared" si="7"/>
        <v>3.2885999999999997</v>
      </c>
      <c r="AK7" s="198">
        <f>IFERROR(VLOOKUP(J7,Аркуш4!O:Q,2,FALSE),0)</f>
        <v>0</v>
      </c>
      <c r="AL7" s="198">
        <f>IFERROR(VLOOKUP(J7,Аркуш4!O:Q,3,FALSE),0)</f>
        <v>0</v>
      </c>
      <c r="AM7" s="307" t="str">
        <f>IFERROR(VLOOKUP(J7,Аркуш4!S:T,2,FALSE),"")</f>
        <v/>
      </c>
      <c r="AN7" s="317"/>
      <c r="AO7" s="309"/>
      <c r="AP7" s="310"/>
      <c r="AQ7" s="311"/>
      <c r="AR7" s="198">
        <f>IFERROR(VLOOKUP(J7,Аркуш4!H:M,3,FALSE),0)</f>
        <v>2</v>
      </c>
      <c r="AS7" s="198">
        <f>IFERROR(VLOOKUP(J7,Аркуш4!H:M,4,FALSE),0)</f>
        <v>7</v>
      </c>
      <c r="AT7" s="198">
        <f>IFERROR(VLOOKUP(J7,Аркуш4!H:M,5,FALSE),0)</f>
        <v>30</v>
      </c>
      <c r="AU7" s="198">
        <f t="shared" si="8"/>
        <v>1.282554</v>
      </c>
      <c r="AV7" s="143">
        <f t="shared" si="9"/>
        <v>3.8147759999999997</v>
      </c>
    </row>
    <row r="8" spans="1:48" ht="46.5" hidden="1" customHeight="1" x14ac:dyDescent="0.2">
      <c r="A8" s="11"/>
      <c r="B8" s="25" t="s">
        <v>3454</v>
      </c>
      <c r="C8" s="26"/>
      <c r="D8" s="195"/>
      <c r="E8" s="196">
        <f t="shared" si="0"/>
        <v>0</v>
      </c>
      <c r="F8" s="26"/>
      <c r="G8" s="26"/>
      <c r="H8" s="26" t="s">
        <v>2538</v>
      </c>
      <c r="I8" s="26" t="s">
        <v>3455</v>
      </c>
      <c r="J8" s="27">
        <v>174081</v>
      </c>
      <c r="K8" s="27">
        <v>85</v>
      </c>
      <c r="L8" s="298">
        <v>2899</v>
      </c>
      <c r="M8" s="54">
        <v>28005</v>
      </c>
      <c r="N8" s="27">
        <v>10</v>
      </c>
      <c r="O8" s="26" t="s">
        <v>3446</v>
      </c>
      <c r="P8" s="26" t="s">
        <v>2540</v>
      </c>
      <c r="Q8" s="299">
        <f t="shared" si="1"/>
        <v>270</v>
      </c>
      <c r="R8" s="26">
        <f t="shared" si="2"/>
        <v>22.41</v>
      </c>
      <c r="S8" s="26"/>
      <c r="T8" s="30">
        <v>270</v>
      </c>
      <c r="U8" s="27" t="str">
        <f>VLOOKUP(J8,Аркуш4!V:W,2,FALSE)</f>
        <v>Фільтрація</v>
      </c>
      <c r="V8" s="27"/>
      <c r="W8" s="313" t="s">
        <v>3456</v>
      </c>
      <c r="X8" s="314">
        <v>100</v>
      </c>
      <c r="Y8" s="197" t="s">
        <v>3439</v>
      </c>
      <c r="Z8" s="197">
        <v>1</v>
      </c>
      <c r="AA8" s="198">
        <f>IFERROR(VLOOKUP(J8,Аркуш4!H:M,6,FALSE),0)</f>
        <v>92</v>
      </c>
      <c r="AB8" s="198">
        <f t="shared" si="3"/>
        <v>100</v>
      </c>
      <c r="AC8" s="198">
        <v>8.3000000000000004E-2</v>
      </c>
      <c r="AD8" s="197">
        <v>8.3000000000000004E-2</v>
      </c>
      <c r="AE8" s="198">
        <f t="shared" si="4"/>
        <v>8.3000000000000007</v>
      </c>
      <c r="AF8" s="303">
        <f t="shared" si="5"/>
        <v>100</v>
      </c>
      <c r="AG8" s="304">
        <v>150</v>
      </c>
      <c r="AH8" s="304">
        <v>150</v>
      </c>
      <c r="AI8" s="305">
        <f t="shared" si="6"/>
        <v>8.3000000000000007</v>
      </c>
      <c r="AJ8" s="306">
        <f t="shared" si="7"/>
        <v>12.450000000000001</v>
      </c>
      <c r="AK8" s="198">
        <f>IFERROR(VLOOKUP(J8,Аркуш4!O:Q,2,FALSE),0)</f>
        <v>0</v>
      </c>
      <c r="AL8" s="198">
        <f>IFERROR(VLOOKUP(J8,Аркуш4!O:Q,3,FALSE),0)</f>
        <v>0</v>
      </c>
      <c r="AM8" s="307">
        <f>IFERROR(VLOOKUP(J8,Аркуш4!S:T,2,FALSE),"")</f>
        <v>89.12</v>
      </c>
      <c r="AN8" s="317"/>
      <c r="AO8" s="309"/>
      <c r="AP8" s="310"/>
      <c r="AQ8" s="311"/>
      <c r="AR8" s="198">
        <f>IFERROR(VLOOKUP(J8,Аркуш4!H:M,3,FALSE),0)</f>
        <v>5</v>
      </c>
      <c r="AS8" s="198">
        <f>IFERROR(VLOOKUP(J8,Аркуш4!H:M,4,FALSE),0)</f>
        <v>8</v>
      </c>
      <c r="AT8" s="198">
        <f>IFERROR(VLOOKUP(J8,Аркуш4!H:M,5,FALSE),0)</f>
        <v>36</v>
      </c>
      <c r="AU8" s="198">
        <f t="shared" si="8"/>
        <v>4.0670000000000002</v>
      </c>
      <c r="AV8" s="143">
        <f t="shared" si="9"/>
        <v>7.6360000000000001</v>
      </c>
    </row>
    <row r="9" spans="1:48" ht="46.5" hidden="1" customHeight="1" x14ac:dyDescent="0.2">
      <c r="A9" s="11"/>
      <c r="B9" s="25" t="s">
        <v>3457</v>
      </c>
      <c r="C9" s="26"/>
      <c r="D9" s="195"/>
      <c r="E9" s="196">
        <f t="shared" si="0"/>
        <v>0</v>
      </c>
      <c r="F9" s="26"/>
      <c r="G9" s="26"/>
      <c r="H9" s="26" t="s">
        <v>2538</v>
      </c>
      <c r="I9" s="26" t="s">
        <v>3458</v>
      </c>
      <c r="J9" s="27">
        <v>167129</v>
      </c>
      <c r="K9" s="27">
        <v>108</v>
      </c>
      <c r="L9" s="27">
        <v>423</v>
      </c>
      <c r="M9" s="27">
        <v>28011</v>
      </c>
      <c r="N9" s="27">
        <v>1</v>
      </c>
      <c r="O9" s="26" t="s">
        <v>3446</v>
      </c>
      <c r="P9" s="26" t="s">
        <v>2540</v>
      </c>
      <c r="Q9" s="299">
        <f t="shared" si="1"/>
        <v>260</v>
      </c>
      <c r="R9" s="26">
        <f t="shared" si="2"/>
        <v>7.28</v>
      </c>
      <c r="S9" s="26"/>
      <c r="T9" s="30">
        <v>260</v>
      </c>
      <c r="U9" s="27" t="str">
        <f>VLOOKUP(J9,Аркуш4!V:W,2,FALSE)</f>
        <v>Аксесуари</v>
      </c>
      <c r="V9" s="27">
        <v>8</v>
      </c>
      <c r="W9" s="313" t="s">
        <v>3456</v>
      </c>
      <c r="X9" s="314">
        <v>100</v>
      </c>
      <c r="Y9" s="197" t="s">
        <v>3439</v>
      </c>
      <c r="Z9" s="197">
        <v>1</v>
      </c>
      <c r="AA9" s="198">
        <f>IFERROR(VLOOKUP(J9,Аркуш4!H:M,6,FALSE),0)</f>
        <v>72</v>
      </c>
      <c r="AB9" s="198">
        <f t="shared" si="3"/>
        <v>100</v>
      </c>
      <c r="AC9" s="198">
        <v>2.7922751999999999E-2</v>
      </c>
      <c r="AD9" s="197">
        <v>2.8000000000000001E-2</v>
      </c>
      <c r="AE9" s="198">
        <f t="shared" si="4"/>
        <v>2.7922751999999997</v>
      </c>
      <c r="AF9" s="303">
        <f t="shared" si="5"/>
        <v>108</v>
      </c>
      <c r="AG9" s="304">
        <v>150</v>
      </c>
      <c r="AH9" s="304">
        <v>150</v>
      </c>
      <c r="AI9" s="305">
        <f t="shared" si="6"/>
        <v>3.0156572159999997</v>
      </c>
      <c r="AJ9" s="306">
        <f t="shared" si="7"/>
        <v>4.1884128</v>
      </c>
      <c r="AK9" s="198">
        <f>IFERROR(VLOOKUP(J9,Аркуш4!O:Q,2,FALSE),0)</f>
        <v>0</v>
      </c>
      <c r="AL9" s="198">
        <f>IFERROR(VLOOKUP(J9,Аркуш4!O:Q,3,FALSE),0)</f>
        <v>8</v>
      </c>
      <c r="AM9" s="307" t="str">
        <f>IFERROR(VLOOKUP(J9,Аркуш4!S:T,2,FALSE),"")</f>
        <v/>
      </c>
      <c r="AN9" s="317"/>
      <c r="AO9" s="309"/>
      <c r="AP9" s="310"/>
      <c r="AQ9" s="311"/>
      <c r="AR9" s="198">
        <f>IFERROR(VLOOKUP(J9,Аркуш4!H:M,3,FALSE),0)</f>
        <v>9</v>
      </c>
      <c r="AS9" s="198">
        <f>IFERROR(VLOOKUP(J9,Аркуш4!H:M,4,FALSE),0)</f>
        <v>8</v>
      </c>
      <c r="AT9" s="198">
        <f>IFERROR(VLOOKUP(J9,Аркуш4!H:M,5,FALSE),0)</f>
        <v>37</v>
      </c>
      <c r="AU9" s="198">
        <f t="shared" si="8"/>
        <v>1.7312106239999998</v>
      </c>
      <c r="AV9" s="143">
        <f t="shared" si="9"/>
        <v>2.0104381440000001</v>
      </c>
    </row>
    <row r="10" spans="1:48" ht="46.5" hidden="1" customHeight="1" x14ac:dyDescent="0.2">
      <c r="A10" s="11"/>
      <c r="B10" s="25" t="s">
        <v>3459</v>
      </c>
      <c r="C10" s="26"/>
      <c r="D10" s="195">
        <f>VLOOKUP(J10,Аркуш4!Y:Z,2,FALSE)</f>
        <v>98</v>
      </c>
      <c r="E10" s="196">
        <f t="shared" si="0"/>
        <v>7.7616000000000005</v>
      </c>
      <c r="F10" s="26"/>
      <c r="G10" s="26"/>
      <c r="H10" s="26" t="s">
        <v>2538</v>
      </c>
      <c r="I10" s="26"/>
      <c r="J10" s="27">
        <v>170407</v>
      </c>
      <c r="K10" s="27">
        <v>45</v>
      </c>
      <c r="L10" s="298">
        <v>2171</v>
      </c>
      <c r="M10" s="27">
        <v>26644</v>
      </c>
      <c r="N10" s="26"/>
      <c r="O10" s="26" t="s">
        <v>3433</v>
      </c>
      <c r="P10" s="26" t="s">
        <v>2548</v>
      </c>
      <c r="Q10" s="299">
        <f t="shared" si="1"/>
        <v>250</v>
      </c>
      <c r="R10" s="26">
        <f t="shared" si="2"/>
        <v>20</v>
      </c>
      <c r="S10" s="26"/>
      <c r="T10" s="30">
        <v>250</v>
      </c>
      <c r="U10" s="27" t="str">
        <f>VLOOKUP(J10,Аркуш4!V:W,2,FALSE)</f>
        <v>Фільтрація</v>
      </c>
      <c r="V10" s="27">
        <v>8</v>
      </c>
      <c r="W10" s="313" t="s">
        <v>3460</v>
      </c>
      <c r="X10" s="314">
        <v>200</v>
      </c>
      <c r="Y10" s="197" t="s">
        <v>3439</v>
      </c>
      <c r="Z10" s="197">
        <v>1</v>
      </c>
      <c r="AA10" s="198">
        <f>IFERROR(VLOOKUP(J10,Аркуш4!H:M,6,FALSE),0)</f>
        <v>170</v>
      </c>
      <c r="AB10" s="198">
        <f t="shared" si="3"/>
        <v>200</v>
      </c>
      <c r="AC10" s="198">
        <v>7.9200000000000007E-2</v>
      </c>
      <c r="AD10" s="197">
        <v>0.08</v>
      </c>
      <c r="AE10" s="198">
        <f t="shared" si="4"/>
        <v>15.840000000000002</v>
      </c>
      <c r="AF10" s="303">
        <f t="shared" si="5"/>
        <v>110</v>
      </c>
      <c r="AG10" s="304">
        <v>250</v>
      </c>
      <c r="AH10" s="304">
        <v>250</v>
      </c>
      <c r="AI10" s="305">
        <f t="shared" si="6"/>
        <v>8.7120000000000015</v>
      </c>
      <c r="AJ10" s="306">
        <f t="shared" si="7"/>
        <v>19.8</v>
      </c>
      <c r="AK10" s="198">
        <f>IFERROR(VLOOKUP(J10,Аркуш4!O:Q,2,FALSE),0)</f>
        <v>3</v>
      </c>
      <c r="AL10" s="198">
        <f>IFERROR(VLOOKUP(J10,Аркуш4!O:Q,3,FALSE),0)</f>
        <v>5</v>
      </c>
      <c r="AM10" s="307">
        <f>IFERROR(VLOOKUP(J10,Аркуш4!S:T,2,FALSE),"")</f>
        <v>126.55</v>
      </c>
      <c r="AN10" s="317"/>
      <c r="AO10" s="309"/>
      <c r="AP10" s="310"/>
      <c r="AQ10" s="311"/>
      <c r="AR10" s="198">
        <f>IFERROR(VLOOKUP(J10,Аркуш4!H:M,3,FALSE),0)</f>
        <v>22</v>
      </c>
      <c r="AS10" s="198">
        <f>IFERROR(VLOOKUP(J10,Аркуш4!H:M,4,FALSE),0)</f>
        <v>19</v>
      </c>
      <c r="AT10" s="198">
        <f>IFERROR(VLOOKUP(J10,Аркуш4!H:M,5,FALSE),0)</f>
        <v>51</v>
      </c>
      <c r="AU10" s="198">
        <f t="shared" si="8"/>
        <v>7.9200000000000008</v>
      </c>
      <c r="AV10" s="143">
        <f t="shared" si="9"/>
        <v>13.464</v>
      </c>
    </row>
    <row r="11" spans="1:48" ht="46.5" hidden="1" customHeight="1" x14ac:dyDescent="0.2">
      <c r="A11" s="11"/>
      <c r="B11" s="25" t="s">
        <v>3461</v>
      </c>
      <c r="C11" s="26"/>
      <c r="D11" s="195"/>
      <c r="E11" s="196">
        <f t="shared" si="0"/>
        <v>0</v>
      </c>
      <c r="F11" s="26"/>
      <c r="G11" s="26"/>
      <c r="H11" s="26" t="s">
        <v>2546</v>
      </c>
      <c r="I11" s="26" t="s">
        <v>3462</v>
      </c>
      <c r="J11" s="27">
        <v>172641</v>
      </c>
      <c r="K11" s="27">
        <v>117</v>
      </c>
      <c r="L11" s="298">
        <v>6460</v>
      </c>
      <c r="M11" s="54">
        <v>26706</v>
      </c>
      <c r="N11" s="26"/>
      <c r="O11" s="26" t="s">
        <v>3446</v>
      </c>
      <c r="P11" s="26" t="s">
        <v>2540</v>
      </c>
      <c r="Q11" s="299">
        <f t="shared" si="1"/>
        <v>250</v>
      </c>
      <c r="R11" s="26">
        <f t="shared" si="2"/>
        <v>47.75</v>
      </c>
      <c r="S11" s="26"/>
      <c r="T11" s="30">
        <v>250</v>
      </c>
      <c r="U11" s="27" t="str">
        <f>VLOOKUP(J11,Аркуш4!V:W,2,FALSE)</f>
        <v>Каркасні</v>
      </c>
      <c r="V11" s="27"/>
      <c r="W11" s="300" t="s">
        <v>3463</v>
      </c>
      <c r="X11" s="301">
        <v>75</v>
      </c>
      <c r="Y11" s="199" t="s">
        <v>3439</v>
      </c>
      <c r="Z11" s="199">
        <v>1</v>
      </c>
      <c r="AA11" s="302">
        <f>IFERROR(VLOOKUP(J11,Аркуш4!H:M,6,FALSE),0)</f>
        <v>0</v>
      </c>
      <c r="AB11" s="302">
        <f t="shared" si="3"/>
        <v>75</v>
      </c>
      <c r="AC11" s="198">
        <v>0.19155079999999999</v>
      </c>
      <c r="AD11" s="197">
        <v>0.191</v>
      </c>
      <c r="AE11" s="198">
        <f t="shared" si="4"/>
        <v>14.36631</v>
      </c>
      <c r="AF11" s="303">
        <f t="shared" si="5"/>
        <v>75</v>
      </c>
      <c r="AG11" s="304">
        <v>100</v>
      </c>
      <c r="AH11" s="304">
        <v>100</v>
      </c>
      <c r="AI11" s="305">
        <f t="shared" si="6"/>
        <v>14.36631</v>
      </c>
      <c r="AJ11" s="306">
        <f t="shared" si="7"/>
        <v>19.155079999999998</v>
      </c>
      <c r="AK11" s="198">
        <f>IFERROR(VLOOKUP(J11,Аркуш4!O:Q,2,FALSE),0)</f>
        <v>0</v>
      </c>
      <c r="AL11" s="198">
        <f>IFERROR(VLOOKUP(J11,Аркуш4!O:Q,3,FALSE),0)</f>
        <v>0</v>
      </c>
      <c r="AM11" s="307" t="str">
        <f>IFERROR(VLOOKUP(J11,Аркуш4!S:T,2,FALSE),"")</f>
        <v/>
      </c>
      <c r="AN11" s="317"/>
      <c r="AO11" s="309"/>
      <c r="AP11" s="310"/>
      <c r="AQ11" s="311"/>
      <c r="AR11" s="198">
        <f>IFERROR(VLOOKUP(J11,Аркуш4!H:M,3,FALSE),0)</f>
        <v>0</v>
      </c>
      <c r="AS11" s="198">
        <f>IFERROR(VLOOKUP(J11,Аркуш4!H:M,4,FALSE),0)</f>
        <v>0</v>
      </c>
      <c r="AT11" s="198">
        <f>IFERROR(VLOOKUP(J11,Аркуш4!H:M,5,FALSE),0)</f>
        <v>0</v>
      </c>
      <c r="AU11" s="198">
        <f t="shared" si="8"/>
        <v>0</v>
      </c>
      <c r="AV11" s="143">
        <f t="shared" si="9"/>
        <v>0</v>
      </c>
    </row>
    <row r="12" spans="1:48" ht="46.5" hidden="1" customHeight="1" x14ac:dyDescent="0.2">
      <c r="A12" s="11"/>
      <c r="B12" s="25" t="s">
        <v>3464</v>
      </c>
      <c r="C12" s="26"/>
      <c r="D12" s="195">
        <f>VLOOKUP(J12,Аркуш4!Y:Z,2,FALSE)</f>
        <v>33</v>
      </c>
      <c r="E12" s="196">
        <f t="shared" si="0"/>
        <v>1.7008120799999999</v>
      </c>
      <c r="F12" s="26"/>
      <c r="G12" s="26"/>
      <c r="H12" s="26" t="s">
        <v>2538</v>
      </c>
      <c r="I12" s="26" t="s">
        <v>3465</v>
      </c>
      <c r="J12" s="27">
        <v>170429</v>
      </c>
      <c r="K12" s="27">
        <v>46</v>
      </c>
      <c r="L12" s="298">
        <v>1262</v>
      </c>
      <c r="M12" s="27">
        <v>64448</v>
      </c>
      <c r="N12" s="27">
        <v>2</v>
      </c>
      <c r="O12" s="26" t="s">
        <v>3433</v>
      </c>
      <c r="P12" s="26" t="s">
        <v>2540</v>
      </c>
      <c r="Q12" s="299">
        <f t="shared" si="1"/>
        <v>120</v>
      </c>
      <c r="R12" s="26">
        <f t="shared" si="2"/>
        <v>10.8</v>
      </c>
      <c r="S12" s="318">
        <v>80</v>
      </c>
      <c r="T12" s="30">
        <v>200</v>
      </c>
      <c r="U12" s="27" t="str">
        <f>VLOOKUP(J12,Аркуш4!V:W,2,FALSE)</f>
        <v>Меблі</v>
      </c>
      <c r="V12" s="27">
        <v>48</v>
      </c>
      <c r="W12" s="313" t="s">
        <v>3466</v>
      </c>
      <c r="X12" s="314">
        <v>70</v>
      </c>
      <c r="Y12" s="197" t="s">
        <v>3439</v>
      </c>
      <c r="Z12" s="197">
        <v>1</v>
      </c>
      <c r="AA12" s="198">
        <f>IFERROR(VLOOKUP(J12,Аркуш4!H:M,6,FALSE),0)</f>
        <v>46</v>
      </c>
      <c r="AB12" s="198">
        <f t="shared" si="3"/>
        <v>70</v>
      </c>
      <c r="AC12" s="198">
        <v>5.1539759999999997E-2</v>
      </c>
      <c r="AD12" s="197">
        <v>5.3999999999999999E-2</v>
      </c>
      <c r="AE12" s="198">
        <f t="shared" si="4"/>
        <v>3.6077831999999996</v>
      </c>
      <c r="AF12" s="303">
        <f t="shared" si="5"/>
        <v>86</v>
      </c>
      <c r="AG12" s="304">
        <v>90</v>
      </c>
      <c r="AH12" s="304">
        <v>90</v>
      </c>
      <c r="AI12" s="305">
        <f t="shared" si="6"/>
        <v>4.4324193599999999</v>
      </c>
      <c r="AJ12" s="306">
        <f t="shared" si="7"/>
        <v>4.6385784000000001</v>
      </c>
      <c r="AK12" s="198">
        <f>IFERROR(VLOOKUP(J12,Аркуш4!O:Q,2,FALSE),0)</f>
        <v>33</v>
      </c>
      <c r="AL12" s="198">
        <f>IFERROR(VLOOKUP(J12,Аркуш4!O:Q,3,FALSE),0)</f>
        <v>16</v>
      </c>
      <c r="AM12" s="307" t="str">
        <f>IFERROR(VLOOKUP(J12,Аркуш4!S:T,2,FALSE),"")</f>
        <v/>
      </c>
      <c r="AN12" s="317"/>
      <c r="AO12" s="309"/>
      <c r="AP12" s="310"/>
      <c r="AQ12" s="311"/>
      <c r="AR12" s="198">
        <f>IFERROR(VLOOKUP(J12,Аркуш4!H:M,3,FALSE),0)</f>
        <v>28</v>
      </c>
      <c r="AS12" s="198">
        <f>IFERROR(VLOOKUP(J12,Аркуш4!H:M,4,FALSE),0)</f>
        <v>8</v>
      </c>
      <c r="AT12" s="198">
        <f>IFERROR(VLOOKUP(J12,Аркуш4!H:M,5,FALSE),0)</f>
        <v>11</v>
      </c>
      <c r="AU12" s="198">
        <f t="shared" si="8"/>
        <v>4.9478169599999999</v>
      </c>
      <c r="AV12" s="143">
        <f t="shared" si="9"/>
        <v>2.3708289599999999</v>
      </c>
    </row>
    <row r="13" spans="1:48" ht="46.5" hidden="1" customHeight="1" x14ac:dyDescent="0.2">
      <c r="A13" s="11"/>
      <c r="B13" s="25" t="s">
        <v>3467</v>
      </c>
      <c r="C13" s="26"/>
      <c r="D13" s="195">
        <f>VLOOKUP(J13,Аркуш4!Y:Z,2,FALSE)</f>
        <v>186</v>
      </c>
      <c r="E13" s="196">
        <f t="shared" si="0"/>
        <v>1.4295960000000001</v>
      </c>
      <c r="F13" s="26"/>
      <c r="G13" s="26"/>
      <c r="H13" s="26" t="s">
        <v>2538</v>
      </c>
      <c r="I13" s="26" t="s">
        <v>3468</v>
      </c>
      <c r="J13" s="27">
        <v>170417</v>
      </c>
      <c r="K13" s="27">
        <v>28</v>
      </c>
      <c r="L13" s="27">
        <v>104</v>
      </c>
      <c r="M13" s="27">
        <v>64757</v>
      </c>
      <c r="N13" s="27">
        <v>1</v>
      </c>
      <c r="O13" s="26" t="s">
        <v>3433</v>
      </c>
      <c r="P13" s="26" t="s">
        <v>2540</v>
      </c>
      <c r="Q13" s="299">
        <f t="shared" si="1"/>
        <v>752</v>
      </c>
      <c r="R13" s="26">
        <f t="shared" si="2"/>
        <v>6.580000000000001</v>
      </c>
      <c r="S13" s="26"/>
      <c r="T13" s="30">
        <v>188</v>
      </c>
      <c r="U13" s="27" t="str">
        <f>VLOOKUP(J13,Аркуш4!V:W,2,FALSE)</f>
        <v>Меблі</v>
      </c>
      <c r="V13" s="27">
        <v>347</v>
      </c>
      <c r="W13" s="300" t="s">
        <v>3456</v>
      </c>
      <c r="X13" s="301">
        <v>100</v>
      </c>
      <c r="Y13" s="199" t="s">
        <v>3439</v>
      </c>
      <c r="Z13" s="199">
        <v>4</v>
      </c>
      <c r="AA13" s="302">
        <f>IFERROR(VLOOKUP(J13,Аркуш4!H:M,6,FALSE),0)</f>
        <v>135</v>
      </c>
      <c r="AB13" s="302">
        <f t="shared" si="3"/>
        <v>400</v>
      </c>
      <c r="AC13" s="198">
        <v>7.6860000000000001E-3</v>
      </c>
      <c r="AD13" s="197">
        <v>3.5000000000000003E-2</v>
      </c>
      <c r="AE13" s="198">
        <f t="shared" si="4"/>
        <v>3.0744000000000002</v>
      </c>
      <c r="AF13" s="303">
        <f t="shared" si="5"/>
        <v>574</v>
      </c>
      <c r="AG13" s="304">
        <v>400</v>
      </c>
      <c r="AH13" s="304">
        <v>100</v>
      </c>
      <c r="AI13" s="305">
        <f t="shared" si="6"/>
        <v>4.4117639999999998</v>
      </c>
      <c r="AJ13" s="306">
        <f t="shared" si="7"/>
        <v>3.0744000000000002</v>
      </c>
      <c r="AK13" s="198">
        <f>IFERROR(VLOOKUP(J13,Аркуш4!O:Q,2,FALSE),0)</f>
        <v>185</v>
      </c>
      <c r="AL13" s="198">
        <f>IFERROR(VLOOKUP(J13,Аркуш4!O:Q,3,FALSE),0)</f>
        <v>175</v>
      </c>
      <c r="AM13" s="307">
        <f>IFERROR(VLOOKUP(J13,Аркуш4!S:T,2,FALSE),"")</f>
        <v>9.58</v>
      </c>
      <c r="AN13" s="319">
        <v>35</v>
      </c>
      <c r="AO13" s="309"/>
      <c r="AP13" s="310"/>
      <c r="AQ13" s="311"/>
      <c r="AR13" s="198">
        <f>IFERROR(VLOOKUP(J13,Аркуш4!H:M,3,FALSE),0)</f>
        <v>95</v>
      </c>
      <c r="AS13" s="198">
        <f>IFERROR(VLOOKUP(J13,Аркуш4!H:M,4,FALSE),0)</f>
        <v>27</v>
      </c>
      <c r="AT13" s="198">
        <f>IFERROR(VLOOKUP(J13,Аркуш4!H:M,5,FALSE),0)</f>
        <v>87</v>
      </c>
      <c r="AU13" s="198">
        <f t="shared" si="8"/>
        <v>4.3733339999999998</v>
      </c>
      <c r="AV13" s="143">
        <f t="shared" si="9"/>
        <v>1.0376099999999999</v>
      </c>
    </row>
    <row r="14" spans="1:48" ht="46.5" hidden="1" customHeight="1" x14ac:dyDescent="0.2">
      <c r="A14" s="11"/>
      <c r="B14" s="25" t="s">
        <v>3469</v>
      </c>
      <c r="C14" s="26"/>
      <c r="D14" s="195">
        <f>VLOOKUP(J14,Аркуш4!Y:Z,2,FALSE)</f>
        <v>162</v>
      </c>
      <c r="E14" s="196">
        <f t="shared" si="0"/>
        <v>2.6103869999999998</v>
      </c>
      <c r="F14" s="26" t="s">
        <v>2624</v>
      </c>
      <c r="G14" s="26"/>
      <c r="H14" s="26" t="s">
        <v>2538</v>
      </c>
      <c r="I14" s="26" t="s">
        <v>3470</v>
      </c>
      <c r="J14" s="27">
        <v>170425</v>
      </c>
      <c r="K14" s="27">
        <v>35</v>
      </c>
      <c r="L14" s="27">
        <v>284</v>
      </c>
      <c r="M14" s="27">
        <v>64144</v>
      </c>
      <c r="N14" s="27">
        <v>1</v>
      </c>
      <c r="O14" s="26" t="s">
        <v>3433</v>
      </c>
      <c r="P14" s="26" t="s">
        <v>2540</v>
      </c>
      <c r="Q14" s="299">
        <f t="shared" si="1"/>
        <v>350</v>
      </c>
      <c r="R14" s="26">
        <f t="shared" si="2"/>
        <v>6.8250000000000002</v>
      </c>
      <c r="S14" s="26"/>
      <c r="T14" s="30">
        <v>175</v>
      </c>
      <c r="U14" s="27" t="str">
        <f>VLOOKUP(J14,Аркуш4!V:W,2,FALSE)</f>
        <v>Меблі</v>
      </c>
      <c r="V14" s="27">
        <v>113</v>
      </c>
      <c r="W14" s="300" t="s">
        <v>3456</v>
      </c>
      <c r="X14" s="301">
        <v>100</v>
      </c>
      <c r="Y14" s="199" t="s">
        <v>3439</v>
      </c>
      <c r="Z14" s="199">
        <v>2</v>
      </c>
      <c r="AA14" s="302">
        <f>IFERROR(VLOOKUP(J14,Аркуш4!H:M,6,FALSE),0)</f>
        <v>78</v>
      </c>
      <c r="AB14" s="302">
        <f t="shared" si="3"/>
        <v>200</v>
      </c>
      <c r="AC14" s="198">
        <v>1.6113499999999999E-2</v>
      </c>
      <c r="AD14" s="197">
        <v>3.9E-2</v>
      </c>
      <c r="AE14" s="198">
        <f t="shared" si="4"/>
        <v>3.2226999999999997</v>
      </c>
      <c r="AF14" s="303">
        <f t="shared" si="5"/>
        <v>158</v>
      </c>
      <c r="AG14" s="304">
        <v>200</v>
      </c>
      <c r="AH14" s="304">
        <v>100</v>
      </c>
      <c r="AI14" s="305">
        <f t="shared" si="6"/>
        <v>2.5459329999999998</v>
      </c>
      <c r="AJ14" s="306">
        <f t="shared" si="7"/>
        <v>3.2226999999999997</v>
      </c>
      <c r="AK14" s="198">
        <f>IFERROR(VLOOKUP(J14,Аркуш4!O:Q,2,FALSE),0)</f>
        <v>86</v>
      </c>
      <c r="AL14" s="198">
        <f>IFERROR(VLOOKUP(J14,Аркуш4!O:Q,3,FALSE),0)</f>
        <v>34</v>
      </c>
      <c r="AM14" s="307">
        <f>IFERROR(VLOOKUP(J14,Аркуш4!S:T,2,FALSE),"")</f>
        <v>21.54</v>
      </c>
      <c r="AN14" s="317"/>
      <c r="AO14" s="309"/>
      <c r="AP14" s="310"/>
      <c r="AQ14" s="311"/>
      <c r="AR14" s="198">
        <f>IFERROR(VLOOKUP(J14,Аркуш4!H:M,3,FALSE),0)</f>
        <v>16</v>
      </c>
      <c r="AS14" s="198">
        <f>IFERROR(VLOOKUP(J14,Аркуш4!H:M,4,FALSE),0)</f>
        <v>13</v>
      </c>
      <c r="AT14" s="198">
        <f>IFERROR(VLOOKUP(J14,Аркуш4!H:M,5,FALSE),0)</f>
        <v>17</v>
      </c>
      <c r="AU14" s="198">
        <f t="shared" si="8"/>
        <v>2.6748409999999998</v>
      </c>
      <c r="AV14" s="143">
        <f t="shared" si="9"/>
        <v>1.256853</v>
      </c>
    </row>
    <row r="15" spans="1:48" ht="46.5" hidden="1" customHeight="1" x14ac:dyDescent="0.2">
      <c r="A15" s="11"/>
      <c r="B15" s="25" t="s">
        <v>3471</v>
      </c>
      <c r="C15" s="26"/>
      <c r="D15" s="195">
        <f>VLOOKUP(J15,Аркуш4!Y:Z,2,FALSE)</f>
        <v>3</v>
      </c>
      <c r="E15" s="196">
        <f t="shared" si="0"/>
        <v>9.935999999999999E-2</v>
      </c>
      <c r="F15" s="26"/>
      <c r="G15" s="26"/>
      <c r="H15" s="26" t="s">
        <v>2538</v>
      </c>
      <c r="I15" s="26" t="s">
        <v>3472</v>
      </c>
      <c r="J15" s="27">
        <v>171855</v>
      </c>
      <c r="K15" s="27">
        <v>42</v>
      </c>
      <c r="L15" s="27">
        <v>798</v>
      </c>
      <c r="M15" s="27">
        <v>64428</v>
      </c>
      <c r="N15" s="27">
        <v>2</v>
      </c>
      <c r="O15" s="26" t="s">
        <v>3433</v>
      </c>
      <c r="P15" s="26" t="s">
        <v>2540</v>
      </c>
      <c r="Q15" s="299">
        <f t="shared" si="1"/>
        <v>280</v>
      </c>
      <c r="R15" s="26">
        <f t="shared" si="2"/>
        <v>13.125</v>
      </c>
      <c r="S15" s="27">
        <v>35</v>
      </c>
      <c r="T15" s="30">
        <v>175</v>
      </c>
      <c r="U15" s="27" t="str">
        <f>VLOOKUP(J15,Аркуш4!V:W,2,FALSE)</f>
        <v>Меблі</v>
      </c>
      <c r="V15" s="27">
        <v>34</v>
      </c>
      <c r="W15" s="300" t="s">
        <v>3473</v>
      </c>
      <c r="X15" s="301">
        <v>40</v>
      </c>
      <c r="Y15" s="199" t="s">
        <v>3439</v>
      </c>
      <c r="Z15" s="199">
        <v>2</v>
      </c>
      <c r="AA15" s="302">
        <f>IFERROR(VLOOKUP(J15,Аркуш4!H:M,6,FALSE),0)</f>
        <v>65</v>
      </c>
      <c r="AB15" s="302">
        <f t="shared" si="3"/>
        <v>80</v>
      </c>
      <c r="AC15" s="198">
        <v>3.3119999999999997E-2</v>
      </c>
      <c r="AD15" s="197">
        <v>7.4999999999999997E-2</v>
      </c>
      <c r="AE15" s="198">
        <f t="shared" si="4"/>
        <v>2.6495999999999995</v>
      </c>
      <c r="AF15" s="303">
        <f t="shared" si="5"/>
        <v>112</v>
      </c>
      <c r="AG15" s="320">
        <v>80</v>
      </c>
      <c r="AH15" s="304">
        <v>40</v>
      </c>
      <c r="AI15" s="305">
        <f t="shared" si="6"/>
        <v>3.7094399999999998</v>
      </c>
      <c r="AJ15" s="306">
        <f t="shared" si="7"/>
        <v>2.6495999999999995</v>
      </c>
      <c r="AK15" s="198">
        <f>IFERROR(VLOOKUP(J15,Аркуш4!O:Q,2,FALSE),0)</f>
        <v>0</v>
      </c>
      <c r="AL15" s="198">
        <f>IFERROR(VLOOKUP(J15,Аркуш4!O:Q,3,FALSE),0)</f>
        <v>35</v>
      </c>
      <c r="AM15" s="307" t="str">
        <f>IFERROR(VLOOKUP(J15,Аркуш4!S:T,2,FALSE),"")</f>
        <v/>
      </c>
      <c r="AN15" s="317"/>
      <c r="AO15" s="309"/>
      <c r="AP15" s="310"/>
      <c r="AQ15" s="311"/>
      <c r="AR15" s="198">
        <f>IFERROR(VLOOKUP(J15,Аркуш4!H:M,3,FALSE),0)</f>
        <v>53</v>
      </c>
      <c r="AS15" s="198">
        <f>IFERROR(VLOOKUP(J15,Аркуш4!H:M,4,FALSE),0)</f>
        <v>31</v>
      </c>
      <c r="AT15" s="198">
        <f>IFERROR(VLOOKUP(J15,Аркуш4!H:M,5,FALSE),0)</f>
        <v>33</v>
      </c>
      <c r="AU15" s="198">
        <f t="shared" si="8"/>
        <v>5.0342399999999996</v>
      </c>
      <c r="AV15" s="143">
        <f t="shared" si="9"/>
        <v>2.1527999999999996</v>
      </c>
    </row>
    <row r="16" spans="1:48" ht="46.5" hidden="1" customHeight="1" x14ac:dyDescent="0.2">
      <c r="A16" s="11"/>
      <c r="B16" s="25" t="s">
        <v>3474</v>
      </c>
      <c r="C16" s="26"/>
      <c r="D16" s="195"/>
      <c r="E16" s="196">
        <f t="shared" si="0"/>
        <v>0</v>
      </c>
      <c r="F16" s="26"/>
      <c r="G16" s="26" t="s">
        <v>3475</v>
      </c>
      <c r="H16" s="26" t="s">
        <v>2538</v>
      </c>
      <c r="I16" s="26" t="s">
        <v>3476</v>
      </c>
      <c r="J16" s="27">
        <v>167245</v>
      </c>
      <c r="K16" s="27">
        <v>147</v>
      </c>
      <c r="L16" s="298">
        <v>1026</v>
      </c>
      <c r="M16" s="27">
        <v>28685</v>
      </c>
      <c r="N16" s="27">
        <v>1</v>
      </c>
      <c r="O16" s="26" t="s">
        <v>3446</v>
      </c>
      <c r="P16" s="26" t="s">
        <v>2540</v>
      </c>
      <c r="Q16" s="299">
        <f t="shared" si="1"/>
        <v>501</v>
      </c>
      <c r="R16" s="26">
        <f t="shared" si="2"/>
        <v>6.8470000000000004</v>
      </c>
      <c r="S16" s="26"/>
      <c r="T16" s="30">
        <v>167</v>
      </c>
      <c r="U16" s="27" t="str">
        <f>VLOOKUP(J16,Аркуш4!V:W,2,FALSE)</f>
        <v>Аксесуари</v>
      </c>
      <c r="V16" s="27">
        <v>10</v>
      </c>
      <c r="W16" s="300" t="s">
        <v>3477</v>
      </c>
      <c r="X16" s="301">
        <v>80</v>
      </c>
      <c r="Y16" s="199" t="s">
        <v>3439</v>
      </c>
      <c r="Z16" s="199">
        <v>3</v>
      </c>
      <c r="AA16" s="302">
        <f>IFERROR(VLOOKUP(J16,Аркуш4!H:M,6,FALSE),0)</f>
        <v>225</v>
      </c>
      <c r="AB16" s="302">
        <f t="shared" si="3"/>
        <v>240</v>
      </c>
      <c r="AC16" s="198">
        <v>1.2512000000000001E-2</v>
      </c>
      <c r="AD16" s="197">
        <v>4.1000000000000002E-2</v>
      </c>
      <c r="AE16" s="198">
        <f t="shared" si="4"/>
        <v>3.0028800000000002</v>
      </c>
      <c r="AF16" s="303">
        <f t="shared" si="5"/>
        <v>249</v>
      </c>
      <c r="AG16" s="304">
        <v>300</v>
      </c>
      <c r="AH16" s="304">
        <v>100</v>
      </c>
      <c r="AI16" s="305">
        <f t="shared" si="6"/>
        <v>3.115488</v>
      </c>
      <c r="AJ16" s="306">
        <f t="shared" si="7"/>
        <v>3.7536</v>
      </c>
      <c r="AK16" s="198">
        <f>IFERROR(VLOOKUP(J16,Аркуш4!O:Q,2,FALSE),0)</f>
        <v>5</v>
      </c>
      <c r="AL16" s="198">
        <f>IFERROR(VLOOKUP(J16,Аркуш4!O:Q,3,FALSE),0)</f>
        <v>4</v>
      </c>
      <c r="AM16" s="307" t="str">
        <f>IFERROR(VLOOKUP(J16,Аркуш4!S:T,2,FALSE),"")</f>
        <v/>
      </c>
      <c r="AN16" s="312">
        <v>100</v>
      </c>
      <c r="AO16" s="309"/>
      <c r="AP16" s="310"/>
      <c r="AQ16" s="311"/>
      <c r="AR16" s="198">
        <f>IFERROR(VLOOKUP(J16,Аркуш4!H:M,3,FALSE),0)</f>
        <v>37</v>
      </c>
      <c r="AS16" s="198">
        <f>IFERROR(VLOOKUP(J16,Аркуш4!H:M,4,FALSE),0)</f>
        <v>34</v>
      </c>
      <c r="AT16" s="198">
        <f>IFERROR(VLOOKUP(J16,Аркуш4!H:M,5,FALSE),0)</f>
        <v>120</v>
      </c>
      <c r="AU16" s="198">
        <f t="shared" si="8"/>
        <v>2.5024000000000002</v>
      </c>
      <c r="AV16" s="143">
        <f t="shared" si="9"/>
        <v>2.8151999999999999</v>
      </c>
    </row>
    <row r="17" spans="1:48" ht="46.5" hidden="1" customHeight="1" x14ac:dyDescent="0.2">
      <c r="A17" s="11"/>
      <c r="B17" s="25" t="s">
        <v>3478</v>
      </c>
      <c r="C17" s="26"/>
      <c r="D17" s="195">
        <f>VLOOKUP(J17,Аркуш4!Y:Z,2,FALSE)</f>
        <v>551</v>
      </c>
      <c r="E17" s="196">
        <f t="shared" si="0"/>
        <v>4.76435925</v>
      </c>
      <c r="F17" s="26"/>
      <c r="G17" s="26"/>
      <c r="H17" s="26" t="s">
        <v>2546</v>
      </c>
      <c r="I17" s="26" t="s">
        <v>3479</v>
      </c>
      <c r="J17" s="27">
        <v>167143</v>
      </c>
      <c r="K17" s="27">
        <v>86</v>
      </c>
      <c r="L17" s="27">
        <v>363</v>
      </c>
      <c r="M17" s="27">
        <v>28031</v>
      </c>
      <c r="N17" s="26"/>
      <c r="O17" s="26" t="s">
        <v>3433</v>
      </c>
      <c r="P17" s="26" t="s">
        <v>2540</v>
      </c>
      <c r="Q17" s="299">
        <f t="shared" si="1"/>
        <v>948</v>
      </c>
      <c r="R17" s="26">
        <f t="shared" si="2"/>
        <v>9.0060000000000002</v>
      </c>
      <c r="S17" s="26"/>
      <c r="T17" s="30">
        <v>158</v>
      </c>
      <c r="U17" s="27" t="str">
        <f>VLOOKUP(J17,Аркуш4!V:W,2,FALSE)</f>
        <v>Аксесуари</v>
      </c>
      <c r="V17" s="27">
        <v>28</v>
      </c>
      <c r="W17" s="300" t="s">
        <v>3453</v>
      </c>
      <c r="X17" s="301">
        <v>150</v>
      </c>
      <c r="Y17" s="199" t="s">
        <v>3439</v>
      </c>
      <c r="Z17" s="199">
        <v>6</v>
      </c>
      <c r="AA17" s="302">
        <f>IFERROR(VLOOKUP(J17,Аркуш4!H:M,6,FALSE),0)</f>
        <v>497</v>
      </c>
      <c r="AB17" s="302">
        <f t="shared" si="3"/>
        <v>900</v>
      </c>
      <c r="AC17" s="198">
        <v>8.6467499999999999E-3</v>
      </c>
      <c r="AD17" s="197">
        <v>5.7000000000000002E-2</v>
      </c>
      <c r="AE17" s="198">
        <f t="shared" si="4"/>
        <v>7.7820749999999999</v>
      </c>
      <c r="AF17" s="303">
        <f t="shared" si="5"/>
        <v>378</v>
      </c>
      <c r="AG17" s="304">
        <v>380</v>
      </c>
      <c r="AH17" s="304">
        <v>63</v>
      </c>
      <c r="AI17" s="305">
        <f t="shared" si="6"/>
        <v>3.2684715</v>
      </c>
      <c r="AJ17" s="306">
        <f t="shared" si="7"/>
        <v>3.285765</v>
      </c>
      <c r="AK17" s="198">
        <f>IFERROR(VLOOKUP(J17,Аркуш4!O:Q,2,FALSE),0)</f>
        <v>11</v>
      </c>
      <c r="AL17" s="198">
        <f>IFERROR(VLOOKUP(J17,Аркуш4!O:Q,3,FALSE),0)</f>
        <v>18</v>
      </c>
      <c r="AM17" s="307" t="str">
        <f>IFERROR(VLOOKUP(J17,Аркуш4!S:T,2,FALSE),"")</f>
        <v/>
      </c>
      <c r="AN17" s="317"/>
      <c r="AO17" s="309"/>
      <c r="AP17" s="310"/>
      <c r="AQ17" s="311"/>
      <c r="AR17" s="198">
        <f>IFERROR(VLOOKUP(J17,Аркуш4!H:M,3,FALSE),0)</f>
        <v>136</v>
      </c>
      <c r="AS17" s="198">
        <f>IFERROR(VLOOKUP(J17,Аркуш4!H:M,4,FALSE),0)</f>
        <v>46</v>
      </c>
      <c r="AT17" s="198">
        <f>IFERROR(VLOOKUP(J17,Аркуш4!H:M,5,FALSE),0)</f>
        <v>190</v>
      </c>
      <c r="AU17" s="198">
        <f t="shared" si="8"/>
        <v>3.4673467499999999</v>
      </c>
      <c r="AV17" s="143">
        <f t="shared" si="9"/>
        <v>4.2974347499999999</v>
      </c>
    </row>
    <row r="18" spans="1:48" ht="46.5" hidden="1" customHeight="1" x14ac:dyDescent="0.2">
      <c r="A18" s="11"/>
      <c r="B18" s="25" t="s">
        <v>3480</v>
      </c>
      <c r="C18" s="26"/>
      <c r="D18" s="195">
        <f>VLOOKUP(J18,Аркуш4!Y:Z,2,FALSE)</f>
        <v>62</v>
      </c>
      <c r="E18" s="196">
        <f t="shared" si="0"/>
        <v>0.98054549999999996</v>
      </c>
      <c r="F18" s="26"/>
      <c r="G18" s="26"/>
      <c r="H18" s="26" t="s">
        <v>2538</v>
      </c>
      <c r="I18" s="26" t="s">
        <v>3047</v>
      </c>
      <c r="J18" s="27">
        <v>171137</v>
      </c>
      <c r="K18" s="27">
        <v>28</v>
      </c>
      <c r="L18" s="27">
        <v>285</v>
      </c>
      <c r="M18" s="27">
        <v>56483</v>
      </c>
      <c r="N18" s="26"/>
      <c r="O18" s="26" t="s">
        <v>3433</v>
      </c>
      <c r="P18" s="26" t="s">
        <v>2540</v>
      </c>
      <c r="Q18" s="299">
        <f t="shared" si="1"/>
        <v>300</v>
      </c>
      <c r="R18" s="26">
        <f t="shared" si="2"/>
        <v>5.3999999999999995</v>
      </c>
      <c r="S18" s="26"/>
      <c r="T18" s="30">
        <v>150</v>
      </c>
      <c r="U18" s="27" t="str">
        <f>VLOOKUP(J18,Аркуш4!V:W,2,FALSE)</f>
        <v>Дитячі</v>
      </c>
      <c r="V18" s="27">
        <v>1</v>
      </c>
      <c r="W18" s="300" t="s">
        <v>3456</v>
      </c>
      <c r="X18" s="301">
        <v>100</v>
      </c>
      <c r="Y18" s="301" t="s">
        <v>3439</v>
      </c>
      <c r="Z18" s="199">
        <v>2</v>
      </c>
      <c r="AA18" s="302">
        <f>IFERROR(VLOOKUP(J18,Аркуш4!H:M,6,FALSE),0)</f>
        <v>147</v>
      </c>
      <c r="AB18" s="302">
        <f t="shared" si="3"/>
        <v>200</v>
      </c>
      <c r="AC18" s="198">
        <v>1.5815249999999999E-2</v>
      </c>
      <c r="AD18" s="197">
        <v>3.5999999999999997E-2</v>
      </c>
      <c r="AE18" s="198">
        <f t="shared" si="4"/>
        <v>3.1630499999999997</v>
      </c>
      <c r="AF18" s="303">
        <f t="shared" si="5"/>
        <v>139</v>
      </c>
      <c r="AG18" s="304">
        <v>140</v>
      </c>
      <c r="AH18" s="304">
        <v>70</v>
      </c>
      <c r="AI18" s="305">
        <f t="shared" si="6"/>
        <v>2.19831975</v>
      </c>
      <c r="AJ18" s="306">
        <f t="shared" si="7"/>
        <v>2.2141349999999997</v>
      </c>
      <c r="AK18" s="198">
        <f>IFERROR(VLOOKUP(J18,Аркуш4!O:Q,2,FALSE),0)</f>
        <v>1</v>
      </c>
      <c r="AL18" s="198">
        <f>IFERROR(VLOOKUP(J18,Аркуш4!O:Q,3,FALSE),0)</f>
        <v>0</v>
      </c>
      <c r="AM18" s="307">
        <f>IFERROR(VLOOKUP(J18,Аркуш4!S:T,2,FALSE),"")</f>
        <v>28.2</v>
      </c>
      <c r="AN18" s="317"/>
      <c r="AO18" s="309"/>
      <c r="AP18" s="310"/>
      <c r="AQ18" s="311"/>
      <c r="AR18" s="198">
        <f>IFERROR(VLOOKUP(J18,Аркуш4!H:M,3,FALSE),0)</f>
        <v>4</v>
      </c>
      <c r="AS18" s="198">
        <f>IFERROR(VLOOKUP(J18,Аркуш4!H:M,4,FALSE),0)</f>
        <v>5</v>
      </c>
      <c r="AT18" s="198">
        <f>IFERROR(VLOOKUP(J18,Аркуш4!H:M,5,FALSE),0)</f>
        <v>17</v>
      </c>
      <c r="AU18" s="198">
        <f t="shared" si="8"/>
        <v>0.42701174999999997</v>
      </c>
      <c r="AV18" s="143">
        <f t="shared" si="9"/>
        <v>2.32484175</v>
      </c>
    </row>
    <row r="19" spans="1:48" ht="46.5" customHeight="1" x14ac:dyDescent="0.2">
      <c r="A19" s="11"/>
      <c r="B19" s="132" t="s">
        <v>3481</v>
      </c>
      <c r="C19" s="26"/>
      <c r="D19" s="195">
        <f>VLOOKUP(J19,Аркуш4!Y:Z,2,FALSE)</f>
        <v>87</v>
      </c>
      <c r="E19" s="196">
        <f t="shared" si="0"/>
        <v>23.249306148000002</v>
      </c>
      <c r="F19" s="26"/>
      <c r="G19" s="26"/>
      <c r="H19" s="26" t="s">
        <v>2538</v>
      </c>
      <c r="I19" s="26" t="s">
        <v>2539</v>
      </c>
      <c r="J19" s="27">
        <v>172468</v>
      </c>
      <c r="K19" s="27">
        <v>20</v>
      </c>
      <c r="L19" s="298">
        <v>2016</v>
      </c>
      <c r="M19" s="116">
        <v>26718</v>
      </c>
      <c r="N19" s="26"/>
      <c r="O19" s="26" t="s">
        <v>3433</v>
      </c>
      <c r="P19" s="26" t="s">
        <v>2540</v>
      </c>
      <c r="Q19" s="299">
        <f t="shared" si="1"/>
        <v>150</v>
      </c>
      <c r="R19" s="26">
        <f t="shared" si="2"/>
        <v>40.050000000000004</v>
      </c>
      <c r="S19" s="26"/>
      <c r="T19" s="30">
        <v>150</v>
      </c>
      <c r="U19" s="27" t="str">
        <f>VLOOKUP(J19,Аркуш4!V:W,2,FALSE)</f>
        <v>Каркасні</v>
      </c>
      <c r="V19" s="27">
        <v>11</v>
      </c>
      <c r="W19" s="313" t="s">
        <v>3477</v>
      </c>
      <c r="X19" s="314">
        <v>100</v>
      </c>
      <c r="Y19" s="197" t="s">
        <v>3439</v>
      </c>
      <c r="Z19" s="197">
        <v>1</v>
      </c>
      <c r="AA19" s="198">
        <f>IFERROR(VLOOKUP(J19,Аркуш4!H:M,6,FALSE),0)</f>
        <v>78</v>
      </c>
      <c r="AB19" s="198">
        <f t="shared" si="3"/>
        <v>100</v>
      </c>
      <c r="AC19" s="198">
        <v>0.26723340400000001</v>
      </c>
      <c r="AD19" s="197">
        <v>0.26700000000000002</v>
      </c>
      <c r="AE19" s="198">
        <f t="shared" si="4"/>
        <v>26.723340400000001</v>
      </c>
      <c r="AF19" s="303">
        <f t="shared" si="5"/>
        <v>24</v>
      </c>
      <c r="AG19" s="321">
        <v>0</v>
      </c>
      <c r="AH19" s="304">
        <v>0</v>
      </c>
      <c r="AI19" s="305">
        <f t="shared" si="6"/>
        <v>6.4136016960000006</v>
      </c>
      <c r="AJ19" s="306">
        <f t="shared" si="7"/>
        <v>0</v>
      </c>
      <c r="AK19" s="198">
        <f>IFERROR(VLOOKUP(J19,Аркуш4!O:Q,2,FALSE),0)</f>
        <v>2</v>
      </c>
      <c r="AL19" s="198">
        <f>IFERROR(VLOOKUP(J19,Аркуш4!O:Q,3,FALSE),0)</f>
        <v>9</v>
      </c>
      <c r="AM19" s="307" t="str">
        <f>IFERROR(VLOOKUP(J19,Аркуш4!S:T,2,FALSE),"")</f>
        <v/>
      </c>
      <c r="AN19" s="317"/>
      <c r="AO19" s="309"/>
      <c r="AP19" s="310"/>
      <c r="AQ19" s="311"/>
      <c r="AR19" s="198">
        <f>IFERROR(VLOOKUP(J19,Аркуш4!H:M,3,FALSE),0)</f>
        <v>27</v>
      </c>
      <c r="AS19" s="198">
        <f>IFERROR(VLOOKUP(J19,Аркуш4!H:M,4,FALSE),0)</f>
        <v>5</v>
      </c>
      <c r="AT19" s="198">
        <f>IFERROR(VLOOKUP(J19,Аркуш4!H:M,5,FALSE),0)</f>
        <v>25</v>
      </c>
      <c r="AU19" s="198">
        <f t="shared" si="8"/>
        <v>18.171871471999999</v>
      </c>
      <c r="AV19" s="143">
        <f t="shared" si="9"/>
        <v>20.844205512000002</v>
      </c>
    </row>
    <row r="20" spans="1:48" ht="46.5" hidden="1" customHeight="1" x14ac:dyDescent="0.2">
      <c r="A20" s="11"/>
      <c r="B20" s="25" t="s">
        <v>3482</v>
      </c>
      <c r="C20" s="26"/>
      <c r="D20" s="195">
        <f>VLOOKUP(J20,Аркуш4!Y:Z,2,FALSE)</f>
        <v>343</v>
      </c>
      <c r="E20" s="196">
        <f t="shared" si="0"/>
        <v>2.2967279999999999</v>
      </c>
      <c r="F20" s="26"/>
      <c r="G20" s="26"/>
      <c r="H20" s="26" t="s">
        <v>2538</v>
      </c>
      <c r="I20" s="26" t="s">
        <v>3483</v>
      </c>
      <c r="J20" s="27">
        <v>170416</v>
      </c>
      <c r="K20" s="27">
        <v>27</v>
      </c>
      <c r="L20" s="27">
        <v>82</v>
      </c>
      <c r="M20" s="27">
        <v>64756</v>
      </c>
      <c r="N20" s="27">
        <v>1</v>
      </c>
      <c r="O20" s="26" t="s">
        <v>3433</v>
      </c>
      <c r="P20" s="26" t="s">
        <v>2540</v>
      </c>
      <c r="Q20" s="299">
        <f t="shared" si="1"/>
        <v>900</v>
      </c>
      <c r="R20" s="26">
        <f t="shared" si="2"/>
        <v>6.75</v>
      </c>
      <c r="S20" s="26"/>
      <c r="T20" s="30">
        <v>150</v>
      </c>
      <c r="U20" s="27" t="str">
        <f>VLOOKUP(J20,Аркуш4!V:W,2,FALSE)</f>
        <v>Меблі</v>
      </c>
      <c r="V20" s="27">
        <v>117</v>
      </c>
      <c r="W20" s="300" t="s">
        <v>3484</v>
      </c>
      <c r="X20" s="301">
        <v>50</v>
      </c>
      <c r="Y20" s="199" t="s">
        <v>3439</v>
      </c>
      <c r="Z20" s="199">
        <v>6</v>
      </c>
      <c r="AA20" s="302">
        <f>IFERROR(VLOOKUP(J20,Аркуш4!H:M,6,FALSE),0)</f>
        <v>241</v>
      </c>
      <c r="AB20" s="302">
        <f t="shared" si="3"/>
        <v>300</v>
      </c>
      <c r="AC20" s="198">
        <v>6.6959999999999997E-3</v>
      </c>
      <c r="AD20" s="197">
        <v>4.4999999999999998E-2</v>
      </c>
      <c r="AE20" s="198">
        <f t="shared" si="4"/>
        <v>2.0087999999999999</v>
      </c>
      <c r="AF20" s="303">
        <f t="shared" si="5"/>
        <v>69</v>
      </c>
      <c r="AG20" s="320">
        <v>300</v>
      </c>
      <c r="AH20" s="304">
        <v>50</v>
      </c>
      <c r="AI20" s="305">
        <f t="shared" si="6"/>
        <v>0.46202399999999999</v>
      </c>
      <c r="AJ20" s="306">
        <f t="shared" si="7"/>
        <v>2.0087999999999999</v>
      </c>
      <c r="AK20" s="198">
        <f>IFERROR(VLOOKUP(J20,Аркуш4!O:Q,2,FALSE),0)</f>
        <v>0</v>
      </c>
      <c r="AL20" s="198">
        <f>IFERROR(VLOOKUP(J20,Аркуш4!O:Q,3,FALSE),0)</f>
        <v>112</v>
      </c>
      <c r="AM20" s="307">
        <f>IFERROR(VLOOKUP(J20,Аркуш4!S:T,2,FALSE),"")</f>
        <v>7.93</v>
      </c>
      <c r="AN20" s="317"/>
      <c r="AO20" s="309"/>
      <c r="AP20" s="310"/>
      <c r="AQ20" s="311"/>
      <c r="AR20" s="198">
        <f>IFERROR(VLOOKUP(J20,Аркуш4!H:M,3,FALSE),0)</f>
        <v>258</v>
      </c>
      <c r="AS20" s="198">
        <f>IFERROR(VLOOKUP(J20,Аркуш4!H:M,4,FALSE),0)</f>
        <v>106</v>
      </c>
      <c r="AT20" s="198">
        <f>IFERROR(VLOOKUP(J20,Аркуш4!H:M,5,FALSE),0)</f>
        <v>131</v>
      </c>
      <c r="AU20" s="198">
        <f t="shared" si="8"/>
        <v>4.0644719999999994</v>
      </c>
      <c r="AV20" s="143">
        <f t="shared" si="9"/>
        <v>1.6137359999999998</v>
      </c>
    </row>
    <row r="21" spans="1:48" ht="46.5" customHeight="1" x14ac:dyDescent="0.2">
      <c r="A21" s="11"/>
      <c r="B21" s="25" t="s">
        <v>2541</v>
      </c>
      <c r="C21" s="26"/>
      <c r="D21" s="195">
        <f>VLOOKUP(J21,Аркуш4!Y:Z,2,FALSE)</f>
        <v>464</v>
      </c>
      <c r="E21" s="196">
        <f t="shared" si="0"/>
        <v>31.6089792</v>
      </c>
      <c r="F21" s="26"/>
      <c r="G21" s="26"/>
      <c r="H21" s="26" t="s">
        <v>2538</v>
      </c>
      <c r="I21" s="26" t="s">
        <v>2542</v>
      </c>
      <c r="J21" s="27">
        <v>166529</v>
      </c>
      <c r="K21" s="27">
        <v>18</v>
      </c>
      <c r="L21" s="27">
        <v>650</v>
      </c>
      <c r="M21" s="27">
        <v>28272</v>
      </c>
      <c r="N21" s="26"/>
      <c r="O21" s="26" t="s">
        <v>3433</v>
      </c>
      <c r="P21" s="26" t="s">
        <v>2540</v>
      </c>
      <c r="Q21" s="299">
        <f t="shared" si="1"/>
        <v>150</v>
      </c>
      <c r="R21" s="26">
        <f t="shared" si="2"/>
        <v>10.200000000000001</v>
      </c>
      <c r="S21" s="26"/>
      <c r="T21" s="30">
        <v>150</v>
      </c>
      <c r="U21" s="27" t="str">
        <f>VLOOKUP(J21,Аркуш4!V:W,2,FALSE)</f>
        <v>Каркасні</v>
      </c>
      <c r="V21" s="27">
        <v>14</v>
      </c>
      <c r="W21" s="313" t="s">
        <v>3485</v>
      </c>
      <c r="X21" s="308">
        <v>465</v>
      </c>
      <c r="Y21" s="308" t="s">
        <v>3435</v>
      </c>
      <c r="Z21" s="197">
        <v>1</v>
      </c>
      <c r="AA21" s="198">
        <f>IFERROR(VLOOKUP(J21,Аркуш4!H:M,6,FALSE),0)</f>
        <v>155</v>
      </c>
      <c r="AB21" s="198">
        <f t="shared" si="3"/>
        <v>465</v>
      </c>
      <c r="AC21" s="198">
        <v>6.8122799999999997E-2</v>
      </c>
      <c r="AD21" s="197">
        <v>6.8000000000000005E-2</v>
      </c>
      <c r="AE21" s="198">
        <f t="shared" si="4"/>
        <v>31.677101999999998</v>
      </c>
      <c r="AF21" s="303">
        <f t="shared" si="5"/>
        <v>17</v>
      </c>
      <c r="AG21" s="316">
        <v>0</v>
      </c>
      <c r="AH21" s="304">
        <v>0</v>
      </c>
      <c r="AI21" s="305">
        <f t="shared" si="6"/>
        <v>1.1580876</v>
      </c>
      <c r="AJ21" s="306">
        <f t="shared" si="7"/>
        <v>0</v>
      </c>
      <c r="AK21" s="198">
        <f>IFERROR(VLOOKUP(J21,Аркуш4!O:Q,2,FALSE),0)</f>
        <v>12</v>
      </c>
      <c r="AL21" s="198">
        <f>IFERROR(VLOOKUP(J21,Аркуш4!O:Q,3,FALSE),0)</f>
        <v>4</v>
      </c>
      <c r="AM21" s="307" t="str">
        <f>IFERROR(VLOOKUP(J21,Аркуш4!S:T,2,FALSE),"")</f>
        <v/>
      </c>
      <c r="AN21" s="317"/>
      <c r="AO21" s="309"/>
      <c r="AP21" s="310"/>
      <c r="AQ21" s="311"/>
      <c r="AR21" s="198">
        <f>IFERROR(VLOOKUP(J21,Аркуш4!H:M,3,FALSE),0)</f>
        <v>19</v>
      </c>
      <c r="AS21" s="198">
        <f>IFERROR(VLOOKUP(J21,Аркуш4!H:M,4,FALSE),0)</f>
        <v>10</v>
      </c>
      <c r="AT21" s="198">
        <f>IFERROR(VLOOKUP(J21,Аркуш4!H:M,5,FALSE),0)</f>
        <v>24</v>
      </c>
      <c r="AU21" s="198">
        <f t="shared" si="8"/>
        <v>4.7004732000000002</v>
      </c>
      <c r="AV21" s="143">
        <f t="shared" si="9"/>
        <v>10.559033999999999</v>
      </c>
    </row>
    <row r="22" spans="1:48" ht="46.5" hidden="1" customHeight="1" x14ac:dyDescent="0.2">
      <c r="A22" s="11"/>
      <c r="B22" s="25" t="s">
        <v>3486</v>
      </c>
      <c r="C22" s="26"/>
      <c r="D22" s="195">
        <f>VLOOKUP(J22,Аркуш4!Y:Z,2,FALSE)</f>
        <v>208</v>
      </c>
      <c r="E22" s="196">
        <f t="shared" si="0"/>
        <v>10.96524</v>
      </c>
      <c r="F22" s="26"/>
      <c r="G22" s="26"/>
      <c r="H22" s="26" t="s">
        <v>2538</v>
      </c>
      <c r="I22" s="26" t="s">
        <v>3487</v>
      </c>
      <c r="J22" s="27">
        <v>167113</v>
      </c>
      <c r="K22" s="27">
        <v>22</v>
      </c>
      <c r="L22" s="27">
        <v>566</v>
      </c>
      <c r="M22" s="27">
        <v>28270</v>
      </c>
      <c r="N22" s="26"/>
      <c r="O22" s="26" t="s">
        <v>3433</v>
      </c>
      <c r="P22" s="26" t="s">
        <v>2540</v>
      </c>
      <c r="Q22" s="299">
        <f t="shared" si="1"/>
        <v>130</v>
      </c>
      <c r="R22" s="26">
        <f t="shared" si="2"/>
        <v>6.76</v>
      </c>
      <c r="S22" s="26"/>
      <c r="T22" s="30">
        <v>130</v>
      </c>
      <c r="U22" s="27" t="str">
        <f>VLOOKUP(J22,Аркуш4!V:W,2,FALSE)</f>
        <v>Каркасні</v>
      </c>
      <c r="V22" s="27">
        <v>16</v>
      </c>
      <c r="W22" s="313" t="s">
        <v>3485</v>
      </c>
      <c r="X22" s="308">
        <v>210</v>
      </c>
      <c r="Y22" s="308" t="s">
        <v>3435</v>
      </c>
      <c r="Z22" s="197">
        <v>1</v>
      </c>
      <c r="AA22" s="198">
        <f>IFERROR(VLOOKUP(J22,Аркуш4!H:M,6,FALSE),0)</f>
        <v>96</v>
      </c>
      <c r="AB22" s="198">
        <f t="shared" si="3"/>
        <v>210</v>
      </c>
      <c r="AC22" s="198">
        <v>5.27175E-2</v>
      </c>
      <c r="AD22" s="197">
        <v>5.1999999999999998E-2</v>
      </c>
      <c r="AE22" s="198">
        <f t="shared" si="4"/>
        <v>11.070675</v>
      </c>
      <c r="AF22" s="303">
        <f t="shared" si="5"/>
        <v>18</v>
      </c>
      <c r="AG22" s="316">
        <v>30</v>
      </c>
      <c r="AH22" s="304">
        <v>30</v>
      </c>
      <c r="AI22" s="305">
        <f t="shared" si="6"/>
        <v>0.94891499999999995</v>
      </c>
      <c r="AJ22" s="306">
        <f t="shared" si="7"/>
        <v>1.5815250000000001</v>
      </c>
      <c r="AK22" s="198">
        <f>IFERROR(VLOOKUP(J22,Аркуш4!O:Q,2,FALSE),0)</f>
        <v>8</v>
      </c>
      <c r="AL22" s="198">
        <f>IFERROR(VLOOKUP(J22,Аркуш4!O:Q,3,FALSE),0)</f>
        <v>8</v>
      </c>
      <c r="AM22" s="307" t="str">
        <f>IFERROR(VLOOKUP(J22,Аркуш4!S:T,2,FALSE),"")</f>
        <v/>
      </c>
      <c r="AN22" s="317"/>
      <c r="AO22" s="309"/>
      <c r="AP22" s="310"/>
      <c r="AQ22" s="311"/>
      <c r="AR22" s="198">
        <f>IFERROR(VLOOKUP(J22,Аркуш4!H:M,3,FALSE),0)</f>
        <v>10</v>
      </c>
      <c r="AS22" s="198">
        <f>IFERROR(VLOOKUP(J22,Аркуш4!H:M,4,FALSE),0)</f>
        <v>7</v>
      </c>
      <c r="AT22" s="198">
        <f>IFERROR(VLOOKUP(J22,Аркуш4!H:M,5,FALSE),0)</f>
        <v>19</v>
      </c>
      <c r="AU22" s="198">
        <f t="shared" si="8"/>
        <v>2.7413099999999999</v>
      </c>
      <c r="AV22" s="143">
        <f t="shared" si="9"/>
        <v>5.06088</v>
      </c>
    </row>
    <row r="23" spans="1:48" ht="46.5" hidden="1" customHeight="1" x14ac:dyDescent="0.2">
      <c r="A23" s="11"/>
      <c r="B23" s="25" t="s">
        <v>3488</v>
      </c>
      <c r="C23" s="26"/>
      <c r="D23" s="195"/>
      <c r="E23" s="196">
        <f t="shared" si="0"/>
        <v>0</v>
      </c>
      <c r="F23" s="26"/>
      <c r="G23" s="26"/>
      <c r="H23" s="26" t="s">
        <v>2538</v>
      </c>
      <c r="I23" s="26" t="s">
        <v>3489</v>
      </c>
      <c r="J23" s="27">
        <v>167135</v>
      </c>
      <c r="K23" s="27">
        <v>77</v>
      </c>
      <c r="L23" s="27">
        <v>784</v>
      </c>
      <c r="M23" s="27">
        <v>28013</v>
      </c>
      <c r="N23" s="27">
        <v>7</v>
      </c>
      <c r="O23" s="26" t="s">
        <v>3446</v>
      </c>
      <c r="P23" s="26" t="s">
        <v>2540</v>
      </c>
      <c r="Q23" s="299">
        <f t="shared" si="1"/>
        <v>120</v>
      </c>
      <c r="R23" s="26">
        <f t="shared" si="2"/>
        <v>9</v>
      </c>
      <c r="S23" s="26"/>
      <c r="T23" s="30">
        <v>120</v>
      </c>
      <c r="U23" s="27" t="str">
        <f>VLOOKUP(J23,Аркуш4!V:W,2,FALSE)</f>
        <v>Аксесуари</v>
      </c>
      <c r="V23" s="27">
        <v>2</v>
      </c>
      <c r="W23" s="313" t="s">
        <v>3477</v>
      </c>
      <c r="X23" s="314">
        <v>80</v>
      </c>
      <c r="Y23" s="197" t="s">
        <v>3439</v>
      </c>
      <c r="Z23" s="197">
        <v>1</v>
      </c>
      <c r="AA23" s="198">
        <f>IFERROR(VLOOKUP(J23,Аркуш4!H:M,6,FALSE),0)</f>
        <v>62</v>
      </c>
      <c r="AB23" s="198">
        <f t="shared" si="3"/>
        <v>80</v>
      </c>
      <c r="AC23" s="198">
        <v>7.5428495999999998E-2</v>
      </c>
      <c r="AD23" s="197">
        <v>7.4999999999999997E-2</v>
      </c>
      <c r="AE23" s="198">
        <f t="shared" si="4"/>
        <v>6.03427968</v>
      </c>
      <c r="AF23" s="303">
        <f t="shared" si="5"/>
        <v>82</v>
      </c>
      <c r="AG23" s="316">
        <v>80</v>
      </c>
      <c r="AH23" s="304">
        <v>80</v>
      </c>
      <c r="AI23" s="305">
        <f t="shared" si="6"/>
        <v>6.1851366719999996</v>
      </c>
      <c r="AJ23" s="306">
        <f t="shared" si="7"/>
        <v>6.03427968</v>
      </c>
      <c r="AK23" s="198">
        <f>IFERROR(VLOOKUP(J23,Аркуш4!O:Q,2,FALSE),0)</f>
        <v>0</v>
      </c>
      <c r="AL23" s="198">
        <f>IFERROR(VLOOKUP(J23,Аркуш4!O:Q,3,FALSE),0)</f>
        <v>2</v>
      </c>
      <c r="AM23" s="307" t="str">
        <f>IFERROR(VLOOKUP(J23,Аркуш4!S:T,2,FALSE),"")</f>
        <v/>
      </c>
      <c r="AN23" s="317"/>
      <c r="AO23" s="309"/>
      <c r="AP23" s="310"/>
      <c r="AQ23" s="311"/>
      <c r="AR23" s="198">
        <f>IFERROR(VLOOKUP(J23,Аркуш4!H:M,3,FALSE),0)</f>
        <v>8</v>
      </c>
      <c r="AS23" s="198">
        <f>IFERROR(VLOOKUP(J23,Аркуш4!H:M,4,FALSE),0)</f>
        <v>6</v>
      </c>
      <c r="AT23" s="198">
        <f>IFERROR(VLOOKUP(J23,Аркуш4!H:M,5,FALSE),0)</f>
        <v>17</v>
      </c>
      <c r="AU23" s="198">
        <f t="shared" si="8"/>
        <v>2.4891403679999997</v>
      </c>
      <c r="AV23" s="143">
        <f t="shared" si="9"/>
        <v>4.6765667520000003</v>
      </c>
    </row>
    <row r="24" spans="1:48" ht="46.5" hidden="1" customHeight="1" x14ac:dyDescent="0.2">
      <c r="A24" s="11"/>
      <c r="B24" s="25" t="s">
        <v>3490</v>
      </c>
      <c r="C24" s="26"/>
      <c r="D24" s="195">
        <f>VLOOKUP(J24,Аркуш4!Y:Z,2,FALSE)</f>
        <v>19</v>
      </c>
      <c r="E24" s="196">
        <f t="shared" si="0"/>
        <v>0.82925500000000008</v>
      </c>
      <c r="F24" s="26" t="s">
        <v>2624</v>
      </c>
      <c r="G24" s="26"/>
      <c r="H24" s="26" t="s">
        <v>2538</v>
      </c>
      <c r="I24" s="26" t="s">
        <v>2617</v>
      </c>
      <c r="J24" s="27">
        <v>169007</v>
      </c>
      <c r="K24" s="27">
        <v>29</v>
      </c>
      <c r="L24" s="298">
        <v>1475</v>
      </c>
      <c r="M24" s="73">
        <v>26668</v>
      </c>
      <c r="N24" s="26"/>
      <c r="O24" s="26" t="s">
        <v>3433</v>
      </c>
      <c r="P24" s="26" t="s">
        <v>2540</v>
      </c>
      <c r="Q24" s="299">
        <f t="shared" si="1"/>
        <v>220</v>
      </c>
      <c r="R24" s="26">
        <f t="shared" si="2"/>
        <v>10.89</v>
      </c>
      <c r="S24" s="26"/>
      <c r="T24" s="30">
        <v>110</v>
      </c>
      <c r="U24" s="27" t="str">
        <f>VLOOKUP(J24,Аркуш4!V:W,2,FALSE)</f>
        <v>Фільтрація</v>
      </c>
      <c r="V24" s="27">
        <v>13</v>
      </c>
      <c r="W24" s="300" t="s">
        <v>3491</v>
      </c>
      <c r="X24" s="301">
        <v>60</v>
      </c>
      <c r="Y24" s="301" t="s">
        <v>3439</v>
      </c>
      <c r="Z24" s="199">
        <v>2</v>
      </c>
      <c r="AA24" s="302">
        <f>IFERROR(VLOOKUP(J24,Аркуш4!H:M,6,FALSE),0)</f>
        <v>93</v>
      </c>
      <c r="AB24" s="302">
        <f t="shared" si="3"/>
        <v>120</v>
      </c>
      <c r="AC24" s="198">
        <v>4.3645000000000003E-2</v>
      </c>
      <c r="AD24" s="197">
        <v>9.9000000000000005E-2</v>
      </c>
      <c r="AE24" s="198">
        <f t="shared" si="4"/>
        <v>5.2374000000000001</v>
      </c>
      <c r="AF24" s="303">
        <f t="shared" si="5"/>
        <v>114</v>
      </c>
      <c r="AG24" s="316">
        <v>150</v>
      </c>
      <c r="AH24" s="304">
        <v>75</v>
      </c>
      <c r="AI24" s="305">
        <f t="shared" si="6"/>
        <v>4.97553</v>
      </c>
      <c r="AJ24" s="306">
        <f t="shared" si="7"/>
        <v>6.5467500000000003</v>
      </c>
      <c r="AK24" s="198">
        <f>IFERROR(VLOOKUP(J24,Аркуш4!O:Q,2,FALSE),0)</f>
        <v>1</v>
      </c>
      <c r="AL24" s="198">
        <f>IFERROR(VLOOKUP(J24,Аркуш4!O:Q,3,FALSE),0)</f>
        <v>12</v>
      </c>
      <c r="AM24" s="307" t="str">
        <f>IFERROR(VLOOKUP(J24,Аркуш4!S:T,2,FALSE),"")</f>
        <v/>
      </c>
      <c r="AN24" s="317"/>
      <c r="AO24" s="309"/>
      <c r="AP24" s="310"/>
      <c r="AQ24" s="311"/>
      <c r="AR24" s="198">
        <f>IFERROR(VLOOKUP(J24,Аркуш4!H:M,3,FALSE),0)</f>
        <v>20</v>
      </c>
      <c r="AS24" s="198">
        <f>IFERROR(VLOOKUP(J24,Аркуш4!H:M,4,FALSE),0)</f>
        <v>11</v>
      </c>
      <c r="AT24" s="198">
        <f>IFERROR(VLOOKUP(J24,Аркуш4!H:M,5,FALSE),0)</f>
        <v>36</v>
      </c>
      <c r="AU24" s="198">
        <f t="shared" si="8"/>
        <v>3.4916</v>
      </c>
      <c r="AV24" s="143">
        <f t="shared" si="9"/>
        <v>4.0589850000000007</v>
      </c>
    </row>
    <row r="25" spans="1:48" ht="46.5" hidden="1" customHeight="1" x14ac:dyDescent="0.2">
      <c r="A25" s="11"/>
      <c r="B25" s="25" t="s">
        <v>3492</v>
      </c>
      <c r="C25" s="26"/>
      <c r="D25" s="195">
        <f>VLOOKUP(J25,Аркуш4!Y:Z,2,FALSE)</f>
        <v>45</v>
      </c>
      <c r="E25" s="196">
        <f t="shared" si="0"/>
        <v>1.3584375</v>
      </c>
      <c r="F25" s="26"/>
      <c r="G25" s="26"/>
      <c r="H25" s="26" t="s">
        <v>2538</v>
      </c>
      <c r="I25" s="26" t="s">
        <v>3493</v>
      </c>
      <c r="J25" s="27">
        <v>168348</v>
      </c>
      <c r="K25" s="27">
        <v>72</v>
      </c>
      <c r="L25" s="27">
        <v>918</v>
      </c>
      <c r="M25" s="27">
        <v>64136</v>
      </c>
      <c r="N25" s="27">
        <v>2</v>
      </c>
      <c r="O25" s="26" t="s">
        <v>3433</v>
      </c>
      <c r="P25" s="26" t="s">
        <v>2540</v>
      </c>
      <c r="Q25" s="299">
        <f t="shared" si="1"/>
        <v>200</v>
      </c>
      <c r="R25" s="26">
        <f t="shared" si="2"/>
        <v>6.7</v>
      </c>
      <c r="S25" s="26"/>
      <c r="T25" s="30">
        <v>100</v>
      </c>
      <c r="U25" s="27" t="str">
        <f>VLOOKUP(J25,Аркуш4!V:W,2,FALSE)</f>
        <v>Меблі</v>
      </c>
      <c r="V25" s="27">
        <v>84</v>
      </c>
      <c r="W25" s="300" t="s">
        <v>3494</v>
      </c>
      <c r="X25" s="301">
        <v>30</v>
      </c>
      <c r="Y25" s="199" t="s">
        <v>3439</v>
      </c>
      <c r="Z25" s="199">
        <v>2</v>
      </c>
      <c r="AA25" s="302">
        <f>IFERROR(VLOOKUP(J25,Аркуш4!H:M,6,FALSE),0)</f>
        <v>31</v>
      </c>
      <c r="AB25" s="302">
        <f t="shared" si="3"/>
        <v>60</v>
      </c>
      <c r="AC25" s="198">
        <v>3.0187499999999999E-2</v>
      </c>
      <c r="AD25" s="197">
        <v>6.7000000000000004E-2</v>
      </c>
      <c r="AE25" s="198">
        <f t="shared" si="4"/>
        <v>1.81125</v>
      </c>
      <c r="AF25" s="303">
        <f t="shared" si="5"/>
        <v>105</v>
      </c>
      <c r="AG25" s="316">
        <v>100</v>
      </c>
      <c r="AH25" s="304">
        <v>50</v>
      </c>
      <c r="AI25" s="305">
        <f t="shared" si="6"/>
        <v>3.1696874999999998</v>
      </c>
      <c r="AJ25" s="306">
        <f t="shared" si="7"/>
        <v>3.0187499999999998</v>
      </c>
      <c r="AK25" s="198">
        <f>IFERROR(VLOOKUP(J25,Аркуш4!O:Q,2,FALSE),0)</f>
        <v>41</v>
      </c>
      <c r="AL25" s="198">
        <f>IFERROR(VLOOKUP(J25,Аркуш4!O:Q,3,FALSE),0)</f>
        <v>49</v>
      </c>
      <c r="AM25" s="307" t="str">
        <f>IFERROR(VLOOKUP(J25,Аркуш4!S:T,2,FALSE),"")</f>
        <v/>
      </c>
      <c r="AN25" s="308">
        <v>41</v>
      </c>
      <c r="AO25" s="309"/>
      <c r="AP25" s="310"/>
      <c r="AQ25" s="311"/>
      <c r="AR25" s="198">
        <f>IFERROR(VLOOKUP(J25,Аркуш4!H:M,3,FALSE),0)</f>
        <v>43</v>
      </c>
      <c r="AS25" s="198">
        <f>IFERROR(VLOOKUP(J25,Аркуш4!H:M,4,FALSE),0)</f>
        <v>14</v>
      </c>
      <c r="AT25" s="198">
        <f>IFERROR(VLOOKUP(J25,Аркуш4!H:M,5,FALSE),0)</f>
        <v>30</v>
      </c>
      <c r="AU25" s="198">
        <f t="shared" si="8"/>
        <v>5.3431875</v>
      </c>
      <c r="AV25" s="143">
        <f t="shared" si="9"/>
        <v>0.93581249999999994</v>
      </c>
    </row>
    <row r="26" spans="1:48" ht="46.5" hidden="1" customHeight="1" x14ac:dyDescent="0.2">
      <c r="A26" s="11"/>
      <c r="B26" s="25" t="s">
        <v>3495</v>
      </c>
      <c r="C26" s="26"/>
      <c r="D26" s="195">
        <f>VLOOKUP(J26,Аркуш4!Y:Z,2,FALSE)</f>
        <v>132</v>
      </c>
      <c r="E26" s="196">
        <f t="shared" si="0"/>
        <v>9.387504719999999</v>
      </c>
      <c r="F26" s="26"/>
      <c r="G26" s="26"/>
      <c r="H26" s="26" t="s">
        <v>2538</v>
      </c>
      <c r="I26" s="26" t="s">
        <v>2573</v>
      </c>
      <c r="J26" s="27">
        <v>167112</v>
      </c>
      <c r="K26" s="27">
        <v>25</v>
      </c>
      <c r="L26" s="27">
        <v>709</v>
      </c>
      <c r="M26" s="27">
        <v>28271</v>
      </c>
      <c r="N26" s="26"/>
      <c r="O26" s="26" t="s">
        <v>3433</v>
      </c>
      <c r="P26" s="26" t="s">
        <v>2540</v>
      </c>
      <c r="Q26" s="299">
        <f t="shared" si="1"/>
        <v>100</v>
      </c>
      <c r="R26" s="26">
        <f t="shared" si="2"/>
        <v>6.1</v>
      </c>
      <c r="S26" s="26"/>
      <c r="T26" s="30">
        <v>100</v>
      </c>
      <c r="U26" s="27" t="str">
        <f>VLOOKUP(J26,Аркуш4!V:W,2,FALSE)</f>
        <v>Каркасні</v>
      </c>
      <c r="V26" s="27">
        <v>18</v>
      </c>
      <c r="W26" s="300" t="s">
        <v>3496</v>
      </c>
      <c r="X26" s="301">
        <v>120</v>
      </c>
      <c r="Y26" s="199" t="s">
        <v>3435</v>
      </c>
      <c r="Z26" s="199">
        <v>1</v>
      </c>
      <c r="AA26" s="302">
        <f>IFERROR(VLOOKUP(J26,Аркуш4!H:M,6,FALSE),0)</f>
        <v>80</v>
      </c>
      <c r="AB26" s="302">
        <f t="shared" si="3"/>
        <v>120</v>
      </c>
      <c r="AC26" s="198">
        <v>7.1117459999999993E-2</v>
      </c>
      <c r="AD26" s="197">
        <v>6.0999999999999999E-2</v>
      </c>
      <c r="AE26" s="198">
        <f t="shared" si="4"/>
        <v>8.5340951999999994</v>
      </c>
      <c r="AF26" s="303">
        <f t="shared" si="5"/>
        <v>6</v>
      </c>
      <c r="AG26" s="316">
        <v>30</v>
      </c>
      <c r="AH26" s="304">
        <v>30</v>
      </c>
      <c r="AI26" s="305">
        <f t="shared" si="6"/>
        <v>0.42670475999999996</v>
      </c>
      <c r="AJ26" s="306">
        <f t="shared" si="7"/>
        <v>2.1335237999999999</v>
      </c>
      <c r="AK26" s="198">
        <f>IFERROR(VLOOKUP(J26,Аркуш4!O:Q,2,FALSE),0)</f>
        <v>16</v>
      </c>
      <c r="AL26" s="198">
        <f>IFERROR(VLOOKUP(J26,Аркуш4!O:Q,3,FALSE),0)</f>
        <v>2</v>
      </c>
      <c r="AM26" s="307" t="str">
        <f>IFERROR(VLOOKUP(J26,Аркуш4!S:T,2,FALSE),"")</f>
        <v/>
      </c>
      <c r="AN26" s="317"/>
      <c r="AO26" s="309"/>
      <c r="AP26" s="310"/>
      <c r="AQ26" s="311"/>
      <c r="AR26" s="198">
        <f>IFERROR(VLOOKUP(J26,Аркуш4!H:M,3,FALSE),0)</f>
        <v>2</v>
      </c>
      <c r="AS26" s="198">
        <f>IFERROR(VLOOKUP(J26,Аркуш4!H:M,4,FALSE),0)</f>
        <v>3</v>
      </c>
      <c r="AT26" s="198">
        <f>IFERROR(VLOOKUP(J26,Аркуш4!H:M,5,FALSE),0)</f>
        <v>7</v>
      </c>
      <c r="AU26" s="198">
        <f t="shared" si="8"/>
        <v>2.1335237999999999</v>
      </c>
      <c r="AV26" s="143">
        <f t="shared" si="9"/>
        <v>5.689396799999999</v>
      </c>
    </row>
    <row r="27" spans="1:48" ht="46.5" hidden="1" customHeight="1" x14ac:dyDescent="0.2">
      <c r="A27" s="11"/>
      <c r="B27" s="25" t="s">
        <v>3497</v>
      </c>
      <c r="C27" s="26"/>
      <c r="D27" s="195"/>
      <c r="E27" s="196">
        <f t="shared" si="0"/>
        <v>0</v>
      </c>
      <c r="F27" s="26"/>
      <c r="G27" s="26"/>
      <c r="H27" s="26" t="s">
        <v>2538</v>
      </c>
      <c r="I27" s="26" t="s">
        <v>3498</v>
      </c>
      <c r="J27" s="27">
        <v>170334</v>
      </c>
      <c r="K27" s="27">
        <v>41</v>
      </c>
      <c r="L27" s="27">
        <v>770</v>
      </c>
      <c r="M27" s="27">
        <v>57161</v>
      </c>
      <c r="N27" s="26"/>
      <c r="O27" s="26" t="s">
        <v>3446</v>
      </c>
      <c r="P27" s="26" t="s">
        <v>2540</v>
      </c>
      <c r="Q27" s="299">
        <f t="shared" si="1"/>
        <v>200</v>
      </c>
      <c r="R27" s="26">
        <f t="shared" si="2"/>
        <v>6.1</v>
      </c>
      <c r="S27" s="26"/>
      <c r="T27" s="30">
        <v>100</v>
      </c>
      <c r="U27" s="27" t="str">
        <f>VLOOKUP(J27,Аркуш4!V:W,2,FALSE)</f>
        <v>Дитячі</v>
      </c>
      <c r="V27" s="27">
        <v>8</v>
      </c>
      <c r="W27" s="313" t="s">
        <v>3491</v>
      </c>
      <c r="X27" s="314">
        <v>60</v>
      </c>
      <c r="Y27" s="197" t="s">
        <v>3439</v>
      </c>
      <c r="Z27" s="197">
        <v>2</v>
      </c>
      <c r="AA27" s="198">
        <f>IFERROR(VLOOKUP(J27,Аркуш4!H:M,6,FALSE),0)</f>
        <v>72</v>
      </c>
      <c r="AB27" s="198">
        <f t="shared" si="3"/>
        <v>120</v>
      </c>
      <c r="AC27" s="198">
        <v>2.8781999999999999E-2</v>
      </c>
      <c r="AD27" s="197">
        <v>6.0999999999999999E-2</v>
      </c>
      <c r="AE27" s="198">
        <f t="shared" si="4"/>
        <v>3.45384</v>
      </c>
      <c r="AF27" s="303">
        <f t="shared" si="5"/>
        <v>128</v>
      </c>
      <c r="AG27" s="316">
        <v>120</v>
      </c>
      <c r="AH27" s="304">
        <v>60</v>
      </c>
      <c r="AI27" s="305">
        <f t="shared" si="6"/>
        <v>3.6840959999999998</v>
      </c>
      <c r="AJ27" s="306">
        <f t="shared" si="7"/>
        <v>3.45384</v>
      </c>
      <c r="AK27" s="198">
        <f>IFERROR(VLOOKUP(J27,Аркуш4!O:Q,2,FALSE),0)</f>
        <v>4</v>
      </c>
      <c r="AL27" s="198">
        <f>IFERROR(VLOOKUP(J27,Аркуш4!O:Q,3,FALSE),0)</f>
        <v>4</v>
      </c>
      <c r="AM27" s="307" t="str">
        <f>IFERROR(VLOOKUP(J27,Аркуш4!S:T,2,FALSE),"")</f>
        <v/>
      </c>
      <c r="AN27" s="317"/>
      <c r="AO27" s="309"/>
      <c r="AP27" s="310"/>
      <c r="AQ27" s="311"/>
      <c r="AR27" s="198">
        <f>IFERROR(VLOOKUP(J27,Аркуш4!H:M,3,FALSE),0)</f>
        <v>5</v>
      </c>
      <c r="AS27" s="198">
        <f>IFERROR(VLOOKUP(J27,Аркуш4!H:M,4,FALSE),0)</f>
        <v>8</v>
      </c>
      <c r="AT27" s="198">
        <f>IFERROR(VLOOKUP(J27,Аркуш4!H:M,5,FALSE),0)</f>
        <v>13</v>
      </c>
      <c r="AU27" s="198">
        <f t="shared" si="8"/>
        <v>0.9785879999999999</v>
      </c>
      <c r="AV27" s="143">
        <f t="shared" si="9"/>
        <v>2.0723039999999999</v>
      </c>
    </row>
    <row r="28" spans="1:48" ht="46.5" hidden="1" customHeight="1" x14ac:dyDescent="0.2">
      <c r="A28" s="11"/>
      <c r="B28" s="25" t="s">
        <v>3499</v>
      </c>
      <c r="C28" s="26"/>
      <c r="D28" s="195"/>
      <c r="E28" s="196">
        <f t="shared" si="0"/>
        <v>0</v>
      </c>
      <c r="F28" s="26"/>
      <c r="G28" s="26"/>
      <c r="H28" s="26" t="s">
        <v>2546</v>
      </c>
      <c r="I28" s="26" t="s">
        <v>3500</v>
      </c>
      <c r="J28" s="27">
        <v>173502</v>
      </c>
      <c r="K28" s="27">
        <v>58</v>
      </c>
      <c r="L28" s="298">
        <v>1953</v>
      </c>
      <c r="M28" s="27">
        <v>26642</v>
      </c>
      <c r="N28" s="27">
        <v>2</v>
      </c>
      <c r="O28" s="26" t="s">
        <v>3446</v>
      </c>
      <c r="P28" s="26" t="s">
        <v>2540</v>
      </c>
      <c r="Q28" s="299">
        <f t="shared" si="1"/>
        <v>100</v>
      </c>
      <c r="R28" s="26">
        <f t="shared" si="2"/>
        <v>5.6000000000000005</v>
      </c>
      <c r="S28" s="26"/>
      <c r="T28" s="30">
        <v>100</v>
      </c>
      <c r="U28" s="27" t="str">
        <f>VLOOKUP(J28,Аркуш4!V:W,2,FALSE)</f>
        <v>Фільтрація</v>
      </c>
      <c r="V28" s="27"/>
      <c r="W28" s="313" t="s">
        <v>3501</v>
      </c>
      <c r="X28" s="314">
        <v>50</v>
      </c>
      <c r="Y28" s="197" t="s">
        <v>3439</v>
      </c>
      <c r="Z28" s="197">
        <v>1</v>
      </c>
      <c r="AA28" s="198">
        <f>IFERROR(VLOOKUP(J28,Аркуш4!H:M,6,FALSE),0)</f>
        <v>0</v>
      </c>
      <c r="AB28" s="198">
        <f t="shared" si="3"/>
        <v>50</v>
      </c>
      <c r="AC28" s="198">
        <v>5.6000000000000001E-2</v>
      </c>
      <c r="AD28" s="197">
        <v>5.6000000000000001E-2</v>
      </c>
      <c r="AE28" s="198">
        <f t="shared" si="4"/>
        <v>2.8000000000000003</v>
      </c>
      <c r="AF28" s="303">
        <f t="shared" si="5"/>
        <v>50</v>
      </c>
      <c r="AG28" s="304">
        <v>100</v>
      </c>
      <c r="AH28" s="304">
        <v>100</v>
      </c>
      <c r="AI28" s="305">
        <f t="shared" si="6"/>
        <v>2.8000000000000003</v>
      </c>
      <c r="AJ28" s="306">
        <f t="shared" si="7"/>
        <v>5.6000000000000005</v>
      </c>
      <c r="AK28" s="198">
        <f>IFERROR(VLOOKUP(J28,Аркуш4!O:Q,2,FALSE),0)</f>
        <v>0</v>
      </c>
      <c r="AL28" s="198">
        <f>IFERROR(VLOOKUP(J28,Аркуш4!O:Q,3,FALSE),0)</f>
        <v>0</v>
      </c>
      <c r="AM28" s="307" t="str">
        <f>IFERROR(VLOOKUP(J28,Аркуш4!S:T,2,FALSE),"")</f>
        <v/>
      </c>
      <c r="AN28" s="317"/>
      <c r="AO28" s="309"/>
      <c r="AP28" s="310"/>
      <c r="AQ28" s="311"/>
      <c r="AR28" s="198">
        <f>IFERROR(VLOOKUP(J28,Аркуш4!H:M,3,FALSE),0)</f>
        <v>0</v>
      </c>
      <c r="AS28" s="198">
        <f>IFERROR(VLOOKUP(J28,Аркуш4!H:M,4,FALSE),0)</f>
        <v>0</v>
      </c>
      <c r="AT28" s="198">
        <f>IFERROR(VLOOKUP(J28,Аркуш4!H:M,5,FALSE),0)</f>
        <v>0</v>
      </c>
      <c r="AU28" s="198">
        <f t="shared" si="8"/>
        <v>0</v>
      </c>
      <c r="AV28" s="143">
        <f t="shared" si="9"/>
        <v>0</v>
      </c>
    </row>
    <row r="29" spans="1:48" ht="46.5" hidden="1" customHeight="1" x14ac:dyDescent="0.2">
      <c r="A29" s="11"/>
      <c r="B29" s="25" t="s">
        <v>3502</v>
      </c>
      <c r="C29" s="26"/>
      <c r="D29" s="195"/>
      <c r="E29" s="196">
        <f t="shared" si="0"/>
        <v>0</v>
      </c>
      <c r="F29" s="26"/>
      <c r="G29" s="26" t="s">
        <v>3503</v>
      </c>
      <c r="H29" s="26" t="s">
        <v>2538</v>
      </c>
      <c r="I29" s="26" t="s">
        <v>3504</v>
      </c>
      <c r="J29" s="27">
        <v>174508</v>
      </c>
      <c r="K29" s="27">
        <v>66</v>
      </c>
      <c r="L29" s="298">
        <v>2388</v>
      </c>
      <c r="M29" s="26" t="s">
        <v>2029</v>
      </c>
      <c r="N29" s="27">
        <v>1</v>
      </c>
      <c r="O29" s="26" t="s">
        <v>3446</v>
      </c>
      <c r="P29" s="26" t="s">
        <v>2540</v>
      </c>
      <c r="Q29" s="299">
        <f t="shared" si="1"/>
        <v>100</v>
      </c>
      <c r="R29" s="26">
        <f t="shared" si="2"/>
        <v>6</v>
      </c>
      <c r="S29" s="26"/>
      <c r="T29" s="30">
        <v>100</v>
      </c>
      <c r="U29" s="27" t="str">
        <f>VLOOKUP(J29,Аркуш4!V:W,2,FALSE)</f>
        <v>Фільтрація</v>
      </c>
      <c r="V29" s="27"/>
      <c r="W29" s="313" t="s">
        <v>3501</v>
      </c>
      <c r="X29" s="314">
        <v>50</v>
      </c>
      <c r="Y29" s="197" t="s">
        <v>3439</v>
      </c>
      <c r="Z29" s="197">
        <v>1</v>
      </c>
      <c r="AA29" s="198">
        <f>IFERROR(VLOOKUP(J29,Аркуш4!H:M,6,FALSE),0)</f>
        <v>35</v>
      </c>
      <c r="AB29" s="198">
        <f t="shared" si="3"/>
        <v>50</v>
      </c>
      <c r="AC29" s="198">
        <v>6.0235999999999998E-2</v>
      </c>
      <c r="AD29" s="197">
        <v>0.06</v>
      </c>
      <c r="AE29" s="198">
        <f t="shared" si="4"/>
        <v>3.0118</v>
      </c>
      <c r="AF29" s="303">
        <f t="shared" si="5"/>
        <v>50</v>
      </c>
      <c r="AG29" s="304">
        <v>75</v>
      </c>
      <c r="AH29" s="304">
        <v>75</v>
      </c>
      <c r="AI29" s="305">
        <f t="shared" si="6"/>
        <v>3.0118</v>
      </c>
      <c r="AJ29" s="306">
        <f t="shared" si="7"/>
        <v>4.5176999999999996</v>
      </c>
      <c r="AK29" s="198">
        <f>IFERROR(VLOOKUP(J29,Аркуш4!O:Q,2,FALSE),0)</f>
        <v>0</v>
      </c>
      <c r="AL29" s="198">
        <f>IFERROR(VLOOKUP(J29,Аркуш4!O:Q,3,FALSE),0)</f>
        <v>0</v>
      </c>
      <c r="AM29" s="307" t="str">
        <f>IFERROR(VLOOKUP(J29,Аркуш4!S:T,2,FALSE),"")</f>
        <v/>
      </c>
      <c r="AN29" s="317"/>
      <c r="AO29" s="309"/>
      <c r="AP29" s="310"/>
      <c r="AQ29" s="311"/>
      <c r="AR29" s="198">
        <f>IFERROR(VLOOKUP(J29,Аркуш4!H:M,3,FALSE),0)</f>
        <v>0</v>
      </c>
      <c r="AS29" s="198">
        <f>IFERROR(VLOOKUP(J29,Аркуш4!H:M,4,FALSE),0)</f>
        <v>3</v>
      </c>
      <c r="AT29" s="198">
        <f>IFERROR(VLOOKUP(J29,Аркуш4!H:M,5,FALSE),0)</f>
        <v>15</v>
      </c>
      <c r="AU29" s="198">
        <f t="shared" si="8"/>
        <v>1.0842479999999999</v>
      </c>
      <c r="AV29" s="143">
        <f t="shared" si="9"/>
        <v>2.10826</v>
      </c>
    </row>
    <row r="30" spans="1:48" ht="46.5" hidden="1" customHeight="1" x14ac:dyDescent="0.2">
      <c r="A30" s="11"/>
      <c r="B30" s="25" t="s">
        <v>3505</v>
      </c>
      <c r="C30" s="26"/>
      <c r="D30" s="195">
        <f>VLOOKUP(J30,Аркуш4!Y:Z,2,FALSE)</f>
        <v>19</v>
      </c>
      <c r="E30" s="196">
        <f t="shared" si="0"/>
        <v>0.49376249999999999</v>
      </c>
      <c r="F30" s="26"/>
      <c r="G30" s="26"/>
      <c r="H30" s="26" t="s">
        <v>2538</v>
      </c>
      <c r="I30" s="26" t="s">
        <v>3506</v>
      </c>
      <c r="J30" s="27">
        <v>167471</v>
      </c>
      <c r="K30" s="27">
        <v>40</v>
      </c>
      <c r="L30" s="27">
        <v>658</v>
      </c>
      <c r="M30" s="27">
        <v>57135</v>
      </c>
      <c r="N30" s="26"/>
      <c r="O30" s="26" t="s">
        <v>3433</v>
      </c>
      <c r="P30" s="26" t="s">
        <v>2540</v>
      </c>
      <c r="Q30" s="299">
        <f t="shared" si="1"/>
        <v>190</v>
      </c>
      <c r="R30" s="26">
        <f t="shared" si="2"/>
        <v>6.3650000000000002</v>
      </c>
      <c r="S30" s="26"/>
      <c r="T30" s="30">
        <v>95</v>
      </c>
      <c r="U30" s="27" t="str">
        <f>VLOOKUP(J30,Аркуш4!V:W,2,FALSE)</f>
        <v>Дитячі</v>
      </c>
      <c r="V30" s="27">
        <v>6</v>
      </c>
      <c r="W30" s="300" t="s">
        <v>3507</v>
      </c>
      <c r="X30" s="301">
        <v>35</v>
      </c>
      <c r="Y30" s="199" t="s">
        <v>3439</v>
      </c>
      <c r="Z30" s="199">
        <v>2</v>
      </c>
      <c r="AA30" s="302">
        <f>IFERROR(VLOOKUP(J30,Аркуш4!H:M,6,FALSE),0)</f>
        <v>59</v>
      </c>
      <c r="AB30" s="302">
        <f t="shared" si="3"/>
        <v>70</v>
      </c>
      <c r="AC30" s="198">
        <v>2.59875E-2</v>
      </c>
      <c r="AD30" s="197">
        <v>6.7000000000000004E-2</v>
      </c>
      <c r="AE30" s="198">
        <f t="shared" si="4"/>
        <v>1.8191250000000001</v>
      </c>
      <c r="AF30" s="303">
        <f t="shared" si="5"/>
        <v>57</v>
      </c>
      <c r="AG30" s="304">
        <v>50</v>
      </c>
      <c r="AH30" s="304">
        <v>25</v>
      </c>
      <c r="AI30" s="305">
        <f t="shared" si="6"/>
        <v>1.4812875000000001</v>
      </c>
      <c r="AJ30" s="306">
        <f t="shared" si="7"/>
        <v>1.2993749999999999</v>
      </c>
      <c r="AK30" s="198">
        <f>IFERROR(VLOOKUP(J30,Аркуш4!O:Q,2,FALSE),0)</f>
        <v>4</v>
      </c>
      <c r="AL30" s="198">
        <f>IFERROR(VLOOKUP(J30,Аркуш4!O:Q,3,FALSE),0)</f>
        <v>2</v>
      </c>
      <c r="AM30" s="307" t="str">
        <f>IFERROR(VLOOKUP(J30,Аркуш4!S:T,2,FALSE),"")</f>
        <v/>
      </c>
      <c r="AN30" s="317"/>
      <c r="AO30" s="309"/>
      <c r="AP30" s="310"/>
      <c r="AQ30" s="311"/>
      <c r="AR30" s="198">
        <f>IFERROR(VLOOKUP(J30,Аркуш4!H:M,3,FALSE),0)</f>
        <v>8</v>
      </c>
      <c r="AS30" s="198">
        <f>IFERROR(VLOOKUP(J30,Аркуш4!H:M,4,FALSE),0)</f>
        <v>6</v>
      </c>
      <c r="AT30" s="198">
        <f>IFERROR(VLOOKUP(J30,Аркуш4!H:M,5,FALSE),0)</f>
        <v>10</v>
      </c>
      <c r="AU30" s="198">
        <f t="shared" si="8"/>
        <v>0.77962500000000001</v>
      </c>
      <c r="AV30" s="143">
        <f t="shared" si="9"/>
        <v>1.5332625</v>
      </c>
    </row>
    <row r="31" spans="1:48" ht="46.5" hidden="1" customHeight="1" x14ac:dyDescent="0.2">
      <c r="A31" s="11"/>
      <c r="B31" s="25" t="s">
        <v>3508</v>
      </c>
      <c r="C31" s="26"/>
      <c r="D31" s="195"/>
      <c r="E31" s="196">
        <f t="shared" si="0"/>
        <v>0</v>
      </c>
      <c r="F31" s="26"/>
      <c r="G31" s="26"/>
      <c r="H31" s="26" t="s">
        <v>2546</v>
      </c>
      <c r="I31" s="26" t="s">
        <v>3509</v>
      </c>
      <c r="J31" s="27">
        <v>167116</v>
      </c>
      <c r="K31" s="27">
        <v>105</v>
      </c>
      <c r="L31" s="27">
        <v>313</v>
      </c>
      <c r="M31" s="27">
        <v>28021</v>
      </c>
      <c r="N31" s="26"/>
      <c r="O31" s="26" t="s">
        <v>3446</v>
      </c>
      <c r="P31" s="26" t="s">
        <v>2540</v>
      </c>
      <c r="Q31" s="299">
        <f t="shared" si="1"/>
        <v>498</v>
      </c>
      <c r="R31" s="26">
        <f t="shared" si="2"/>
        <v>3.4860000000000002</v>
      </c>
      <c r="S31" s="26"/>
      <c r="T31" s="30">
        <v>83</v>
      </c>
      <c r="U31" s="27" t="str">
        <f>VLOOKUP(J31,Аркуш4!V:W,2,FALSE)</f>
        <v>Аксесуари</v>
      </c>
      <c r="V31" s="27">
        <v>6</v>
      </c>
      <c r="W31" s="300" t="s">
        <v>3510</v>
      </c>
      <c r="X31" s="301">
        <v>70</v>
      </c>
      <c r="Y31" s="199" t="s">
        <v>3439</v>
      </c>
      <c r="Z31" s="199">
        <v>6</v>
      </c>
      <c r="AA31" s="302">
        <f>IFERROR(VLOOKUP(J31,Аркуш4!H:M,6,FALSE),0)</f>
        <v>144</v>
      </c>
      <c r="AB31" s="302">
        <f t="shared" si="3"/>
        <v>420</v>
      </c>
      <c r="AC31" s="198">
        <v>5.9167500000000001E-3</v>
      </c>
      <c r="AD31" s="197">
        <v>4.2000000000000003E-2</v>
      </c>
      <c r="AE31" s="198">
        <f t="shared" si="4"/>
        <v>2.4850349999999999</v>
      </c>
      <c r="AF31" s="303">
        <f t="shared" si="5"/>
        <v>426</v>
      </c>
      <c r="AG31" s="304">
        <v>498</v>
      </c>
      <c r="AH31" s="304">
        <v>83</v>
      </c>
      <c r="AI31" s="305">
        <f t="shared" si="6"/>
        <v>2.5205355000000003</v>
      </c>
      <c r="AJ31" s="306">
        <f t="shared" si="7"/>
        <v>2.9465414999999999</v>
      </c>
      <c r="AK31" s="198">
        <f>IFERROR(VLOOKUP(J31,Аркуш4!O:Q,2,FALSE),0)</f>
        <v>3</v>
      </c>
      <c r="AL31" s="198">
        <f>IFERROR(VLOOKUP(J31,Аркуш4!O:Q,3,FALSE),0)</f>
        <v>3</v>
      </c>
      <c r="AM31" s="307" t="str">
        <f>IFERROR(VLOOKUP(J31,Аркуш4!S:T,2,FALSE),"")</f>
        <v/>
      </c>
      <c r="AN31" s="308">
        <v>83</v>
      </c>
      <c r="AO31" s="309"/>
      <c r="AP31" s="310"/>
      <c r="AQ31" s="311"/>
      <c r="AR31" s="198">
        <f>IFERROR(VLOOKUP(J31,Аркуш4!H:M,3,FALSE),0)</f>
        <v>27</v>
      </c>
      <c r="AS31" s="198">
        <f>IFERROR(VLOOKUP(J31,Аркуш4!H:M,4,FALSE),0)</f>
        <v>6</v>
      </c>
      <c r="AT31" s="198">
        <f>IFERROR(VLOOKUP(J31,Аркуш4!H:M,5,FALSE),0)</f>
        <v>37</v>
      </c>
      <c r="AU31" s="198">
        <f t="shared" si="8"/>
        <v>0.44967299999999999</v>
      </c>
      <c r="AV31" s="143">
        <f t="shared" si="9"/>
        <v>0.85201199999999999</v>
      </c>
    </row>
    <row r="32" spans="1:48" ht="46.5" hidden="1" customHeight="1" x14ac:dyDescent="0.2">
      <c r="A32" s="11"/>
      <c r="B32" s="25" t="s">
        <v>3511</v>
      </c>
      <c r="C32" s="26"/>
      <c r="D32" s="195">
        <f>VLOOKUP(J32,Аркуш4!Y:Z,2,FALSE)</f>
        <v>205</v>
      </c>
      <c r="E32" s="196">
        <f t="shared" si="0"/>
        <v>2.2493624999999997</v>
      </c>
      <c r="F32" s="26"/>
      <c r="G32" s="26"/>
      <c r="H32" s="26" t="s">
        <v>2538</v>
      </c>
      <c r="I32" s="26" t="s">
        <v>3483</v>
      </c>
      <c r="J32" s="27">
        <v>170418</v>
      </c>
      <c r="K32" s="27">
        <v>20</v>
      </c>
      <c r="L32" s="27">
        <v>103</v>
      </c>
      <c r="M32" s="27">
        <v>64758</v>
      </c>
      <c r="N32" s="27">
        <v>1</v>
      </c>
      <c r="O32" s="26" t="s">
        <v>3433</v>
      </c>
      <c r="P32" s="26" t="s">
        <v>2540</v>
      </c>
      <c r="Q32" s="299">
        <f t="shared" si="1"/>
        <v>249</v>
      </c>
      <c r="R32" s="26">
        <f t="shared" si="2"/>
        <v>3.0709999999999997</v>
      </c>
      <c r="S32" s="26"/>
      <c r="T32" s="30">
        <v>83</v>
      </c>
      <c r="U32" s="27" t="str">
        <f>VLOOKUP(J32,Аркуш4!V:W,2,FALSE)</f>
        <v>Меблі</v>
      </c>
      <c r="V32" s="27">
        <v>128</v>
      </c>
      <c r="W32" s="300" t="s">
        <v>3512</v>
      </c>
      <c r="X32" s="301">
        <v>75</v>
      </c>
      <c r="Y32" s="199" t="s">
        <v>3439</v>
      </c>
      <c r="Z32" s="199">
        <v>3</v>
      </c>
      <c r="AA32" s="302">
        <f>IFERROR(VLOOKUP(J32,Аркуш4!H:M,6,FALSE),0)</f>
        <v>68</v>
      </c>
      <c r="AB32" s="302">
        <f t="shared" si="3"/>
        <v>225</v>
      </c>
      <c r="AC32" s="198">
        <v>1.09725E-2</v>
      </c>
      <c r="AD32" s="197">
        <v>3.6999999999999998E-2</v>
      </c>
      <c r="AE32" s="198">
        <f t="shared" si="4"/>
        <v>2.4688124999999999</v>
      </c>
      <c r="AF32" s="303">
        <f t="shared" si="5"/>
        <v>156</v>
      </c>
      <c r="AG32" s="320">
        <v>100</v>
      </c>
      <c r="AH32" s="304">
        <v>33</v>
      </c>
      <c r="AI32" s="305">
        <f t="shared" si="6"/>
        <v>1.7117099999999998</v>
      </c>
      <c r="AJ32" s="306">
        <f t="shared" si="7"/>
        <v>1.0972500000000001</v>
      </c>
      <c r="AK32" s="198">
        <f>IFERROR(VLOOKUP(J32,Аркуш4!O:Q,2,FALSE),0)</f>
        <v>94</v>
      </c>
      <c r="AL32" s="198">
        <f>IFERROR(VLOOKUP(J32,Аркуш4!O:Q,3,FALSE),0)</f>
        <v>42</v>
      </c>
      <c r="AM32" s="307">
        <f>IFERROR(VLOOKUP(J32,Аркуш4!S:T,2,FALSE),"")</f>
        <v>12.32</v>
      </c>
      <c r="AN32" s="317"/>
      <c r="AO32" s="309"/>
      <c r="AP32" s="310"/>
      <c r="AQ32" s="311"/>
      <c r="AR32" s="198">
        <f>IFERROR(VLOOKUP(J32,Аркуш4!H:M,3,FALSE),0)</f>
        <v>35</v>
      </c>
      <c r="AS32" s="198">
        <f>IFERROR(VLOOKUP(J32,Аркуш4!H:M,4,FALSE),0)</f>
        <v>11</v>
      </c>
      <c r="AT32" s="198">
        <f>IFERROR(VLOOKUP(J32,Аркуш4!H:M,5,FALSE),0)</f>
        <v>30</v>
      </c>
      <c r="AU32" s="198">
        <f t="shared" si="8"/>
        <v>2.3261699999999998</v>
      </c>
      <c r="AV32" s="143">
        <f t="shared" si="9"/>
        <v>0.74612999999999996</v>
      </c>
    </row>
    <row r="33" spans="1:48" ht="46.5" hidden="1" customHeight="1" x14ac:dyDescent="0.2">
      <c r="A33" s="11"/>
      <c r="B33" s="25" t="s">
        <v>3513</v>
      </c>
      <c r="C33" s="26"/>
      <c r="D33" s="195"/>
      <c r="E33" s="196">
        <f t="shared" si="0"/>
        <v>0</v>
      </c>
      <c r="F33" s="26"/>
      <c r="G33" s="26"/>
      <c r="H33" s="26" t="s">
        <v>2538</v>
      </c>
      <c r="I33" s="26" t="s">
        <v>3514</v>
      </c>
      <c r="J33" s="27">
        <v>167111</v>
      </c>
      <c r="K33" s="27">
        <v>111</v>
      </c>
      <c r="L33" s="298">
        <v>2104</v>
      </c>
      <c r="M33" s="27">
        <v>28017</v>
      </c>
      <c r="N33" s="27">
        <v>5</v>
      </c>
      <c r="O33" s="26" t="s">
        <v>3446</v>
      </c>
      <c r="P33" s="26" t="s">
        <v>2540</v>
      </c>
      <c r="Q33" s="299">
        <f t="shared" si="1"/>
        <v>80</v>
      </c>
      <c r="R33" s="26">
        <f t="shared" si="2"/>
        <v>9.0400000000000009</v>
      </c>
      <c r="S33" s="26"/>
      <c r="T33" s="30">
        <v>80</v>
      </c>
      <c r="U33" s="27" t="str">
        <f>VLOOKUP(J33,Аркуш4!V:W,2,FALSE)</f>
        <v>Аксесуари</v>
      </c>
      <c r="V33" s="27">
        <v>3</v>
      </c>
      <c r="W33" s="313" t="s">
        <v>3515</v>
      </c>
      <c r="X33" s="314">
        <v>40</v>
      </c>
      <c r="Y33" s="197" t="s">
        <v>3439</v>
      </c>
      <c r="Z33" s="197">
        <v>1</v>
      </c>
      <c r="AA33" s="198">
        <f>IFERROR(VLOOKUP(J33,Аркуш4!H:M,6,FALSE),0)</f>
        <v>20</v>
      </c>
      <c r="AB33" s="198">
        <f t="shared" si="3"/>
        <v>40</v>
      </c>
      <c r="AC33" s="198">
        <v>0.113331312</v>
      </c>
      <c r="AD33" s="197">
        <v>0.113</v>
      </c>
      <c r="AE33" s="198">
        <f t="shared" si="4"/>
        <v>4.5332524799999998</v>
      </c>
      <c r="AF33" s="303">
        <f t="shared" si="5"/>
        <v>43</v>
      </c>
      <c r="AG33" s="304">
        <v>40</v>
      </c>
      <c r="AH33" s="304">
        <v>40</v>
      </c>
      <c r="AI33" s="305">
        <f t="shared" si="6"/>
        <v>4.8732464159999997</v>
      </c>
      <c r="AJ33" s="306">
        <f t="shared" si="7"/>
        <v>4.5332524799999998</v>
      </c>
      <c r="AK33" s="198">
        <f>IFERROR(VLOOKUP(J33,Аркуш4!O:Q,2,FALSE),0)</f>
        <v>1</v>
      </c>
      <c r="AL33" s="198">
        <f>IFERROR(VLOOKUP(J33,Аркуш4!O:Q,3,FALSE),0)</f>
        <v>2</v>
      </c>
      <c r="AM33" s="307" t="str">
        <f>IFERROR(VLOOKUP(J33,Аркуш4!S:T,2,FALSE),"")</f>
        <v/>
      </c>
      <c r="AN33" s="312">
        <v>80</v>
      </c>
      <c r="AO33" s="309"/>
      <c r="AP33" s="310"/>
      <c r="AQ33" s="311"/>
      <c r="AR33" s="198">
        <f>IFERROR(VLOOKUP(J33,Аркуш4!H:M,3,FALSE),0)</f>
        <v>5</v>
      </c>
      <c r="AS33" s="198">
        <f>IFERROR(VLOOKUP(J33,Аркуш4!H:M,4,FALSE),0)</f>
        <v>9</v>
      </c>
      <c r="AT33" s="198">
        <f>IFERROR(VLOOKUP(J33,Аркуш4!H:M,5,FALSE),0)</f>
        <v>11</v>
      </c>
      <c r="AU33" s="198">
        <f t="shared" si="8"/>
        <v>3.173276736</v>
      </c>
      <c r="AV33" s="143">
        <f t="shared" si="9"/>
        <v>2.2666262399999999</v>
      </c>
    </row>
    <row r="34" spans="1:48" ht="46.5" hidden="1" customHeight="1" x14ac:dyDescent="0.2">
      <c r="A34" s="11"/>
      <c r="B34" s="25" t="s">
        <v>3516</v>
      </c>
      <c r="C34" s="26"/>
      <c r="D34" s="195">
        <f>VLOOKUP(J34,Аркуш4!Y:Z,2,FALSE)</f>
        <v>20</v>
      </c>
      <c r="E34" s="196">
        <f t="shared" si="0"/>
        <v>12.357839999999999</v>
      </c>
      <c r="F34" s="26"/>
      <c r="G34" s="26"/>
      <c r="H34" s="26" t="s">
        <v>2538</v>
      </c>
      <c r="I34" s="26" t="s">
        <v>3517</v>
      </c>
      <c r="J34" s="27">
        <v>170402</v>
      </c>
      <c r="K34" s="27">
        <v>31</v>
      </c>
      <c r="L34" s="298">
        <v>9294</v>
      </c>
      <c r="M34" s="27">
        <v>26356</v>
      </c>
      <c r="N34" s="26"/>
      <c r="O34" s="26" t="s">
        <v>3433</v>
      </c>
      <c r="P34" s="26" t="s">
        <v>2540</v>
      </c>
      <c r="Q34" s="299">
        <f t="shared" si="1"/>
        <v>80</v>
      </c>
      <c r="R34" s="26">
        <f t="shared" si="2"/>
        <v>49.519999999999996</v>
      </c>
      <c r="S34" s="26"/>
      <c r="T34" s="30">
        <v>80</v>
      </c>
      <c r="U34" s="27" t="str">
        <f>VLOOKUP(J34,Аркуш4!V:W,2,FALSE)</f>
        <v>Каркасні</v>
      </c>
      <c r="V34" s="27">
        <v>6</v>
      </c>
      <c r="W34" s="300" t="s">
        <v>3518</v>
      </c>
      <c r="X34" s="301">
        <v>30</v>
      </c>
      <c r="Y34" s="199" t="s">
        <v>3435</v>
      </c>
      <c r="Z34" s="199">
        <v>1</v>
      </c>
      <c r="AA34" s="302">
        <f>IFERROR(VLOOKUP(J34,Аркуш4!H:M,6,FALSE),0)</f>
        <v>32</v>
      </c>
      <c r="AB34" s="302">
        <f t="shared" si="3"/>
        <v>30</v>
      </c>
      <c r="AC34" s="198">
        <v>0.617892</v>
      </c>
      <c r="AD34" s="197">
        <v>0.61899999999999999</v>
      </c>
      <c r="AE34" s="198">
        <f t="shared" si="4"/>
        <v>18.536760000000001</v>
      </c>
      <c r="AF34" s="303">
        <f t="shared" si="5"/>
        <v>16</v>
      </c>
      <c r="AG34" s="320">
        <v>30</v>
      </c>
      <c r="AH34" s="304">
        <v>30</v>
      </c>
      <c r="AI34" s="305">
        <f t="shared" si="6"/>
        <v>9.8862719999999999</v>
      </c>
      <c r="AJ34" s="306">
        <f t="shared" si="7"/>
        <v>18.536760000000001</v>
      </c>
      <c r="AK34" s="198">
        <f>IFERROR(VLOOKUP(J34,Аркуш4!O:Q,2,FALSE),0)</f>
        <v>1</v>
      </c>
      <c r="AL34" s="198">
        <f>IFERROR(VLOOKUP(J34,Аркуш4!O:Q,3,FALSE),0)</f>
        <v>5</v>
      </c>
      <c r="AM34" s="307" t="str">
        <f>IFERROR(VLOOKUP(J34,Аркуш4!S:T,2,FALSE),"")</f>
        <v/>
      </c>
      <c r="AN34" s="317"/>
      <c r="AO34" s="309"/>
      <c r="AP34" s="310"/>
      <c r="AQ34" s="311"/>
      <c r="AR34" s="198">
        <f>IFERROR(VLOOKUP(J34,Аркуш4!H:M,3,FALSE),0)</f>
        <v>12</v>
      </c>
      <c r="AS34" s="198">
        <f>IFERROR(VLOOKUP(J34,Аркуш4!H:M,4,FALSE),0)</f>
        <v>8</v>
      </c>
      <c r="AT34" s="198">
        <f>IFERROR(VLOOKUP(J34,Аркуш4!H:M,5,FALSE),0)</f>
        <v>24</v>
      </c>
      <c r="AU34" s="198">
        <f t="shared" si="8"/>
        <v>30.894600000000001</v>
      </c>
      <c r="AV34" s="143">
        <f t="shared" si="9"/>
        <v>19.772544</v>
      </c>
    </row>
    <row r="35" spans="1:48" ht="46.5" hidden="1" customHeight="1" x14ac:dyDescent="0.2">
      <c r="A35" s="11"/>
      <c r="B35" s="25" t="s">
        <v>3519</v>
      </c>
      <c r="C35" s="26"/>
      <c r="D35" s="195">
        <f>VLOOKUP(J35,Аркуш4!Y:Z,2,FALSE)</f>
        <v>180</v>
      </c>
      <c r="E35" s="196">
        <f t="shared" si="0"/>
        <v>1.0143</v>
      </c>
      <c r="F35" s="26"/>
      <c r="G35" s="26"/>
      <c r="H35" s="26" t="s">
        <v>2546</v>
      </c>
      <c r="I35" s="26" t="s">
        <v>3520</v>
      </c>
      <c r="J35" s="27">
        <v>167626</v>
      </c>
      <c r="K35" s="27">
        <v>48</v>
      </c>
      <c r="L35" s="27">
        <v>161</v>
      </c>
      <c r="M35" s="27">
        <v>28038</v>
      </c>
      <c r="N35" s="26"/>
      <c r="O35" s="26" t="s">
        <v>3433</v>
      </c>
      <c r="P35" s="26" t="s">
        <v>2540</v>
      </c>
      <c r="Q35" s="299">
        <f t="shared" si="1"/>
        <v>450</v>
      </c>
      <c r="R35" s="26">
        <f t="shared" si="2"/>
        <v>2.9249999999999998</v>
      </c>
      <c r="S35" s="26"/>
      <c r="T35" s="30">
        <v>75</v>
      </c>
      <c r="U35" s="27" t="str">
        <f>VLOOKUP(J35,Аркуш4!V:W,2,FALSE)</f>
        <v>Аксесуари</v>
      </c>
      <c r="V35" s="27">
        <v>5</v>
      </c>
      <c r="W35" s="300" t="s">
        <v>3521</v>
      </c>
      <c r="X35" s="301">
        <v>60</v>
      </c>
      <c r="Y35" s="199" t="s">
        <v>3439</v>
      </c>
      <c r="Z35" s="199">
        <v>6</v>
      </c>
      <c r="AA35" s="302">
        <f>IFERROR(VLOOKUP(J35,Аркуш4!H:M,6,FALSE),0)</f>
        <v>192</v>
      </c>
      <c r="AB35" s="302">
        <f t="shared" si="3"/>
        <v>360</v>
      </c>
      <c r="AC35" s="198">
        <v>5.6350000000000003E-3</v>
      </c>
      <c r="AD35" s="197">
        <v>3.9E-2</v>
      </c>
      <c r="AE35" s="198">
        <f t="shared" si="4"/>
        <v>2.0286</v>
      </c>
      <c r="AF35" s="303">
        <f t="shared" si="5"/>
        <v>186</v>
      </c>
      <c r="AG35" s="320">
        <v>180</v>
      </c>
      <c r="AH35" s="304">
        <v>30</v>
      </c>
      <c r="AI35" s="305">
        <f t="shared" si="6"/>
        <v>1.0481100000000001</v>
      </c>
      <c r="AJ35" s="306">
        <f t="shared" si="7"/>
        <v>1.0143</v>
      </c>
      <c r="AK35" s="198">
        <f>IFERROR(VLOOKUP(J35,Аркуш4!O:Q,2,FALSE),0)</f>
        <v>1</v>
      </c>
      <c r="AL35" s="198">
        <f>IFERROR(VLOOKUP(J35,Аркуш4!O:Q,3,FALSE),0)</f>
        <v>5</v>
      </c>
      <c r="AM35" s="307" t="str">
        <f>IFERROR(VLOOKUP(J35,Аркуш4!S:T,2,FALSE),"")</f>
        <v/>
      </c>
      <c r="AN35" s="317"/>
      <c r="AO35" s="309"/>
      <c r="AP35" s="310"/>
      <c r="AQ35" s="311"/>
      <c r="AR35" s="198">
        <f>IFERROR(VLOOKUP(J35,Аркуш4!H:M,3,FALSE),0)</f>
        <v>44</v>
      </c>
      <c r="AS35" s="198">
        <f>IFERROR(VLOOKUP(J35,Аркуш4!H:M,4,FALSE),0)</f>
        <v>17</v>
      </c>
      <c r="AT35" s="198">
        <f>IFERROR(VLOOKUP(J35,Аркуш4!H:M,5,FALSE),0)</f>
        <v>56</v>
      </c>
      <c r="AU35" s="198">
        <f t="shared" si="8"/>
        <v>0.69310500000000008</v>
      </c>
      <c r="AV35" s="143">
        <f t="shared" si="9"/>
        <v>1.08192</v>
      </c>
    </row>
    <row r="36" spans="1:48" ht="46.5" hidden="1" customHeight="1" x14ac:dyDescent="0.2">
      <c r="A36" s="11"/>
      <c r="B36" s="25" t="s">
        <v>3522</v>
      </c>
      <c r="C36" s="26"/>
      <c r="D36" s="195"/>
      <c r="E36" s="196">
        <f t="shared" si="0"/>
        <v>0</v>
      </c>
      <c r="F36" s="26"/>
      <c r="G36" s="26"/>
      <c r="H36" s="26" t="s">
        <v>2538</v>
      </c>
      <c r="I36" s="26" t="s">
        <v>3078</v>
      </c>
      <c r="J36" s="27">
        <v>169012</v>
      </c>
      <c r="K36" s="27">
        <v>37</v>
      </c>
      <c r="L36" s="27">
        <v>810</v>
      </c>
      <c r="M36" s="27">
        <v>28090</v>
      </c>
      <c r="N36" s="26"/>
      <c r="O36" s="26" t="s">
        <v>3446</v>
      </c>
      <c r="P36" s="26" t="s">
        <v>2540</v>
      </c>
      <c r="Q36" s="299">
        <f t="shared" si="1"/>
        <v>70</v>
      </c>
      <c r="R36" s="26">
        <f t="shared" si="2"/>
        <v>3.01</v>
      </c>
      <c r="S36" s="26"/>
      <c r="T36" s="30">
        <v>70</v>
      </c>
      <c r="U36" s="27" t="str">
        <f>VLOOKUP(J36,Аркуш4!V:W,2,FALSE)</f>
        <v>Аксесуари</v>
      </c>
      <c r="V36" s="27"/>
      <c r="W36" s="313" t="s">
        <v>3521</v>
      </c>
      <c r="X36" s="314">
        <v>60</v>
      </c>
      <c r="Y36" s="197" t="s">
        <v>3439</v>
      </c>
      <c r="Z36" s="197">
        <v>1</v>
      </c>
      <c r="AA36" s="198">
        <f>IFERROR(VLOOKUP(J36,Аркуш4!H:M,6,FALSE),0)</f>
        <v>24</v>
      </c>
      <c r="AB36" s="198">
        <f t="shared" si="3"/>
        <v>60</v>
      </c>
      <c r="AC36" s="198">
        <v>4.3196999999999999E-2</v>
      </c>
      <c r="AD36" s="197">
        <v>4.2999999999999997E-2</v>
      </c>
      <c r="AE36" s="198">
        <f t="shared" si="4"/>
        <v>2.5918199999999998</v>
      </c>
      <c r="AF36" s="303">
        <f t="shared" si="5"/>
        <v>60</v>
      </c>
      <c r="AG36" s="304">
        <v>70</v>
      </c>
      <c r="AH36" s="304">
        <v>70</v>
      </c>
      <c r="AI36" s="305">
        <f t="shared" si="6"/>
        <v>2.5918199999999998</v>
      </c>
      <c r="AJ36" s="306">
        <f t="shared" si="7"/>
        <v>3.02379</v>
      </c>
      <c r="AK36" s="198">
        <f>IFERROR(VLOOKUP(J36,Аркуш4!O:Q,2,FALSE),0)</f>
        <v>0</v>
      </c>
      <c r="AL36" s="198">
        <f>IFERROR(VLOOKUP(J36,Аркуш4!O:Q,3,FALSE),0)</f>
        <v>0</v>
      </c>
      <c r="AM36" s="307" t="str">
        <f>IFERROR(VLOOKUP(J36,Аркуш4!S:T,2,FALSE),"")</f>
        <v/>
      </c>
      <c r="AN36" s="317"/>
      <c r="AO36" s="309"/>
      <c r="AP36" s="310"/>
      <c r="AQ36" s="311"/>
      <c r="AR36" s="198">
        <f>IFERROR(VLOOKUP(J36,Аркуш4!H:M,3,FALSE),0)</f>
        <v>1</v>
      </c>
      <c r="AS36" s="198">
        <f>IFERROR(VLOOKUP(J36,Аркуш4!H:M,4,FALSE),0)</f>
        <v>4</v>
      </c>
      <c r="AT36" s="198">
        <f>IFERROR(VLOOKUP(J36,Аркуш4!H:M,5,FALSE),0)</f>
        <v>10</v>
      </c>
      <c r="AU36" s="198">
        <f t="shared" si="8"/>
        <v>0.64795499999999995</v>
      </c>
      <c r="AV36" s="143">
        <f t="shared" si="9"/>
        <v>1.0367280000000001</v>
      </c>
    </row>
    <row r="37" spans="1:48" ht="46.5" hidden="1" customHeight="1" x14ac:dyDescent="0.2">
      <c r="A37" s="11"/>
      <c r="B37" s="25" t="s">
        <v>3523</v>
      </c>
      <c r="C37" s="26"/>
      <c r="D37" s="195"/>
      <c r="E37" s="196">
        <f t="shared" si="0"/>
        <v>0</v>
      </c>
      <c r="F37" s="26"/>
      <c r="G37" s="26"/>
      <c r="H37" s="26" t="s">
        <v>2538</v>
      </c>
      <c r="I37" s="26" t="s">
        <v>3514</v>
      </c>
      <c r="J37" s="27">
        <v>167109</v>
      </c>
      <c r="K37" s="27">
        <v>100</v>
      </c>
      <c r="L37" s="298">
        <v>1198</v>
      </c>
      <c r="M37" s="27">
        <v>28016</v>
      </c>
      <c r="N37" s="26"/>
      <c r="O37" s="26" t="s">
        <v>3446</v>
      </c>
      <c r="P37" s="26" t="s">
        <v>2540</v>
      </c>
      <c r="Q37" s="299">
        <f t="shared" si="1"/>
        <v>70</v>
      </c>
      <c r="R37" s="26">
        <f t="shared" si="2"/>
        <v>4.97</v>
      </c>
      <c r="S37" s="26"/>
      <c r="T37" s="30">
        <v>70</v>
      </c>
      <c r="U37" s="27" t="str">
        <f>VLOOKUP(J37,Аркуш4!V:W,2,FALSE)</f>
        <v>Аксесуари</v>
      </c>
      <c r="V37" s="27">
        <v>1</v>
      </c>
      <c r="W37" s="313" t="s">
        <v>3524</v>
      </c>
      <c r="X37" s="314">
        <v>50</v>
      </c>
      <c r="Y37" s="197" t="s">
        <v>3439</v>
      </c>
      <c r="Z37" s="197">
        <v>1</v>
      </c>
      <c r="AA37" s="198">
        <f>IFERROR(VLOOKUP(J37,Аркуш4!H:M,6,FALSE),0)</f>
        <v>18</v>
      </c>
      <c r="AB37" s="198">
        <f t="shared" si="3"/>
        <v>50</v>
      </c>
      <c r="AC37" s="198">
        <v>7.4965000000000004E-2</v>
      </c>
      <c r="AD37" s="197">
        <v>7.0999999999999994E-2</v>
      </c>
      <c r="AE37" s="198">
        <f t="shared" si="4"/>
        <v>3.7482500000000001</v>
      </c>
      <c r="AF37" s="303">
        <f t="shared" si="5"/>
        <v>51</v>
      </c>
      <c r="AG37" s="304">
        <v>70</v>
      </c>
      <c r="AH37" s="304">
        <v>70</v>
      </c>
      <c r="AI37" s="305">
        <f t="shared" si="6"/>
        <v>3.8232150000000003</v>
      </c>
      <c r="AJ37" s="306">
        <f t="shared" si="7"/>
        <v>5.2475500000000004</v>
      </c>
      <c r="AK37" s="198">
        <f>IFERROR(VLOOKUP(J37,Аркуш4!O:Q,2,FALSE),0)</f>
        <v>1</v>
      </c>
      <c r="AL37" s="198">
        <f>IFERROR(VLOOKUP(J37,Аркуш4!O:Q,3,FALSE),0)</f>
        <v>0</v>
      </c>
      <c r="AM37" s="307" t="str">
        <f>IFERROR(VLOOKUP(J37,Аркуш4!S:T,2,FALSE),"")</f>
        <v/>
      </c>
      <c r="AN37" s="312">
        <v>70</v>
      </c>
      <c r="AO37" s="309"/>
      <c r="AP37" s="310"/>
      <c r="AQ37" s="311"/>
      <c r="AR37" s="198">
        <f>IFERROR(VLOOKUP(J37,Аркуш4!H:M,3,FALSE),0)</f>
        <v>7</v>
      </c>
      <c r="AS37" s="198">
        <f>IFERROR(VLOOKUP(J37,Аркуш4!H:M,4,FALSE),0)</f>
        <v>8</v>
      </c>
      <c r="AT37" s="198">
        <f>IFERROR(VLOOKUP(J37,Аркуш4!H:M,5,FALSE),0)</f>
        <v>16</v>
      </c>
      <c r="AU37" s="198">
        <f t="shared" si="8"/>
        <v>2.3988800000000001</v>
      </c>
      <c r="AV37" s="143">
        <f t="shared" si="9"/>
        <v>1.34937</v>
      </c>
    </row>
    <row r="38" spans="1:48" ht="46.5" hidden="1" customHeight="1" x14ac:dyDescent="0.2">
      <c r="A38" s="11"/>
      <c r="B38" s="25" t="s">
        <v>3525</v>
      </c>
      <c r="C38" s="26"/>
      <c r="D38" s="195"/>
      <c r="E38" s="196">
        <f t="shared" si="0"/>
        <v>0</v>
      </c>
      <c r="F38" s="26"/>
      <c r="G38" s="26"/>
      <c r="H38" s="26" t="s">
        <v>2538</v>
      </c>
      <c r="I38" s="26" t="s">
        <v>2617</v>
      </c>
      <c r="J38" s="27">
        <v>167133</v>
      </c>
      <c r="K38" s="26"/>
      <c r="L38" s="27">
        <v>-1</v>
      </c>
      <c r="M38" s="27">
        <v>28010</v>
      </c>
      <c r="N38" s="26"/>
      <c r="O38" s="26" t="s">
        <v>3446</v>
      </c>
      <c r="P38" s="26" t="s">
        <v>2540</v>
      </c>
      <c r="Q38" s="299">
        <f t="shared" si="1"/>
        <v>70</v>
      </c>
      <c r="R38" s="26">
        <f t="shared" si="2"/>
        <v>0.98</v>
      </c>
      <c r="S38" s="26"/>
      <c r="T38" s="30">
        <v>70</v>
      </c>
      <c r="U38" s="27" t="str">
        <f>VLOOKUP(J38,Аркуш4!V:W,2,FALSE)</f>
        <v>Аксесуари</v>
      </c>
      <c r="V38" s="27">
        <v>2</v>
      </c>
      <c r="W38" s="313" t="s">
        <v>3526</v>
      </c>
      <c r="X38" s="314">
        <v>70</v>
      </c>
      <c r="Y38" s="197" t="s">
        <v>3439</v>
      </c>
      <c r="Z38" s="197">
        <v>1</v>
      </c>
      <c r="AA38" s="198">
        <f>IFERROR(VLOOKUP(J38,Аркуш4!H:M,6,FALSE),0)</f>
        <v>20</v>
      </c>
      <c r="AB38" s="198">
        <f t="shared" si="3"/>
        <v>70</v>
      </c>
      <c r="AC38" s="198">
        <v>1.3717E-2</v>
      </c>
      <c r="AD38" s="197">
        <v>1.4E-2</v>
      </c>
      <c r="AE38" s="198">
        <f t="shared" si="4"/>
        <v>0.96018999999999999</v>
      </c>
      <c r="AF38" s="322">
        <f t="shared" si="5"/>
        <v>70</v>
      </c>
      <c r="AG38" s="323">
        <v>70</v>
      </c>
      <c r="AH38" s="304">
        <v>70</v>
      </c>
      <c r="AI38" s="305">
        <f t="shared" si="6"/>
        <v>0.96018999999999999</v>
      </c>
      <c r="AJ38" s="306">
        <f t="shared" si="7"/>
        <v>0.96018999999999999</v>
      </c>
      <c r="AK38" s="198">
        <f>IFERROR(VLOOKUP(J38,Аркуш4!O:Q,2,FALSE),0)</f>
        <v>1</v>
      </c>
      <c r="AL38" s="198">
        <f>IFERROR(VLOOKUP(J38,Аркуш4!O:Q,3,FALSE),0)</f>
        <v>1</v>
      </c>
      <c r="AM38" s="307" t="str">
        <f>IFERROR(VLOOKUP(J38,Аркуш4!S:T,2,FALSE),"")</f>
        <v/>
      </c>
      <c r="AN38" s="312">
        <v>70</v>
      </c>
      <c r="AO38" s="309"/>
      <c r="AP38" s="310"/>
      <c r="AQ38" s="311"/>
      <c r="AR38" s="198">
        <f>IFERROR(VLOOKUP(J38,Аркуш4!H:M,3,FALSE),0)</f>
        <v>0</v>
      </c>
      <c r="AS38" s="198">
        <f>IFERROR(VLOOKUP(J38,Аркуш4!H:M,4,FALSE),0)</f>
        <v>5</v>
      </c>
      <c r="AT38" s="198">
        <f>IFERROR(VLOOKUP(J38,Аркуш4!H:M,5,FALSE),0)</f>
        <v>2</v>
      </c>
      <c r="AU38" s="198">
        <f t="shared" si="8"/>
        <v>0.12345300000000001</v>
      </c>
      <c r="AV38" s="143">
        <f t="shared" si="9"/>
        <v>0.27434000000000003</v>
      </c>
    </row>
    <row r="39" spans="1:48" ht="46.5" hidden="1" customHeight="1" x14ac:dyDescent="0.2">
      <c r="A39" s="11"/>
      <c r="B39" s="25" t="s">
        <v>3527</v>
      </c>
      <c r="C39" s="26"/>
      <c r="D39" s="195">
        <f>VLOOKUP(J39,Аркуш4!Y:Z,2,FALSE)</f>
        <v>1</v>
      </c>
      <c r="E39" s="196">
        <f t="shared" si="0"/>
        <v>9.7999999999999997E-3</v>
      </c>
      <c r="F39" s="26" t="s">
        <v>2624</v>
      </c>
      <c r="G39" s="26"/>
      <c r="H39" s="26" t="s">
        <v>2546</v>
      </c>
      <c r="I39" s="26" t="s">
        <v>3528</v>
      </c>
      <c r="J39" s="27">
        <v>168233</v>
      </c>
      <c r="K39" s="27">
        <v>129</v>
      </c>
      <c r="L39" s="27">
        <v>225</v>
      </c>
      <c r="M39" s="27">
        <v>29060</v>
      </c>
      <c r="N39" s="27">
        <v>1</v>
      </c>
      <c r="O39" s="26" t="s">
        <v>3446</v>
      </c>
      <c r="P39" s="26" t="s">
        <v>2540</v>
      </c>
      <c r="Q39" s="299">
        <f t="shared" si="1"/>
        <v>552</v>
      </c>
      <c r="R39" s="26">
        <f t="shared" si="2"/>
        <v>5.1059999999999999</v>
      </c>
      <c r="S39" s="26"/>
      <c r="T39" s="30">
        <v>69</v>
      </c>
      <c r="U39" s="27" t="str">
        <f>VLOOKUP(J39,Аркуш4!V:W,2,FALSE)</f>
        <v>Фільтрація</v>
      </c>
      <c r="V39" s="27">
        <v>21</v>
      </c>
      <c r="W39" s="300" t="s">
        <v>3529</v>
      </c>
      <c r="X39" s="301">
        <v>65</v>
      </c>
      <c r="Y39" s="199" t="s">
        <v>3439</v>
      </c>
      <c r="Z39" s="199">
        <v>8</v>
      </c>
      <c r="AA39" s="302">
        <f>IFERROR(VLOOKUP(J39,Аркуш4!H:M,6,FALSE),0)</f>
        <v>189</v>
      </c>
      <c r="AB39" s="302">
        <f t="shared" si="3"/>
        <v>520</v>
      </c>
      <c r="AC39" s="198">
        <v>9.7999999999999997E-3</v>
      </c>
      <c r="AD39" s="197">
        <v>7.3999999999999996E-2</v>
      </c>
      <c r="AE39" s="198">
        <f t="shared" si="4"/>
        <v>5.0960000000000001</v>
      </c>
      <c r="AF39" s="303">
        <f t="shared" si="5"/>
        <v>541</v>
      </c>
      <c r="AG39" s="304">
        <v>552</v>
      </c>
      <c r="AH39" s="304">
        <v>69</v>
      </c>
      <c r="AI39" s="305">
        <f t="shared" si="6"/>
        <v>5.3018000000000001</v>
      </c>
      <c r="AJ39" s="306">
        <f t="shared" si="7"/>
        <v>5.4096000000000002</v>
      </c>
      <c r="AK39" s="198">
        <f>IFERROR(VLOOKUP(J39,Аркуш4!O:Q,2,FALSE),0)</f>
        <v>6</v>
      </c>
      <c r="AL39" s="198">
        <f>IFERROR(VLOOKUP(J39,Аркуш4!O:Q,3,FALSE),0)</f>
        <v>16</v>
      </c>
      <c r="AM39" s="307" t="str">
        <f>IFERROR(VLOOKUP(J39,Аркуш4!S:T,2,FALSE),"")</f>
        <v/>
      </c>
      <c r="AN39" s="308">
        <v>69</v>
      </c>
      <c r="AO39" s="309"/>
      <c r="AP39" s="310"/>
      <c r="AQ39" s="311"/>
      <c r="AR39" s="198">
        <f>IFERROR(VLOOKUP(J39,Аркуш4!H:M,3,FALSE),0)</f>
        <v>61</v>
      </c>
      <c r="AS39" s="198">
        <f>IFERROR(VLOOKUP(J39,Аркуш4!H:M,4,FALSE),0)</f>
        <v>38</v>
      </c>
      <c r="AT39" s="198">
        <f>IFERROR(VLOOKUP(J39,Аркуш4!H:M,5,FALSE),0)</f>
        <v>105</v>
      </c>
      <c r="AU39" s="198">
        <f t="shared" si="8"/>
        <v>2.2147999999999999</v>
      </c>
      <c r="AV39" s="143">
        <f t="shared" si="9"/>
        <v>1.8521999999999998</v>
      </c>
    </row>
    <row r="40" spans="1:48" ht="46.5" hidden="1" customHeight="1" x14ac:dyDescent="0.2">
      <c r="A40" s="11"/>
      <c r="B40" s="25" t="s">
        <v>3530</v>
      </c>
      <c r="C40" s="26"/>
      <c r="D40" s="195">
        <f>VLOOKUP(J40,Аркуш4!Y:Z,2,FALSE)</f>
        <v>23</v>
      </c>
      <c r="E40" s="196">
        <f t="shared" si="0"/>
        <v>0.52081200000000005</v>
      </c>
      <c r="F40" s="26"/>
      <c r="G40" s="26"/>
      <c r="H40" s="26" t="s">
        <v>2538</v>
      </c>
      <c r="I40" s="26" t="s">
        <v>3531</v>
      </c>
      <c r="J40" s="27">
        <v>168063</v>
      </c>
      <c r="K40" s="27">
        <v>39</v>
      </c>
      <c r="L40" s="27">
        <v>347</v>
      </c>
      <c r="M40" s="27">
        <v>28089</v>
      </c>
      <c r="N40" s="26"/>
      <c r="O40" s="26" t="s">
        <v>3433</v>
      </c>
      <c r="P40" s="26" t="s">
        <v>2540</v>
      </c>
      <c r="Q40" s="299">
        <f t="shared" si="1"/>
        <v>272</v>
      </c>
      <c r="R40" s="26">
        <f t="shared" si="2"/>
        <v>6.7320000000000002</v>
      </c>
      <c r="S40" s="26"/>
      <c r="T40" s="30">
        <v>68</v>
      </c>
      <c r="U40" s="27" t="str">
        <f>VLOOKUP(J40,Аркуш4!V:W,2,FALSE)</f>
        <v>Аксесуари</v>
      </c>
      <c r="V40" s="27">
        <v>5</v>
      </c>
      <c r="W40" s="300" t="s">
        <v>3532</v>
      </c>
      <c r="X40" s="301">
        <v>40</v>
      </c>
      <c r="Y40" s="199" t="s">
        <v>3439</v>
      </c>
      <c r="Z40" s="199">
        <v>4</v>
      </c>
      <c r="AA40" s="302">
        <f>IFERROR(VLOOKUP(J40,Аркуш4!H:M,6,FALSE),0)</f>
        <v>84</v>
      </c>
      <c r="AB40" s="302">
        <f t="shared" si="3"/>
        <v>160</v>
      </c>
      <c r="AC40" s="198">
        <v>2.2644000000000001E-2</v>
      </c>
      <c r="AD40" s="197">
        <v>9.9000000000000005E-2</v>
      </c>
      <c r="AE40" s="198">
        <f t="shared" si="4"/>
        <v>3.62304</v>
      </c>
      <c r="AF40" s="303">
        <f t="shared" si="5"/>
        <v>142</v>
      </c>
      <c r="AG40" s="304">
        <v>140</v>
      </c>
      <c r="AH40" s="304">
        <v>35</v>
      </c>
      <c r="AI40" s="305">
        <f t="shared" si="6"/>
        <v>3.2154480000000003</v>
      </c>
      <c r="AJ40" s="306">
        <f t="shared" si="7"/>
        <v>3.1701600000000001</v>
      </c>
      <c r="AK40" s="198">
        <f>IFERROR(VLOOKUP(J40,Аркуш4!O:Q,2,FALSE),0)</f>
        <v>2</v>
      </c>
      <c r="AL40" s="198">
        <f>IFERROR(VLOOKUP(J40,Аркуш4!O:Q,3,FALSE),0)</f>
        <v>3</v>
      </c>
      <c r="AM40" s="307" t="str">
        <f>IFERROR(VLOOKUP(J40,Аркуш4!S:T,2,FALSE),"")</f>
        <v/>
      </c>
      <c r="AN40" s="317"/>
      <c r="AO40" s="309"/>
      <c r="AP40" s="310"/>
      <c r="AQ40" s="311"/>
      <c r="AR40" s="198">
        <f>IFERROR(VLOOKUP(J40,Аркуш4!H:M,3,FALSE),0)</f>
        <v>12</v>
      </c>
      <c r="AS40" s="198">
        <f>IFERROR(VLOOKUP(J40,Аркуш4!H:M,4,FALSE),0)</f>
        <v>11</v>
      </c>
      <c r="AT40" s="198">
        <f>IFERROR(VLOOKUP(J40,Аркуш4!H:M,5,FALSE),0)</f>
        <v>35</v>
      </c>
      <c r="AU40" s="198">
        <f t="shared" si="8"/>
        <v>1.426572</v>
      </c>
      <c r="AV40" s="143">
        <f t="shared" si="9"/>
        <v>1.902096</v>
      </c>
    </row>
    <row r="41" spans="1:48" ht="46.5" hidden="1" customHeight="1" x14ac:dyDescent="0.2">
      <c r="A41" s="11"/>
      <c r="B41" s="25" t="s">
        <v>3533</v>
      </c>
      <c r="C41" s="26"/>
      <c r="D41" s="195">
        <f>VLOOKUP(J41,Аркуш4!Y:Z,2,FALSE)</f>
        <v>84</v>
      </c>
      <c r="E41" s="196">
        <f t="shared" si="0"/>
        <v>7.0559999999999998E-2</v>
      </c>
      <c r="F41" s="26" t="s">
        <v>2624</v>
      </c>
      <c r="G41" s="26"/>
      <c r="H41" s="26" t="s">
        <v>2538</v>
      </c>
      <c r="I41" s="26" t="s">
        <v>3534</v>
      </c>
      <c r="J41" s="27">
        <v>167249</v>
      </c>
      <c r="K41" s="27">
        <v>158</v>
      </c>
      <c r="L41" s="27">
        <v>103</v>
      </c>
      <c r="M41" s="27">
        <v>29039</v>
      </c>
      <c r="N41" s="26"/>
      <c r="O41" s="26" t="s">
        <v>3433</v>
      </c>
      <c r="P41" s="26" t="s">
        <v>2540</v>
      </c>
      <c r="Q41" s="299">
        <f t="shared" si="1"/>
        <v>804</v>
      </c>
      <c r="R41" s="26">
        <f t="shared" si="2"/>
        <v>0.60299999999999998</v>
      </c>
      <c r="S41" s="26"/>
      <c r="T41" s="30">
        <v>67</v>
      </c>
      <c r="U41" s="27" t="str">
        <f>VLOOKUP(J41,Аркуш4!V:W,2,FALSE)</f>
        <v>Аксесуари</v>
      </c>
      <c r="V41" s="27">
        <v>36</v>
      </c>
      <c r="W41" s="300" t="s">
        <v>3532</v>
      </c>
      <c r="X41" s="301">
        <v>40</v>
      </c>
      <c r="Y41" s="199" t="s">
        <v>3439</v>
      </c>
      <c r="Z41" s="199">
        <v>12</v>
      </c>
      <c r="AA41" s="302">
        <f>IFERROR(VLOOKUP(J41,Аркуш4!H:M,6,FALSE),0)</f>
        <v>331</v>
      </c>
      <c r="AB41" s="302">
        <f t="shared" si="3"/>
        <v>480</v>
      </c>
      <c r="AC41" s="198">
        <v>8.4000000000000003E-4</v>
      </c>
      <c r="AD41" s="197">
        <v>8.9999999999999993E-3</v>
      </c>
      <c r="AE41" s="198">
        <f t="shared" si="4"/>
        <v>0.4032</v>
      </c>
      <c r="AF41" s="303">
        <f t="shared" si="5"/>
        <v>432</v>
      </c>
      <c r="AG41" s="304">
        <v>600</v>
      </c>
      <c r="AH41" s="304">
        <v>50</v>
      </c>
      <c r="AI41" s="305">
        <f t="shared" si="6"/>
        <v>0.36288000000000004</v>
      </c>
      <c r="AJ41" s="306">
        <f t="shared" si="7"/>
        <v>0.504</v>
      </c>
      <c r="AK41" s="198">
        <f>IFERROR(VLOOKUP(J41,Аркуш4!O:Q,2,FALSE),0)</f>
        <v>19</v>
      </c>
      <c r="AL41" s="198">
        <f>IFERROR(VLOOKUP(J41,Аркуш4!O:Q,3,FALSE),0)</f>
        <v>17</v>
      </c>
      <c r="AM41" s="307">
        <f>IFERROR(VLOOKUP(J41,Аркуш4!S:T,2,FALSE),"")</f>
        <v>1.72</v>
      </c>
      <c r="AN41" s="317"/>
      <c r="AO41" s="309"/>
      <c r="AP41" s="310"/>
      <c r="AQ41" s="311"/>
      <c r="AR41" s="198">
        <f>IFERROR(VLOOKUP(J41,Аркуш4!H:M,3,FALSE),0)</f>
        <v>107</v>
      </c>
      <c r="AS41" s="198">
        <f>IFERROR(VLOOKUP(J41,Аркуш4!H:M,4,FALSE),0)</f>
        <v>30</v>
      </c>
      <c r="AT41" s="198">
        <f>IFERROR(VLOOKUP(J41,Аркуш4!H:M,5,FALSE),0)</f>
        <v>130</v>
      </c>
      <c r="AU41" s="198">
        <f t="shared" si="8"/>
        <v>0.25452000000000002</v>
      </c>
      <c r="AV41" s="143">
        <f t="shared" si="9"/>
        <v>0.27804000000000001</v>
      </c>
    </row>
    <row r="42" spans="1:48" ht="46.5" customHeight="1" x14ac:dyDescent="0.2">
      <c r="A42" s="11"/>
      <c r="B42" s="25" t="s">
        <v>2543</v>
      </c>
      <c r="C42" s="26"/>
      <c r="D42" s="195">
        <f>VLOOKUP(J42,Аркуш4!Y:Z,2,FALSE)</f>
        <v>54</v>
      </c>
      <c r="E42" s="196">
        <f t="shared" si="0"/>
        <v>1.2715920000000001</v>
      </c>
      <c r="F42" s="26"/>
      <c r="G42" s="26"/>
      <c r="H42" s="26" t="s">
        <v>2538</v>
      </c>
      <c r="I42" s="26" t="s">
        <v>2544</v>
      </c>
      <c r="J42" s="27">
        <v>169016</v>
      </c>
      <c r="K42" s="27">
        <v>33</v>
      </c>
      <c r="L42" s="27">
        <v>513</v>
      </c>
      <c r="M42" s="27">
        <v>28606</v>
      </c>
      <c r="N42" s="26"/>
      <c r="O42" s="26" t="s">
        <v>3433</v>
      </c>
      <c r="P42" s="26" t="s">
        <v>2540</v>
      </c>
      <c r="Q42" s="299">
        <f t="shared" si="1"/>
        <v>130</v>
      </c>
      <c r="R42" s="26">
        <f t="shared" si="2"/>
        <v>3.25</v>
      </c>
      <c r="S42" s="26"/>
      <c r="T42" s="30">
        <v>65</v>
      </c>
      <c r="U42" s="27" t="str">
        <f>VLOOKUP(J42,Аркуш4!V:W,2,FALSE)</f>
        <v>Фільтрація</v>
      </c>
      <c r="V42" s="27">
        <v>9</v>
      </c>
      <c r="W42" s="313" t="s">
        <v>3494</v>
      </c>
      <c r="X42" s="314">
        <v>30</v>
      </c>
      <c r="Y42" s="197" t="s">
        <v>3439</v>
      </c>
      <c r="Z42" s="197">
        <v>2</v>
      </c>
      <c r="AA42" s="198">
        <f>IFERROR(VLOOKUP(J42,Аркуш4!H:M,6,FALSE),0)</f>
        <v>18</v>
      </c>
      <c r="AB42" s="198">
        <f t="shared" si="3"/>
        <v>60</v>
      </c>
      <c r="AC42" s="198">
        <v>2.3547999999999999E-2</v>
      </c>
      <c r="AD42" s="197">
        <v>0.05</v>
      </c>
      <c r="AE42" s="198">
        <f t="shared" si="4"/>
        <v>1.4128799999999999</v>
      </c>
      <c r="AF42" s="303">
        <f t="shared" si="5"/>
        <v>15</v>
      </c>
      <c r="AG42" s="304">
        <v>0</v>
      </c>
      <c r="AH42" s="304">
        <v>0</v>
      </c>
      <c r="AI42" s="305">
        <f t="shared" si="6"/>
        <v>0.35321999999999998</v>
      </c>
      <c r="AJ42" s="306">
        <f t="shared" si="7"/>
        <v>0</v>
      </c>
      <c r="AK42" s="198">
        <f>IFERROR(VLOOKUP(J42,Аркуш4!O:Q,2,FALSE),0)</f>
        <v>7</v>
      </c>
      <c r="AL42" s="198">
        <f>IFERROR(VLOOKUP(J42,Аркуш4!O:Q,3,FALSE),0)</f>
        <v>2</v>
      </c>
      <c r="AM42" s="307" t="str">
        <f>IFERROR(VLOOKUP(J42,Аркуш4!S:T,2,FALSE),"")</f>
        <v/>
      </c>
      <c r="AN42" s="312">
        <v>65</v>
      </c>
      <c r="AO42" s="309"/>
      <c r="AP42" s="310"/>
      <c r="AQ42" s="311"/>
      <c r="AR42" s="198">
        <f>IFERROR(VLOOKUP(J42,Аркуш4!H:M,3,FALSE),0)</f>
        <v>14</v>
      </c>
      <c r="AS42" s="198">
        <f>IFERROR(VLOOKUP(J42,Аркуш4!H:M,4,FALSE),0)</f>
        <v>4</v>
      </c>
      <c r="AT42" s="198">
        <f>IFERROR(VLOOKUP(J42,Аркуш4!H:M,5,FALSE),0)</f>
        <v>6</v>
      </c>
      <c r="AU42" s="198">
        <f t="shared" si="8"/>
        <v>0.777084</v>
      </c>
      <c r="AV42" s="143">
        <f t="shared" si="9"/>
        <v>0.42386400000000002</v>
      </c>
    </row>
    <row r="43" spans="1:48" ht="46.5" customHeight="1" x14ac:dyDescent="0.2">
      <c r="A43" s="11"/>
      <c r="B43" s="25" t="s">
        <v>2545</v>
      </c>
      <c r="C43" s="26"/>
      <c r="D43" s="195">
        <f>VLOOKUP(J43,Аркуш4!Y:Z,2,FALSE)</f>
        <v>2631</v>
      </c>
      <c r="E43" s="196">
        <f t="shared" si="0"/>
        <v>4.0609485000000003</v>
      </c>
      <c r="F43" s="26"/>
      <c r="G43" s="26"/>
      <c r="H43" s="26" t="s">
        <v>2546</v>
      </c>
      <c r="I43" s="26" t="s">
        <v>2547</v>
      </c>
      <c r="J43" s="27">
        <v>167274</v>
      </c>
      <c r="K43" s="27">
        <v>97</v>
      </c>
      <c r="L43" s="27">
        <v>78</v>
      </c>
      <c r="M43" s="131">
        <v>58094</v>
      </c>
      <c r="N43" s="26"/>
      <c r="O43" s="26" t="s">
        <v>3433</v>
      </c>
      <c r="P43" s="26" t="s">
        <v>2548</v>
      </c>
      <c r="Q43" s="299">
        <f t="shared" si="1"/>
        <v>756</v>
      </c>
      <c r="R43" s="26">
        <f t="shared" si="2"/>
        <v>2.6460000000000004</v>
      </c>
      <c r="S43" s="26"/>
      <c r="T43" s="30">
        <v>63</v>
      </c>
      <c r="U43" s="27" t="str">
        <f>VLOOKUP(J43,Аркуш4!V:W,2,FALSE)</f>
        <v>Фільтрація</v>
      </c>
      <c r="V43" s="27"/>
      <c r="W43" s="300" t="s">
        <v>3535</v>
      </c>
      <c r="X43" s="301">
        <v>100</v>
      </c>
      <c r="Y43" s="199" t="s">
        <v>3439</v>
      </c>
      <c r="Z43" s="199">
        <v>12</v>
      </c>
      <c r="AA43" s="302">
        <f>IFERROR(VLOOKUP(J43,Аркуш4!H:M,6,FALSE),0)</f>
        <v>602</v>
      </c>
      <c r="AB43" s="302">
        <f t="shared" si="3"/>
        <v>1200</v>
      </c>
      <c r="AC43" s="198">
        <v>1.5435E-3</v>
      </c>
      <c r="AD43" s="197">
        <v>4.2000000000000003E-2</v>
      </c>
      <c r="AE43" s="198">
        <f t="shared" si="4"/>
        <v>1.8521999999999998</v>
      </c>
      <c r="AF43" s="324">
        <f>IF(IF(AB43-D43&gt;Q43,Q43,AB43-D43)&lt;0,0,IF(AB43-D43&gt;Q43,Q43,AB43-D43))+AK43+AL43</f>
        <v>0</v>
      </c>
      <c r="AG43" s="325">
        <v>0</v>
      </c>
      <c r="AH43" s="304">
        <v>0</v>
      </c>
      <c r="AI43" s="305">
        <f t="shared" si="6"/>
        <v>0</v>
      </c>
      <c r="AJ43" s="306">
        <f t="shared" si="7"/>
        <v>0</v>
      </c>
      <c r="AK43" s="198">
        <f>IFERROR(VLOOKUP(J43,Аркуш4!O:Q,2,FALSE),0)</f>
        <v>0</v>
      </c>
      <c r="AL43" s="198">
        <f>IFERROR(VLOOKUP(J43,Аркуш4!O:Q,3,FALSE),0)</f>
        <v>0</v>
      </c>
      <c r="AM43" s="307">
        <f>IFERROR(VLOOKUP(J43,Аркуш4!S:T,2,FALSE),"")</f>
        <v>4.45</v>
      </c>
      <c r="AN43" s="317"/>
      <c r="AO43" s="309"/>
      <c r="AP43" s="310"/>
      <c r="AQ43" s="311"/>
      <c r="AR43" s="198">
        <f>IFERROR(VLOOKUP(J43,Аркуш4!H:M,3,FALSE),0)</f>
        <v>156</v>
      </c>
      <c r="AS43" s="198">
        <f>IFERROR(VLOOKUP(J43,Аркуш4!H:M,4,FALSE),0)</f>
        <v>5</v>
      </c>
      <c r="AT43" s="198">
        <f>IFERROR(VLOOKUP(J43,Аркуш4!H:M,5,FALSE),0)</f>
        <v>188</v>
      </c>
      <c r="AU43" s="198">
        <f t="shared" si="8"/>
        <v>0.53868150000000004</v>
      </c>
      <c r="AV43" s="143">
        <f t="shared" si="9"/>
        <v>0.92918699999999999</v>
      </c>
    </row>
    <row r="44" spans="1:48" ht="46.5" hidden="1" customHeight="1" x14ac:dyDescent="0.2">
      <c r="A44" s="11"/>
      <c r="B44" s="25" t="s">
        <v>3536</v>
      </c>
      <c r="C44" s="26"/>
      <c r="D44" s="195">
        <f>VLOOKUP(J44,Аркуш4!Y:Z,2,FALSE)</f>
        <v>67</v>
      </c>
      <c r="E44" s="196">
        <f t="shared" si="0"/>
        <v>0.72360000000000002</v>
      </c>
      <c r="F44" s="26"/>
      <c r="G44" s="26"/>
      <c r="H44" s="26" t="s">
        <v>2538</v>
      </c>
      <c r="I44" s="26" t="s">
        <v>3537</v>
      </c>
      <c r="J44" s="27">
        <v>167557</v>
      </c>
      <c r="K44" s="27">
        <v>21</v>
      </c>
      <c r="L44" s="27">
        <v>172</v>
      </c>
      <c r="M44" s="27">
        <v>57470</v>
      </c>
      <c r="N44" s="26"/>
      <c r="O44" s="26" t="s">
        <v>3433</v>
      </c>
      <c r="P44" s="26" t="s">
        <v>2540</v>
      </c>
      <c r="Q44" s="299">
        <f t="shared" si="1"/>
        <v>189</v>
      </c>
      <c r="R44" s="26">
        <f t="shared" si="2"/>
        <v>2.331</v>
      </c>
      <c r="S44" s="26"/>
      <c r="T44" s="30">
        <v>63</v>
      </c>
      <c r="U44" s="27" t="str">
        <f>VLOOKUP(J44,Аркуш4!V:W,2,FALSE)</f>
        <v>Дитячі</v>
      </c>
      <c r="V44" s="27">
        <v>8</v>
      </c>
      <c r="W44" s="313" t="s">
        <v>3501</v>
      </c>
      <c r="X44" s="314">
        <v>50</v>
      </c>
      <c r="Y44" s="197" t="s">
        <v>3439</v>
      </c>
      <c r="Z44" s="197">
        <v>3</v>
      </c>
      <c r="AA44" s="198">
        <f>IFERROR(VLOOKUP(J44,Аркуш4!H:M,6,FALSE),0)</f>
        <v>101</v>
      </c>
      <c r="AB44" s="198">
        <f t="shared" si="3"/>
        <v>150</v>
      </c>
      <c r="AC44" s="198">
        <v>1.0800000000000001E-2</v>
      </c>
      <c r="AD44" s="197">
        <v>3.6999999999999998E-2</v>
      </c>
      <c r="AE44" s="198">
        <f t="shared" si="4"/>
        <v>1.62</v>
      </c>
      <c r="AF44" s="303">
        <f t="shared" ref="AF44:AF83" si="10">IF(IF(AB44-D44+AK44+AL44&gt;Q44,Q44,AB44-D44+AK44+AL44)&lt;0,0,IF(AB44-D44+AK44+AL44&gt;Q44,Q44,AB44-D44+AK44+AL44))</f>
        <v>92</v>
      </c>
      <c r="AG44" s="315">
        <v>92</v>
      </c>
      <c r="AH44" s="304">
        <v>30.666666666666668</v>
      </c>
      <c r="AI44" s="305">
        <f t="shared" si="6"/>
        <v>0.99360000000000004</v>
      </c>
      <c r="AJ44" s="306">
        <f t="shared" si="7"/>
        <v>0.99360000000000004</v>
      </c>
      <c r="AK44" s="198">
        <f>IFERROR(VLOOKUP(J44,Аркуш4!O:Q,2,FALSE),0)</f>
        <v>5</v>
      </c>
      <c r="AL44" s="198">
        <f>IFERROR(VLOOKUP(J44,Аркуш4!O:Q,3,FALSE),0)</f>
        <v>4</v>
      </c>
      <c r="AM44" s="307">
        <f>IFERROR(VLOOKUP(J44,Аркуш4!S:T,2,FALSE),"")</f>
        <v>22.77</v>
      </c>
      <c r="AN44" s="317"/>
      <c r="AO44" s="309"/>
      <c r="AP44" s="310"/>
      <c r="AQ44" s="311"/>
      <c r="AR44" s="198">
        <f>IFERROR(VLOOKUP(J44,Аркуш4!H:M,3,FALSE),0)</f>
        <v>3</v>
      </c>
      <c r="AS44" s="198">
        <f>IFERROR(VLOOKUP(J44,Аркуш4!H:M,4,FALSE),0)</f>
        <v>7</v>
      </c>
      <c r="AT44" s="198">
        <f>IFERROR(VLOOKUP(J44,Аркуш4!H:M,5,FALSE),0)</f>
        <v>21</v>
      </c>
      <c r="AU44" s="198">
        <f t="shared" si="8"/>
        <v>0.43200000000000005</v>
      </c>
      <c r="AV44" s="143">
        <f t="shared" si="9"/>
        <v>1.0908</v>
      </c>
    </row>
    <row r="45" spans="1:48" ht="46.5" hidden="1" customHeight="1" x14ac:dyDescent="0.2">
      <c r="A45" s="11"/>
      <c r="B45" s="25" t="s">
        <v>3538</v>
      </c>
      <c r="C45" s="26"/>
      <c r="D45" s="195">
        <f>VLOOKUP(J45,Аркуш4!Y:Z,2,FALSE)</f>
        <v>247</v>
      </c>
      <c r="E45" s="196">
        <f t="shared" si="0"/>
        <v>0.89179350000000002</v>
      </c>
      <c r="F45" s="26" t="s">
        <v>2624</v>
      </c>
      <c r="G45" s="26"/>
      <c r="H45" s="26" t="s">
        <v>2538</v>
      </c>
      <c r="I45" s="26" t="s">
        <v>2585</v>
      </c>
      <c r="J45" s="27">
        <v>166667</v>
      </c>
      <c r="K45" s="27">
        <v>155</v>
      </c>
      <c r="L45" s="27">
        <v>106</v>
      </c>
      <c r="M45" s="27">
        <v>29050</v>
      </c>
      <c r="N45" s="26"/>
      <c r="O45" s="26" t="s">
        <v>3433</v>
      </c>
      <c r="P45" s="26" t="s">
        <v>2540</v>
      </c>
      <c r="Q45" s="299">
        <f t="shared" si="1"/>
        <v>756</v>
      </c>
      <c r="R45" s="26">
        <f t="shared" si="2"/>
        <v>2.52</v>
      </c>
      <c r="S45" s="26"/>
      <c r="T45" s="30">
        <v>63</v>
      </c>
      <c r="U45" s="27" t="str">
        <f>VLOOKUP(J45,Аркуш4!V:W,2,FALSE)</f>
        <v>Фільтрація</v>
      </c>
      <c r="V45" s="27">
        <v>24</v>
      </c>
      <c r="W45" s="300" t="s">
        <v>3539</v>
      </c>
      <c r="X45" s="301">
        <v>25</v>
      </c>
      <c r="Y45" s="199" t="s">
        <v>3439</v>
      </c>
      <c r="Z45" s="199">
        <v>12</v>
      </c>
      <c r="AA45" s="302">
        <f>IFERROR(VLOOKUP(J45,Аркуш4!H:M,6,FALSE),0)</f>
        <v>191</v>
      </c>
      <c r="AB45" s="302">
        <f t="shared" si="3"/>
        <v>300</v>
      </c>
      <c r="AC45" s="198">
        <v>3.6105E-3</v>
      </c>
      <c r="AD45" s="197">
        <v>0.04</v>
      </c>
      <c r="AE45" s="198">
        <f t="shared" si="4"/>
        <v>1.0831500000000001</v>
      </c>
      <c r="AF45" s="303">
        <f t="shared" si="10"/>
        <v>77</v>
      </c>
      <c r="AG45" s="304">
        <v>100</v>
      </c>
      <c r="AH45" s="304">
        <v>8</v>
      </c>
      <c r="AI45" s="305">
        <f t="shared" si="6"/>
        <v>0.27800849999999999</v>
      </c>
      <c r="AJ45" s="306">
        <f t="shared" si="7"/>
        <v>0.36104999999999998</v>
      </c>
      <c r="AK45" s="198">
        <f>IFERROR(VLOOKUP(J45,Аркуш4!O:Q,2,FALSE),0)</f>
        <v>15</v>
      </c>
      <c r="AL45" s="198">
        <f>IFERROR(VLOOKUP(J45,Аркуш4!O:Q,3,FALSE),0)</f>
        <v>9</v>
      </c>
      <c r="AM45" s="307" t="str">
        <f>IFERROR(VLOOKUP(J45,Аркуш4!S:T,2,FALSE),"")</f>
        <v/>
      </c>
      <c r="AN45" s="317"/>
      <c r="AO45" s="309"/>
      <c r="AP45" s="310"/>
      <c r="AQ45" s="311"/>
      <c r="AR45" s="198">
        <f>IFERROR(VLOOKUP(J45,Аркуш4!H:M,3,FALSE),0)</f>
        <v>134</v>
      </c>
      <c r="AS45" s="198">
        <f>IFERROR(VLOOKUP(J45,Аркуш4!H:M,4,FALSE),0)</f>
        <v>12</v>
      </c>
      <c r="AT45" s="198">
        <f>IFERROR(VLOOKUP(J45,Аркуш4!H:M,5,FALSE),0)</f>
        <v>85</v>
      </c>
      <c r="AU45" s="198">
        <f t="shared" si="8"/>
        <v>0.92067750000000004</v>
      </c>
      <c r="AV45" s="143">
        <f t="shared" si="9"/>
        <v>0.68960549999999998</v>
      </c>
    </row>
    <row r="46" spans="1:48" ht="46.5" customHeight="1" x14ac:dyDescent="0.2">
      <c r="A46" s="11"/>
      <c r="B46" s="25" t="s">
        <v>2549</v>
      </c>
      <c r="C46" s="26"/>
      <c r="D46" s="195">
        <f>VLOOKUP(J46,Аркуш4!Y:Z,2,FALSE)</f>
        <v>175</v>
      </c>
      <c r="E46" s="196">
        <f t="shared" si="0"/>
        <v>4.1859999999999999</v>
      </c>
      <c r="F46" s="26"/>
      <c r="G46" s="26"/>
      <c r="H46" s="26" t="s">
        <v>2538</v>
      </c>
      <c r="I46" s="26" t="s">
        <v>2550</v>
      </c>
      <c r="J46" s="27">
        <v>167574</v>
      </c>
      <c r="K46" s="27">
        <v>31</v>
      </c>
      <c r="L46" s="27">
        <v>471</v>
      </c>
      <c r="M46" s="104">
        <v>56475</v>
      </c>
      <c r="N46" s="26"/>
      <c r="O46" s="26" t="s">
        <v>3433</v>
      </c>
      <c r="P46" s="26" t="s">
        <v>2540</v>
      </c>
      <c r="Q46" s="299">
        <f t="shared" si="1"/>
        <v>120</v>
      </c>
      <c r="R46" s="26">
        <f t="shared" si="2"/>
        <v>3.1799999999999997</v>
      </c>
      <c r="S46" s="26"/>
      <c r="T46" s="30">
        <v>60</v>
      </c>
      <c r="U46" s="27" t="str">
        <f>VLOOKUP(J46,Аркуш4!V:W,2,FALSE)</f>
        <v>Дитячі</v>
      </c>
      <c r="V46" s="27">
        <v>8</v>
      </c>
      <c r="W46" s="313" t="s">
        <v>3540</v>
      </c>
      <c r="X46" s="308">
        <v>175</v>
      </c>
      <c r="Y46" s="308" t="s">
        <v>3435</v>
      </c>
      <c r="Z46" s="197">
        <v>2</v>
      </c>
      <c r="AA46" s="198">
        <f>IFERROR(VLOOKUP(J46,Аркуш4!H:M,6,FALSE),0)</f>
        <v>112</v>
      </c>
      <c r="AB46" s="198">
        <f t="shared" si="3"/>
        <v>175</v>
      </c>
      <c r="AC46" s="198">
        <v>2.392E-2</v>
      </c>
      <c r="AD46" s="197">
        <v>5.2999999999999999E-2</v>
      </c>
      <c r="AE46" s="198">
        <f t="shared" si="4"/>
        <v>4.1859999999999999</v>
      </c>
      <c r="AF46" s="303">
        <f t="shared" si="10"/>
        <v>8</v>
      </c>
      <c r="AG46" s="321">
        <v>0</v>
      </c>
      <c r="AH46" s="304">
        <v>0</v>
      </c>
      <c r="AI46" s="305">
        <f t="shared" si="6"/>
        <v>0.19136</v>
      </c>
      <c r="AJ46" s="306">
        <f t="shared" si="7"/>
        <v>0</v>
      </c>
      <c r="AK46" s="198">
        <f>IFERROR(VLOOKUP(J46,Аркуш4!O:Q,2,FALSE),0)</f>
        <v>0</v>
      </c>
      <c r="AL46" s="198">
        <f>IFERROR(VLOOKUP(J46,Аркуш4!O:Q,3,FALSE),0)</f>
        <v>8</v>
      </c>
      <c r="AM46" s="307" t="str">
        <f>IFERROR(VLOOKUP(J46,Аркуш4!S:T,2,FALSE),"")</f>
        <v/>
      </c>
      <c r="AN46" s="317"/>
      <c r="AO46" s="309"/>
      <c r="AP46" s="310"/>
      <c r="AQ46" s="311"/>
      <c r="AR46" s="198">
        <f>IFERROR(VLOOKUP(J46,Аркуш4!H:M,3,FALSE),0)</f>
        <v>7</v>
      </c>
      <c r="AS46" s="198">
        <f>IFERROR(VLOOKUP(J46,Аркуш4!H:M,4,FALSE),0)</f>
        <v>5</v>
      </c>
      <c r="AT46" s="198">
        <f>IFERROR(VLOOKUP(J46,Аркуш4!H:M,5,FALSE),0)</f>
        <v>24</v>
      </c>
      <c r="AU46" s="198">
        <f t="shared" si="8"/>
        <v>1.0524800000000001</v>
      </c>
      <c r="AV46" s="143">
        <f t="shared" si="9"/>
        <v>2.6790400000000001</v>
      </c>
    </row>
    <row r="47" spans="1:48" ht="46.5" hidden="1" customHeight="1" x14ac:dyDescent="0.2">
      <c r="A47" s="11"/>
      <c r="B47" s="25" t="s">
        <v>3541</v>
      </c>
      <c r="C47" s="26"/>
      <c r="D47" s="195"/>
      <c r="E47" s="196">
        <f t="shared" si="0"/>
        <v>0</v>
      </c>
      <c r="F47" s="26"/>
      <c r="G47" s="26"/>
      <c r="H47" s="26" t="s">
        <v>2538</v>
      </c>
      <c r="I47" s="26" t="s">
        <v>3542</v>
      </c>
      <c r="J47" s="27">
        <v>170410</v>
      </c>
      <c r="K47" s="27">
        <v>23</v>
      </c>
      <c r="L47" s="298">
        <v>2103</v>
      </c>
      <c r="M47" s="27">
        <v>26652</v>
      </c>
      <c r="N47" s="27">
        <v>1</v>
      </c>
      <c r="O47" s="26" t="s">
        <v>3446</v>
      </c>
      <c r="P47" s="26" t="s">
        <v>2540</v>
      </c>
      <c r="Q47" s="299">
        <f t="shared" si="1"/>
        <v>60</v>
      </c>
      <c r="R47" s="26">
        <f t="shared" si="2"/>
        <v>11.46</v>
      </c>
      <c r="S47" s="26"/>
      <c r="T47" s="30">
        <v>60</v>
      </c>
      <c r="U47" s="27" t="str">
        <f>VLOOKUP(J47,Аркуш4!V:W,2,FALSE)</f>
        <v>Фільтрація</v>
      </c>
      <c r="V47" s="27">
        <v>7</v>
      </c>
      <c r="W47" s="300" t="s">
        <v>3543</v>
      </c>
      <c r="X47" s="301">
        <v>30</v>
      </c>
      <c r="Y47" s="199" t="s">
        <v>3435</v>
      </c>
      <c r="Z47" s="199">
        <v>1</v>
      </c>
      <c r="AA47" s="302">
        <f>IFERROR(VLOOKUP(J47,Аркуш4!H:M,6,FALSE),0)</f>
        <v>40</v>
      </c>
      <c r="AB47" s="302">
        <f t="shared" si="3"/>
        <v>30</v>
      </c>
      <c r="AC47" s="198">
        <v>0.19146296400000001</v>
      </c>
      <c r="AD47" s="197">
        <v>0.191</v>
      </c>
      <c r="AE47" s="198">
        <f t="shared" si="4"/>
        <v>5.7438889200000007</v>
      </c>
      <c r="AF47" s="303">
        <f t="shared" si="10"/>
        <v>37</v>
      </c>
      <c r="AG47" s="304">
        <v>50</v>
      </c>
      <c r="AH47" s="304">
        <v>50</v>
      </c>
      <c r="AI47" s="305">
        <f t="shared" si="6"/>
        <v>7.0841296680000001</v>
      </c>
      <c r="AJ47" s="306">
        <f t="shared" si="7"/>
        <v>9.5731482000000003</v>
      </c>
      <c r="AK47" s="198">
        <f>IFERROR(VLOOKUP(J47,Аркуш4!O:Q,2,FALSE),0)</f>
        <v>3</v>
      </c>
      <c r="AL47" s="198">
        <f>IFERROR(VLOOKUP(J47,Аркуш4!O:Q,3,FALSE),0)</f>
        <v>4</v>
      </c>
      <c r="AM47" s="307" t="str">
        <f>IFERROR(VLOOKUP(J47,Аркуш4!S:T,2,FALSE),"")</f>
        <v/>
      </c>
      <c r="AN47" s="317"/>
      <c r="AO47" s="309"/>
      <c r="AP47" s="310"/>
      <c r="AQ47" s="311"/>
      <c r="AR47" s="198">
        <f>IFERROR(VLOOKUP(J47,Аркуш4!H:M,3,FALSE),0)</f>
        <v>10</v>
      </c>
      <c r="AS47" s="198">
        <f>IFERROR(VLOOKUP(J47,Аркуш4!H:M,4,FALSE),0)</f>
        <v>9</v>
      </c>
      <c r="AT47" s="198">
        <f>IFERROR(VLOOKUP(J47,Аркуш4!H:M,5,FALSE),0)</f>
        <v>18</v>
      </c>
      <c r="AU47" s="198">
        <f t="shared" si="8"/>
        <v>8.4243704160000004</v>
      </c>
      <c r="AV47" s="143">
        <f t="shared" si="9"/>
        <v>7.658518560000001</v>
      </c>
    </row>
    <row r="48" spans="1:48" ht="46.5" hidden="1" customHeight="1" x14ac:dyDescent="0.2">
      <c r="A48" s="11"/>
      <c r="B48" s="25" t="s">
        <v>3544</v>
      </c>
      <c r="C48" s="26"/>
      <c r="D48" s="195"/>
      <c r="E48" s="196">
        <f t="shared" si="0"/>
        <v>0</v>
      </c>
      <c r="F48" s="26"/>
      <c r="G48" s="26"/>
      <c r="H48" s="26" t="s">
        <v>2538</v>
      </c>
      <c r="I48" s="26"/>
      <c r="J48" s="27">
        <v>169335</v>
      </c>
      <c r="K48" s="27">
        <v>27</v>
      </c>
      <c r="L48" s="27">
        <v>210</v>
      </c>
      <c r="M48" s="27">
        <v>28029</v>
      </c>
      <c r="N48" s="26"/>
      <c r="O48" s="26" t="s">
        <v>3446</v>
      </c>
      <c r="P48" s="26" t="s">
        <v>2540</v>
      </c>
      <c r="Q48" s="299">
        <f t="shared" si="1"/>
        <v>60</v>
      </c>
      <c r="R48" s="26">
        <f t="shared" si="2"/>
        <v>3.2399999999999998</v>
      </c>
      <c r="S48" s="26"/>
      <c r="T48" s="30">
        <v>60</v>
      </c>
      <c r="U48" s="27" t="str">
        <f>VLOOKUP(J48,Аркуш4!V:W,2,FALSE)</f>
        <v>Аксесуари</v>
      </c>
      <c r="V48" s="27">
        <v>1</v>
      </c>
      <c r="W48" s="313" t="s">
        <v>3545</v>
      </c>
      <c r="X48" s="314">
        <v>50</v>
      </c>
      <c r="Y48" s="197" t="s">
        <v>3439</v>
      </c>
      <c r="Z48" s="197">
        <v>1</v>
      </c>
      <c r="AA48" s="198">
        <f>IFERROR(VLOOKUP(J48,Аркуш4!H:M,6,FALSE),0)</f>
        <v>1</v>
      </c>
      <c r="AB48" s="198">
        <f t="shared" si="3"/>
        <v>50</v>
      </c>
      <c r="AC48" s="198">
        <v>5.3828624999999998E-2</v>
      </c>
      <c r="AD48" s="197">
        <v>5.3999999999999999E-2</v>
      </c>
      <c r="AE48" s="198">
        <f t="shared" si="4"/>
        <v>2.6914312499999999</v>
      </c>
      <c r="AF48" s="303">
        <f t="shared" si="10"/>
        <v>51</v>
      </c>
      <c r="AG48" s="304">
        <v>60</v>
      </c>
      <c r="AH48" s="304">
        <v>60</v>
      </c>
      <c r="AI48" s="305">
        <f t="shared" si="6"/>
        <v>2.7452598749999999</v>
      </c>
      <c r="AJ48" s="306">
        <f t="shared" si="7"/>
        <v>3.2297175</v>
      </c>
      <c r="AK48" s="198">
        <f>IFERROR(VLOOKUP(J48,Аркуш4!O:Q,2,FALSE),0)</f>
        <v>1</v>
      </c>
      <c r="AL48" s="198">
        <f>IFERROR(VLOOKUP(J48,Аркуш4!O:Q,3,FALSE),0)</f>
        <v>0</v>
      </c>
      <c r="AM48" s="307" t="str">
        <f>IFERROR(VLOOKUP(J48,Аркуш4!S:T,2,FALSE),"")</f>
        <v/>
      </c>
      <c r="AN48" s="317"/>
      <c r="AO48" s="309"/>
      <c r="AP48" s="310"/>
      <c r="AQ48" s="311"/>
      <c r="AR48" s="198">
        <f>IFERROR(VLOOKUP(J48,Аркуш4!H:M,3,FALSE),0)</f>
        <v>3</v>
      </c>
      <c r="AS48" s="198">
        <f>IFERROR(VLOOKUP(J48,Аркуш4!H:M,4,FALSE),0)</f>
        <v>2</v>
      </c>
      <c r="AT48" s="198">
        <f>IFERROR(VLOOKUP(J48,Аркуш4!H:M,5,FALSE),0)</f>
        <v>9</v>
      </c>
      <c r="AU48" s="198">
        <f t="shared" si="8"/>
        <v>0.807429375</v>
      </c>
      <c r="AV48" s="143">
        <f t="shared" si="9"/>
        <v>5.3828624999999998E-2</v>
      </c>
    </row>
    <row r="49" spans="1:48" ht="46.5" hidden="1" customHeight="1" x14ac:dyDescent="0.2">
      <c r="A49" s="11"/>
      <c r="B49" s="25" t="s">
        <v>3546</v>
      </c>
      <c r="C49" s="26"/>
      <c r="D49" s="195"/>
      <c r="E49" s="196">
        <f t="shared" si="0"/>
        <v>0</v>
      </c>
      <c r="F49" s="26"/>
      <c r="G49" s="26"/>
      <c r="H49" s="26" t="s">
        <v>2538</v>
      </c>
      <c r="I49" s="26" t="s">
        <v>3514</v>
      </c>
      <c r="J49" s="27">
        <v>169336</v>
      </c>
      <c r="K49" s="27">
        <v>44</v>
      </c>
      <c r="L49" s="27">
        <v>231</v>
      </c>
      <c r="M49" s="27">
        <v>28028</v>
      </c>
      <c r="N49" s="26"/>
      <c r="O49" s="26" t="s">
        <v>3446</v>
      </c>
      <c r="P49" s="26" t="s">
        <v>2540</v>
      </c>
      <c r="Q49" s="299">
        <f t="shared" si="1"/>
        <v>60</v>
      </c>
      <c r="R49" s="26">
        <f t="shared" si="2"/>
        <v>2.1</v>
      </c>
      <c r="S49" s="26"/>
      <c r="T49" s="30">
        <v>60</v>
      </c>
      <c r="U49" s="27" t="str">
        <f>VLOOKUP(J49,Аркуш4!V:W,2,FALSE)</f>
        <v>Аксесуари</v>
      </c>
      <c r="V49" s="27">
        <v>1</v>
      </c>
      <c r="W49" s="313" t="s">
        <v>3545</v>
      </c>
      <c r="X49" s="314">
        <v>50</v>
      </c>
      <c r="Y49" s="197" t="s">
        <v>3439</v>
      </c>
      <c r="Z49" s="197">
        <v>1</v>
      </c>
      <c r="AA49" s="198">
        <f>IFERROR(VLOOKUP(J49,Аркуш4!H:M,6,FALSE),0)</f>
        <v>0</v>
      </c>
      <c r="AB49" s="198">
        <f t="shared" si="3"/>
        <v>50</v>
      </c>
      <c r="AC49" s="198">
        <v>3.3411000000000003E-2</v>
      </c>
      <c r="AD49" s="197">
        <v>3.5000000000000003E-2</v>
      </c>
      <c r="AE49" s="198">
        <f t="shared" si="4"/>
        <v>1.6705500000000002</v>
      </c>
      <c r="AF49" s="303">
        <f t="shared" si="10"/>
        <v>51</v>
      </c>
      <c r="AG49" s="304">
        <v>60</v>
      </c>
      <c r="AH49" s="304">
        <v>60</v>
      </c>
      <c r="AI49" s="305">
        <f t="shared" si="6"/>
        <v>1.7039610000000001</v>
      </c>
      <c r="AJ49" s="306">
        <f t="shared" si="7"/>
        <v>2.0046600000000003</v>
      </c>
      <c r="AK49" s="198">
        <f>IFERROR(VLOOKUP(J49,Аркуш4!O:Q,2,FALSE),0)</f>
        <v>0</v>
      </c>
      <c r="AL49" s="198">
        <f>IFERROR(VLOOKUP(J49,Аркуш4!O:Q,3,FALSE),0)</f>
        <v>1</v>
      </c>
      <c r="AM49" s="307" t="str">
        <f>IFERROR(VLOOKUP(J49,Аркуш4!S:T,2,FALSE),"")</f>
        <v/>
      </c>
      <c r="AN49" s="317"/>
      <c r="AO49" s="309"/>
      <c r="AP49" s="310"/>
      <c r="AQ49" s="311"/>
      <c r="AR49" s="198">
        <f>IFERROR(VLOOKUP(J49,Аркуш4!H:M,3,FALSE),0)</f>
        <v>2</v>
      </c>
      <c r="AS49" s="198">
        <f>IFERROR(VLOOKUP(J49,Аркуш4!H:M,4,FALSE),0)</f>
        <v>1</v>
      </c>
      <c r="AT49" s="198">
        <f>IFERROR(VLOOKUP(J49,Аркуш4!H:M,5,FALSE),0)</f>
        <v>6</v>
      </c>
      <c r="AU49" s="198">
        <f t="shared" si="8"/>
        <v>0.33411000000000002</v>
      </c>
      <c r="AV49" s="143">
        <f t="shared" si="9"/>
        <v>0</v>
      </c>
    </row>
    <row r="50" spans="1:48" ht="46.5" hidden="1" customHeight="1" x14ac:dyDescent="0.2">
      <c r="A50" s="11"/>
      <c r="B50" s="25" t="s">
        <v>3547</v>
      </c>
      <c r="C50" s="26"/>
      <c r="D50" s="195"/>
      <c r="E50" s="196">
        <f t="shared" si="0"/>
        <v>0</v>
      </c>
      <c r="F50" s="26"/>
      <c r="G50" s="26"/>
      <c r="H50" s="26" t="s">
        <v>2546</v>
      </c>
      <c r="I50" s="26" t="s">
        <v>2836</v>
      </c>
      <c r="J50" s="27">
        <v>174179</v>
      </c>
      <c r="K50" s="27">
        <v>192</v>
      </c>
      <c r="L50" s="27">
        <v>273</v>
      </c>
      <c r="M50" s="42">
        <v>29080</v>
      </c>
      <c r="N50" s="27">
        <v>1</v>
      </c>
      <c r="O50" s="26" t="s">
        <v>3446</v>
      </c>
      <c r="P50" s="26" t="s">
        <v>2540</v>
      </c>
      <c r="Q50" s="299">
        <f t="shared" si="1"/>
        <v>696</v>
      </c>
      <c r="R50" s="26">
        <f t="shared" si="2"/>
        <v>3.5960000000000001</v>
      </c>
      <c r="S50" s="26"/>
      <c r="T50" s="30">
        <v>58</v>
      </c>
      <c r="U50" s="27" t="str">
        <f>VLOOKUP(J50,Аркуш4!V:W,2,FALSE)</f>
        <v>Аксесуари</v>
      </c>
      <c r="V50" s="27"/>
      <c r="W50" s="313" t="s">
        <v>3548</v>
      </c>
      <c r="X50" s="314">
        <v>58</v>
      </c>
      <c r="Y50" s="314" t="s">
        <v>3439</v>
      </c>
      <c r="Z50" s="197">
        <v>12</v>
      </c>
      <c r="AA50" s="198">
        <f>IFERROR(VLOOKUP(J50,Аркуш4!H:M,6,FALSE),0)</f>
        <v>25</v>
      </c>
      <c r="AB50" s="198">
        <f t="shared" si="3"/>
        <v>696</v>
      </c>
      <c r="AC50" s="198">
        <v>2.4534E-2</v>
      </c>
      <c r="AD50" s="197">
        <v>6.2E-2</v>
      </c>
      <c r="AE50" s="198">
        <f t="shared" si="4"/>
        <v>17.075664</v>
      </c>
      <c r="AF50" s="303">
        <f t="shared" si="10"/>
        <v>696</v>
      </c>
      <c r="AG50" s="315">
        <v>696</v>
      </c>
      <c r="AH50" s="304">
        <v>58</v>
      </c>
      <c r="AI50" s="305">
        <f t="shared" si="6"/>
        <v>17.075664</v>
      </c>
      <c r="AJ50" s="306">
        <f t="shared" si="7"/>
        <v>17.075664</v>
      </c>
      <c r="AK50" s="198">
        <f>IFERROR(VLOOKUP(J50,Аркуш4!O:Q,2,FALSE),0)</f>
        <v>0</v>
      </c>
      <c r="AL50" s="198">
        <f>IFERROR(VLOOKUP(J50,Аркуш4!O:Q,3,FALSE),0)</f>
        <v>0</v>
      </c>
      <c r="AM50" s="307" t="str">
        <f>IFERROR(VLOOKUP(J50,Аркуш4!S:T,2,FALSE),"")</f>
        <v/>
      </c>
      <c r="AN50" s="312">
        <v>58</v>
      </c>
      <c r="AO50" s="309"/>
      <c r="AP50" s="310"/>
      <c r="AQ50" s="311"/>
      <c r="AR50" s="198">
        <f>IFERROR(VLOOKUP(J50,Аркуш4!H:M,3,FALSE),0)</f>
        <v>2</v>
      </c>
      <c r="AS50" s="198">
        <f>IFERROR(VLOOKUP(J50,Аркуш4!H:M,4,FALSE),0)</f>
        <v>7</v>
      </c>
      <c r="AT50" s="198">
        <f>IFERROR(VLOOKUP(J50,Аркуш4!H:M,5,FALSE),0)</f>
        <v>27</v>
      </c>
      <c r="AU50" s="198">
        <f t="shared" si="8"/>
        <v>0.88322400000000001</v>
      </c>
      <c r="AV50" s="143">
        <f t="shared" si="9"/>
        <v>0.61335000000000006</v>
      </c>
    </row>
    <row r="51" spans="1:48" ht="46.5" hidden="1" customHeight="1" x14ac:dyDescent="0.2">
      <c r="A51" s="11"/>
      <c r="B51" s="25" t="s">
        <v>3549</v>
      </c>
      <c r="C51" s="26"/>
      <c r="D51" s="195">
        <f>VLOOKUP(J51,Аркуш4!Y:Z,2,FALSE)</f>
        <v>54</v>
      </c>
      <c r="E51" s="196">
        <f t="shared" si="0"/>
        <v>0.89437500000000003</v>
      </c>
      <c r="F51" s="26"/>
      <c r="G51" s="26"/>
      <c r="H51" s="26" t="s">
        <v>2538</v>
      </c>
      <c r="I51" s="26" t="s">
        <v>3550</v>
      </c>
      <c r="J51" s="27">
        <v>166597</v>
      </c>
      <c r="K51" s="27">
        <v>45</v>
      </c>
      <c r="L51" s="27">
        <v>463</v>
      </c>
      <c r="M51" s="27">
        <v>28602</v>
      </c>
      <c r="N51" s="27">
        <v>-1</v>
      </c>
      <c r="O51" s="26" t="s">
        <v>3433</v>
      </c>
      <c r="P51" s="26" t="s">
        <v>2548</v>
      </c>
      <c r="Q51" s="299">
        <f t="shared" si="1"/>
        <v>232</v>
      </c>
      <c r="R51" s="26">
        <f t="shared" si="2"/>
        <v>6.38</v>
      </c>
      <c r="S51" s="26"/>
      <c r="T51" s="30">
        <v>58</v>
      </c>
      <c r="U51" s="27" t="str">
        <f>VLOOKUP(J51,Аркуш4!V:W,2,FALSE)</f>
        <v>Фільтрація</v>
      </c>
      <c r="V51" s="27">
        <v>2</v>
      </c>
      <c r="W51" s="313" t="s">
        <v>3551</v>
      </c>
      <c r="X51" s="314">
        <v>30</v>
      </c>
      <c r="Y51" s="197" t="s">
        <v>3439</v>
      </c>
      <c r="Z51" s="197">
        <v>4</v>
      </c>
      <c r="AA51" s="198">
        <f>IFERROR(VLOOKUP(J51,Аркуш4!H:M,6,FALSE),0)</f>
        <v>103</v>
      </c>
      <c r="AB51" s="198">
        <f t="shared" si="3"/>
        <v>120</v>
      </c>
      <c r="AC51" s="198">
        <v>1.6562500000000001E-2</v>
      </c>
      <c r="AD51" s="197">
        <v>0.11</v>
      </c>
      <c r="AE51" s="198">
        <f t="shared" si="4"/>
        <v>1.9875</v>
      </c>
      <c r="AF51" s="303">
        <f t="shared" si="10"/>
        <v>68</v>
      </c>
      <c r="AG51" s="304">
        <v>100</v>
      </c>
      <c r="AH51" s="304">
        <v>25</v>
      </c>
      <c r="AI51" s="305">
        <f t="shared" si="6"/>
        <v>1.12625</v>
      </c>
      <c r="AJ51" s="306">
        <f t="shared" si="7"/>
        <v>1.65625</v>
      </c>
      <c r="AK51" s="198">
        <f>IFERROR(VLOOKUP(J51,Аркуш4!O:Q,2,FALSE),0)</f>
        <v>0</v>
      </c>
      <c r="AL51" s="198">
        <f>IFERROR(VLOOKUP(J51,Аркуш4!O:Q,3,FALSE),0)</f>
        <v>2</v>
      </c>
      <c r="AM51" s="307" t="str">
        <f>IFERROR(VLOOKUP(J51,Аркуш4!S:T,2,FALSE),"")</f>
        <v/>
      </c>
      <c r="AN51" s="317"/>
      <c r="AO51" s="309"/>
      <c r="AP51" s="310"/>
      <c r="AQ51" s="311"/>
      <c r="AR51" s="198">
        <f>IFERROR(VLOOKUP(J51,Аркуш4!H:M,3,FALSE),0)</f>
        <v>16</v>
      </c>
      <c r="AS51" s="198">
        <f>IFERROR(VLOOKUP(J51,Аркуш4!H:M,4,FALSE),0)</f>
        <v>7</v>
      </c>
      <c r="AT51" s="198">
        <f>IFERROR(VLOOKUP(J51,Аркуш4!H:M,5,FALSE),0)</f>
        <v>19</v>
      </c>
      <c r="AU51" s="198">
        <f t="shared" si="8"/>
        <v>0.72875000000000001</v>
      </c>
      <c r="AV51" s="143">
        <f t="shared" si="9"/>
        <v>1.7059375000000001</v>
      </c>
    </row>
    <row r="52" spans="1:48" ht="46.5" customHeight="1" x14ac:dyDescent="0.2">
      <c r="A52" s="11"/>
      <c r="B52" s="25" t="s">
        <v>2551</v>
      </c>
      <c r="C52" s="26"/>
      <c r="D52" s="195">
        <f>VLOOKUP(J52,Аркуш4!Y:Z,2,FALSE)</f>
        <v>214</v>
      </c>
      <c r="E52" s="196">
        <f t="shared" si="0"/>
        <v>2.1840839999999999</v>
      </c>
      <c r="F52" s="26"/>
      <c r="G52" s="26"/>
      <c r="H52" s="26" t="s">
        <v>2538</v>
      </c>
      <c r="I52" s="26" t="s">
        <v>2552</v>
      </c>
      <c r="J52" s="27">
        <v>167570</v>
      </c>
      <c r="K52" s="27">
        <v>24</v>
      </c>
      <c r="L52" s="27">
        <v>127</v>
      </c>
      <c r="M52" s="27">
        <v>58431</v>
      </c>
      <c r="N52" s="26"/>
      <c r="O52" s="26" t="s">
        <v>3433</v>
      </c>
      <c r="P52" s="26" t="s">
        <v>2540</v>
      </c>
      <c r="Q52" s="299">
        <f t="shared" si="1"/>
        <v>171</v>
      </c>
      <c r="R52" s="26">
        <f t="shared" si="2"/>
        <v>1.8240000000000001</v>
      </c>
      <c r="S52" s="26"/>
      <c r="T52" s="30">
        <v>57</v>
      </c>
      <c r="U52" s="27" t="str">
        <f>VLOOKUP(J52,Аркуш4!V:W,2,FALSE)</f>
        <v>Дитячі</v>
      </c>
      <c r="V52" s="27">
        <v>10</v>
      </c>
      <c r="W52" s="300" t="s">
        <v>3484</v>
      </c>
      <c r="X52" s="301">
        <v>50</v>
      </c>
      <c r="Y52" s="199" t="s">
        <v>3439</v>
      </c>
      <c r="Z52" s="199">
        <v>3</v>
      </c>
      <c r="AA52" s="302">
        <f>IFERROR(VLOOKUP(J52,Аркуш4!H:M,6,FALSE),0)</f>
        <v>101</v>
      </c>
      <c r="AB52" s="302">
        <f t="shared" si="3"/>
        <v>150</v>
      </c>
      <c r="AC52" s="198">
        <v>1.0206E-2</v>
      </c>
      <c r="AD52" s="197">
        <v>3.2000000000000001E-2</v>
      </c>
      <c r="AE52" s="198">
        <f t="shared" si="4"/>
        <v>1.5308999999999999</v>
      </c>
      <c r="AF52" s="324">
        <f t="shared" si="10"/>
        <v>0</v>
      </c>
      <c r="AG52" s="326">
        <v>0</v>
      </c>
      <c r="AH52" s="304">
        <v>0</v>
      </c>
      <c r="AI52" s="305">
        <f t="shared" si="6"/>
        <v>0</v>
      </c>
      <c r="AJ52" s="306">
        <f t="shared" si="7"/>
        <v>0</v>
      </c>
      <c r="AK52" s="198">
        <f>IFERROR(VLOOKUP(J52,Аркуш4!O:Q,2,FALSE),0)</f>
        <v>4</v>
      </c>
      <c r="AL52" s="198">
        <f>IFERROR(VLOOKUP(J52,Аркуш4!O:Q,3,FALSE),0)</f>
        <v>7</v>
      </c>
      <c r="AM52" s="307">
        <f>IFERROR(VLOOKUP(J52,Аркуш4!S:T,2,FALSE),"")</f>
        <v>13.67</v>
      </c>
      <c r="AN52" s="317"/>
      <c r="AO52" s="309"/>
      <c r="AP52" s="310"/>
      <c r="AQ52" s="311"/>
      <c r="AR52" s="198">
        <f>IFERROR(VLOOKUP(J52,Аркуш4!H:M,3,FALSE),0)</f>
        <v>7</v>
      </c>
      <c r="AS52" s="198">
        <f>IFERROR(VLOOKUP(J52,Аркуш4!H:M,4,FALSE),0)</f>
        <v>6</v>
      </c>
      <c r="AT52" s="198">
        <f>IFERROR(VLOOKUP(J52,Аркуш4!H:M,5,FALSE),0)</f>
        <v>23</v>
      </c>
      <c r="AU52" s="198">
        <f t="shared" si="8"/>
        <v>0.479682</v>
      </c>
      <c r="AV52" s="143">
        <f t="shared" si="9"/>
        <v>1.0308059999999999</v>
      </c>
    </row>
    <row r="53" spans="1:48" ht="46.5" customHeight="1" x14ac:dyDescent="0.2">
      <c r="A53" s="11"/>
      <c r="B53" s="25" t="s">
        <v>2553</v>
      </c>
      <c r="C53" s="26"/>
      <c r="D53" s="195"/>
      <c r="E53" s="196">
        <f t="shared" si="0"/>
        <v>0</v>
      </c>
      <c r="F53" s="26"/>
      <c r="G53" s="26"/>
      <c r="H53" s="26" t="s">
        <v>2538</v>
      </c>
      <c r="I53" s="26"/>
      <c r="J53" s="27">
        <v>169062</v>
      </c>
      <c r="K53" s="27">
        <v>115</v>
      </c>
      <c r="L53" s="27">
        <v>255</v>
      </c>
      <c r="M53" s="26" t="s">
        <v>2554</v>
      </c>
      <c r="N53" s="26"/>
      <c r="O53" s="26" t="s">
        <v>3433</v>
      </c>
      <c r="P53" s="26" t="s">
        <v>2540</v>
      </c>
      <c r="Q53" s="299">
        <f t="shared" si="1"/>
        <v>336</v>
      </c>
      <c r="R53" s="26">
        <f t="shared" si="2"/>
        <v>2.6880000000000002</v>
      </c>
      <c r="S53" s="26"/>
      <c r="T53" s="30">
        <v>56</v>
      </c>
      <c r="U53" s="27" t="str">
        <f>VLOOKUP(J53,Аркуш4!V:W,2,FALSE)</f>
        <v>Фільтрація</v>
      </c>
      <c r="V53" s="27">
        <v>2</v>
      </c>
      <c r="W53" s="313" t="s">
        <v>3540</v>
      </c>
      <c r="X53" s="308">
        <v>0</v>
      </c>
      <c r="Y53" s="308"/>
      <c r="Z53" s="197">
        <v>6</v>
      </c>
      <c r="AA53" s="198">
        <f>IFERROR(VLOOKUP(J53,Аркуш4!H:M,6,FALSE),0)</f>
        <v>0</v>
      </c>
      <c r="AB53" s="327">
        <f>Q53</f>
        <v>336</v>
      </c>
      <c r="AC53" s="198">
        <v>8.0000000000000002E-3</v>
      </c>
      <c r="AD53" s="197">
        <v>4.8000000000000001E-2</v>
      </c>
      <c r="AE53" s="198">
        <f t="shared" si="4"/>
        <v>2.6880000000000002</v>
      </c>
      <c r="AF53" s="322">
        <f t="shared" si="10"/>
        <v>336</v>
      </c>
      <c r="AG53" s="328">
        <v>0</v>
      </c>
      <c r="AH53" s="304">
        <v>0</v>
      </c>
      <c r="AI53" s="305">
        <f t="shared" si="6"/>
        <v>2.6880000000000002</v>
      </c>
      <c r="AJ53" s="306">
        <f t="shared" si="7"/>
        <v>0</v>
      </c>
      <c r="AK53" s="198">
        <f>IFERROR(VLOOKUP(J53,Аркуш4!O:Q,2,FALSE),0)</f>
        <v>0</v>
      </c>
      <c r="AL53" s="198">
        <f>IFERROR(VLOOKUP(J53,Аркуш4!O:Q,3,FALSE),0)</f>
        <v>0</v>
      </c>
      <c r="AM53" s="307" t="str">
        <f>IFERROR(VLOOKUP(J53,Аркуш4!S:T,2,FALSE),"")</f>
        <v/>
      </c>
      <c r="AN53" s="317"/>
      <c r="AO53" s="309"/>
      <c r="AP53" s="310"/>
      <c r="AQ53" s="311"/>
      <c r="AR53" s="198">
        <f>IFERROR(VLOOKUP(J53,Аркуш4!H:M,3,FALSE),0)</f>
        <v>0</v>
      </c>
      <c r="AS53" s="198">
        <f>IFERROR(VLOOKUP(J53,Аркуш4!H:M,4,FALSE),0)</f>
        <v>0</v>
      </c>
      <c r="AT53" s="198">
        <f>IFERROR(VLOOKUP(J53,Аркуш4!H:M,5,FALSE),0)</f>
        <v>0</v>
      </c>
      <c r="AU53" s="198">
        <f t="shared" si="8"/>
        <v>0</v>
      </c>
      <c r="AV53" s="143">
        <f t="shared" si="9"/>
        <v>0</v>
      </c>
    </row>
    <row r="54" spans="1:48" ht="46.5" hidden="1" customHeight="1" x14ac:dyDescent="0.2">
      <c r="A54" s="11"/>
      <c r="B54" s="25" t="s">
        <v>3552</v>
      </c>
      <c r="C54" s="26"/>
      <c r="D54" s="195"/>
      <c r="E54" s="196">
        <f t="shared" si="0"/>
        <v>0</v>
      </c>
      <c r="F54" s="26"/>
      <c r="G54" s="26" t="s">
        <v>3553</v>
      </c>
      <c r="H54" s="26" t="s">
        <v>2546</v>
      </c>
      <c r="I54" s="26" t="s">
        <v>2836</v>
      </c>
      <c r="J54" s="27">
        <v>174080</v>
      </c>
      <c r="K54" s="26"/>
      <c r="L54" s="26"/>
      <c r="M54" s="54">
        <v>28684</v>
      </c>
      <c r="N54" s="26"/>
      <c r="O54" s="26" t="s">
        <v>3446</v>
      </c>
      <c r="P54" s="26" t="s">
        <v>2540</v>
      </c>
      <c r="Q54" s="299">
        <f t="shared" si="1"/>
        <v>212</v>
      </c>
      <c r="R54" s="26">
        <f t="shared" si="2"/>
        <v>6.5190000000000001</v>
      </c>
      <c r="S54" s="26"/>
      <c r="T54" s="30">
        <v>53</v>
      </c>
      <c r="U54" s="27" t="str">
        <f>VLOOKUP(J54,Аркуш4!V:W,2,FALSE)</f>
        <v>Аксесуари</v>
      </c>
      <c r="V54" s="27"/>
      <c r="W54" s="300" t="s">
        <v>3554</v>
      </c>
      <c r="X54" s="301">
        <v>10</v>
      </c>
      <c r="Y54" s="199" t="s">
        <v>3439</v>
      </c>
      <c r="Z54" s="199">
        <v>4</v>
      </c>
      <c r="AA54" s="302">
        <f>IFERROR(VLOOKUP(J54,Аркуш4!H:M,6,FALSE),0)</f>
        <v>0</v>
      </c>
      <c r="AB54" s="302">
        <f t="shared" ref="AB54:AB57" si="11">IF(Y54="шт",X54,IF(Y54="ящ",X54*Z54,""))</f>
        <v>40</v>
      </c>
      <c r="AC54" s="198">
        <v>3.075E-2</v>
      </c>
      <c r="AD54" s="197">
        <v>0.123</v>
      </c>
      <c r="AE54" s="198">
        <f t="shared" si="4"/>
        <v>1.23</v>
      </c>
      <c r="AF54" s="303">
        <f t="shared" si="10"/>
        <v>40</v>
      </c>
      <c r="AG54" s="315">
        <v>40</v>
      </c>
      <c r="AH54" s="304">
        <v>10</v>
      </c>
      <c r="AI54" s="305">
        <f t="shared" si="6"/>
        <v>1.23</v>
      </c>
      <c r="AJ54" s="306">
        <f t="shared" si="7"/>
        <v>1.23</v>
      </c>
      <c r="AK54" s="198">
        <f>IFERROR(VLOOKUP(J54,Аркуш4!O:Q,2,FALSE),0)</f>
        <v>0</v>
      </c>
      <c r="AL54" s="198">
        <f>IFERROR(VLOOKUP(J54,Аркуш4!O:Q,3,FALSE),0)</f>
        <v>0</v>
      </c>
      <c r="AM54" s="307" t="str">
        <f>IFERROR(VLOOKUP(J54,Аркуш4!S:T,2,FALSE),"")</f>
        <v/>
      </c>
      <c r="AN54" s="317"/>
      <c r="AO54" s="309"/>
      <c r="AP54" s="310"/>
      <c r="AQ54" s="311"/>
      <c r="AR54" s="198">
        <f>IFERROR(VLOOKUP(J54,Аркуш4!H:M,3,FALSE),0)</f>
        <v>0</v>
      </c>
      <c r="AS54" s="198">
        <f>IFERROR(VLOOKUP(J54,Аркуш4!H:M,4,FALSE),0)</f>
        <v>0</v>
      </c>
      <c r="AT54" s="198">
        <f>IFERROR(VLOOKUP(J54,Аркуш4!H:M,5,FALSE),0)</f>
        <v>0</v>
      </c>
      <c r="AU54" s="198">
        <f t="shared" si="8"/>
        <v>0</v>
      </c>
      <c r="AV54" s="143">
        <f t="shared" si="9"/>
        <v>0</v>
      </c>
    </row>
    <row r="55" spans="1:48" ht="46.5" hidden="1" customHeight="1" x14ac:dyDescent="0.2">
      <c r="A55" s="11"/>
      <c r="B55" s="25" t="s">
        <v>3555</v>
      </c>
      <c r="C55" s="26"/>
      <c r="D55" s="195"/>
      <c r="E55" s="196">
        <f t="shared" si="0"/>
        <v>0</v>
      </c>
      <c r="F55" s="26"/>
      <c r="G55" s="26"/>
      <c r="H55" s="26" t="s">
        <v>2538</v>
      </c>
      <c r="I55" s="26" t="s">
        <v>3556</v>
      </c>
      <c r="J55" s="27">
        <v>174129</v>
      </c>
      <c r="K55" s="27">
        <v>50</v>
      </c>
      <c r="L55" s="27">
        <v>763</v>
      </c>
      <c r="M55" s="27">
        <v>64426</v>
      </c>
      <c r="N55" s="26"/>
      <c r="O55" s="26" t="s">
        <v>3433</v>
      </c>
      <c r="P55" s="26" t="s">
        <v>2540</v>
      </c>
      <c r="Q55" s="299">
        <f t="shared" si="1"/>
        <v>50</v>
      </c>
      <c r="R55" s="26">
        <f t="shared" si="2"/>
        <v>3.1</v>
      </c>
      <c r="S55" s="27">
        <v>25</v>
      </c>
      <c r="T55" s="30">
        <v>50</v>
      </c>
      <c r="U55" s="27" t="str">
        <f>VLOOKUP(J55,Аркуш4!V:W,2,FALSE)</f>
        <v>Меблі</v>
      </c>
      <c r="V55" s="27"/>
      <c r="W55" s="300" t="s">
        <v>3554</v>
      </c>
      <c r="X55" s="301">
        <v>10</v>
      </c>
      <c r="Y55" s="301" t="s">
        <v>3439</v>
      </c>
      <c r="Z55" s="199">
        <v>2</v>
      </c>
      <c r="AA55" s="302">
        <f>IFERROR(VLOOKUP(J55,Аркуш4!H:M,6,FALSE),0)</f>
        <v>0</v>
      </c>
      <c r="AB55" s="302">
        <f t="shared" si="11"/>
        <v>20</v>
      </c>
      <c r="AC55" s="198">
        <v>2.5974000000000001E-2</v>
      </c>
      <c r="AD55" s="197">
        <v>6.2E-2</v>
      </c>
      <c r="AE55" s="198">
        <f t="shared" si="4"/>
        <v>0.51948000000000005</v>
      </c>
      <c r="AF55" s="303">
        <f t="shared" si="10"/>
        <v>20</v>
      </c>
      <c r="AG55" s="320">
        <v>50</v>
      </c>
      <c r="AH55" s="304">
        <v>25</v>
      </c>
      <c r="AI55" s="305">
        <f t="shared" si="6"/>
        <v>0.51948000000000005</v>
      </c>
      <c r="AJ55" s="306">
        <f t="shared" si="7"/>
        <v>1.2987</v>
      </c>
      <c r="AK55" s="198">
        <f>IFERROR(VLOOKUP(J55,Аркуш4!O:Q,2,FALSE),0)</f>
        <v>0</v>
      </c>
      <c r="AL55" s="198">
        <f>IFERROR(VLOOKUP(J55,Аркуш4!O:Q,3,FALSE),0)</f>
        <v>0</v>
      </c>
      <c r="AM55" s="307" t="str">
        <f>IFERROR(VLOOKUP(J55,Аркуш4!S:T,2,FALSE),"")</f>
        <v/>
      </c>
      <c r="AN55" s="317"/>
      <c r="AO55" s="309"/>
      <c r="AP55" s="310"/>
      <c r="AQ55" s="311"/>
      <c r="AR55" s="198">
        <f>IFERROR(VLOOKUP(J55,Аркуш4!H:M,3,FALSE),0)</f>
        <v>0</v>
      </c>
      <c r="AS55" s="198">
        <f>IFERROR(VLOOKUP(J55,Аркуш4!H:M,4,FALSE),0)</f>
        <v>0</v>
      </c>
      <c r="AT55" s="198">
        <f>IFERROR(VLOOKUP(J55,Аркуш4!H:M,5,FALSE),0)</f>
        <v>0</v>
      </c>
      <c r="AU55" s="198">
        <f t="shared" si="8"/>
        <v>0</v>
      </c>
      <c r="AV55" s="143">
        <f t="shared" si="9"/>
        <v>0</v>
      </c>
    </row>
    <row r="56" spans="1:48" ht="46.5" hidden="1" customHeight="1" x14ac:dyDescent="0.2">
      <c r="A56" s="11"/>
      <c r="B56" s="25" t="s">
        <v>3557</v>
      </c>
      <c r="C56" s="26"/>
      <c r="D56" s="195"/>
      <c r="E56" s="196">
        <f t="shared" si="0"/>
        <v>0</v>
      </c>
      <c r="F56" s="26"/>
      <c r="G56" s="26"/>
      <c r="H56" s="26" t="s">
        <v>2538</v>
      </c>
      <c r="I56" s="26" t="s">
        <v>3558</v>
      </c>
      <c r="J56" s="27">
        <v>173558</v>
      </c>
      <c r="K56" s="27">
        <v>37</v>
      </c>
      <c r="L56" s="27">
        <v>735</v>
      </c>
      <c r="M56" s="27">
        <v>28007</v>
      </c>
      <c r="N56" s="26"/>
      <c r="O56" s="26" t="s">
        <v>3446</v>
      </c>
      <c r="P56" s="26" t="s">
        <v>2540</v>
      </c>
      <c r="Q56" s="299">
        <f t="shared" si="1"/>
        <v>50</v>
      </c>
      <c r="R56" s="26">
        <f t="shared" si="2"/>
        <v>2.4</v>
      </c>
      <c r="S56" s="26"/>
      <c r="T56" s="30">
        <v>50</v>
      </c>
      <c r="U56" s="27" t="str">
        <f>VLOOKUP(J56,Аркуш4!V:W,2,FALSE)</f>
        <v>Фільтрація</v>
      </c>
      <c r="V56" s="27">
        <v>3</v>
      </c>
      <c r="W56" s="313" t="s">
        <v>3559</v>
      </c>
      <c r="X56" s="314">
        <v>50</v>
      </c>
      <c r="Y56" s="197" t="s">
        <v>3439</v>
      </c>
      <c r="Z56" s="197">
        <v>1</v>
      </c>
      <c r="AA56" s="198">
        <f>IFERROR(VLOOKUP(J56,Аркуш4!H:M,6,FALSE),0)</f>
        <v>44</v>
      </c>
      <c r="AB56" s="198">
        <f t="shared" si="11"/>
        <v>50</v>
      </c>
      <c r="AC56" s="198">
        <v>4.8395880000000002E-2</v>
      </c>
      <c r="AD56" s="197">
        <v>4.8000000000000001E-2</v>
      </c>
      <c r="AE56" s="198">
        <f t="shared" si="4"/>
        <v>2.419794</v>
      </c>
      <c r="AF56" s="322">
        <f t="shared" si="10"/>
        <v>50</v>
      </c>
      <c r="AG56" s="323">
        <v>50</v>
      </c>
      <c r="AH56" s="304">
        <v>50</v>
      </c>
      <c r="AI56" s="305">
        <f t="shared" si="6"/>
        <v>2.419794</v>
      </c>
      <c r="AJ56" s="306">
        <f t="shared" si="7"/>
        <v>2.419794</v>
      </c>
      <c r="AK56" s="198">
        <f>IFERROR(VLOOKUP(J56,Аркуш4!O:Q,2,FALSE),0)</f>
        <v>1</v>
      </c>
      <c r="AL56" s="198">
        <f>IFERROR(VLOOKUP(J56,Аркуш4!O:Q,3,FALSE),0)</f>
        <v>2</v>
      </c>
      <c r="AM56" s="307" t="str">
        <f>IFERROR(VLOOKUP(J56,Аркуш4!S:T,2,FALSE),"")</f>
        <v/>
      </c>
      <c r="AN56" s="317"/>
      <c r="AO56" s="309"/>
      <c r="AP56" s="310"/>
      <c r="AQ56" s="311"/>
      <c r="AR56" s="198">
        <f>IFERROR(VLOOKUP(J56,Аркуш4!H:M,3,FALSE),0)</f>
        <v>2</v>
      </c>
      <c r="AS56" s="198">
        <f>IFERROR(VLOOKUP(J56,Аркуш4!H:M,4,FALSE),0)</f>
        <v>2</v>
      </c>
      <c r="AT56" s="198">
        <f>IFERROR(VLOOKUP(J56,Аркуш4!H:M,5,FALSE),0)</f>
        <v>10</v>
      </c>
      <c r="AU56" s="198">
        <f t="shared" si="8"/>
        <v>0.82272995999999998</v>
      </c>
      <c r="AV56" s="143">
        <f t="shared" si="9"/>
        <v>2.1294187200000003</v>
      </c>
    </row>
    <row r="57" spans="1:48" ht="46.5" hidden="1" customHeight="1" x14ac:dyDescent="0.2">
      <c r="A57" s="11"/>
      <c r="B57" s="25" t="s">
        <v>3560</v>
      </c>
      <c r="C57" s="26"/>
      <c r="D57" s="195"/>
      <c r="E57" s="196">
        <f t="shared" si="0"/>
        <v>0</v>
      </c>
      <c r="F57" s="26"/>
      <c r="G57" s="26"/>
      <c r="H57" s="26" t="s">
        <v>2538</v>
      </c>
      <c r="I57" s="26" t="s">
        <v>2826</v>
      </c>
      <c r="J57" s="27">
        <v>167130</v>
      </c>
      <c r="K57" s="27">
        <v>77</v>
      </c>
      <c r="L57" s="27">
        <v>827</v>
      </c>
      <c r="M57" s="27">
        <v>28014</v>
      </c>
      <c r="N57" s="27">
        <v>4</v>
      </c>
      <c r="O57" s="26" t="s">
        <v>3446</v>
      </c>
      <c r="P57" s="26" t="s">
        <v>2540</v>
      </c>
      <c r="Q57" s="299">
        <f t="shared" si="1"/>
        <v>50</v>
      </c>
      <c r="R57" s="26">
        <f t="shared" si="2"/>
        <v>4.2</v>
      </c>
      <c r="S57" s="26"/>
      <c r="T57" s="30">
        <v>50</v>
      </c>
      <c r="U57" s="27" t="str">
        <f>VLOOKUP(J57,Аркуш4!V:W,2,FALSE)</f>
        <v>Аксесуари</v>
      </c>
      <c r="V57" s="27"/>
      <c r="W57" s="313" t="s">
        <v>3551</v>
      </c>
      <c r="X57" s="314">
        <v>30</v>
      </c>
      <c r="Y57" s="197" t="s">
        <v>3439</v>
      </c>
      <c r="Z57" s="197">
        <v>1</v>
      </c>
      <c r="AA57" s="198">
        <f>IFERROR(VLOOKUP(J57,Аркуш4!H:M,6,FALSE),0)</f>
        <v>24</v>
      </c>
      <c r="AB57" s="198">
        <f t="shared" si="11"/>
        <v>30</v>
      </c>
      <c r="AC57" s="198">
        <v>8.5279999999999995E-2</v>
      </c>
      <c r="AD57" s="197">
        <v>8.4000000000000005E-2</v>
      </c>
      <c r="AE57" s="198">
        <f t="shared" si="4"/>
        <v>2.5583999999999998</v>
      </c>
      <c r="AF57" s="303">
        <f t="shared" si="10"/>
        <v>30</v>
      </c>
      <c r="AG57" s="315">
        <v>30</v>
      </c>
      <c r="AH57" s="304">
        <v>30</v>
      </c>
      <c r="AI57" s="305">
        <f t="shared" si="6"/>
        <v>2.5583999999999998</v>
      </c>
      <c r="AJ57" s="306">
        <f t="shared" si="7"/>
        <v>2.5583999999999998</v>
      </c>
      <c r="AK57" s="198">
        <f>IFERROR(VLOOKUP(J57,Аркуш4!O:Q,2,FALSE),0)</f>
        <v>0</v>
      </c>
      <c r="AL57" s="198">
        <f>IFERROR(VLOOKUP(J57,Аркуш4!O:Q,3,FALSE),0)</f>
        <v>0</v>
      </c>
      <c r="AM57" s="307" t="str">
        <f>IFERROR(VLOOKUP(J57,Аркуш4!S:T,2,FALSE),"")</f>
        <v/>
      </c>
      <c r="AN57" s="317"/>
      <c r="AO57" s="309"/>
      <c r="AP57" s="310"/>
      <c r="AQ57" s="311"/>
      <c r="AR57" s="198">
        <f>IFERROR(VLOOKUP(J57,Аркуш4!H:M,3,FALSE),0)</f>
        <v>2</v>
      </c>
      <c r="AS57" s="198">
        <f>IFERROR(VLOOKUP(J57,Аркуш4!H:M,4,FALSE),0)</f>
        <v>4</v>
      </c>
      <c r="AT57" s="198">
        <f>IFERROR(VLOOKUP(J57,Аркуш4!H:M,5,FALSE),0)</f>
        <v>7</v>
      </c>
      <c r="AU57" s="198">
        <f t="shared" si="8"/>
        <v>1.1086399999999998</v>
      </c>
      <c r="AV57" s="143">
        <f t="shared" si="9"/>
        <v>2.0467199999999997</v>
      </c>
    </row>
    <row r="58" spans="1:48" ht="46.5" hidden="1" customHeight="1" x14ac:dyDescent="0.2">
      <c r="A58" s="11"/>
      <c r="B58" s="25" t="s">
        <v>3561</v>
      </c>
      <c r="C58" s="26"/>
      <c r="D58" s="195">
        <f>VLOOKUP(J58,Аркуш4!Y:Z,2,FALSE)</f>
        <v>1</v>
      </c>
      <c r="E58" s="196">
        <f t="shared" si="0"/>
        <v>5.7600000000000001E-4</v>
      </c>
      <c r="F58" s="26"/>
      <c r="G58" s="26"/>
      <c r="H58" s="26" t="s">
        <v>2546</v>
      </c>
      <c r="I58" s="26" t="s">
        <v>3562</v>
      </c>
      <c r="J58" s="27">
        <v>167266</v>
      </c>
      <c r="K58" s="27">
        <v>281</v>
      </c>
      <c r="L58" s="27">
        <v>144</v>
      </c>
      <c r="M58" s="131">
        <v>58093</v>
      </c>
      <c r="N58" s="26"/>
      <c r="O58" s="26" t="s">
        <v>3563</v>
      </c>
      <c r="P58" s="26" t="s">
        <v>2540</v>
      </c>
      <c r="Q58" s="299">
        <f t="shared" si="1"/>
        <v>600</v>
      </c>
      <c r="R58" s="26">
        <f t="shared" si="2"/>
        <v>0.89999999999999991</v>
      </c>
      <c r="S58" s="26"/>
      <c r="T58" s="30">
        <v>50</v>
      </c>
      <c r="U58" s="27" t="str">
        <f>VLOOKUP(J58,Аркуш4!V:W,2,FALSE)</f>
        <v>Фільтрація</v>
      </c>
      <c r="V58" s="27"/>
      <c r="W58" s="329"/>
      <c r="X58" s="199" t="s">
        <v>3564</v>
      </c>
      <c r="Y58" s="199" t="s">
        <v>3564</v>
      </c>
      <c r="Z58" s="199">
        <v>12</v>
      </c>
      <c r="AA58" s="302">
        <f>IFERROR(VLOOKUP(J58,Аркуш4!H:M,6,FALSE),0)</f>
        <v>318</v>
      </c>
      <c r="AB58" s="327">
        <f>Q58</f>
        <v>600</v>
      </c>
      <c r="AC58" s="198">
        <v>5.7600000000000001E-4</v>
      </c>
      <c r="AD58" s="197">
        <v>1.7999999999999999E-2</v>
      </c>
      <c r="AE58" s="198">
        <f t="shared" si="4"/>
        <v>0.34560000000000002</v>
      </c>
      <c r="AF58" s="322">
        <f t="shared" si="10"/>
        <v>599</v>
      </c>
      <c r="AG58" s="330">
        <v>600</v>
      </c>
      <c r="AH58" s="304">
        <v>50</v>
      </c>
      <c r="AI58" s="305">
        <f t="shared" si="6"/>
        <v>0.345024</v>
      </c>
      <c r="AJ58" s="306">
        <f t="shared" si="7"/>
        <v>0.34560000000000002</v>
      </c>
      <c r="AK58" s="198">
        <f>IFERROR(VLOOKUP(J58,Аркуш4!O:Q,2,FALSE),0)</f>
        <v>0</v>
      </c>
      <c r="AL58" s="198">
        <f>IFERROR(VLOOKUP(J58,Аркуш4!O:Q,3,FALSE),0)</f>
        <v>0</v>
      </c>
      <c r="AM58" s="307" t="str">
        <f>IFERROR(VLOOKUP(J58,Аркуш4!S:T,2,FALSE),"")</f>
        <v/>
      </c>
      <c r="AN58" s="317"/>
      <c r="AO58" s="309"/>
      <c r="AP58" s="310"/>
      <c r="AQ58" s="311"/>
      <c r="AR58" s="198">
        <f>IFERROR(VLOOKUP(J58,Аркуш4!H:M,3,FALSE),0)</f>
        <v>126</v>
      </c>
      <c r="AS58" s="198">
        <f>IFERROR(VLOOKUP(J58,Аркуш4!H:M,4,FALSE),0)</f>
        <v>12</v>
      </c>
      <c r="AT58" s="198">
        <f>IFERROR(VLOOKUP(J58,Аркуш4!H:M,5,FALSE),0)</f>
        <v>71</v>
      </c>
      <c r="AU58" s="198">
        <f t="shared" si="8"/>
        <v>0.120384</v>
      </c>
      <c r="AV58" s="143">
        <f t="shared" si="9"/>
        <v>0.183168</v>
      </c>
    </row>
    <row r="59" spans="1:48" ht="46.5" hidden="1" customHeight="1" x14ac:dyDescent="0.2">
      <c r="A59" s="11"/>
      <c r="B59" s="25" t="s">
        <v>3565</v>
      </c>
      <c r="C59" s="26"/>
      <c r="D59" s="195">
        <f>VLOOKUP(J59,Аркуш4!Y:Z,2,FALSE)</f>
        <v>40</v>
      </c>
      <c r="E59" s="196">
        <f t="shared" si="0"/>
        <v>1.29352</v>
      </c>
      <c r="F59" s="26"/>
      <c r="G59" s="26"/>
      <c r="H59" s="26" t="s">
        <v>2538</v>
      </c>
      <c r="I59" s="26" t="s">
        <v>3566</v>
      </c>
      <c r="J59" s="27">
        <v>167965</v>
      </c>
      <c r="K59" s="27">
        <v>31</v>
      </c>
      <c r="L59" s="27">
        <v>593</v>
      </c>
      <c r="M59" s="27">
        <v>64414</v>
      </c>
      <c r="N59" s="26"/>
      <c r="O59" s="26" t="s">
        <v>3433</v>
      </c>
      <c r="P59" s="26" t="s">
        <v>2540</v>
      </c>
      <c r="Q59" s="299">
        <f t="shared" si="1"/>
        <v>40</v>
      </c>
      <c r="R59" s="26">
        <f t="shared" si="2"/>
        <v>3.8</v>
      </c>
      <c r="S59" s="27">
        <v>30</v>
      </c>
      <c r="T59" s="30">
        <v>50</v>
      </c>
      <c r="U59" s="27" t="str">
        <f>VLOOKUP(J59,Аркуш4!V:W,2,FALSE)</f>
        <v>Меблі</v>
      </c>
      <c r="V59" s="27">
        <v>94</v>
      </c>
      <c r="W59" s="300" t="s">
        <v>3567</v>
      </c>
      <c r="X59" s="301">
        <v>7</v>
      </c>
      <c r="Y59" s="199" t="s">
        <v>3439</v>
      </c>
      <c r="Z59" s="199">
        <v>2</v>
      </c>
      <c r="AA59" s="302">
        <f>IFERROR(VLOOKUP(J59,Аркуш4!H:M,6,FALSE),0)</f>
        <v>7</v>
      </c>
      <c r="AB59" s="302">
        <f t="shared" ref="AB59:AB74" si="12">IF(Y59="шт",X59,IF(Y59="ящ",X59*Z59,""))</f>
        <v>14</v>
      </c>
      <c r="AC59" s="198">
        <v>3.2337999999999999E-2</v>
      </c>
      <c r="AD59" s="197">
        <v>7.5999999999999998E-2</v>
      </c>
      <c r="AE59" s="198">
        <f t="shared" si="4"/>
        <v>0.45273199999999997</v>
      </c>
      <c r="AF59" s="322">
        <f t="shared" si="10"/>
        <v>40</v>
      </c>
      <c r="AG59" s="323">
        <v>40</v>
      </c>
      <c r="AH59" s="304">
        <v>20</v>
      </c>
      <c r="AI59" s="305">
        <f t="shared" si="6"/>
        <v>1.29352</v>
      </c>
      <c r="AJ59" s="306">
        <f t="shared" si="7"/>
        <v>1.29352</v>
      </c>
      <c r="AK59" s="198">
        <f>IFERROR(VLOOKUP(J59,Аркуш4!O:Q,2,FALSE),0)</f>
        <v>84</v>
      </c>
      <c r="AL59" s="198">
        <f>IFERROR(VLOOKUP(J59,Аркуш4!O:Q,3,FALSE),0)</f>
        <v>18</v>
      </c>
      <c r="AM59" s="307" t="str">
        <f>IFERROR(VLOOKUP(J59,Аркуш4!S:T,2,FALSE),"")</f>
        <v/>
      </c>
      <c r="AN59" s="308">
        <v>20</v>
      </c>
      <c r="AO59" s="309"/>
      <c r="AP59" s="310"/>
      <c r="AQ59" s="311"/>
      <c r="AR59" s="198">
        <f>IFERROR(VLOOKUP(J59,Аркуш4!H:M,3,FALSE),0)</f>
        <v>6</v>
      </c>
      <c r="AS59" s="198">
        <f>IFERROR(VLOOKUP(J59,Аркуш4!H:M,4,FALSE),0)</f>
        <v>2</v>
      </c>
      <c r="AT59" s="198">
        <f>IFERROR(VLOOKUP(J59,Аркуш4!H:M,5,FALSE),0)</f>
        <v>5</v>
      </c>
      <c r="AU59" s="198">
        <f t="shared" si="8"/>
        <v>3.7188699999999999</v>
      </c>
      <c r="AV59" s="143">
        <f t="shared" si="9"/>
        <v>0.22636599999999998</v>
      </c>
    </row>
    <row r="60" spans="1:48" ht="46.5" hidden="1" customHeight="1" x14ac:dyDescent="0.2">
      <c r="A60" s="11"/>
      <c r="B60" s="25" t="s">
        <v>3568</v>
      </c>
      <c r="C60" s="26"/>
      <c r="D60" s="195">
        <f>VLOOKUP(J60,Аркуш4!Y:Z,2,FALSE)</f>
        <v>284</v>
      </c>
      <c r="E60" s="196">
        <f t="shared" si="0"/>
        <v>8.1289319999999989</v>
      </c>
      <c r="F60" s="26"/>
      <c r="G60" s="26"/>
      <c r="H60" s="26" t="s">
        <v>2538</v>
      </c>
      <c r="I60" s="26" t="s">
        <v>3569</v>
      </c>
      <c r="J60" s="27">
        <v>166643</v>
      </c>
      <c r="K60" s="27">
        <v>33</v>
      </c>
      <c r="L60" s="27">
        <v>200</v>
      </c>
      <c r="M60" s="27">
        <v>28002</v>
      </c>
      <c r="N60" s="26"/>
      <c r="O60" s="26" t="s">
        <v>3433</v>
      </c>
      <c r="P60" s="26" t="s">
        <v>2540</v>
      </c>
      <c r="Q60" s="299">
        <f t="shared" si="1"/>
        <v>200</v>
      </c>
      <c r="R60" s="26">
        <f t="shared" si="2"/>
        <v>6.15</v>
      </c>
      <c r="S60" s="26"/>
      <c r="T60" s="30">
        <v>50</v>
      </c>
      <c r="U60" s="27" t="str">
        <f>VLOOKUP(J60,Аркуш4!V:W,2,FALSE)</f>
        <v>Фільтрація</v>
      </c>
      <c r="V60" s="27">
        <v>5</v>
      </c>
      <c r="W60" s="300" t="s">
        <v>3456</v>
      </c>
      <c r="X60" s="301">
        <v>100</v>
      </c>
      <c r="Y60" s="199" t="s">
        <v>3439</v>
      </c>
      <c r="Z60" s="199">
        <v>4</v>
      </c>
      <c r="AA60" s="302">
        <f>IFERROR(VLOOKUP(J60,Аркуш4!H:M,6,FALSE),0)</f>
        <v>154</v>
      </c>
      <c r="AB60" s="302">
        <f t="shared" si="12"/>
        <v>400</v>
      </c>
      <c r="AC60" s="198">
        <v>2.8622999999999999E-2</v>
      </c>
      <c r="AD60" s="197">
        <v>0.123</v>
      </c>
      <c r="AE60" s="198">
        <f t="shared" si="4"/>
        <v>11.449199999999999</v>
      </c>
      <c r="AF60" s="303">
        <f t="shared" si="10"/>
        <v>120</v>
      </c>
      <c r="AG60" s="315">
        <v>120</v>
      </c>
      <c r="AH60" s="304">
        <v>30</v>
      </c>
      <c r="AI60" s="305">
        <f t="shared" si="6"/>
        <v>3.4347599999999998</v>
      </c>
      <c r="AJ60" s="306">
        <f t="shared" si="7"/>
        <v>3.4347599999999998</v>
      </c>
      <c r="AK60" s="198">
        <f>IFERROR(VLOOKUP(J60,Аркуш4!O:Q,2,FALSE),0)</f>
        <v>0</v>
      </c>
      <c r="AL60" s="198">
        <f>IFERROR(VLOOKUP(J60,Аркуш4!O:Q,3,FALSE),0)</f>
        <v>4</v>
      </c>
      <c r="AM60" s="307" t="str">
        <f>IFERROR(VLOOKUP(J60,Аркуш4!S:T,2,FALSE),"")</f>
        <v/>
      </c>
      <c r="AN60" s="312">
        <v>50</v>
      </c>
      <c r="AO60" s="309"/>
      <c r="AP60" s="310"/>
      <c r="AQ60" s="311"/>
      <c r="AR60" s="198">
        <f>IFERROR(VLOOKUP(J60,Аркуш4!H:M,3,FALSE),0)</f>
        <v>20</v>
      </c>
      <c r="AS60" s="198">
        <f>IFERROR(VLOOKUP(J60,Аркуш4!H:M,4,FALSE),0)</f>
        <v>4</v>
      </c>
      <c r="AT60" s="198">
        <f>IFERROR(VLOOKUP(J60,Аркуш4!H:M,5,FALSE),0)</f>
        <v>23</v>
      </c>
      <c r="AU60" s="198">
        <f t="shared" si="8"/>
        <v>1.459773</v>
      </c>
      <c r="AV60" s="143">
        <f t="shared" si="9"/>
        <v>4.4079420000000002</v>
      </c>
    </row>
    <row r="61" spans="1:48" ht="46.5" hidden="1" customHeight="1" x14ac:dyDescent="0.2">
      <c r="A61" s="11"/>
      <c r="B61" s="25" t="s">
        <v>3570</v>
      </c>
      <c r="C61" s="26"/>
      <c r="D61" s="195">
        <f>VLOOKUP(J61,Аркуш4!Y:Z,2,FALSE)</f>
        <v>119</v>
      </c>
      <c r="E61" s="196">
        <f t="shared" si="0"/>
        <v>2.1748886249999999</v>
      </c>
      <c r="F61" s="26" t="s">
        <v>2624</v>
      </c>
      <c r="G61" s="26"/>
      <c r="H61" s="26" t="s">
        <v>2538</v>
      </c>
      <c r="I61" s="26" t="s">
        <v>3571</v>
      </c>
      <c r="J61" s="27">
        <v>166501</v>
      </c>
      <c r="K61" s="27">
        <v>26</v>
      </c>
      <c r="L61" s="27">
        <v>270</v>
      </c>
      <c r="M61" s="26" t="s">
        <v>1430</v>
      </c>
      <c r="N61" s="26"/>
      <c r="O61" s="26" t="s">
        <v>3433</v>
      </c>
      <c r="P61" s="26" t="s">
        <v>2540</v>
      </c>
      <c r="Q61" s="299">
        <f t="shared" si="1"/>
        <v>300</v>
      </c>
      <c r="R61" s="26">
        <f t="shared" si="2"/>
        <v>6.25</v>
      </c>
      <c r="S61" s="26"/>
      <c r="T61" s="30">
        <v>50</v>
      </c>
      <c r="U61" s="27" t="str">
        <f>VLOOKUP(J61,Аркуш4!V:W,2,FALSE)</f>
        <v>Каркасні</v>
      </c>
      <c r="V61" s="27">
        <v>1</v>
      </c>
      <c r="W61" s="300" t="s">
        <v>3491</v>
      </c>
      <c r="X61" s="301">
        <v>60</v>
      </c>
      <c r="Y61" s="301" t="s">
        <v>3439</v>
      </c>
      <c r="Z61" s="199">
        <v>6</v>
      </c>
      <c r="AA61" s="302">
        <f>IFERROR(VLOOKUP(J61,Аркуш4!H:M,6,FALSE),0)</f>
        <v>222</v>
      </c>
      <c r="AB61" s="302">
        <f t="shared" si="12"/>
        <v>360</v>
      </c>
      <c r="AC61" s="198">
        <v>1.8276375000000001E-2</v>
      </c>
      <c r="AD61" s="197">
        <v>0.125</v>
      </c>
      <c r="AE61" s="198">
        <f t="shared" si="4"/>
        <v>6.5794950000000005</v>
      </c>
      <c r="AF61" s="303">
        <f t="shared" si="10"/>
        <v>242</v>
      </c>
      <c r="AG61" s="304">
        <v>250</v>
      </c>
      <c r="AH61" s="304">
        <v>42</v>
      </c>
      <c r="AI61" s="305">
        <f t="shared" si="6"/>
        <v>4.4228827500000003</v>
      </c>
      <c r="AJ61" s="306">
        <f t="shared" si="7"/>
        <v>4.5690937500000004</v>
      </c>
      <c r="AK61" s="198">
        <f>IFERROR(VLOOKUP(J61,Аркуш4!O:Q,2,FALSE),0)</f>
        <v>1</v>
      </c>
      <c r="AL61" s="198">
        <f>IFERROR(VLOOKUP(J61,Аркуш4!O:Q,3,FALSE),0)</f>
        <v>0</v>
      </c>
      <c r="AM61" s="307" t="str">
        <f>IFERROR(VLOOKUP(J61,Аркуш4!S:T,2,FALSE),"")</f>
        <v/>
      </c>
      <c r="AN61" s="317"/>
      <c r="AO61" s="309"/>
      <c r="AP61" s="310"/>
      <c r="AQ61" s="311"/>
      <c r="AR61" s="198">
        <f>IFERROR(VLOOKUP(J61,Аркуш4!H:M,3,FALSE),0)</f>
        <v>3</v>
      </c>
      <c r="AS61" s="198">
        <f>IFERROR(VLOOKUP(J61,Аркуш4!H:M,4,FALSE),0)</f>
        <v>8</v>
      </c>
      <c r="AT61" s="198">
        <f>IFERROR(VLOOKUP(J61,Аркуш4!H:M,5,FALSE),0)</f>
        <v>47</v>
      </c>
      <c r="AU61" s="198">
        <f t="shared" si="8"/>
        <v>1.0783061250000001</v>
      </c>
      <c r="AV61" s="143">
        <f t="shared" si="9"/>
        <v>4.0573552500000005</v>
      </c>
    </row>
    <row r="62" spans="1:48" ht="46.5" hidden="1" customHeight="1" x14ac:dyDescent="0.2">
      <c r="A62" s="11"/>
      <c r="B62" s="25" t="s">
        <v>3572</v>
      </c>
      <c r="C62" s="26"/>
      <c r="D62" s="195">
        <f>VLOOKUP(J62,Аркуш4!Y:Z,2,FALSE)</f>
        <v>1</v>
      </c>
      <c r="E62" s="196">
        <f t="shared" si="0"/>
        <v>9.9824999999999997E-2</v>
      </c>
      <c r="F62" s="26"/>
      <c r="G62" s="26" t="s">
        <v>3503</v>
      </c>
      <c r="H62" s="26" t="s">
        <v>2546</v>
      </c>
      <c r="I62" s="26" t="s">
        <v>2836</v>
      </c>
      <c r="J62" s="27">
        <v>174509</v>
      </c>
      <c r="K62" s="27">
        <v>61</v>
      </c>
      <c r="L62" s="298">
        <v>3184</v>
      </c>
      <c r="M62" s="26" t="s">
        <v>2033</v>
      </c>
      <c r="N62" s="26"/>
      <c r="O62" s="26" t="s">
        <v>3563</v>
      </c>
      <c r="P62" s="26" t="s">
        <v>2540</v>
      </c>
      <c r="Q62" s="299">
        <f t="shared" si="1"/>
        <v>50</v>
      </c>
      <c r="R62" s="26">
        <f t="shared" si="2"/>
        <v>5</v>
      </c>
      <c r="S62" s="26"/>
      <c r="T62" s="30">
        <v>50</v>
      </c>
      <c r="U62" s="27" t="str">
        <f>VLOOKUP(J62,Аркуш4!V:W,2,FALSE)</f>
        <v>Фільтрація</v>
      </c>
      <c r="V62" s="27"/>
      <c r="W62" s="313" t="s">
        <v>3573</v>
      </c>
      <c r="X62" s="314">
        <v>30</v>
      </c>
      <c r="Y62" s="314" t="s">
        <v>3435</v>
      </c>
      <c r="Z62" s="197">
        <v>1</v>
      </c>
      <c r="AA62" s="198">
        <f>IFERROR(VLOOKUP(J62,Аркуш4!H:M,6,FALSE),0)</f>
        <v>15</v>
      </c>
      <c r="AB62" s="198">
        <f t="shared" si="12"/>
        <v>30</v>
      </c>
      <c r="AC62" s="198">
        <v>9.9824999999999997E-2</v>
      </c>
      <c r="AD62" s="197">
        <v>0.1</v>
      </c>
      <c r="AE62" s="198">
        <f t="shared" si="4"/>
        <v>2.9947499999999998</v>
      </c>
      <c r="AF62" s="303">
        <f t="shared" si="10"/>
        <v>29</v>
      </c>
      <c r="AG62" s="304">
        <v>30</v>
      </c>
      <c r="AH62" s="304">
        <v>30</v>
      </c>
      <c r="AI62" s="305">
        <f t="shared" si="6"/>
        <v>2.8949249999999997</v>
      </c>
      <c r="AJ62" s="306">
        <f t="shared" si="7"/>
        <v>2.9947499999999998</v>
      </c>
      <c r="AK62" s="198">
        <f>IFERROR(VLOOKUP(J62,Аркуш4!O:Q,2,FALSE),0)</f>
        <v>0</v>
      </c>
      <c r="AL62" s="198">
        <f>IFERROR(VLOOKUP(J62,Аркуш4!O:Q,3,FALSE),0)</f>
        <v>0</v>
      </c>
      <c r="AM62" s="307" t="str">
        <f>IFERROR(VLOOKUP(J62,Аркуш4!S:T,2,FALSE),"")</f>
        <v/>
      </c>
      <c r="AN62" s="317"/>
      <c r="AO62" s="309"/>
      <c r="AP62" s="310"/>
      <c r="AQ62" s="311"/>
      <c r="AR62" s="198">
        <f>IFERROR(VLOOKUP(J62,Аркуш4!H:M,3,FALSE),0)</f>
        <v>0</v>
      </c>
      <c r="AS62" s="198">
        <f>IFERROR(VLOOKUP(J62,Аркуш4!H:M,4,FALSE),0)</f>
        <v>5</v>
      </c>
      <c r="AT62" s="198">
        <f>IFERROR(VLOOKUP(J62,Аркуш4!H:M,5,FALSE),0)</f>
        <v>6</v>
      </c>
      <c r="AU62" s="198">
        <f t="shared" si="8"/>
        <v>1.0980749999999999</v>
      </c>
      <c r="AV62" s="143">
        <f t="shared" si="9"/>
        <v>1.4973749999999999</v>
      </c>
    </row>
    <row r="63" spans="1:48" ht="46.5" hidden="1" customHeight="1" x14ac:dyDescent="0.2">
      <c r="A63" s="11"/>
      <c r="B63" s="25" t="s">
        <v>3574</v>
      </c>
      <c r="C63" s="26"/>
      <c r="D63" s="195">
        <f>VLOOKUP(J63,Аркуш4!Y:Z,2,FALSE)</f>
        <v>12</v>
      </c>
      <c r="E63" s="196">
        <f t="shared" si="0"/>
        <v>3.6935999999999997E-2</v>
      </c>
      <c r="F63" s="26" t="s">
        <v>2624</v>
      </c>
      <c r="G63" s="26"/>
      <c r="H63" s="26" t="s">
        <v>2546</v>
      </c>
      <c r="I63" s="26" t="s">
        <v>2585</v>
      </c>
      <c r="J63" s="27">
        <v>166669</v>
      </c>
      <c r="K63" s="27">
        <v>149</v>
      </c>
      <c r="L63" s="27">
        <v>141</v>
      </c>
      <c r="M63" s="27">
        <v>29052</v>
      </c>
      <c r="N63" s="26"/>
      <c r="O63" s="26" t="s">
        <v>3433</v>
      </c>
      <c r="P63" s="26" t="s">
        <v>2540</v>
      </c>
      <c r="Q63" s="299">
        <f t="shared" si="1"/>
        <v>552</v>
      </c>
      <c r="R63" s="26">
        <f t="shared" si="2"/>
        <v>0.92</v>
      </c>
      <c r="S63" s="26"/>
      <c r="T63" s="30">
        <v>46</v>
      </c>
      <c r="U63" s="27" t="str">
        <f>VLOOKUP(J63,Аркуш4!V:W,2,FALSE)</f>
        <v>Фільтрація</v>
      </c>
      <c r="V63" s="27">
        <v>12</v>
      </c>
      <c r="W63" s="300" t="s">
        <v>3575</v>
      </c>
      <c r="X63" s="301">
        <v>12</v>
      </c>
      <c r="Y63" s="301" t="s">
        <v>3439</v>
      </c>
      <c r="Z63" s="199">
        <v>12</v>
      </c>
      <c r="AA63" s="302">
        <f>IFERROR(VLOOKUP(J63,Аркуш4!H:M,6,FALSE),0)</f>
        <v>64</v>
      </c>
      <c r="AB63" s="302">
        <f t="shared" si="12"/>
        <v>144</v>
      </c>
      <c r="AC63" s="198">
        <v>3.078E-3</v>
      </c>
      <c r="AD63" s="197">
        <v>0.02</v>
      </c>
      <c r="AE63" s="198">
        <f t="shared" si="4"/>
        <v>0.44323200000000001</v>
      </c>
      <c r="AF63" s="303">
        <f t="shared" si="10"/>
        <v>144</v>
      </c>
      <c r="AG63" s="315">
        <v>144</v>
      </c>
      <c r="AH63" s="304">
        <v>12</v>
      </c>
      <c r="AI63" s="305">
        <f t="shared" si="6"/>
        <v>0.44323200000000001</v>
      </c>
      <c r="AJ63" s="306">
        <f t="shared" si="7"/>
        <v>0.44323200000000001</v>
      </c>
      <c r="AK63" s="198">
        <f>IFERROR(VLOOKUP(J63,Аркуш4!O:Q,2,FALSE),0)</f>
        <v>7</v>
      </c>
      <c r="AL63" s="198">
        <f>IFERROR(VLOOKUP(J63,Аркуш4!O:Q,3,FALSE),0)</f>
        <v>5</v>
      </c>
      <c r="AM63" s="307">
        <f>IFERROR(VLOOKUP(J63,Аркуш4!S:T,2,FALSE),"")</f>
        <v>2.4700000000000002</v>
      </c>
      <c r="AN63" s="331">
        <v>46</v>
      </c>
      <c r="AO63" s="309"/>
      <c r="AP63" s="310"/>
      <c r="AQ63" s="311"/>
      <c r="AR63" s="198">
        <f>IFERROR(VLOOKUP(J63,Аркуш4!H:M,3,FALSE),0)</f>
        <v>14</v>
      </c>
      <c r="AS63" s="198">
        <f>IFERROR(VLOOKUP(J63,Аркуш4!H:M,4,FALSE),0)</f>
        <v>3</v>
      </c>
      <c r="AT63" s="198">
        <f>IFERROR(VLOOKUP(J63,Аркуш4!H:M,5,FALSE),0)</f>
        <v>11</v>
      </c>
      <c r="AU63" s="198">
        <f t="shared" si="8"/>
        <v>0.12312000000000001</v>
      </c>
      <c r="AV63" s="143">
        <f t="shared" si="9"/>
        <v>0.196992</v>
      </c>
    </row>
    <row r="64" spans="1:48" ht="46.5" hidden="1" customHeight="1" x14ac:dyDescent="0.2">
      <c r="A64" s="11"/>
      <c r="B64" s="25" t="s">
        <v>3576</v>
      </c>
      <c r="C64" s="26"/>
      <c r="D64" s="195">
        <f>VLOOKUP(J64,Аркуш4!Y:Z,2,FALSE)</f>
        <v>6</v>
      </c>
      <c r="E64" s="196">
        <f t="shared" si="0"/>
        <v>3.8474726400000003</v>
      </c>
      <c r="F64" s="26"/>
      <c r="G64" s="26"/>
      <c r="H64" s="26" t="s">
        <v>2538</v>
      </c>
      <c r="I64" s="26" t="s">
        <v>3577</v>
      </c>
      <c r="J64" s="27">
        <v>170399</v>
      </c>
      <c r="K64" s="27">
        <v>25</v>
      </c>
      <c r="L64" s="298">
        <v>7167</v>
      </c>
      <c r="M64" s="27">
        <v>26330</v>
      </c>
      <c r="N64" s="26"/>
      <c r="O64" s="26" t="s">
        <v>3433</v>
      </c>
      <c r="P64" s="26" t="s">
        <v>2540</v>
      </c>
      <c r="Q64" s="299">
        <f t="shared" si="1"/>
        <v>45</v>
      </c>
      <c r="R64" s="26">
        <f t="shared" si="2"/>
        <v>29.025000000000002</v>
      </c>
      <c r="S64" s="26"/>
      <c r="T64" s="30">
        <v>45</v>
      </c>
      <c r="U64" s="27" t="str">
        <f>VLOOKUP(J64,Аркуш4!V:W,2,FALSE)</f>
        <v>Каркасні</v>
      </c>
      <c r="V64" s="27">
        <v>4</v>
      </c>
      <c r="W64" s="313" t="s">
        <v>3578</v>
      </c>
      <c r="X64" s="314">
        <v>15</v>
      </c>
      <c r="Y64" s="197" t="s">
        <v>3435</v>
      </c>
      <c r="Z64" s="197">
        <v>1</v>
      </c>
      <c r="AA64" s="198">
        <f>IFERROR(VLOOKUP(J64,Аркуш4!H:M,6,FALSE),0)</f>
        <v>12</v>
      </c>
      <c r="AB64" s="198">
        <f t="shared" si="12"/>
        <v>15</v>
      </c>
      <c r="AC64" s="198">
        <v>0.64124544000000006</v>
      </c>
      <c r="AD64" s="197">
        <v>0.64500000000000002</v>
      </c>
      <c r="AE64" s="198">
        <f t="shared" si="4"/>
        <v>9.6186816000000004</v>
      </c>
      <c r="AF64" s="303">
        <f t="shared" si="10"/>
        <v>13</v>
      </c>
      <c r="AG64" s="320">
        <v>15</v>
      </c>
      <c r="AH64" s="304">
        <v>15</v>
      </c>
      <c r="AI64" s="305">
        <f t="shared" si="6"/>
        <v>8.3361907200000012</v>
      </c>
      <c r="AJ64" s="306">
        <f t="shared" si="7"/>
        <v>9.6186816000000004</v>
      </c>
      <c r="AK64" s="198">
        <f>IFERROR(VLOOKUP(J64,Аркуш4!O:Q,2,FALSE),0)</f>
        <v>1</v>
      </c>
      <c r="AL64" s="198">
        <f>IFERROR(VLOOKUP(J64,Аркуш4!O:Q,3,FALSE),0)</f>
        <v>3</v>
      </c>
      <c r="AM64" s="307" t="str">
        <f>IFERROR(VLOOKUP(J64,Аркуш4!S:T,2,FALSE),"")</f>
        <v/>
      </c>
      <c r="AN64" s="317"/>
      <c r="AO64" s="309"/>
      <c r="AP64" s="310"/>
      <c r="AQ64" s="311"/>
      <c r="AR64" s="198">
        <f>IFERROR(VLOOKUP(J64,Аркуш4!H:M,3,FALSE),0)</f>
        <v>3</v>
      </c>
      <c r="AS64" s="198">
        <f>IFERROR(VLOOKUP(J64,Аркуш4!H:M,4,FALSE),0)</f>
        <v>7</v>
      </c>
      <c r="AT64" s="198">
        <f>IFERROR(VLOOKUP(J64,Аркуш4!H:M,5,FALSE),0)</f>
        <v>12</v>
      </c>
      <c r="AU64" s="198">
        <f t="shared" si="8"/>
        <v>16.672381440000002</v>
      </c>
      <c r="AV64" s="143">
        <f t="shared" si="9"/>
        <v>7.6949452800000007</v>
      </c>
    </row>
    <row r="65" spans="1:48" ht="46.5" hidden="1" customHeight="1" x14ac:dyDescent="0.2">
      <c r="A65" s="11"/>
      <c r="B65" s="25" t="s">
        <v>3579</v>
      </c>
      <c r="C65" s="26"/>
      <c r="D65" s="195"/>
      <c r="E65" s="196">
        <f t="shared" si="0"/>
        <v>0</v>
      </c>
      <c r="F65" s="26"/>
      <c r="G65" s="26"/>
      <c r="H65" s="26" t="s">
        <v>2538</v>
      </c>
      <c r="I65" s="26" t="s">
        <v>3580</v>
      </c>
      <c r="J65" s="27">
        <v>170404</v>
      </c>
      <c r="K65" s="27">
        <v>61</v>
      </c>
      <c r="L65" s="298">
        <v>29402</v>
      </c>
      <c r="M65" s="27">
        <v>26368</v>
      </c>
      <c r="N65" s="26"/>
      <c r="O65" s="26" t="s">
        <v>3446</v>
      </c>
      <c r="P65" s="26" t="s">
        <v>2540</v>
      </c>
      <c r="Q65" s="299">
        <f t="shared" si="1"/>
        <v>40</v>
      </c>
      <c r="R65" s="26">
        <f t="shared" si="2"/>
        <v>39.92</v>
      </c>
      <c r="S65" s="26"/>
      <c r="T65" s="30">
        <v>40</v>
      </c>
      <c r="U65" s="27" t="str">
        <f>VLOOKUP(J65,Аркуш4!V:W,2,FALSE)</f>
        <v>Каркасні</v>
      </c>
      <c r="V65" s="27">
        <v>1</v>
      </c>
      <c r="W65" s="313" t="s">
        <v>3581</v>
      </c>
      <c r="X65" s="314">
        <v>15</v>
      </c>
      <c r="Y65" s="197" t="s">
        <v>3435</v>
      </c>
      <c r="Z65" s="197">
        <v>1</v>
      </c>
      <c r="AA65" s="198">
        <f>IFERROR(VLOOKUP(J65,Аркуш4!H:M,6,FALSE),0)</f>
        <v>9</v>
      </c>
      <c r="AB65" s="198">
        <f t="shared" si="12"/>
        <v>15</v>
      </c>
      <c r="AC65" s="198">
        <v>0.98632799999999998</v>
      </c>
      <c r="AD65" s="197">
        <v>0.998</v>
      </c>
      <c r="AE65" s="198">
        <f t="shared" si="4"/>
        <v>14.794919999999999</v>
      </c>
      <c r="AF65" s="303">
        <f t="shared" si="10"/>
        <v>16</v>
      </c>
      <c r="AG65" s="304">
        <v>15</v>
      </c>
      <c r="AH65" s="304">
        <v>15</v>
      </c>
      <c r="AI65" s="305">
        <f t="shared" si="6"/>
        <v>15.781248</v>
      </c>
      <c r="AJ65" s="306">
        <f t="shared" si="7"/>
        <v>14.794919999999999</v>
      </c>
      <c r="AK65" s="198">
        <f>IFERROR(VLOOKUP(J65,Аркуш4!O:Q,2,FALSE),0)</f>
        <v>0</v>
      </c>
      <c r="AL65" s="198">
        <f>IFERROR(VLOOKUP(J65,Аркуш4!O:Q,3,FALSE),0)</f>
        <v>1</v>
      </c>
      <c r="AM65" s="307" t="str">
        <f>IFERROR(VLOOKUP(J65,Аркуш4!S:T,2,FALSE),"")</f>
        <v/>
      </c>
      <c r="AN65" s="317"/>
      <c r="AO65" s="309"/>
      <c r="AP65" s="310"/>
      <c r="AQ65" s="311"/>
      <c r="AR65" s="198">
        <f>IFERROR(VLOOKUP(J65,Аркуш4!H:M,3,FALSE),0)</f>
        <v>4</v>
      </c>
      <c r="AS65" s="198">
        <f>IFERROR(VLOOKUP(J65,Аркуш4!H:M,4,FALSE),0)</f>
        <v>4</v>
      </c>
      <c r="AT65" s="198">
        <f>IFERROR(VLOOKUP(J65,Аркуш4!H:M,5,FALSE),0)</f>
        <v>13</v>
      </c>
      <c r="AU65" s="198">
        <f t="shared" si="8"/>
        <v>21.699216</v>
      </c>
      <c r="AV65" s="143">
        <f t="shared" si="9"/>
        <v>8.8769519999999993</v>
      </c>
    </row>
    <row r="66" spans="1:48" ht="46.5" hidden="1" customHeight="1" x14ac:dyDescent="0.2">
      <c r="A66" s="332"/>
      <c r="B66" s="25" t="s">
        <v>3582</v>
      </c>
      <c r="C66" s="26"/>
      <c r="D66" s="195"/>
      <c r="E66" s="196">
        <f t="shared" si="0"/>
        <v>0</v>
      </c>
      <c r="F66" s="26"/>
      <c r="G66" s="333">
        <v>2024</v>
      </c>
      <c r="H66" s="26" t="s">
        <v>2546</v>
      </c>
      <c r="I66" s="26" t="s">
        <v>2587</v>
      </c>
      <c r="J66" s="27">
        <v>166631</v>
      </c>
      <c r="K66" s="27">
        <v>53</v>
      </c>
      <c r="L66" s="27">
        <v>322</v>
      </c>
      <c r="M66" s="28">
        <v>58233</v>
      </c>
      <c r="N66" s="26"/>
      <c r="O66" s="26" t="s">
        <v>3446</v>
      </c>
      <c r="P66" s="26" t="s">
        <v>2540</v>
      </c>
      <c r="Q66" s="299">
        <f t="shared" si="1"/>
        <v>160</v>
      </c>
      <c r="R66" s="26">
        <f t="shared" si="2"/>
        <v>3.5599999999999996</v>
      </c>
      <c r="S66" s="26"/>
      <c r="T66" s="30">
        <v>40</v>
      </c>
      <c r="U66" s="27" t="str">
        <f>VLOOKUP(J66,Аркуш4!V:W,2,FALSE)</f>
        <v>Фільтрація</v>
      </c>
      <c r="V66" s="27"/>
      <c r="W66" s="313" t="s">
        <v>3583</v>
      </c>
      <c r="X66" s="314">
        <v>15</v>
      </c>
      <c r="Y66" s="314" t="s">
        <v>3439</v>
      </c>
      <c r="Z66" s="197">
        <v>4</v>
      </c>
      <c r="AA66" s="198">
        <f>IFERROR(VLOOKUP(J66,Аркуш4!H:M,6,FALSE),0)</f>
        <v>58</v>
      </c>
      <c r="AB66" s="198">
        <f t="shared" si="12"/>
        <v>60</v>
      </c>
      <c r="AC66" s="198">
        <v>2.2433624999999999E-2</v>
      </c>
      <c r="AD66" s="197">
        <v>8.8999999999999996E-2</v>
      </c>
      <c r="AE66" s="198">
        <f t="shared" si="4"/>
        <v>1.3460174999999999</v>
      </c>
      <c r="AF66" s="303">
        <f t="shared" si="10"/>
        <v>60</v>
      </c>
      <c r="AG66" s="315">
        <v>60</v>
      </c>
      <c r="AH66" s="304">
        <v>15</v>
      </c>
      <c r="AI66" s="305">
        <f t="shared" si="6"/>
        <v>1.3460174999999999</v>
      </c>
      <c r="AJ66" s="306">
        <f t="shared" si="7"/>
        <v>1.3460174999999999</v>
      </c>
      <c r="AK66" s="198">
        <f>IFERROR(VLOOKUP(J66,Аркуш4!O:Q,2,FALSE),0)</f>
        <v>0</v>
      </c>
      <c r="AL66" s="198">
        <f>IFERROR(VLOOKUP(J66,Аркуш4!O:Q,3,FALSE),0)</f>
        <v>0</v>
      </c>
      <c r="AM66" s="307" t="str">
        <f>IFERROR(VLOOKUP(J66,Аркуш4!S:T,2,FALSE),"")</f>
        <v/>
      </c>
      <c r="AN66" s="312"/>
      <c r="AO66" s="309"/>
      <c r="AP66" s="310"/>
      <c r="AQ66" s="311"/>
      <c r="AR66" s="198">
        <f>IFERROR(VLOOKUP(J66,Аркуш4!H:M,3,FALSE),0)</f>
        <v>17</v>
      </c>
      <c r="AS66" s="198">
        <f>IFERROR(VLOOKUP(J66,Аркуш4!H:M,4,FALSE),0)</f>
        <v>5</v>
      </c>
      <c r="AT66" s="198">
        <f>IFERROR(VLOOKUP(J66,Аркуш4!H:M,5,FALSE),0)</f>
        <v>22</v>
      </c>
      <c r="AU66" s="198">
        <f t="shared" si="8"/>
        <v>0.98707949999999989</v>
      </c>
      <c r="AV66" s="334">
        <f t="shared" si="9"/>
        <v>1.3011502499999998</v>
      </c>
    </row>
    <row r="67" spans="1:48" ht="46.5" hidden="1" customHeight="1" x14ac:dyDescent="0.2">
      <c r="A67" s="11"/>
      <c r="B67" s="25" t="s">
        <v>3584</v>
      </c>
      <c r="C67" s="26"/>
      <c r="D67" s="195">
        <f>VLOOKUP(J67,Аркуш4!Y:Z,2,FALSE)</f>
        <v>2</v>
      </c>
      <c r="E67" s="196">
        <f t="shared" si="0"/>
        <v>0.15346908000000001</v>
      </c>
      <c r="F67" s="26" t="s">
        <v>2624</v>
      </c>
      <c r="G67" s="26"/>
      <c r="H67" s="26" t="s">
        <v>2538</v>
      </c>
      <c r="I67" s="26" t="s">
        <v>2550</v>
      </c>
      <c r="J67" s="27">
        <v>170337</v>
      </c>
      <c r="K67" s="27">
        <v>25</v>
      </c>
      <c r="L67" s="27">
        <v>892</v>
      </c>
      <c r="M67" s="27">
        <v>58849</v>
      </c>
      <c r="N67" s="26"/>
      <c r="O67" s="26" t="s">
        <v>3433</v>
      </c>
      <c r="P67" s="26" t="s">
        <v>2540</v>
      </c>
      <c r="Q67" s="299">
        <f t="shared" si="1"/>
        <v>40</v>
      </c>
      <c r="R67" s="26">
        <f t="shared" si="2"/>
        <v>3.08</v>
      </c>
      <c r="S67" s="26"/>
      <c r="T67" s="30">
        <v>40</v>
      </c>
      <c r="U67" s="27" t="str">
        <f>VLOOKUP(J67,Аркуш4!V:W,2,FALSE)</f>
        <v>Дитячі</v>
      </c>
      <c r="V67" s="27">
        <v>3</v>
      </c>
      <c r="W67" s="313" t="s">
        <v>3581</v>
      </c>
      <c r="X67" s="314">
        <v>25</v>
      </c>
      <c r="Y67" s="197" t="s">
        <v>3435</v>
      </c>
      <c r="Z67" s="197">
        <v>1</v>
      </c>
      <c r="AA67" s="198">
        <f>IFERROR(VLOOKUP(J67,Аркуш4!H:M,6,FALSE),0)</f>
        <v>7</v>
      </c>
      <c r="AB67" s="198">
        <f t="shared" si="12"/>
        <v>25</v>
      </c>
      <c r="AC67" s="198">
        <v>7.6734540000000004E-2</v>
      </c>
      <c r="AD67" s="197">
        <v>7.6999999999999999E-2</v>
      </c>
      <c r="AE67" s="198">
        <f t="shared" si="4"/>
        <v>1.9183635000000001</v>
      </c>
      <c r="AF67" s="303">
        <f t="shared" si="10"/>
        <v>26</v>
      </c>
      <c r="AG67" s="304">
        <v>20</v>
      </c>
      <c r="AH67" s="304">
        <v>20</v>
      </c>
      <c r="AI67" s="305">
        <f t="shared" si="6"/>
        <v>1.99509804</v>
      </c>
      <c r="AJ67" s="306">
        <f t="shared" si="7"/>
        <v>1.5346908000000001</v>
      </c>
      <c r="AK67" s="198">
        <f>IFERROR(VLOOKUP(J67,Аркуш4!O:Q,2,FALSE),0)</f>
        <v>3</v>
      </c>
      <c r="AL67" s="198">
        <f>IFERROR(VLOOKUP(J67,Аркуш4!O:Q,3,FALSE),0)</f>
        <v>0</v>
      </c>
      <c r="AM67" s="307" t="str">
        <f>IFERROR(VLOOKUP(J67,Аркуш4!S:T,2,FALSE),"")</f>
        <v/>
      </c>
      <c r="AN67" s="317"/>
      <c r="AO67" s="309"/>
      <c r="AP67" s="310"/>
      <c r="AQ67" s="311"/>
      <c r="AR67" s="198">
        <f>IFERROR(VLOOKUP(J67,Аркуш4!H:M,3,FALSE),0)</f>
        <v>2</v>
      </c>
      <c r="AS67" s="198">
        <f>IFERROR(VLOOKUP(J67,Аркуш4!H:M,4,FALSE),0)</f>
        <v>3</v>
      </c>
      <c r="AT67" s="198">
        <f>IFERROR(VLOOKUP(J67,Аркуш4!H:M,5,FALSE),0)</f>
        <v>2</v>
      </c>
      <c r="AU67" s="198">
        <f t="shared" si="8"/>
        <v>0.76734540000000007</v>
      </c>
      <c r="AV67" s="143">
        <f t="shared" si="9"/>
        <v>0.53714178000000001</v>
      </c>
    </row>
    <row r="68" spans="1:48" ht="46.5" hidden="1" customHeight="1" x14ac:dyDescent="0.2">
      <c r="A68" s="11"/>
      <c r="B68" s="25" t="s">
        <v>3585</v>
      </c>
      <c r="C68" s="26"/>
      <c r="D68" s="195"/>
      <c r="E68" s="196">
        <f t="shared" si="0"/>
        <v>0</v>
      </c>
      <c r="F68" s="26"/>
      <c r="G68" s="26"/>
      <c r="H68" s="26" t="s">
        <v>2538</v>
      </c>
      <c r="I68" s="26" t="s">
        <v>3586</v>
      </c>
      <c r="J68" s="27">
        <v>170398</v>
      </c>
      <c r="K68" s="27">
        <v>25</v>
      </c>
      <c r="L68" s="298">
        <v>6093</v>
      </c>
      <c r="M68" s="27">
        <v>26326</v>
      </c>
      <c r="N68" s="26"/>
      <c r="O68" s="26" t="s">
        <v>3446</v>
      </c>
      <c r="P68" s="26" t="s">
        <v>2540</v>
      </c>
      <c r="Q68" s="299">
        <f t="shared" si="1"/>
        <v>40</v>
      </c>
      <c r="R68" s="26">
        <f t="shared" si="2"/>
        <v>20.84</v>
      </c>
      <c r="S68" s="26"/>
      <c r="T68" s="30">
        <v>40</v>
      </c>
      <c r="U68" s="27" t="str">
        <f>VLOOKUP(J68,Аркуш4!V:W,2,FALSE)</f>
        <v>Каркасні</v>
      </c>
      <c r="V68" s="27">
        <v>2</v>
      </c>
      <c r="W68" s="313" t="s">
        <v>3587</v>
      </c>
      <c r="X68" s="314">
        <v>16</v>
      </c>
      <c r="Y68" s="314" t="s">
        <v>3435</v>
      </c>
      <c r="Z68" s="197">
        <v>1</v>
      </c>
      <c r="AA68" s="198">
        <f>IFERROR(VLOOKUP(J68,Аркуш4!H:M,6,FALSE),0)</f>
        <v>11</v>
      </c>
      <c r="AB68" s="198">
        <f t="shared" si="12"/>
        <v>16</v>
      </c>
      <c r="AC68" s="198">
        <v>0.52036020000000005</v>
      </c>
      <c r="AD68" s="197">
        <v>0.52100000000000002</v>
      </c>
      <c r="AE68" s="198">
        <f t="shared" si="4"/>
        <v>8.3257632000000008</v>
      </c>
      <c r="AF68" s="303">
        <f t="shared" si="10"/>
        <v>18</v>
      </c>
      <c r="AG68" s="304">
        <v>16</v>
      </c>
      <c r="AH68" s="304">
        <v>16</v>
      </c>
      <c r="AI68" s="305">
        <f t="shared" si="6"/>
        <v>9.3664836000000005</v>
      </c>
      <c r="AJ68" s="306">
        <f t="shared" si="7"/>
        <v>8.3257632000000008</v>
      </c>
      <c r="AK68" s="198">
        <f>IFERROR(VLOOKUP(J68,Аркуш4!O:Q,2,FALSE),0)</f>
        <v>2</v>
      </c>
      <c r="AL68" s="198">
        <f>IFERROR(VLOOKUP(J68,Аркуш4!O:Q,3,FALSE),0)</f>
        <v>0</v>
      </c>
      <c r="AM68" s="307" t="str">
        <f>IFERROR(VLOOKUP(J68,Аркуш4!S:T,2,FALSE),"")</f>
        <v/>
      </c>
      <c r="AN68" s="317"/>
      <c r="AO68" s="309"/>
      <c r="AP68" s="310"/>
      <c r="AQ68" s="311"/>
      <c r="AR68" s="198">
        <f>IFERROR(VLOOKUP(J68,Аркуш4!H:M,3,FALSE),0)</f>
        <v>5</v>
      </c>
      <c r="AS68" s="198">
        <f>IFERROR(VLOOKUP(J68,Аркуш4!H:M,4,FALSE),0)</f>
        <v>7</v>
      </c>
      <c r="AT68" s="198">
        <f>IFERROR(VLOOKUP(J68,Аркуш4!H:M,5,FALSE),0)</f>
        <v>7</v>
      </c>
      <c r="AU68" s="198">
        <f t="shared" si="8"/>
        <v>10.927564200000001</v>
      </c>
      <c r="AV68" s="143">
        <f t="shared" si="9"/>
        <v>5.7239622000000008</v>
      </c>
    </row>
    <row r="69" spans="1:48" ht="46.5" hidden="1" customHeight="1" x14ac:dyDescent="0.2">
      <c r="A69" s="11"/>
      <c r="B69" s="25" t="s">
        <v>3588</v>
      </c>
      <c r="C69" s="26"/>
      <c r="D69" s="195">
        <f>VLOOKUP(J69,Аркуш4!Y:Z,2,FALSE)</f>
        <v>61</v>
      </c>
      <c r="E69" s="196">
        <f t="shared" si="0"/>
        <v>2.335995</v>
      </c>
      <c r="F69" s="26"/>
      <c r="G69" s="26"/>
      <c r="H69" s="26" t="s">
        <v>2538</v>
      </c>
      <c r="I69" s="26" t="s">
        <v>3589</v>
      </c>
      <c r="J69" s="27">
        <v>171848</v>
      </c>
      <c r="K69" s="27">
        <v>24</v>
      </c>
      <c r="L69" s="27">
        <v>491</v>
      </c>
      <c r="M69" s="27">
        <v>66552</v>
      </c>
      <c r="N69" s="26"/>
      <c r="O69" s="26" t="s">
        <v>3433</v>
      </c>
      <c r="P69" s="26" t="s">
        <v>2540</v>
      </c>
      <c r="Q69" s="299">
        <f t="shared" si="1"/>
        <v>80</v>
      </c>
      <c r="R69" s="26">
        <f t="shared" si="2"/>
        <v>3.3600000000000003</v>
      </c>
      <c r="S69" s="26"/>
      <c r="T69" s="30">
        <v>40</v>
      </c>
      <c r="U69" s="27" t="str">
        <f>VLOOKUP(J69,Аркуш4!V:W,2,FALSE)</f>
        <v>Меблі</v>
      </c>
      <c r="V69" s="27">
        <v>50</v>
      </c>
      <c r="W69" s="300" t="s">
        <v>3590</v>
      </c>
      <c r="X69" s="301">
        <v>20</v>
      </c>
      <c r="Y69" s="301" t="s">
        <v>3439</v>
      </c>
      <c r="Z69" s="199">
        <v>2</v>
      </c>
      <c r="AA69" s="302">
        <f>IFERROR(VLOOKUP(J69,Аркуш4!H:M,6,FALSE),0)</f>
        <v>14</v>
      </c>
      <c r="AB69" s="302">
        <f t="shared" si="12"/>
        <v>40</v>
      </c>
      <c r="AC69" s="198">
        <v>3.8295000000000003E-2</v>
      </c>
      <c r="AD69" s="197">
        <v>8.4000000000000005E-2</v>
      </c>
      <c r="AE69" s="198">
        <f t="shared" si="4"/>
        <v>1.5318000000000001</v>
      </c>
      <c r="AF69" s="303">
        <f t="shared" si="10"/>
        <v>33</v>
      </c>
      <c r="AG69" s="304">
        <v>40</v>
      </c>
      <c r="AH69" s="304">
        <v>20</v>
      </c>
      <c r="AI69" s="305">
        <f t="shared" si="6"/>
        <v>1.2637350000000001</v>
      </c>
      <c r="AJ69" s="306">
        <f t="shared" si="7"/>
        <v>1.5318000000000001</v>
      </c>
      <c r="AK69" s="198">
        <f>IFERROR(VLOOKUP(J69,Аркуш4!O:Q,2,FALSE),0)</f>
        <v>35</v>
      </c>
      <c r="AL69" s="198">
        <f>IFERROR(VLOOKUP(J69,Аркуш4!O:Q,3,FALSE),0)</f>
        <v>19</v>
      </c>
      <c r="AM69" s="307">
        <f>IFERROR(VLOOKUP(J69,Аркуш4!S:T,2,FALSE),"")</f>
        <v>54.21</v>
      </c>
      <c r="AN69" s="317"/>
      <c r="AO69" s="309"/>
      <c r="AP69" s="310"/>
      <c r="AQ69" s="311"/>
      <c r="AR69" s="198">
        <f>IFERROR(VLOOKUP(J69,Аркуш4!H:M,3,FALSE),0)</f>
        <v>10</v>
      </c>
      <c r="AS69" s="198">
        <f>IFERROR(VLOOKUP(J69,Аркуш4!H:M,4,FALSE),0)</f>
        <v>3</v>
      </c>
      <c r="AT69" s="198">
        <f>IFERROR(VLOOKUP(J69,Аркуш4!H:M,5,FALSE),0)</f>
        <v>3</v>
      </c>
      <c r="AU69" s="198">
        <f t="shared" si="8"/>
        <v>2.68065</v>
      </c>
      <c r="AV69" s="143">
        <f t="shared" si="9"/>
        <v>0.53613</v>
      </c>
    </row>
    <row r="70" spans="1:48" ht="46.5" hidden="1" customHeight="1" x14ac:dyDescent="0.2">
      <c r="A70" s="11"/>
      <c r="B70" s="25" t="s">
        <v>3591</v>
      </c>
      <c r="C70" s="26"/>
      <c r="D70" s="195"/>
      <c r="E70" s="196">
        <f t="shared" si="0"/>
        <v>0</v>
      </c>
      <c r="F70" s="26"/>
      <c r="G70" s="26"/>
      <c r="H70" s="26" t="s">
        <v>2546</v>
      </c>
      <c r="I70" s="26" t="s">
        <v>2836</v>
      </c>
      <c r="J70" s="27">
        <v>174112</v>
      </c>
      <c r="K70" s="27">
        <v>44</v>
      </c>
      <c r="L70" s="298">
        <v>1246</v>
      </c>
      <c r="M70" s="27">
        <v>28628</v>
      </c>
      <c r="N70" s="26"/>
      <c r="O70" s="26" t="s">
        <v>3446</v>
      </c>
      <c r="P70" s="26" t="s">
        <v>2540</v>
      </c>
      <c r="Q70" s="299">
        <f t="shared" si="1"/>
        <v>152</v>
      </c>
      <c r="R70" s="26">
        <f t="shared" si="2"/>
        <v>6.8019999999999996</v>
      </c>
      <c r="S70" s="26"/>
      <c r="T70" s="30">
        <v>38</v>
      </c>
      <c r="U70" s="27" t="str">
        <f>VLOOKUP(J70,Аркуш4!V:W,2,FALSE)</f>
        <v>Фільтрація</v>
      </c>
      <c r="V70" s="27"/>
      <c r="W70" s="300" t="s">
        <v>3590</v>
      </c>
      <c r="X70" s="301">
        <v>20</v>
      </c>
      <c r="Y70" s="301" t="s">
        <v>3439</v>
      </c>
      <c r="Z70" s="199">
        <v>4</v>
      </c>
      <c r="AA70" s="302">
        <f>IFERROR(VLOOKUP(J70,Аркуш4!H:M,6,FALSE),0)</f>
        <v>26</v>
      </c>
      <c r="AB70" s="302">
        <f t="shared" si="12"/>
        <v>80</v>
      </c>
      <c r="AC70" s="198">
        <v>4.1769000000000001E-2</v>
      </c>
      <c r="AD70" s="197">
        <v>0.17899999999999999</v>
      </c>
      <c r="AE70" s="198">
        <f t="shared" si="4"/>
        <v>3.34152</v>
      </c>
      <c r="AF70" s="303">
        <f t="shared" si="10"/>
        <v>80</v>
      </c>
      <c r="AG70" s="315">
        <v>80</v>
      </c>
      <c r="AH70" s="304">
        <v>20</v>
      </c>
      <c r="AI70" s="305">
        <f t="shared" si="6"/>
        <v>3.34152</v>
      </c>
      <c r="AJ70" s="306">
        <f t="shared" si="7"/>
        <v>3.34152</v>
      </c>
      <c r="AK70" s="198">
        <f>IFERROR(VLOOKUP(J70,Аркуш4!O:Q,2,FALSE),0)</f>
        <v>0</v>
      </c>
      <c r="AL70" s="198">
        <f>IFERROR(VLOOKUP(J70,Аркуш4!O:Q,3,FALSE),0)</f>
        <v>0</v>
      </c>
      <c r="AM70" s="307" t="str">
        <f>IFERROR(VLOOKUP(J70,Аркуш4!S:T,2,FALSE),"")</f>
        <v/>
      </c>
      <c r="AN70" s="312">
        <v>38</v>
      </c>
      <c r="AO70" s="309"/>
      <c r="AP70" s="310"/>
      <c r="AQ70" s="311"/>
      <c r="AR70" s="198">
        <f>IFERROR(VLOOKUP(J70,Аркуш4!H:M,3,FALSE),0)</f>
        <v>3</v>
      </c>
      <c r="AS70" s="198">
        <f>IFERROR(VLOOKUP(J70,Аркуш4!H:M,4,FALSE),0)</f>
        <v>3</v>
      </c>
      <c r="AT70" s="198">
        <f>IFERROR(VLOOKUP(J70,Аркуш4!H:M,5,FALSE),0)</f>
        <v>4</v>
      </c>
      <c r="AU70" s="198">
        <f t="shared" si="8"/>
        <v>0.41769000000000001</v>
      </c>
      <c r="AV70" s="143">
        <f t="shared" si="9"/>
        <v>1.0859939999999999</v>
      </c>
    </row>
    <row r="71" spans="1:48" ht="46.5" hidden="1" customHeight="1" x14ac:dyDescent="0.2">
      <c r="A71" s="11"/>
      <c r="B71" s="25" t="s">
        <v>3592</v>
      </c>
      <c r="C71" s="26"/>
      <c r="D71" s="195">
        <f>VLOOKUP(J71,Аркуш4!Y:Z,2,FALSE)</f>
        <v>23</v>
      </c>
      <c r="E71" s="196">
        <f t="shared" si="0"/>
        <v>4.3435039999999994</v>
      </c>
      <c r="F71" s="26"/>
      <c r="G71" s="26"/>
      <c r="H71" s="26" t="s">
        <v>2546</v>
      </c>
      <c r="I71" s="26" t="s">
        <v>3593</v>
      </c>
      <c r="J71" s="27">
        <v>171177</v>
      </c>
      <c r="K71" s="27">
        <v>44</v>
      </c>
      <c r="L71" s="298">
        <v>3353</v>
      </c>
      <c r="M71" s="28">
        <v>56709</v>
      </c>
      <c r="N71" s="26"/>
      <c r="O71" s="26" t="s">
        <v>3433</v>
      </c>
      <c r="P71" s="26" t="s">
        <v>2540</v>
      </c>
      <c r="Q71" s="299">
        <f t="shared" si="1"/>
        <v>35</v>
      </c>
      <c r="R71" s="26">
        <f t="shared" si="2"/>
        <v>5.74</v>
      </c>
      <c r="S71" s="26"/>
      <c r="T71" s="30">
        <v>35</v>
      </c>
      <c r="U71" s="27" t="str">
        <f>VLOOKUP(J71,Аркуш4!V:W,2,FALSE)</f>
        <v>Каркасні</v>
      </c>
      <c r="V71" s="27"/>
      <c r="W71" s="313" t="s">
        <v>3594</v>
      </c>
      <c r="X71" s="314">
        <v>40</v>
      </c>
      <c r="Y71" s="314" t="s">
        <v>3439</v>
      </c>
      <c r="Z71" s="197">
        <v>1</v>
      </c>
      <c r="AA71" s="198">
        <f>IFERROR(VLOOKUP(J71,Аркуш4!H:M,6,FALSE),0)</f>
        <v>26</v>
      </c>
      <c r="AB71" s="198">
        <f t="shared" si="12"/>
        <v>40</v>
      </c>
      <c r="AC71" s="198">
        <v>0.18884799999999999</v>
      </c>
      <c r="AD71" s="197">
        <v>0.16400000000000001</v>
      </c>
      <c r="AE71" s="198">
        <f t="shared" si="4"/>
        <v>7.5539199999999997</v>
      </c>
      <c r="AF71" s="303">
        <f t="shared" si="10"/>
        <v>17</v>
      </c>
      <c r="AG71" s="321">
        <v>17</v>
      </c>
      <c r="AH71" s="304">
        <v>17</v>
      </c>
      <c r="AI71" s="305">
        <f t="shared" si="6"/>
        <v>3.2104159999999999</v>
      </c>
      <c r="AJ71" s="306">
        <f t="shared" si="7"/>
        <v>3.2104159999999999</v>
      </c>
      <c r="AK71" s="198">
        <f>IFERROR(VLOOKUP(J71,Аркуш4!O:Q,2,FALSE),0)</f>
        <v>0</v>
      </c>
      <c r="AL71" s="198">
        <f>IFERROR(VLOOKUP(J71,Аркуш4!O:Q,3,FALSE),0)</f>
        <v>0</v>
      </c>
      <c r="AM71" s="307" t="str">
        <f>IFERROR(VLOOKUP(J71,Аркуш4!S:T,2,FALSE),"")</f>
        <v/>
      </c>
      <c r="AN71" s="317"/>
      <c r="AO71" s="309"/>
      <c r="AP71" s="310"/>
      <c r="AQ71" s="311"/>
      <c r="AR71" s="198">
        <f>IFERROR(VLOOKUP(J71,Аркуш4!H:M,3,FALSE),0)</f>
        <v>4</v>
      </c>
      <c r="AS71" s="198">
        <f>IFERROR(VLOOKUP(J71,Аркуш4!H:M,4,FALSE),0)</f>
        <v>5</v>
      </c>
      <c r="AT71" s="198">
        <f>IFERROR(VLOOKUP(J71,Аркуш4!H:M,5,FALSE),0)</f>
        <v>10</v>
      </c>
      <c r="AU71" s="198">
        <f t="shared" si="8"/>
        <v>3.5881119999999997</v>
      </c>
      <c r="AV71" s="143">
        <f t="shared" si="9"/>
        <v>4.9100479999999997</v>
      </c>
    </row>
    <row r="72" spans="1:48" ht="46.5" hidden="1" customHeight="1" x14ac:dyDescent="0.2">
      <c r="A72" s="11"/>
      <c r="B72" s="25" t="s">
        <v>3595</v>
      </c>
      <c r="C72" s="26"/>
      <c r="D72" s="195">
        <f>VLOOKUP(J72,Аркуш4!Y:Z,2,FALSE)</f>
        <v>58</v>
      </c>
      <c r="E72" s="196">
        <f t="shared" si="0"/>
        <v>0.53505000000000003</v>
      </c>
      <c r="F72" s="26"/>
      <c r="G72" s="26"/>
      <c r="H72" s="26" t="s">
        <v>2538</v>
      </c>
      <c r="I72" s="26" t="s">
        <v>3596</v>
      </c>
      <c r="J72" s="27">
        <v>174137</v>
      </c>
      <c r="K72" s="27">
        <v>35</v>
      </c>
      <c r="L72" s="27">
        <v>148</v>
      </c>
      <c r="M72" s="54">
        <v>56452</v>
      </c>
      <c r="N72" s="26"/>
      <c r="O72" s="26" t="s">
        <v>3433</v>
      </c>
      <c r="P72" s="26" t="s">
        <v>2540</v>
      </c>
      <c r="Q72" s="299">
        <f t="shared" si="1"/>
        <v>210</v>
      </c>
      <c r="R72" s="26">
        <f t="shared" si="2"/>
        <v>2.17</v>
      </c>
      <c r="S72" s="26"/>
      <c r="T72" s="30">
        <v>35</v>
      </c>
      <c r="U72" s="27" t="str">
        <f>VLOOKUP(J72,Аркуш4!V:W,2,FALSE)</f>
        <v>Дитячі</v>
      </c>
      <c r="V72" s="27"/>
      <c r="W72" s="300" t="s">
        <v>3597</v>
      </c>
      <c r="X72" s="301">
        <v>25</v>
      </c>
      <c r="Y72" s="301" t="s">
        <v>3439</v>
      </c>
      <c r="Z72" s="199">
        <v>6</v>
      </c>
      <c r="AA72" s="302">
        <f>IFERROR(VLOOKUP(J72,Аркуш4!H:M,6,FALSE),0)</f>
        <v>82</v>
      </c>
      <c r="AB72" s="302">
        <f t="shared" si="12"/>
        <v>150</v>
      </c>
      <c r="AC72" s="198">
        <v>9.2250000000000006E-3</v>
      </c>
      <c r="AD72" s="197">
        <v>6.2E-2</v>
      </c>
      <c r="AE72" s="198">
        <f t="shared" si="4"/>
        <v>1.38375</v>
      </c>
      <c r="AF72" s="303">
        <f t="shared" si="10"/>
        <v>92</v>
      </c>
      <c r="AG72" s="304">
        <v>210</v>
      </c>
      <c r="AH72" s="304">
        <v>35</v>
      </c>
      <c r="AI72" s="305">
        <f t="shared" si="6"/>
        <v>0.84870000000000001</v>
      </c>
      <c r="AJ72" s="306">
        <f t="shared" si="7"/>
        <v>1.9372500000000001</v>
      </c>
      <c r="AK72" s="198">
        <f>IFERROR(VLOOKUP(J72,Аркуш4!O:Q,2,FALSE),0)</f>
        <v>0</v>
      </c>
      <c r="AL72" s="198">
        <f>IFERROR(VLOOKUP(J72,Аркуш4!O:Q,3,FALSE),0)</f>
        <v>0</v>
      </c>
      <c r="AM72" s="307" t="str">
        <f>IFERROR(VLOOKUP(J72,Аркуш4!S:T,2,FALSE),"")</f>
        <v/>
      </c>
      <c r="AN72" s="317"/>
      <c r="AO72" s="309"/>
      <c r="AP72" s="310"/>
      <c r="AQ72" s="311"/>
      <c r="AR72" s="198">
        <f>IFERROR(VLOOKUP(J72,Аркуш4!H:M,3,FALSE),0)</f>
        <v>0</v>
      </c>
      <c r="AS72" s="198">
        <f>IFERROR(VLOOKUP(J72,Аркуш4!H:M,4,FALSE),0)</f>
        <v>0</v>
      </c>
      <c r="AT72" s="198">
        <f>IFERROR(VLOOKUP(J72,Аркуш4!H:M,5,FALSE),0)</f>
        <v>6</v>
      </c>
      <c r="AU72" s="198">
        <f t="shared" si="8"/>
        <v>5.5350000000000003E-2</v>
      </c>
      <c r="AV72" s="143">
        <f t="shared" si="9"/>
        <v>0.75645000000000007</v>
      </c>
    </row>
    <row r="73" spans="1:48" ht="46.5" hidden="1" customHeight="1" x14ac:dyDescent="0.2">
      <c r="A73" s="11"/>
      <c r="B73" s="25" t="s">
        <v>3598</v>
      </c>
      <c r="C73" s="26"/>
      <c r="D73" s="195"/>
      <c r="E73" s="196">
        <f t="shared" si="0"/>
        <v>0</v>
      </c>
      <c r="F73" s="26"/>
      <c r="G73" s="26" t="s">
        <v>3599</v>
      </c>
      <c r="H73" s="26" t="s">
        <v>2546</v>
      </c>
      <c r="I73" s="26" t="s">
        <v>3600</v>
      </c>
      <c r="J73" s="27">
        <v>172014</v>
      </c>
      <c r="K73" s="27">
        <v>95</v>
      </c>
      <c r="L73" s="298">
        <v>1309</v>
      </c>
      <c r="M73" s="28">
        <v>75079</v>
      </c>
      <c r="N73" s="26"/>
      <c r="O73" s="26" t="s">
        <v>3446</v>
      </c>
      <c r="P73" s="26" t="s">
        <v>2540</v>
      </c>
      <c r="Q73" s="299">
        <f t="shared" si="1"/>
        <v>70</v>
      </c>
      <c r="R73" s="26">
        <f t="shared" si="2"/>
        <v>1.75</v>
      </c>
      <c r="S73" s="26"/>
      <c r="T73" s="30">
        <v>35</v>
      </c>
      <c r="U73" s="27" t="str">
        <f>VLOOKUP(J73,Аркуш4!V:W,2,FALSE)</f>
        <v>Меблі</v>
      </c>
      <c r="V73" s="27"/>
      <c r="W73" s="313" t="s">
        <v>3601</v>
      </c>
      <c r="X73" s="314">
        <v>25</v>
      </c>
      <c r="Y73" s="314" t="s">
        <v>3439</v>
      </c>
      <c r="Z73" s="197">
        <v>2</v>
      </c>
      <c r="AA73" s="198">
        <f>IFERROR(VLOOKUP(J73,Аркуш4!H:M,6,FALSE),0)</f>
        <v>0</v>
      </c>
      <c r="AB73" s="198">
        <f t="shared" si="12"/>
        <v>50</v>
      </c>
      <c r="AC73" s="198">
        <v>2.3536499999999998E-2</v>
      </c>
      <c r="AD73" s="197">
        <v>0.05</v>
      </c>
      <c r="AE73" s="198">
        <f t="shared" si="4"/>
        <v>1.176825</v>
      </c>
      <c r="AF73" s="303">
        <f t="shared" si="10"/>
        <v>50</v>
      </c>
      <c r="AG73" s="304">
        <v>70</v>
      </c>
      <c r="AH73" s="304">
        <v>35</v>
      </c>
      <c r="AI73" s="305">
        <f t="shared" si="6"/>
        <v>1.176825</v>
      </c>
      <c r="AJ73" s="306">
        <f t="shared" si="7"/>
        <v>1.6475549999999999</v>
      </c>
      <c r="AK73" s="198">
        <f>IFERROR(VLOOKUP(J73,Аркуш4!O:Q,2,FALSE),0)</f>
        <v>0</v>
      </c>
      <c r="AL73" s="198">
        <f>IFERROR(VLOOKUP(J73,Аркуш4!O:Q,3,FALSE),0)</f>
        <v>0</v>
      </c>
      <c r="AM73" s="307" t="str">
        <f>IFERROR(VLOOKUP(J73,Аркуш4!S:T,2,FALSE),"")</f>
        <v/>
      </c>
      <c r="AN73" s="317"/>
      <c r="AO73" s="309"/>
      <c r="AP73" s="310"/>
      <c r="AQ73" s="311"/>
      <c r="AR73" s="198">
        <f>IFERROR(VLOOKUP(J73,Аркуш4!H:M,3,FALSE),0)</f>
        <v>0</v>
      </c>
      <c r="AS73" s="198">
        <f>IFERROR(VLOOKUP(J73,Аркуш4!H:M,4,FALSE),0)</f>
        <v>0</v>
      </c>
      <c r="AT73" s="198">
        <f>IFERROR(VLOOKUP(J73,Аркуш4!H:M,5,FALSE),0)</f>
        <v>0</v>
      </c>
      <c r="AU73" s="198">
        <f t="shared" si="8"/>
        <v>0</v>
      </c>
      <c r="AV73" s="143">
        <f t="shared" si="9"/>
        <v>0</v>
      </c>
    </row>
    <row r="74" spans="1:48" ht="46.5" customHeight="1" x14ac:dyDescent="0.2">
      <c r="A74" s="11"/>
      <c r="B74" s="25" t="s">
        <v>2555</v>
      </c>
      <c r="C74" s="26"/>
      <c r="D74" s="195">
        <f>VLOOKUP(J74,Аркуш4!Y:Z,2,FALSE)</f>
        <v>79</v>
      </c>
      <c r="E74" s="196">
        <f t="shared" si="0"/>
        <v>1.2370215</v>
      </c>
      <c r="F74" s="26"/>
      <c r="G74" s="26"/>
      <c r="H74" s="26" t="s">
        <v>2538</v>
      </c>
      <c r="I74" s="26" t="s">
        <v>2556</v>
      </c>
      <c r="J74" s="27">
        <v>168054</v>
      </c>
      <c r="K74" s="27">
        <v>58</v>
      </c>
      <c r="L74" s="27">
        <v>393</v>
      </c>
      <c r="M74" s="27">
        <v>68564</v>
      </c>
      <c r="N74" s="26"/>
      <c r="O74" s="26" t="s">
        <v>3433</v>
      </c>
      <c r="P74" s="26" t="s">
        <v>2540</v>
      </c>
      <c r="Q74" s="299">
        <f t="shared" si="1"/>
        <v>132</v>
      </c>
      <c r="R74" s="26">
        <f t="shared" si="2"/>
        <v>2.1779999999999999</v>
      </c>
      <c r="S74" s="26"/>
      <c r="T74" s="30">
        <v>33</v>
      </c>
      <c r="U74" s="27" t="str">
        <f>VLOOKUP(J74,Аркуш4!V:W,2,FALSE)</f>
        <v>Меблі</v>
      </c>
      <c r="V74" s="27">
        <v>34</v>
      </c>
      <c r="W74" s="300" t="s">
        <v>3602</v>
      </c>
      <c r="X74" s="301">
        <v>17</v>
      </c>
      <c r="Y74" s="301" t="s">
        <v>3439</v>
      </c>
      <c r="Z74" s="199">
        <v>4</v>
      </c>
      <c r="AA74" s="302">
        <f>IFERROR(VLOOKUP(J74,Аркуш4!H:M,6,FALSE),0)</f>
        <v>44</v>
      </c>
      <c r="AB74" s="302">
        <f t="shared" si="12"/>
        <v>68</v>
      </c>
      <c r="AC74" s="198">
        <v>1.5658499999999999E-2</v>
      </c>
      <c r="AD74" s="197">
        <v>6.6000000000000003E-2</v>
      </c>
      <c r="AE74" s="198">
        <f t="shared" si="4"/>
        <v>1.064778</v>
      </c>
      <c r="AF74" s="303">
        <f t="shared" si="10"/>
        <v>24</v>
      </c>
      <c r="AG74" s="321">
        <v>0</v>
      </c>
      <c r="AH74" s="304">
        <v>0</v>
      </c>
      <c r="AI74" s="305">
        <f t="shared" si="6"/>
        <v>0.37580399999999997</v>
      </c>
      <c r="AJ74" s="306">
        <f t="shared" si="7"/>
        <v>0</v>
      </c>
      <c r="AK74" s="198">
        <f>IFERROR(VLOOKUP(J74,Аркуш4!O:Q,2,FALSE),0)</f>
        <v>20</v>
      </c>
      <c r="AL74" s="198">
        <f>IFERROR(VLOOKUP(J74,Аркуш4!O:Q,3,FALSE),0)</f>
        <v>15</v>
      </c>
      <c r="AM74" s="307">
        <f>IFERROR(VLOOKUP(J74,Аркуш4!S:T,2,FALSE),"")</f>
        <v>22.35</v>
      </c>
      <c r="AN74" s="317"/>
      <c r="AO74" s="309"/>
      <c r="AP74" s="310"/>
      <c r="AQ74" s="311"/>
      <c r="AR74" s="198">
        <f>IFERROR(VLOOKUP(J74,Аркуш4!H:M,3,FALSE),0)</f>
        <v>18</v>
      </c>
      <c r="AS74" s="198">
        <f>IFERROR(VLOOKUP(J74,Аркуш4!H:M,4,FALSE),0)</f>
        <v>6</v>
      </c>
      <c r="AT74" s="198">
        <f>IFERROR(VLOOKUP(J74,Аркуш4!H:M,5,FALSE),0)</f>
        <v>8</v>
      </c>
      <c r="AU74" s="198">
        <f t="shared" si="8"/>
        <v>1.0491195</v>
      </c>
      <c r="AV74" s="143">
        <f t="shared" si="9"/>
        <v>0.68897399999999998</v>
      </c>
    </row>
    <row r="75" spans="1:48" ht="46.5" hidden="1" customHeight="1" x14ac:dyDescent="0.2">
      <c r="A75" s="11"/>
      <c r="B75" s="25" t="s">
        <v>3603</v>
      </c>
      <c r="C75" s="26"/>
      <c r="D75" s="195">
        <f>VLOOKUP(J75,Аркуш4!Y:Z,2,FALSE)</f>
        <v>130</v>
      </c>
      <c r="E75" s="196">
        <f t="shared" si="0"/>
        <v>0.33345650000000004</v>
      </c>
      <c r="F75" s="26" t="s">
        <v>2624</v>
      </c>
      <c r="G75" s="26"/>
      <c r="H75" s="26" t="s">
        <v>2538</v>
      </c>
      <c r="I75" s="26" t="s">
        <v>3087</v>
      </c>
      <c r="J75" s="27">
        <v>170355</v>
      </c>
      <c r="K75" s="27">
        <v>37</v>
      </c>
      <c r="L75" s="27">
        <v>108</v>
      </c>
      <c r="M75" s="27">
        <v>66640</v>
      </c>
      <c r="N75" s="27">
        <v>1</v>
      </c>
      <c r="O75" s="26" t="s">
        <v>3433</v>
      </c>
      <c r="P75" s="26" t="s">
        <v>2540</v>
      </c>
      <c r="Q75" s="299">
        <f t="shared" si="1"/>
        <v>198</v>
      </c>
      <c r="R75" s="26">
        <f t="shared" si="2"/>
        <v>0.59399999999999997</v>
      </c>
      <c r="S75" s="26"/>
      <c r="T75" s="30">
        <v>33</v>
      </c>
      <c r="U75" s="27" t="str">
        <f>VLOOKUP(J75,Аркуш4!V:W,2,FALSE)</f>
        <v>Аксесуари</v>
      </c>
      <c r="V75" s="27">
        <v>104</v>
      </c>
      <c r="W75" s="300"/>
      <c r="X75" s="199" t="s">
        <v>3564</v>
      </c>
      <c r="Y75" s="199" t="s">
        <v>3564</v>
      </c>
      <c r="Z75" s="199">
        <v>6</v>
      </c>
      <c r="AA75" s="302">
        <f>IFERROR(VLOOKUP(J75,Аркуш4!H:M,6,FALSE),0)</f>
        <v>83</v>
      </c>
      <c r="AB75" s="327">
        <f>Q75</f>
        <v>198</v>
      </c>
      <c r="AC75" s="198">
        <v>2.5650500000000001E-3</v>
      </c>
      <c r="AD75" s="197">
        <v>1.7999999999999999E-2</v>
      </c>
      <c r="AE75" s="198">
        <f t="shared" si="4"/>
        <v>0.50787990000000005</v>
      </c>
      <c r="AF75" s="322">
        <f t="shared" si="10"/>
        <v>177</v>
      </c>
      <c r="AG75" s="330">
        <v>198</v>
      </c>
      <c r="AH75" s="304">
        <v>33</v>
      </c>
      <c r="AI75" s="305">
        <f t="shared" si="6"/>
        <v>0.45401385000000005</v>
      </c>
      <c r="AJ75" s="306">
        <f t="shared" si="7"/>
        <v>0.50787990000000005</v>
      </c>
      <c r="AK75" s="198">
        <f>IFERROR(VLOOKUP(J75,Аркуш4!O:Q,2,FALSE),0)</f>
        <v>75</v>
      </c>
      <c r="AL75" s="198">
        <f>IFERROR(VLOOKUP(J75,Аркуш4!O:Q,3,FALSE),0)</f>
        <v>34</v>
      </c>
      <c r="AM75" s="307" t="str">
        <f>IFERROR(VLOOKUP(J75,Аркуш4!S:T,2,FALSE),"")</f>
        <v/>
      </c>
      <c r="AN75" s="317"/>
      <c r="AO75" s="309"/>
      <c r="AP75" s="310"/>
      <c r="AQ75" s="311"/>
      <c r="AR75" s="198">
        <f>IFERROR(VLOOKUP(J75,Аркуш4!H:M,3,FALSE),0)</f>
        <v>47</v>
      </c>
      <c r="AS75" s="198">
        <f>IFERROR(VLOOKUP(J75,Аркуш4!H:M,4,FALSE),0)</f>
        <v>9</v>
      </c>
      <c r="AT75" s="198">
        <f>IFERROR(VLOOKUP(J75,Аркуш4!H:M,5,FALSE),0)</f>
        <v>26</v>
      </c>
      <c r="AU75" s="198">
        <f t="shared" si="8"/>
        <v>0.48992455000000001</v>
      </c>
      <c r="AV75" s="143">
        <f t="shared" si="9"/>
        <v>0.21289915000000001</v>
      </c>
    </row>
    <row r="76" spans="1:48" ht="46.5" hidden="1" customHeight="1" x14ac:dyDescent="0.2">
      <c r="A76" s="11"/>
      <c r="B76" s="25" t="s">
        <v>3604</v>
      </c>
      <c r="C76" s="26"/>
      <c r="D76" s="195"/>
      <c r="E76" s="196">
        <f t="shared" si="0"/>
        <v>0</v>
      </c>
      <c r="F76" s="26"/>
      <c r="G76" s="26"/>
      <c r="H76" s="26" t="s">
        <v>2538</v>
      </c>
      <c r="I76" s="26" t="s">
        <v>3605</v>
      </c>
      <c r="J76" s="27">
        <v>174118</v>
      </c>
      <c r="K76" s="27">
        <v>22</v>
      </c>
      <c r="L76" s="27">
        <v>310</v>
      </c>
      <c r="M76" s="27">
        <v>64159</v>
      </c>
      <c r="N76" s="27">
        <v>4</v>
      </c>
      <c r="O76" s="26" t="s">
        <v>3446</v>
      </c>
      <c r="P76" s="26" t="s">
        <v>2540</v>
      </c>
      <c r="Q76" s="299">
        <f t="shared" si="1"/>
        <v>60</v>
      </c>
      <c r="R76" s="26">
        <f t="shared" si="2"/>
        <v>1.5</v>
      </c>
      <c r="S76" s="26"/>
      <c r="T76" s="30">
        <v>30</v>
      </c>
      <c r="U76" s="27" t="str">
        <f>VLOOKUP(J76,Аркуш4!V:W,2,FALSE)</f>
        <v>Меблі</v>
      </c>
      <c r="V76" s="27"/>
      <c r="W76" s="313" t="s">
        <v>3606</v>
      </c>
      <c r="X76" s="314">
        <v>20</v>
      </c>
      <c r="Y76" s="314" t="s">
        <v>3439</v>
      </c>
      <c r="Z76" s="197">
        <v>2</v>
      </c>
      <c r="AA76" s="198">
        <f>IFERROR(VLOOKUP(J76,Аркуш4!H:M,6,FALSE),0)</f>
        <v>24</v>
      </c>
      <c r="AB76" s="198">
        <f t="shared" ref="AB76:AB83" si="13">IF(Y76="шт",X76,IF(Y76="ящ",X76*Z76,""))</f>
        <v>40</v>
      </c>
      <c r="AC76" s="198">
        <v>2.214E-2</v>
      </c>
      <c r="AD76" s="197">
        <v>0.05</v>
      </c>
      <c r="AE76" s="198">
        <f t="shared" si="4"/>
        <v>0.88559999999999994</v>
      </c>
      <c r="AF76" s="303">
        <f t="shared" si="10"/>
        <v>40</v>
      </c>
      <c r="AG76" s="315">
        <v>40</v>
      </c>
      <c r="AH76" s="304">
        <v>20</v>
      </c>
      <c r="AI76" s="305">
        <f t="shared" si="6"/>
        <v>0.88559999999999994</v>
      </c>
      <c r="AJ76" s="306">
        <f t="shared" si="7"/>
        <v>0.88559999999999994</v>
      </c>
      <c r="AK76" s="198">
        <f>IFERROR(VLOOKUP(J76,Аркуш4!O:Q,2,FALSE),0)</f>
        <v>0</v>
      </c>
      <c r="AL76" s="198">
        <f>IFERROR(VLOOKUP(J76,Аркуш4!O:Q,3,FALSE),0)</f>
        <v>0</v>
      </c>
      <c r="AM76" s="307" t="str">
        <f>IFERROR(VLOOKUP(J76,Аркуш4!S:T,2,FALSE),"")</f>
        <v/>
      </c>
      <c r="AN76" s="317"/>
      <c r="AO76" s="309"/>
      <c r="AP76" s="310"/>
      <c r="AQ76" s="311"/>
      <c r="AR76" s="198">
        <f>IFERROR(VLOOKUP(J76,Аркуш4!H:M,3,FALSE),0)</f>
        <v>6</v>
      </c>
      <c r="AS76" s="198">
        <f>IFERROR(VLOOKUP(J76,Аркуш4!H:M,4,FALSE),0)</f>
        <v>1</v>
      </c>
      <c r="AT76" s="198">
        <f>IFERROR(VLOOKUP(J76,Аркуш4!H:M,5,FALSE),0)</f>
        <v>1</v>
      </c>
      <c r="AU76" s="198">
        <f t="shared" si="8"/>
        <v>0.17712</v>
      </c>
      <c r="AV76" s="143">
        <f t="shared" si="9"/>
        <v>0.53136000000000005</v>
      </c>
    </row>
    <row r="77" spans="1:48" ht="46.5" hidden="1" customHeight="1" x14ac:dyDescent="0.2">
      <c r="A77" s="11"/>
      <c r="B77" s="25" t="s">
        <v>3607</v>
      </c>
      <c r="C77" s="26"/>
      <c r="D77" s="195"/>
      <c r="E77" s="196">
        <f t="shared" si="0"/>
        <v>0</v>
      </c>
      <c r="F77" s="26"/>
      <c r="G77" s="26"/>
      <c r="H77" s="26" t="s">
        <v>2546</v>
      </c>
      <c r="I77" s="26" t="s">
        <v>2573</v>
      </c>
      <c r="J77" s="27">
        <v>168933</v>
      </c>
      <c r="K77" s="27">
        <v>33</v>
      </c>
      <c r="L77" s="298">
        <v>1026</v>
      </c>
      <c r="M77" s="26" t="s">
        <v>1439</v>
      </c>
      <c r="N77" s="26"/>
      <c r="O77" s="26" t="s">
        <v>3446</v>
      </c>
      <c r="P77" s="26" t="s">
        <v>2540</v>
      </c>
      <c r="Q77" s="299">
        <f t="shared" si="1"/>
        <v>30</v>
      </c>
      <c r="R77" s="26">
        <f t="shared" si="2"/>
        <v>2.0700000000000003</v>
      </c>
      <c r="S77" s="26"/>
      <c r="T77" s="30">
        <v>30</v>
      </c>
      <c r="U77" s="27" t="str">
        <f>VLOOKUP(J77,Аркуш4!V:W,2,FALSE)</f>
        <v>Каркасні</v>
      </c>
      <c r="V77" s="27"/>
      <c r="W77" s="313" t="s">
        <v>3608</v>
      </c>
      <c r="X77" s="314">
        <v>30</v>
      </c>
      <c r="Y77" s="314" t="s">
        <v>3439</v>
      </c>
      <c r="Z77" s="197">
        <v>1</v>
      </c>
      <c r="AA77" s="198">
        <f>IFERROR(VLOOKUP(J77,Аркуш4!H:M,6,FALSE),0)</f>
        <v>12</v>
      </c>
      <c r="AB77" s="198">
        <f t="shared" si="13"/>
        <v>30</v>
      </c>
      <c r="AC77" s="198">
        <v>8.0324999999999994E-2</v>
      </c>
      <c r="AD77" s="197">
        <v>6.9000000000000006E-2</v>
      </c>
      <c r="AE77" s="198">
        <f t="shared" si="4"/>
        <v>2.4097499999999998</v>
      </c>
      <c r="AF77" s="303">
        <f t="shared" si="10"/>
        <v>30</v>
      </c>
      <c r="AG77" s="315">
        <v>30</v>
      </c>
      <c r="AH77" s="304">
        <v>30</v>
      </c>
      <c r="AI77" s="305">
        <f t="shared" si="6"/>
        <v>2.4097499999999998</v>
      </c>
      <c r="AJ77" s="306">
        <f t="shared" si="7"/>
        <v>2.4097499999999998</v>
      </c>
      <c r="AK77" s="198">
        <f>IFERROR(VLOOKUP(J77,Аркуш4!O:Q,2,FALSE),0)</f>
        <v>0</v>
      </c>
      <c r="AL77" s="198">
        <f>IFERROR(VLOOKUP(J77,Аркуш4!O:Q,3,FALSE),0)</f>
        <v>0</v>
      </c>
      <c r="AM77" s="307" t="str">
        <f>IFERROR(VLOOKUP(J77,Аркуш4!S:T,2,FALSE),"")</f>
        <v/>
      </c>
      <c r="AN77" s="317"/>
      <c r="AO77" s="309"/>
      <c r="AP77" s="310"/>
      <c r="AQ77" s="311"/>
      <c r="AR77" s="198">
        <f>IFERROR(VLOOKUP(J77,Аркуш4!H:M,3,FALSE),0)</f>
        <v>4</v>
      </c>
      <c r="AS77" s="198">
        <f>IFERROR(VLOOKUP(J77,Аркуш4!H:M,4,FALSE),0)</f>
        <v>0</v>
      </c>
      <c r="AT77" s="198">
        <f>IFERROR(VLOOKUP(J77,Аркуш4!H:M,5,FALSE),0)</f>
        <v>7</v>
      </c>
      <c r="AU77" s="198">
        <f t="shared" si="8"/>
        <v>0.88357499999999989</v>
      </c>
      <c r="AV77" s="143">
        <f t="shared" si="9"/>
        <v>0.96389999999999998</v>
      </c>
    </row>
    <row r="78" spans="1:48" ht="46.5" hidden="1" customHeight="1" x14ac:dyDescent="0.2">
      <c r="A78" s="11"/>
      <c r="B78" s="25" t="s">
        <v>3609</v>
      </c>
      <c r="C78" s="26"/>
      <c r="D78" s="195"/>
      <c r="E78" s="196">
        <f t="shared" si="0"/>
        <v>0</v>
      </c>
      <c r="F78" s="26"/>
      <c r="G78" s="26"/>
      <c r="H78" s="26" t="s">
        <v>2546</v>
      </c>
      <c r="I78" s="26" t="s">
        <v>2573</v>
      </c>
      <c r="J78" s="27">
        <v>171962</v>
      </c>
      <c r="K78" s="27">
        <v>47</v>
      </c>
      <c r="L78" s="298">
        <v>7148</v>
      </c>
      <c r="M78" s="27">
        <v>26742</v>
      </c>
      <c r="N78" s="26"/>
      <c r="O78" s="26" t="s">
        <v>3446</v>
      </c>
      <c r="P78" s="26" t="s">
        <v>2540</v>
      </c>
      <c r="Q78" s="299">
        <f t="shared" si="1"/>
        <v>30</v>
      </c>
      <c r="R78" s="26">
        <f t="shared" si="2"/>
        <v>10.709999999999999</v>
      </c>
      <c r="S78" s="26"/>
      <c r="T78" s="30">
        <v>30</v>
      </c>
      <c r="U78" s="27" t="str">
        <f>VLOOKUP(J78,Аркуш4!V:W,2,FALSE)</f>
        <v>Каркасні</v>
      </c>
      <c r="V78" s="27">
        <v>2</v>
      </c>
      <c r="W78" s="313" t="s">
        <v>3606</v>
      </c>
      <c r="X78" s="314">
        <v>20</v>
      </c>
      <c r="Y78" s="314" t="s">
        <v>3439</v>
      </c>
      <c r="Z78" s="197">
        <v>1</v>
      </c>
      <c r="AA78" s="198">
        <f>IFERROR(VLOOKUP(J78,Аркуш4!H:M,6,FALSE),0)</f>
        <v>10</v>
      </c>
      <c r="AB78" s="198">
        <f t="shared" si="13"/>
        <v>20</v>
      </c>
      <c r="AC78" s="198">
        <v>0.36399999999999999</v>
      </c>
      <c r="AD78" s="197">
        <v>0.35699999999999998</v>
      </c>
      <c r="AE78" s="198">
        <f t="shared" si="4"/>
        <v>7.2799999999999994</v>
      </c>
      <c r="AF78" s="303">
        <f t="shared" si="10"/>
        <v>22</v>
      </c>
      <c r="AG78" s="304">
        <v>20</v>
      </c>
      <c r="AH78" s="304">
        <v>20</v>
      </c>
      <c r="AI78" s="305">
        <f t="shared" si="6"/>
        <v>8.0079999999999991</v>
      </c>
      <c r="AJ78" s="306">
        <f t="shared" si="7"/>
        <v>7.2799999999999994</v>
      </c>
      <c r="AK78" s="198">
        <f>IFERROR(VLOOKUP(J78,Аркуш4!O:Q,2,FALSE),0)</f>
        <v>1</v>
      </c>
      <c r="AL78" s="198">
        <f>IFERROR(VLOOKUP(J78,Аркуш4!O:Q,3,FALSE),0)</f>
        <v>1</v>
      </c>
      <c r="AM78" s="307" t="str">
        <f>IFERROR(VLOOKUP(J78,Аркуш4!S:T,2,FALSE),"")</f>
        <v/>
      </c>
      <c r="AN78" s="317"/>
      <c r="AO78" s="309"/>
      <c r="AP78" s="310"/>
      <c r="AQ78" s="311"/>
      <c r="AR78" s="198">
        <f>IFERROR(VLOOKUP(J78,Аркуш4!H:M,3,FALSE),0)</f>
        <v>2</v>
      </c>
      <c r="AS78" s="198">
        <f>IFERROR(VLOOKUP(J78,Аркуш4!H:M,4,FALSE),0)</f>
        <v>1</v>
      </c>
      <c r="AT78" s="198">
        <f>IFERROR(VLOOKUP(J78,Аркуш4!H:M,5,FALSE),0)</f>
        <v>7</v>
      </c>
      <c r="AU78" s="198">
        <f t="shared" si="8"/>
        <v>4.3680000000000003</v>
      </c>
      <c r="AV78" s="143">
        <f t="shared" si="9"/>
        <v>3.6399999999999997</v>
      </c>
    </row>
    <row r="79" spans="1:48" ht="46.5" hidden="1" customHeight="1" x14ac:dyDescent="0.2">
      <c r="A79" s="11"/>
      <c r="B79" s="25" t="s">
        <v>3610</v>
      </c>
      <c r="C79" s="26"/>
      <c r="D79" s="195">
        <f>VLOOKUP(J79,Аркуш4!Y:Z,2,FALSE)</f>
        <v>5</v>
      </c>
      <c r="E79" s="196">
        <f t="shared" si="0"/>
        <v>0.26843111999999997</v>
      </c>
      <c r="F79" s="26"/>
      <c r="G79" s="26"/>
      <c r="H79" s="26" t="s">
        <v>2538</v>
      </c>
      <c r="I79" s="26" t="s">
        <v>3611</v>
      </c>
      <c r="J79" s="27">
        <v>171867</v>
      </c>
      <c r="K79" s="27">
        <v>58</v>
      </c>
      <c r="L79" s="298">
        <v>1504</v>
      </c>
      <c r="M79" s="27">
        <v>64488</v>
      </c>
      <c r="N79" s="26"/>
      <c r="O79" s="26" t="s">
        <v>3433</v>
      </c>
      <c r="P79" s="26" t="s">
        <v>2540</v>
      </c>
      <c r="Q79" s="299">
        <f t="shared" si="1"/>
        <v>30</v>
      </c>
      <c r="R79" s="26">
        <f t="shared" si="2"/>
        <v>1.5899999999999999</v>
      </c>
      <c r="S79" s="26"/>
      <c r="T79" s="30">
        <v>30</v>
      </c>
      <c r="U79" s="27" t="str">
        <f>VLOOKUP(J79,Аркуш4!V:W,2,FALSE)</f>
        <v>Меблі</v>
      </c>
      <c r="V79" s="27">
        <v>8</v>
      </c>
      <c r="W79" s="313" t="s">
        <v>3554</v>
      </c>
      <c r="X79" s="314">
        <v>10</v>
      </c>
      <c r="Y79" s="314" t="s">
        <v>3439</v>
      </c>
      <c r="Z79" s="197">
        <v>1</v>
      </c>
      <c r="AA79" s="198">
        <f>IFERROR(VLOOKUP(J79,Аркуш4!H:M,6,FALSE),0)</f>
        <v>0</v>
      </c>
      <c r="AB79" s="198">
        <f t="shared" si="13"/>
        <v>10</v>
      </c>
      <c r="AC79" s="198">
        <v>5.3686223999999998E-2</v>
      </c>
      <c r="AD79" s="197">
        <v>5.2999999999999999E-2</v>
      </c>
      <c r="AE79" s="198">
        <f t="shared" si="4"/>
        <v>0.53686223999999994</v>
      </c>
      <c r="AF79" s="303">
        <f t="shared" si="10"/>
        <v>13</v>
      </c>
      <c r="AG79" s="304">
        <v>10</v>
      </c>
      <c r="AH79" s="304">
        <v>10</v>
      </c>
      <c r="AI79" s="305">
        <f t="shared" si="6"/>
        <v>0.69792091199999995</v>
      </c>
      <c r="AJ79" s="306">
        <f t="shared" si="7"/>
        <v>0.53686223999999994</v>
      </c>
      <c r="AK79" s="198">
        <f>IFERROR(VLOOKUP(J79,Аркуш4!O:Q,2,FALSE),0)</f>
        <v>6</v>
      </c>
      <c r="AL79" s="198">
        <f>IFERROR(VLOOKUP(J79,Аркуш4!O:Q,3,FALSE),0)</f>
        <v>2</v>
      </c>
      <c r="AM79" s="307">
        <f>IFERROR(VLOOKUP(J79,Аркуш4!S:T,2,FALSE),"")</f>
        <v>85.03</v>
      </c>
      <c r="AN79" s="317"/>
      <c r="AO79" s="309"/>
      <c r="AP79" s="310"/>
      <c r="AQ79" s="311"/>
      <c r="AR79" s="198">
        <f>IFERROR(VLOOKUP(J79,Аркуш4!H:M,3,FALSE),0)</f>
        <v>5</v>
      </c>
      <c r="AS79" s="198">
        <f>IFERROR(VLOOKUP(J79,Аркуш4!H:M,4,FALSE),0)</f>
        <v>0</v>
      </c>
      <c r="AT79" s="198">
        <f>IFERROR(VLOOKUP(J79,Аркуш4!H:M,5,FALSE),0)</f>
        <v>1</v>
      </c>
      <c r="AU79" s="198">
        <f t="shared" si="8"/>
        <v>0.75160713599999995</v>
      </c>
      <c r="AV79" s="143">
        <f t="shared" si="9"/>
        <v>0</v>
      </c>
    </row>
    <row r="80" spans="1:48" ht="46.5" hidden="1" customHeight="1" x14ac:dyDescent="0.2">
      <c r="A80" s="11"/>
      <c r="B80" s="25" t="s">
        <v>3612</v>
      </c>
      <c r="C80" s="26"/>
      <c r="D80" s="195"/>
      <c r="E80" s="196">
        <f t="shared" si="0"/>
        <v>0</v>
      </c>
      <c r="F80" s="26"/>
      <c r="G80" s="26" t="s">
        <v>3503</v>
      </c>
      <c r="H80" s="26" t="s">
        <v>2546</v>
      </c>
      <c r="I80" s="26" t="s">
        <v>2836</v>
      </c>
      <c r="J80" s="27">
        <v>174510</v>
      </c>
      <c r="K80" s="27">
        <v>47</v>
      </c>
      <c r="L80" s="298">
        <v>2888</v>
      </c>
      <c r="M80" s="26" t="s">
        <v>2037</v>
      </c>
      <c r="N80" s="26"/>
      <c r="O80" s="26" t="s">
        <v>3446</v>
      </c>
      <c r="P80" s="26" t="s">
        <v>2540</v>
      </c>
      <c r="Q80" s="299">
        <f t="shared" si="1"/>
        <v>30</v>
      </c>
      <c r="R80" s="26">
        <f t="shared" si="2"/>
        <v>3.7800000000000002</v>
      </c>
      <c r="S80" s="26"/>
      <c r="T80" s="30">
        <v>30</v>
      </c>
      <c r="U80" s="27" t="str">
        <f>VLOOKUP(J80,Аркуш4!V:W,2,FALSE)</f>
        <v>Фільтрація</v>
      </c>
      <c r="V80" s="27"/>
      <c r="W80" s="313" t="s">
        <v>3554</v>
      </c>
      <c r="X80" s="314">
        <v>10</v>
      </c>
      <c r="Y80" s="314" t="s">
        <v>3439</v>
      </c>
      <c r="Z80" s="197">
        <v>1</v>
      </c>
      <c r="AA80" s="198">
        <f>IFERROR(VLOOKUP(J80,Аркуш4!H:M,6,FALSE),0)</f>
        <v>9</v>
      </c>
      <c r="AB80" s="198">
        <f t="shared" si="13"/>
        <v>10</v>
      </c>
      <c r="AC80" s="198">
        <v>0.12554100000000001</v>
      </c>
      <c r="AD80" s="197">
        <v>0.126</v>
      </c>
      <c r="AE80" s="198">
        <f t="shared" si="4"/>
        <v>1.2554100000000001</v>
      </c>
      <c r="AF80" s="303">
        <f t="shared" si="10"/>
        <v>10</v>
      </c>
      <c r="AG80" s="304">
        <v>15</v>
      </c>
      <c r="AH80" s="304">
        <v>15</v>
      </c>
      <c r="AI80" s="305">
        <f t="shared" si="6"/>
        <v>1.2554100000000001</v>
      </c>
      <c r="AJ80" s="306">
        <f t="shared" si="7"/>
        <v>1.8831150000000001</v>
      </c>
      <c r="AK80" s="198">
        <f>IFERROR(VLOOKUP(J80,Аркуш4!O:Q,2,FALSE),0)</f>
        <v>0</v>
      </c>
      <c r="AL80" s="198">
        <f>IFERROR(VLOOKUP(J80,Аркуш4!O:Q,3,FALSE),0)</f>
        <v>0</v>
      </c>
      <c r="AM80" s="307" t="str">
        <f>IFERROR(VLOOKUP(J80,Аркуш4!S:T,2,FALSE),"")</f>
        <v/>
      </c>
      <c r="AN80" s="317"/>
      <c r="AO80" s="309"/>
      <c r="AP80" s="310"/>
      <c r="AQ80" s="311"/>
      <c r="AR80" s="198">
        <f>IFERROR(VLOOKUP(J80,Аркуш4!H:M,3,FALSE),0)</f>
        <v>0</v>
      </c>
      <c r="AS80" s="198">
        <f>IFERROR(VLOOKUP(J80,Аркуш4!H:M,4,FALSE),0)</f>
        <v>1</v>
      </c>
      <c r="AT80" s="198">
        <f>IFERROR(VLOOKUP(J80,Аркуш4!H:M,5,FALSE),0)</f>
        <v>6</v>
      </c>
      <c r="AU80" s="198">
        <f t="shared" si="8"/>
        <v>0.8787870000000001</v>
      </c>
      <c r="AV80" s="143">
        <f t="shared" si="9"/>
        <v>1.1298690000000002</v>
      </c>
    </row>
    <row r="81" spans="1:48" ht="46.5" hidden="1" customHeight="1" x14ac:dyDescent="0.2">
      <c r="A81" s="11"/>
      <c r="B81" s="25" t="s">
        <v>3613</v>
      </c>
      <c r="C81" s="26"/>
      <c r="D81" s="195">
        <f>VLOOKUP(J81,Аркуш4!Y:Z,2,FALSE)</f>
        <v>3</v>
      </c>
      <c r="E81" s="196">
        <f t="shared" si="0"/>
        <v>4.6740000000000004E-2</v>
      </c>
      <c r="F81" s="26"/>
      <c r="G81" s="26"/>
      <c r="H81" s="26" t="s">
        <v>2546</v>
      </c>
      <c r="I81" s="26"/>
      <c r="J81" s="27">
        <v>171902</v>
      </c>
      <c r="K81" s="27">
        <v>48</v>
      </c>
      <c r="L81" s="27">
        <v>550</v>
      </c>
      <c r="M81" s="27">
        <v>57165</v>
      </c>
      <c r="N81" s="26"/>
      <c r="O81" s="26" t="s">
        <v>3433</v>
      </c>
      <c r="P81" s="26" t="s">
        <v>2540</v>
      </c>
      <c r="Q81" s="299">
        <f t="shared" si="1"/>
        <v>81</v>
      </c>
      <c r="R81" s="26">
        <f t="shared" si="2"/>
        <v>1.4039999999999999</v>
      </c>
      <c r="S81" s="26"/>
      <c r="T81" s="30">
        <v>27</v>
      </c>
      <c r="U81" s="27" t="str">
        <f>VLOOKUP(J81,Аркуш4!V:W,2,FALSE)</f>
        <v>Дитячі</v>
      </c>
      <c r="V81" s="27">
        <v>3</v>
      </c>
      <c r="W81" s="300" t="s">
        <v>3614</v>
      </c>
      <c r="X81" s="301">
        <v>10</v>
      </c>
      <c r="Y81" s="301" t="s">
        <v>3439</v>
      </c>
      <c r="Z81" s="199">
        <v>3</v>
      </c>
      <c r="AA81" s="302">
        <f>IFERROR(VLOOKUP(J81,Аркуш4!H:M,6,FALSE),0)</f>
        <v>14</v>
      </c>
      <c r="AB81" s="302">
        <f t="shared" si="13"/>
        <v>30</v>
      </c>
      <c r="AC81" s="198">
        <v>1.558E-2</v>
      </c>
      <c r="AD81" s="197">
        <v>5.1999999999999998E-2</v>
      </c>
      <c r="AE81" s="198">
        <f t="shared" si="4"/>
        <v>0.46739999999999998</v>
      </c>
      <c r="AF81" s="303">
        <f t="shared" si="10"/>
        <v>30</v>
      </c>
      <c r="AG81" s="315">
        <v>30</v>
      </c>
      <c r="AH81" s="304">
        <v>10</v>
      </c>
      <c r="AI81" s="305">
        <f t="shared" si="6"/>
        <v>0.46739999999999998</v>
      </c>
      <c r="AJ81" s="306">
        <f t="shared" si="7"/>
        <v>0.46739999999999998</v>
      </c>
      <c r="AK81" s="198">
        <f>IFERROR(VLOOKUP(J81,Аркуш4!O:Q,2,FALSE),0)</f>
        <v>0</v>
      </c>
      <c r="AL81" s="198">
        <f>IFERROR(VLOOKUP(J81,Аркуш4!O:Q,3,FALSE),0)</f>
        <v>3</v>
      </c>
      <c r="AM81" s="307" t="str">
        <f>IFERROR(VLOOKUP(J81,Аркуш4!S:T,2,FALSE),"")</f>
        <v/>
      </c>
      <c r="AN81" s="317"/>
      <c r="AO81" s="309"/>
      <c r="AP81" s="310"/>
      <c r="AQ81" s="311"/>
      <c r="AR81" s="198">
        <f>IFERROR(VLOOKUP(J81,Аркуш4!H:M,3,FALSE),0)</f>
        <v>8</v>
      </c>
      <c r="AS81" s="198">
        <f>IFERROR(VLOOKUP(J81,Аркуш4!H:M,4,FALSE),0)</f>
        <v>2</v>
      </c>
      <c r="AT81" s="198">
        <f>IFERROR(VLOOKUP(J81,Аркуш4!H:M,5,FALSE),0)</f>
        <v>8</v>
      </c>
      <c r="AU81" s="198">
        <f t="shared" si="8"/>
        <v>0.32718000000000003</v>
      </c>
      <c r="AV81" s="143">
        <f t="shared" si="9"/>
        <v>0.21812000000000001</v>
      </c>
    </row>
    <row r="82" spans="1:48" ht="46.5" hidden="1" customHeight="1" x14ac:dyDescent="0.2">
      <c r="A82" s="11"/>
      <c r="B82" s="25" t="s">
        <v>3615</v>
      </c>
      <c r="C82" s="26"/>
      <c r="D82" s="195">
        <f>VLOOKUP(J82,Аркуш4!Y:Z,2,FALSE)</f>
        <v>38</v>
      </c>
      <c r="E82" s="196">
        <f t="shared" si="0"/>
        <v>1.552224</v>
      </c>
      <c r="F82" s="26"/>
      <c r="G82" s="26"/>
      <c r="H82" s="26" t="s">
        <v>2538</v>
      </c>
      <c r="I82" s="26" t="s">
        <v>3616</v>
      </c>
      <c r="J82" s="27">
        <v>168347</v>
      </c>
      <c r="K82" s="27">
        <v>34</v>
      </c>
      <c r="L82" s="27">
        <v>740</v>
      </c>
      <c r="M82" s="27">
        <v>64418</v>
      </c>
      <c r="N82" s="26"/>
      <c r="O82" s="26" t="s">
        <v>3433</v>
      </c>
      <c r="P82" s="26" t="s">
        <v>2540</v>
      </c>
      <c r="Q82" s="299">
        <f t="shared" si="1"/>
        <v>10</v>
      </c>
      <c r="R82" s="26">
        <f t="shared" si="2"/>
        <v>2.2250000000000001</v>
      </c>
      <c r="S82" s="27">
        <v>20</v>
      </c>
      <c r="T82" s="30">
        <v>25</v>
      </c>
      <c r="U82" s="27" t="str">
        <f>VLOOKUP(J82,Аркуш4!V:W,2,FALSE)</f>
        <v>Меблі</v>
      </c>
      <c r="V82" s="27">
        <v>27</v>
      </c>
      <c r="W82" s="313" t="s">
        <v>3617</v>
      </c>
      <c r="X82" s="314">
        <v>30</v>
      </c>
      <c r="Y82" s="314" t="s">
        <v>3439</v>
      </c>
      <c r="Z82" s="197">
        <v>2</v>
      </c>
      <c r="AA82" s="198">
        <f>IFERROR(VLOOKUP(J82,Аркуш4!H:M,6,FALSE),0)</f>
        <v>10</v>
      </c>
      <c r="AB82" s="198">
        <f t="shared" si="13"/>
        <v>60</v>
      </c>
      <c r="AC82" s="198">
        <v>4.0848000000000002E-2</v>
      </c>
      <c r="AD82" s="197">
        <v>8.8999999999999996E-2</v>
      </c>
      <c r="AE82" s="198">
        <f t="shared" si="4"/>
        <v>2.4508800000000002</v>
      </c>
      <c r="AF82" s="322">
        <f t="shared" si="10"/>
        <v>10</v>
      </c>
      <c r="AG82" s="330">
        <v>10</v>
      </c>
      <c r="AH82" s="304">
        <v>5</v>
      </c>
      <c r="AI82" s="305">
        <f t="shared" si="6"/>
        <v>0.40848000000000001</v>
      </c>
      <c r="AJ82" s="306">
        <f t="shared" si="7"/>
        <v>0.40848000000000001</v>
      </c>
      <c r="AK82" s="198">
        <f>IFERROR(VLOOKUP(J82,Аркуш4!O:Q,2,FALSE),0)</f>
        <v>19</v>
      </c>
      <c r="AL82" s="198">
        <f>IFERROR(VLOOKUP(J82,Аркуш4!O:Q,3,FALSE),0)</f>
        <v>9</v>
      </c>
      <c r="AM82" s="307" t="str">
        <f>IFERROR(VLOOKUP(J82,Аркуш4!S:T,2,FALSE),"")</f>
        <v/>
      </c>
      <c r="AN82" s="317"/>
      <c r="AO82" s="309"/>
      <c r="AP82" s="310"/>
      <c r="AQ82" s="311"/>
      <c r="AR82" s="198">
        <f>IFERROR(VLOOKUP(J82,Аркуш4!H:M,3,FALSE),0)</f>
        <v>5</v>
      </c>
      <c r="AS82" s="198">
        <f>IFERROR(VLOOKUP(J82,Аркуш4!H:M,4,FALSE),0)</f>
        <v>1</v>
      </c>
      <c r="AT82" s="198">
        <f>IFERROR(VLOOKUP(J82,Аркуш4!H:M,5,FALSE),0)</f>
        <v>0</v>
      </c>
      <c r="AU82" s="198">
        <f t="shared" si="8"/>
        <v>1.3888320000000001</v>
      </c>
      <c r="AV82" s="143">
        <f t="shared" si="9"/>
        <v>0.40848000000000001</v>
      </c>
    </row>
    <row r="83" spans="1:48" ht="46.5" hidden="1" customHeight="1" x14ac:dyDescent="0.2">
      <c r="A83" s="11"/>
      <c r="B83" s="25" t="s">
        <v>3618</v>
      </c>
      <c r="C83" s="26"/>
      <c r="D83" s="195">
        <f>VLOOKUP(J83,Аркуш4!Y:Z,2,FALSE)</f>
        <v>131</v>
      </c>
      <c r="E83" s="196">
        <f t="shared" si="0"/>
        <v>0.21693599999999999</v>
      </c>
      <c r="F83" s="26"/>
      <c r="G83" s="26"/>
      <c r="H83" s="26" t="s">
        <v>2546</v>
      </c>
      <c r="I83" s="26" t="s">
        <v>3619</v>
      </c>
      <c r="J83" s="27">
        <v>174111</v>
      </c>
      <c r="K83" s="27">
        <v>38</v>
      </c>
      <c r="L83" s="27">
        <v>124</v>
      </c>
      <c r="M83" s="27">
        <v>28036</v>
      </c>
      <c r="N83" s="26"/>
      <c r="O83" s="26" t="s">
        <v>3433</v>
      </c>
      <c r="P83" s="26" t="s">
        <v>2540</v>
      </c>
      <c r="Q83" s="299">
        <f t="shared" si="1"/>
        <v>150</v>
      </c>
      <c r="R83" s="26">
        <f t="shared" si="2"/>
        <v>0.77500000000000002</v>
      </c>
      <c r="S83" s="26"/>
      <c r="T83" s="30">
        <v>25</v>
      </c>
      <c r="U83" s="27" t="str">
        <f>VLOOKUP(J83,Аркуш4!V:W,2,FALSE)</f>
        <v>Аксесуари</v>
      </c>
      <c r="V83" s="27"/>
      <c r="W83" s="313" t="s">
        <v>3617</v>
      </c>
      <c r="X83" s="301">
        <v>30</v>
      </c>
      <c r="Y83" s="301" t="s">
        <v>3439</v>
      </c>
      <c r="Z83" s="199">
        <v>6</v>
      </c>
      <c r="AA83" s="302">
        <f>IFERROR(VLOOKUP(J83,Аркуш4!H:M,6,FALSE),0)</f>
        <v>122</v>
      </c>
      <c r="AB83" s="302">
        <f t="shared" si="13"/>
        <v>180</v>
      </c>
      <c r="AC83" s="198">
        <v>1.6559999999999999E-3</v>
      </c>
      <c r="AD83" s="197">
        <v>3.1E-2</v>
      </c>
      <c r="AE83" s="198">
        <f t="shared" si="4"/>
        <v>0.29808000000000001</v>
      </c>
      <c r="AF83" s="303">
        <f t="shared" si="10"/>
        <v>49</v>
      </c>
      <c r="AG83" s="304">
        <v>50</v>
      </c>
      <c r="AH83" s="304">
        <v>8</v>
      </c>
      <c r="AI83" s="305">
        <f t="shared" si="6"/>
        <v>8.1143999999999994E-2</v>
      </c>
      <c r="AJ83" s="306">
        <f t="shared" si="7"/>
        <v>8.2799999999999999E-2</v>
      </c>
      <c r="AK83" s="198">
        <f>IFERROR(VLOOKUP(J83,Аркуш4!O:Q,2,FALSE),0)</f>
        <v>0</v>
      </c>
      <c r="AL83" s="198">
        <f>IFERROR(VLOOKUP(J83,Аркуш4!O:Q,3,FALSE),0)</f>
        <v>0</v>
      </c>
      <c r="AM83" s="307" t="str">
        <f>IFERROR(VLOOKUP(J83,Аркуш4!S:T,2,FALSE),"")</f>
        <v/>
      </c>
      <c r="AN83" s="317"/>
      <c r="AO83" s="309"/>
      <c r="AP83" s="310"/>
      <c r="AQ83" s="311"/>
      <c r="AR83" s="198">
        <f>IFERROR(VLOOKUP(J83,Аркуш4!H:M,3,FALSE),0)</f>
        <v>4</v>
      </c>
      <c r="AS83" s="198">
        <f>IFERROR(VLOOKUP(J83,Аркуш4!H:M,4,FALSE),0)</f>
        <v>3</v>
      </c>
      <c r="AT83" s="198">
        <f>IFERROR(VLOOKUP(J83,Аркуш4!H:M,5,FALSE),0)</f>
        <v>14</v>
      </c>
      <c r="AU83" s="198">
        <f t="shared" si="8"/>
        <v>3.4776000000000001E-2</v>
      </c>
      <c r="AV83" s="143">
        <f t="shared" si="9"/>
        <v>0.20203199999999999</v>
      </c>
    </row>
    <row r="84" spans="1:48" ht="46.5" customHeight="1" x14ac:dyDescent="0.2">
      <c r="A84" s="11"/>
      <c r="B84" s="25" t="s">
        <v>2557</v>
      </c>
      <c r="C84" s="26"/>
      <c r="D84" s="195">
        <f>VLOOKUP(J84,Аркуш4!Y:Z,2,FALSE)</f>
        <v>22</v>
      </c>
      <c r="E84" s="196">
        <f t="shared" si="0"/>
        <v>0.58608000000000005</v>
      </c>
      <c r="F84" s="26"/>
      <c r="G84" s="26"/>
      <c r="H84" s="26" t="s">
        <v>2538</v>
      </c>
      <c r="I84" s="26" t="s">
        <v>2558</v>
      </c>
      <c r="J84" s="27">
        <v>174124</v>
      </c>
      <c r="K84" s="27">
        <v>39</v>
      </c>
      <c r="L84" s="27">
        <v>619</v>
      </c>
      <c r="M84" s="54">
        <v>67768</v>
      </c>
      <c r="N84" s="27">
        <v>1</v>
      </c>
      <c r="O84" s="26" t="s">
        <v>3433</v>
      </c>
      <c r="P84" s="26" t="s">
        <v>2540</v>
      </c>
      <c r="Q84" s="299">
        <f t="shared" si="1"/>
        <v>22</v>
      </c>
      <c r="R84" s="26">
        <f t="shared" si="2"/>
        <v>1.5</v>
      </c>
      <c r="S84" s="27">
        <v>14</v>
      </c>
      <c r="T84" s="30">
        <v>25</v>
      </c>
      <c r="U84" s="27" t="str">
        <f>VLOOKUP(J84,Аркуш4!V:W,2,FALSE)</f>
        <v>Меблі</v>
      </c>
      <c r="V84" s="27"/>
      <c r="W84" s="335"/>
      <c r="X84" s="197" t="s">
        <v>3564</v>
      </c>
      <c r="Y84" s="197" t="s">
        <v>3564</v>
      </c>
      <c r="Z84" s="197">
        <v>2</v>
      </c>
      <c r="AA84" s="198">
        <f>IFERROR(VLOOKUP(J84,Аркуш4!H:M,6,FALSE),0)</f>
        <v>0</v>
      </c>
      <c r="AB84" s="327">
        <f>Q84</f>
        <v>22</v>
      </c>
      <c r="AC84" s="198">
        <v>2.664E-2</v>
      </c>
      <c r="AD84" s="197">
        <v>0.06</v>
      </c>
      <c r="AE84" s="198">
        <f t="shared" si="4"/>
        <v>0.58608000000000005</v>
      </c>
      <c r="AF84" s="322">
        <f>IF(IF(AB84-D84&gt;Q84,Q84,AB84-D84)&lt;0,0,IF(AB84-D84&gt;Q84,Q84,AB84-D84))+AK84+AL84</f>
        <v>0</v>
      </c>
      <c r="AG84" s="323">
        <v>0</v>
      </c>
      <c r="AH84" s="304">
        <v>0</v>
      </c>
      <c r="AI84" s="305">
        <f t="shared" si="6"/>
        <v>0</v>
      </c>
      <c r="AJ84" s="306">
        <f t="shared" si="7"/>
        <v>0</v>
      </c>
      <c r="AK84" s="198">
        <f>IFERROR(VLOOKUP(J84,Аркуш4!O:Q,2,FALSE),0)</f>
        <v>0</v>
      </c>
      <c r="AL84" s="198">
        <f>IFERROR(VLOOKUP(J84,Аркуш4!O:Q,3,FALSE),0)</f>
        <v>0</v>
      </c>
      <c r="AM84" s="307" t="str">
        <f>IFERROR(VLOOKUP(J84,Аркуш4!S:T,2,FALSE),"")</f>
        <v/>
      </c>
      <c r="AN84" s="317"/>
      <c r="AO84" s="309"/>
      <c r="AP84" s="310"/>
      <c r="AQ84" s="311"/>
      <c r="AR84" s="198">
        <f>IFERROR(VLOOKUP(J84,Аркуш4!H:M,3,FALSE),0)</f>
        <v>0</v>
      </c>
      <c r="AS84" s="198">
        <f>IFERROR(VLOOKUP(J84,Аркуш4!H:M,4,FALSE),0)</f>
        <v>0</v>
      </c>
      <c r="AT84" s="198">
        <f>IFERROR(VLOOKUP(J84,Аркуш4!H:M,5,FALSE),0)</f>
        <v>0</v>
      </c>
      <c r="AU84" s="198">
        <f t="shared" si="8"/>
        <v>0</v>
      </c>
      <c r="AV84" s="143">
        <f t="shared" si="9"/>
        <v>0</v>
      </c>
    </row>
    <row r="85" spans="1:48" ht="46.5" customHeight="1" x14ac:dyDescent="0.2">
      <c r="A85" s="11"/>
      <c r="B85" s="25" t="s">
        <v>2559</v>
      </c>
      <c r="C85" s="26"/>
      <c r="D85" s="195">
        <f>VLOOKUP(J85,Аркуш4!Y:Z,2,FALSE)</f>
        <v>150</v>
      </c>
      <c r="E85" s="196">
        <f t="shared" si="0"/>
        <v>0.79649999999999999</v>
      </c>
      <c r="F85" s="26"/>
      <c r="G85" s="26"/>
      <c r="H85" s="26" t="s">
        <v>2546</v>
      </c>
      <c r="I85" s="26" t="s">
        <v>2560</v>
      </c>
      <c r="J85" s="27">
        <v>167108</v>
      </c>
      <c r="K85" s="27">
        <v>26</v>
      </c>
      <c r="L85" s="27">
        <v>142</v>
      </c>
      <c r="M85" s="28">
        <v>58232</v>
      </c>
      <c r="N85" s="26"/>
      <c r="O85" s="26" t="s">
        <v>3433</v>
      </c>
      <c r="P85" s="26" t="s">
        <v>2540</v>
      </c>
      <c r="Q85" s="299">
        <f t="shared" si="1"/>
        <v>150</v>
      </c>
      <c r="R85" s="26">
        <f t="shared" si="2"/>
        <v>0.95</v>
      </c>
      <c r="S85" s="26"/>
      <c r="T85" s="30">
        <v>25</v>
      </c>
      <c r="U85" s="27" t="str">
        <f>VLOOKUP(J85,Аркуш4!V:W,2,FALSE)</f>
        <v>Аксесуари</v>
      </c>
      <c r="V85" s="27">
        <v>5</v>
      </c>
      <c r="W85" s="300" t="s">
        <v>3620</v>
      </c>
      <c r="X85" s="301">
        <v>25</v>
      </c>
      <c r="Y85" s="301" t="s">
        <v>3439</v>
      </c>
      <c r="Z85" s="199">
        <v>6</v>
      </c>
      <c r="AA85" s="302">
        <f>IFERROR(VLOOKUP(J85,Аркуш4!H:M,6,FALSE),0)</f>
        <v>87</v>
      </c>
      <c r="AB85" s="302">
        <f t="shared" ref="AB85:AB87" si="14">IF(Y85="шт",X85,IF(Y85="ящ",X85*Z85,""))</f>
        <v>150</v>
      </c>
      <c r="AC85" s="198">
        <v>5.3099999999999996E-3</v>
      </c>
      <c r="AD85" s="197">
        <v>3.7999999999999999E-2</v>
      </c>
      <c r="AE85" s="198">
        <f t="shared" si="4"/>
        <v>0.79649999999999999</v>
      </c>
      <c r="AF85" s="303">
        <f t="shared" ref="AF85:AF131" si="15">IF(IF(AB85-D85+AK85+AL85&gt;Q85,Q85,AB85-D85+AK85+AL85)&lt;0,0,IF(AB85-D85+AK85+AL85&gt;Q85,Q85,AB85-D85+AK85+AL85))</f>
        <v>5</v>
      </c>
      <c r="AG85" s="321">
        <v>0</v>
      </c>
      <c r="AH85" s="304">
        <v>0</v>
      </c>
      <c r="AI85" s="305">
        <f t="shared" si="6"/>
        <v>2.6549999999999997E-2</v>
      </c>
      <c r="AJ85" s="306">
        <f t="shared" si="7"/>
        <v>0</v>
      </c>
      <c r="AK85" s="198">
        <f>IFERROR(VLOOKUP(J85,Аркуш4!O:Q,2,FALSE),0)</f>
        <v>2</v>
      </c>
      <c r="AL85" s="198">
        <f>IFERROR(VLOOKUP(J85,Аркуш4!O:Q,3,FALSE),0)</f>
        <v>3</v>
      </c>
      <c r="AM85" s="307">
        <f>IFERROR(VLOOKUP(J85,Аркуш4!S:T,2,FALSE),"")</f>
        <v>15.31</v>
      </c>
      <c r="AN85" s="317"/>
      <c r="AO85" s="309"/>
      <c r="AP85" s="310"/>
      <c r="AQ85" s="311"/>
      <c r="AR85" s="198">
        <f>IFERROR(VLOOKUP(J85,Аркуш4!H:M,3,FALSE),0)</f>
        <v>20</v>
      </c>
      <c r="AS85" s="198">
        <f>IFERROR(VLOOKUP(J85,Аркуш4!H:M,4,FALSE),0)</f>
        <v>18</v>
      </c>
      <c r="AT85" s="198">
        <f>IFERROR(VLOOKUP(J85,Аркуш4!H:M,5,FALSE),0)</f>
        <v>30</v>
      </c>
      <c r="AU85" s="198">
        <f t="shared" si="8"/>
        <v>0.38762999999999997</v>
      </c>
      <c r="AV85" s="143">
        <f t="shared" si="9"/>
        <v>0.46196999999999999</v>
      </c>
    </row>
    <row r="86" spans="1:48" ht="46.5" hidden="1" customHeight="1" x14ac:dyDescent="0.2">
      <c r="A86" s="11"/>
      <c r="B86" s="25" t="s">
        <v>3621</v>
      </c>
      <c r="C86" s="26"/>
      <c r="D86" s="195">
        <f>VLOOKUP(J86,Аркуш4!Y:Z,2,FALSE)</f>
        <v>10</v>
      </c>
      <c r="E86" s="196">
        <f t="shared" si="0"/>
        <v>0.41292000000000001</v>
      </c>
      <c r="F86" s="26"/>
      <c r="G86" s="333">
        <v>2024</v>
      </c>
      <c r="H86" s="26" t="s">
        <v>2546</v>
      </c>
      <c r="I86" s="26" t="s">
        <v>2587</v>
      </c>
      <c r="J86" s="27">
        <v>166659</v>
      </c>
      <c r="K86" s="27">
        <v>58</v>
      </c>
      <c r="L86" s="27">
        <v>737</v>
      </c>
      <c r="M86" s="28">
        <v>58234</v>
      </c>
      <c r="N86" s="26"/>
      <c r="O86" s="26" t="s">
        <v>3433</v>
      </c>
      <c r="P86" s="26" t="s">
        <v>2540</v>
      </c>
      <c r="Q86" s="299">
        <f t="shared" si="1"/>
        <v>100</v>
      </c>
      <c r="R86" s="26">
        <f t="shared" si="2"/>
        <v>4.6500000000000004</v>
      </c>
      <c r="S86" s="26"/>
      <c r="T86" s="30">
        <v>25</v>
      </c>
      <c r="U86" s="27" t="str">
        <f>VLOOKUP(J86,Аркуш4!V:W,2,FALSE)</f>
        <v>Фільтрація</v>
      </c>
      <c r="V86" s="27"/>
      <c r="W86" s="300" t="s">
        <v>3622</v>
      </c>
      <c r="X86" s="301">
        <v>20</v>
      </c>
      <c r="Y86" s="301" t="s">
        <v>3439</v>
      </c>
      <c r="Z86" s="199">
        <v>4</v>
      </c>
      <c r="AA86" s="302">
        <f>IFERROR(VLOOKUP(J86,Аркуш4!H:M,6,FALSE),0)</f>
        <v>60</v>
      </c>
      <c r="AB86" s="302">
        <f t="shared" si="14"/>
        <v>80</v>
      </c>
      <c r="AC86" s="198">
        <v>4.1292000000000002E-2</v>
      </c>
      <c r="AD86" s="197">
        <v>0.186</v>
      </c>
      <c r="AE86" s="198">
        <f t="shared" si="4"/>
        <v>3.3033600000000001</v>
      </c>
      <c r="AF86" s="303">
        <f t="shared" si="15"/>
        <v>70</v>
      </c>
      <c r="AG86" s="315">
        <v>70</v>
      </c>
      <c r="AH86" s="304">
        <v>17</v>
      </c>
      <c r="AI86" s="305">
        <f t="shared" si="6"/>
        <v>2.8904400000000003</v>
      </c>
      <c r="AJ86" s="306">
        <f t="shared" si="7"/>
        <v>2.8904400000000003</v>
      </c>
      <c r="AK86" s="198">
        <f>IFERROR(VLOOKUP(J86,Аркуш4!O:Q,2,FALSE),0)</f>
        <v>0</v>
      </c>
      <c r="AL86" s="198">
        <f>IFERROR(VLOOKUP(J86,Аркуш4!O:Q,3,FALSE),0)</f>
        <v>0</v>
      </c>
      <c r="AM86" s="307">
        <f>IFERROR(VLOOKUP(J86,Аркуш4!S:T,2,FALSE),"")</f>
        <v>33.08</v>
      </c>
      <c r="AN86" s="312"/>
      <c r="AO86" s="309"/>
      <c r="AP86" s="310"/>
      <c r="AQ86" s="311"/>
      <c r="AR86" s="198">
        <f>IFERROR(VLOOKUP(J86,Аркуш4!H:M,3,FALSE),0)</f>
        <v>0</v>
      </c>
      <c r="AS86" s="198">
        <f>IFERROR(VLOOKUP(J86,Аркуш4!H:M,4,FALSE),0)</f>
        <v>3</v>
      </c>
      <c r="AT86" s="198">
        <f>IFERROR(VLOOKUP(J86,Аркуш4!H:M,5,FALSE),0)</f>
        <v>5</v>
      </c>
      <c r="AU86" s="198">
        <f t="shared" si="8"/>
        <v>0.33033600000000002</v>
      </c>
      <c r="AV86" s="143">
        <f t="shared" si="9"/>
        <v>2.4775200000000002</v>
      </c>
    </row>
    <row r="87" spans="1:48" ht="46.5" hidden="1" customHeight="1" x14ac:dyDescent="0.2">
      <c r="A87" s="11"/>
      <c r="B87" s="25" t="s">
        <v>3623</v>
      </c>
      <c r="C87" s="26"/>
      <c r="D87" s="195"/>
      <c r="E87" s="196">
        <f t="shared" si="0"/>
        <v>0</v>
      </c>
      <c r="F87" s="26" t="s">
        <v>2624</v>
      </c>
      <c r="G87" s="26"/>
      <c r="H87" s="26" t="s">
        <v>2538</v>
      </c>
      <c r="I87" s="26" t="s">
        <v>3624</v>
      </c>
      <c r="J87" s="27">
        <v>170394</v>
      </c>
      <c r="K87" s="27">
        <v>62</v>
      </c>
      <c r="L87" s="298">
        <v>12244</v>
      </c>
      <c r="M87" s="27">
        <v>26796</v>
      </c>
      <c r="N87" s="26"/>
      <c r="O87" s="26" t="s">
        <v>3446</v>
      </c>
      <c r="P87" s="26" t="s">
        <v>2540</v>
      </c>
      <c r="Q87" s="299">
        <f t="shared" si="1"/>
        <v>25</v>
      </c>
      <c r="R87" s="26">
        <f t="shared" si="2"/>
        <v>13.925000000000001</v>
      </c>
      <c r="S87" s="26"/>
      <c r="T87" s="30">
        <v>25</v>
      </c>
      <c r="U87" s="27" t="str">
        <f>VLOOKUP(J87,Аркуш4!V:W,2,FALSE)</f>
        <v>Каркасні</v>
      </c>
      <c r="V87" s="27">
        <v>3</v>
      </c>
      <c r="W87" s="300" t="s">
        <v>3625</v>
      </c>
      <c r="X87" s="301">
        <v>8</v>
      </c>
      <c r="Y87" s="199" t="s">
        <v>3435</v>
      </c>
      <c r="Z87" s="199">
        <v>1</v>
      </c>
      <c r="AA87" s="302">
        <f>IFERROR(VLOOKUP(J87,Аркуш4!H:M,6,FALSE),0)</f>
        <v>12</v>
      </c>
      <c r="AB87" s="302">
        <f t="shared" si="14"/>
        <v>8</v>
      </c>
      <c r="AC87" s="198">
        <v>0.55605000000000004</v>
      </c>
      <c r="AD87" s="197">
        <v>0.55700000000000005</v>
      </c>
      <c r="AE87" s="198">
        <f t="shared" si="4"/>
        <v>4.4484000000000004</v>
      </c>
      <c r="AF87" s="303">
        <f t="shared" si="15"/>
        <v>11</v>
      </c>
      <c r="AG87" s="304">
        <v>8</v>
      </c>
      <c r="AH87" s="304">
        <v>8</v>
      </c>
      <c r="AI87" s="305">
        <f t="shared" si="6"/>
        <v>6.1165500000000002</v>
      </c>
      <c r="AJ87" s="306">
        <f t="shared" si="7"/>
        <v>4.4484000000000004</v>
      </c>
      <c r="AK87" s="198">
        <f>IFERROR(VLOOKUP(J87,Аркуш4!O:Q,2,FALSE),0)</f>
        <v>2</v>
      </c>
      <c r="AL87" s="198">
        <f>IFERROR(VLOOKUP(J87,Аркуш4!O:Q,3,FALSE),0)</f>
        <v>1</v>
      </c>
      <c r="AM87" s="307" t="str">
        <f>IFERROR(VLOOKUP(J87,Аркуш4!S:T,2,FALSE),"")</f>
        <v/>
      </c>
      <c r="AN87" s="317"/>
      <c r="AO87" s="309"/>
      <c r="AP87" s="310"/>
      <c r="AQ87" s="311"/>
      <c r="AR87" s="198">
        <f>IFERROR(VLOOKUP(J87,Аркуш4!H:M,3,FALSE),0)</f>
        <v>2</v>
      </c>
      <c r="AS87" s="198">
        <f>IFERROR(VLOOKUP(J87,Аркуш4!H:M,4,FALSE),0)</f>
        <v>1</v>
      </c>
      <c r="AT87" s="198">
        <f>IFERROR(VLOOKUP(J87,Аркуш4!H:M,5,FALSE),0)</f>
        <v>3</v>
      </c>
      <c r="AU87" s="198">
        <f t="shared" si="8"/>
        <v>5.0044500000000003</v>
      </c>
      <c r="AV87" s="143">
        <f t="shared" si="9"/>
        <v>6.672600000000001</v>
      </c>
    </row>
    <row r="88" spans="1:48" ht="46.5" hidden="1" customHeight="1" x14ac:dyDescent="0.2">
      <c r="A88" s="11"/>
      <c r="B88" s="25" t="s">
        <v>3626</v>
      </c>
      <c r="C88" s="26"/>
      <c r="D88" s="195">
        <f>VLOOKUP(J88,Аркуш4!Y:Z,2,FALSE)</f>
        <v>46</v>
      </c>
      <c r="E88" s="196">
        <f t="shared" si="0"/>
        <v>0.42352200000000001</v>
      </c>
      <c r="F88" s="26"/>
      <c r="G88" s="26"/>
      <c r="H88" s="26" t="s">
        <v>2546</v>
      </c>
      <c r="I88" s="26" t="s">
        <v>3627</v>
      </c>
      <c r="J88" s="27">
        <v>168409</v>
      </c>
      <c r="K88" s="27">
        <v>46</v>
      </c>
      <c r="L88" s="27">
        <v>213</v>
      </c>
      <c r="M88" s="27">
        <v>28026</v>
      </c>
      <c r="N88" s="26"/>
      <c r="O88" s="26" t="s">
        <v>3433</v>
      </c>
      <c r="P88" s="26" t="s">
        <v>2540</v>
      </c>
      <c r="Q88" s="299">
        <f t="shared" si="1"/>
        <v>100</v>
      </c>
      <c r="R88" s="26">
        <f t="shared" si="2"/>
        <v>1.05</v>
      </c>
      <c r="S88" s="26"/>
      <c r="T88" s="30">
        <v>25</v>
      </c>
      <c r="U88" s="27" t="str">
        <f>VLOOKUP(J88,Аркуш4!V:W,2,FALSE)</f>
        <v>Аксесуари</v>
      </c>
      <c r="V88" s="27"/>
      <c r="W88" s="329"/>
      <c r="X88" s="199" t="s">
        <v>3564</v>
      </c>
      <c r="Y88" s="199" t="s">
        <v>3564</v>
      </c>
      <c r="Z88" s="199">
        <v>4</v>
      </c>
      <c r="AA88" s="302">
        <f>IFERROR(VLOOKUP(J88,Аркуш4!H:M,6,FALSE),0)</f>
        <v>48</v>
      </c>
      <c r="AB88" s="327">
        <f>Q88</f>
        <v>100</v>
      </c>
      <c r="AC88" s="198">
        <v>9.2069999999999999E-3</v>
      </c>
      <c r="AD88" s="197">
        <v>4.2000000000000003E-2</v>
      </c>
      <c r="AE88" s="198">
        <f t="shared" si="4"/>
        <v>0.92069999999999996</v>
      </c>
      <c r="AF88" s="322">
        <f t="shared" si="15"/>
        <v>54</v>
      </c>
      <c r="AG88" s="336">
        <v>40</v>
      </c>
      <c r="AH88" s="304">
        <v>10</v>
      </c>
      <c r="AI88" s="305">
        <f t="shared" si="6"/>
        <v>0.49717800000000001</v>
      </c>
      <c r="AJ88" s="306">
        <f t="shared" si="7"/>
        <v>0.36828</v>
      </c>
      <c r="AK88" s="198">
        <f>IFERROR(VLOOKUP(J88,Аркуш4!O:Q,2,FALSE),0)</f>
        <v>0</v>
      </c>
      <c r="AL88" s="198">
        <f>IFERROR(VLOOKUP(J88,Аркуш4!O:Q,3,FALSE),0)</f>
        <v>0</v>
      </c>
      <c r="AM88" s="307" t="str">
        <f>IFERROR(VLOOKUP(J88,Аркуш4!S:T,2,FALSE),"")</f>
        <v/>
      </c>
      <c r="AN88" s="317"/>
      <c r="AO88" s="309"/>
      <c r="AP88" s="310"/>
      <c r="AQ88" s="311"/>
      <c r="AR88" s="198">
        <f>IFERROR(VLOOKUP(J88,Аркуш4!H:M,3,FALSE),0)</f>
        <v>5</v>
      </c>
      <c r="AS88" s="198">
        <f>IFERROR(VLOOKUP(J88,Аркуш4!H:M,4,FALSE),0)</f>
        <v>3</v>
      </c>
      <c r="AT88" s="198">
        <f>IFERROR(VLOOKUP(J88,Аркуш4!H:M,5,FALSE),0)</f>
        <v>11</v>
      </c>
      <c r="AU88" s="198">
        <f t="shared" si="8"/>
        <v>0.17493300000000001</v>
      </c>
      <c r="AV88" s="143">
        <f t="shared" si="9"/>
        <v>0.441936</v>
      </c>
    </row>
    <row r="89" spans="1:48" ht="46.5" hidden="1" customHeight="1" x14ac:dyDescent="0.2">
      <c r="A89" s="11"/>
      <c r="B89" s="25" t="s">
        <v>3628</v>
      </c>
      <c r="C89" s="26"/>
      <c r="D89" s="195">
        <f>VLOOKUP(J89,Аркуш4!Y:Z,2,FALSE)</f>
        <v>21</v>
      </c>
      <c r="E89" s="196">
        <f t="shared" si="0"/>
        <v>7.5852000000000004</v>
      </c>
      <c r="F89" s="26" t="s">
        <v>2624</v>
      </c>
      <c r="G89" s="26"/>
      <c r="H89" s="26" t="s">
        <v>2538</v>
      </c>
      <c r="I89" s="26" t="s">
        <v>2573</v>
      </c>
      <c r="J89" s="27">
        <v>172622</v>
      </c>
      <c r="K89" s="27">
        <v>19</v>
      </c>
      <c r="L89" s="298">
        <v>2472</v>
      </c>
      <c r="M89" s="116">
        <v>26726</v>
      </c>
      <c r="N89" s="26"/>
      <c r="O89" s="26" t="s">
        <v>3433</v>
      </c>
      <c r="P89" s="26" t="s">
        <v>2540</v>
      </c>
      <c r="Q89" s="299">
        <f t="shared" si="1"/>
        <v>25</v>
      </c>
      <c r="R89" s="26">
        <f t="shared" si="2"/>
        <v>8.9249999999999989</v>
      </c>
      <c r="S89" s="26"/>
      <c r="T89" s="30">
        <v>25</v>
      </c>
      <c r="U89" s="27" t="str">
        <f>VLOOKUP(J89,Аркуш4!V:W,2,FALSE)</f>
        <v>Каркасні</v>
      </c>
      <c r="V89" s="27"/>
      <c r="W89" s="313" t="s">
        <v>3573</v>
      </c>
      <c r="X89" s="314">
        <v>30</v>
      </c>
      <c r="Y89" s="197" t="s">
        <v>3435</v>
      </c>
      <c r="Z89" s="197">
        <v>1</v>
      </c>
      <c r="AA89" s="198">
        <f>IFERROR(VLOOKUP(J89,Аркуш4!H:M,6,FALSE),0)</f>
        <v>17</v>
      </c>
      <c r="AB89" s="198">
        <f t="shared" ref="AB89:AB90" si="16">IF(Y89="шт",X89,IF(Y89="ящ",X89*Z89,""))</f>
        <v>30</v>
      </c>
      <c r="AC89" s="198">
        <v>0.36120000000000002</v>
      </c>
      <c r="AD89" s="197">
        <v>0.35699999999999998</v>
      </c>
      <c r="AE89" s="198">
        <f t="shared" si="4"/>
        <v>10.836</v>
      </c>
      <c r="AF89" s="303">
        <f t="shared" si="15"/>
        <v>9</v>
      </c>
      <c r="AG89" s="336">
        <v>9</v>
      </c>
      <c r="AH89" s="304">
        <v>9</v>
      </c>
      <c r="AI89" s="305">
        <f t="shared" si="6"/>
        <v>3.2508000000000004</v>
      </c>
      <c r="AJ89" s="306">
        <f t="shared" si="7"/>
        <v>3.2508000000000004</v>
      </c>
      <c r="AK89" s="198">
        <f>IFERROR(VLOOKUP(J89,Аркуш4!O:Q,2,FALSE),0)</f>
        <v>0</v>
      </c>
      <c r="AL89" s="198">
        <f>IFERROR(VLOOKUP(J89,Аркуш4!O:Q,3,FALSE),0)</f>
        <v>0</v>
      </c>
      <c r="AM89" s="307">
        <f>IFERROR(VLOOKUP(J89,Аркуш4!S:T,2,FALSE),"")</f>
        <v>385.24</v>
      </c>
      <c r="AN89" s="317"/>
      <c r="AO89" s="309"/>
      <c r="AP89" s="310"/>
      <c r="AQ89" s="311"/>
      <c r="AR89" s="198">
        <f>IFERROR(VLOOKUP(J89,Аркуш4!H:M,3,FALSE),0)</f>
        <v>5</v>
      </c>
      <c r="AS89" s="198">
        <f>IFERROR(VLOOKUP(J89,Аркуш4!H:M,4,FALSE),0)</f>
        <v>2</v>
      </c>
      <c r="AT89" s="198">
        <f>IFERROR(VLOOKUP(J89,Аркуш4!H:M,5,FALSE),0)</f>
        <v>6</v>
      </c>
      <c r="AU89" s="198">
        <f t="shared" si="8"/>
        <v>4.6956000000000007</v>
      </c>
      <c r="AV89" s="143">
        <f t="shared" si="9"/>
        <v>6.1404000000000005</v>
      </c>
    </row>
    <row r="90" spans="1:48" ht="46.5" hidden="1" customHeight="1" x14ac:dyDescent="0.2">
      <c r="A90" s="11"/>
      <c r="B90" s="25" t="s">
        <v>3629</v>
      </c>
      <c r="C90" s="26"/>
      <c r="D90" s="195"/>
      <c r="E90" s="196">
        <f t="shared" si="0"/>
        <v>0</v>
      </c>
      <c r="F90" s="26"/>
      <c r="G90" s="26"/>
      <c r="H90" s="26" t="s">
        <v>2538</v>
      </c>
      <c r="I90" s="26" t="s">
        <v>3630</v>
      </c>
      <c r="J90" s="27">
        <v>173293</v>
      </c>
      <c r="K90" s="27">
        <v>125</v>
      </c>
      <c r="L90" s="27">
        <v>403</v>
      </c>
      <c r="M90" s="27">
        <v>29084</v>
      </c>
      <c r="N90" s="26"/>
      <c r="O90" s="26" t="s">
        <v>3446</v>
      </c>
      <c r="P90" s="26" t="s">
        <v>2540</v>
      </c>
      <c r="Q90" s="299">
        <f t="shared" si="1"/>
        <v>300</v>
      </c>
      <c r="R90" s="26">
        <f t="shared" si="2"/>
        <v>3.2750000000000004</v>
      </c>
      <c r="S90" s="26"/>
      <c r="T90" s="30">
        <v>25</v>
      </c>
      <c r="U90" s="27" t="str">
        <f>VLOOKUP(J90,Аркуш4!V:W,2,FALSE)</f>
        <v>Аксесуари</v>
      </c>
      <c r="V90" s="27">
        <v>7</v>
      </c>
      <c r="W90" s="300" t="s">
        <v>3614</v>
      </c>
      <c r="X90" s="301">
        <v>10</v>
      </c>
      <c r="Y90" s="301" t="s">
        <v>3439</v>
      </c>
      <c r="Z90" s="199">
        <v>12</v>
      </c>
      <c r="AA90" s="302">
        <f>IFERROR(VLOOKUP(J90,Аркуш4!H:M,6,FALSE),0)</f>
        <v>72</v>
      </c>
      <c r="AB90" s="302">
        <f t="shared" si="16"/>
        <v>120</v>
      </c>
      <c r="AC90" s="198">
        <v>1.0916666666666667E-2</v>
      </c>
      <c r="AD90" s="197">
        <v>0.13100000000000001</v>
      </c>
      <c r="AE90" s="198">
        <f t="shared" si="4"/>
        <v>1.31</v>
      </c>
      <c r="AF90" s="303">
        <f t="shared" si="15"/>
        <v>127</v>
      </c>
      <c r="AG90" s="315">
        <v>127</v>
      </c>
      <c r="AH90" s="304">
        <v>11</v>
      </c>
      <c r="AI90" s="305">
        <f t="shared" si="6"/>
        <v>1.3864166666666666</v>
      </c>
      <c r="AJ90" s="306">
        <f t="shared" si="7"/>
        <v>1.3864166666666666</v>
      </c>
      <c r="AK90" s="198">
        <f>IFERROR(VLOOKUP(J90,Аркуш4!O:Q,2,FALSE),0)</f>
        <v>6</v>
      </c>
      <c r="AL90" s="198">
        <f>IFERROR(VLOOKUP(J90,Аркуш4!O:Q,3,FALSE),0)</f>
        <v>1</v>
      </c>
      <c r="AM90" s="307" t="str">
        <f>IFERROR(VLOOKUP(J90,Аркуш4!S:T,2,FALSE),"")</f>
        <v/>
      </c>
      <c r="AN90" s="317"/>
      <c r="AO90" s="309"/>
      <c r="AP90" s="310"/>
      <c r="AQ90" s="311"/>
      <c r="AR90" s="198">
        <f>IFERROR(VLOOKUP(J90,Аркуш4!H:M,3,FALSE),0)</f>
        <v>21</v>
      </c>
      <c r="AS90" s="198">
        <f>IFERROR(VLOOKUP(J90,Аркуш4!H:M,4,FALSE),0)</f>
        <v>10</v>
      </c>
      <c r="AT90" s="198">
        <f>IFERROR(VLOOKUP(J90,Аркуш4!H:M,5,FALSE),0)</f>
        <v>5</v>
      </c>
      <c r="AU90" s="198">
        <f t="shared" si="8"/>
        <v>0.46941666666666665</v>
      </c>
      <c r="AV90" s="143">
        <f t="shared" si="9"/>
        <v>0.78600000000000003</v>
      </c>
    </row>
    <row r="91" spans="1:48" ht="46.5" hidden="1" customHeight="1" x14ac:dyDescent="0.2">
      <c r="A91" s="11"/>
      <c r="B91" s="25" t="s">
        <v>3631</v>
      </c>
      <c r="C91" s="26"/>
      <c r="D91" s="195"/>
      <c r="E91" s="196">
        <f t="shared" si="0"/>
        <v>0</v>
      </c>
      <c r="F91" s="26"/>
      <c r="G91" s="26" t="s">
        <v>3632</v>
      </c>
      <c r="H91" s="26" t="s">
        <v>2546</v>
      </c>
      <c r="I91" s="26" t="s">
        <v>3633</v>
      </c>
      <c r="J91" s="27">
        <v>174715</v>
      </c>
      <c r="K91" s="26"/>
      <c r="L91" s="26"/>
      <c r="M91" s="26" t="s">
        <v>3634</v>
      </c>
      <c r="N91" s="26"/>
      <c r="O91" s="26" t="s">
        <v>3446</v>
      </c>
      <c r="P91" s="26" t="s">
        <v>2540</v>
      </c>
      <c r="Q91" s="299">
        <f t="shared" si="1"/>
        <v>100</v>
      </c>
      <c r="R91" s="26">
        <f t="shared" si="2"/>
        <v>3.15</v>
      </c>
      <c r="S91" s="26"/>
      <c r="T91" s="30">
        <v>25</v>
      </c>
      <c r="U91" s="27" t="str">
        <f>VLOOKUP(J91,Аркуш4!V:W,2,FALSE)</f>
        <v>Фільтрація</v>
      </c>
      <c r="V91" s="27"/>
      <c r="W91" s="335"/>
      <c r="X91" s="197" t="s">
        <v>3564</v>
      </c>
      <c r="Y91" s="197" t="s">
        <v>3564</v>
      </c>
      <c r="Z91" s="197">
        <v>4</v>
      </c>
      <c r="AA91" s="198">
        <f>IFERROR(VLOOKUP(J91,Аркуш4!H:M,6,FALSE),0)</f>
        <v>0</v>
      </c>
      <c r="AB91" s="327">
        <f>Q91</f>
        <v>100</v>
      </c>
      <c r="AC91" s="198">
        <v>3.15E-2</v>
      </c>
      <c r="AD91" s="197">
        <v>0.126</v>
      </c>
      <c r="AE91" s="198">
        <f t="shared" si="4"/>
        <v>3.15</v>
      </c>
      <c r="AF91" s="322">
        <f t="shared" si="15"/>
        <v>100</v>
      </c>
      <c r="AG91" s="323">
        <v>100</v>
      </c>
      <c r="AH91" s="304">
        <v>25</v>
      </c>
      <c r="AI91" s="305">
        <f t="shared" si="6"/>
        <v>3.15</v>
      </c>
      <c r="AJ91" s="306">
        <f t="shared" si="7"/>
        <v>3.15</v>
      </c>
      <c r="AK91" s="198">
        <f>IFERROR(VLOOKUP(J91,Аркуш4!O:Q,2,FALSE),0)</f>
        <v>0</v>
      </c>
      <c r="AL91" s="198">
        <f>IFERROR(VLOOKUP(J91,Аркуш4!O:Q,3,FALSE),0)</f>
        <v>0</v>
      </c>
      <c r="AM91" s="307" t="str">
        <f>IFERROR(VLOOKUP(J91,Аркуш4!S:T,2,FALSE),"")</f>
        <v/>
      </c>
      <c r="AN91" s="317"/>
      <c r="AO91" s="309"/>
      <c r="AP91" s="310"/>
      <c r="AQ91" s="311"/>
      <c r="AR91" s="198">
        <f>IFERROR(VLOOKUP(J91,Аркуш4!H:M,3,FALSE),0)</f>
        <v>0</v>
      </c>
      <c r="AS91" s="198">
        <f>IFERROR(VLOOKUP(J91,Аркуш4!H:M,4,FALSE),0)</f>
        <v>0</v>
      </c>
      <c r="AT91" s="198">
        <f>IFERROR(VLOOKUP(J91,Аркуш4!H:M,5,FALSE),0)</f>
        <v>0</v>
      </c>
      <c r="AU91" s="198">
        <f t="shared" si="8"/>
        <v>0</v>
      </c>
      <c r="AV91" s="143">
        <f t="shared" si="9"/>
        <v>0</v>
      </c>
    </row>
    <row r="92" spans="1:48" ht="46.5" hidden="1" customHeight="1" x14ac:dyDescent="0.2">
      <c r="A92" s="11"/>
      <c r="B92" s="25" t="s">
        <v>3635</v>
      </c>
      <c r="C92" s="26"/>
      <c r="D92" s="195">
        <f>VLOOKUP(J92,Аркуш4!Y:Z,2,FALSE)</f>
        <v>30</v>
      </c>
      <c r="E92" s="196">
        <f t="shared" si="0"/>
        <v>0.27381374999999997</v>
      </c>
      <c r="F92" s="26"/>
      <c r="G92" s="26"/>
      <c r="H92" s="26" t="s">
        <v>2538</v>
      </c>
      <c r="I92" s="26"/>
      <c r="J92" s="27">
        <v>169029</v>
      </c>
      <c r="K92" s="27">
        <v>28</v>
      </c>
      <c r="L92" s="27">
        <v>118</v>
      </c>
      <c r="M92" s="27">
        <v>64101</v>
      </c>
      <c r="N92" s="26"/>
      <c r="O92" s="26" t="s">
        <v>3433</v>
      </c>
      <c r="P92" s="26" t="s">
        <v>2540</v>
      </c>
      <c r="Q92" s="299">
        <f t="shared" si="1"/>
        <v>92</v>
      </c>
      <c r="R92" s="26">
        <f t="shared" si="2"/>
        <v>0.80500000000000005</v>
      </c>
      <c r="S92" s="26"/>
      <c r="T92" s="30">
        <v>23</v>
      </c>
      <c r="U92" s="27" t="str">
        <f>VLOOKUP(J92,Аркуш4!V:W,2,FALSE)</f>
        <v>Меблі</v>
      </c>
      <c r="V92" s="27"/>
      <c r="W92" s="313" t="s">
        <v>3636</v>
      </c>
      <c r="X92" s="314">
        <v>14</v>
      </c>
      <c r="Y92" s="314" t="s">
        <v>3439</v>
      </c>
      <c r="Z92" s="197">
        <v>4</v>
      </c>
      <c r="AA92" s="198">
        <f>IFERROR(VLOOKUP(J92,Аркуш4!H:M,6,FALSE),0)</f>
        <v>19</v>
      </c>
      <c r="AB92" s="198">
        <f t="shared" ref="AB92:AB93" si="17">IF(Y92="шт",X92,IF(Y92="ящ",X92*Z92,""))</f>
        <v>56</v>
      </c>
      <c r="AC92" s="198">
        <v>9.1271249999999998E-3</v>
      </c>
      <c r="AD92" s="197">
        <v>3.5000000000000003E-2</v>
      </c>
      <c r="AE92" s="198">
        <f t="shared" si="4"/>
        <v>0.51111899999999999</v>
      </c>
      <c r="AF92" s="303">
        <f t="shared" si="15"/>
        <v>26</v>
      </c>
      <c r="AG92" s="304">
        <v>30</v>
      </c>
      <c r="AH92" s="304">
        <v>8</v>
      </c>
      <c r="AI92" s="305">
        <f t="shared" si="6"/>
        <v>0.23730525</v>
      </c>
      <c r="AJ92" s="306">
        <f t="shared" si="7"/>
        <v>0.27381374999999997</v>
      </c>
      <c r="AK92" s="198">
        <f>IFERROR(VLOOKUP(J92,Аркуш4!O:Q,2,FALSE),0)</f>
        <v>0</v>
      </c>
      <c r="AL92" s="198">
        <f>IFERROR(VLOOKUP(J92,Аркуш4!O:Q,3,FALSE),0)</f>
        <v>0</v>
      </c>
      <c r="AM92" s="307">
        <f>IFERROR(VLOOKUP(J92,Аркуш4!S:T,2,FALSE),"")</f>
        <v>9.85</v>
      </c>
      <c r="AN92" s="317"/>
      <c r="AO92" s="309"/>
      <c r="AP92" s="310"/>
      <c r="AQ92" s="311"/>
      <c r="AR92" s="198">
        <f>IFERROR(VLOOKUP(J92,Аркуш4!H:M,3,FALSE),0)</f>
        <v>8</v>
      </c>
      <c r="AS92" s="198">
        <f>IFERROR(VLOOKUP(J92,Аркуш4!H:M,4,FALSE),0)</f>
        <v>5</v>
      </c>
      <c r="AT92" s="198">
        <f>IFERROR(VLOOKUP(J92,Аркуш4!H:M,5,FALSE),0)</f>
        <v>18</v>
      </c>
      <c r="AU92" s="198">
        <f t="shared" si="8"/>
        <v>0.28294087499999998</v>
      </c>
      <c r="AV92" s="143">
        <f t="shared" si="9"/>
        <v>0.17341537499999998</v>
      </c>
    </row>
    <row r="93" spans="1:48" ht="46.5" hidden="1" customHeight="1" x14ac:dyDescent="0.2">
      <c r="A93" s="11"/>
      <c r="B93" s="25" t="s">
        <v>3637</v>
      </c>
      <c r="C93" s="26"/>
      <c r="D93" s="195"/>
      <c r="E93" s="196">
        <f t="shared" si="0"/>
        <v>0</v>
      </c>
      <c r="F93" s="26"/>
      <c r="G93" s="26"/>
      <c r="H93" s="26" t="s">
        <v>2538</v>
      </c>
      <c r="I93" s="26" t="s">
        <v>3638</v>
      </c>
      <c r="J93" s="27">
        <v>171969</v>
      </c>
      <c r="K93" s="27">
        <v>60</v>
      </c>
      <c r="L93" s="298">
        <v>17624</v>
      </c>
      <c r="M93" s="27">
        <v>28462</v>
      </c>
      <c r="N93" s="27">
        <v>1</v>
      </c>
      <c r="O93" s="26" t="s">
        <v>3446</v>
      </c>
      <c r="P93" s="26" t="s">
        <v>2540</v>
      </c>
      <c r="Q93" s="299">
        <f t="shared" si="1"/>
        <v>23</v>
      </c>
      <c r="R93" s="26">
        <f t="shared" si="2"/>
        <v>10.028</v>
      </c>
      <c r="S93" s="26"/>
      <c r="T93" s="30">
        <v>23</v>
      </c>
      <c r="U93" s="27" t="str">
        <f>VLOOKUP(J93,Аркуш4!V:W,2,FALSE)</f>
        <v>Спа-Джакузі</v>
      </c>
      <c r="V93" s="27">
        <v>1</v>
      </c>
      <c r="W93" s="313" t="s">
        <v>3636</v>
      </c>
      <c r="X93" s="314">
        <v>14</v>
      </c>
      <c r="Y93" s="197" t="s">
        <v>3435</v>
      </c>
      <c r="Z93" s="197">
        <v>1</v>
      </c>
      <c r="AA93" s="198">
        <f>IFERROR(VLOOKUP(J93,Аркуш4!H:M,6,FALSE),0)</f>
        <v>5</v>
      </c>
      <c r="AB93" s="198">
        <f t="shared" si="17"/>
        <v>14</v>
      </c>
      <c r="AC93" s="198">
        <v>0.43634421600000001</v>
      </c>
      <c r="AD93" s="197">
        <v>0.436</v>
      </c>
      <c r="AE93" s="198">
        <f t="shared" si="4"/>
        <v>6.1088190239999998</v>
      </c>
      <c r="AF93" s="303">
        <f t="shared" si="15"/>
        <v>15</v>
      </c>
      <c r="AG93" s="304">
        <v>16</v>
      </c>
      <c r="AH93" s="304">
        <v>16</v>
      </c>
      <c r="AI93" s="305">
        <f t="shared" si="6"/>
        <v>6.5451632399999999</v>
      </c>
      <c r="AJ93" s="306">
        <f t="shared" si="7"/>
        <v>6.9815074560000001</v>
      </c>
      <c r="AK93" s="198">
        <f>IFERROR(VLOOKUP(J93,Аркуш4!O:Q,2,FALSE),0)</f>
        <v>0</v>
      </c>
      <c r="AL93" s="198">
        <f>IFERROR(VLOOKUP(J93,Аркуш4!O:Q,3,FALSE),0)</f>
        <v>1</v>
      </c>
      <c r="AM93" s="307" t="str">
        <f>IFERROR(VLOOKUP(J93,Аркуш4!S:T,2,FALSE),"")</f>
        <v/>
      </c>
      <c r="AN93" s="317"/>
      <c r="AO93" s="309"/>
      <c r="AP93" s="310"/>
      <c r="AQ93" s="311"/>
      <c r="AR93" s="198">
        <f>IFERROR(VLOOKUP(J93,Аркуш4!H:M,3,FALSE),0)</f>
        <v>3</v>
      </c>
      <c r="AS93" s="198">
        <f>IFERROR(VLOOKUP(J93,Аркуш4!H:M,4,FALSE),0)</f>
        <v>4</v>
      </c>
      <c r="AT93" s="198">
        <f>IFERROR(VLOOKUP(J93,Аркуш4!H:M,5,FALSE),0)</f>
        <v>4</v>
      </c>
      <c r="AU93" s="198">
        <f t="shared" si="8"/>
        <v>5.2361305920000003</v>
      </c>
      <c r="AV93" s="143">
        <f t="shared" si="9"/>
        <v>2.18172108</v>
      </c>
    </row>
    <row r="94" spans="1:48" ht="46.5" customHeight="1" x14ac:dyDescent="0.2">
      <c r="A94" s="11"/>
      <c r="B94" s="25" t="s">
        <v>2561</v>
      </c>
      <c r="C94" s="26"/>
      <c r="D94" s="195">
        <f>VLOOKUP(J94,Аркуш4!Y:Z,2,FALSE)</f>
        <v>295</v>
      </c>
      <c r="E94" s="196">
        <f t="shared" si="0"/>
        <v>1.24674375</v>
      </c>
      <c r="F94" s="26"/>
      <c r="G94" s="26"/>
      <c r="H94" s="26" t="s">
        <v>2546</v>
      </c>
      <c r="I94" s="26" t="s">
        <v>2562</v>
      </c>
      <c r="J94" s="27">
        <v>167114</v>
      </c>
      <c r="K94" s="27">
        <v>56</v>
      </c>
      <c r="L94" s="27">
        <v>124</v>
      </c>
      <c r="M94" s="27">
        <v>28020</v>
      </c>
      <c r="N94" s="26"/>
      <c r="O94" s="26" t="s">
        <v>3433</v>
      </c>
      <c r="P94" s="26" t="s">
        <v>2540</v>
      </c>
      <c r="Q94" s="299">
        <f t="shared" si="1"/>
        <v>132</v>
      </c>
      <c r="R94" s="26">
        <f t="shared" si="2"/>
        <v>0.65999999999999992</v>
      </c>
      <c r="S94" s="26"/>
      <c r="T94" s="30">
        <v>22</v>
      </c>
      <c r="U94" s="27" t="str">
        <f>VLOOKUP(J94,Аркуш4!V:W,2,FALSE)</f>
        <v>Аксесуари</v>
      </c>
      <c r="V94" s="27">
        <v>4</v>
      </c>
      <c r="W94" s="329"/>
      <c r="X94" s="199" t="s">
        <v>3564</v>
      </c>
      <c r="Y94" s="199" t="s">
        <v>3564</v>
      </c>
      <c r="Z94" s="199">
        <v>6</v>
      </c>
      <c r="AA94" s="302">
        <f>IFERROR(VLOOKUP(J94,Аркуш4!H:M,6,FALSE),0)</f>
        <v>117</v>
      </c>
      <c r="AB94" s="327">
        <f>Q94</f>
        <v>132</v>
      </c>
      <c r="AC94" s="198">
        <v>4.22625E-3</v>
      </c>
      <c r="AD94" s="197">
        <v>0.03</v>
      </c>
      <c r="AE94" s="198">
        <f t="shared" si="4"/>
        <v>0.55786499999999994</v>
      </c>
      <c r="AF94" s="324">
        <f t="shared" si="15"/>
        <v>0</v>
      </c>
      <c r="AG94" s="326">
        <v>0</v>
      </c>
      <c r="AH94" s="304">
        <v>0</v>
      </c>
      <c r="AI94" s="305">
        <f t="shared" si="6"/>
        <v>0</v>
      </c>
      <c r="AJ94" s="306">
        <f t="shared" si="7"/>
        <v>0</v>
      </c>
      <c r="AK94" s="198">
        <f>IFERROR(VLOOKUP(J94,Аркуш4!O:Q,2,FALSE),0)</f>
        <v>1</v>
      </c>
      <c r="AL94" s="198">
        <f>IFERROR(VLOOKUP(J94,Аркуш4!O:Q,3,FALSE),0)</f>
        <v>3</v>
      </c>
      <c r="AM94" s="307" t="str">
        <f>IFERROR(VLOOKUP(J94,Аркуш4!S:T,2,FALSE),"")</f>
        <v/>
      </c>
      <c r="AN94" s="317"/>
      <c r="AO94" s="309"/>
      <c r="AP94" s="310"/>
      <c r="AQ94" s="311"/>
      <c r="AR94" s="198">
        <f>IFERROR(VLOOKUP(J94,Аркуш4!H:M,3,FALSE),0)</f>
        <v>23</v>
      </c>
      <c r="AS94" s="198">
        <f>IFERROR(VLOOKUP(J94,Аркуш4!H:M,4,FALSE),0)</f>
        <v>7</v>
      </c>
      <c r="AT94" s="198">
        <f>IFERROR(VLOOKUP(J94,Аркуш4!H:M,5,FALSE),0)</f>
        <v>24</v>
      </c>
      <c r="AU94" s="198">
        <f t="shared" si="8"/>
        <v>0.24512249999999999</v>
      </c>
      <c r="AV94" s="143">
        <f t="shared" si="9"/>
        <v>0.49447124999999997</v>
      </c>
    </row>
    <row r="95" spans="1:48" ht="46.5" hidden="1" customHeight="1" x14ac:dyDescent="0.2">
      <c r="A95" s="11"/>
      <c r="B95" s="25" t="s">
        <v>3639</v>
      </c>
      <c r="C95" s="26"/>
      <c r="D95" s="195">
        <f>VLOOKUP(J95,Аркуш4!Y:Z,2,FALSE)</f>
        <v>11</v>
      </c>
      <c r="E95" s="196">
        <f t="shared" si="0"/>
        <v>0.17696250000000002</v>
      </c>
      <c r="F95" s="26" t="s">
        <v>2624</v>
      </c>
      <c r="G95" s="26" t="s">
        <v>3640</v>
      </c>
      <c r="H95" s="26" t="s">
        <v>2538</v>
      </c>
      <c r="I95" s="26" t="s">
        <v>3641</v>
      </c>
      <c r="J95" s="27">
        <v>167895</v>
      </c>
      <c r="K95" s="27">
        <v>25</v>
      </c>
      <c r="L95" s="27">
        <v>283</v>
      </c>
      <c r="M95" s="27">
        <v>66810</v>
      </c>
      <c r="N95" s="26"/>
      <c r="O95" s="26" t="s">
        <v>3433</v>
      </c>
      <c r="P95" s="26" t="s">
        <v>2540</v>
      </c>
      <c r="Q95" s="299">
        <f t="shared" si="1"/>
        <v>66</v>
      </c>
      <c r="R95" s="26">
        <f t="shared" si="2"/>
        <v>1.1879999999999999</v>
      </c>
      <c r="S95" s="26"/>
      <c r="T95" s="30">
        <v>22</v>
      </c>
      <c r="U95" s="27" t="str">
        <f>VLOOKUP(J95,Аркуш4!V:W,2,FALSE)</f>
        <v>Меблі</v>
      </c>
      <c r="V95" s="27">
        <v>19</v>
      </c>
      <c r="W95" s="313" t="s">
        <v>3642</v>
      </c>
      <c r="X95" s="314">
        <v>15</v>
      </c>
      <c r="Y95" s="314" t="s">
        <v>3439</v>
      </c>
      <c r="Z95" s="197">
        <v>3</v>
      </c>
      <c r="AA95" s="198">
        <f>IFERROR(VLOOKUP(J95,Аркуш4!H:M,6,FALSE),0)</f>
        <v>6</v>
      </c>
      <c r="AB95" s="198">
        <f t="shared" ref="AB95:AB98" si="18">IF(Y95="шт",X95,IF(Y95="ящ",X95*Z95,""))</f>
        <v>45</v>
      </c>
      <c r="AC95" s="198">
        <v>1.6087500000000001E-2</v>
      </c>
      <c r="AD95" s="197">
        <v>5.3999999999999999E-2</v>
      </c>
      <c r="AE95" s="198">
        <f t="shared" si="4"/>
        <v>0.72393750000000001</v>
      </c>
      <c r="AF95" s="303">
        <f t="shared" si="15"/>
        <v>54</v>
      </c>
      <c r="AG95" s="315">
        <v>54</v>
      </c>
      <c r="AH95" s="304">
        <v>18</v>
      </c>
      <c r="AI95" s="305">
        <f t="shared" si="6"/>
        <v>0.86872500000000008</v>
      </c>
      <c r="AJ95" s="306">
        <f t="shared" si="7"/>
        <v>0.86872500000000008</v>
      </c>
      <c r="AK95" s="198">
        <f>IFERROR(VLOOKUP(J95,Аркуш4!O:Q,2,FALSE),0)</f>
        <v>18</v>
      </c>
      <c r="AL95" s="198">
        <f>IFERROR(VLOOKUP(J95,Аркуш4!O:Q,3,FALSE),0)</f>
        <v>2</v>
      </c>
      <c r="AM95" s="307" t="str">
        <f>IFERROR(VLOOKUP(J95,Аркуш4!S:T,2,FALSE),"")</f>
        <v/>
      </c>
      <c r="AN95" s="317"/>
      <c r="AO95" s="309"/>
      <c r="AP95" s="310"/>
      <c r="AQ95" s="311"/>
      <c r="AR95" s="198">
        <f>IFERROR(VLOOKUP(J95,Аркуш4!H:M,3,FALSE),0)</f>
        <v>7</v>
      </c>
      <c r="AS95" s="198">
        <f>IFERROR(VLOOKUP(J95,Аркуш4!H:M,4,FALSE),0)</f>
        <v>5</v>
      </c>
      <c r="AT95" s="198">
        <f>IFERROR(VLOOKUP(J95,Аркуш4!H:M,5,FALSE),0)</f>
        <v>4</v>
      </c>
      <c r="AU95" s="198">
        <f t="shared" si="8"/>
        <v>0.57915000000000005</v>
      </c>
      <c r="AV95" s="143">
        <f t="shared" si="9"/>
        <v>9.6525E-2</v>
      </c>
    </row>
    <row r="96" spans="1:48" ht="46.5" hidden="1" customHeight="1" x14ac:dyDescent="0.2">
      <c r="A96" s="11"/>
      <c r="B96" s="25" t="s">
        <v>3643</v>
      </c>
      <c r="C96" s="26"/>
      <c r="D96" s="195">
        <f>VLOOKUP(J96,Аркуш4!Y:Z,2,FALSE)</f>
        <v>45</v>
      </c>
      <c r="E96" s="196">
        <f t="shared" si="0"/>
        <v>0.54634500000000008</v>
      </c>
      <c r="F96" s="26"/>
      <c r="G96" s="26"/>
      <c r="H96" s="26" t="s">
        <v>2538</v>
      </c>
      <c r="I96" s="26"/>
      <c r="J96" s="27">
        <v>169030</v>
      </c>
      <c r="K96" s="27">
        <v>29</v>
      </c>
      <c r="L96" s="27">
        <v>159</v>
      </c>
      <c r="M96" s="27">
        <v>64102</v>
      </c>
      <c r="N96" s="27">
        <v>1</v>
      </c>
      <c r="O96" s="26" t="s">
        <v>3433</v>
      </c>
      <c r="P96" s="26" t="s">
        <v>2540</v>
      </c>
      <c r="Q96" s="299">
        <f t="shared" si="1"/>
        <v>60</v>
      </c>
      <c r="R96" s="26">
        <f t="shared" si="2"/>
        <v>0.74</v>
      </c>
      <c r="S96" s="26"/>
      <c r="T96" s="30">
        <v>20</v>
      </c>
      <c r="U96" s="27" t="str">
        <f>VLOOKUP(J96,Аркуш4!V:W,2,FALSE)</f>
        <v>Меблі</v>
      </c>
      <c r="V96" s="27">
        <v>26</v>
      </c>
      <c r="W96" s="313" t="s">
        <v>3554</v>
      </c>
      <c r="X96" s="314">
        <v>10</v>
      </c>
      <c r="Y96" s="314" t="s">
        <v>3439</v>
      </c>
      <c r="Z96" s="197">
        <v>3</v>
      </c>
      <c r="AA96" s="198">
        <f>IFERROR(VLOOKUP(J96,Аркуш4!H:M,6,FALSE),0)</f>
        <v>13</v>
      </c>
      <c r="AB96" s="198">
        <f t="shared" si="18"/>
        <v>30</v>
      </c>
      <c r="AC96" s="198">
        <v>1.2141000000000001E-2</v>
      </c>
      <c r="AD96" s="197">
        <v>3.6999999999999998E-2</v>
      </c>
      <c r="AE96" s="198">
        <f t="shared" si="4"/>
        <v>0.36423</v>
      </c>
      <c r="AF96" s="303">
        <f t="shared" si="15"/>
        <v>13</v>
      </c>
      <c r="AG96" s="315">
        <v>13</v>
      </c>
      <c r="AH96" s="304">
        <v>4</v>
      </c>
      <c r="AI96" s="305">
        <f t="shared" si="6"/>
        <v>0.157833</v>
      </c>
      <c r="AJ96" s="306">
        <f t="shared" si="7"/>
        <v>0.157833</v>
      </c>
      <c r="AK96" s="198">
        <f>IFERROR(VLOOKUP(J96,Аркуш4!O:Q,2,FALSE),0)</f>
        <v>20</v>
      </c>
      <c r="AL96" s="198">
        <f>IFERROR(VLOOKUP(J96,Аркуш4!O:Q,3,FALSE),0)</f>
        <v>8</v>
      </c>
      <c r="AM96" s="307" t="str">
        <f>IFERROR(VLOOKUP(J96,Аркуш4!S:T,2,FALSE),"")</f>
        <v/>
      </c>
      <c r="AN96" s="317"/>
      <c r="AO96" s="309"/>
      <c r="AP96" s="310"/>
      <c r="AQ96" s="311"/>
      <c r="AR96" s="198">
        <f>IFERROR(VLOOKUP(J96,Аркуш4!H:M,3,FALSE),0)</f>
        <v>1</v>
      </c>
      <c r="AS96" s="198">
        <f>IFERROR(VLOOKUP(J96,Аркуш4!H:M,4,FALSE),0)</f>
        <v>0</v>
      </c>
      <c r="AT96" s="198">
        <f>IFERROR(VLOOKUP(J96,Аркуш4!H:M,5,FALSE),0)</f>
        <v>2</v>
      </c>
      <c r="AU96" s="198">
        <f t="shared" si="8"/>
        <v>0.37637100000000001</v>
      </c>
      <c r="AV96" s="143">
        <f t="shared" si="9"/>
        <v>0.157833</v>
      </c>
    </row>
    <row r="97" spans="1:48" ht="46.5" hidden="1" customHeight="1" x14ac:dyDescent="0.2">
      <c r="A97" s="11"/>
      <c r="B97" s="25" t="s">
        <v>3644</v>
      </c>
      <c r="C97" s="26"/>
      <c r="D97" s="195">
        <f>VLOOKUP(J97,Аркуш4!Y:Z,2,FALSE)</f>
        <v>48</v>
      </c>
      <c r="E97" s="196">
        <f t="shared" si="0"/>
        <v>3.3284159999999998</v>
      </c>
      <c r="F97" s="26" t="s">
        <v>2624</v>
      </c>
      <c r="G97" s="26"/>
      <c r="H97" s="26" t="s">
        <v>2538</v>
      </c>
      <c r="I97" s="26" t="s">
        <v>3645</v>
      </c>
      <c r="J97" s="27">
        <v>169027</v>
      </c>
      <c r="K97" s="27">
        <v>93</v>
      </c>
      <c r="L97" s="298">
        <v>1925</v>
      </c>
      <c r="M97" s="27">
        <v>28051</v>
      </c>
      <c r="N97" s="26"/>
      <c r="O97" s="26" t="s">
        <v>3433</v>
      </c>
      <c r="P97" s="26" t="s">
        <v>2540</v>
      </c>
      <c r="Q97" s="299">
        <f t="shared" si="1"/>
        <v>40</v>
      </c>
      <c r="R97" s="26">
        <f t="shared" si="2"/>
        <v>3.04</v>
      </c>
      <c r="S97" s="26"/>
      <c r="T97" s="30">
        <v>20</v>
      </c>
      <c r="U97" s="27" t="str">
        <f>VLOOKUP(J97,Аркуш4!V:W,2,FALSE)</f>
        <v>Аксесуари</v>
      </c>
      <c r="V97" s="27">
        <v>4</v>
      </c>
      <c r="W97" s="300" t="s">
        <v>3646</v>
      </c>
      <c r="X97" s="301">
        <v>50</v>
      </c>
      <c r="Y97" s="301" t="s">
        <v>3439</v>
      </c>
      <c r="Z97" s="199">
        <v>2</v>
      </c>
      <c r="AA97" s="302">
        <f>IFERROR(VLOOKUP(J97,Аркуш4!H:M,6,FALSE),0)</f>
        <v>42</v>
      </c>
      <c r="AB97" s="302">
        <f t="shared" si="18"/>
        <v>100</v>
      </c>
      <c r="AC97" s="198">
        <v>6.9342000000000001E-2</v>
      </c>
      <c r="AD97" s="197">
        <v>0.152</v>
      </c>
      <c r="AE97" s="198">
        <f t="shared" si="4"/>
        <v>6.9341999999999997</v>
      </c>
      <c r="AF97" s="322">
        <f t="shared" si="15"/>
        <v>40</v>
      </c>
      <c r="AG97" s="323">
        <v>40</v>
      </c>
      <c r="AH97" s="304">
        <v>20</v>
      </c>
      <c r="AI97" s="305">
        <f t="shared" si="6"/>
        <v>2.7736800000000001</v>
      </c>
      <c r="AJ97" s="306">
        <f t="shared" si="7"/>
        <v>2.7736800000000001</v>
      </c>
      <c r="AK97" s="198">
        <f>IFERROR(VLOOKUP(J97,Аркуш4!O:Q,2,FALSE),0)</f>
        <v>3</v>
      </c>
      <c r="AL97" s="198">
        <f>IFERROR(VLOOKUP(J97,Аркуш4!O:Q,3,FALSE),0)</f>
        <v>1</v>
      </c>
      <c r="AM97" s="307" t="str">
        <f>IFERROR(VLOOKUP(J97,Аркуш4!S:T,2,FALSE),"")</f>
        <v/>
      </c>
      <c r="AN97" s="312">
        <v>20</v>
      </c>
      <c r="AO97" s="309"/>
      <c r="AP97" s="310"/>
      <c r="AQ97" s="311"/>
      <c r="AR97" s="198">
        <f>IFERROR(VLOOKUP(J97,Аркуш4!H:M,3,FALSE),0)</f>
        <v>8</v>
      </c>
      <c r="AS97" s="198">
        <f>IFERROR(VLOOKUP(J97,Аркуш4!H:M,4,FALSE),0)</f>
        <v>13</v>
      </c>
      <c r="AT97" s="198">
        <f>IFERROR(VLOOKUP(J97,Аркуш4!H:M,5,FALSE),0)</f>
        <v>17</v>
      </c>
      <c r="AU97" s="198">
        <f t="shared" si="8"/>
        <v>2.9123640000000002</v>
      </c>
      <c r="AV97" s="143">
        <f t="shared" si="9"/>
        <v>2.9123640000000002</v>
      </c>
    </row>
    <row r="98" spans="1:48" ht="46.5" hidden="1" customHeight="1" x14ac:dyDescent="0.2">
      <c r="A98" s="11"/>
      <c r="B98" s="25" t="s">
        <v>3647</v>
      </c>
      <c r="C98" s="26"/>
      <c r="D98" s="195"/>
      <c r="E98" s="196">
        <f t="shared" si="0"/>
        <v>0</v>
      </c>
      <c r="F98" s="26"/>
      <c r="G98" s="26"/>
      <c r="H98" s="26" t="s">
        <v>2546</v>
      </c>
      <c r="I98" s="26" t="s">
        <v>3648</v>
      </c>
      <c r="J98" s="27">
        <v>167416</v>
      </c>
      <c r="K98" s="27">
        <v>28</v>
      </c>
      <c r="L98" s="298">
        <v>1364</v>
      </c>
      <c r="M98" s="27">
        <v>68324</v>
      </c>
      <c r="N98" s="27">
        <v>1</v>
      </c>
      <c r="O98" s="26" t="s">
        <v>3446</v>
      </c>
      <c r="P98" s="26" t="s">
        <v>2540</v>
      </c>
      <c r="Q98" s="299">
        <f t="shared" si="1"/>
        <v>20</v>
      </c>
      <c r="R98" s="26">
        <f t="shared" si="2"/>
        <v>2.02</v>
      </c>
      <c r="S98" s="26"/>
      <c r="T98" s="30">
        <v>20</v>
      </c>
      <c r="U98" s="27" t="str">
        <f>VLOOKUP(J98,Аркуш4!V:W,2,FALSE)</f>
        <v>Туризм</v>
      </c>
      <c r="V98" s="27"/>
      <c r="W98" s="313" t="s">
        <v>3614</v>
      </c>
      <c r="X98" s="314">
        <v>10</v>
      </c>
      <c r="Y98" s="314" t="s">
        <v>3439</v>
      </c>
      <c r="Z98" s="197">
        <v>1</v>
      </c>
      <c r="AA98" s="198">
        <f>IFERROR(VLOOKUP(J98,Аркуш4!H:M,6,FALSE),0)</f>
        <v>9</v>
      </c>
      <c r="AB98" s="198">
        <f t="shared" si="18"/>
        <v>10</v>
      </c>
      <c r="AC98" s="198">
        <v>9.8332000000000003E-2</v>
      </c>
      <c r="AD98" s="197">
        <v>0.10100000000000001</v>
      </c>
      <c r="AE98" s="198">
        <f t="shared" si="4"/>
        <v>0.98331999999999997</v>
      </c>
      <c r="AF98" s="303">
        <f t="shared" si="15"/>
        <v>10</v>
      </c>
      <c r="AG98" s="315">
        <v>10</v>
      </c>
      <c r="AH98" s="304">
        <v>10</v>
      </c>
      <c r="AI98" s="305">
        <f t="shared" si="6"/>
        <v>0.98331999999999997</v>
      </c>
      <c r="AJ98" s="306">
        <f t="shared" si="7"/>
        <v>0.98331999999999997</v>
      </c>
      <c r="AK98" s="198">
        <f>IFERROR(VLOOKUP(J98,Аркуш4!O:Q,2,FALSE),0)</f>
        <v>0</v>
      </c>
      <c r="AL98" s="198">
        <f>IFERROR(VLOOKUP(J98,Аркуш4!O:Q,3,FALSE),0)</f>
        <v>0</v>
      </c>
      <c r="AM98" s="307" t="str">
        <f>IFERROR(VLOOKUP(J98,Аркуш4!S:T,2,FALSE),"")</f>
        <v/>
      </c>
      <c r="AN98" s="317"/>
      <c r="AO98" s="309"/>
      <c r="AP98" s="310"/>
      <c r="AQ98" s="311"/>
      <c r="AR98" s="198">
        <f>IFERROR(VLOOKUP(J98,Аркуш4!H:M,3,FALSE),0)</f>
        <v>1</v>
      </c>
      <c r="AS98" s="198">
        <f>IFERROR(VLOOKUP(J98,Аркуш4!H:M,4,FALSE),0)</f>
        <v>0</v>
      </c>
      <c r="AT98" s="198">
        <f>IFERROR(VLOOKUP(J98,Аркуш4!H:M,5,FALSE),0)</f>
        <v>0</v>
      </c>
      <c r="AU98" s="198">
        <f t="shared" si="8"/>
        <v>9.8332000000000003E-2</v>
      </c>
      <c r="AV98" s="143">
        <f t="shared" si="9"/>
        <v>0.884988</v>
      </c>
    </row>
    <row r="99" spans="1:48" ht="46.5" hidden="1" customHeight="1" x14ac:dyDescent="0.2">
      <c r="A99" s="11"/>
      <c r="B99" s="25" t="s">
        <v>3649</v>
      </c>
      <c r="C99" s="26"/>
      <c r="D99" s="195"/>
      <c r="E99" s="196">
        <f t="shared" si="0"/>
        <v>0</v>
      </c>
      <c r="F99" s="26"/>
      <c r="G99" s="26"/>
      <c r="H99" s="26" t="s">
        <v>2538</v>
      </c>
      <c r="I99" s="26" t="s">
        <v>3650</v>
      </c>
      <c r="J99" s="27">
        <v>167910</v>
      </c>
      <c r="K99" s="27">
        <v>25</v>
      </c>
      <c r="L99" s="27">
        <v>495</v>
      </c>
      <c r="M99" s="27">
        <v>67770</v>
      </c>
      <c r="N99" s="26"/>
      <c r="O99" s="26" t="s">
        <v>3446</v>
      </c>
      <c r="P99" s="26" t="s">
        <v>2540</v>
      </c>
      <c r="Q99" s="299">
        <f t="shared" si="1"/>
        <v>40</v>
      </c>
      <c r="R99" s="26">
        <f t="shared" si="2"/>
        <v>1.42</v>
      </c>
      <c r="S99" s="26"/>
      <c r="T99" s="30">
        <v>20</v>
      </c>
      <c r="U99" s="27" t="str">
        <f>VLOOKUP(J99,Аркуш4!V:W,2,FALSE)</f>
        <v>Меблі</v>
      </c>
      <c r="V99" s="27">
        <v>37</v>
      </c>
      <c r="W99" s="329"/>
      <c r="X99" s="199" t="s">
        <v>3564</v>
      </c>
      <c r="Y99" s="199" t="s">
        <v>3564</v>
      </c>
      <c r="Z99" s="199">
        <v>2</v>
      </c>
      <c r="AA99" s="302">
        <f>IFERROR(VLOOKUP(J99,Аркуш4!H:M,6,FALSE),0)</f>
        <v>8</v>
      </c>
      <c r="AB99" s="327">
        <f>Q99</f>
        <v>40</v>
      </c>
      <c r="AC99" s="198">
        <v>2.9929999999999998E-2</v>
      </c>
      <c r="AD99" s="197">
        <v>7.0999999999999994E-2</v>
      </c>
      <c r="AE99" s="198">
        <f t="shared" si="4"/>
        <v>1.1972</v>
      </c>
      <c r="AF99" s="322">
        <f t="shared" si="15"/>
        <v>40</v>
      </c>
      <c r="AG99" s="337">
        <v>40</v>
      </c>
      <c r="AH99" s="304">
        <v>20</v>
      </c>
      <c r="AI99" s="305">
        <f t="shared" si="6"/>
        <v>1.1972</v>
      </c>
      <c r="AJ99" s="306">
        <f t="shared" si="7"/>
        <v>1.1972</v>
      </c>
      <c r="AK99" s="198">
        <f>IFERROR(VLOOKUP(J99,Аркуш4!O:Q,2,FALSE),0)</f>
        <v>32</v>
      </c>
      <c r="AL99" s="198">
        <f>IFERROR(VLOOKUP(J99,Аркуш4!O:Q,3,FALSE),0)</f>
        <v>7</v>
      </c>
      <c r="AM99" s="307" t="str">
        <f>IFERROR(VLOOKUP(J99,Аркуш4!S:T,2,FALSE),"")</f>
        <v/>
      </c>
      <c r="AN99" s="308">
        <v>20</v>
      </c>
      <c r="AO99" s="309"/>
      <c r="AP99" s="310"/>
      <c r="AQ99" s="311"/>
      <c r="AR99" s="198">
        <f>IFERROR(VLOOKUP(J99,Аркуш4!H:M,3,FALSE),0)</f>
        <v>8</v>
      </c>
      <c r="AS99" s="198">
        <f>IFERROR(VLOOKUP(J99,Аркуш4!H:M,4,FALSE),0)</f>
        <v>2</v>
      </c>
      <c r="AT99" s="198">
        <f>IFERROR(VLOOKUP(J99,Аркуш4!H:M,5,FALSE),0)</f>
        <v>7</v>
      </c>
      <c r="AU99" s="198">
        <f t="shared" si="8"/>
        <v>1.6760799999999998</v>
      </c>
      <c r="AV99" s="143">
        <f t="shared" si="9"/>
        <v>0.23943999999999999</v>
      </c>
    </row>
    <row r="100" spans="1:48" ht="46.5" hidden="1" customHeight="1" x14ac:dyDescent="0.2">
      <c r="A100" s="11"/>
      <c r="B100" s="25" t="s">
        <v>3651</v>
      </c>
      <c r="C100" s="26"/>
      <c r="D100" s="195">
        <f>VLOOKUP(J100,Аркуш4!Y:Z,2,FALSE)</f>
        <v>48</v>
      </c>
      <c r="E100" s="196">
        <f t="shared" si="0"/>
        <v>0.42940800000000001</v>
      </c>
      <c r="F100" s="26"/>
      <c r="G100" s="26"/>
      <c r="H100" s="26" t="s">
        <v>2538</v>
      </c>
      <c r="I100" s="26"/>
      <c r="J100" s="27">
        <v>170422</v>
      </c>
      <c r="K100" s="27">
        <v>20</v>
      </c>
      <c r="L100" s="27">
        <v>106</v>
      </c>
      <c r="M100" s="27">
        <v>64141</v>
      </c>
      <c r="N100" s="26"/>
      <c r="O100" s="26" t="s">
        <v>3433</v>
      </c>
      <c r="P100" s="26" t="s">
        <v>2540</v>
      </c>
      <c r="Q100" s="299">
        <f t="shared" si="1"/>
        <v>80</v>
      </c>
      <c r="R100" s="26">
        <f t="shared" si="2"/>
        <v>0.85999999999999988</v>
      </c>
      <c r="S100" s="26"/>
      <c r="T100" s="30">
        <v>20</v>
      </c>
      <c r="U100" s="27" t="str">
        <f>VLOOKUP(J100,Аркуш4!V:W,2,FALSE)</f>
        <v>Меблі</v>
      </c>
      <c r="V100" s="27"/>
      <c r="W100" s="300" t="s">
        <v>3652</v>
      </c>
      <c r="X100" s="301">
        <v>14</v>
      </c>
      <c r="Y100" s="301" t="s">
        <v>3439</v>
      </c>
      <c r="Z100" s="199">
        <v>4</v>
      </c>
      <c r="AA100" s="302">
        <f>IFERROR(VLOOKUP(J100,Аркуш4!H:M,6,FALSE),0)</f>
        <v>16</v>
      </c>
      <c r="AB100" s="302">
        <f t="shared" ref="AB100:AB104" si="19">IF(Y100="шт",X100,IF(Y100="ящ",X100*Z100,""))</f>
        <v>56</v>
      </c>
      <c r="AC100" s="198">
        <v>8.9460000000000008E-3</v>
      </c>
      <c r="AD100" s="197">
        <v>4.2999999999999997E-2</v>
      </c>
      <c r="AE100" s="198">
        <f t="shared" si="4"/>
        <v>0.50097600000000009</v>
      </c>
      <c r="AF100" s="303">
        <f t="shared" si="15"/>
        <v>8</v>
      </c>
      <c r="AG100" s="338">
        <v>8</v>
      </c>
      <c r="AH100" s="304">
        <v>2</v>
      </c>
      <c r="AI100" s="305">
        <f t="shared" si="6"/>
        <v>7.1568000000000007E-2</v>
      </c>
      <c r="AJ100" s="306">
        <f t="shared" si="7"/>
        <v>7.1568000000000007E-2</v>
      </c>
      <c r="AK100" s="198">
        <f>IFERROR(VLOOKUP(J100,Аркуш4!O:Q,2,FALSE),0)</f>
        <v>0</v>
      </c>
      <c r="AL100" s="198">
        <f>IFERROR(VLOOKUP(J100,Аркуш4!O:Q,3,FALSE),0)</f>
        <v>0</v>
      </c>
      <c r="AM100" s="307" t="str">
        <f>IFERROR(VLOOKUP(J100,Аркуш4!S:T,2,FALSE),"")</f>
        <v/>
      </c>
      <c r="AN100" s="317"/>
      <c r="AO100" s="309"/>
      <c r="AP100" s="310"/>
      <c r="AQ100" s="311"/>
      <c r="AR100" s="198">
        <f>IFERROR(VLOOKUP(J100,Аркуш4!H:M,3,FALSE),0)</f>
        <v>7</v>
      </c>
      <c r="AS100" s="198">
        <f>IFERROR(VLOOKUP(J100,Аркуш4!H:M,4,FALSE),0)</f>
        <v>2</v>
      </c>
      <c r="AT100" s="198">
        <f>IFERROR(VLOOKUP(J100,Аркуш4!H:M,5,FALSE),0)</f>
        <v>9</v>
      </c>
      <c r="AU100" s="198">
        <f t="shared" si="8"/>
        <v>0.161028</v>
      </c>
      <c r="AV100" s="143">
        <f t="shared" si="9"/>
        <v>0.14313600000000001</v>
      </c>
    </row>
    <row r="101" spans="1:48" ht="46.5" hidden="1" customHeight="1" x14ac:dyDescent="0.2">
      <c r="A101" s="11"/>
      <c r="B101" s="25" t="s">
        <v>3653</v>
      </c>
      <c r="C101" s="26"/>
      <c r="D101" s="195"/>
      <c r="E101" s="196">
        <f t="shared" si="0"/>
        <v>0</v>
      </c>
      <c r="F101" s="26"/>
      <c r="G101" s="26"/>
      <c r="H101" s="26" t="s">
        <v>2538</v>
      </c>
      <c r="I101" s="26" t="s">
        <v>3648</v>
      </c>
      <c r="J101" s="27">
        <v>170806</v>
      </c>
      <c r="K101" s="27">
        <v>26</v>
      </c>
      <c r="L101" s="298">
        <v>1440</v>
      </c>
      <c r="M101" s="54">
        <v>68325</v>
      </c>
      <c r="N101" s="27">
        <v>3</v>
      </c>
      <c r="O101" s="26" t="s">
        <v>3446</v>
      </c>
      <c r="P101" s="26" t="s">
        <v>2540</v>
      </c>
      <c r="Q101" s="299">
        <f t="shared" si="1"/>
        <v>20</v>
      </c>
      <c r="R101" s="26">
        <f t="shared" si="2"/>
        <v>2.2600000000000002</v>
      </c>
      <c r="S101" s="26"/>
      <c r="T101" s="30">
        <v>20</v>
      </c>
      <c r="U101" s="27" t="str">
        <f>VLOOKUP(J101,Аркуш4!V:W,2,FALSE)</f>
        <v>Туризм</v>
      </c>
      <c r="V101" s="27"/>
      <c r="W101" s="313" t="s">
        <v>3554</v>
      </c>
      <c r="X101" s="314">
        <v>10</v>
      </c>
      <c r="Y101" s="314" t="s">
        <v>3439</v>
      </c>
      <c r="Z101" s="197">
        <v>1</v>
      </c>
      <c r="AA101" s="198">
        <f>IFERROR(VLOOKUP(J101,Аркуш4!H:M,6,FALSE),0)</f>
        <v>7</v>
      </c>
      <c r="AB101" s="198">
        <f t="shared" si="19"/>
        <v>10</v>
      </c>
      <c r="AC101" s="198">
        <v>0.112606</v>
      </c>
      <c r="AD101" s="197">
        <v>0.113</v>
      </c>
      <c r="AE101" s="198">
        <f t="shared" si="4"/>
        <v>1.1260600000000001</v>
      </c>
      <c r="AF101" s="303">
        <f t="shared" si="15"/>
        <v>10</v>
      </c>
      <c r="AG101" s="315">
        <v>10</v>
      </c>
      <c r="AH101" s="304">
        <v>10</v>
      </c>
      <c r="AI101" s="305">
        <f t="shared" si="6"/>
        <v>1.1260600000000001</v>
      </c>
      <c r="AJ101" s="306">
        <f t="shared" si="7"/>
        <v>1.1260600000000001</v>
      </c>
      <c r="AK101" s="198">
        <f>IFERROR(VLOOKUP(J101,Аркуш4!O:Q,2,FALSE),0)</f>
        <v>0</v>
      </c>
      <c r="AL101" s="198">
        <f>IFERROR(VLOOKUP(J101,Аркуш4!O:Q,3,FALSE),0)</f>
        <v>0</v>
      </c>
      <c r="AM101" s="307">
        <f>IFERROR(VLOOKUP(J101,Аркуш4!S:T,2,FALSE),"")</f>
        <v>145.71</v>
      </c>
      <c r="AN101" s="317"/>
      <c r="AO101" s="309"/>
      <c r="AP101" s="310"/>
      <c r="AQ101" s="311"/>
      <c r="AR101" s="198">
        <f>IFERROR(VLOOKUP(J101,Аркуш4!H:M,3,FALSE),0)</f>
        <v>2</v>
      </c>
      <c r="AS101" s="198">
        <f>IFERROR(VLOOKUP(J101,Аркуш4!H:M,4,FALSE),0)</f>
        <v>0</v>
      </c>
      <c r="AT101" s="198">
        <f>IFERROR(VLOOKUP(J101,Аркуш4!H:M,5,FALSE),0)</f>
        <v>3</v>
      </c>
      <c r="AU101" s="198">
        <f t="shared" si="8"/>
        <v>0.56303000000000003</v>
      </c>
      <c r="AV101" s="143">
        <f t="shared" si="9"/>
        <v>0.788242</v>
      </c>
    </row>
    <row r="102" spans="1:48" ht="46.5" hidden="1" customHeight="1" x14ac:dyDescent="0.2">
      <c r="A102" s="11"/>
      <c r="B102" s="25" t="s">
        <v>3654</v>
      </c>
      <c r="C102" s="26"/>
      <c r="D102" s="195">
        <f>VLOOKUP(J102,Аркуш4!Y:Z,2,FALSE)</f>
        <v>12</v>
      </c>
      <c r="E102" s="196">
        <f t="shared" si="0"/>
        <v>0.86259600000000003</v>
      </c>
      <c r="F102" s="26" t="s">
        <v>2624</v>
      </c>
      <c r="G102" s="26"/>
      <c r="H102" s="26" t="s">
        <v>2546</v>
      </c>
      <c r="I102" s="26" t="s">
        <v>3655</v>
      </c>
      <c r="J102" s="27">
        <v>172042</v>
      </c>
      <c r="K102" s="27">
        <v>30</v>
      </c>
      <c r="L102" s="298">
        <v>2129</v>
      </c>
      <c r="M102" s="28">
        <v>58612</v>
      </c>
      <c r="N102" s="26"/>
      <c r="O102" s="26" t="s">
        <v>3433</v>
      </c>
      <c r="P102" s="26" t="s">
        <v>2540</v>
      </c>
      <c r="Q102" s="299">
        <f t="shared" si="1"/>
        <v>20</v>
      </c>
      <c r="R102" s="26">
        <f t="shared" si="2"/>
        <v>1.44</v>
      </c>
      <c r="S102" s="26"/>
      <c r="T102" s="30">
        <v>20</v>
      </c>
      <c r="U102" s="27" t="str">
        <f>VLOOKUP(J102,Аркуш4!V:W,2,FALSE)</f>
        <v>Аксесуари</v>
      </c>
      <c r="V102" s="27"/>
      <c r="W102" s="313" t="s">
        <v>3656</v>
      </c>
      <c r="X102" s="314">
        <v>20</v>
      </c>
      <c r="Y102" s="314" t="s">
        <v>3439</v>
      </c>
      <c r="Z102" s="197">
        <v>1</v>
      </c>
      <c r="AA102" s="198">
        <f>IFERROR(VLOOKUP(J102,Аркуш4!H:M,6,FALSE),0)</f>
        <v>19</v>
      </c>
      <c r="AB102" s="198">
        <f t="shared" si="19"/>
        <v>20</v>
      </c>
      <c r="AC102" s="198">
        <v>7.1883000000000002E-2</v>
      </c>
      <c r="AD102" s="197">
        <v>7.1999999999999995E-2</v>
      </c>
      <c r="AE102" s="198">
        <f t="shared" si="4"/>
        <v>1.4376600000000002</v>
      </c>
      <c r="AF102" s="303">
        <f t="shared" si="15"/>
        <v>8</v>
      </c>
      <c r="AG102" s="315">
        <v>8</v>
      </c>
      <c r="AH102" s="304">
        <v>8</v>
      </c>
      <c r="AI102" s="305">
        <f t="shared" si="6"/>
        <v>0.57506400000000002</v>
      </c>
      <c r="AJ102" s="306">
        <f t="shared" si="7"/>
        <v>0.57506400000000002</v>
      </c>
      <c r="AK102" s="198">
        <f>IFERROR(VLOOKUP(J102,Аркуш4!O:Q,2,FALSE),0)</f>
        <v>0</v>
      </c>
      <c r="AL102" s="198">
        <f>IFERROR(VLOOKUP(J102,Аркуш4!O:Q,3,FALSE),0)</f>
        <v>0</v>
      </c>
      <c r="AM102" s="307" t="str">
        <f>IFERROR(VLOOKUP(J102,Аркуш4!S:T,2,FALSE),"")</f>
        <v/>
      </c>
      <c r="AN102" s="317"/>
      <c r="AO102" s="309"/>
      <c r="AP102" s="310"/>
      <c r="AQ102" s="311"/>
      <c r="AR102" s="198">
        <f>IFERROR(VLOOKUP(J102,Аркуш4!H:M,3,FALSE),0)</f>
        <v>5</v>
      </c>
      <c r="AS102" s="198">
        <f>IFERROR(VLOOKUP(J102,Аркуш4!H:M,4,FALSE),0)</f>
        <v>2</v>
      </c>
      <c r="AT102" s="198">
        <f>IFERROR(VLOOKUP(J102,Аркуш4!H:M,5,FALSE),0)</f>
        <v>6</v>
      </c>
      <c r="AU102" s="198">
        <f t="shared" si="8"/>
        <v>0.93447900000000006</v>
      </c>
      <c r="AV102" s="143">
        <f t="shared" si="9"/>
        <v>1.365777</v>
      </c>
    </row>
    <row r="103" spans="1:48" ht="46.5" hidden="1" customHeight="1" x14ac:dyDescent="0.2">
      <c r="A103" s="11"/>
      <c r="B103" s="25" t="s">
        <v>3657</v>
      </c>
      <c r="C103" s="26"/>
      <c r="D103" s="195"/>
      <c r="E103" s="196">
        <f t="shared" si="0"/>
        <v>0</v>
      </c>
      <c r="F103" s="26"/>
      <c r="G103" s="26"/>
      <c r="H103" s="26" t="s">
        <v>2538</v>
      </c>
      <c r="I103" s="26" t="s">
        <v>3658</v>
      </c>
      <c r="J103" s="27">
        <v>170395</v>
      </c>
      <c r="K103" s="27">
        <v>29</v>
      </c>
      <c r="L103" s="298">
        <v>7629</v>
      </c>
      <c r="M103" s="27">
        <v>26798</v>
      </c>
      <c r="N103" s="26"/>
      <c r="O103" s="26" t="s">
        <v>3446</v>
      </c>
      <c r="P103" s="26" t="s">
        <v>2540</v>
      </c>
      <c r="Q103" s="299">
        <f t="shared" si="1"/>
        <v>20</v>
      </c>
      <c r="R103" s="26">
        <f t="shared" si="2"/>
        <v>11.719999999999999</v>
      </c>
      <c r="S103" s="26"/>
      <c r="T103" s="30">
        <v>20</v>
      </c>
      <c r="U103" s="27" t="str">
        <f>VLOOKUP(J103,Аркуш4!V:W,2,FALSE)</f>
        <v>Каркасні</v>
      </c>
      <c r="V103" s="27">
        <v>1</v>
      </c>
      <c r="W103" s="300" t="s">
        <v>3659</v>
      </c>
      <c r="X103" s="301">
        <v>8</v>
      </c>
      <c r="Y103" s="199" t="s">
        <v>3435</v>
      </c>
      <c r="Z103" s="199">
        <v>1</v>
      </c>
      <c r="AA103" s="302">
        <f>IFERROR(VLOOKUP(J103,Аркуш4!H:M,6,FALSE),0)</f>
        <v>10</v>
      </c>
      <c r="AB103" s="302">
        <f t="shared" si="19"/>
        <v>8</v>
      </c>
      <c r="AC103" s="198">
        <v>0.58492500000000003</v>
      </c>
      <c r="AD103" s="197">
        <v>0.58599999999999997</v>
      </c>
      <c r="AE103" s="198">
        <f t="shared" si="4"/>
        <v>4.6794000000000002</v>
      </c>
      <c r="AF103" s="303">
        <f t="shared" si="15"/>
        <v>9</v>
      </c>
      <c r="AG103" s="320">
        <v>8</v>
      </c>
      <c r="AH103" s="304">
        <v>8</v>
      </c>
      <c r="AI103" s="305">
        <f t="shared" si="6"/>
        <v>5.2643250000000004</v>
      </c>
      <c r="AJ103" s="306">
        <f t="shared" si="7"/>
        <v>4.6794000000000002</v>
      </c>
      <c r="AK103" s="198">
        <f>IFERROR(VLOOKUP(J103,Аркуш4!O:Q,2,FALSE),0)</f>
        <v>1</v>
      </c>
      <c r="AL103" s="198">
        <f>IFERROR(VLOOKUP(J103,Аркуш4!O:Q,3,FALSE),0)</f>
        <v>0</v>
      </c>
      <c r="AM103" s="307" t="str">
        <f>IFERROR(VLOOKUP(J103,Аркуш4!S:T,2,FALSE),"")</f>
        <v/>
      </c>
      <c r="AN103" s="317"/>
      <c r="AO103" s="309"/>
      <c r="AP103" s="310"/>
      <c r="AQ103" s="311"/>
      <c r="AR103" s="198">
        <f>IFERROR(VLOOKUP(J103,Аркуш4!H:M,3,FALSE),0)</f>
        <v>1</v>
      </c>
      <c r="AS103" s="198">
        <f>IFERROR(VLOOKUP(J103,Аркуш4!H:M,4,FALSE),0)</f>
        <v>1</v>
      </c>
      <c r="AT103" s="198">
        <f>IFERROR(VLOOKUP(J103,Аркуш4!H:M,5,FALSE),0)</f>
        <v>1</v>
      </c>
      <c r="AU103" s="198">
        <f t="shared" si="8"/>
        <v>2.3397000000000001</v>
      </c>
      <c r="AV103" s="143">
        <f t="shared" si="9"/>
        <v>5.8492500000000005</v>
      </c>
    </row>
    <row r="104" spans="1:48" ht="46.5" customHeight="1" x14ac:dyDescent="0.2">
      <c r="A104" s="11"/>
      <c r="B104" s="25" t="s">
        <v>2563</v>
      </c>
      <c r="C104" s="26"/>
      <c r="D104" s="195">
        <f>VLOOKUP(J104,Аркуш4!Y:Z,2,FALSE)</f>
        <v>60</v>
      </c>
      <c r="E104" s="196">
        <f t="shared" si="0"/>
        <v>22.538879999999999</v>
      </c>
      <c r="F104" s="26" t="s">
        <v>2624</v>
      </c>
      <c r="G104" s="26"/>
      <c r="H104" s="26" t="s">
        <v>2538</v>
      </c>
      <c r="I104" s="26" t="s">
        <v>2564</v>
      </c>
      <c r="J104" s="27">
        <v>172515</v>
      </c>
      <c r="K104" s="27">
        <v>21</v>
      </c>
      <c r="L104" s="298">
        <v>2520</v>
      </c>
      <c r="M104" s="54">
        <v>28242</v>
      </c>
      <c r="N104" s="26"/>
      <c r="O104" s="26" t="s">
        <v>3433</v>
      </c>
      <c r="P104" s="26" t="s">
        <v>2540</v>
      </c>
      <c r="Q104" s="299">
        <f t="shared" si="1"/>
        <v>20</v>
      </c>
      <c r="R104" s="26">
        <f t="shared" si="2"/>
        <v>7.5600000000000005</v>
      </c>
      <c r="S104" s="26"/>
      <c r="T104" s="30">
        <v>20</v>
      </c>
      <c r="U104" s="27" t="str">
        <f>VLOOKUP(J104,Аркуш4!V:W,2,FALSE)</f>
        <v>Каркасні</v>
      </c>
      <c r="V104" s="27">
        <v>6</v>
      </c>
      <c r="W104" s="313" t="s">
        <v>3660</v>
      </c>
      <c r="X104" s="314">
        <v>75</v>
      </c>
      <c r="Y104" s="197" t="s">
        <v>3435</v>
      </c>
      <c r="Z104" s="197">
        <v>1</v>
      </c>
      <c r="AA104" s="198">
        <f>IFERROR(VLOOKUP(J104,Аркуш4!H:M,6,FALSE),0)</f>
        <v>34</v>
      </c>
      <c r="AB104" s="198">
        <f t="shared" si="19"/>
        <v>75</v>
      </c>
      <c r="AC104" s="198">
        <v>0.37564799999999998</v>
      </c>
      <c r="AD104" s="197">
        <v>0.378</v>
      </c>
      <c r="AE104" s="198">
        <f t="shared" si="4"/>
        <v>28.1736</v>
      </c>
      <c r="AF104" s="322">
        <f t="shared" si="15"/>
        <v>20</v>
      </c>
      <c r="AG104" s="328">
        <v>0</v>
      </c>
      <c r="AH104" s="304">
        <v>0</v>
      </c>
      <c r="AI104" s="305">
        <f t="shared" si="6"/>
        <v>7.5129599999999996</v>
      </c>
      <c r="AJ104" s="306">
        <f t="shared" si="7"/>
        <v>0</v>
      </c>
      <c r="AK104" s="198">
        <f>IFERROR(VLOOKUP(J104,Аркуш4!O:Q,2,FALSE),0)</f>
        <v>1</v>
      </c>
      <c r="AL104" s="198">
        <f>IFERROR(VLOOKUP(J104,Аркуш4!O:Q,3,FALSE),0)</f>
        <v>5</v>
      </c>
      <c r="AM104" s="307">
        <f>IFERROR(VLOOKUP(J104,Аркуш4!S:T,2,FALSE),"")</f>
        <v>371.65</v>
      </c>
      <c r="AN104" s="317"/>
      <c r="AO104" s="309"/>
      <c r="AP104" s="310"/>
      <c r="AQ104" s="311"/>
      <c r="AR104" s="198">
        <f>IFERROR(VLOOKUP(J104,Аркуш4!H:M,3,FALSE),0)</f>
        <v>4</v>
      </c>
      <c r="AS104" s="198">
        <f>IFERROR(VLOOKUP(J104,Аркуш4!H:M,4,FALSE),0)</f>
        <v>3</v>
      </c>
      <c r="AT104" s="198">
        <f>IFERROR(VLOOKUP(J104,Аркуш4!H:M,5,FALSE),0)</f>
        <v>19</v>
      </c>
      <c r="AU104" s="198">
        <f t="shared" si="8"/>
        <v>12.020735999999999</v>
      </c>
      <c r="AV104" s="143">
        <f t="shared" si="9"/>
        <v>12.772031999999999</v>
      </c>
    </row>
    <row r="105" spans="1:48" ht="46.5" hidden="1" customHeight="1" x14ac:dyDescent="0.2">
      <c r="A105" s="11"/>
      <c r="B105" s="25" t="s">
        <v>3661</v>
      </c>
      <c r="C105" s="26"/>
      <c r="D105" s="195">
        <f>VLOOKUP(J105,Аркуш4!Y:Z,2,FALSE)</f>
        <v>21</v>
      </c>
      <c r="E105" s="196">
        <f t="shared" si="0"/>
        <v>1.28899323</v>
      </c>
      <c r="F105" s="26"/>
      <c r="G105" s="26"/>
      <c r="H105" s="26" t="s">
        <v>2538</v>
      </c>
      <c r="I105" s="26" t="s">
        <v>3662</v>
      </c>
      <c r="J105" s="27">
        <v>171864</v>
      </c>
      <c r="K105" s="27">
        <v>51</v>
      </c>
      <c r="L105" s="298">
        <v>1646</v>
      </c>
      <c r="M105" s="27">
        <v>64490</v>
      </c>
      <c r="N105" s="26"/>
      <c r="O105" s="26" t="s">
        <v>3433</v>
      </c>
      <c r="P105" s="26" t="s">
        <v>2540</v>
      </c>
      <c r="Q105" s="299">
        <f t="shared" si="1"/>
        <v>20</v>
      </c>
      <c r="R105" s="26">
        <f t="shared" si="2"/>
        <v>1.3800000000000001</v>
      </c>
      <c r="S105" s="26"/>
      <c r="T105" s="30">
        <v>20</v>
      </c>
      <c r="U105" s="27" t="str">
        <f>VLOOKUP(J105,Аркуш4!V:W,2,FALSE)</f>
        <v>Меблі</v>
      </c>
      <c r="V105" s="27">
        <v>27</v>
      </c>
      <c r="W105" s="329"/>
      <c r="X105" s="199" t="s">
        <v>3564</v>
      </c>
      <c r="Y105" s="199" t="s">
        <v>3564</v>
      </c>
      <c r="Z105" s="199">
        <v>1</v>
      </c>
      <c r="AA105" s="302">
        <f>IFERROR(VLOOKUP(J105,Аркуш4!H:M,6,FALSE),0)</f>
        <v>5</v>
      </c>
      <c r="AB105" s="327">
        <f t="shared" ref="AB105:AB107" si="20">Q105</f>
        <v>20</v>
      </c>
      <c r="AC105" s="198">
        <v>6.1380629999999999E-2</v>
      </c>
      <c r="AD105" s="197">
        <v>6.9000000000000006E-2</v>
      </c>
      <c r="AE105" s="198">
        <f t="shared" si="4"/>
        <v>1.2276126000000001</v>
      </c>
      <c r="AF105" s="322">
        <f t="shared" si="15"/>
        <v>20</v>
      </c>
      <c r="AG105" s="339">
        <v>20</v>
      </c>
      <c r="AH105" s="304">
        <v>20</v>
      </c>
      <c r="AI105" s="305">
        <f t="shared" si="6"/>
        <v>1.2276126000000001</v>
      </c>
      <c r="AJ105" s="306">
        <f t="shared" si="7"/>
        <v>1.2276126000000001</v>
      </c>
      <c r="AK105" s="198">
        <f>IFERROR(VLOOKUP(J105,Аркуш4!O:Q,2,FALSE),0)</f>
        <v>22</v>
      </c>
      <c r="AL105" s="198">
        <f>IFERROR(VLOOKUP(J105,Аркуш4!O:Q,3,FALSE),0)</f>
        <v>6</v>
      </c>
      <c r="AM105" s="307" t="str">
        <f>IFERROR(VLOOKUP(J105,Аркуш4!S:T,2,FALSE),"")</f>
        <v/>
      </c>
      <c r="AN105" s="317"/>
      <c r="AO105" s="309"/>
      <c r="AP105" s="310"/>
      <c r="AQ105" s="311"/>
      <c r="AR105" s="198">
        <f>IFERROR(VLOOKUP(J105,Аркуш4!H:M,3,FALSE),0)</f>
        <v>6</v>
      </c>
      <c r="AS105" s="198">
        <f>IFERROR(VLOOKUP(J105,Аркуш4!H:M,4,FALSE),0)</f>
        <v>0</v>
      </c>
      <c r="AT105" s="198">
        <f>IFERROR(VLOOKUP(J105,Аркуш4!H:M,5,FALSE),0)</f>
        <v>0</v>
      </c>
      <c r="AU105" s="198">
        <f t="shared" si="8"/>
        <v>2.08694142</v>
      </c>
      <c r="AV105" s="143">
        <f t="shared" si="9"/>
        <v>0.30690315000000001</v>
      </c>
    </row>
    <row r="106" spans="1:48" ht="46.5" hidden="1" customHeight="1" x14ac:dyDescent="0.2">
      <c r="A106" s="11"/>
      <c r="B106" s="25" t="s">
        <v>3663</v>
      </c>
      <c r="C106" s="26"/>
      <c r="D106" s="195">
        <f>VLOOKUP(J106,Аркуш4!Y:Z,2,FALSE)</f>
        <v>190</v>
      </c>
      <c r="E106" s="196">
        <f t="shared" si="0"/>
        <v>1.0054799999999999</v>
      </c>
      <c r="F106" s="26" t="s">
        <v>2624</v>
      </c>
      <c r="G106" s="26"/>
      <c r="H106" s="26" t="s">
        <v>2538</v>
      </c>
      <c r="I106" s="26" t="s">
        <v>3664</v>
      </c>
      <c r="J106" s="27">
        <v>166834</v>
      </c>
      <c r="K106" s="27">
        <v>38</v>
      </c>
      <c r="L106" s="27">
        <v>80</v>
      </c>
      <c r="M106" s="26" t="s">
        <v>3665</v>
      </c>
      <c r="N106" s="26"/>
      <c r="O106" s="26" t="s">
        <v>3433</v>
      </c>
      <c r="P106" s="26" t="s">
        <v>2540</v>
      </c>
      <c r="Q106" s="299">
        <f t="shared" si="1"/>
        <v>456</v>
      </c>
      <c r="R106" s="26">
        <f t="shared" si="2"/>
        <v>0.51300000000000001</v>
      </c>
      <c r="S106" s="26"/>
      <c r="T106" s="30">
        <v>19</v>
      </c>
      <c r="U106" s="27" t="str">
        <f>VLOOKUP(J106,Аркуш4!V:W,2,FALSE)</f>
        <v>Фільтрація</v>
      </c>
      <c r="V106" s="27">
        <v>19</v>
      </c>
      <c r="W106" s="329"/>
      <c r="X106" s="199" t="s">
        <v>3564</v>
      </c>
      <c r="Y106" s="199" t="s">
        <v>3564</v>
      </c>
      <c r="Z106" s="199">
        <v>24</v>
      </c>
      <c r="AA106" s="302">
        <f>IFERROR(VLOOKUP(J106,Аркуш4!H:M,6,FALSE),0)</f>
        <v>233</v>
      </c>
      <c r="AB106" s="327">
        <f t="shared" si="20"/>
        <v>456</v>
      </c>
      <c r="AC106" s="198">
        <v>5.2919999999999998E-3</v>
      </c>
      <c r="AD106" s="197">
        <v>2.7E-2</v>
      </c>
      <c r="AE106" s="198">
        <f t="shared" si="4"/>
        <v>2.4131519999999997</v>
      </c>
      <c r="AF106" s="322">
        <f t="shared" si="15"/>
        <v>286</v>
      </c>
      <c r="AG106" s="323">
        <v>286</v>
      </c>
      <c r="AH106" s="304">
        <v>12</v>
      </c>
      <c r="AI106" s="305">
        <f t="shared" si="6"/>
        <v>1.513512</v>
      </c>
      <c r="AJ106" s="306">
        <f t="shared" si="7"/>
        <v>1.513512</v>
      </c>
      <c r="AK106" s="198">
        <f>IFERROR(VLOOKUP(J106,Аркуш4!O:Q,2,FALSE),0)</f>
        <v>14</v>
      </c>
      <c r="AL106" s="198">
        <f>IFERROR(VLOOKUP(J106,Аркуш4!O:Q,3,FALSE),0)</f>
        <v>6</v>
      </c>
      <c r="AM106" s="307">
        <f>IFERROR(VLOOKUP(J106,Аркуш4!S:T,2,FALSE),"")</f>
        <v>5.48</v>
      </c>
      <c r="AN106" s="312"/>
      <c r="AO106" s="309"/>
      <c r="AP106" s="310"/>
      <c r="AQ106" s="311"/>
      <c r="AR106" s="198">
        <f>IFERROR(VLOOKUP(J106,Аркуш4!H:M,3,FALSE),0)</f>
        <v>49</v>
      </c>
      <c r="AS106" s="198">
        <f>IFERROR(VLOOKUP(J106,Аркуш4!H:M,4,FALSE),0)</f>
        <v>15</v>
      </c>
      <c r="AT106" s="198">
        <f>IFERROR(VLOOKUP(J106,Аркуш4!H:M,5,FALSE),0)</f>
        <v>61</v>
      </c>
      <c r="AU106" s="198">
        <f t="shared" si="8"/>
        <v>0.76734000000000002</v>
      </c>
      <c r="AV106" s="143">
        <f t="shared" si="9"/>
        <v>1.233036</v>
      </c>
    </row>
    <row r="107" spans="1:48" ht="46.5" hidden="1" customHeight="1" x14ac:dyDescent="0.2">
      <c r="A107" s="11"/>
      <c r="B107" s="25" t="s">
        <v>3666</v>
      </c>
      <c r="C107" s="26"/>
      <c r="D107" s="195"/>
      <c r="E107" s="196">
        <f t="shared" si="0"/>
        <v>0</v>
      </c>
      <c r="F107" s="26"/>
      <c r="G107" s="26"/>
      <c r="H107" s="26" t="s">
        <v>2538</v>
      </c>
      <c r="I107" s="26" t="s">
        <v>3667</v>
      </c>
      <c r="J107" s="27">
        <v>167905</v>
      </c>
      <c r="K107" s="27">
        <v>68</v>
      </c>
      <c r="L107" s="27">
        <v>952</v>
      </c>
      <c r="M107" s="27">
        <v>64412</v>
      </c>
      <c r="N107" s="26"/>
      <c r="O107" s="26" t="s">
        <v>3446</v>
      </c>
      <c r="P107" s="26" t="s">
        <v>2540</v>
      </c>
      <c r="Q107" s="299">
        <f t="shared" si="1"/>
        <v>51</v>
      </c>
      <c r="R107" s="26">
        <f t="shared" si="2"/>
        <v>1.462</v>
      </c>
      <c r="S107" s="26"/>
      <c r="T107" s="30">
        <v>17</v>
      </c>
      <c r="U107" s="27" t="str">
        <f>VLOOKUP(J107,Аркуш4!V:W,2,FALSE)</f>
        <v>Меблі</v>
      </c>
      <c r="V107" s="27">
        <v>57</v>
      </c>
      <c r="W107" s="329"/>
      <c r="X107" s="199" t="s">
        <v>3564</v>
      </c>
      <c r="Y107" s="199" t="s">
        <v>3564</v>
      </c>
      <c r="Z107" s="199">
        <v>3</v>
      </c>
      <c r="AA107" s="302">
        <f>IFERROR(VLOOKUP(J107,Аркуш4!H:M,6,FALSE),0)</f>
        <v>6</v>
      </c>
      <c r="AB107" s="327">
        <f t="shared" si="20"/>
        <v>51</v>
      </c>
      <c r="AC107" s="198">
        <v>2.664E-2</v>
      </c>
      <c r="AD107" s="197">
        <v>8.5999999999999993E-2</v>
      </c>
      <c r="AE107" s="198">
        <f t="shared" si="4"/>
        <v>1.3586400000000001</v>
      </c>
      <c r="AF107" s="322">
        <f t="shared" si="15"/>
        <v>51</v>
      </c>
      <c r="AG107" s="330">
        <v>51</v>
      </c>
      <c r="AH107" s="304">
        <v>17</v>
      </c>
      <c r="AI107" s="305">
        <f t="shared" si="6"/>
        <v>1.3586400000000001</v>
      </c>
      <c r="AJ107" s="306">
        <f t="shared" si="7"/>
        <v>1.3586400000000001</v>
      </c>
      <c r="AK107" s="198">
        <f>IFERROR(VLOOKUP(J107,Аркуш4!O:Q,2,FALSE),0)</f>
        <v>37</v>
      </c>
      <c r="AL107" s="198">
        <f>IFERROR(VLOOKUP(J107,Аркуш4!O:Q,3,FALSE),0)</f>
        <v>23</v>
      </c>
      <c r="AM107" s="307" t="str">
        <f>IFERROR(VLOOKUP(J107,Аркуш4!S:T,2,FALSE),"")</f>
        <v/>
      </c>
      <c r="AN107" s="308">
        <v>17</v>
      </c>
      <c r="AO107" s="309"/>
      <c r="AP107" s="310"/>
      <c r="AQ107" s="311"/>
      <c r="AR107" s="198">
        <f>IFERROR(VLOOKUP(J107,Аркуш4!H:M,3,FALSE),0)</f>
        <v>6</v>
      </c>
      <c r="AS107" s="198">
        <f>IFERROR(VLOOKUP(J107,Аркуш4!H:M,4,FALSE),0)</f>
        <v>6</v>
      </c>
      <c r="AT107" s="198">
        <f>IFERROR(VLOOKUP(J107,Аркуш4!H:M,5,FALSE),0)</f>
        <v>5</v>
      </c>
      <c r="AU107" s="198">
        <f t="shared" si="8"/>
        <v>2.0512800000000002</v>
      </c>
      <c r="AV107" s="143">
        <f t="shared" si="9"/>
        <v>0.15984000000000001</v>
      </c>
    </row>
    <row r="108" spans="1:48" ht="46.5" customHeight="1" x14ac:dyDescent="0.2">
      <c r="A108" s="11"/>
      <c r="B108" s="25" t="s">
        <v>2565</v>
      </c>
      <c r="C108" s="26"/>
      <c r="D108" s="195">
        <f>VLOOKUP(J108,Аркуш4!Y:Z,2,FALSE)</f>
        <v>20</v>
      </c>
      <c r="E108" s="196">
        <f t="shared" si="0"/>
        <v>5.0579386</v>
      </c>
      <c r="F108" s="26" t="s">
        <v>2624</v>
      </c>
      <c r="G108" s="26"/>
      <c r="H108" s="26" t="s">
        <v>2538</v>
      </c>
      <c r="I108" s="26" t="s">
        <v>2566</v>
      </c>
      <c r="J108" s="27">
        <v>170391</v>
      </c>
      <c r="K108" s="27">
        <v>30</v>
      </c>
      <c r="L108" s="298">
        <v>3014</v>
      </c>
      <c r="M108" s="27">
        <v>26784</v>
      </c>
      <c r="N108" s="26"/>
      <c r="O108" s="26" t="s">
        <v>3433</v>
      </c>
      <c r="P108" s="26" t="s">
        <v>2540</v>
      </c>
      <c r="Q108" s="299">
        <f t="shared" si="1"/>
        <v>17</v>
      </c>
      <c r="R108" s="26">
        <f t="shared" si="2"/>
        <v>4.3010000000000002</v>
      </c>
      <c r="S108" s="26"/>
      <c r="T108" s="30">
        <v>17</v>
      </c>
      <c r="U108" s="27" t="str">
        <f>VLOOKUP(J108,Аркуш4!V:W,2,FALSE)</f>
        <v>Каркасні</v>
      </c>
      <c r="V108" s="27"/>
      <c r="W108" s="313" t="s">
        <v>3620</v>
      </c>
      <c r="X108" s="314">
        <v>25</v>
      </c>
      <c r="Y108" s="197" t="s">
        <v>3439</v>
      </c>
      <c r="Z108" s="197">
        <v>1</v>
      </c>
      <c r="AA108" s="198">
        <f>IFERROR(VLOOKUP(J108,Аркуш4!H:M,6,FALSE),0)</f>
        <v>8</v>
      </c>
      <c r="AB108" s="198">
        <f>IF(Y108="шт",X108,IF(Y108="ящ",X108*Z108,""))</f>
        <v>25</v>
      </c>
      <c r="AC108" s="198">
        <v>0.25289693000000002</v>
      </c>
      <c r="AD108" s="197">
        <v>0.253</v>
      </c>
      <c r="AE108" s="198">
        <f t="shared" si="4"/>
        <v>6.3224232500000008</v>
      </c>
      <c r="AF108" s="303">
        <f t="shared" si="15"/>
        <v>5</v>
      </c>
      <c r="AG108" s="316">
        <v>0</v>
      </c>
      <c r="AH108" s="304">
        <v>0</v>
      </c>
      <c r="AI108" s="305">
        <f t="shared" si="6"/>
        <v>1.26448465</v>
      </c>
      <c r="AJ108" s="306">
        <f t="shared" si="7"/>
        <v>0</v>
      </c>
      <c r="AK108" s="198">
        <f>IFERROR(VLOOKUP(J108,Аркуш4!O:Q,2,FALSE),0)</f>
        <v>0</v>
      </c>
      <c r="AL108" s="198">
        <f>IFERROR(VLOOKUP(J108,Аркуш4!O:Q,3,FALSE),0)</f>
        <v>0</v>
      </c>
      <c r="AM108" s="307" t="str">
        <f>IFERROR(VLOOKUP(J108,Аркуш4!S:T,2,FALSE),"")</f>
        <v/>
      </c>
      <c r="AN108" s="317"/>
      <c r="AO108" s="309"/>
      <c r="AP108" s="310"/>
      <c r="AQ108" s="311"/>
      <c r="AR108" s="198">
        <f>IFERROR(VLOOKUP(J108,Аркуш4!H:M,3,FALSE),0)</f>
        <v>2</v>
      </c>
      <c r="AS108" s="198">
        <f>IFERROR(VLOOKUP(J108,Аркуш4!H:M,4,FALSE),0)</f>
        <v>3</v>
      </c>
      <c r="AT108" s="198">
        <f>IFERROR(VLOOKUP(J108,Аркуш4!H:M,5,FALSE),0)</f>
        <v>8</v>
      </c>
      <c r="AU108" s="198">
        <f t="shared" si="8"/>
        <v>3.2876600900000001</v>
      </c>
      <c r="AV108" s="143">
        <f t="shared" si="9"/>
        <v>2.0231754400000002</v>
      </c>
    </row>
    <row r="109" spans="1:48" ht="46.5" hidden="1" customHeight="1" x14ac:dyDescent="0.2">
      <c r="A109" s="11"/>
      <c r="B109" s="25" t="s">
        <v>3668</v>
      </c>
      <c r="C109" s="26"/>
      <c r="D109" s="195"/>
      <c r="E109" s="196">
        <f t="shared" si="0"/>
        <v>0</v>
      </c>
      <c r="F109" s="26"/>
      <c r="G109" s="26" t="s">
        <v>3669</v>
      </c>
      <c r="H109" s="26" t="s">
        <v>2546</v>
      </c>
      <c r="I109" s="26" t="s">
        <v>3670</v>
      </c>
      <c r="J109" s="27">
        <v>168534</v>
      </c>
      <c r="K109" s="27">
        <v>65</v>
      </c>
      <c r="L109" s="27">
        <v>164</v>
      </c>
      <c r="M109" s="27">
        <v>58412</v>
      </c>
      <c r="N109" s="26"/>
      <c r="O109" s="26" t="s">
        <v>3446</v>
      </c>
      <c r="P109" s="26" t="s">
        <v>2540</v>
      </c>
      <c r="Q109" s="299">
        <f t="shared" si="1"/>
        <v>102</v>
      </c>
      <c r="R109" s="26">
        <f t="shared" si="2"/>
        <v>0.56100000000000005</v>
      </c>
      <c r="S109" s="26"/>
      <c r="T109" s="30">
        <v>17</v>
      </c>
      <c r="U109" s="27" t="str">
        <f>VLOOKUP(J109,Аркуш4!V:W,2,FALSE)</f>
        <v>Аксесуари</v>
      </c>
      <c r="V109" s="27">
        <v>1</v>
      </c>
      <c r="W109" s="329"/>
      <c r="X109" s="199" t="s">
        <v>3564</v>
      </c>
      <c r="Y109" s="199" t="s">
        <v>3564</v>
      </c>
      <c r="Z109" s="199">
        <v>6</v>
      </c>
      <c r="AA109" s="302">
        <f>IFERROR(VLOOKUP(J109,Аркуш4!H:M,6,FALSE),0)</f>
        <v>43</v>
      </c>
      <c r="AB109" s="327">
        <f t="shared" ref="AB109:AB110" si="21">Q109</f>
        <v>102</v>
      </c>
      <c r="AC109" s="198">
        <v>4.5079999999999999E-3</v>
      </c>
      <c r="AD109" s="197">
        <v>3.3000000000000002E-2</v>
      </c>
      <c r="AE109" s="198">
        <f t="shared" si="4"/>
        <v>0.459816</v>
      </c>
      <c r="AF109" s="322">
        <f t="shared" si="15"/>
        <v>102</v>
      </c>
      <c r="AG109" s="323">
        <v>102</v>
      </c>
      <c r="AH109" s="304">
        <v>17</v>
      </c>
      <c r="AI109" s="305">
        <f t="shared" si="6"/>
        <v>0.459816</v>
      </c>
      <c r="AJ109" s="306">
        <f t="shared" si="7"/>
        <v>0.459816</v>
      </c>
      <c r="AK109" s="198">
        <f>IFERROR(VLOOKUP(J109,Аркуш4!O:Q,2,FALSE),0)</f>
        <v>1</v>
      </c>
      <c r="AL109" s="198">
        <f>IFERROR(VLOOKUP(J109,Аркуш4!O:Q,3,FALSE),0)</f>
        <v>0</v>
      </c>
      <c r="AM109" s="307" t="str">
        <f>IFERROR(VLOOKUP(J109,Аркуш4!S:T,2,FALSE),"")</f>
        <v/>
      </c>
      <c r="AN109" s="317"/>
      <c r="AO109" s="309"/>
      <c r="AP109" s="310"/>
      <c r="AQ109" s="311"/>
      <c r="AR109" s="198">
        <f>IFERROR(VLOOKUP(J109,Аркуш4!H:M,3,FALSE),0)</f>
        <v>4</v>
      </c>
      <c r="AS109" s="198">
        <f>IFERROR(VLOOKUP(J109,Аркуш4!H:M,4,FALSE),0)</f>
        <v>1</v>
      </c>
      <c r="AT109" s="198">
        <f>IFERROR(VLOOKUP(J109,Аркуш4!H:M,5,FALSE),0)</f>
        <v>7</v>
      </c>
      <c r="AU109" s="198">
        <f t="shared" si="8"/>
        <v>5.8603999999999996E-2</v>
      </c>
      <c r="AV109" s="143">
        <f t="shared" si="9"/>
        <v>0.19384399999999999</v>
      </c>
    </row>
    <row r="110" spans="1:48" ht="46.5" hidden="1" customHeight="1" x14ac:dyDescent="0.2">
      <c r="A110" s="11"/>
      <c r="B110" s="25" t="s">
        <v>3671</v>
      </c>
      <c r="C110" s="26"/>
      <c r="D110" s="195"/>
      <c r="E110" s="196">
        <f t="shared" si="0"/>
        <v>0</v>
      </c>
      <c r="F110" s="26"/>
      <c r="G110" s="26"/>
      <c r="H110" s="26" t="s">
        <v>2538</v>
      </c>
      <c r="I110" s="26" t="s">
        <v>2617</v>
      </c>
      <c r="J110" s="27">
        <v>167136</v>
      </c>
      <c r="K110" s="27">
        <v>43</v>
      </c>
      <c r="L110" s="27">
        <v>754</v>
      </c>
      <c r="M110" s="27">
        <v>28015</v>
      </c>
      <c r="N110" s="27">
        <v>2</v>
      </c>
      <c r="O110" s="26" t="s">
        <v>3446</v>
      </c>
      <c r="P110" s="26" t="s">
        <v>2540</v>
      </c>
      <c r="Q110" s="299">
        <f t="shared" si="1"/>
        <v>15</v>
      </c>
      <c r="R110" s="26">
        <f t="shared" si="2"/>
        <v>1.6950000000000001</v>
      </c>
      <c r="S110" s="26"/>
      <c r="T110" s="30">
        <v>15</v>
      </c>
      <c r="U110" s="27" t="str">
        <f>VLOOKUP(J110,Аркуш4!V:W,2,FALSE)</f>
        <v>Аксесуари</v>
      </c>
      <c r="V110" s="27">
        <v>3</v>
      </c>
      <c r="W110" s="329"/>
      <c r="X110" s="199" t="s">
        <v>3564</v>
      </c>
      <c r="Y110" s="199" t="s">
        <v>3564</v>
      </c>
      <c r="Z110" s="199">
        <v>1</v>
      </c>
      <c r="AA110" s="302">
        <f>IFERROR(VLOOKUP(J110,Аркуш4!H:M,6,FALSE),0)</f>
        <v>16</v>
      </c>
      <c r="AB110" s="327">
        <f t="shared" si="21"/>
        <v>15</v>
      </c>
      <c r="AC110" s="198">
        <v>0.1152</v>
      </c>
      <c r="AD110" s="197">
        <v>0.113</v>
      </c>
      <c r="AE110" s="198">
        <f t="shared" si="4"/>
        <v>1.728</v>
      </c>
      <c r="AF110" s="322">
        <f t="shared" si="15"/>
        <v>15</v>
      </c>
      <c r="AG110" s="323">
        <v>15</v>
      </c>
      <c r="AH110" s="304">
        <v>15</v>
      </c>
      <c r="AI110" s="305">
        <f t="shared" si="6"/>
        <v>1.728</v>
      </c>
      <c r="AJ110" s="306">
        <f t="shared" si="7"/>
        <v>1.728</v>
      </c>
      <c r="AK110" s="198">
        <f>IFERROR(VLOOKUP(J110,Аркуш4!O:Q,2,FALSE),0)</f>
        <v>2</v>
      </c>
      <c r="AL110" s="198">
        <f>IFERROR(VLOOKUP(J110,Аркуш4!O:Q,3,FALSE),0)</f>
        <v>1</v>
      </c>
      <c r="AM110" s="307" t="str">
        <f>IFERROR(VLOOKUP(J110,Аркуш4!S:T,2,FALSE),"")</f>
        <v/>
      </c>
      <c r="AN110" s="317"/>
      <c r="AO110" s="309"/>
      <c r="AP110" s="310"/>
      <c r="AQ110" s="311"/>
      <c r="AR110" s="198">
        <f>IFERROR(VLOOKUP(J110,Аркуш4!H:M,3,FALSE),0)</f>
        <v>5</v>
      </c>
      <c r="AS110" s="198">
        <f>IFERROR(VLOOKUP(J110,Аркуш4!H:M,4,FALSE),0)</f>
        <v>2</v>
      </c>
      <c r="AT110" s="198">
        <f>IFERROR(VLOOKUP(J110,Аркуш4!H:M,5,FALSE),0)</f>
        <v>9</v>
      </c>
      <c r="AU110" s="198">
        <f t="shared" si="8"/>
        <v>2.1888000000000001</v>
      </c>
      <c r="AV110" s="143">
        <f t="shared" si="9"/>
        <v>1.8431999999999999</v>
      </c>
    </row>
    <row r="111" spans="1:48" ht="46.5" hidden="1" customHeight="1" x14ac:dyDescent="0.2">
      <c r="A111" s="11"/>
      <c r="B111" s="25" t="s">
        <v>3672</v>
      </c>
      <c r="C111" s="26"/>
      <c r="D111" s="195"/>
      <c r="E111" s="196">
        <f t="shared" si="0"/>
        <v>0</v>
      </c>
      <c r="F111" s="26"/>
      <c r="G111" s="26"/>
      <c r="H111" s="26" t="s">
        <v>2538</v>
      </c>
      <c r="I111" s="26" t="s">
        <v>3673</v>
      </c>
      <c r="J111" s="27">
        <v>170406</v>
      </c>
      <c r="K111" s="27">
        <v>55</v>
      </c>
      <c r="L111" s="298">
        <v>28957</v>
      </c>
      <c r="M111" s="27">
        <v>26378</v>
      </c>
      <c r="N111" s="26"/>
      <c r="O111" s="26" t="s">
        <v>3446</v>
      </c>
      <c r="P111" s="26" t="s">
        <v>2540</v>
      </c>
      <c r="Q111" s="299">
        <f t="shared" si="1"/>
        <v>15</v>
      </c>
      <c r="R111" s="26">
        <f t="shared" si="2"/>
        <v>21.87</v>
      </c>
      <c r="S111" s="26"/>
      <c r="T111" s="30">
        <v>15</v>
      </c>
      <c r="U111" s="27" t="str">
        <f>VLOOKUP(J111,Аркуш4!V:W,2,FALSE)</f>
        <v>Каркасні</v>
      </c>
      <c r="V111" s="27"/>
      <c r="W111" s="300" t="s">
        <v>3674</v>
      </c>
      <c r="X111" s="301">
        <v>5</v>
      </c>
      <c r="Y111" s="199" t="s">
        <v>3435</v>
      </c>
      <c r="Z111" s="199">
        <v>1</v>
      </c>
      <c r="AA111" s="302">
        <f>IFERROR(VLOOKUP(J111,Аркуш4!H:M,6,FALSE),0)</f>
        <v>6</v>
      </c>
      <c r="AB111" s="302">
        <f>IF(Y111="шт",X111,IF(Y111="ящ",X111*Z111,""))</f>
        <v>5</v>
      </c>
      <c r="AC111" s="198">
        <v>1.34541</v>
      </c>
      <c r="AD111" s="197">
        <v>1.458</v>
      </c>
      <c r="AE111" s="198">
        <f t="shared" si="4"/>
        <v>6.7270500000000002</v>
      </c>
      <c r="AF111" s="303">
        <f t="shared" si="15"/>
        <v>5</v>
      </c>
      <c r="AG111" s="315">
        <v>5</v>
      </c>
      <c r="AH111" s="304">
        <v>5</v>
      </c>
      <c r="AI111" s="305">
        <f t="shared" si="6"/>
        <v>6.7270500000000002</v>
      </c>
      <c r="AJ111" s="306">
        <f t="shared" si="7"/>
        <v>6.7270500000000002</v>
      </c>
      <c r="AK111" s="198">
        <f>IFERROR(VLOOKUP(J111,Аркуш4!O:Q,2,FALSE),0)</f>
        <v>0</v>
      </c>
      <c r="AL111" s="198">
        <f>IFERROR(VLOOKUP(J111,Аркуш4!O:Q,3,FALSE),0)</f>
        <v>0</v>
      </c>
      <c r="AM111" s="307" t="str">
        <f>IFERROR(VLOOKUP(J111,Аркуш4!S:T,2,FALSE),"")</f>
        <v>1 737,95</v>
      </c>
      <c r="AN111" s="317"/>
      <c r="AO111" s="309"/>
      <c r="AP111" s="310"/>
      <c r="AQ111" s="311"/>
      <c r="AR111" s="198">
        <f>IFERROR(VLOOKUP(J111,Аркуш4!H:M,3,FALSE),0)</f>
        <v>0</v>
      </c>
      <c r="AS111" s="198">
        <f>IFERROR(VLOOKUP(J111,Аркуш4!H:M,4,FALSE),0)</f>
        <v>1</v>
      </c>
      <c r="AT111" s="198">
        <f>IFERROR(VLOOKUP(J111,Аркуш4!H:M,5,FALSE),0)</f>
        <v>7</v>
      </c>
      <c r="AU111" s="198">
        <f t="shared" si="8"/>
        <v>10.76328</v>
      </c>
      <c r="AV111" s="143">
        <f t="shared" si="9"/>
        <v>8.0724599999999995</v>
      </c>
    </row>
    <row r="112" spans="1:48" ht="46.5" hidden="1" customHeight="1" x14ac:dyDescent="0.2">
      <c r="A112" s="11"/>
      <c r="B112" s="25" t="s">
        <v>3675</v>
      </c>
      <c r="C112" s="26"/>
      <c r="D112" s="195">
        <f>VLOOKUP(J112,Аркуш4!Y:Z,2,FALSE)</f>
        <v>36</v>
      </c>
      <c r="E112" s="196">
        <f t="shared" si="0"/>
        <v>0.22118399999999999</v>
      </c>
      <c r="F112" s="26" t="s">
        <v>2624</v>
      </c>
      <c r="G112" s="26"/>
      <c r="H112" s="26" t="s">
        <v>2538</v>
      </c>
      <c r="I112" s="26" t="s">
        <v>2585</v>
      </c>
      <c r="J112" s="27">
        <v>166668</v>
      </c>
      <c r="K112" s="27">
        <v>92</v>
      </c>
      <c r="L112" s="27">
        <v>96</v>
      </c>
      <c r="M112" s="27">
        <v>29051</v>
      </c>
      <c r="N112" s="26"/>
      <c r="O112" s="26" t="s">
        <v>3433</v>
      </c>
      <c r="P112" s="26" t="s">
        <v>2540</v>
      </c>
      <c r="Q112" s="299">
        <f t="shared" si="1"/>
        <v>180</v>
      </c>
      <c r="R112" s="26">
        <f t="shared" si="2"/>
        <v>0.495</v>
      </c>
      <c r="S112" s="26"/>
      <c r="T112" s="30">
        <v>15</v>
      </c>
      <c r="U112" s="27" t="str">
        <f>VLOOKUP(J112,Аркуш4!V:W,2,FALSE)</f>
        <v>Фільтрація</v>
      </c>
      <c r="V112" s="27">
        <v>5</v>
      </c>
      <c r="W112" s="329"/>
      <c r="X112" s="199" t="s">
        <v>3564</v>
      </c>
      <c r="Y112" s="199" t="s">
        <v>3564</v>
      </c>
      <c r="Z112" s="199">
        <v>12</v>
      </c>
      <c r="AA112" s="302">
        <f>IFERROR(VLOOKUP(J112,Аркуш4!H:M,6,FALSE),0)</f>
        <v>45</v>
      </c>
      <c r="AB112" s="327">
        <f>Q112</f>
        <v>180</v>
      </c>
      <c r="AC112" s="198">
        <v>6.1440000000000002E-3</v>
      </c>
      <c r="AD112" s="197">
        <v>3.3000000000000002E-2</v>
      </c>
      <c r="AE112" s="198">
        <f t="shared" si="4"/>
        <v>1.10592</v>
      </c>
      <c r="AF112" s="322">
        <f t="shared" si="15"/>
        <v>149</v>
      </c>
      <c r="AG112" s="323">
        <v>149</v>
      </c>
      <c r="AH112" s="304">
        <v>13</v>
      </c>
      <c r="AI112" s="305">
        <f t="shared" si="6"/>
        <v>0.91545600000000005</v>
      </c>
      <c r="AJ112" s="306">
        <f t="shared" si="7"/>
        <v>0.91545600000000005</v>
      </c>
      <c r="AK112" s="198">
        <f>IFERROR(VLOOKUP(J112,Аркуш4!O:Q,2,FALSE),0)</f>
        <v>2</v>
      </c>
      <c r="AL112" s="198">
        <f>IFERROR(VLOOKUP(J112,Аркуш4!O:Q,3,FALSE),0)</f>
        <v>3</v>
      </c>
      <c r="AM112" s="307" t="str">
        <f>IFERROR(VLOOKUP(J112,Аркуш4!S:T,2,FALSE),"")</f>
        <v/>
      </c>
      <c r="AN112" s="317"/>
      <c r="AO112" s="309"/>
      <c r="AP112" s="310"/>
      <c r="AQ112" s="311"/>
      <c r="AR112" s="198">
        <f>IFERROR(VLOOKUP(J112,Аркуш4!H:M,3,FALSE),0)</f>
        <v>12</v>
      </c>
      <c r="AS112" s="198">
        <f>IFERROR(VLOOKUP(J112,Аркуш4!H:M,4,FALSE),0)</f>
        <v>6</v>
      </c>
      <c r="AT112" s="198">
        <f>IFERROR(VLOOKUP(J112,Аркуш4!H:M,5,FALSE),0)</f>
        <v>14</v>
      </c>
      <c r="AU112" s="198">
        <f t="shared" si="8"/>
        <v>0.227328</v>
      </c>
      <c r="AV112" s="143">
        <f t="shared" si="9"/>
        <v>0.27648</v>
      </c>
    </row>
    <row r="113" spans="1:48" ht="46.5" hidden="1" customHeight="1" x14ac:dyDescent="0.2">
      <c r="A113" s="11"/>
      <c r="B113" s="25" t="s">
        <v>3676</v>
      </c>
      <c r="C113" s="26"/>
      <c r="D113" s="195"/>
      <c r="E113" s="196">
        <f t="shared" si="0"/>
        <v>0</v>
      </c>
      <c r="F113" s="26"/>
      <c r="G113" s="26"/>
      <c r="H113" s="26" t="s">
        <v>2546</v>
      </c>
      <c r="I113" s="26" t="s">
        <v>2573</v>
      </c>
      <c r="J113" s="27">
        <v>172198</v>
      </c>
      <c r="K113" s="27">
        <v>57</v>
      </c>
      <c r="L113" s="298">
        <v>10853</v>
      </c>
      <c r="M113" s="28">
        <v>56996</v>
      </c>
      <c r="N113" s="26"/>
      <c r="O113" s="26" t="s">
        <v>3446</v>
      </c>
      <c r="P113" s="26" t="s">
        <v>2540</v>
      </c>
      <c r="Q113" s="299">
        <f t="shared" si="1"/>
        <v>15</v>
      </c>
      <c r="R113" s="26">
        <f t="shared" si="2"/>
        <v>7.0050000000000008</v>
      </c>
      <c r="S113" s="26"/>
      <c r="T113" s="30">
        <v>15</v>
      </c>
      <c r="U113" s="27" t="str">
        <f>VLOOKUP(J113,Аркуш4!V:W,2,FALSE)</f>
        <v>Каркасні</v>
      </c>
      <c r="V113" s="27">
        <v>1</v>
      </c>
      <c r="W113" s="313" t="s">
        <v>3674</v>
      </c>
      <c r="X113" s="314">
        <v>5</v>
      </c>
      <c r="Y113" s="197" t="s">
        <v>3435</v>
      </c>
      <c r="Z113" s="197">
        <v>1</v>
      </c>
      <c r="AA113" s="198">
        <f>IFERROR(VLOOKUP(J113,Аркуш4!H:M,6,FALSE),0)</f>
        <v>0</v>
      </c>
      <c r="AB113" s="198">
        <f t="shared" ref="AB113:AB114" si="22">IF(Y113="шт",X113,IF(Y113="ящ",X113*Z113,""))</f>
        <v>5</v>
      </c>
      <c r="AC113" s="198">
        <v>0.46661200000000003</v>
      </c>
      <c r="AD113" s="197">
        <v>0.46700000000000003</v>
      </c>
      <c r="AE113" s="198">
        <f t="shared" si="4"/>
        <v>2.3330600000000001</v>
      </c>
      <c r="AF113" s="303">
        <f t="shared" si="15"/>
        <v>6</v>
      </c>
      <c r="AG113" s="320">
        <v>5</v>
      </c>
      <c r="AH113" s="304">
        <v>5</v>
      </c>
      <c r="AI113" s="305">
        <f t="shared" si="6"/>
        <v>2.7996720000000002</v>
      </c>
      <c r="AJ113" s="306">
        <f t="shared" si="7"/>
        <v>2.3330600000000001</v>
      </c>
      <c r="AK113" s="198">
        <f>IFERROR(VLOOKUP(J113,Аркуш4!O:Q,2,FALSE),0)</f>
        <v>0</v>
      </c>
      <c r="AL113" s="198">
        <f>IFERROR(VLOOKUP(J113,Аркуш4!O:Q,3,FALSE),0)</f>
        <v>1</v>
      </c>
      <c r="AM113" s="307" t="str">
        <f>IFERROR(VLOOKUP(J113,Аркуш4!S:T,2,FALSE),"")</f>
        <v/>
      </c>
      <c r="AN113" s="317"/>
      <c r="AO113" s="309"/>
      <c r="AP113" s="310"/>
      <c r="AQ113" s="311"/>
      <c r="AR113" s="198">
        <f>IFERROR(VLOOKUP(J113,Аркуш4!H:M,3,FALSE),0)</f>
        <v>0</v>
      </c>
      <c r="AS113" s="198">
        <f>IFERROR(VLOOKUP(J113,Аркуш4!H:M,4,FALSE),0)</f>
        <v>0</v>
      </c>
      <c r="AT113" s="198">
        <f>IFERROR(VLOOKUP(J113,Аркуш4!H:M,5,FALSE),0)</f>
        <v>0</v>
      </c>
      <c r="AU113" s="198">
        <f t="shared" si="8"/>
        <v>0.46661200000000003</v>
      </c>
      <c r="AV113" s="143">
        <f t="shared" si="9"/>
        <v>0</v>
      </c>
    </row>
    <row r="114" spans="1:48" ht="46.5" hidden="1" customHeight="1" x14ac:dyDescent="0.2">
      <c r="A114" s="11"/>
      <c r="B114" s="25" t="s">
        <v>3677</v>
      </c>
      <c r="C114" s="26"/>
      <c r="D114" s="195"/>
      <c r="E114" s="196">
        <f t="shared" si="0"/>
        <v>0</v>
      </c>
      <c r="F114" s="26"/>
      <c r="G114" s="26"/>
      <c r="H114" s="26" t="s">
        <v>2538</v>
      </c>
      <c r="I114" s="26"/>
      <c r="J114" s="27">
        <v>171968</v>
      </c>
      <c r="K114" s="27">
        <v>31</v>
      </c>
      <c r="L114" s="298">
        <v>8533</v>
      </c>
      <c r="M114" s="27">
        <v>28458</v>
      </c>
      <c r="N114" s="27">
        <v>3</v>
      </c>
      <c r="O114" s="26" t="s">
        <v>3446</v>
      </c>
      <c r="P114" s="26" t="s">
        <v>2540</v>
      </c>
      <c r="Q114" s="299">
        <f t="shared" si="1"/>
        <v>15</v>
      </c>
      <c r="R114" s="26">
        <f t="shared" si="2"/>
        <v>6.2249999999999996</v>
      </c>
      <c r="S114" s="26"/>
      <c r="T114" s="30">
        <v>15</v>
      </c>
      <c r="U114" s="27" t="str">
        <f>VLOOKUP(J114,Аркуш4!V:W,2,FALSE)</f>
        <v>Спа-Джакузі</v>
      </c>
      <c r="V114" s="27"/>
      <c r="W114" s="300" t="s">
        <v>3659</v>
      </c>
      <c r="X114" s="301">
        <v>8</v>
      </c>
      <c r="Y114" s="199" t="s">
        <v>3435</v>
      </c>
      <c r="Z114" s="199">
        <v>1</v>
      </c>
      <c r="AA114" s="302">
        <f>IFERROR(VLOOKUP(J114,Аркуш4!H:M,6,FALSE),0)</f>
        <v>9</v>
      </c>
      <c r="AB114" s="302">
        <f t="shared" si="22"/>
        <v>8</v>
      </c>
      <c r="AC114" s="198">
        <v>0.41545979999999999</v>
      </c>
      <c r="AD114" s="197">
        <v>0.41499999999999998</v>
      </c>
      <c r="AE114" s="198">
        <f t="shared" si="4"/>
        <v>3.3236783999999999</v>
      </c>
      <c r="AF114" s="303">
        <f t="shared" si="15"/>
        <v>8</v>
      </c>
      <c r="AG114" s="315">
        <v>8</v>
      </c>
      <c r="AH114" s="304">
        <v>8</v>
      </c>
      <c r="AI114" s="305">
        <f t="shared" si="6"/>
        <v>3.3236783999999999</v>
      </c>
      <c r="AJ114" s="306">
        <f t="shared" si="7"/>
        <v>3.3236783999999999</v>
      </c>
      <c r="AK114" s="198">
        <f>IFERROR(VLOOKUP(J114,Аркуш4!O:Q,2,FALSE),0)</f>
        <v>0</v>
      </c>
      <c r="AL114" s="198">
        <f>IFERROR(VLOOKUP(J114,Аркуш4!O:Q,3,FALSE),0)</f>
        <v>0</v>
      </c>
      <c r="AM114" s="307" t="str">
        <f>IFERROR(VLOOKUP(J114,Аркуш4!S:T,2,FALSE),"")</f>
        <v/>
      </c>
      <c r="AN114" s="317"/>
      <c r="AO114" s="309"/>
      <c r="AP114" s="310"/>
      <c r="AQ114" s="311"/>
      <c r="AR114" s="198">
        <f>IFERROR(VLOOKUP(J114,Аркуш4!H:M,3,FALSE),0)</f>
        <v>1</v>
      </c>
      <c r="AS114" s="198">
        <f>IFERROR(VLOOKUP(J114,Аркуш4!H:M,4,FALSE),0)</f>
        <v>0</v>
      </c>
      <c r="AT114" s="198">
        <f>IFERROR(VLOOKUP(J114,Аркуш4!H:M,5,FALSE),0)</f>
        <v>0</v>
      </c>
      <c r="AU114" s="198">
        <f t="shared" si="8"/>
        <v>0.41545979999999999</v>
      </c>
      <c r="AV114" s="143">
        <f t="shared" si="9"/>
        <v>3.7391381999999997</v>
      </c>
    </row>
    <row r="115" spans="1:48" ht="46.5" hidden="1" customHeight="1" x14ac:dyDescent="0.2">
      <c r="A115" s="11"/>
      <c r="B115" s="25" t="s">
        <v>3678</v>
      </c>
      <c r="C115" s="26"/>
      <c r="D115" s="195">
        <f>VLOOKUP(J115,Аркуш4!Y:Z,2,FALSE)</f>
        <v>38</v>
      </c>
      <c r="E115" s="196">
        <f t="shared" si="0"/>
        <v>0.26219999999999999</v>
      </c>
      <c r="F115" s="26"/>
      <c r="G115" s="26" t="s">
        <v>3679</v>
      </c>
      <c r="H115" s="26" t="s">
        <v>2546</v>
      </c>
      <c r="I115" s="26" t="s">
        <v>3680</v>
      </c>
      <c r="J115" s="27">
        <v>168553</v>
      </c>
      <c r="K115" s="27">
        <v>37</v>
      </c>
      <c r="L115" s="27">
        <v>151</v>
      </c>
      <c r="M115" s="27">
        <v>28037</v>
      </c>
      <c r="N115" s="26"/>
      <c r="O115" s="26" t="s">
        <v>3433</v>
      </c>
      <c r="P115" s="26" t="s">
        <v>2540</v>
      </c>
      <c r="Q115" s="299">
        <f t="shared" si="1"/>
        <v>90</v>
      </c>
      <c r="R115" s="26">
        <f t="shared" si="2"/>
        <v>0.70499999999999996</v>
      </c>
      <c r="S115" s="26"/>
      <c r="T115" s="30">
        <v>15</v>
      </c>
      <c r="U115" s="27" t="str">
        <f>VLOOKUP(J115,Аркуш4!V:W,2,FALSE)</f>
        <v>Аксесуари</v>
      </c>
      <c r="V115" s="27">
        <v>1</v>
      </c>
      <c r="W115" s="329"/>
      <c r="X115" s="199" t="s">
        <v>3564</v>
      </c>
      <c r="Y115" s="199" t="s">
        <v>3564</v>
      </c>
      <c r="Z115" s="199">
        <v>6</v>
      </c>
      <c r="AA115" s="302">
        <f>IFERROR(VLOOKUP(J115,Аркуш4!H:M,6,FALSE),0)</f>
        <v>69</v>
      </c>
      <c r="AB115" s="327">
        <f t="shared" ref="AB115:AB117" si="23">Q115</f>
        <v>90</v>
      </c>
      <c r="AC115" s="198">
        <v>6.8999999999999999E-3</v>
      </c>
      <c r="AD115" s="197">
        <v>4.7E-2</v>
      </c>
      <c r="AE115" s="198">
        <f t="shared" si="4"/>
        <v>0.621</v>
      </c>
      <c r="AF115" s="322">
        <f t="shared" si="15"/>
        <v>53</v>
      </c>
      <c r="AG115" s="330">
        <v>50</v>
      </c>
      <c r="AH115" s="304">
        <v>8</v>
      </c>
      <c r="AI115" s="305">
        <f t="shared" si="6"/>
        <v>0.36569999999999997</v>
      </c>
      <c r="AJ115" s="306">
        <f t="shared" si="7"/>
        <v>0.34499999999999997</v>
      </c>
      <c r="AK115" s="198">
        <f>IFERROR(VLOOKUP(J115,Аркуш4!O:Q,2,FALSE),0)</f>
        <v>0</v>
      </c>
      <c r="AL115" s="198">
        <f>IFERROR(VLOOKUP(J115,Аркуш4!O:Q,3,FALSE),0)</f>
        <v>1</v>
      </c>
      <c r="AM115" s="307" t="str">
        <f>IFERROR(VLOOKUP(J115,Аркуш4!S:T,2,FALSE),"")</f>
        <v/>
      </c>
      <c r="AN115" s="317"/>
      <c r="AO115" s="309"/>
      <c r="AP115" s="310"/>
      <c r="AQ115" s="311"/>
      <c r="AR115" s="198">
        <f>IFERROR(VLOOKUP(J115,Аркуш4!H:M,3,FALSE),0)</f>
        <v>13</v>
      </c>
      <c r="AS115" s="198">
        <f>IFERROR(VLOOKUP(J115,Аркуш4!H:M,4,FALSE),0)</f>
        <v>5</v>
      </c>
      <c r="AT115" s="198">
        <f>IFERROR(VLOOKUP(J115,Аркуш4!H:M,5,FALSE),0)</f>
        <v>20</v>
      </c>
      <c r="AU115" s="198">
        <f t="shared" si="8"/>
        <v>0.26910000000000001</v>
      </c>
      <c r="AV115" s="143">
        <f t="shared" si="9"/>
        <v>0.47609999999999997</v>
      </c>
    </row>
    <row r="116" spans="1:48" ht="46.5" hidden="1" customHeight="1" x14ac:dyDescent="0.2">
      <c r="A116" s="11"/>
      <c r="B116" s="25" t="s">
        <v>3681</v>
      </c>
      <c r="C116" s="26"/>
      <c r="D116" s="195"/>
      <c r="E116" s="196">
        <f t="shared" si="0"/>
        <v>0</v>
      </c>
      <c r="F116" s="26"/>
      <c r="G116" s="26"/>
      <c r="H116" s="26" t="s">
        <v>2546</v>
      </c>
      <c r="I116" s="26" t="s">
        <v>3682</v>
      </c>
      <c r="J116" s="27">
        <v>171871</v>
      </c>
      <c r="K116" s="27">
        <v>44</v>
      </c>
      <c r="L116" s="27">
        <v>577</v>
      </c>
      <c r="M116" s="27">
        <v>64126</v>
      </c>
      <c r="N116" s="26"/>
      <c r="O116" s="26" t="s">
        <v>3446</v>
      </c>
      <c r="P116" s="26" t="s">
        <v>2540</v>
      </c>
      <c r="Q116" s="299">
        <f t="shared" si="1"/>
        <v>20</v>
      </c>
      <c r="R116" s="26">
        <f t="shared" si="2"/>
        <v>1.1099999999999999</v>
      </c>
      <c r="S116" s="27">
        <v>5</v>
      </c>
      <c r="T116" s="30">
        <v>15</v>
      </c>
      <c r="U116" s="27" t="str">
        <f>VLOOKUP(J116,Аркуш4!V:W,2,FALSE)</f>
        <v>Меблі</v>
      </c>
      <c r="V116" s="27">
        <v>6</v>
      </c>
      <c r="W116" s="329"/>
      <c r="X116" s="199" t="s">
        <v>3564</v>
      </c>
      <c r="Y116" s="199" t="s">
        <v>3564</v>
      </c>
      <c r="Z116" s="199">
        <v>2</v>
      </c>
      <c r="AA116" s="302">
        <f>IFERROR(VLOOKUP(J116,Аркуш4!H:M,6,FALSE),0)</f>
        <v>5</v>
      </c>
      <c r="AB116" s="327">
        <f t="shared" si="23"/>
        <v>20</v>
      </c>
      <c r="AC116" s="198">
        <v>3.1144749999999999E-2</v>
      </c>
      <c r="AD116" s="197">
        <v>7.3999999999999996E-2</v>
      </c>
      <c r="AE116" s="198">
        <f t="shared" si="4"/>
        <v>0.62289499999999998</v>
      </c>
      <c r="AF116" s="322">
        <f t="shared" si="15"/>
        <v>20</v>
      </c>
      <c r="AG116" s="323">
        <v>20</v>
      </c>
      <c r="AH116" s="304">
        <v>10</v>
      </c>
      <c r="AI116" s="305">
        <f t="shared" si="6"/>
        <v>0.62289499999999998</v>
      </c>
      <c r="AJ116" s="306">
        <f t="shared" si="7"/>
        <v>0.62289499999999998</v>
      </c>
      <c r="AK116" s="198">
        <f>IFERROR(VLOOKUP(J116,Аркуш4!O:Q,2,FALSE),0)</f>
        <v>6</v>
      </c>
      <c r="AL116" s="198">
        <f>IFERROR(VLOOKUP(J116,Аркуш4!O:Q,3,FALSE),0)</f>
        <v>2</v>
      </c>
      <c r="AM116" s="307" t="str">
        <f>IFERROR(VLOOKUP(J116,Аркуш4!S:T,2,FALSE),"")</f>
        <v/>
      </c>
      <c r="AN116" s="317"/>
      <c r="AO116" s="309"/>
      <c r="AP116" s="310"/>
      <c r="AQ116" s="311"/>
      <c r="AR116" s="198">
        <f>IFERROR(VLOOKUP(J116,Аркуш4!H:M,3,FALSE),0)</f>
        <v>0</v>
      </c>
      <c r="AS116" s="198">
        <f>IFERROR(VLOOKUP(J116,Аркуш4!H:M,4,FALSE),0)</f>
        <v>1</v>
      </c>
      <c r="AT116" s="198">
        <f>IFERROR(VLOOKUP(J116,Аркуш4!H:M,5,FALSE),0)</f>
        <v>0</v>
      </c>
      <c r="AU116" s="198">
        <f t="shared" si="8"/>
        <v>0.28030274999999999</v>
      </c>
      <c r="AV116" s="143">
        <f t="shared" si="9"/>
        <v>0.15572374999999999</v>
      </c>
    </row>
    <row r="117" spans="1:48" ht="46.5" hidden="1" customHeight="1" x14ac:dyDescent="0.2">
      <c r="A117" s="11"/>
      <c r="B117" s="25" t="s">
        <v>3683</v>
      </c>
      <c r="C117" s="26"/>
      <c r="D117" s="195">
        <f>VLOOKUP(J117,Аркуш4!Y:Z,2,FALSE)</f>
        <v>18</v>
      </c>
      <c r="E117" s="196">
        <f t="shared" si="0"/>
        <v>0.14061600000000002</v>
      </c>
      <c r="F117" s="26"/>
      <c r="G117" s="26"/>
      <c r="H117" s="26" t="s">
        <v>2538</v>
      </c>
      <c r="I117" s="26" t="s">
        <v>2587</v>
      </c>
      <c r="J117" s="27">
        <v>171857</v>
      </c>
      <c r="K117" s="27">
        <v>25</v>
      </c>
      <c r="L117" s="27">
        <v>102</v>
      </c>
      <c r="M117" s="27">
        <v>64107</v>
      </c>
      <c r="N117" s="26"/>
      <c r="O117" s="26" t="s">
        <v>3433</v>
      </c>
      <c r="P117" s="26" t="s">
        <v>2540</v>
      </c>
      <c r="Q117" s="299">
        <f t="shared" si="1"/>
        <v>60</v>
      </c>
      <c r="R117" s="26">
        <f t="shared" si="2"/>
        <v>0.52500000000000002</v>
      </c>
      <c r="S117" s="26"/>
      <c r="T117" s="30">
        <v>15</v>
      </c>
      <c r="U117" s="27" t="str">
        <f>VLOOKUP(J117,Аркуш4!V:W,2,FALSE)</f>
        <v>Меблі</v>
      </c>
      <c r="V117" s="27">
        <v>13</v>
      </c>
      <c r="W117" s="329"/>
      <c r="X117" s="199" t="s">
        <v>3564</v>
      </c>
      <c r="Y117" s="199" t="s">
        <v>3564</v>
      </c>
      <c r="Z117" s="199">
        <v>4</v>
      </c>
      <c r="AA117" s="302">
        <f>IFERROR(VLOOKUP(J117,Аркуш4!H:M,6,FALSE),0)</f>
        <v>9</v>
      </c>
      <c r="AB117" s="327">
        <f t="shared" si="23"/>
        <v>60</v>
      </c>
      <c r="AC117" s="198">
        <v>7.8120000000000004E-3</v>
      </c>
      <c r="AD117" s="197">
        <v>3.5000000000000003E-2</v>
      </c>
      <c r="AE117" s="198">
        <f t="shared" si="4"/>
        <v>0.46872000000000003</v>
      </c>
      <c r="AF117" s="322">
        <f t="shared" si="15"/>
        <v>55</v>
      </c>
      <c r="AG117" s="340">
        <v>30</v>
      </c>
      <c r="AH117" s="304">
        <v>8</v>
      </c>
      <c r="AI117" s="305">
        <f t="shared" si="6"/>
        <v>0.42966000000000004</v>
      </c>
      <c r="AJ117" s="306">
        <f t="shared" si="7"/>
        <v>0.23436000000000001</v>
      </c>
      <c r="AK117" s="198">
        <f>IFERROR(VLOOKUP(J117,Аркуш4!O:Q,2,FALSE),0)</f>
        <v>0</v>
      </c>
      <c r="AL117" s="198">
        <f>IFERROR(VLOOKUP(J117,Аркуш4!O:Q,3,FALSE),0)</f>
        <v>13</v>
      </c>
      <c r="AM117" s="307">
        <f>IFERROR(VLOOKUP(J117,Аркуш4!S:T,2,FALSE),"")</f>
        <v>9.85</v>
      </c>
      <c r="AN117" s="317"/>
      <c r="AO117" s="309"/>
      <c r="AP117" s="310"/>
      <c r="AQ117" s="311"/>
      <c r="AR117" s="198">
        <f>IFERROR(VLOOKUP(J117,Аркуш4!H:M,3,FALSE),0)</f>
        <v>12</v>
      </c>
      <c r="AS117" s="198">
        <f>IFERROR(VLOOKUP(J117,Аркуш4!H:M,4,FALSE),0)</f>
        <v>4</v>
      </c>
      <c r="AT117" s="198">
        <f>IFERROR(VLOOKUP(J117,Аркуш4!H:M,5,FALSE),0)</f>
        <v>8</v>
      </c>
      <c r="AU117" s="198">
        <f t="shared" si="8"/>
        <v>0.28904400000000002</v>
      </c>
      <c r="AV117" s="143">
        <f t="shared" si="9"/>
        <v>7.0308000000000009E-2</v>
      </c>
    </row>
    <row r="118" spans="1:48" ht="46.5" hidden="1" customHeight="1" x14ac:dyDescent="0.2">
      <c r="A118" s="11"/>
      <c r="B118" s="25" t="s">
        <v>3684</v>
      </c>
      <c r="C118" s="26"/>
      <c r="D118" s="195"/>
      <c r="E118" s="196">
        <f t="shared" si="0"/>
        <v>0</v>
      </c>
      <c r="F118" s="26"/>
      <c r="G118" s="26"/>
      <c r="H118" s="26" t="s">
        <v>2538</v>
      </c>
      <c r="I118" s="26" t="s">
        <v>2836</v>
      </c>
      <c r="J118" s="27">
        <v>174437</v>
      </c>
      <c r="K118" s="26"/>
      <c r="L118" s="26"/>
      <c r="M118" s="26" t="s">
        <v>1540</v>
      </c>
      <c r="N118" s="26"/>
      <c r="O118" s="26" t="s">
        <v>3446</v>
      </c>
      <c r="P118" s="26" t="s">
        <v>2540</v>
      </c>
      <c r="Q118" s="299">
        <f t="shared" si="1"/>
        <v>15</v>
      </c>
      <c r="R118" s="26">
        <f t="shared" si="2"/>
        <v>9.5250000000000004</v>
      </c>
      <c r="S118" s="26"/>
      <c r="T118" s="30">
        <v>15</v>
      </c>
      <c r="U118" s="27" t="str">
        <f>VLOOKUP(J118,Аркуш4!V:W,2,FALSE)</f>
        <v>Каркасні</v>
      </c>
      <c r="V118" s="27"/>
      <c r="W118" s="313" t="s">
        <v>3685</v>
      </c>
      <c r="X118" s="314">
        <v>5</v>
      </c>
      <c r="Y118" s="197" t="s">
        <v>3435</v>
      </c>
      <c r="Z118" s="197">
        <v>1</v>
      </c>
      <c r="AA118" s="198">
        <f>IFERROR(VLOOKUP(J118,Аркуш4!H:M,6,FALSE),0)</f>
        <v>0</v>
      </c>
      <c r="AB118" s="198">
        <f>IF(Y118="шт",X118,IF(Y118="ящ",X118*Z118,""))</f>
        <v>5</v>
      </c>
      <c r="AC118" s="198">
        <v>0.63500000000000001</v>
      </c>
      <c r="AD118" s="197">
        <v>0.63500000000000001</v>
      </c>
      <c r="AE118" s="198">
        <f t="shared" si="4"/>
        <v>3.1749999999999998</v>
      </c>
      <c r="AF118" s="303">
        <f t="shared" si="15"/>
        <v>5</v>
      </c>
      <c r="AG118" s="315">
        <v>5</v>
      </c>
      <c r="AH118" s="304">
        <v>5</v>
      </c>
      <c r="AI118" s="305">
        <f t="shared" si="6"/>
        <v>3.1749999999999998</v>
      </c>
      <c r="AJ118" s="306">
        <f t="shared" si="7"/>
        <v>3.1749999999999998</v>
      </c>
      <c r="AK118" s="198">
        <f>IFERROR(VLOOKUP(J118,Аркуш4!O:Q,2,FALSE),0)</f>
        <v>0</v>
      </c>
      <c r="AL118" s="198">
        <f>IFERROR(VLOOKUP(J118,Аркуш4!O:Q,3,FALSE),0)</f>
        <v>0</v>
      </c>
      <c r="AM118" s="307" t="str">
        <f>IFERROR(VLOOKUP(J118,Аркуш4!S:T,2,FALSE),"")</f>
        <v/>
      </c>
      <c r="AN118" s="317"/>
      <c r="AO118" s="309"/>
      <c r="AP118" s="310"/>
      <c r="AQ118" s="311"/>
      <c r="AR118" s="198">
        <f>IFERROR(VLOOKUP(J118,Аркуш4!H:M,3,FALSE),0)</f>
        <v>0</v>
      </c>
      <c r="AS118" s="198">
        <f>IFERROR(VLOOKUP(J118,Аркуш4!H:M,4,FALSE),0)</f>
        <v>0</v>
      </c>
      <c r="AT118" s="198">
        <f>IFERROR(VLOOKUP(J118,Аркуш4!H:M,5,FALSE),0)</f>
        <v>0</v>
      </c>
      <c r="AU118" s="198">
        <f t="shared" si="8"/>
        <v>0</v>
      </c>
      <c r="AV118" s="143">
        <f t="shared" si="9"/>
        <v>0</v>
      </c>
    </row>
    <row r="119" spans="1:48" ht="46.5" hidden="1" customHeight="1" x14ac:dyDescent="0.2">
      <c r="A119" s="11"/>
      <c r="B119" s="25" t="s">
        <v>3686</v>
      </c>
      <c r="C119" s="26"/>
      <c r="D119" s="195">
        <f>VLOOKUP(J119,Аркуш4!Y:Z,2,FALSE)</f>
        <v>12</v>
      </c>
      <c r="E119" s="196">
        <f t="shared" si="0"/>
        <v>0.16848000000000002</v>
      </c>
      <c r="F119" s="26"/>
      <c r="G119" s="26"/>
      <c r="H119" s="26" t="s">
        <v>2538</v>
      </c>
      <c r="I119" s="26" t="s">
        <v>3687</v>
      </c>
      <c r="J119" s="27">
        <v>174477</v>
      </c>
      <c r="K119" s="27">
        <v>26</v>
      </c>
      <c r="L119" s="27">
        <v>272</v>
      </c>
      <c r="M119" s="28">
        <v>67699</v>
      </c>
      <c r="N119" s="26"/>
      <c r="O119" s="26" t="s">
        <v>3433</v>
      </c>
      <c r="P119" s="26" t="s">
        <v>2540</v>
      </c>
      <c r="Q119" s="299">
        <f t="shared" si="1"/>
        <v>30</v>
      </c>
      <c r="R119" s="26">
        <f t="shared" si="2"/>
        <v>0.51</v>
      </c>
      <c r="S119" s="26"/>
      <c r="T119" s="30">
        <v>15</v>
      </c>
      <c r="U119" s="27" t="str">
        <f>VLOOKUP(J119,Аркуш4!V:W,2,FALSE)</f>
        <v>Меблі</v>
      </c>
      <c r="V119" s="27"/>
      <c r="W119" s="329"/>
      <c r="X119" s="199" t="s">
        <v>3564</v>
      </c>
      <c r="Y119" s="199" t="s">
        <v>3564</v>
      </c>
      <c r="Z119" s="199">
        <v>2</v>
      </c>
      <c r="AA119" s="302">
        <f>IFERROR(VLOOKUP(J119,Аркуш4!H:M,6,FALSE),0)</f>
        <v>7</v>
      </c>
      <c r="AB119" s="327">
        <f t="shared" ref="AB119:AB131" si="24">Q119</f>
        <v>30</v>
      </c>
      <c r="AC119" s="198">
        <v>1.404E-2</v>
      </c>
      <c r="AD119" s="197">
        <v>3.4000000000000002E-2</v>
      </c>
      <c r="AE119" s="198">
        <f t="shared" si="4"/>
        <v>0.42120000000000002</v>
      </c>
      <c r="AF119" s="322">
        <f t="shared" si="15"/>
        <v>18</v>
      </c>
      <c r="AG119" s="323">
        <v>18</v>
      </c>
      <c r="AH119" s="304">
        <v>9</v>
      </c>
      <c r="AI119" s="305">
        <f t="shared" si="6"/>
        <v>0.25272</v>
      </c>
      <c r="AJ119" s="306">
        <f t="shared" si="7"/>
        <v>0.25272</v>
      </c>
      <c r="AK119" s="198">
        <f>IFERROR(VLOOKUP(J119,Аркуш4!O:Q,2,FALSE),0)</f>
        <v>0</v>
      </c>
      <c r="AL119" s="198">
        <f>IFERROR(VLOOKUP(J119,Аркуш4!O:Q,3,FALSE),0)</f>
        <v>0</v>
      </c>
      <c r="AM119" s="307">
        <f>IFERROR(VLOOKUP(J119,Аркуш4!S:T,2,FALSE),"")</f>
        <v>26.91</v>
      </c>
      <c r="AN119" s="317"/>
      <c r="AO119" s="309"/>
      <c r="AP119" s="310"/>
      <c r="AQ119" s="311"/>
      <c r="AR119" s="198">
        <f>IFERROR(VLOOKUP(J119,Аркуш4!H:M,3,FALSE),0)</f>
        <v>0</v>
      </c>
      <c r="AS119" s="198">
        <f>IFERROR(VLOOKUP(J119,Аркуш4!H:M,4,FALSE),0)</f>
        <v>0</v>
      </c>
      <c r="AT119" s="198">
        <f>IFERROR(VLOOKUP(J119,Аркуш4!H:M,5,FALSE),0)</f>
        <v>2</v>
      </c>
      <c r="AU119" s="198">
        <f t="shared" si="8"/>
        <v>2.8080000000000001E-2</v>
      </c>
      <c r="AV119" s="143">
        <f t="shared" si="9"/>
        <v>9.8280000000000006E-2</v>
      </c>
    </row>
    <row r="120" spans="1:48" ht="46.5" hidden="1" customHeight="1" x14ac:dyDescent="0.2">
      <c r="A120" s="11"/>
      <c r="B120" s="25" t="s">
        <v>3688</v>
      </c>
      <c r="C120" s="26"/>
      <c r="D120" s="195"/>
      <c r="E120" s="196">
        <f t="shared" si="0"/>
        <v>0</v>
      </c>
      <c r="F120" s="26"/>
      <c r="G120" s="26"/>
      <c r="H120" s="26" t="s">
        <v>2546</v>
      </c>
      <c r="I120" s="26" t="s">
        <v>3689</v>
      </c>
      <c r="J120" s="27">
        <v>170936</v>
      </c>
      <c r="K120" s="27">
        <v>51</v>
      </c>
      <c r="L120" s="27">
        <v>673</v>
      </c>
      <c r="M120" s="28">
        <v>58386</v>
      </c>
      <c r="N120" s="26"/>
      <c r="O120" s="26" t="s">
        <v>3446</v>
      </c>
      <c r="P120" s="26" t="s">
        <v>2548</v>
      </c>
      <c r="Q120" s="299">
        <f t="shared" si="1"/>
        <v>52</v>
      </c>
      <c r="R120" s="26">
        <f t="shared" si="2"/>
        <v>1.482</v>
      </c>
      <c r="S120" s="26"/>
      <c r="T120" s="30">
        <v>13</v>
      </c>
      <c r="U120" s="27" t="str">
        <f>VLOOKUP(J120,Аркуш4!V:W,2,FALSE)</f>
        <v>Фільтрація</v>
      </c>
      <c r="V120" s="27"/>
      <c r="W120" s="329"/>
      <c r="X120" s="199" t="s">
        <v>3564</v>
      </c>
      <c r="Y120" s="199" t="s">
        <v>3564</v>
      </c>
      <c r="Z120" s="199">
        <v>4</v>
      </c>
      <c r="AA120" s="302">
        <f>IFERROR(VLOOKUP(J120,Аркуш4!H:M,6,FALSE),0)</f>
        <v>21</v>
      </c>
      <c r="AB120" s="327">
        <f t="shared" si="24"/>
        <v>52</v>
      </c>
      <c r="AC120" s="198">
        <v>2.9159999999999998E-2</v>
      </c>
      <c r="AD120" s="197">
        <v>0.114</v>
      </c>
      <c r="AE120" s="198">
        <f t="shared" si="4"/>
        <v>1.5163199999999999</v>
      </c>
      <c r="AF120" s="322">
        <f t="shared" si="15"/>
        <v>52</v>
      </c>
      <c r="AG120" s="323">
        <v>52</v>
      </c>
      <c r="AH120" s="304">
        <v>13</v>
      </c>
      <c r="AI120" s="305">
        <f t="shared" si="6"/>
        <v>1.5163199999999999</v>
      </c>
      <c r="AJ120" s="306">
        <f t="shared" si="7"/>
        <v>1.5163199999999999</v>
      </c>
      <c r="AK120" s="198">
        <f>IFERROR(VLOOKUP(J120,Аркуш4!O:Q,2,FALSE),0)</f>
        <v>0</v>
      </c>
      <c r="AL120" s="198">
        <f>IFERROR(VLOOKUP(J120,Аркуш4!O:Q,3,FALSE),0)</f>
        <v>0</v>
      </c>
      <c r="AM120" s="307">
        <f>IFERROR(VLOOKUP(J120,Аркуш4!S:T,2,FALSE),"")</f>
        <v>34.76</v>
      </c>
      <c r="AN120" s="317"/>
      <c r="AO120" s="309"/>
      <c r="AP120" s="310"/>
      <c r="AQ120" s="311"/>
      <c r="AR120" s="198">
        <f>IFERROR(VLOOKUP(J120,Аркуш4!H:M,3,FALSE),0)</f>
        <v>0</v>
      </c>
      <c r="AS120" s="198">
        <f>IFERROR(VLOOKUP(J120,Аркуш4!H:M,4,FALSE),0)</f>
        <v>4</v>
      </c>
      <c r="AT120" s="198">
        <f>IFERROR(VLOOKUP(J120,Аркуш4!H:M,5,FALSE),0)</f>
        <v>15</v>
      </c>
      <c r="AU120" s="198">
        <f t="shared" si="8"/>
        <v>0.55403999999999998</v>
      </c>
      <c r="AV120" s="143">
        <f t="shared" si="9"/>
        <v>0.61236000000000002</v>
      </c>
    </row>
    <row r="121" spans="1:48" ht="46.5" hidden="1" customHeight="1" x14ac:dyDescent="0.2">
      <c r="A121" s="11"/>
      <c r="B121" s="25" t="s">
        <v>3690</v>
      </c>
      <c r="C121" s="26"/>
      <c r="D121" s="195">
        <f>VLOOKUP(J121,Аркуш4!Y:Z,2,FALSE)</f>
        <v>1</v>
      </c>
      <c r="E121" s="196">
        <f t="shared" si="0"/>
        <v>1.7856E-2</v>
      </c>
      <c r="F121" s="26"/>
      <c r="G121" s="26"/>
      <c r="H121" s="26" t="s">
        <v>2538</v>
      </c>
      <c r="I121" s="26" t="s">
        <v>2836</v>
      </c>
      <c r="J121" s="27">
        <v>174117</v>
      </c>
      <c r="K121" s="27">
        <v>29</v>
      </c>
      <c r="L121" s="27">
        <v>383</v>
      </c>
      <c r="M121" s="27">
        <v>64157</v>
      </c>
      <c r="N121" s="26"/>
      <c r="O121" s="26" t="s">
        <v>3563</v>
      </c>
      <c r="P121" s="26" t="s">
        <v>2540</v>
      </c>
      <c r="Q121" s="299">
        <f t="shared" si="1"/>
        <v>39</v>
      </c>
      <c r="R121" s="26">
        <f t="shared" si="2"/>
        <v>0.78</v>
      </c>
      <c r="S121" s="26"/>
      <c r="T121" s="30">
        <v>13</v>
      </c>
      <c r="U121" s="27" t="str">
        <f>VLOOKUP(J121,Аркуш4!V:W,2,FALSE)</f>
        <v>Меблі</v>
      </c>
      <c r="V121" s="27"/>
      <c r="W121" s="329"/>
      <c r="X121" s="199" t="s">
        <v>3564</v>
      </c>
      <c r="Y121" s="199" t="s">
        <v>3564</v>
      </c>
      <c r="Z121" s="199">
        <v>3</v>
      </c>
      <c r="AA121" s="302">
        <f>IFERROR(VLOOKUP(J121,Аркуш4!H:M,6,FALSE),0)</f>
        <v>6</v>
      </c>
      <c r="AB121" s="327">
        <f t="shared" si="24"/>
        <v>39</v>
      </c>
      <c r="AC121" s="198">
        <v>1.7856E-2</v>
      </c>
      <c r="AD121" s="197">
        <v>0.06</v>
      </c>
      <c r="AE121" s="198">
        <f t="shared" si="4"/>
        <v>0.696384</v>
      </c>
      <c r="AF121" s="322">
        <f t="shared" si="15"/>
        <v>38</v>
      </c>
      <c r="AG121" s="340">
        <v>39</v>
      </c>
      <c r="AH121" s="304">
        <v>13</v>
      </c>
      <c r="AI121" s="305">
        <f t="shared" si="6"/>
        <v>0.67852800000000002</v>
      </c>
      <c r="AJ121" s="306">
        <f t="shared" si="7"/>
        <v>0.696384</v>
      </c>
      <c r="AK121" s="198">
        <f>IFERROR(VLOOKUP(J121,Аркуш4!O:Q,2,FALSE),0)</f>
        <v>0</v>
      </c>
      <c r="AL121" s="198">
        <f>IFERROR(VLOOKUP(J121,Аркуш4!O:Q,3,FALSE),0)</f>
        <v>0</v>
      </c>
      <c r="AM121" s="307" t="str">
        <f>IFERROR(VLOOKUP(J121,Аркуш4!S:T,2,FALSE),"")</f>
        <v/>
      </c>
      <c r="AN121" s="317"/>
      <c r="AO121" s="309"/>
      <c r="AP121" s="310"/>
      <c r="AQ121" s="311"/>
      <c r="AR121" s="198">
        <f>IFERROR(VLOOKUP(J121,Аркуш4!H:M,3,FALSE),0)</f>
        <v>0</v>
      </c>
      <c r="AS121" s="198">
        <f>IFERROR(VLOOKUP(J121,Аркуш4!H:M,4,FALSE),0)</f>
        <v>1</v>
      </c>
      <c r="AT121" s="198">
        <f>IFERROR(VLOOKUP(J121,Аркуш4!H:M,5,FALSE),0)</f>
        <v>2</v>
      </c>
      <c r="AU121" s="198">
        <f t="shared" si="8"/>
        <v>5.3568000000000005E-2</v>
      </c>
      <c r="AV121" s="143">
        <f t="shared" si="9"/>
        <v>0.10713600000000001</v>
      </c>
    </row>
    <row r="122" spans="1:48" ht="46.5" hidden="1" customHeight="1" x14ac:dyDescent="0.2">
      <c r="A122" s="11"/>
      <c r="B122" s="25" t="s">
        <v>3691</v>
      </c>
      <c r="C122" s="26"/>
      <c r="D122" s="195">
        <f>VLOOKUP(J122,Аркуш4!Y:Z,2,FALSE)</f>
        <v>8</v>
      </c>
      <c r="E122" s="196">
        <f t="shared" si="0"/>
        <v>0.26501760000000002</v>
      </c>
      <c r="F122" s="26"/>
      <c r="G122" s="26"/>
      <c r="H122" s="26" t="s">
        <v>2538</v>
      </c>
      <c r="I122" s="26" t="s">
        <v>3692</v>
      </c>
      <c r="J122" s="27">
        <v>169017</v>
      </c>
      <c r="K122" s="27">
        <v>36</v>
      </c>
      <c r="L122" s="27">
        <v>478</v>
      </c>
      <c r="M122" s="27">
        <v>28064</v>
      </c>
      <c r="N122" s="26"/>
      <c r="O122" s="26" t="s">
        <v>3433</v>
      </c>
      <c r="P122" s="26" t="s">
        <v>2548</v>
      </c>
      <c r="Q122" s="299">
        <f t="shared" si="1"/>
        <v>39</v>
      </c>
      <c r="R122" s="26">
        <f t="shared" si="2"/>
        <v>1.482</v>
      </c>
      <c r="S122" s="26"/>
      <c r="T122" s="30">
        <v>13</v>
      </c>
      <c r="U122" s="27" t="str">
        <f>VLOOKUP(J122,Аркуш4!V:W,2,FALSE)</f>
        <v>Аксесуари</v>
      </c>
      <c r="V122" s="27">
        <v>2</v>
      </c>
      <c r="W122" s="329"/>
      <c r="X122" s="199" t="s">
        <v>3564</v>
      </c>
      <c r="Y122" s="199" t="s">
        <v>3564</v>
      </c>
      <c r="Z122" s="199">
        <v>3</v>
      </c>
      <c r="AA122" s="302">
        <f>IFERROR(VLOOKUP(J122,Аркуш4!H:M,6,FALSE),0)</f>
        <v>16</v>
      </c>
      <c r="AB122" s="327">
        <f t="shared" si="24"/>
        <v>39</v>
      </c>
      <c r="AC122" s="198">
        <v>3.3127200000000002E-2</v>
      </c>
      <c r="AD122" s="197">
        <v>0.114</v>
      </c>
      <c r="AE122" s="198">
        <f t="shared" si="4"/>
        <v>1.2919608</v>
      </c>
      <c r="AF122" s="322">
        <f t="shared" si="15"/>
        <v>33</v>
      </c>
      <c r="AG122" s="340">
        <v>39</v>
      </c>
      <c r="AH122" s="304">
        <v>13</v>
      </c>
      <c r="AI122" s="305">
        <f t="shared" si="6"/>
        <v>1.0931976000000001</v>
      </c>
      <c r="AJ122" s="306">
        <f t="shared" si="7"/>
        <v>1.2919608</v>
      </c>
      <c r="AK122" s="198">
        <f>IFERROR(VLOOKUP(J122,Аркуш4!O:Q,2,FALSE),0)</f>
        <v>0</v>
      </c>
      <c r="AL122" s="198">
        <f>IFERROR(VLOOKUP(J122,Аркуш4!O:Q,3,FALSE),0)</f>
        <v>2</v>
      </c>
      <c r="AM122" s="307" t="str">
        <f>IFERROR(VLOOKUP(J122,Аркуш4!S:T,2,FALSE),"")</f>
        <v/>
      </c>
      <c r="AN122" s="317"/>
      <c r="AO122" s="309"/>
      <c r="AP122" s="310"/>
      <c r="AQ122" s="311"/>
      <c r="AR122" s="198">
        <f>IFERROR(VLOOKUP(J122,Аркуш4!H:M,3,FALSE),0)</f>
        <v>9</v>
      </c>
      <c r="AS122" s="198">
        <f>IFERROR(VLOOKUP(J122,Аркуш4!H:M,4,FALSE),0)</f>
        <v>5</v>
      </c>
      <c r="AT122" s="198">
        <f>IFERROR(VLOOKUP(J122,Аркуш4!H:M,5,FALSE),0)</f>
        <v>3</v>
      </c>
      <c r="AU122" s="198">
        <f t="shared" si="8"/>
        <v>0.6294168</v>
      </c>
      <c r="AV122" s="143">
        <f t="shared" si="9"/>
        <v>0.53003520000000004</v>
      </c>
    </row>
    <row r="123" spans="1:48" ht="46.5" hidden="1" customHeight="1" x14ac:dyDescent="0.2">
      <c r="A123" s="11"/>
      <c r="B123" s="25" t="s">
        <v>3693</v>
      </c>
      <c r="C123" s="26"/>
      <c r="D123" s="195">
        <f>VLOOKUP(J123,Аркуш4!Y:Z,2,FALSE)</f>
        <v>11</v>
      </c>
      <c r="E123" s="196">
        <f t="shared" si="0"/>
        <v>6.1289250000000003E-2</v>
      </c>
      <c r="F123" s="26" t="s">
        <v>2624</v>
      </c>
      <c r="G123" s="26"/>
      <c r="H123" s="26" t="s">
        <v>2538</v>
      </c>
      <c r="I123" s="26" t="s">
        <v>3694</v>
      </c>
      <c r="J123" s="27">
        <v>167000</v>
      </c>
      <c r="K123" s="27">
        <v>40</v>
      </c>
      <c r="L123" s="27">
        <v>168</v>
      </c>
      <c r="M123" s="27">
        <v>56822</v>
      </c>
      <c r="N123" s="26"/>
      <c r="O123" s="26" t="s">
        <v>3433</v>
      </c>
      <c r="P123" s="26" t="s">
        <v>2540</v>
      </c>
      <c r="Q123" s="299">
        <f t="shared" si="1"/>
        <v>78</v>
      </c>
      <c r="R123" s="26">
        <f t="shared" si="2"/>
        <v>0.49399999999999999</v>
      </c>
      <c r="S123" s="26"/>
      <c r="T123" s="30">
        <v>13</v>
      </c>
      <c r="U123" s="27" t="str">
        <f>VLOOKUP(J123,Аркуш4!V:W,2,FALSE)</f>
        <v>Відпочинок</v>
      </c>
      <c r="V123" s="27">
        <v>2</v>
      </c>
      <c r="W123" s="329"/>
      <c r="X123" s="199" t="s">
        <v>3564</v>
      </c>
      <c r="Y123" s="199" t="s">
        <v>3564</v>
      </c>
      <c r="Z123" s="199">
        <v>6</v>
      </c>
      <c r="AA123" s="302">
        <f>IFERROR(VLOOKUP(J123,Аркуш4!H:M,6,FALSE),0)</f>
        <v>41</v>
      </c>
      <c r="AB123" s="327">
        <f t="shared" si="24"/>
        <v>78</v>
      </c>
      <c r="AC123" s="198">
        <v>5.5717500000000003E-3</v>
      </c>
      <c r="AD123" s="197">
        <v>3.7999999999999999E-2</v>
      </c>
      <c r="AE123" s="198">
        <f t="shared" si="4"/>
        <v>0.43459650000000005</v>
      </c>
      <c r="AF123" s="322">
        <f t="shared" si="15"/>
        <v>69</v>
      </c>
      <c r="AG123" s="328">
        <v>78</v>
      </c>
      <c r="AH123" s="304">
        <v>13</v>
      </c>
      <c r="AI123" s="305">
        <f t="shared" si="6"/>
        <v>0.38445075000000001</v>
      </c>
      <c r="AJ123" s="306">
        <f t="shared" si="7"/>
        <v>0.43459650000000005</v>
      </c>
      <c r="AK123" s="198">
        <f>IFERROR(VLOOKUP(J123,Аркуш4!O:Q,2,FALSE),0)</f>
        <v>1</v>
      </c>
      <c r="AL123" s="198">
        <f>IFERROR(VLOOKUP(J123,Аркуш4!O:Q,3,FALSE),0)</f>
        <v>1</v>
      </c>
      <c r="AM123" s="307" t="str">
        <f>IFERROR(VLOOKUP(J123,Аркуш4!S:T,2,FALSE),"")</f>
        <v/>
      </c>
      <c r="AN123" s="317"/>
      <c r="AO123" s="309"/>
      <c r="AP123" s="310"/>
      <c r="AQ123" s="311"/>
      <c r="AR123" s="198">
        <f>IFERROR(VLOOKUP(J123,Аркуш4!H:M,3,FALSE),0)</f>
        <v>4</v>
      </c>
      <c r="AS123" s="198">
        <f>IFERROR(VLOOKUP(J123,Аркуш4!H:M,4,FALSE),0)</f>
        <v>1</v>
      </c>
      <c r="AT123" s="198">
        <f>IFERROR(VLOOKUP(J123,Аркуш4!H:M,5,FALSE),0)</f>
        <v>7</v>
      </c>
      <c r="AU123" s="198">
        <f t="shared" si="8"/>
        <v>7.8004500000000004E-2</v>
      </c>
      <c r="AV123" s="143">
        <f t="shared" si="9"/>
        <v>0.22844175</v>
      </c>
    </row>
    <row r="124" spans="1:48" ht="46.5" hidden="1" customHeight="1" x14ac:dyDescent="0.2">
      <c r="A124" s="11"/>
      <c r="B124" s="25" t="s">
        <v>3695</v>
      </c>
      <c r="C124" s="26"/>
      <c r="D124" s="195"/>
      <c r="E124" s="196">
        <f t="shared" si="0"/>
        <v>0</v>
      </c>
      <c r="F124" s="26"/>
      <c r="G124" s="26"/>
      <c r="H124" s="26" t="s">
        <v>2546</v>
      </c>
      <c r="I124" s="26" t="s">
        <v>2550</v>
      </c>
      <c r="J124" s="27">
        <v>167405</v>
      </c>
      <c r="K124" s="27">
        <v>49</v>
      </c>
      <c r="L124" s="27">
        <v>185</v>
      </c>
      <c r="M124" s="130">
        <v>58330</v>
      </c>
      <c r="N124" s="26"/>
      <c r="O124" s="26" t="s">
        <v>3446</v>
      </c>
      <c r="P124" s="26" t="s">
        <v>2540</v>
      </c>
      <c r="Q124" s="299">
        <f t="shared" si="1"/>
        <v>39</v>
      </c>
      <c r="R124" s="26">
        <f t="shared" si="2"/>
        <v>0.312</v>
      </c>
      <c r="S124" s="26"/>
      <c r="T124" s="30">
        <v>13</v>
      </c>
      <c r="U124" s="27" t="str">
        <f>VLOOKUP(J124,Аркуш4!V:W,2,FALSE)</f>
        <v>Туризм</v>
      </c>
      <c r="V124" s="27">
        <v>6</v>
      </c>
      <c r="W124" s="329"/>
      <c r="X124" s="199" t="s">
        <v>3564</v>
      </c>
      <c r="Y124" s="199" t="s">
        <v>3564</v>
      </c>
      <c r="Z124" s="199">
        <v>3</v>
      </c>
      <c r="AA124" s="302">
        <f>IFERROR(VLOOKUP(J124,Аркуш4!H:M,6,FALSE),0)</f>
        <v>11</v>
      </c>
      <c r="AB124" s="327">
        <f t="shared" si="24"/>
        <v>39</v>
      </c>
      <c r="AC124" s="198">
        <v>7.5329999999999998E-3</v>
      </c>
      <c r="AD124" s="197">
        <v>2.4E-2</v>
      </c>
      <c r="AE124" s="198">
        <f t="shared" si="4"/>
        <v>0.29378699999999996</v>
      </c>
      <c r="AF124" s="322">
        <f t="shared" si="15"/>
        <v>39</v>
      </c>
      <c r="AG124" s="340">
        <v>39</v>
      </c>
      <c r="AH124" s="304">
        <v>13</v>
      </c>
      <c r="AI124" s="305">
        <f t="shared" si="6"/>
        <v>0.29378699999999996</v>
      </c>
      <c r="AJ124" s="306">
        <f t="shared" si="7"/>
        <v>0.29378699999999996</v>
      </c>
      <c r="AK124" s="198">
        <f>IFERROR(VLOOKUP(J124,Аркуш4!O:Q,2,FALSE),0)</f>
        <v>5</v>
      </c>
      <c r="AL124" s="198">
        <f>IFERROR(VLOOKUP(J124,Аркуш4!O:Q,3,FALSE),0)</f>
        <v>3</v>
      </c>
      <c r="AM124" s="307" t="str">
        <f>IFERROR(VLOOKUP(J124,Аркуш4!S:T,2,FALSE),"")</f>
        <v/>
      </c>
      <c r="AN124" s="317"/>
      <c r="AO124" s="309"/>
      <c r="AP124" s="310"/>
      <c r="AQ124" s="311"/>
      <c r="AR124" s="198">
        <f>IFERROR(VLOOKUP(J124,Аркуш4!H:M,3,FALSE),0)</f>
        <v>3</v>
      </c>
      <c r="AS124" s="198">
        <f>IFERROR(VLOOKUP(J124,Аркуш4!H:M,4,FALSE),0)</f>
        <v>3</v>
      </c>
      <c r="AT124" s="198">
        <f>IFERROR(VLOOKUP(J124,Аркуш4!H:M,5,FALSE),0)</f>
        <v>2</v>
      </c>
      <c r="AU124" s="198">
        <f t="shared" si="8"/>
        <v>0.120528</v>
      </c>
      <c r="AV124" s="143">
        <f t="shared" si="9"/>
        <v>8.2862999999999992E-2</v>
      </c>
    </row>
    <row r="125" spans="1:48" ht="46.5" hidden="1" customHeight="1" x14ac:dyDescent="0.2">
      <c r="A125" s="11"/>
      <c r="B125" s="25" t="s">
        <v>3696</v>
      </c>
      <c r="C125" s="26"/>
      <c r="D125" s="195">
        <f>VLOOKUP(J125,Аркуш4!Y:Z,2,FALSE)</f>
        <v>19</v>
      </c>
      <c r="E125" s="196">
        <f t="shared" si="0"/>
        <v>0.20774599999999999</v>
      </c>
      <c r="F125" s="26"/>
      <c r="G125" s="26"/>
      <c r="H125" s="26" t="s">
        <v>2538</v>
      </c>
      <c r="I125" s="26" t="s">
        <v>2550</v>
      </c>
      <c r="J125" s="27">
        <v>168002</v>
      </c>
      <c r="K125" s="27">
        <v>57</v>
      </c>
      <c r="L125" s="27">
        <v>308</v>
      </c>
      <c r="M125" s="27">
        <v>68579</v>
      </c>
      <c r="N125" s="26"/>
      <c r="O125" s="26" t="s">
        <v>3433</v>
      </c>
      <c r="P125" s="26" t="s">
        <v>2540</v>
      </c>
      <c r="Q125" s="299">
        <f t="shared" si="1"/>
        <v>78</v>
      </c>
      <c r="R125" s="26">
        <f t="shared" si="2"/>
        <v>0.96199999999999997</v>
      </c>
      <c r="S125" s="26"/>
      <c r="T125" s="30">
        <v>13</v>
      </c>
      <c r="U125" s="27" t="str">
        <f>VLOOKUP(J125,Аркуш4!V:W,2,FALSE)</f>
        <v>Меблі</v>
      </c>
      <c r="V125" s="27">
        <v>17</v>
      </c>
      <c r="W125" s="329"/>
      <c r="X125" s="199" t="s">
        <v>3564</v>
      </c>
      <c r="Y125" s="199" t="s">
        <v>3564</v>
      </c>
      <c r="Z125" s="199">
        <v>6</v>
      </c>
      <c r="AA125" s="302">
        <f>IFERROR(VLOOKUP(J125,Аркуш4!H:M,6,FALSE),0)</f>
        <v>9</v>
      </c>
      <c r="AB125" s="327">
        <f t="shared" si="24"/>
        <v>78</v>
      </c>
      <c r="AC125" s="198">
        <v>1.0933999999999999E-2</v>
      </c>
      <c r="AD125" s="197">
        <v>7.3999999999999996E-2</v>
      </c>
      <c r="AE125" s="198">
        <f t="shared" si="4"/>
        <v>0.85285199999999994</v>
      </c>
      <c r="AF125" s="322">
        <f t="shared" si="15"/>
        <v>78</v>
      </c>
      <c r="AG125" s="340">
        <v>40</v>
      </c>
      <c r="AH125" s="304">
        <v>6.666666666666667</v>
      </c>
      <c r="AI125" s="305">
        <f t="shared" si="6"/>
        <v>0.85285199999999994</v>
      </c>
      <c r="AJ125" s="306">
        <f t="shared" si="7"/>
        <v>0.43735999999999997</v>
      </c>
      <c r="AK125" s="198">
        <f>IFERROR(VLOOKUP(J125,Аркуш4!O:Q,2,FALSE),0)</f>
        <v>15</v>
      </c>
      <c r="AL125" s="198">
        <f>IFERROR(VLOOKUP(J125,Аркуш4!O:Q,3,FALSE),0)</f>
        <v>6</v>
      </c>
      <c r="AM125" s="307">
        <f>IFERROR(VLOOKUP(J125,Аркуш4!S:T,2,FALSE),"")</f>
        <v>17.600000000000001</v>
      </c>
      <c r="AN125" s="317"/>
      <c r="AO125" s="309"/>
      <c r="AP125" s="310"/>
      <c r="AQ125" s="311"/>
      <c r="AR125" s="198">
        <f>IFERROR(VLOOKUP(J125,Аркуш4!H:M,3,FALSE),0)</f>
        <v>4</v>
      </c>
      <c r="AS125" s="198">
        <f>IFERROR(VLOOKUP(J125,Аркуш4!H:M,4,FALSE),0)</f>
        <v>0</v>
      </c>
      <c r="AT125" s="198">
        <f>IFERROR(VLOOKUP(J125,Аркуш4!H:M,5,FALSE),0)</f>
        <v>4</v>
      </c>
      <c r="AU125" s="198">
        <f t="shared" si="8"/>
        <v>0.31708599999999998</v>
      </c>
      <c r="AV125" s="143">
        <f t="shared" si="9"/>
        <v>9.8405999999999993E-2</v>
      </c>
    </row>
    <row r="126" spans="1:48" ht="46.5" hidden="1" customHeight="1" x14ac:dyDescent="0.2">
      <c r="A126" s="11"/>
      <c r="B126" s="25" t="s">
        <v>3697</v>
      </c>
      <c r="C126" s="26"/>
      <c r="D126" s="195">
        <f>VLOOKUP(J126,Аркуш4!Y:Z,2,FALSE)</f>
        <v>25</v>
      </c>
      <c r="E126" s="196">
        <f t="shared" si="0"/>
        <v>0.15487500000000001</v>
      </c>
      <c r="F126" s="26"/>
      <c r="G126" s="26" t="s">
        <v>3698</v>
      </c>
      <c r="H126" s="26" t="s">
        <v>2538</v>
      </c>
      <c r="I126" s="26"/>
      <c r="J126" s="27">
        <v>169230</v>
      </c>
      <c r="K126" s="27">
        <v>22</v>
      </c>
      <c r="L126" s="27">
        <v>93</v>
      </c>
      <c r="M126" s="28">
        <v>75010</v>
      </c>
      <c r="N126" s="26"/>
      <c r="O126" s="26" t="s">
        <v>3433</v>
      </c>
      <c r="P126" s="26" t="s">
        <v>2540</v>
      </c>
      <c r="Q126" s="299">
        <f t="shared" si="1"/>
        <v>104</v>
      </c>
      <c r="R126" s="26">
        <f t="shared" si="2"/>
        <v>0.754</v>
      </c>
      <c r="S126" s="26"/>
      <c r="T126" s="30">
        <v>13</v>
      </c>
      <c r="U126" s="27" t="str">
        <f>VLOOKUP(J126,Аркуш4!V:W,2,FALSE)</f>
        <v>Меблі</v>
      </c>
      <c r="V126" s="27">
        <v>52</v>
      </c>
      <c r="W126" s="329"/>
      <c r="X126" s="199" t="s">
        <v>3564</v>
      </c>
      <c r="Y126" s="199" t="s">
        <v>3564</v>
      </c>
      <c r="Z126" s="199">
        <v>8</v>
      </c>
      <c r="AA126" s="302">
        <f>IFERROR(VLOOKUP(J126,Аркуш4!H:M,6,FALSE),0)</f>
        <v>7</v>
      </c>
      <c r="AB126" s="327">
        <f t="shared" si="24"/>
        <v>104</v>
      </c>
      <c r="AC126" s="198">
        <v>6.195E-3</v>
      </c>
      <c r="AD126" s="197">
        <v>5.8000000000000003E-2</v>
      </c>
      <c r="AE126" s="198">
        <f t="shared" si="4"/>
        <v>0.64427999999999996</v>
      </c>
      <c r="AF126" s="322">
        <f t="shared" si="15"/>
        <v>104</v>
      </c>
      <c r="AG126" s="340">
        <v>40</v>
      </c>
      <c r="AH126" s="304">
        <v>5</v>
      </c>
      <c r="AI126" s="305">
        <f t="shared" si="6"/>
        <v>0.64427999999999996</v>
      </c>
      <c r="AJ126" s="306">
        <f t="shared" si="7"/>
        <v>0.24779999999999999</v>
      </c>
      <c r="AK126" s="198">
        <f>IFERROR(VLOOKUP(J126,Аркуш4!O:Q,2,FALSE),0)</f>
        <v>28</v>
      </c>
      <c r="AL126" s="198">
        <f>IFERROR(VLOOKUP(J126,Аркуш4!O:Q,3,FALSE),0)</f>
        <v>29</v>
      </c>
      <c r="AM126" s="307">
        <f>IFERROR(VLOOKUP(J126,Аркуш4!S:T,2,FALSE),"")</f>
        <v>11.32</v>
      </c>
      <c r="AN126" s="331">
        <v>13</v>
      </c>
      <c r="AO126" s="309"/>
      <c r="AP126" s="310"/>
      <c r="AQ126" s="311"/>
      <c r="AR126" s="198">
        <f>IFERROR(VLOOKUP(J126,Аркуш4!H:M,3,FALSE),0)</f>
        <v>0</v>
      </c>
      <c r="AS126" s="198">
        <f>IFERROR(VLOOKUP(J126,Аркуш4!H:M,4,FALSE),0)</f>
        <v>0</v>
      </c>
      <c r="AT126" s="198">
        <f>IFERROR(VLOOKUP(J126,Аркуш4!H:M,5,FALSE),0)</f>
        <v>3</v>
      </c>
      <c r="AU126" s="198">
        <f t="shared" si="8"/>
        <v>0.37169999999999997</v>
      </c>
      <c r="AV126" s="143">
        <f t="shared" si="9"/>
        <v>4.3365000000000001E-2</v>
      </c>
    </row>
    <row r="127" spans="1:48" ht="46.5" hidden="1" customHeight="1" x14ac:dyDescent="0.2">
      <c r="A127" s="11"/>
      <c r="B127" s="25" t="s">
        <v>3699</v>
      </c>
      <c r="C127" s="26"/>
      <c r="D127" s="195"/>
      <c r="E127" s="196">
        <f t="shared" si="0"/>
        <v>0</v>
      </c>
      <c r="F127" s="26" t="s">
        <v>2624</v>
      </c>
      <c r="G127" s="26"/>
      <c r="H127" s="26" t="s">
        <v>2538</v>
      </c>
      <c r="I127" s="26" t="s">
        <v>3700</v>
      </c>
      <c r="J127" s="27">
        <v>168197</v>
      </c>
      <c r="K127" s="27">
        <v>56</v>
      </c>
      <c r="L127" s="27">
        <v>185</v>
      </c>
      <c r="M127" s="27">
        <v>56508</v>
      </c>
      <c r="N127" s="26"/>
      <c r="O127" s="26" t="s">
        <v>3446</v>
      </c>
      <c r="P127" s="26" t="s">
        <v>2540</v>
      </c>
      <c r="Q127" s="299">
        <f t="shared" si="1"/>
        <v>72</v>
      </c>
      <c r="R127" s="26">
        <f t="shared" si="2"/>
        <v>0.36</v>
      </c>
      <c r="S127" s="26"/>
      <c r="T127" s="30">
        <v>12</v>
      </c>
      <c r="U127" s="27" t="str">
        <f>VLOOKUP(J127,Аркуш4!V:W,2,FALSE)</f>
        <v>Відпочинок</v>
      </c>
      <c r="V127" s="27">
        <v>1</v>
      </c>
      <c r="W127" s="329"/>
      <c r="X127" s="199" t="s">
        <v>3564</v>
      </c>
      <c r="Y127" s="199" t="s">
        <v>3564</v>
      </c>
      <c r="Z127" s="199">
        <v>6</v>
      </c>
      <c r="AA127" s="302">
        <f>IFERROR(VLOOKUP(J127,Аркуш4!H:M,6,FALSE),0)</f>
        <v>29</v>
      </c>
      <c r="AB127" s="327">
        <f t="shared" si="24"/>
        <v>72</v>
      </c>
      <c r="AC127" s="198">
        <v>4.3125000000000004E-3</v>
      </c>
      <c r="AD127" s="197">
        <v>0.03</v>
      </c>
      <c r="AE127" s="198">
        <f t="shared" si="4"/>
        <v>0.3105</v>
      </c>
      <c r="AF127" s="322">
        <f t="shared" si="15"/>
        <v>72</v>
      </c>
      <c r="AG127" s="337">
        <v>72</v>
      </c>
      <c r="AH127" s="304">
        <v>12</v>
      </c>
      <c r="AI127" s="305">
        <f t="shared" si="6"/>
        <v>0.3105</v>
      </c>
      <c r="AJ127" s="306">
        <f t="shared" si="7"/>
        <v>0.3105</v>
      </c>
      <c r="AK127" s="198">
        <f>IFERROR(VLOOKUP(J127,Аркуш4!O:Q,2,FALSE),0)</f>
        <v>1</v>
      </c>
      <c r="AL127" s="198">
        <f>IFERROR(VLOOKUP(J127,Аркуш4!O:Q,3,FALSE),0)</f>
        <v>0</v>
      </c>
      <c r="AM127" s="307" t="str">
        <f>IFERROR(VLOOKUP(J127,Аркуш4!S:T,2,FALSE),"")</f>
        <v/>
      </c>
      <c r="AN127" s="317"/>
      <c r="AO127" s="309"/>
      <c r="AP127" s="310"/>
      <c r="AQ127" s="311"/>
      <c r="AR127" s="198">
        <f>IFERROR(VLOOKUP(J127,Аркуш4!H:M,3,FALSE),0)</f>
        <v>2</v>
      </c>
      <c r="AS127" s="198">
        <f>IFERROR(VLOOKUP(J127,Аркуш4!H:M,4,FALSE),0)</f>
        <v>3</v>
      </c>
      <c r="AT127" s="198">
        <f>IFERROR(VLOOKUP(J127,Аркуш4!H:M,5,FALSE),0)</f>
        <v>4</v>
      </c>
      <c r="AU127" s="198">
        <f t="shared" si="8"/>
        <v>4.3125000000000004E-2</v>
      </c>
      <c r="AV127" s="143">
        <f t="shared" si="9"/>
        <v>0.12506250000000002</v>
      </c>
    </row>
    <row r="128" spans="1:48" ht="46.5" customHeight="1" x14ac:dyDescent="0.2">
      <c r="A128" s="11"/>
      <c r="B128" s="25" t="s">
        <v>2567</v>
      </c>
      <c r="C128" s="26"/>
      <c r="D128" s="195">
        <f>VLOOKUP(J128,Аркуш4!Y:Z,2,FALSE)</f>
        <v>39</v>
      </c>
      <c r="E128" s="196">
        <f t="shared" si="0"/>
        <v>0.42919499999999999</v>
      </c>
      <c r="F128" s="26"/>
      <c r="G128" s="26"/>
      <c r="H128" s="26" t="s">
        <v>2538</v>
      </c>
      <c r="I128" s="26" t="s">
        <v>2550</v>
      </c>
      <c r="J128" s="27">
        <v>167611</v>
      </c>
      <c r="K128" s="27">
        <v>24</v>
      </c>
      <c r="L128" s="27">
        <v>194</v>
      </c>
      <c r="M128" s="27">
        <v>58480</v>
      </c>
      <c r="N128" s="26"/>
      <c r="O128" s="26" t="s">
        <v>3433</v>
      </c>
      <c r="P128" s="26" t="s">
        <v>2540</v>
      </c>
      <c r="Q128" s="299">
        <f t="shared" si="1"/>
        <v>36</v>
      </c>
      <c r="R128" s="26">
        <f t="shared" si="2"/>
        <v>0.44399999999999995</v>
      </c>
      <c r="S128" s="26"/>
      <c r="T128" s="30">
        <v>12</v>
      </c>
      <c r="U128" s="27" t="str">
        <f>VLOOKUP(J128,Аркуш4!V:W,2,FALSE)</f>
        <v>Дитячі</v>
      </c>
      <c r="V128" s="27">
        <v>4</v>
      </c>
      <c r="W128" s="329"/>
      <c r="X128" s="199" t="s">
        <v>3564</v>
      </c>
      <c r="Y128" s="199" t="s">
        <v>3564</v>
      </c>
      <c r="Z128" s="199">
        <v>3</v>
      </c>
      <c r="AA128" s="302">
        <f>IFERROR(VLOOKUP(J128,Аркуш4!H:M,6,FALSE),0)</f>
        <v>21</v>
      </c>
      <c r="AB128" s="327">
        <f t="shared" si="24"/>
        <v>36</v>
      </c>
      <c r="AC128" s="198">
        <v>1.1004999999999999E-2</v>
      </c>
      <c r="AD128" s="197">
        <v>3.6999999999999998E-2</v>
      </c>
      <c r="AE128" s="198">
        <f t="shared" si="4"/>
        <v>0.39617999999999998</v>
      </c>
      <c r="AF128" s="322">
        <f t="shared" si="15"/>
        <v>1</v>
      </c>
      <c r="AG128" s="328">
        <v>0</v>
      </c>
      <c r="AH128" s="304">
        <v>0</v>
      </c>
      <c r="AI128" s="305">
        <f t="shared" si="6"/>
        <v>1.1004999999999999E-2</v>
      </c>
      <c r="AJ128" s="306">
        <f t="shared" si="7"/>
        <v>0</v>
      </c>
      <c r="AK128" s="198">
        <f>IFERROR(VLOOKUP(J128,Аркуш4!O:Q,2,FALSE),0)</f>
        <v>1</v>
      </c>
      <c r="AL128" s="198">
        <f>IFERROR(VLOOKUP(J128,Аркуш4!O:Q,3,FALSE),0)</f>
        <v>3</v>
      </c>
      <c r="AM128" s="307">
        <f>IFERROR(VLOOKUP(J128,Аркуш4!S:T,2,FALSE),"")</f>
        <v>21.1</v>
      </c>
      <c r="AN128" s="317"/>
      <c r="AO128" s="309"/>
      <c r="AP128" s="310"/>
      <c r="AQ128" s="311"/>
      <c r="AR128" s="198">
        <f>IFERROR(VLOOKUP(J128,Аркуш4!H:M,3,FALSE),0)</f>
        <v>0</v>
      </c>
      <c r="AS128" s="198">
        <f>IFERROR(VLOOKUP(J128,Аркуш4!H:M,4,FALSE),0)</f>
        <v>1</v>
      </c>
      <c r="AT128" s="198">
        <f>IFERROR(VLOOKUP(J128,Аркуш4!H:M,5,FALSE),0)</f>
        <v>1</v>
      </c>
      <c r="AU128" s="198">
        <f t="shared" si="8"/>
        <v>6.6029999999999991E-2</v>
      </c>
      <c r="AV128" s="143">
        <f t="shared" si="9"/>
        <v>0.23110499999999998</v>
      </c>
    </row>
    <row r="129" spans="1:48" ht="46.5" hidden="1" customHeight="1" x14ac:dyDescent="0.2">
      <c r="A129" s="11"/>
      <c r="B129" s="25" t="s">
        <v>3701</v>
      </c>
      <c r="C129" s="26"/>
      <c r="D129" s="195">
        <f>VLOOKUP(J129,Аркуш4!Y:Z,2,FALSE)</f>
        <v>11</v>
      </c>
      <c r="E129" s="196">
        <f t="shared" si="0"/>
        <v>5.2052000000000001E-2</v>
      </c>
      <c r="F129" s="26"/>
      <c r="G129" s="26"/>
      <c r="H129" s="26" t="s">
        <v>2538</v>
      </c>
      <c r="I129" s="26" t="s">
        <v>2587</v>
      </c>
      <c r="J129" s="27">
        <v>170341</v>
      </c>
      <c r="K129" s="27">
        <v>44</v>
      </c>
      <c r="L129" s="27">
        <v>96</v>
      </c>
      <c r="M129" s="26" t="s">
        <v>908</v>
      </c>
      <c r="N129" s="26"/>
      <c r="O129" s="26" t="s">
        <v>3433</v>
      </c>
      <c r="P129" s="26" t="s">
        <v>2540</v>
      </c>
      <c r="Q129" s="299">
        <f t="shared" si="1"/>
        <v>72</v>
      </c>
      <c r="R129" s="26">
        <f t="shared" si="2"/>
        <v>0.38400000000000001</v>
      </c>
      <c r="S129" s="26"/>
      <c r="T129" s="30">
        <v>12</v>
      </c>
      <c r="U129" s="27" t="str">
        <f>VLOOKUP(J129,Аркуш4!V:W,2,FALSE)</f>
        <v>Дитячі</v>
      </c>
      <c r="V129" s="27">
        <v>2</v>
      </c>
      <c r="W129" s="329"/>
      <c r="X129" s="199" t="s">
        <v>3564</v>
      </c>
      <c r="Y129" s="199" t="s">
        <v>3564</v>
      </c>
      <c r="Z129" s="199">
        <v>6</v>
      </c>
      <c r="AA129" s="302">
        <f>IFERROR(VLOOKUP(J129,Аркуш4!H:M,6,FALSE),0)</f>
        <v>27</v>
      </c>
      <c r="AB129" s="327">
        <f t="shared" si="24"/>
        <v>72</v>
      </c>
      <c r="AC129" s="198">
        <v>4.7320000000000001E-3</v>
      </c>
      <c r="AD129" s="197">
        <v>3.2000000000000001E-2</v>
      </c>
      <c r="AE129" s="198">
        <f t="shared" si="4"/>
        <v>0.34070400000000001</v>
      </c>
      <c r="AF129" s="322">
        <f t="shared" si="15"/>
        <v>63</v>
      </c>
      <c r="AG129" s="340">
        <v>72</v>
      </c>
      <c r="AH129" s="304">
        <v>12</v>
      </c>
      <c r="AI129" s="305">
        <f t="shared" si="6"/>
        <v>0.29811599999999999</v>
      </c>
      <c r="AJ129" s="306">
        <f t="shared" si="7"/>
        <v>0.34070400000000001</v>
      </c>
      <c r="AK129" s="198">
        <f>IFERROR(VLOOKUP(J129,Аркуш4!O:Q,2,FALSE),0)</f>
        <v>2</v>
      </c>
      <c r="AL129" s="198">
        <f>IFERROR(VLOOKUP(J129,Аркуш4!O:Q,3,FALSE),0)</f>
        <v>0</v>
      </c>
      <c r="AM129" s="307">
        <f>IFERROR(VLOOKUP(J129,Аркуш4!S:T,2,FALSE),"")</f>
        <v>5.75</v>
      </c>
      <c r="AN129" s="317"/>
      <c r="AO129" s="309"/>
      <c r="AP129" s="310"/>
      <c r="AQ129" s="311"/>
      <c r="AR129" s="198">
        <f>IFERROR(VLOOKUP(J129,Аркуш4!H:M,3,FALSE),0)</f>
        <v>5</v>
      </c>
      <c r="AS129" s="198">
        <f>IFERROR(VLOOKUP(J129,Аркуш4!H:M,4,FALSE),0)</f>
        <v>4</v>
      </c>
      <c r="AT129" s="198">
        <f>IFERROR(VLOOKUP(J129,Аркуш4!H:M,5,FALSE),0)</f>
        <v>8</v>
      </c>
      <c r="AU129" s="198">
        <f t="shared" si="8"/>
        <v>8.9908000000000002E-2</v>
      </c>
      <c r="AV129" s="143">
        <f t="shared" si="9"/>
        <v>0.12776399999999999</v>
      </c>
    </row>
    <row r="130" spans="1:48" ht="46.5" hidden="1" customHeight="1" x14ac:dyDescent="0.2">
      <c r="A130" s="11"/>
      <c r="B130" s="25" t="s">
        <v>3702</v>
      </c>
      <c r="C130" s="26"/>
      <c r="D130" s="195"/>
      <c r="E130" s="196">
        <f t="shared" si="0"/>
        <v>0</v>
      </c>
      <c r="F130" s="26"/>
      <c r="G130" s="26"/>
      <c r="H130" s="26" t="s">
        <v>2538</v>
      </c>
      <c r="I130" s="26"/>
      <c r="J130" s="27">
        <v>168975</v>
      </c>
      <c r="K130" s="27">
        <v>167</v>
      </c>
      <c r="L130" s="27">
        <v>160</v>
      </c>
      <c r="M130" s="27">
        <v>55503</v>
      </c>
      <c r="N130" s="26"/>
      <c r="O130" s="26" t="s">
        <v>3446</v>
      </c>
      <c r="P130" s="26" t="s">
        <v>2540</v>
      </c>
      <c r="Q130" s="299">
        <f t="shared" si="1"/>
        <v>132</v>
      </c>
      <c r="R130" s="26">
        <f t="shared" si="2"/>
        <v>0.19799999999999998</v>
      </c>
      <c r="S130" s="26"/>
      <c r="T130" s="30">
        <v>11</v>
      </c>
      <c r="U130" s="27" t="str">
        <f>VLOOKUP(J130,Аркуш4!V:W,2,FALSE)</f>
        <v>Відпочинок</v>
      </c>
      <c r="V130" s="27">
        <v>10</v>
      </c>
      <c r="W130" s="329"/>
      <c r="X130" s="199" t="s">
        <v>3564</v>
      </c>
      <c r="Y130" s="199" t="s">
        <v>3564</v>
      </c>
      <c r="Z130" s="199">
        <v>12</v>
      </c>
      <c r="AA130" s="302">
        <f>IFERROR(VLOOKUP(J130,Аркуш4!H:M,6,FALSE),0)</f>
        <v>40</v>
      </c>
      <c r="AB130" s="327">
        <f t="shared" si="24"/>
        <v>132</v>
      </c>
      <c r="AC130" s="198">
        <v>2.0227499999999998E-3</v>
      </c>
      <c r="AD130" s="197">
        <v>1.7999999999999999E-2</v>
      </c>
      <c r="AE130" s="198">
        <f t="shared" si="4"/>
        <v>0.26700299999999999</v>
      </c>
      <c r="AF130" s="322">
        <f t="shared" si="15"/>
        <v>132</v>
      </c>
      <c r="AG130" s="323">
        <v>132</v>
      </c>
      <c r="AH130" s="304">
        <v>11</v>
      </c>
      <c r="AI130" s="305">
        <f t="shared" si="6"/>
        <v>0.26700299999999999</v>
      </c>
      <c r="AJ130" s="306">
        <f t="shared" si="7"/>
        <v>0.26700299999999999</v>
      </c>
      <c r="AK130" s="198">
        <f>IFERROR(VLOOKUP(J130,Аркуш4!O:Q,2,FALSE),0)</f>
        <v>4</v>
      </c>
      <c r="AL130" s="198">
        <f>IFERROR(VLOOKUP(J130,Аркуш4!O:Q,3,FALSE),0)</f>
        <v>6</v>
      </c>
      <c r="AM130" s="307" t="str">
        <f>IFERROR(VLOOKUP(J130,Аркуш4!S:T,2,FALSE),"")</f>
        <v/>
      </c>
      <c r="AN130" s="308">
        <v>11</v>
      </c>
      <c r="AO130" s="309"/>
      <c r="AP130" s="310"/>
      <c r="AQ130" s="311"/>
      <c r="AR130" s="198">
        <f>IFERROR(VLOOKUP(J130,Аркуш4!H:M,3,FALSE),0)</f>
        <v>13</v>
      </c>
      <c r="AS130" s="198">
        <f>IFERROR(VLOOKUP(J130,Аркуш4!H:M,4,FALSE),0)</f>
        <v>3</v>
      </c>
      <c r="AT130" s="198">
        <f>IFERROR(VLOOKUP(J130,Аркуш4!H:M,5,FALSE),0)</f>
        <v>11</v>
      </c>
      <c r="AU130" s="198">
        <f t="shared" si="8"/>
        <v>7.4841749999999999E-2</v>
      </c>
      <c r="AV130" s="143">
        <f t="shared" si="9"/>
        <v>8.0909999999999996E-2</v>
      </c>
    </row>
    <row r="131" spans="1:48" ht="46.5" hidden="1" customHeight="1" x14ac:dyDescent="0.2">
      <c r="A131" s="11"/>
      <c r="B131" s="25" t="s">
        <v>3703</v>
      </c>
      <c r="C131" s="26"/>
      <c r="D131" s="195"/>
      <c r="E131" s="196">
        <f t="shared" si="0"/>
        <v>0</v>
      </c>
      <c r="F131" s="26"/>
      <c r="G131" s="26"/>
      <c r="H131" s="26" t="s">
        <v>2538</v>
      </c>
      <c r="I131" s="26" t="s">
        <v>3704</v>
      </c>
      <c r="J131" s="27">
        <v>173556</v>
      </c>
      <c r="K131" s="27">
        <v>54</v>
      </c>
      <c r="L131" s="27">
        <v>525</v>
      </c>
      <c r="M131" s="27">
        <v>64112</v>
      </c>
      <c r="N131" s="26"/>
      <c r="O131" s="26" t="s">
        <v>3446</v>
      </c>
      <c r="P131" s="26" t="s">
        <v>2540</v>
      </c>
      <c r="Q131" s="299">
        <f t="shared" si="1"/>
        <v>30</v>
      </c>
      <c r="R131" s="26">
        <f t="shared" si="2"/>
        <v>0.6</v>
      </c>
      <c r="S131" s="26"/>
      <c r="T131" s="30">
        <v>10</v>
      </c>
      <c r="U131" s="27" t="str">
        <f>VLOOKUP(J131,Аркуш4!V:W,2,FALSE)</f>
        <v>Меблі</v>
      </c>
      <c r="V131" s="27">
        <v>5</v>
      </c>
      <c r="W131" s="335"/>
      <c r="X131" s="197" t="s">
        <v>3564</v>
      </c>
      <c r="Y131" s="197" t="s">
        <v>3564</v>
      </c>
      <c r="Z131" s="197">
        <v>3</v>
      </c>
      <c r="AA131" s="198">
        <f>IFERROR(VLOOKUP(J131,Аркуш4!H:M,6,FALSE),0)</f>
        <v>0</v>
      </c>
      <c r="AB131" s="327">
        <f t="shared" si="24"/>
        <v>30</v>
      </c>
      <c r="AC131" s="198">
        <v>1.8971999999999999E-2</v>
      </c>
      <c r="AD131" s="197">
        <v>0.06</v>
      </c>
      <c r="AE131" s="198">
        <f t="shared" si="4"/>
        <v>0.56916</v>
      </c>
      <c r="AF131" s="322">
        <f t="shared" si="15"/>
        <v>30</v>
      </c>
      <c r="AG131" s="323">
        <v>30</v>
      </c>
      <c r="AH131" s="304">
        <v>10</v>
      </c>
      <c r="AI131" s="305">
        <f t="shared" si="6"/>
        <v>0.56916</v>
      </c>
      <c r="AJ131" s="306">
        <f t="shared" si="7"/>
        <v>0.56916</v>
      </c>
      <c r="AK131" s="198">
        <f>IFERROR(VLOOKUP(J131,Аркуш4!O:Q,2,FALSE),0)</f>
        <v>6</v>
      </c>
      <c r="AL131" s="198">
        <f>IFERROR(VLOOKUP(J131,Аркуш4!O:Q,3,FALSE),0)</f>
        <v>0</v>
      </c>
      <c r="AM131" s="307" t="str">
        <f>IFERROR(VLOOKUP(J131,Аркуш4!S:T,2,FALSE),"")</f>
        <v/>
      </c>
      <c r="AN131" s="317"/>
      <c r="AO131" s="309"/>
      <c r="AP131" s="310"/>
      <c r="AQ131" s="311"/>
      <c r="AR131" s="198">
        <f>IFERROR(VLOOKUP(J131,Аркуш4!H:M,3,FALSE),0)</f>
        <v>7</v>
      </c>
      <c r="AS131" s="198">
        <f>IFERROR(VLOOKUP(J131,Аркуш4!H:M,4,FALSE),0)</f>
        <v>2</v>
      </c>
      <c r="AT131" s="198">
        <f>IFERROR(VLOOKUP(J131,Аркуш4!H:M,5,FALSE),0)</f>
        <v>0</v>
      </c>
      <c r="AU131" s="198">
        <f t="shared" si="8"/>
        <v>0.28458</v>
      </c>
      <c r="AV131" s="143">
        <f t="shared" si="9"/>
        <v>0</v>
      </c>
    </row>
    <row r="132" spans="1:48" ht="46.5" customHeight="1" x14ac:dyDescent="0.2">
      <c r="A132" s="11"/>
      <c r="B132" s="25" t="s">
        <v>2568</v>
      </c>
      <c r="C132" s="26"/>
      <c r="D132" s="195">
        <f>VLOOKUP(J132,Аркуш4!Y:Z,2,FALSE)</f>
        <v>1</v>
      </c>
      <c r="E132" s="196">
        <f t="shared" si="0"/>
        <v>2.214E-2</v>
      </c>
      <c r="F132" s="26"/>
      <c r="G132" s="26" t="s">
        <v>3705</v>
      </c>
      <c r="H132" s="26" t="s">
        <v>2538</v>
      </c>
      <c r="I132" s="26" t="s">
        <v>2569</v>
      </c>
      <c r="J132" s="27">
        <v>173557</v>
      </c>
      <c r="K132" s="27">
        <v>35</v>
      </c>
      <c r="L132" s="27">
        <v>417</v>
      </c>
      <c r="M132" s="27">
        <v>64114</v>
      </c>
      <c r="N132" s="26"/>
      <c r="O132" s="26" t="s">
        <v>3433</v>
      </c>
      <c r="P132" s="26" t="s">
        <v>2540</v>
      </c>
      <c r="Q132" s="299">
        <f t="shared" si="1"/>
        <v>0</v>
      </c>
      <c r="R132" s="26">
        <f t="shared" si="2"/>
        <v>0.48</v>
      </c>
      <c r="S132" s="27">
        <v>10</v>
      </c>
      <c r="T132" s="30">
        <v>10</v>
      </c>
      <c r="U132" s="27" t="str">
        <f>VLOOKUP(J132,Аркуш4!V:W,2,FALSE)</f>
        <v>Меблі</v>
      </c>
      <c r="V132" s="27">
        <v>9</v>
      </c>
      <c r="W132" s="329"/>
      <c r="X132" s="199" t="s">
        <v>3564</v>
      </c>
      <c r="Y132" s="199" t="s">
        <v>3564</v>
      </c>
      <c r="Z132" s="199">
        <v>2</v>
      </c>
      <c r="AA132" s="302">
        <f>IFERROR(VLOOKUP(J132,Аркуш4!H:M,6,FALSE),0)</f>
        <v>4</v>
      </c>
      <c r="AB132" s="302" t="str">
        <f>IF(Y132="шт",X132,IF(Y132="ящ",X132*Z132,""))</f>
        <v/>
      </c>
      <c r="AC132" s="198">
        <v>2.214E-2</v>
      </c>
      <c r="AD132" s="197">
        <v>4.8000000000000001E-2</v>
      </c>
      <c r="AE132" s="196">
        <f t="shared" si="4"/>
        <v>2.214E-2</v>
      </c>
      <c r="AF132" s="324" t="e">
        <f>IF(IF(AB132-D132&gt;Q132,Q132,AB132-D132)&lt;0,0,IF(AB132-D132&gt;Q132,Q132,AB132-D132))</f>
        <v>#VALUE!</v>
      </c>
      <c r="AG132" s="325">
        <v>0</v>
      </c>
      <c r="AH132" s="304">
        <v>0</v>
      </c>
      <c r="AI132" s="305" t="e">
        <f t="shared" si="6"/>
        <v>#VALUE!</v>
      </c>
      <c r="AJ132" s="306">
        <f t="shared" si="7"/>
        <v>0</v>
      </c>
      <c r="AK132" s="198">
        <f>IFERROR(VLOOKUP(J132,Аркуш4!O:Q,2,FALSE),0)</f>
        <v>9</v>
      </c>
      <c r="AL132" s="198">
        <f>IFERROR(VLOOKUP(J132,Аркуш4!O:Q,3,FALSE),0)</f>
        <v>0</v>
      </c>
      <c r="AM132" s="307" t="str">
        <f>IFERROR(VLOOKUP(J132,Аркуш4!S:T,2,FALSE),"")</f>
        <v/>
      </c>
      <c r="AN132" s="317"/>
      <c r="AO132" s="309"/>
      <c r="AP132" s="310"/>
      <c r="AQ132" s="311"/>
      <c r="AR132" s="198">
        <f>IFERROR(VLOOKUP(J132,Аркуш4!H:M,3,FALSE),0)</f>
        <v>0</v>
      </c>
      <c r="AS132" s="198">
        <f>IFERROR(VLOOKUP(J132,Аркуш4!H:M,4,FALSE),0)</f>
        <v>0</v>
      </c>
      <c r="AT132" s="198">
        <f>IFERROR(VLOOKUP(J132,Аркуш4!H:M,5,FALSE),0)</f>
        <v>0</v>
      </c>
      <c r="AU132" s="198">
        <f t="shared" si="8"/>
        <v>0.19925999999999999</v>
      </c>
      <c r="AV132" s="143">
        <f t="shared" si="9"/>
        <v>8.856E-2</v>
      </c>
    </row>
    <row r="133" spans="1:48" ht="46.5" hidden="1" customHeight="1" x14ac:dyDescent="0.2">
      <c r="A133" s="11"/>
      <c r="B133" s="25" t="s">
        <v>3706</v>
      </c>
      <c r="C133" s="26"/>
      <c r="D133" s="195">
        <f>VLOOKUP(J133,Аркуш4!Y:Z,2,FALSE)</f>
        <v>6</v>
      </c>
      <c r="E133" s="196">
        <f t="shared" si="0"/>
        <v>0.16600000000000001</v>
      </c>
      <c r="F133" s="26"/>
      <c r="G133" s="26"/>
      <c r="H133" s="26" t="s">
        <v>2538</v>
      </c>
      <c r="I133" s="26" t="s">
        <v>3707</v>
      </c>
      <c r="J133" s="27">
        <v>174123</v>
      </c>
      <c r="K133" s="27">
        <v>25</v>
      </c>
      <c r="L133" s="27">
        <v>394</v>
      </c>
      <c r="M133" s="27">
        <v>67766</v>
      </c>
      <c r="N133" s="26"/>
      <c r="O133" s="26" t="s">
        <v>3433</v>
      </c>
      <c r="P133" s="26" t="s">
        <v>2540</v>
      </c>
      <c r="Q133" s="299">
        <f t="shared" si="1"/>
        <v>30</v>
      </c>
      <c r="R133" s="26">
        <f t="shared" si="2"/>
        <v>0.83000000000000007</v>
      </c>
      <c r="S133" s="26"/>
      <c r="T133" s="30">
        <v>10</v>
      </c>
      <c r="U133" s="27" t="str">
        <f>VLOOKUP(J133,Аркуш4!V:W,2,FALSE)</f>
        <v>Меблі</v>
      </c>
      <c r="V133" s="27"/>
      <c r="W133" s="335"/>
      <c r="X133" s="197" t="s">
        <v>3564</v>
      </c>
      <c r="Y133" s="197" t="s">
        <v>3564</v>
      </c>
      <c r="Z133" s="197">
        <v>3</v>
      </c>
      <c r="AA133" s="198">
        <f>IFERROR(VLOOKUP(J133,Аркуш4!H:M,6,FALSE),0)</f>
        <v>0</v>
      </c>
      <c r="AB133" s="327">
        <f t="shared" ref="AB133:AB143" si="25">Q133</f>
        <v>30</v>
      </c>
      <c r="AC133" s="198">
        <v>2.7666666666666669E-2</v>
      </c>
      <c r="AD133" s="197">
        <v>8.3000000000000004E-2</v>
      </c>
      <c r="AE133" s="198">
        <f t="shared" si="4"/>
        <v>0.83000000000000007</v>
      </c>
      <c r="AF133" s="322">
        <f t="shared" ref="AF133:AF143" si="26">IF(IF(AB133-D133+AK133+AL133&gt;Q133,Q133,AB133-D133+AK133+AL133)&lt;0,0,IF(AB133-D133+AK133+AL133&gt;Q133,Q133,AB133-D133+AK133+AL133))</f>
        <v>24</v>
      </c>
      <c r="AG133" s="337">
        <v>24</v>
      </c>
      <c r="AH133" s="304">
        <v>8</v>
      </c>
      <c r="AI133" s="305">
        <f t="shared" si="6"/>
        <v>0.66400000000000003</v>
      </c>
      <c r="AJ133" s="306">
        <f t="shared" si="7"/>
        <v>0.66400000000000003</v>
      </c>
      <c r="AK133" s="198">
        <f>IFERROR(VLOOKUP(J133,Аркуш4!O:Q,2,FALSE),0)</f>
        <v>0</v>
      </c>
      <c r="AL133" s="198">
        <f>IFERROR(VLOOKUP(J133,Аркуш4!O:Q,3,FALSE),0)</f>
        <v>0</v>
      </c>
      <c r="AM133" s="307" t="str">
        <f>IFERROR(VLOOKUP(J133,Аркуш4!S:T,2,FALSE),"")</f>
        <v/>
      </c>
      <c r="AN133" s="317"/>
      <c r="AO133" s="309"/>
      <c r="AP133" s="310"/>
      <c r="AQ133" s="311"/>
      <c r="AR133" s="198">
        <f>IFERROR(VLOOKUP(J133,Аркуш4!H:M,3,FALSE),0)</f>
        <v>0</v>
      </c>
      <c r="AS133" s="198">
        <f>IFERROR(VLOOKUP(J133,Аркуш4!H:M,4,FALSE),0)</f>
        <v>0</v>
      </c>
      <c r="AT133" s="198">
        <f>IFERROR(VLOOKUP(J133,Аркуш4!H:M,5,FALSE),0)</f>
        <v>0</v>
      </c>
      <c r="AU133" s="198">
        <f t="shared" si="8"/>
        <v>0</v>
      </c>
      <c r="AV133" s="143">
        <f t="shared" si="9"/>
        <v>0</v>
      </c>
    </row>
    <row r="134" spans="1:48" ht="46.5" hidden="1" customHeight="1" x14ac:dyDescent="0.2">
      <c r="A134" s="11"/>
      <c r="B134" s="25" t="s">
        <v>3708</v>
      </c>
      <c r="C134" s="26"/>
      <c r="D134" s="195"/>
      <c r="E134" s="196">
        <f t="shared" si="0"/>
        <v>0</v>
      </c>
      <c r="F134" s="26"/>
      <c r="G134" s="26"/>
      <c r="H134" s="26" t="s">
        <v>2538</v>
      </c>
      <c r="I134" s="26" t="s">
        <v>3709</v>
      </c>
      <c r="J134" s="27">
        <v>174263</v>
      </c>
      <c r="K134" s="27">
        <v>29</v>
      </c>
      <c r="L134" s="298">
        <v>1998</v>
      </c>
      <c r="M134" s="28">
        <v>58696</v>
      </c>
      <c r="N134" s="27">
        <v>1</v>
      </c>
      <c r="O134" s="26" t="s">
        <v>3446</v>
      </c>
      <c r="P134" s="26" t="s">
        <v>2540</v>
      </c>
      <c r="Q134" s="299">
        <f t="shared" si="1"/>
        <v>10</v>
      </c>
      <c r="R134" s="26">
        <f t="shared" si="2"/>
        <v>1.47</v>
      </c>
      <c r="S134" s="26"/>
      <c r="T134" s="30">
        <v>10</v>
      </c>
      <c r="U134" s="27" t="str">
        <f>VLOOKUP(J134,Аркуш4!V:W,2,FALSE)</f>
        <v>Аксесуари</v>
      </c>
      <c r="V134" s="27"/>
      <c r="W134" s="335"/>
      <c r="X134" s="197" t="s">
        <v>3564</v>
      </c>
      <c r="Y134" s="197" t="s">
        <v>3564</v>
      </c>
      <c r="Z134" s="197">
        <v>1</v>
      </c>
      <c r="AA134" s="198">
        <f>IFERROR(VLOOKUP(J134,Аркуш4!H:M,6,FALSE),0)</f>
        <v>0</v>
      </c>
      <c r="AB134" s="327">
        <f t="shared" si="25"/>
        <v>10</v>
      </c>
      <c r="AC134" s="198">
        <v>0.14683199999999999</v>
      </c>
      <c r="AD134" s="197">
        <v>0.14699999999999999</v>
      </c>
      <c r="AE134" s="198">
        <f t="shared" si="4"/>
        <v>1.4683199999999998</v>
      </c>
      <c r="AF134" s="322">
        <f t="shared" si="26"/>
        <v>10</v>
      </c>
      <c r="AG134" s="323">
        <v>10</v>
      </c>
      <c r="AH134" s="304">
        <v>10</v>
      </c>
      <c r="AI134" s="305">
        <f t="shared" si="6"/>
        <v>1.4683199999999998</v>
      </c>
      <c r="AJ134" s="306">
        <f t="shared" si="7"/>
        <v>1.4683199999999998</v>
      </c>
      <c r="AK134" s="198">
        <f>IFERROR(VLOOKUP(J134,Аркуш4!O:Q,2,FALSE),0)</f>
        <v>0</v>
      </c>
      <c r="AL134" s="198">
        <f>IFERROR(VLOOKUP(J134,Аркуш4!O:Q,3,FALSE),0)</f>
        <v>0</v>
      </c>
      <c r="AM134" s="307" t="str">
        <f>IFERROR(VLOOKUP(J134,Аркуш4!S:T,2,FALSE),"")</f>
        <v/>
      </c>
      <c r="AN134" s="317"/>
      <c r="AO134" s="309"/>
      <c r="AP134" s="310"/>
      <c r="AQ134" s="311"/>
      <c r="AR134" s="198">
        <f>IFERROR(VLOOKUP(J134,Аркуш4!H:M,3,FALSE),0)</f>
        <v>0</v>
      </c>
      <c r="AS134" s="198">
        <f>IFERROR(VLOOKUP(J134,Аркуш4!H:M,4,FALSE),0)</f>
        <v>1</v>
      </c>
      <c r="AT134" s="198">
        <f>IFERROR(VLOOKUP(J134,Аркуш4!H:M,5,FALSE),0)</f>
        <v>3</v>
      </c>
      <c r="AU134" s="198">
        <f t="shared" si="8"/>
        <v>0.58732799999999996</v>
      </c>
      <c r="AV134" s="143">
        <f t="shared" si="9"/>
        <v>0</v>
      </c>
    </row>
    <row r="135" spans="1:48" ht="46.5" hidden="1" customHeight="1" x14ac:dyDescent="0.2">
      <c r="A135" s="11"/>
      <c r="B135" s="25" t="s">
        <v>3710</v>
      </c>
      <c r="C135" s="26"/>
      <c r="D135" s="195"/>
      <c r="E135" s="196">
        <f t="shared" si="0"/>
        <v>0</v>
      </c>
      <c r="F135" s="26"/>
      <c r="G135" s="26"/>
      <c r="H135" s="26" t="s">
        <v>2538</v>
      </c>
      <c r="I135" s="26"/>
      <c r="J135" s="27">
        <v>169033</v>
      </c>
      <c r="K135" s="27">
        <v>37</v>
      </c>
      <c r="L135" s="27">
        <v>509</v>
      </c>
      <c r="M135" s="27">
        <v>64118</v>
      </c>
      <c r="N135" s="26"/>
      <c r="O135" s="26" t="s">
        <v>3446</v>
      </c>
      <c r="P135" s="26" t="s">
        <v>2540</v>
      </c>
      <c r="Q135" s="299">
        <f t="shared" si="1"/>
        <v>20</v>
      </c>
      <c r="R135" s="26">
        <f t="shared" si="2"/>
        <v>0.58000000000000007</v>
      </c>
      <c r="S135" s="26"/>
      <c r="T135" s="30">
        <v>10</v>
      </c>
      <c r="U135" s="27" t="str">
        <f>VLOOKUP(J135,Аркуш4!V:W,2,FALSE)</f>
        <v>Меблі</v>
      </c>
      <c r="V135" s="27"/>
      <c r="W135" s="329"/>
      <c r="X135" s="199" t="s">
        <v>3564</v>
      </c>
      <c r="Y135" s="199" t="s">
        <v>3564</v>
      </c>
      <c r="Z135" s="199">
        <v>2</v>
      </c>
      <c r="AA135" s="302">
        <f>IFERROR(VLOOKUP(J135,Аркуш4!H:M,6,FALSE),0)</f>
        <v>9</v>
      </c>
      <c r="AB135" s="327">
        <f t="shared" si="25"/>
        <v>20</v>
      </c>
      <c r="AC135" s="198">
        <v>2.4354000000000001E-2</v>
      </c>
      <c r="AD135" s="197">
        <v>5.8000000000000003E-2</v>
      </c>
      <c r="AE135" s="198">
        <f t="shared" si="4"/>
        <v>0.48708000000000001</v>
      </c>
      <c r="AF135" s="322">
        <f t="shared" si="26"/>
        <v>20</v>
      </c>
      <c r="AG135" s="323">
        <v>20</v>
      </c>
      <c r="AH135" s="304">
        <v>10</v>
      </c>
      <c r="AI135" s="305">
        <f t="shared" si="6"/>
        <v>0.48708000000000001</v>
      </c>
      <c r="AJ135" s="306">
        <f t="shared" si="7"/>
        <v>0.48708000000000001</v>
      </c>
      <c r="AK135" s="198">
        <f>IFERROR(VLOOKUP(J135,Аркуш4!O:Q,2,FALSE),0)</f>
        <v>0</v>
      </c>
      <c r="AL135" s="198">
        <f>IFERROR(VLOOKUP(J135,Аркуш4!O:Q,3,FALSE),0)</f>
        <v>0</v>
      </c>
      <c r="AM135" s="307" t="str">
        <f>IFERROR(VLOOKUP(J135,Аркуш4!S:T,2,FALSE),"")</f>
        <v/>
      </c>
      <c r="AN135" s="317"/>
      <c r="AO135" s="309"/>
      <c r="AP135" s="310"/>
      <c r="AQ135" s="311"/>
      <c r="AR135" s="198">
        <f>IFERROR(VLOOKUP(J135,Аркуш4!H:M,3,FALSE),0)</f>
        <v>1</v>
      </c>
      <c r="AS135" s="198">
        <f>IFERROR(VLOOKUP(J135,Аркуш4!H:M,4,FALSE),0)</f>
        <v>1</v>
      </c>
      <c r="AT135" s="198">
        <f>IFERROR(VLOOKUP(J135,Аркуш4!H:M,5,FALSE),0)</f>
        <v>9</v>
      </c>
      <c r="AU135" s="198">
        <f t="shared" si="8"/>
        <v>0.26789400000000002</v>
      </c>
      <c r="AV135" s="143">
        <f t="shared" si="9"/>
        <v>0.21918599999999999</v>
      </c>
    </row>
    <row r="136" spans="1:48" ht="46.5" hidden="1" customHeight="1" x14ac:dyDescent="0.2">
      <c r="A136" s="11"/>
      <c r="B136" s="25" t="s">
        <v>3711</v>
      </c>
      <c r="C136" s="26"/>
      <c r="D136" s="195"/>
      <c r="E136" s="196">
        <f t="shared" si="0"/>
        <v>0</v>
      </c>
      <c r="F136" s="26"/>
      <c r="G136" s="26"/>
      <c r="H136" s="26" t="s">
        <v>2538</v>
      </c>
      <c r="I136" s="26" t="s">
        <v>2587</v>
      </c>
      <c r="J136" s="27">
        <v>169008</v>
      </c>
      <c r="K136" s="27">
        <v>78</v>
      </c>
      <c r="L136" s="298">
        <v>3801</v>
      </c>
      <c r="M136" s="27">
        <v>26670</v>
      </c>
      <c r="N136" s="26"/>
      <c r="O136" s="26" t="s">
        <v>3446</v>
      </c>
      <c r="P136" s="26" t="s">
        <v>2540</v>
      </c>
      <c r="Q136" s="299">
        <f t="shared" si="1"/>
        <v>20</v>
      </c>
      <c r="R136" s="26">
        <f t="shared" si="2"/>
        <v>1.1000000000000001</v>
      </c>
      <c r="S136" s="26"/>
      <c r="T136" s="30">
        <v>10</v>
      </c>
      <c r="U136" s="27" t="str">
        <f>VLOOKUP(J136,Аркуш4!V:W,2,FALSE)</f>
        <v>Фільтрація</v>
      </c>
      <c r="V136" s="27"/>
      <c r="W136" s="329"/>
      <c r="X136" s="199" t="s">
        <v>3564</v>
      </c>
      <c r="Y136" s="199" t="s">
        <v>3564</v>
      </c>
      <c r="Z136" s="199">
        <v>2</v>
      </c>
      <c r="AA136" s="302">
        <f>IFERROR(VLOOKUP(J136,Аркуш4!H:M,6,FALSE),0)</f>
        <v>4</v>
      </c>
      <c r="AB136" s="327">
        <f t="shared" si="25"/>
        <v>20</v>
      </c>
      <c r="AC136" s="198">
        <v>4.8037499999999997E-2</v>
      </c>
      <c r="AD136" s="197">
        <v>0.11</v>
      </c>
      <c r="AE136" s="198">
        <f t="shared" si="4"/>
        <v>0.96074999999999999</v>
      </c>
      <c r="AF136" s="322">
        <f t="shared" si="26"/>
        <v>20</v>
      </c>
      <c r="AG136" s="323">
        <v>20</v>
      </c>
      <c r="AH136" s="304">
        <v>10</v>
      </c>
      <c r="AI136" s="305">
        <f t="shared" si="6"/>
        <v>0.96074999999999999</v>
      </c>
      <c r="AJ136" s="306">
        <f t="shared" si="7"/>
        <v>0.96074999999999999</v>
      </c>
      <c r="AK136" s="198">
        <f>IFERROR(VLOOKUP(J136,Аркуш4!O:Q,2,FALSE),0)</f>
        <v>0</v>
      </c>
      <c r="AL136" s="198">
        <f>IFERROR(VLOOKUP(J136,Аркуш4!O:Q,3,FALSE),0)</f>
        <v>0</v>
      </c>
      <c r="AM136" s="307" t="str">
        <f>IFERROR(VLOOKUP(J136,Аркуш4!S:T,2,FALSE),"")</f>
        <v/>
      </c>
      <c r="AN136" s="317"/>
      <c r="AO136" s="309"/>
      <c r="AP136" s="310"/>
      <c r="AQ136" s="311"/>
      <c r="AR136" s="198">
        <f>IFERROR(VLOOKUP(J136,Аркуш4!H:M,3,FALSE),0)</f>
        <v>2</v>
      </c>
      <c r="AS136" s="198">
        <f>IFERROR(VLOOKUP(J136,Аркуш4!H:M,4,FALSE),0)</f>
        <v>0</v>
      </c>
      <c r="AT136" s="198">
        <f>IFERROR(VLOOKUP(J136,Аркуш4!H:M,5,FALSE),0)</f>
        <v>2</v>
      </c>
      <c r="AU136" s="198">
        <f t="shared" si="8"/>
        <v>0.19214999999999999</v>
      </c>
      <c r="AV136" s="143">
        <f t="shared" si="9"/>
        <v>0.19214999999999999</v>
      </c>
    </row>
    <row r="137" spans="1:48" ht="46.5" hidden="1" customHeight="1" x14ac:dyDescent="0.2">
      <c r="A137" s="11"/>
      <c r="B137" s="25" t="s">
        <v>3712</v>
      </c>
      <c r="C137" s="26"/>
      <c r="D137" s="195"/>
      <c r="E137" s="196">
        <f t="shared" si="0"/>
        <v>0</v>
      </c>
      <c r="F137" s="26"/>
      <c r="G137" s="26" t="s">
        <v>2832</v>
      </c>
      <c r="H137" s="26" t="s">
        <v>2546</v>
      </c>
      <c r="I137" s="26" t="s">
        <v>3713</v>
      </c>
      <c r="J137" s="27">
        <v>167025</v>
      </c>
      <c r="K137" s="27">
        <v>40</v>
      </c>
      <c r="L137" s="298">
        <v>4103</v>
      </c>
      <c r="M137" s="26" t="s">
        <v>1466</v>
      </c>
      <c r="N137" s="26"/>
      <c r="O137" s="26" t="s">
        <v>3446</v>
      </c>
      <c r="P137" s="26" t="s">
        <v>2540</v>
      </c>
      <c r="Q137" s="299">
        <f t="shared" si="1"/>
        <v>10</v>
      </c>
      <c r="R137" s="26">
        <f t="shared" si="2"/>
        <v>2.2400000000000002</v>
      </c>
      <c r="S137" s="26"/>
      <c r="T137" s="30">
        <v>10</v>
      </c>
      <c r="U137" s="27" t="str">
        <f>VLOOKUP(J137,Аркуш4!V:W,2,FALSE)</f>
        <v>Каркасні</v>
      </c>
      <c r="V137" s="27"/>
      <c r="W137" s="335"/>
      <c r="X137" s="197" t="s">
        <v>3564</v>
      </c>
      <c r="Y137" s="197" t="s">
        <v>3564</v>
      </c>
      <c r="Z137" s="197">
        <v>1</v>
      </c>
      <c r="AA137" s="198">
        <f>IFERROR(VLOOKUP(J137,Аркуш4!H:M,6,FALSE),0)</f>
        <v>0</v>
      </c>
      <c r="AB137" s="327">
        <f t="shared" si="25"/>
        <v>10</v>
      </c>
      <c r="AC137" s="198">
        <v>0.223665</v>
      </c>
      <c r="AD137" s="197">
        <v>0.224</v>
      </c>
      <c r="AE137" s="198">
        <f t="shared" si="4"/>
        <v>2.23665</v>
      </c>
      <c r="AF137" s="322">
        <f t="shared" si="26"/>
        <v>10</v>
      </c>
      <c r="AG137" s="323">
        <v>10</v>
      </c>
      <c r="AH137" s="304">
        <v>10</v>
      </c>
      <c r="AI137" s="305">
        <f t="shared" si="6"/>
        <v>2.23665</v>
      </c>
      <c r="AJ137" s="306">
        <f t="shared" si="7"/>
        <v>2.23665</v>
      </c>
      <c r="AK137" s="198">
        <f>IFERROR(VLOOKUP(J137,Аркуш4!O:Q,2,FALSE),0)</f>
        <v>0</v>
      </c>
      <c r="AL137" s="198">
        <f>IFERROR(VLOOKUP(J137,Аркуш4!O:Q,3,FALSE),0)</f>
        <v>0</v>
      </c>
      <c r="AM137" s="307">
        <f>IFERROR(VLOOKUP(J137,Аркуш4!S:T,2,FALSE),"")</f>
        <v>306.18</v>
      </c>
      <c r="AN137" s="317"/>
      <c r="AO137" s="309"/>
      <c r="AP137" s="310"/>
      <c r="AQ137" s="311"/>
      <c r="AR137" s="198">
        <f>IFERROR(VLOOKUP(J137,Аркуш4!H:M,3,FALSE),0)</f>
        <v>0</v>
      </c>
      <c r="AS137" s="198">
        <f>IFERROR(VLOOKUP(J137,Аркуш4!H:M,4,FALSE),0)</f>
        <v>0</v>
      </c>
      <c r="AT137" s="198">
        <f>IFERROR(VLOOKUP(J137,Аркуш4!H:M,5,FALSE),0)</f>
        <v>0</v>
      </c>
      <c r="AU137" s="198">
        <f t="shared" si="8"/>
        <v>0</v>
      </c>
      <c r="AV137" s="143">
        <f t="shared" si="9"/>
        <v>0</v>
      </c>
    </row>
    <row r="138" spans="1:48" ht="46.5" hidden="1" customHeight="1" x14ac:dyDescent="0.2">
      <c r="A138" s="11"/>
      <c r="B138" s="25" t="s">
        <v>3714</v>
      </c>
      <c r="C138" s="26"/>
      <c r="D138" s="195"/>
      <c r="E138" s="196">
        <f t="shared" si="0"/>
        <v>0</v>
      </c>
      <c r="F138" s="26"/>
      <c r="G138" s="26" t="s">
        <v>3715</v>
      </c>
      <c r="H138" s="26" t="s">
        <v>2546</v>
      </c>
      <c r="I138" s="26" t="s">
        <v>3716</v>
      </c>
      <c r="J138" s="27">
        <v>167202</v>
      </c>
      <c r="K138" s="27">
        <v>37</v>
      </c>
      <c r="L138" s="27">
        <v>175</v>
      </c>
      <c r="M138" s="27">
        <v>28048</v>
      </c>
      <c r="N138" s="26"/>
      <c r="O138" s="26" t="s">
        <v>3446</v>
      </c>
      <c r="P138" s="26" t="s">
        <v>2540</v>
      </c>
      <c r="Q138" s="299">
        <f t="shared" si="1"/>
        <v>20</v>
      </c>
      <c r="R138" s="26">
        <f t="shared" si="2"/>
        <v>0.2</v>
      </c>
      <c r="S138" s="26"/>
      <c r="T138" s="30">
        <v>10</v>
      </c>
      <c r="U138" s="27" t="str">
        <f>VLOOKUP(J138,Аркуш4!V:W,2,FALSE)</f>
        <v>Аксесуари</v>
      </c>
      <c r="V138" s="27"/>
      <c r="W138" s="329"/>
      <c r="X138" s="199" t="s">
        <v>3564</v>
      </c>
      <c r="Y138" s="199" t="s">
        <v>3564</v>
      </c>
      <c r="Z138" s="199">
        <v>2</v>
      </c>
      <c r="AA138" s="302">
        <f>IFERROR(VLOOKUP(J138,Аркуш4!H:M,6,FALSE),0)</f>
        <v>8</v>
      </c>
      <c r="AB138" s="327">
        <f t="shared" si="25"/>
        <v>20</v>
      </c>
      <c r="AC138" s="198">
        <v>8.8920000000000006E-3</v>
      </c>
      <c r="AD138" s="197">
        <v>0.02</v>
      </c>
      <c r="AE138" s="198">
        <f t="shared" si="4"/>
        <v>0.17784</v>
      </c>
      <c r="AF138" s="322">
        <f t="shared" si="26"/>
        <v>20</v>
      </c>
      <c r="AG138" s="323">
        <v>20</v>
      </c>
      <c r="AH138" s="304">
        <v>10</v>
      </c>
      <c r="AI138" s="305">
        <f t="shared" si="6"/>
        <v>0.17784</v>
      </c>
      <c r="AJ138" s="306">
        <f t="shared" si="7"/>
        <v>0.17784</v>
      </c>
      <c r="AK138" s="198">
        <f>IFERROR(VLOOKUP(J138,Аркуш4!O:Q,2,FALSE),0)</f>
        <v>0</v>
      </c>
      <c r="AL138" s="198">
        <f>IFERROR(VLOOKUP(J138,Аркуш4!O:Q,3,FALSE),0)</f>
        <v>0</v>
      </c>
      <c r="AM138" s="307" t="str">
        <f>IFERROR(VLOOKUP(J138,Аркуш4!S:T,2,FALSE),"")</f>
        <v/>
      </c>
      <c r="AN138" s="317"/>
      <c r="AO138" s="309"/>
      <c r="AP138" s="310"/>
      <c r="AQ138" s="311"/>
      <c r="AR138" s="198">
        <f>IFERROR(VLOOKUP(J138,Аркуш4!H:M,3,FALSE),0)</f>
        <v>1</v>
      </c>
      <c r="AS138" s="198">
        <f>IFERROR(VLOOKUP(J138,Аркуш4!H:M,4,FALSE),0)</f>
        <v>1</v>
      </c>
      <c r="AT138" s="198">
        <f>IFERROR(VLOOKUP(J138,Аркуш4!H:M,5,FALSE),0)</f>
        <v>11</v>
      </c>
      <c r="AU138" s="198">
        <f t="shared" si="8"/>
        <v>0.115596</v>
      </c>
      <c r="AV138" s="143">
        <f t="shared" si="9"/>
        <v>7.1136000000000005E-2</v>
      </c>
    </row>
    <row r="139" spans="1:48" ht="46.5" customHeight="1" x14ac:dyDescent="0.2">
      <c r="A139" s="11"/>
      <c r="B139" s="25" t="s">
        <v>2570</v>
      </c>
      <c r="C139" s="26"/>
      <c r="D139" s="195">
        <f>VLOOKUP(J139,Аркуш4!Y:Z,2,FALSE)</f>
        <v>71</v>
      </c>
      <c r="E139" s="196">
        <f t="shared" si="0"/>
        <v>0.43290475</v>
      </c>
      <c r="F139" s="26"/>
      <c r="G139" s="26"/>
      <c r="H139" s="26" t="s">
        <v>2538</v>
      </c>
      <c r="I139" s="26" t="s">
        <v>2552</v>
      </c>
      <c r="J139" s="27">
        <v>167460</v>
      </c>
      <c r="K139" s="27">
        <v>39</v>
      </c>
      <c r="L139" s="27">
        <v>105</v>
      </c>
      <c r="M139" s="27">
        <v>56451</v>
      </c>
      <c r="N139" s="26"/>
      <c r="O139" s="26" t="s">
        <v>3433</v>
      </c>
      <c r="P139" s="26" t="s">
        <v>2540</v>
      </c>
      <c r="Q139" s="299">
        <f t="shared" si="1"/>
        <v>60</v>
      </c>
      <c r="R139" s="26">
        <f t="shared" si="2"/>
        <v>0.39</v>
      </c>
      <c r="S139" s="26"/>
      <c r="T139" s="30">
        <v>10</v>
      </c>
      <c r="U139" s="27" t="str">
        <f>VLOOKUP(J139,Аркуш4!V:W,2,FALSE)</f>
        <v>Дитячі</v>
      </c>
      <c r="V139" s="27">
        <v>3</v>
      </c>
      <c r="W139" s="329"/>
      <c r="X139" s="199" t="s">
        <v>3564</v>
      </c>
      <c r="Y139" s="199" t="s">
        <v>3564</v>
      </c>
      <c r="Z139" s="199">
        <v>6</v>
      </c>
      <c r="AA139" s="302">
        <f>IFERROR(VLOOKUP(J139,Аркуш4!H:M,6,FALSE),0)</f>
        <v>27</v>
      </c>
      <c r="AB139" s="327">
        <f t="shared" si="25"/>
        <v>60</v>
      </c>
      <c r="AC139" s="198">
        <v>6.0972500000000002E-3</v>
      </c>
      <c r="AD139" s="197">
        <v>3.9E-2</v>
      </c>
      <c r="AE139" s="198">
        <f t="shared" si="4"/>
        <v>0.36583500000000002</v>
      </c>
      <c r="AF139" s="324">
        <f t="shared" si="26"/>
        <v>0</v>
      </c>
      <c r="AG139" s="326">
        <v>0</v>
      </c>
      <c r="AH139" s="304">
        <v>0</v>
      </c>
      <c r="AI139" s="305">
        <f t="shared" si="6"/>
        <v>0</v>
      </c>
      <c r="AJ139" s="306">
        <f t="shared" si="7"/>
        <v>0</v>
      </c>
      <c r="AK139" s="198">
        <f>IFERROR(VLOOKUP(J139,Аркуш4!O:Q,2,FALSE),0)</f>
        <v>3</v>
      </c>
      <c r="AL139" s="198">
        <f>IFERROR(VLOOKUP(J139,Аркуш4!O:Q,3,FALSE),0)</f>
        <v>0</v>
      </c>
      <c r="AM139" s="307">
        <f>IFERROR(VLOOKUP(J139,Аркуш4!S:T,2,FALSE),"")</f>
        <v>7.44</v>
      </c>
      <c r="AN139" s="317"/>
      <c r="AO139" s="309"/>
      <c r="AP139" s="310"/>
      <c r="AQ139" s="311"/>
      <c r="AR139" s="198">
        <f>IFERROR(VLOOKUP(J139,Аркуш4!H:M,3,FALSE),0)</f>
        <v>2</v>
      </c>
      <c r="AS139" s="198">
        <f>IFERROR(VLOOKUP(J139,Аркуш4!H:M,4,FALSE),0)</f>
        <v>1</v>
      </c>
      <c r="AT139" s="198">
        <f>IFERROR(VLOOKUP(J139,Аркуш4!H:M,5,FALSE),0)</f>
        <v>9</v>
      </c>
      <c r="AU139" s="198">
        <f t="shared" si="8"/>
        <v>9.1458750000000005E-2</v>
      </c>
      <c r="AV139" s="143">
        <f t="shared" si="9"/>
        <v>0.16462575000000002</v>
      </c>
    </row>
    <row r="140" spans="1:48" ht="46.5" customHeight="1" x14ac:dyDescent="0.2">
      <c r="A140" s="11"/>
      <c r="B140" s="25" t="s">
        <v>2571</v>
      </c>
      <c r="C140" s="26"/>
      <c r="D140" s="195">
        <f>VLOOKUP(J140,Аркуш4!Y:Z,2,FALSE)</f>
        <v>38</v>
      </c>
      <c r="E140" s="196">
        <f t="shared" si="0"/>
        <v>0.84029399999999999</v>
      </c>
      <c r="F140" s="26"/>
      <c r="G140" s="26"/>
      <c r="H140" s="26" t="s">
        <v>2538</v>
      </c>
      <c r="I140" s="26" t="s">
        <v>2550</v>
      </c>
      <c r="J140" s="27">
        <v>167512</v>
      </c>
      <c r="K140" s="27">
        <v>22</v>
      </c>
      <c r="L140" s="27">
        <v>308</v>
      </c>
      <c r="M140" s="27">
        <v>57444</v>
      </c>
      <c r="N140" s="26"/>
      <c r="O140" s="26" t="s">
        <v>3433</v>
      </c>
      <c r="P140" s="26" t="s">
        <v>2540</v>
      </c>
      <c r="Q140" s="299">
        <f t="shared" si="1"/>
        <v>20</v>
      </c>
      <c r="R140" s="26">
        <f t="shared" si="2"/>
        <v>0.48</v>
      </c>
      <c r="S140" s="26"/>
      <c r="T140" s="30">
        <v>10</v>
      </c>
      <c r="U140" s="27" t="str">
        <f>VLOOKUP(J140,Аркуш4!V:W,2,FALSE)</f>
        <v>Дитячі</v>
      </c>
      <c r="V140" s="27">
        <v>2</v>
      </c>
      <c r="W140" s="329"/>
      <c r="X140" s="199" t="s">
        <v>3564</v>
      </c>
      <c r="Y140" s="199" t="s">
        <v>3564</v>
      </c>
      <c r="Z140" s="199">
        <v>2</v>
      </c>
      <c r="AA140" s="302">
        <f>IFERROR(VLOOKUP(J140,Аркуш4!H:M,6,FALSE),0)</f>
        <v>11</v>
      </c>
      <c r="AB140" s="327">
        <f t="shared" si="25"/>
        <v>20</v>
      </c>
      <c r="AC140" s="198">
        <v>2.2113000000000001E-2</v>
      </c>
      <c r="AD140" s="197">
        <v>4.8000000000000001E-2</v>
      </c>
      <c r="AE140" s="198">
        <f t="shared" si="4"/>
        <v>0.44225999999999999</v>
      </c>
      <c r="AF140" s="324">
        <f t="shared" si="26"/>
        <v>0</v>
      </c>
      <c r="AG140" s="326">
        <v>0</v>
      </c>
      <c r="AH140" s="304">
        <v>0</v>
      </c>
      <c r="AI140" s="305">
        <f t="shared" si="6"/>
        <v>0</v>
      </c>
      <c r="AJ140" s="306">
        <f t="shared" si="7"/>
        <v>0</v>
      </c>
      <c r="AK140" s="198">
        <f>IFERROR(VLOOKUP(J140,Аркуш4!O:Q,2,FALSE),0)</f>
        <v>0</v>
      </c>
      <c r="AL140" s="198">
        <f>IFERROR(VLOOKUP(J140,Аркуш4!O:Q,3,FALSE),0)</f>
        <v>1</v>
      </c>
      <c r="AM140" s="307" t="str">
        <f>IFERROR(VLOOKUP(J140,Аркуш4!S:T,2,FALSE),"")</f>
        <v/>
      </c>
      <c r="AN140" s="317"/>
      <c r="AO140" s="309"/>
      <c r="AP140" s="310"/>
      <c r="AQ140" s="311"/>
      <c r="AR140" s="198">
        <f>IFERROR(VLOOKUP(J140,Аркуш4!H:M,3,FALSE),0)</f>
        <v>2</v>
      </c>
      <c r="AS140" s="198">
        <f>IFERROR(VLOOKUP(J140,Аркуш4!H:M,4,FALSE),0)</f>
        <v>1</v>
      </c>
      <c r="AT140" s="198">
        <f>IFERROR(VLOOKUP(J140,Аркуш4!H:M,5,FALSE),0)</f>
        <v>5</v>
      </c>
      <c r="AU140" s="198">
        <f t="shared" si="8"/>
        <v>0.199017</v>
      </c>
      <c r="AV140" s="143">
        <f t="shared" si="9"/>
        <v>0.24324300000000001</v>
      </c>
    </row>
    <row r="141" spans="1:48" ht="46.5" hidden="1" customHeight="1" x14ac:dyDescent="0.2">
      <c r="A141" s="11"/>
      <c r="B141" s="25" t="s">
        <v>3717</v>
      </c>
      <c r="C141" s="26"/>
      <c r="D141" s="195">
        <f>VLOOKUP(J141,Аркуш4!Y:Z,2,FALSE)</f>
        <v>8</v>
      </c>
      <c r="E141" s="196">
        <f t="shared" si="0"/>
        <v>0.1792</v>
      </c>
      <c r="F141" s="26"/>
      <c r="G141" s="26"/>
      <c r="H141" s="26" t="s">
        <v>2546</v>
      </c>
      <c r="I141" s="26"/>
      <c r="J141" s="27">
        <v>170500</v>
      </c>
      <c r="K141" s="27">
        <v>32</v>
      </c>
      <c r="L141" s="27">
        <v>638</v>
      </c>
      <c r="M141" s="28">
        <v>52269</v>
      </c>
      <c r="N141" s="26"/>
      <c r="O141" s="26" t="s">
        <v>3433</v>
      </c>
      <c r="P141" s="26" t="s">
        <v>2540</v>
      </c>
      <c r="Q141" s="299">
        <f t="shared" si="1"/>
        <v>20</v>
      </c>
      <c r="R141" s="26">
        <f t="shared" si="2"/>
        <v>0.55000000000000004</v>
      </c>
      <c r="S141" s="26"/>
      <c r="T141" s="30">
        <v>10</v>
      </c>
      <c r="U141" s="27" t="str">
        <f>VLOOKUP(J141,Аркуш4!V:W,2,FALSE)</f>
        <v>Дитячі</v>
      </c>
      <c r="V141" s="27">
        <v>11</v>
      </c>
      <c r="W141" s="329"/>
      <c r="X141" s="199" t="s">
        <v>3564</v>
      </c>
      <c r="Y141" s="199" t="s">
        <v>3564</v>
      </c>
      <c r="Z141" s="199">
        <v>2</v>
      </c>
      <c r="AA141" s="302">
        <f>IFERROR(VLOOKUP(J141,Аркуш4!H:M,6,FALSE),0)</f>
        <v>1</v>
      </c>
      <c r="AB141" s="327">
        <f t="shared" si="25"/>
        <v>20</v>
      </c>
      <c r="AC141" s="198">
        <v>2.24E-2</v>
      </c>
      <c r="AD141" s="197">
        <v>5.5E-2</v>
      </c>
      <c r="AE141" s="198">
        <f t="shared" si="4"/>
        <v>0.44800000000000001</v>
      </c>
      <c r="AF141" s="322">
        <f t="shared" si="26"/>
        <v>20</v>
      </c>
      <c r="AG141" s="323">
        <v>20</v>
      </c>
      <c r="AH141" s="304">
        <v>10</v>
      </c>
      <c r="AI141" s="305">
        <f t="shared" si="6"/>
        <v>0.44800000000000001</v>
      </c>
      <c r="AJ141" s="306">
        <f t="shared" si="7"/>
        <v>0.44800000000000001</v>
      </c>
      <c r="AK141" s="198">
        <f>IFERROR(VLOOKUP(J141,Аркуш4!O:Q,2,FALSE),0)</f>
        <v>8</v>
      </c>
      <c r="AL141" s="198">
        <f>IFERROR(VLOOKUP(J141,Аркуш4!O:Q,3,FALSE),0)</f>
        <v>3</v>
      </c>
      <c r="AM141" s="307" t="str">
        <f>IFERROR(VLOOKUP(J141,Аркуш4!S:T,2,FALSE),"")</f>
        <v/>
      </c>
      <c r="AN141" s="317"/>
      <c r="AO141" s="309"/>
      <c r="AP141" s="310"/>
      <c r="AQ141" s="311"/>
      <c r="AR141" s="198">
        <f>IFERROR(VLOOKUP(J141,Аркуш4!H:M,3,FALSE),0)</f>
        <v>2</v>
      </c>
      <c r="AS141" s="198">
        <f>IFERROR(VLOOKUP(J141,Аркуш4!H:M,4,FALSE),0)</f>
        <v>2</v>
      </c>
      <c r="AT141" s="198">
        <f>IFERROR(VLOOKUP(J141,Аркуш4!H:M,5,FALSE),0)</f>
        <v>3</v>
      </c>
      <c r="AU141" s="198">
        <f t="shared" si="8"/>
        <v>0.4032</v>
      </c>
      <c r="AV141" s="143">
        <f t="shared" si="9"/>
        <v>2.24E-2</v>
      </c>
    </row>
    <row r="142" spans="1:48" ht="46.5" hidden="1" customHeight="1" x14ac:dyDescent="0.2">
      <c r="A142" s="11"/>
      <c r="B142" s="25" t="s">
        <v>3718</v>
      </c>
      <c r="C142" s="26"/>
      <c r="D142" s="195"/>
      <c r="E142" s="196">
        <f t="shared" si="0"/>
        <v>0</v>
      </c>
      <c r="F142" s="26" t="s">
        <v>2624</v>
      </c>
      <c r="G142" s="26"/>
      <c r="H142" s="26" t="s">
        <v>2538</v>
      </c>
      <c r="I142" s="26" t="s">
        <v>2585</v>
      </c>
      <c r="J142" s="27">
        <v>166661</v>
      </c>
      <c r="K142" s="27">
        <v>39</v>
      </c>
      <c r="L142" s="27">
        <v>104</v>
      </c>
      <c r="M142" s="27">
        <v>29055</v>
      </c>
      <c r="N142" s="27">
        <v>1</v>
      </c>
      <c r="O142" s="26" t="s">
        <v>3446</v>
      </c>
      <c r="P142" s="26" t="s">
        <v>2540</v>
      </c>
      <c r="Q142" s="299">
        <f t="shared" si="1"/>
        <v>240</v>
      </c>
      <c r="R142" s="26">
        <f t="shared" si="2"/>
        <v>0.5</v>
      </c>
      <c r="S142" s="26"/>
      <c r="T142" s="30">
        <v>10</v>
      </c>
      <c r="U142" s="27" t="str">
        <f>VLOOKUP(J142,Аркуш4!V:W,2,FALSE)</f>
        <v>Фільтрація</v>
      </c>
      <c r="V142" s="27">
        <v>5</v>
      </c>
      <c r="W142" s="329"/>
      <c r="X142" s="199" t="s">
        <v>3564</v>
      </c>
      <c r="Y142" s="199" t="s">
        <v>3564</v>
      </c>
      <c r="Z142" s="199">
        <v>24</v>
      </c>
      <c r="AA142" s="302">
        <f>IFERROR(VLOOKUP(J142,Аркуш4!H:M,6,FALSE),0)</f>
        <v>75</v>
      </c>
      <c r="AB142" s="327">
        <f t="shared" si="25"/>
        <v>240</v>
      </c>
      <c r="AC142" s="198">
        <v>6.6375000000000002E-3</v>
      </c>
      <c r="AD142" s="197">
        <v>0.05</v>
      </c>
      <c r="AE142" s="198">
        <f t="shared" si="4"/>
        <v>1.593</v>
      </c>
      <c r="AF142" s="322">
        <f t="shared" si="26"/>
        <v>240</v>
      </c>
      <c r="AG142" s="323">
        <v>240</v>
      </c>
      <c r="AH142" s="304">
        <v>10</v>
      </c>
      <c r="AI142" s="305">
        <f t="shared" si="6"/>
        <v>1.593</v>
      </c>
      <c r="AJ142" s="306">
        <f t="shared" si="7"/>
        <v>1.593</v>
      </c>
      <c r="AK142" s="198">
        <f>IFERROR(VLOOKUP(J142,Аркуш4!O:Q,2,FALSE),0)</f>
        <v>3</v>
      </c>
      <c r="AL142" s="198">
        <f>IFERROR(VLOOKUP(J142,Аркуш4!O:Q,3,FALSE),0)</f>
        <v>2</v>
      </c>
      <c r="AM142" s="307" t="str">
        <f>IFERROR(VLOOKUP(J142,Аркуш4!S:T,2,FALSE),"")</f>
        <v/>
      </c>
      <c r="AN142" s="312">
        <v>10</v>
      </c>
      <c r="AO142" s="309"/>
      <c r="AP142" s="310"/>
      <c r="AQ142" s="311"/>
      <c r="AR142" s="198">
        <f>IFERROR(VLOOKUP(J142,Аркуш4!H:M,3,FALSE),0)</f>
        <v>11</v>
      </c>
      <c r="AS142" s="198">
        <f>IFERROR(VLOOKUP(J142,Аркуш4!H:M,4,FALSE),0)</f>
        <v>6</v>
      </c>
      <c r="AT142" s="198">
        <f>IFERROR(VLOOKUP(J142,Аркуш4!H:M,5,FALSE),0)</f>
        <v>19</v>
      </c>
      <c r="AU142" s="198">
        <f t="shared" si="8"/>
        <v>0.27213750000000003</v>
      </c>
      <c r="AV142" s="143">
        <f t="shared" si="9"/>
        <v>0.49781249999999999</v>
      </c>
    </row>
    <row r="143" spans="1:48" ht="46.5" hidden="1" customHeight="1" x14ac:dyDescent="0.2">
      <c r="A143" s="11"/>
      <c r="B143" s="25" t="s">
        <v>3719</v>
      </c>
      <c r="C143" s="26"/>
      <c r="D143" s="195"/>
      <c r="E143" s="196">
        <f t="shared" si="0"/>
        <v>0</v>
      </c>
      <c r="F143" s="26"/>
      <c r="G143" s="26"/>
      <c r="H143" s="26" t="s">
        <v>2538</v>
      </c>
      <c r="I143" s="26" t="s">
        <v>2617</v>
      </c>
      <c r="J143" s="27">
        <v>170171</v>
      </c>
      <c r="K143" s="27">
        <v>78</v>
      </c>
      <c r="L143" s="298">
        <v>2234</v>
      </c>
      <c r="M143" s="27">
        <v>28018</v>
      </c>
      <c r="N143" s="27">
        <v>4</v>
      </c>
      <c r="O143" s="26" t="s">
        <v>3446</v>
      </c>
      <c r="P143" s="26" t="s">
        <v>2540</v>
      </c>
      <c r="Q143" s="299">
        <f t="shared" si="1"/>
        <v>10</v>
      </c>
      <c r="R143" s="26">
        <f t="shared" si="2"/>
        <v>2.06</v>
      </c>
      <c r="S143" s="26"/>
      <c r="T143" s="30">
        <v>10</v>
      </c>
      <c r="U143" s="27" t="str">
        <f>VLOOKUP(J143,Аркуш4!V:W,2,FALSE)</f>
        <v>Аксесуари</v>
      </c>
      <c r="V143" s="27">
        <v>1</v>
      </c>
      <c r="W143" s="329"/>
      <c r="X143" s="199" t="s">
        <v>3564</v>
      </c>
      <c r="Y143" s="199" t="s">
        <v>3564</v>
      </c>
      <c r="Z143" s="199">
        <v>1</v>
      </c>
      <c r="AA143" s="302">
        <f>IFERROR(VLOOKUP(J143,Аркуш4!H:M,6,FALSE),0)</f>
        <v>10</v>
      </c>
      <c r="AB143" s="327">
        <f t="shared" si="25"/>
        <v>10</v>
      </c>
      <c r="AC143" s="198">
        <v>0.22320000000000001</v>
      </c>
      <c r="AD143" s="197">
        <v>0.20599999999999999</v>
      </c>
      <c r="AE143" s="198">
        <f t="shared" si="4"/>
        <v>2.2320000000000002</v>
      </c>
      <c r="AF143" s="322">
        <f t="shared" si="26"/>
        <v>10</v>
      </c>
      <c r="AG143" s="323">
        <v>10</v>
      </c>
      <c r="AH143" s="304">
        <v>10</v>
      </c>
      <c r="AI143" s="305">
        <f t="shared" si="6"/>
        <v>2.2320000000000002</v>
      </c>
      <c r="AJ143" s="306">
        <f t="shared" si="7"/>
        <v>2.2320000000000002</v>
      </c>
      <c r="AK143" s="198">
        <f>IFERROR(VLOOKUP(J143,Аркуш4!O:Q,2,FALSE),0)</f>
        <v>1</v>
      </c>
      <c r="AL143" s="198">
        <f>IFERROR(VLOOKUP(J143,Аркуш4!O:Q,3,FALSE),0)</f>
        <v>0</v>
      </c>
      <c r="AM143" s="307" t="str">
        <f>IFERROR(VLOOKUP(J143,Аркуш4!S:T,2,FALSE),"")</f>
        <v/>
      </c>
      <c r="AN143" s="312">
        <v>10</v>
      </c>
      <c r="AO143" s="309"/>
      <c r="AP143" s="310"/>
      <c r="AQ143" s="311"/>
      <c r="AR143" s="198">
        <f>IFERROR(VLOOKUP(J143,Аркуш4!H:M,3,FALSE),0)</f>
        <v>0</v>
      </c>
      <c r="AS143" s="198">
        <f>IFERROR(VLOOKUP(J143,Аркуш4!H:M,4,FALSE),0)</f>
        <v>2</v>
      </c>
      <c r="AT143" s="198">
        <f>IFERROR(VLOOKUP(J143,Аркуш4!H:M,5,FALSE),0)</f>
        <v>4</v>
      </c>
      <c r="AU143" s="198">
        <f t="shared" si="8"/>
        <v>1.5624</v>
      </c>
      <c r="AV143" s="143">
        <f t="shared" si="9"/>
        <v>2.2320000000000002</v>
      </c>
    </row>
    <row r="144" spans="1:48" ht="46.5" customHeight="1" x14ac:dyDescent="0.2">
      <c r="A144" s="11"/>
      <c r="B144" s="25" t="s">
        <v>2572</v>
      </c>
      <c r="C144" s="26"/>
      <c r="D144" s="195">
        <f>VLOOKUP(J144,Аркуш4!Y:Z,2,FALSE)</f>
        <v>8</v>
      </c>
      <c r="E144" s="196">
        <f t="shared" si="0"/>
        <v>3.5367263360000001</v>
      </c>
      <c r="F144" s="26"/>
      <c r="G144" s="26"/>
      <c r="H144" s="26" t="s">
        <v>2538</v>
      </c>
      <c r="I144" s="26" t="s">
        <v>2573</v>
      </c>
      <c r="J144" s="27">
        <v>170393</v>
      </c>
      <c r="K144" s="27">
        <v>36</v>
      </c>
      <c r="L144" s="298">
        <v>5983</v>
      </c>
      <c r="M144" s="27">
        <v>26792</v>
      </c>
      <c r="N144" s="26"/>
      <c r="O144" s="26" t="s">
        <v>3433</v>
      </c>
      <c r="P144" s="26" t="s">
        <v>2540</v>
      </c>
      <c r="Q144" s="299">
        <f t="shared" si="1"/>
        <v>10</v>
      </c>
      <c r="R144" s="26">
        <f t="shared" si="2"/>
        <v>4.25</v>
      </c>
      <c r="S144" s="26"/>
      <c r="T144" s="30">
        <v>10</v>
      </c>
      <c r="U144" s="27" t="str">
        <f>VLOOKUP(J144,Аркуш4!V:W,2,FALSE)</f>
        <v>Каркасні</v>
      </c>
      <c r="V144" s="27"/>
      <c r="W144" s="313" t="s">
        <v>3720</v>
      </c>
      <c r="X144" s="314">
        <v>8</v>
      </c>
      <c r="Y144" s="197" t="s">
        <v>3435</v>
      </c>
      <c r="Z144" s="197">
        <v>1</v>
      </c>
      <c r="AA144" s="198">
        <f>IFERROR(VLOOKUP(J144,Аркуш4!H:M,6,FALSE),0)</f>
        <v>8</v>
      </c>
      <c r="AB144" s="198">
        <f>IF(Y144="шт",X144,IF(Y144="ящ",X144*Z144,""))</f>
        <v>8</v>
      </c>
      <c r="AC144" s="198">
        <v>0.44209079200000001</v>
      </c>
      <c r="AD144" s="197">
        <v>0.42499999999999999</v>
      </c>
      <c r="AE144" s="198">
        <f t="shared" si="4"/>
        <v>3.5367263360000001</v>
      </c>
      <c r="AF144" s="303">
        <f>IF(IF(AB144-D144&gt;Q144,Q144,AB144-D144)&lt;0,0,IF(AB144-D144&gt;Q144,Q144,AB144-D144))+AK144+AL144</f>
        <v>0</v>
      </c>
      <c r="AG144" s="341">
        <v>0</v>
      </c>
      <c r="AH144" s="304">
        <v>0</v>
      </c>
      <c r="AI144" s="305">
        <f t="shared" si="6"/>
        <v>0</v>
      </c>
      <c r="AJ144" s="306">
        <f t="shared" si="7"/>
        <v>0</v>
      </c>
      <c r="AK144" s="198">
        <f>IFERROR(VLOOKUP(J144,Аркуш4!O:Q,2,FALSE),0)</f>
        <v>0</v>
      </c>
      <c r="AL144" s="198">
        <f>IFERROR(VLOOKUP(J144,Аркуш4!O:Q,3,FALSE),0)</f>
        <v>0</v>
      </c>
      <c r="AM144" s="307">
        <f>IFERROR(VLOOKUP(J144,Аркуш4!S:T,2,FALSE),"")</f>
        <v>464.38</v>
      </c>
      <c r="AN144" s="317"/>
      <c r="AO144" s="309"/>
      <c r="AP144" s="310"/>
      <c r="AQ144" s="311"/>
      <c r="AR144" s="198">
        <f>IFERROR(VLOOKUP(J144,Аркуш4!H:M,3,FALSE),0)</f>
        <v>4</v>
      </c>
      <c r="AS144" s="198">
        <f>IFERROR(VLOOKUP(J144,Аркуш4!H:M,4,FALSE),0)</f>
        <v>0</v>
      </c>
      <c r="AT144" s="198">
        <f>IFERROR(VLOOKUP(J144,Аркуш4!H:M,5,FALSE),0)</f>
        <v>1</v>
      </c>
      <c r="AU144" s="198">
        <f t="shared" si="8"/>
        <v>2.2104539600000002</v>
      </c>
      <c r="AV144" s="143">
        <f t="shared" si="9"/>
        <v>3.5367263360000001</v>
      </c>
    </row>
    <row r="145" spans="1:48" ht="46.5" hidden="1" customHeight="1" x14ac:dyDescent="0.2">
      <c r="A145" s="11"/>
      <c r="B145" s="25" t="s">
        <v>3721</v>
      </c>
      <c r="C145" s="26"/>
      <c r="D145" s="195">
        <f>VLOOKUP(J145,Аркуш4!Y:Z,2,FALSE)</f>
        <v>1</v>
      </c>
      <c r="E145" s="196">
        <f t="shared" si="0"/>
        <v>3.9269999999999999E-2</v>
      </c>
      <c r="F145" s="26"/>
      <c r="G145" s="26"/>
      <c r="H145" s="26" t="s">
        <v>2538</v>
      </c>
      <c r="I145" s="26" t="s">
        <v>3197</v>
      </c>
      <c r="J145" s="27">
        <v>171372</v>
      </c>
      <c r="K145" s="27">
        <v>21</v>
      </c>
      <c r="L145" s="27">
        <v>406</v>
      </c>
      <c r="M145" s="27">
        <v>68347</v>
      </c>
      <c r="N145" s="27">
        <v>1</v>
      </c>
      <c r="O145" s="26" t="s">
        <v>3446</v>
      </c>
      <c r="P145" s="26" t="s">
        <v>2540</v>
      </c>
      <c r="Q145" s="299">
        <f t="shared" si="1"/>
        <v>20</v>
      </c>
      <c r="R145" s="26">
        <f t="shared" si="2"/>
        <v>0.83000000000000007</v>
      </c>
      <c r="S145" s="26"/>
      <c r="T145" s="30">
        <v>10</v>
      </c>
      <c r="U145" s="27" t="str">
        <f>VLOOKUP(J145,Аркуш4!V:W,2,FALSE)</f>
        <v>Туризм</v>
      </c>
      <c r="V145" s="27">
        <v>5</v>
      </c>
      <c r="W145" s="329"/>
      <c r="X145" s="199" t="s">
        <v>3564</v>
      </c>
      <c r="Y145" s="199" t="s">
        <v>3564</v>
      </c>
      <c r="Z145" s="199">
        <v>2</v>
      </c>
      <c r="AA145" s="302">
        <f>IFERROR(VLOOKUP(J145,Аркуш4!H:M,6,FALSE),0)</f>
        <v>15</v>
      </c>
      <c r="AB145" s="327">
        <f t="shared" ref="AB145:AB148" si="27">Q145</f>
        <v>20</v>
      </c>
      <c r="AC145" s="198">
        <v>3.9269999999999999E-2</v>
      </c>
      <c r="AD145" s="197">
        <v>8.3000000000000004E-2</v>
      </c>
      <c r="AE145" s="198">
        <f t="shared" si="4"/>
        <v>0.78539999999999999</v>
      </c>
      <c r="AF145" s="322">
        <f t="shared" ref="AF145:AF196" si="28">IF(IF(AB145-D145+AK145+AL145&gt;Q145,Q145,AB145-D145+AK145+AL145)&lt;0,0,IF(AB145-D145+AK145+AL145&gt;Q145,Q145,AB145-D145+AK145+AL145))</f>
        <v>20</v>
      </c>
      <c r="AG145" s="323">
        <v>20</v>
      </c>
      <c r="AH145" s="304">
        <v>10</v>
      </c>
      <c r="AI145" s="305">
        <f t="shared" si="6"/>
        <v>0.78539999999999999</v>
      </c>
      <c r="AJ145" s="306">
        <f t="shared" si="7"/>
        <v>0.78539999999999999</v>
      </c>
      <c r="AK145" s="198">
        <f>IFERROR(VLOOKUP(J145,Аркуш4!O:Q,2,FALSE),0)</f>
        <v>2</v>
      </c>
      <c r="AL145" s="198">
        <f>IFERROR(VLOOKUP(J145,Аркуш4!O:Q,3,FALSE),0)</f>
        <v>4</v>
      </c>
      <c r="AM145" s="307" t="str">
        <f>IFERROR(VLOOKUP(J145,Аркуш4!S:T,2,FALSE),"")</f>
        <v/>
      </c>
      <c r="AN145" s="312">
        <v>10</v>
      </c>
      <c r="AO145" s="309"/>
      <c r="AP145" s="310"/>
      <c r="AQ145" s="311"/>
      <c r="AR145" s="198">
        <f>IFERROR(VLOOKUP(J145,Аркуш4!H:M,3,FALSE),0)</f>
        <v>8</v>
      </c>
      <c r="AS145" s="198">
        <f>IFERROR(VLOOKUP(J145,Аркуш4!H:M,4,FALSE),0)</f>
        <v>2</v>
      </c>
      <c r="AT145" s="198">
        <f>IFERROR(VLOOKUP(J145,Аркуш4!H:M,5,FALSE),0)</f>
        <v>4</v>
      </c>
      <c r="AU145" s="198">
        <f t="shared" si="8"/>
        <v>0.78539999999999999</v>
      </c>
      <c r="AV145" s="143">
        <f t="shared" si="9"/>
        <v>0.58904999999999996</v>
      </c>
    </row>
    <row r="146" spans="1:48" ht="46.5" hidden="1" customHeight="1" x14ac:dyDescent="0.2">
      <c r="A146" s="11"/>
      <c r="B146" s="25" t="s">
        <v>3722</v>
      </c>
      <c r="C146" s="26"/>
      <c r="D146" s="195"/>
      <c r="E146" s="196">
        <f t="shared" si="0"/>
        <v>0</v>
      </c>
      <c r="F146" s="26"/>
      <c r="G146" s="26" t="s">
        <v>3633</v>
      </c>
      <c r="H146" s="26" t="s">
        <v>2546</v>
      </c>
      <c r="I146" s="26" t="s">
        <v>3723</v>
      </c>
      <c r="J146" s="27">
        <v>174693</v>
      </c>
      <c r="K146" s="26"/>
      <c r="L146" s="26"/>
      <c r="M146" s="26" t="s">
        <v>3724</v>
      </c>
      <c r="N146" s="26"/>
      <c r="O146" s="26" t="s">
        <v>3446</v>
      </c>
      <c r="P146" s="26" t="s">
        <v>2540</v>
      </c>
      <c r="Q146" s="299">
        <f t="shared" si="1"/>
        <v>10</v>
      </c>
      <c r="R146" s="26">
        <f t="shared" si="2"/>
        <v>0.53</v>
      </c>
      <c r="S146" s="26"/>
      <c r="T146" s="30">
        <v>10</v>
      </c>
      <c r="U146" s="27" t="str">
        <f>VLOOKUP(J146,Аркуш4!V:W,2,FALSE)</f>
        <v>Дитячі</v>
      </c>
      <c r="V146" s="27"/>
      <c r="W146" s="335"/>
      <c r="X146" s="197" t="s">
        <v>3564</v>
      </c>
      <c r="Y146" s="197" t="s">
        <v>3564</v>
      </c>
      <c r="Z146" s="197">
        <v>1</v>
      </c>
      <c r="AA146" s="198">
        <f>IFERROR(VLOOKUP(J146,Аркуш4!H:M,6,FALSE),0)</f>
        <v>0</v>
      </c>
      <c r="AB146" s="327">
        <f t="shared" si="27"/>
        <v>10</v>
      </c>
      <c r="AC146" s="198">
        <v>5.2999999999999999E-2</v>
      </c>
      <c r="AD146" s="197">
        <v>5.2999999999999999E-2</v>
      </c>
      <c r="AE146" s="198">
        <f t="shared" si="4"/>
        <v>0.53</v>
      </c>
      <c r="AF146" s="322">
        <f t="shared" si="28"/>
        <v>10</v>
      </c>
      <c r="AG146" s="323">
        <v>10</v>
      </c>
      <c r="AH146" s="304">
        <v>10</v>
      </c>
      <c r="AI146" s="305">
        <f t="shared" si="6"/>
        <v>0.53</v>
      </c>
      <c r="AJ146" s="306">
        <f t="shared" si="7"/>
        <v>0.53</v>
      </c>
      <c r="AK146" s="198">
        <f>IFERROR(VLOOKUP(J146,Аркуш4!O:Q,2,FALSE),0)</f>
        <v>0</v>
      </c>
      <c r="AL146" s="198">
        <f>IFERROR(VLOOKUP(J146,Аркуш4!O:Q,3,FALSE),0)</f>
        <v>0</v>
      </c>
      <c r="AM146" s="307" t="str">
        <f>IFERROR(VLOOKUP(J146,Аркуш4!S:T,2,FALSE),"")</f>
        <v/>
      </c>
      <c r="AN146" s="317"/>
      <c r="AO146" s="309"/>
      <c r="AP146" s="310"/>
      <c r="AQ146" s="311"/>
      <c r="AR146" s="198">
        <f>IFERROR(VLOOKUP(J146,Аркуш4!H:M,3,FALSE),0)</f>
        <v>0</v>
      </c>
      <c r="AS146" s="198">
        <f>IFERROR(VLOOKUP(J146,Аркуш4!H:M,4,FALSE),0)</f>
        <v>0</v>
      </c>
      <c r="AT146" s="198">
        <f>IFERROR(VLOOKUP(J146,Аркуш4!H:M,5,FALSE),0)</f>
        <v>0</v>
      </c>
      <c r="AU146" s="198">
        <f t="shared" si="8"/>
        <v>0</v>
      </c>
      <c r="AV146" s="143">
        <f t="shared" si="9"/>
        <v>0</v>
      </c>
    </row>
    <row r="147" spans="1:48" ht="46.5" hidden="1" customHeight="1" x14ac:dyDescent="0.2">
      <c r="A147" s="11"/>
      <c r="B147" s="25" t="s">
        <v>3725</v>
      </c>
      <c r="C147" s="26"/>
      <c r="D147" s="195"/>
      <c r="E147" s="196">
        <f t="shared" si="0"/>
        <v>0</v>
      </c>
      <c r="F147" s="26"/>
      <c r="G147" s="26"/>
      <c r="H147" s="26" t="s">
        <v>2546</v>
      </c>
      <c r="I147" s="26" t="s">
        <v>3726</v>
      </c>
      <c r="J147" s="27">
        <v>174467</v>
      </c>
      <c r="K147" s="27">
        <v>40</v>
      </c>
      <c r="L147" s="298">
        <v>1032</v>
      </c>
      <c r="M147" s="26" t="s">
        <v>1674</v>
      </c>
      <c r="N147" s="27">
        <v>1</v>
      </c>
      <c r="O147" s="26" t="s">
        <v>3446</v>
      </c>
      <c r="P147" s="26" t="s">
        <v>2540</v>
      </c>
      <c r="Q147" s="299">
        <f t="shared" si="1"/>
        <v>10</v>
      </c>
      <c r="R147" s="26">
        <f t="shared" si="2"/>
        <v>0.34</v>
      </c>
      <c r="S147" s="26"/>
      <c r="T147" s="30">
        <v>10</v>
      </c>
      <c r="U147" s="27" t="str">
        <f>VLOOKUP(J147,Аркуш4!V:W,2,FALSE)</f>
        <v>Меблі</v>
      </c>
      <c r="V147" s="27"/>
      <c r="W147" s="329"/>
      <c r="X147" s="199" t="s">
        <v>3564</v>
      </c>
      <c r="Y147" s="199" t="s">
        <v>3564</v>
      </c>
      <c r="Z147" s="199">
        <v>1</v>
      </c>
      <c r="AA147" s="302">
        <f>IFERROR(VLOOKUP(J147,Аркуш4!H:M,6,FALSE),0)</f>
        <v>3</v>
      </c>
      <c r="AB147" s="327">
        <f t="shared" si="27"/>
        <v>10</v>
      </c>
      <c r="AC147" s="198">
        <v>3.4000000000000002E-2</v>
      </c>
      <c r="AD147" s="197">
        <v>3.4000000000000002E-2</v>
      </c>
      <c r="AE147" s="198">
        <f t="shared" si="4"/>
        <v>0.34</v>
      </c>
      <c r="AF147" s="322">
        <f t="shared" si="28"/>
        <v>10</v>
      </c>
      <c r="AG147" s="323">
        <v>10</v>
      </c>
      <c r="AH147" s="304">
        <v>10</v>
      </c>
      <c r="AI147" s="305">
        <f t="shared" si="6"/>
        <v>0.34</v>
      </c>
      <c r="AJ147" s="306">
        <f t="shared" si="7"/>
        <v>0.34</v>
      </c>
      <c r="AK147" s="198">
        <f>IFERROR(VLOOKUP(J147,Аркуш4!O:Q,2,FALSE),0)</f>
        <v>0</v>
      </c>
      <c r="AL147" s="198">
        <f>IFERROR(VLOOKUP(J147,Аркуш4!O:Q,3,FALSE),0)</f>
        <v>0</v>
      </c>
      <c r="AM147" s="307" t="str">
        <f>IFERROR(VLOOKUP(J147,Аркуш4!S:T,2,FALSE),"")</f>
        <v/>
      </c>
      <c r="AN147" s="317"/>
      <c r="AO147" s="309"/>
      <c r="AP147" s="310"/>
      <c r="AQ147" s="311"/>
      <c r="AR147" s="198">
        <f>IFERROR(VLOOKUP(J147,Аркуш4!H:M,3,FALSE),0)</f>
        <v>0</v>
      </c>
      <c r="AS147" s="198">
        <f>IFERROR(VLOOKUP(J147,Аркуш4!H:M,4,FALSE),0)</f>
        <v>0</v>
      </c>
      <c r="AT147" s="198">
        <f>IFERROR(VLOOKUP(J147,Аркуш4!H:M,5,FALSE),0)</f>
        <v>0</v>
      </c>
      <c r="AU147" s="198">
        <f t="shared" si="8"/>
        <v>0</v>
      </c>
      <c r="AV147" s="143">
        <f t="shared" si="9"/>
        <v>0.10200000000000001</v>
      </c>
    </row>
    <row r="148" spans="1:48" ht="46.5" hidden="1" customHeight="1" x14ac:dyDescent="0.2">
      <c r="A148" s="11"/>
      <c r="B148" s="25" t="s">
        <v>3727</v>
      </c>
      <c r="C148" s="26"/>
      <c r="D148" s="195"/>
      <c r="E148" s="196">
        <f t="shared" si="0"/>
        <v>0</v>
      </c>
      <c r="F148" s="26"/>
      <c r="G148" s="26" t="s">
        <v>3503</v>
      </c>
      <c r="H148" s="26" t="s">
        <v>2546</v>
      </c>
      <c r="I148" s="26" t="s">
        <v>2836</v>
      </c>
      <c r="J148" s="27">
        <v>174511</v>
      </c>
      <c r="K148" s="26"/>
      <c r="L148" s="26"/>
      <c r="M148" s="26" t="s">
        <v>2025</v>
      </c>
      <c r="N148" s="26"/>
      <c r="O148" s="26" t="s">
        <v>3446</v>
      </c>
      <c r="P148" s="26" t="s">
        <v>2540</v>
      </c>
      <c r="Q148" s="299">
        <f t="shared" si="1"/>
        <v>10</v>
      </c>
      <c r="R148" s="26">
        <f t="shared" si="2"/>
        <v>1.6900000000000002</v>
      </c>
      <c r="S148" s="26"/>
      <c r="T148" s="30">
        <v>10</v>
      </c>
      <c r="U148" s="27" t="str">
        <f>VLOOKUP(J148,Аркуш4!V:W,2,FALSE)</f>
        <v>Фільтрація</v>
      </c>
      <c r="V148" s="27"/>
      <c r="W148" s="335"/>
      <c r="X148" s="197" t="s">
        <v>3564</v>
      </c>
      <c r="Y148" s="197" t="s">
        <v>3564</v>
      </c>
      <c r="Z148" s="197">
        <v>1</v>
      </c>
      <c r="AA148" s="198">
        <f>IFERROR(VLOOKUP(J148,Аркуш4!H:M,6,FALSE),0)</f>
        <v>0</v>
      </c>
      <c r="AB148" s="327">
        <f t="shared" si="27"/>
        <v>10</v>
      </c>
      <c r="AC148" s="198">
        <v>0.16900000000000001</v>
      </c>
      <c r="AD148" s="197">
        <v>0.16900000000000001</v>
      </c>
      <c r="AE148" s="198">
        <f t="shared" si="4"/>
        <v>1.6900000000000002</v>
      </c>
      <c r="AF148" s="322">
        <f t="shared" si="28"/>
        <v>10</v>
      </c>
      <c r="AG148" s="323">
        <v>10</v>
      </c>
      <c r="AH148" s="304">
        <v>10</v>
      </c>
      <c r="AI148" s="305">
        <f t="shared" si="6"/>
        <v>1.6900000000000002</v>
      </c>
      <c r="AJ148" s="306">
        <f t="shared" si="7"/>
        <v>1.6900000000000002</v>
      </c>
      <c r="AK148" s="198">
        <f>IFERROR(VLOOKUP(J148,Аркуш4!O:Q,2,FALSE),0)</f>
        <v>0</v>
      </c>
      <c r="AL148" s="198">
        <f>IFERROR(VLOOKUP(J148,Аркуш4!O:Q,3,FALSE),0)</f>
        <v>0</v>
      </c>
      <c r="AM148" s="307" t="str">
        <f>IFERROR(VLOOKUP(J148,Аркуш4!S:T,2,FALSE),"")</f>
        <v/>
      </c>
      <c r="AN148" s="317"/>
      <c r="AO148" s="309"/>
      <c r="AP148" s="310"/>
      <c r="AQ148" s="311"/>
      <c r="AR148" s="198">
        <f>IFERROR(VLOOKUP(J148,Аркуш4!H:M,3,FALSE),0)</f>
        <v>0</v>
      </c>
      <c r="AS148" s="198">
        <f>IFERROR(VLOOKUP(J148,Аркуш4!H:M,4,FALSE),0)</f>
        <v>0</v>
      </c>
      <c r="AT148" s="198">
        <f>IFERROR(VLOOKUP(J148,Аркуш4!H:M,5,FALSE),0)</f>
        <v>0</v>
      </c>
      <c r="AU148" s="198">
        <f t="shared" si="8"/>
        <v>0</v>
      </c>
      <c r="AV148" s="143">
        <f t="shared" si="9"/>
        <v>0</v>
      </c>
    </row>
    <row r="149" spans="1:48" ht="46.5" hidden="1" customHeight="1" x14ac:dyDescent="0.2">
      <c r="A149" s="11"/>
      <c r="B149" s="25" t="s">
        <v>3728</v>
      </c>
      <c r="C149" s="26"/>
      <c r="D149" s="195"/>
      <c r="E149" s="196">
        <f t="shared" si="0"/>
        <v>0</v>
      </c>
      <c r="F149" s="26"/>
      <c r="G149" s="26" t="s">
        <v>3729</v>
      </c>
      <c r="H149" s="26" t="s">
        <v>2546</v>
      </c>
      <c r="I149" s="26" t="s">
        <v>3730</v>
      </c>
      <c r="J149" s="27">
        <v>174323</v>
      </c>
      <c r="K149" s="27">
        <v>39</v>
      </c>
      <c r="L149" s="298">
        <v>7063</v>
      </c>
      <c r="M149" s="26" t="s">
        <v>126</v>
      </c>
      <c r="N149" s="27">
        <v>1</v>
      </c>
      <c r="O149" s="26" t="s">
        <v>3446</v>
      </c>
      <c r="P149" s="26" t="s">
        <v>2540</v>
      </c>
      <c r="Q149" s="299">
        <f t="shared" si="1"/>
        <v>10</v>
      </c>
      <c r="R149" s="26">
        <f t="shared" si="2"/>
        <v>1.0900000000000001</v>
      </c>
      <c r="S149" s="26"/>
      <c r="T149" s="30">
        <v>10</v>
      </c>
      <c r="U149" s="27" t="str">
        <f>VLOOKUP(J149,Аркуш4!V:W,2,FALSE)</f>
        <v>Аксесуари</v>
      </c>
      <c r="V149" s="27"/>
      <c r="W149" s="313" t="s">
        <v>3731</v>
      </c>
      <c r="X149" s="314">
        <v>5</v>
      </c>
      <c r="Y149" s="314" t="s">
        <v>3435</v>
      </c>
      <c r="Z149" s="197">
        <v>1</v>
      </c>
      <c r="AA149" s="198">
        <f>IFERROR(VLOOKUP(J149,Аркуш4!H:M,6,FALSE),0)</f>
        <v>4</v>
      </c>
      <c r="AB149" s="198">
        <f>IF(Y149="шт",X149,IF(Y149="ящ",X149*Z149,""))</f>
        <v>5</v>
      </c>
      <c r="AC149" s="198">
        <v>0.109</v>
      </c>
      <c r="AD149" s="197">
        <v>0.109</v>
      </c>
      <c r="AE149" s="198">
        <f t="shared" si="4"/>
        <v>0.54500000000000004</v>
      </c>
      <c r="AF149" s="303">
        <f t="shared" si="28"/>
        <v>5</v>
      </c>
      <c r="AG149" s="315">
        <v>5</v>
      </c>
      <c r="AH149" s="304">
        <v>5</v>
      </c>
      <c r="AI149" s="305">
        <f t="shared" si="6"/>
        <v>0.54500000000000004</v>
      </c>
      <c r="AJ149" s="306">
        <f t="shared" si="7"/>
        <v>0.54500000000000004</v>
      </c>
      <c r="AK149" s="198">
        <f>IFERROR(VLOOKUP(J149,Аркуш4!O:Q,2,FALSE),0)</f>
        <v>0</v>
      </c>
      <c r="AL149" s="198">
        <f>IFERROR(VLOOKUP(J149,Аркуш4!O:Q,3,FALSE),0)</f>
        <v>0</v>
      </c>
      <c r="AM149" s="307" t="str">
        <f>IFERROR(VLOOKUP(J149,Аркуш4!S:T,2,FALSE),"")</f>
        <v/>
      </c>
      <c r="AN149" s="317"/>
      <c r="AO149" s="309"/>
      <c r="AP149" s="310"/>
      <c r="AQ149" s="311"/>
      <c r="AR149" s="198">
        <f>IFERROR(VLOOKUP(J149,Аркуш4!H:M,3,FALSE),0)</f>
        <v>0</v>
      </c>
      <c r="AS149" s="198">
        <f>IFERROR(VLOOKUP(J149,Аркуш4!H:M,4,FALSE),0)</f>
        <v>0</v>
      </c>
      <c r="AT149" s="198">
        <f>IFERROR(VLOOKUP(J149,Аркуш4!H:M,5,FALSE),0)</f>
        <v>0</v>
      </c>
      <c r="AU149" s="198">
        <f t="shared" si="8"/>
        <v>0</v>
      </c>
      <c r="AV149" s="143">
        <f t="shared" si="9"/>
        <v>0.436</v>
      </c>
    </row>
    <row r="150" spans="1:48" ht="46.5" hidden="1" customHeight="1" x14ac:dyDescent="0.2">
      <c r="A150" s="11"/>
      <c r="B150" s="25" t="s">
        <v>3732</v>
      </c>
      <c r="C150" s="26"/>
      <c r="D150" s="195">
        <f>VLOOKUP(J150,Аркуш4!Y:Z,2,FALSE)</f>
        <v>8</v>
      </c>
      <c r="E150" s="196">
        <f t="shared" si="0"/>
        <v>0.1040904</v>
      </c>
      <c r="F150" s="26"/>
      <c r="G150" s="26"/>
      <c r="H150" s="26" t="s">
        <v>2546</v>
      </c>
      <c r="I150" s="26" t="s">
        <v>3733</v>
      </c>
      <c r="J150" s="27">
        <v>167144</v>
      </c>
      <c r="K150" s="27">
        <v>31</v>
      </c>
      <c r="L150" s="27">
        <v>189</v>
      </c>
      <c r="M150" s="27">
        <v>28032</v>
      </c>
      <c r="N150" s="26"/>
      <c r="O150" s="26" t="s">
        <v>3433</v>
      </c>
      <c r="P150" s="26" t="s">
        <v>2540</v>
      </c>
      <c r="Q150" s="299">
        <f t="shared" si="1"/>
        <v>36</v>
      </c>
      <c r="R150" s="26">
        <f t="shared" si="2"/>
        <v>0.53099999999999992</v>
      </c>
      <c r="S150" s="26"/>
      <c r="T150" s="30">
        <v>9</v>
      </c>
      <c r="U150" s="27" t="str">
        <f>VLOOKUP(J150,Аркуш4!V:W,2,FALSE)</f>
        <v>Аксесуари</v>
      </c>
      <c r="V150" s="27">
        <v>2</v>
      </c>
      <c r="W150" s="329"/>
      <c r="X150" s="199" t="s">
        <v>3564</v>
      </c>
      <c r="Y150" s="199" t="s">
        <v>3564</v>
      </c>
      <c r="Z150" s="199">
        <v>4</v>
      </c>
      <c r="AA150" s="302">
        <f>IFERROR(VLOOKUP(J150,Аркуш4!H:M,6,FALSE),0)</f>
        <v>28</v>
      </c>
      <c r="AB150" s="327">
        <f t="shared" ref="AB150:AB161" si="29">Q150</f>
        <v>36</v>
      </c>
      <c r="AC150" s="198">
        <v>1.30113E-2</v>
      </c>
      <c r="AD150" s="197">
        <v>5.8999999999999997E-2</v>
      </c>
      <c r="AE150" s="198">
        <f t="shared" si="4"/>
        <v>0.46840680000000001</v>
      </c>
      <c r="AF150" s="322">
        <f t="shared" si="28"/>
        <v>30</v>
      </c>
      <c r="AG150" s="340">
        <v>36</v>
      </c>
      <c r="AH150" s="304">
        <v>9</v>
      </c>
      <c r="AI150" s="305">
        <f t="shared" si="6"/>
        <v>0.39033899999999999</v>
      </c>
      <c r="AJ150" s="306">
        <f t="shared" si="7"/>
        <v>0.46840680000000001</v>
      </c>
      <c r="AK150" s="198">
        <f>IFERROR(VLOOKUP(J150,Аркуш4!O:Q,2,FALSE),0)</f>
        <v>0</v>
      </c>
      <c r="AL150" s="198">
        <f>IFERROR(VLOOKUP(J150,Аркуш4!O:Q,3,FALSE),0)</f>
        <v>2</v>
      </c>
      <c r="AM150" s="307" t="str">
        <f>IFERROR(VLOOKUP(J150,Аркуш4!S:T,2,FALSE),"")</f>
        <v/>
      </c>
      <c r="AN150" s="317"/>
      <c r="AO150" s="309"/>
      <c r="AP150" s="310"/>
      <c r="AQ150" s="311"/>
      <c r="AR150" s="198">
        <f>IFERROR(VLOOKUP(J150,Аркуш4!H:M,3,FALSE),0)</f>
        <v>9</v>
      </c>
      <c r="AS150" s="198">
        <f>IFERROR(VLOOKUP(J150,Аркуш4!H:M,4,FALSE),0)</f>
        <v>4</v>
      </c>
      <c r="AT150" s="198">
        <f>IFERROR(VLOOKUP(J150,Аркуш4!H:M,5,FALSE),0)</f>
        <v>7</v>
      </c>
      <c r="AU150" s="198">
        <f t="shared" si="8"/>
        <v>0.28624860000000002</v>
      </c>
      <c r="AV150" s="143">
        <f t="shared" si="9"/>
        <v>0.36431639999999998</v>
      </c>
    </row>
    <row r="151" spans="1:48" ht="46.5" hidden="1" customHeight="1" x14ac:dyDescent="0.2">
      <c r="A151" s="11"/>
      <c r="B151" s="25" t="s">
        <v>3734</v>
      </c>
      <c r="C151" s="26"/>
      <c r="D151" s="195">
        <f>VLOOKUP(J151,Аркуш4!Y:Z,2,FALSE)</f>
        <v>16</v>
      </c>
      <c r="E151" s="196">
        <f t="shared" si="0"/>
        <v>0.10935</v>
      </c>
      <c r="F151" s="26"/>
      <c r="G151" s="26"/>
      <c r="H151" s="26" t="s">
        <v>2538</v>
      </c>
      <c r="I151" s="26" t="s">
        <v>2587</v>
      </c>
      <c r="J151" s="27">
        <v>167059</v>
      </c>
      <c r="K151" s="27">
        <v>58</v>
      </c>
      <c r="L151" s="27">
        <v>101</v>
      </c>
      <c r="M151" s="27">
        <v>68614</v>
      </c>
      <c r="N151" s="26"/>
      <c r="O151" s="26" t="s">
        <v>3433</v>
      </c>
      <c r="P151" s="26" t="s">
        <v>2540</v>
      </c>
      <c r="Q151" s="299">
        <f t="shared" si="1"/>
        <v>36</v>
      </c>
      <c r="R151" s="26">
        <f t="shared" si="2"/>
        <v>0.26100000000000001</v>
      </c>
      <c r="S151" s="26"/>
      <c r="T151" s="30">
        <v>9</v>
      </c>
      <c r="U151" s="27" t="str">
        <f>VLOOKUP(J151,Аркуш4!V:W,2,FALSE)</f>
        <v>Аксесуари</v>
      </c>
      <c r="V151" s="27">
        <v>12</v>
      </c>
      <c r="W151" s="329"/>
      <c r="X151" s="199" t="s">
        <v>3564</v>
      </c>
      <c r="Y151" s="199" t="s">
        <v>3564</v>
      </c>
      <c r="Z151" s="199">
        <v>4</v>
      </c>
      <c r="AA151" s="302">
        <f>IFERROR(VLOOKUP(J151,Аркуш4!H:M,6,FALSE),0)</f>
        <v>6</v>
      </c>
      <c r="AB151" s="327">
        <f t="shared" si="29"/>
        <v>36</v>
      </c>
      <c r="AC151" s="198">
        <v>6.8343750000000002E-3</v>
      </c>
      <c r="AD151" s="197">
        <v>2.9000000000000001E-2</v>
      </c>
      <c r="AE151" s="198">
        <f t="shared" si="4"/>
        <v>0.24603750000000002</v>
      </c>
      <c r="AF151" s="322">
        <f t="shared" si="28"/>
        <v>33</v>
      </c>
      <c r="AG151" s="340">
        <v>36</v>
      </c>
      <c r="AH151" s="304">
        <v>9</v>
      </c>
      <c r="AI151" s="305">
        <f t="shared" si="6"/>
        <v>0.22553437500000001</v>
      </c>
      <c r="AJ151" s="306">
        <f t="shared" si="7"/>
        <v>0.24603750000000002</v>
      </c>
      <c r="AK151" s="198">
        <f>IFERROR(VLOOKUP(J151,Аркуш4!O:Q,2,FALSE),0)</f>
        <v>1</v>
      </c>
      <c r="AL151" s="198">
        <f>IFERROR(VLOOKUP(J151,Аркуш4!O:Q,3,FALSE),0)</f>
        <v>12</v>
      </c>
      <c r="AM151" s="307">
        <f>IFERROR(VLOOKUP(J151,Аркуш4!S:T,2,FALSE),"")</f>
        <v>4.53</v>
      </c>
      <c r="AN151" s="317"/>
      <c r="AO151" s="309"/>
      <c r="AP151" s="310"/>
      <c r="AQ151" s="311"/>
      <c r="AR151" s="198">
        <f>IFERROR(VLOOKUP(J151,Аркуш4!H:M,3,FALSE),0)</f>
        <v>2</v>
      </c>
      <c r="AS151" s="198">
        <f>IFERROR(VLOOKUP(J151,Аркуш4!H:M,4,FALSE),0)</f>
        <v>1</v>
      </c>
      <c r="AT151" s="198">
        <f>IFERROR(VLOOKUP(J151,Аркуш4!H:M,5,FALSE),0)</f>
        <v>0</v>
      </c>
      <c r="AU151" s="198">
        <f t="shared" si="8"/>
        <v>0.10935</v>
      </c>
      <c r="AV151" s="143">
        <f t="shared" si="9"/>
        <v>4.1006250000000001E-2</v>
      </c>
    </row>
    <row r="152" spans="1:48" ht="46.5" customHeight="1" x14ac:dyDescent="0.2">
      <c r="A152" s="11"/>
      <c r="B152" s="25" t="s">
        <v>2574</v>
      </c>
      <c r="C152" s="26"/>
      <c r="D152" s="195">
        <f>VLOOKUP(J152,Аркуш4!Y:Z,2,FALSE)</f>
        <v>22</v>
      </c>
      <c r="E152" s="196">
        <f t="shared" si="0"/>
        <v>0.12397000000000001</v>
      </c>
      <c r="F152" s="26"/>
      <c r="G152" s="26"/>
      <c r="H152" s="26" t="s">
        <v>2538</v>
      </c>
      <c r="I152" s="26" t="s">
        <v>2550</v>
      </c>
      <c r="J152" s="27">
        <v>167875</v>
      </c>
      <c r="K152" s="27">
        <v>30</v>
      </c>
      <c r="L152" s="27">
        <v>105</v>
      </c>
      <c r="M152" s="27">
        <v>57114</v>
      </c>
      <c r="N152" s="26"/>
      <c r="O152" s="26" t="s">
        <v>3433</v>
      </c>
      <c r="P152" s="26" t="s">
        <v>2540</v>
      </c>
      <c r="Q152" s="299">
        <f t="shared" si="1"/>
        <v>54</v>
      </c>
      <c r="R152" s="26">
        <f t="shared" si="2"/>
        <v>0.31500000000000006</v>
      </c>
      <c r="S152" s="26"/>
      <c r="T152" s="30">
        <v>9</v>
      </c>
      <c r="U152" s="27" t="str">
        <f>VLOOKUP(J152,Аркуш4!V:W,2,FALSE)</f>
        <v>Дитячі</v>
      </c>
      <c r="V152" s="27">
        <v>3</v>
      </c>
      <c r="W152" s="329"/>
      <c r="X152" s="199" t="s">
        <v>3564</v>
      </c>
      <c r="Y152" s="199" t="s">
        <v>3564</v>
      </c>
      <c r="Z152" s="199">
        <v>6</v>
      </c>
      <c r="AA152" s="302">
        <f>IFERROR(VLOOKUP(J152,Аркуш4!H:M,6,FALSE),0)</f>
        <v>17</v>
      </c>
      <c r="AB152" s="327">
        <f t="shared" si="29"/>
        <v>54</v>
      </c>
      <c r="AC152" s="198">
        <v>5.6350000000000003E-3</v>
      </c>
      <c r="AD152" s="197">
        <v>3.5000000000000003E-2</v>
      </c>
      <c r="AE152" s="198">
        <f t="shared" si="4"/>
        <v>0.30429</v>
      </c>
      <c r="AF152" s="322">
        <f t="shared" si="28"/>
        <v>35</v>
      </c>
      <c r="AG152" s="328">
        <v>0</v>
      </c>
      <c r="AH152" s="304">
        <v>0</v>
      </c>
      <c r="AI152" s="305">
        <f t="shared" si="6"/>
        <v>0.19722500000000001</v>
      </c>
      <c r="AJ152" s="306">
        <f t="shared" si="7"/>
        <v>0</v>
      </c>
      <c r="AK152" s="198">
        <f>IFERROR(VLOOKUP(J152,Аркуш4!O:Q,2,FALSE),0)</f>
        <v>2</v>
      </c>
      <c r="AL152" s="198">
        <f>IFERROR(VLOOKUP(J152,Аркуш4!O:Q,3,FALSE),0)</f>
        <v>1</v>
      </c>
      <c r="AM152" s="307">
        <f>IFERROR(VLOOKUP(J152,Аркуш4!S:T,2,FALSE),"")</f>
        <v>9.93</v>
      </c>
      <c r="AN152" s="317"/>
      <c r="AO152" s="309"/>
      <c r="AP152" s="310"/>
      <c r="AQ152" s="311"/>
      <c r="AR152" s="198">
        <f>IFERROR(VLOOKUP(J152,Аркуш4!H:M,3,FALSE),0)</f>
        <v>3</v>
      </c>
      <c r="AS152" s="198">
        <f>IFERROR(VLOOKUP(J152,Аркуш4!H:M,4,FALSE),0)</f>
        <v>1</v>
      </c>
      <c r="AT152" s="198">
        <f>IFERROR(VLOOKUP(J152,Аркуш4!H:M,5,FALSE),0)</f>
        <v>5</v>
      </c>
      <c r="AU152" s="198">
        <f t="shared" si="8"/>
        <v>6.762E-2</v>
      </c>
      <c r="AV152" s="143">
        <f t="shared" si="9"/>
        <v>9.5795000000000005E-2</v>
      </c>
    </row>
    <row r="153" spans="1:48" ht="46.5" hidden="1" customHeight="1" x14ac:dyDescent="0.2">
      <c r="A153" s="11"/>
      <c r="B153" s="25" t="s">
        <v>3735</v>
      </c>
      <c r="C153" s="26"/>
      <c r="D153" s="195">
        <f>VLOOKUP(J153,Аркуш4!Y:Z,2,FALSE)</f>
        <v>4</v>
      </c>
      <c r="E153" s="196">
        <f t="shared" si="0"/>
        <v>5.3567999999999998E-2</v>
      </c>
      <c r="F153" s="26"/>
      <c r="G153" s="26"/>
      <c r="H153" s="26" t="s">
        <v>2546</v>
      </c>
      <c r="I153" s="26" t="s">
        <v>2587</v>
      </c>
      <c r="J153" s="27">
        <v>173538</v>
      </c>
      <c r="K153" s="27">
        <v>31</v>
      </c>
      <c r="L153" s="27">
        <v>253</v>
      </c>
      <c r="M153" s="27">
        <v>57180</v>
      </c>
      <c r="N153" s="26"/>
      <c r="O153" s="26" t="s">
        <v>3433</v>
      </c>
      <c r="P153" s="26" t="s">
        <v>2540</v>
      </c>
      <c r="Q153" s="299">
        <f t="shared" si="1"/>
        <v>24</v>
      </c>
      <c r="R153" s="26">
        <f t="shared" si="2"/>
        <v>0.33600000000000002</v>
      </c>
      <c r="S153" s="26"/>
      <c r="T153" s="30">
        <v>8</v>
      </c>
      <c r="U153" s="27" t="str">
        <f>VLOOKUP(J153,Аркуш4!V:W,2,FALSE)</f>
        <v>Дитячі</v>
      </c>
      <c r="V153" s="27">
        <v>1</v>
      </c>
      <c r="W153" s="329"/>
      <c r="X153" s="199" t="s">
        <v>3564</v>
      </c>
      <c r="Y153" s="199" t="s">
        <v>3564</v>
      </c>
      <c r="Z153" s="199">
        <v>3</v>
      </c>
      <c r="AA153" s="302">
        <f>IFERROR(VLOOKUP(J153,Аркуш4!H:M,6,FALSE),0)</f>
        <v>8</v>
      </c>
      <c r="AB153" s="327">
        <f t="shared" si="29"/>
        <v>24</v>
      </c>
      <c r="AC153" s="198">
        <v>1.3391999999999999E-2</v>
      </c>
      <c r="AD153" s="197">
        <v>4.2000000000000003E-2</v>
      </c>
      <c r="AE153" s="198">
        <f t="shared" si="4"/>
        <v>0.32140799999999997</v>
      </c>
      <c r="AF153" s="322">
        <f t="shared" si="28"/>
        <v>22</v>
      </c>
      <c r="AG153" s="340">
        <v>24</v>
      </c>
      <c r="AH153" s="304">
        <v>8</v>
      </c>
      <c r="AI153" s="305">
        <f t="shared" si="6"/>
        <v>0.294624</v>
      </c>
      <c r="AJ153" s="306">
        <f t="shared" si="7"/>
        <v>0.32140799999999997</v>
      </c>
      <c r="AK153" s="198">
        <f>IFERROR(VLOOKUP(J153,Аркуш4!O:Q,2,FALSE),0)</f>
        <v>1</v>
      </c>
      <c r="AL153" s="198">
        <f>IFERROR(VLOOKUP(J153,Аркуш4!O:Q,3,FALSE),0)</f>
        <v>1</v>
      </c>
      <c r="AM153" s="307" t="str">
        <f>IFERROR(VLOOKUP(J153,Аркуш4!S:T,2,FALSE),"")</f>
        <v/>
      </c>
      <c r="AN153" s="317"/>
      <c r="AO153" s="309"/>
      <c r="AP153" s="310"/>
      <c r="AQ153" s="311"/>
      <c r="AR153" s="198">
        <f>IFERROR(VLOOKUP(J153,Аркуш4!H:M,3,FALSE),0)</f>
        <v>1</v>
      </c>
      <c r="AS153" s="198">
        <f>IFERROR(VLOOKUP(J153,Аркуш4!H:M,4,FALSE),0)</f>
        <v>1</v>
      </c>
      <c r="AT153" s="198">
        <f>IFERROR(VLOOKUP(J153,Аркуш4!H:M,5,FALSE),0)</f>
        <v>3</v>
      </c>
      <c r="AU153" s="198">
        <f t="shared" si="8"/>
        <v>9.3743999999999994E-2</v>
      </c>
      <c r="AV153" s="143">
        <f t="shared" si="9"/>
        <v>0.107136</v>
      </c>
    </row>
    <row r="154" spans="1:48" ht="46.5" hidden="1" customHeight="1" x14ac:dyDescent="0.2">
      <c r="A154" s="11"/>
      <c r="B154" s="25" t="s">
        <v>3736</v>
      </c>
      <c r="C154" s="26"/>
      <c r="D154" s="195">
        <f>VLOOKUP(J154,Аркуш4!Y:Z,2,FALSE)</f>
        <v>20</v>
      </c>
      <c r="E154" s="196">
        <f t="shared" si="0"/>
        <v>0.32899999999999996</v>
      </c>
      <c r="F154" s="26"/>
      <c r="G154" s="26"/>
      <c r="H154" s="26" t="s">
        <v>2538</v>
      </c>
      <c r="I154" s="26" t="s">
        <v>2881</v>
      </c>
      <c r="J154" s="27">
        <v>166548</v>
      </c>
      <c r="K154" s="27">
        <v>67</v>
      </c>
      <c r="L154" s="27">
        <v>279</v>
      </c>
      <c r="M154" s="27">
        <v>29056</v>
      </c>
      <c r="N154" s="26"/>
      <c r="O154" s="26" t="s">
        <v>3433</v>
      </c>
      <c r="P154" s="26" t="s">
        <v>2540</v>
      </c>
      <c r="Q154" s="299">
        <f t="shared" si="1"/>
        <v>48</v>
      </c>
      <c r="R154" s="26">
        <f t="shared" si="2"/>
        <v>0.66400000000000003</v>
      </c>
      <c r="S154" s="26"/>
      <c r="T154" s="30">
        <v>8</v>
      </c>
      <c r="U154" s="27" t="str">
        <f>VLOOKUP(J154,Аркуш4!V:W,2,FALSE)</f>
        <v>Фільтрація</v>
      </c>
      <c r="V154" s="27"/>
      <c r="W154" s="329"/>
      <c r="X154" s="199" t="s">
        <v>3564</v>
      </c>
      <c r="Y154" s="199" t="s">
        <v>3564</v>
      </c>
      <c r="Z154" s="199">
        <v>6</v>
      </c>
      <c r="AA154" s="302">
        <f>IFERROR(VLOOKUP(J154,Аркуш4!H:M,6,FALSE),0)</f>
        <v>18</v>
      </c>
      <c r="AB154" s="327">
        <f t="shared" si="29"/>
        <v>48</v>
      </c>
      <c r="AC154" s="198">
        <v>1.6449999999999999E-2</v>
      </c>
      <c r="AD154" s="197">
        <v>8.3000000000000004E-2</v>
      </c>
      <c r="AE154" s="198">
        <f t="shared" si="4"/>
        <v>0.78959999999999997</v>
      </c>
      <c r="AF154" s="322">
        <f t="shared" si="28"/>
        <v>28</v>
      </c>
      <c r="AG154" s="340">
        <v>48</v>
      </c>
      <c r="AH154" s="304">
        <v>8</v>
      </c>
      <c r="AI154" s="305">
        <f t="shared" si="6"/>
        <v>0.46060000000000001</v>
      </c>
      <c r="AJ154" s="306">
        <f t="shared" si="7"/>
        <v>0.78959999999999997</v>
      </c>
      <c r="AK154" s="198">
        <f>IFERROR(VLOOKUP(J154,Аркуш4!O:Q,2,FALSE),0)</f>
        <v>0</v>
      </c>
      <c r="AL154" s="198">
        <f>IFERROR(VLOOKUP(J154,Аркуш4!O:Q,3,FALSE),0)</f>
        <v>0</v>
      </c>
      <c r="AM154" s="307" t="str">
        <f>IFERROR(VLOOKUP(J154,Аркуш4!S:T,2,FALSE),"")</f>
        <v/>
      </c>
      <c r="AN154" s="317"/>
      <c r="AO154" s="309"/>
      <c r="AP154" s="310"/>
      <c r="AQ154" s="311"/>
      <c r="AR154" s="198">
        <f>IFERROR(VLOOKUP(J154,Аркуш4!H:M,3,FALSE),0)</f>
        <v>1</v>
      </c>
      <c r="AS154" s="198">
        <f>IFERROR(VLOOKUP(J154,Аркуш4!H:M,4,FALSE),0)</f>
        <v>0</v>
      </c>
      <c r="AT154" s="198">
        <f>IFERROR(VLOOKUP(J154,Аркуш4!H:M,5,FALSE),0)</f>
        <v>4</v>
      </c>
      <c r="AU154" s="198">
        <f t="shared" si="8"/>
        <v>8.224999999999999E-2</v>
      </c>
      <c r="AV154" s="143">
        <f t="shared" si="9"/>
        <v>0.29609999999999997</v>
      </c>
    </row>
    <row r="155" spans="1:48" ht="46.5" hidden="1" customHeight="1" x14ac:dyDescent="0.2">
      <c r="A155" s="11"/>
      <c r="B155" s="25" t="s">
        <v>3737</v>
      </c>
      <c r="C155" s="26"/>
      <c r="D155" s="195"/>
      <c r="E155" s="196">
        <f t="shared" si="0"/>
        <v>0</v>
      </c>
      <c r="F155" s="26"/>
      <c r="G155" s="26"/>
      <c r="H155" s="26" t="s">
        <v>2546</v>
      </c>
      <c r="I155" s="26" t="s">
        <v>3738</v>
      </c>
      <c r="J155" s="27">
        <v>171875</v>
      </c>
      <c r="K155" s="27">
        <v>137</v>
      </c>
      <c r="L155" s="27">
        <v>107</v>
      </c>
      <c r="M155" s="26" t="s">
        <v>1984</v>
      </c>
      <c r="N155" s="26"/>
      <c r="O155" s="26" t="s">
        <v>3446</v>
      </c>
      <c r="P155" s="26" t="s">
        <v>2540</v>
      </c>
      <c r="Q155" s="299">
        <f t="shared" si="1"/>
        <v>24</v>
      </c>
      <c r="R155" s="26">
        <f t="shared" si="2"/>
        <v>0.14399999999999999</v>
      </c>
      <c r="S155" s="26"/>
      <c r="T155" s="30">
        <v>8</v>
      </c>
      <c r="U155" s="27" t="str">
        <f>VLOOKUP(J155,Аркуш4!V:W,2,FALSE)</f>
        <v>Фільтрація</v>
      </c>
      <c r="V155" s="27">
        <v>14</v>
      </c>
      <c r="W155" s="329"/>
      <c r="X155" s="199" t="s">
        <v>3564</v>
      </c>
      <c r="Y155" s="199" t="s">
        <v>3564</v>
      </c>
      <c r="Z155" s="199">
        <v>3</v>
      </c>
      <c r="AA155" s="302">
        <f>IFERROR(VLOOKUP(J155,Аркуш4!H:M,6,FALSE),0)</f>
        <v>173</v>
      </c>
      <c r="AB155" s="327">
        <f t="shared" si="29"/>
        <v>24</v>
      </c>
      <c r="AC155" s="198">
        <v>5.9999999999999993E-3</v>
      </c>
      <c r="AD155" s="197">
        <v>1.7999999999999999E-2</v>
      </c>
      <c r="AE155" s="198">
        <f t="shared" si="4"/>
        <v>0.14399999999999999</v>
      </c>
      <c r="AF155" s="322">
        <f t="shared" si="28"/>
        <v>24</v>
      </c>
      <c r="AG155" s="323">
        <v>24</v>
      </c>
      <c r="AH155" s="304">
        <v>8</v>
      </c>
      <c r="AI155" s="305">
        <f t="shared" si="6"/>
        <v>0.14399999999999999</v>
      </c>
      <c r="AJ155" s="306">
        <f t="shared" si="7"/>
        <v>0.14399999999999999</v>
      </c>
      <c r="AK155" s="198">
        <f>IFERROR(VLOOKUP(J155,Аркуш4!O:Q,2,FALSE),0)</f>
        <v>14</v>
      </c>
      <c r="AL155" s="198">
        <f>IFERROR(VLOOKUP(J155,Аркуш4!O:Q,3,FALSE),0)</f>
        <v>2</v>
      </c>
      <c r="AM155" s="307" t="str">
        <f>IFERROR(VLOOKUP(J155,Аркуш4!S:T,2,FALSE),"")</f>
        <v/>
      </c>
      <c r="AN155" s="308">
        <v>8</v>
      </c>
      <c r="AO155" s="309"/>
      <c r="AP155" s="310"/>
      <c r="AQ155" s="311"/>
      <c r="AR155" s="198">
        <f>IFERROR(VLOOKUP(J155,Аркуш4!H:M,3,FALSE),0)</f>
        <v>47</v>
      </c>
      <c r="AS155" s="198">
        <f>IFERROR(VLOOKUP(J155,Аркуш4!H:M,4,FALSE),0)</f>
        <v>37</v>
      </c>
      <c r="AT155" s="198">
        <f>IFERROR(VLOOKUP(J155,Аркуш4!H:M,5,FALSE),0)</f>
        <v>43</v>
      </c>
      <c r="AU155" s="198">
        <f t="shared" si="8"/>
        <v>0.85799999999999987</v>
      </c>
      <c r="AV155" s="143">
        <f t="shared" si="9"/>
        <v>1.0379999999999998</v>
      </c>
    </row>
    <row r="156" spans="1:48" ht="46.5" hidden="1" customHeight="1" x14ac:dyDescent="0.2">
      <c r="A156" s="11"/>
      <c r="B156" s="25" t="s">
        <v>3739</v>
      </c>
      <c r="C156" s="26"/>
      <c r="D156" s="195"/>
      <c r="E156" s="196">
        <f t="shared" si="0"/>
        <v>0</v>
      </c>
      <c r="F156" s="26"/>
      <c r="G156" s="26"/>
      <c r="H156" s="26" t="s">
        <v>2538</v>
      </c>
      <c r="I156" s="26"/>
      <c r="J156" s="27">
        <v>169032</v>
      </c>
      <c r="K156" s="27">
        <v>44</v>
      </c>
      <c r="L156" s="27">
        <v>426</v>
      </c>
      <c r="M156" s="27">
        <v>64116</v>
      </c>
      <c r="N156" s="26"/>
      <c r="O156" s="26" t="s">
        <v>3446</v>
      </c>
      <c r="P156" s="26" t="s">
        <v>2540</v>
      </c>
      <c r="Q156" s="299">
        <f t="shared" si="1"/>
        <v>21</v>
      </c>
      <c r="R156" s="26">
        <f t="shared" si="2"/>
        <v>0.46900000000000003</v>
      </c>
      <c r="S156" s="26"/>
      <c r="T156" s="30">
        <v>7</v>
      </c>
      <c r="U156" s="27" t="str">
        <f>VLOOKUP(J156,Аркуш4!V:W,2,FALSE)</f>
        <v>Меблі</v>
      </c>
      <c r="V156" s="27">
        <v>9</v>
      </c>
      <c r="W156" s="329"/>
      <c r="X156" s="199" t="s">
        <v>3564</v>
      </c>
      <c r="Y156" s="199" t="s">
        <v>3564</v>
      </c>
      <c r="Z156" s="199">
        <v>3</v>
      </c>
      <c r="AA156" s="302">
        <f>IFERROR(VLOOKUP(J156,Аркуш4!H:M,6,FALSE),0)</f>
        <v>10</v>
      </c>
      <c r="AB156" s="327">
        <f t="shared" si="29"/>
        <v>21</v>
      </c>
      <c r="AC156" s="198">
        <v>1.8599999999999998E-2</v>
      </c>
      <c r="AD156" s="197">
        <v>6.7000000000000004E-2</v>
      </c>
      <c r="AE156" s="198">
        <f t="shared" si="4"/>
        <v>0.39059999999999995</v>
      </c>
      <c r="AF156" s="322">
        <f t="shared" si="28"/>
        <v>21</v>
      </c>
      <c r="AG156" s="323">
        <v>21</v>
      </c>
      <c r="AH156" s="304">
        <v>7</v>
      </c>
      <c r="AI156" s="305">
        <f t="shared" si="6"/>
        <v>0.39059999999999995</v>
      </c>
      <c r="AJ156" s="306">
        <f t="shared" si="7"/>
        <v>0.39059999999999995</v>
      </c>
      <c r="AK156" s="198">
        <f>IFERROR(VLOOKUP(J156,Аркуш4!O:Q,2,FALSE),0)</f>
        <v>9</v>
      </c>
      <c r="AL156" s="198">
        <f>IFERROR(VLOOKUP(J156,Аркуш4!O:Q,3,FALSE),0)</f>
        <v>0</v>
      </c>
      <c r="AM156" s="307" t="str">
        <f>IFERROR(VLOOKUP(J156,Аркуш4!S:T,2,FALSE),"")</f>
        <v/>
      </c>
      <c r="AN156" s="312">
        <v>7</v>
      </c>
      <c r="AO156" s="309"/>
      <c r="AP156" s="310"/>
      <c r="AQ156" s="311"/>
      <c r="AR156" s="198">
        <f>IFERROR(VLOOKUP(J156,Аркуш4!H:M,3,FALSE),0)</f>
        <v>4</v>
      </c>
      <c r="AS156" s="198">
        <f>IFERROR(VLOOKUP(J156,Аркуш4!H:M,4,FALSE),0)</f>
        <v>1</v>
      </c>
      <c r="AT156" s="198">
        <f>IFERROR(VLOOKUP(J156,Аркуш4!H:M,5,FALSE),0)</f>
        <v>1</v>
      </c>
      <c r="AU156" s="198">
        <f t="shared" si="8"/>
        <v>0.27899999999999997</v>
      </c>
      <c r="AV156" s="143">
        <f t="shared" si="9"/>
        <v>0.186</v>
      </c>
    </row>
    <row r="157" spans="1:48" ht="46.5" hidden="1" customHeight="1" x14ac:dyDescent="0.2">
      <c r="A157" s="11"/>
      <c r="B157" s="25" t="s">
        <v>3740</v>
      </c>
      <c r="C157" s="26"/>
      <c r="D157" s="195">
        <f>VLOOKUP(J157,Аркуш4!Y:Z,2,FALSE)</f>
        <v>9</v>
      </c>
      <c r="E157" s="196">
        <f t="shared" si="0"/>
        <v>9.8572950000000006E-2</v>
      </c>
      <c r="F157" s="26"/>
      <c r="G157" s="26"/>
      <c r="H157" s="26" t="s">
        <v>2546</v>
      </c>
      <c r="I157" s="26" t="s">
        <v>3741</v>
      </c>
      <c r="J157" s="27">
        <v>167126</v>
      </c>
      <c r="K157" s="27">
        <v>39</v>
      </c>
      <c r="L157" s="27">
        <v>204</v>
      </c>
      <c r="M157" s="27">
        <v>28023</v>
      </c>
      <c r="N157" s="26"/>
      <c r="O157" s="26" t="s">
        <v>3433</v>
      </c>
      <c r="P157" s="26" t="s">
        <v>2540</v>
      </c>
      <c r="Q157" s="299">
        <f t="shared" si="1"/>
        <v>28</v>
      </c>
      <c r="R157" s="26">
        <f t="shared" si="2"/>
        <v>0.35699999999999998</v>
      </c>
      <c r="S157" s="26"/>
      <c r="T157" s="30">
        <v>7</v>
      </c>
      <c r="U157" s="27" t="str">
        <f>VLOOKUP(J157,Аркуш4!V:W,2,FALSE)</f>
        <v>Аксесуари</v>
      </c>
      <c r="V157" s="27">
        <v>1</v>
      </c>
      <c r="W157" s="329"/>
      <c r="X157" s="199" t="s">
        <v>3564</v>
      </c>
      <c r="Y157" s="199" t="s">
        <v>3564</v>
      </c>
      <c r="Z157" s="199">
        <v>4</v>
      </c>
      <c r="AA157" s="302">
        <f>IFERROR(VLOOKUP(J157,Аркуш4!H:M,6,FALSE),0)</f>
        <v>14</v>
      </c>
      <c r="AB157" s="327">
        <f t="shared" si="29"/>
        <v>28</v>
      </c>
      <c r="AC157" s="198">
        <v>1.095255E-2</v>
      </c>
      <c r="AD157" s="197">
        <v>5.0999999999999997E-2</v>
      </c>
      <c r="AE157" s="198">
        <f t="shared" si="4"/>
        <v>0.30667139999999998</v>
      </c>
      <c r="AF157" s="322">
        <f t="shared" si="28"/>
        <v>20</v>
      </c>
      <c r="AG157" s="340">
        <v>28</v>
      </c>
      <c r="AH157" s="304">
        <v>7</v>
      </c>
      <c r="AI157" s="305">
        <f t="shared" si="6"/>
        <v>0.219051</v>
      </c>
      <c r="AJ157" s="306">
        <f t="shared" si="7"/>
        <v>0.30667139999999998</v>
      </c>
      <c r="AK157" s="198">
        <f>IFERROR(VLOOKUP(J157,Аркуш4!O:Q,2,FALSE),0)</f>
        <v>1</v>
      </c>
      <c r="AL157" s="198">
        <f>IFERROR(VLOOKUP(J157,Аркуш4!O:Q,3,FALSE),0)</f>
        <v>0</v>
      </c>
      <c r="AM157" s="307" t="str">
        <f>IFERROR(VLOOKUP(J157,Аркуш4!S:T,2,FALSE),"")</f>
        <v/>
      </c>
      <c r="AN157" s="317"/>
      <c r="AO157" s="309"/>
      <c r="AP157" s="310"/>
      <c r="AQ157" s="311"/>
      <c r="AR157" s="198">
        <f>IFERROR(VLOOKUP(J157,Аркуш4!H:M,3,FALSE),0)</f>
        <v>3</v>
      </c>
      <c r="AS157" s="198">
        <f>IFERROR(VLOOKUP(J157,Аркуш4!H:M,4,FALSE),0)</f>
        <v>1</v>
      </c>
      <c r="AT157" s="198">
        <f>IFERROR(VLOOKUP(J157,Аркуш4!H:M,5,FALSE),0)</f>
        <v>3</v>
      </c>
      <c r="AU157" s="198">
        <f t="shared" si="8"/>
        <v>8.7620400000000001E-2</v>
      </c>
      <c r="AV157" s="143">
        <f t="shared" si="9"/>
        <v>0.15333569999999999</v>
      </c>
    </row>
    <row r="158" spans="1:48" ht="46.5" hidden="1" customHeight="1" x14ac:dyDescent="0.2">
      <c r="A158" s="11"/>
      <c r="B158" s="25" t="s">
        <v>3742</v>
      </c>
      <c r="C158" s="26"/>
      <c r="D158" s="195">
        <f>VLOOKUP(J158,Аркуш4!Y:Z,2,FALSE)</f>
        <v>1</v>
      </c>
      <c r="E158" s="196">
        <f t="shared" si="0"/>
        <v>1.056E-2</v>
      </c>
      <c r="F158" s="26" t="s">
        <v>2624</v>
      </c>
      <c r="G158" s="26"/>
      <c r="H158" s="26" t="s">
        <v>2538</v>
      </c>
      <c r="I158" s="26" t="s">
        <v>3743</v>
      </c>
      <c r="J158" s="27">
        <v>171957</v>
      </c>
      <c r="K158" s="27">
        <v>59</v>
      </c>
      <c r="L158" s="27">
        <v>179</v>
      </c>
      <c r="M158" s="27">
        <v>69629</v>
      </c>
      <c r="N158" s="27">
        <v>2</v>
      </c>
      <c r="O158" s="26" t="s">
        <v>3446</v>
      </c>
      <c r="P158" s="26" t="s">
        <v>2540</v>
      </c>
      <c r="Q158" s="299">
        <f t="shared" si="1"/>
        <v>42</v>
      </c>
      <c r="R158" s="26">
        <f t="shared" si="2"/>
        <v>0.315</v>
      </c>
      <c r="S158" s="26"/>
      <c r="T158" s="30">
        <v>7</v>
      </c>
      <c r="U158" s="27" t="str">
        <f>VLOOKUP(J158,Аркуш4!V:W,2,FALSE)</f>
        <v>Туризм</v>
      </c>
      <c r="V158" s="27">
        <v>8</v>
      </c>
      <c r="W158" s="329"/>
      <c r="X158" s="199" t="s">
        <v>3564</v>
      </c>
      <c r="Y158" s="199" t="s">
        <v>3564</v>
      </c>
      <c r="Z158" s="199">
        <v>6</v>
      </c>
      <c r="AA158" s="302">
        <f>IFERROR(VLOOKUP(J158,Аркуш4!H:M,6,FALSE),0)</f>
        <v>18</v>
      </c>
      <c r="AB158" s="327">
        <f t="shared" si="29"/>
        <v>42</v>
      </c>
      <c r="AC158" s="198">
        <v>1.056E-2</v>
      </c>
      <c r="AD158" s="197">
        <v>4.4999999999999998E-2</v>
      </c>
      <c r="AE158" s="198">
        <f t="shared" si="4"/>
        <v>0.44352000000000003</v>
      </c>
      <c r="AF158" s="322">
        <f t="shared" si="28"/>
        <v>42</v>
      </c>
      <c r="AG158" s="323">
        <v>42</v>
      </c>
      <c r="AH158" s="304">
        <v>7</v>
      </c>
      <c r="AI158" s="305">
        <f t="shared" si="6"/>
        <v>0.44352000000000003</v>
      </c>
      <c r="AJ158" s="306">
        <f t="shared" si="7"/>
        <v>0.44352000000000003</v>
      </c>
      <c r="AK158" s="198">
        <f>IFERROR(VLOOKUP(J158,Аркуш4!O:Q,2,FALSE),0)</f>
        <v>2</v>
      </c>
      <c r="AL158" s="198">
        <f>IFERROR(VLOOKUP(J158,Аркуш4!O:Q,3,FALSE),0)</f>
        <v>6</v>
      </c>
      <c r="AM158" s="307">
        <f>IFERROR(VLOOKUP(J158,Аркуш4!S:T,2,FALSE),"")</f>
        <v>10.029999999999999</v>
      </c>
      <c r="AN158" s="312">
        <v>7</v>
      </c>
      <c r="AO158" s="309"/>
      <c r="AP158" s="310"/>
      <c r="AQ158" s="311"/>
      <c r="AR158" s="198">
        <f>IFERROR(VLOOKUP(J158,Аркуш4!H:M,3,FALSE),0)</f>
        <v>6</v>
      </c>
      <c r="AS158" s="198">
        <f>IFERROR(VLOOKUP(J158,Аркуш4!H:M,4,FALSE),0)</f>
        <v>8</v>
      </c>
      <c r="AT158" s="198">
        <f>IFERROR(VLOOKUP(J158,Аркуш4!H:M,5,FALSE),0)</f>
        <v>5</v>
      </c>
      <c r="AU158" s="198">
        <f t="shared" si="8"/>
        <v>0.28511999999999998</v>
      </c>
      <c r="AV158" s="143">
        <f t="shared" si="9"/>
        <v>0.19008</v>
      </c>
    </row>
    <row r="159" spans="1:48" ht="46.5" hidden="1" customHeight="1" x14ac:dyDescent="0.2">
      <c r="A159" s="11"/>
      <c r="B159" s="25" t="s">
        <v>3744</v>
      </c>
      <c r="C159" s="26"/>
      <c r="D159" s="195">
        <f>VLOOKUP(J159,Аркуш4!Y:Z,2,FALSE)</f>
        <v>2</v>
      </c>
      <c r="E159" s="196">
        <f t="shared" si="0"/>
        <v>5.6550000000000003E-3</v>
      </c>
      <c r="F159" s="26"/>
      <c r="G159" s="26"/>
      <c r="H159" s="26" t="s">
        <v>2538</v>
      </c>
      <c r="I159" s="26" t="s">
        <v>3745</v>
      </c>
      <c r="J159" s="27">
        <v>170324</v>
      </c>
      <c r="K159" s="27">
        <v>100</v>
      </c>
      <c r="L159" s="27">
        <v>160</v>
      </c>
      <c r="M159" s="27">
        <v>55507</v>
      </c>
      <c r="N159" s="26"/>
      <c r="O159" s="26" t="s">
        <v>3446</v>
      </c>
      <c r="P159" s="26" t="s">
        <v>2540</v>
      </c>
      <c r="Q159" s="299">
        <f t="shared" si="1"/>
        <v>84</v>
      </c>
      <c r="R159" s="26">
        <f t="shared" si="2"/>
        <v>0.189</v>
      </c>
      <c r="S159" s="26"/>
      <c r="T159" s="30">
        <v>7</v>
      </c>
      <c r="U159" s="27" t="str">
        <f>VLOOKUP(J159,Аркуш4!V:W,2,FALSE)</f>
        <v>Відпочинок</v>
      </c>
      <c r="V159" s="27">
        <v>17</v>
      </c>
      <c r="W159" s="329"/>
      <c r="X159" s="199" t="s">
        <v>3564</v>
      </c>
      <c r="Y159" s="199" t="s">
        <v>3564</v>
      </c>
      <c r="Z159" s="199">
        <v>12</v>
      </c>
      <c r="AA159" s="302">
        <f>IFERROR(VLOOKUP(J159,Аркуш4!H:M,6,FALSE),0)</f>
        <v>20</v>
      </c>
      <c r="AB159" s="327">
        <f t="shared" si="29"/>
        <v>84</v>
      </c>
      <c r="AC159" s="198">
        <v>2.8275000000000002E-3</v>
      </c>
      <c r="AD159" s="197">
        <v>2.7E-2</v>
      </c>
      <c r="AE159" s="198">
        <f t="shared" si="4"/>
        <v>0.23751</v>
      </c>
      <c r="AF159" s="322">
        <f t="shared" si="28"/>
        <v>84</v>
      </c>
      <c r="AG159" s="323">
        <v>84</v>
      </c>
      <c r="AH159" s="304">
        <v>7</v>
      </c>
      <c r="AI159" s="305">
        <f t="shared" si="6"/>
        <v>0.23751</v>
      </c>
      <c r="AJ159" s="306">
        <f t="shared" si="7"/>
        <v>0.23751</v>
      </c>
      <c r="AK159" s="198">
        <f>IFERROR(VLOOKUP(J159,Аркуш4!O:Q,2,FALSE),0)</f>
        <v>7</v>
      </c>
      <c r="AL159" s="198">
        <f>IFERROR(VLOOKUP(J159,Аркуш4!O:Q,3,FALSE),0)</f>
        <v>10</v>
      </c>
      <c r="AM159" s="307">
        <f>IFERROR(VLOOKUP(J159,Аркуш4!S:T,2,FALSE),"")</f>
        <v>4.18</v>
      </c>
      <c r="AN159" s="331">
        <v>7</v>
      </c>
      <c r="AO159" s="309"/>
      <c r="AP159" s="310"/>
      <c r="AQ159" s="311"/>
      <c r="AR159" s="198">
        <f>IFERROR(VLOOKUP(J159,Аркуш4!H:M,3,FALSE),0)</f>
        <v>14</v>
      </c>
      <c r="AS159" s="198">
        <f>IFERROR(VLOOKUP(J159,Аркуш4!H:M,4,FALSE),0)</f>
        <v>5</v>
      </c>
      <c r="AT159" s="198">
        <f>IFERROR(VLOOKUP(J159,Аркуш4!H:M,5,FALSE),0)</f>
        <v>8</v>
      </c>
      <c r="AU159" s="198">
        <f t="shared" si="8"/>
        <v>0.12441000000000001</v>
      </c>
      <c r="AV159" s="143">
        <f t="shared" si="9"/>
        <v>5.6550000000000003E-2</v>
      </c>
    </row>
    <row r="160" spans="1:48" ht="46.5" hidden="1" customHeight="1" x14ac:dyDescent="0.2">
      <c r="A160" s="11"/>
      <c r="B160" s="25" t="s">
        <v>3746</v>
      </c>
      <c r="C160" s="26"/>
      <c r="D160" s="195"/>
      <c r="E160" s="196">
        <f t="shared" si="0"/>
        <v>0</v>
      </c>
      <c r="F160" s="26"/>
      <c r="G160" s="26"/>
      <c r="H160" s="26" t="s">
        <v>2546</v>
      </c>
      <c r="I160" s="26" t="s">
        <v>3747</v>
      </c>
      <c r="J160" s="27">
        <v>169028</v>
      </c>
      <c r="K160" s="27">
        <v>44</v>
      </c>
      <c r="L160" s="27">
        <v>320</v>
      </c>
      <c r="M160" s="27">
        <v>28695</v>
      </c>
      <c r="N160" s="26"/>
      <c r="O160" s="26" t="s">
        <v>3446</v>
      </c>
      <c r="P160" s="26" t="s">
        <v>2540</v>
      </c>
      <c r="Q160" s="299">
        <f t="shared" si="1"/>
        <v>48</v>
      </c>
      <c r="R160" s="26">
        <f t="shared" si="2"/>
        <v>0.17400000000000002</v>
      </c>
      <c r="S160" s="26"/>
      <c r="T160" s="30">
        <v>6</v>
      </c>
      <c r="U160" s="27" t="str">
        <f>VLOOKUP(J160,Аркуш4!V:W,2,FALSE)</f>
        <v>Аксесуари</v>
      </c>
      <c r="V160" s="27">
        <v>2</v>
      </c>
      <c r="W160" s="329"/>
      <c r="X160" s="199" t="s">
        <v>3564</v>
      </c>
      <c r="Y160" s="199" t="s">
        <v>3564</v>
      </c>
      <c r="Z160" s="199">
        <v>8</v>
      </c>
      <c r="AA160" s="302">
        <f>IFERROR(VLOOKUP(J160,Аркуш4!H:M,6,FALSE),0)</f>
        <v>21</v>
      </c>
      <c r="AB160" s="327">
        <f t="shared" si="29"/>
        <v>48</v>
      </c>
      <c r="AC160" s="198">
        <v>3.179E-3</v>
      </c>
      <c r="AD160" s="197">
        <v>2.9000000000000001E-2</v>
      </c>
      <c r="AE160" s="198">
        <f t="shared" si="4"/>
        <v>0.15259200000000001</v>
      </c>
      <c r="AF160" s="322">
        <f t="shared" si="28"/>
        <v>48</v>
      </c>
      <c r="AG160" s="323">
        <v>48</v>
      </c>
      <c r="AH160" s="304">
        <v>6</v>
      </c>
      <c r="AI160" s="305">
        <f t="shared" si="6"/>
        <v>0.15259200000000001</v>
      </c>
      <c r="AJ160" s="306">
        <f t="shared" si="7"/>
        <v>0.15259200000000001</v>
      </c>
      <c r="AK160" s="198">
        <f>IFERROR(VLOOKUP(J160,Аркуш4!O:Q,2,FALSE),0)</f>
        <v>2</v>
      </c>
      <c r="AL160" s="198">
        <f>IFERROR(VLOOKUP(J160,Аркуш4!O:Q,3,FALSE),0)</f>
        <v>0</v>
      </c>
      <c r="AM160" s="307" t="str">
        <f>IFERROR(VLOOKUP(J160,Аркуш4!S:T,2,FALSE),"")</f>
        <v/>
      </c>
      <c r="AN160" s="312">
        <v>6</v>
      </c>
      <c r="AO160" s="309"/>
      <c r="AP160" s="310"/>
      <c r="AQ160" s="311"/>
      <c r="AR160" s="198">
        <f>IFERROR(VLOOKUP(J160,Аркуш4!H:M,3,FALSE),0)</f>
        <v>8</v>
      </c>
      <c r="AS160" s="198">
        <f>IFERROR(VLOOKUP(J160,Аркуш4!H:M,4,FALSE),0)</f>
        <v>1</v>
      </c>
      <c r="AT160" s="198">
        <f>IFERROR(VLOOKUP(J160,Аркуш4!H:M,5,FALSE),0)</f>
        <v>11</v>
      </c>
      <c r="AU160" s="198">
        <f t="shared" si="8"/>
        <v>6.9938E-2</v>
      </c>
      <c r="AV160" s="143">
        <f t="shared" si="9"/>
        <v>6.6758999999999999E-2</v>
      </c>
    </row>
    <row r="161" spans="1:48" ht="46.5" hidden="1" customHeight="1" x14ac:dyDescent="0.2">
      <c r="A161" s="11"/>
      <c r="B161" s="25" t="s">
        <v>3748</v>
      </c>
      <c r="C161" s="26"/>
      <c r="D161" s="195">
        <f>VLOOKUP(J161,Аркуш4!Y:Z,2,FALSE)</f>
        <v>27</v>
      </c>
      <c r="E161" s="196">
        <f t="shared" si="0"/>
        <v>0.49985100000000005</v>
      </c>
      <c r="F161" s="26"/>
      <c r="G161" s="26"/>
      <c r="H161" s="26" t="s">
        <v>2538</v>
      </c>
      <c r="I161" s="26" t="s">
        <v>3749</v>
      </c>
      <c r="J161" s="27">
        <v>166663</v>
      </c>
      <c r="K161" s="27">
        <v>25</v>
      </c>
      <c r="L161" s="27">
        <v>170</v>
      </c>
      <c r="M161" s="27">
        <v>29057</v>
      </c>
      <c r="N161" s="26"/>
      <c r="O161" s="26" t="s">
        <v>3433</v>
      </c>
      <c r="P161" s="26" t="s">
        <v>2540</v>
      </c>
      <c r="Q161" s="299">
        <f t="shared" si="1"/>
        <v>36</v>
      </c>
      <c r="R161" s="26">
        <f t="shared" si="2"/>
        <v>0.68400000000000005</v>
      </c>
      <c r="S161" s="26"/>
      <c r="T161" s="30">
        <v>6</v>
      </c>
      <c r="U161" s="27" t="str">
        <f>VLOOKUP(J161,Аркуш4!V:W,2,FALSE)</f>
        <v>Фільтрація</v>
      </c>
      <c r="V161" s="27"/>
      <c r="W161" s="329"/>
      <c r="X161" s="199" t="s">
        <v>3564</v>
      </c>
      <c r="Y161" s="199" t="s">
        <v>3564</v>
      </c>
      <c r="Z161" s="199">
        <v>6</v>
      </c>
      <c r="AA161" s="302">
        <f>IFERROR(VLOOKUP(J161,Аркуш4!H:M,6,FALSE),0)</f>
        <v>18</v>
      </c>
      <c r="AB161" s="327">
        <f t="shared" si="29"/>
        <v>36</v>
      </c>
      <c r="AC161" s="198">
        <v>1.8513000000000002E-2</v>
      </c>
      <c r="AD161" s="197">
        <v>0.114</v>
      </c>
      <c r="AE161" s="198">
        <f t="shared" si="4"/>
        <v>0.66646800000000006</v>
      </c>
      <c r="AF161" s="322">
        <f t="shared" si="28"/>
        <v>9</v>
      </c>
      <c r="AG161" s="340">
        <v>36</v>
      </c>
      <c r="AH161" s="304">
        <v>6</v>
      </c>
      <c r="AI161" s="305">
        <f t="shared" si="6"/>
        <v>0.16661700000000002</v>
      </c>
      <c r="AJ161" s="306">
        <f t="shared" si="7"/>
        <v>0.66646800000000006</v>
      </c>
      <c r="AK161" s="198">
        <f>IFERROR(VLOOKUP(J161,Аркуш4!O:Q,2,FALSE),0)</f>
        <v>0</v>
      </c>
      <c r="AL161" s="198">
        <f>IFERROR(VLOOKUP(J161,Аркуш4!O:Q,3,FALSE),0)</f>
        <v>0</v>
      </c>
      <c r="AM161" s="307" t="str">
        <f>IFERROR(VLOOKUP(J161,Аркуш4!S:T,2,FALSE),"")</f>
        <v/>
      </c>
      <c r="AN161" s="317"/>
      <c r="AO161" s="309"/>
      <c r="AP161" s="310"/>
      <c r="AQ161" s="311"/>
      <c r="AR161" s="198">
        <f>IFERROR(VLOOKUP(J161,Аркуш4!H:M,3,FALSE),0)</f>
        <v>8</v>
      </c>
      <c r="AS161" s="198">
        <f>IFERROR(VLOOKUP(J161,Аркуш4!H:M,4,FALSE),0)</f>
        <v>1</v>
      </c>
      <c r="AT161" s="198">
        <f>IFERROR(VLOOKUP(J161,Аркуш4!H:M,5,FALSE),0)</f>
        <v>2</v>
      </c>
      <c r="AU161" s="198">
        <f t="shared" si="8"/>
        <v>0.20364300000000002</v>
      </c>
      <c r="AV161" s="143">
        <f t="shared" si="9"/>
        <v>0.33323400000000003</v>
      </c>
    </row>
    <row r="162" spans="1:48" ht="46.5" hidden="1" customHeight="1" x14ac:dyDescent="0.2">
      <c r="A162" s="11"/>
      <c r="B162" s="25" t="s">
        <v>3750</v>
      </c>
      <c r="C162" s="26"/>
      <c r="D162" s="195">
        <f>VLOOKUP(J162,Аркуш4!Y:Z,2,FALSE)</f>
        <v>2</v>
      </c>
      <c r="E162" s="196">
        <f t="shared" si="0"/>
        <v>0.99809879999999995</v>
      </c>
      <c r="F162" s="26"/>
      <c r="G162" s="26"/>
      <c r="H162" s="26" t="s">
        <v>2546</v>
      </c>
      <c r="I162" s="26" t="s">
        <v>2573</v>
      </c>
      <c r="J162" s="27">
        <v>171963</v>
      </c>
      <c r="K162" s="27">
        <v>26</v>
      </c>
      <c r="L162" s="298">
        <v>5409</v>
      </c>
      <c r="M162" s="27">
        <v>26744</v>
      </c>
      <c r="N162" s="26"/>
      <c r="O162" s="26" t="s">
        <v>3433</v>
      </c>
      <c r="P162" s="26" t="s">
        <v>2540</v>
      </c>
      <c r="Q162" s="299">
        <f t="shared" si="1"/>
        <v>6</v>
      </c>
      <c r="R162" s="26">
        <f t="shared" si="2"/>
        <v>2.988</v>
      </c>
      <c r="S162" s="26"/>
      <c r="T162" s="30">
        <v>6</v>
      </c>
      <c r="U162" s="27" t="str">
        <f>VLOOKUP(J162,Аркуш4!V:W,2,FALSE)</f>
        <v>Каркасні</v>
      </c>
      <c r="V162" s="27"/>
      <c r="W162" s="313" t="s">
        <v>3751</v>
      </c>
      <c r="X162" s="314">
        <v>3</v>
      </c>
      <c r="Y162" s="197" t="s">
        <v>3435</v>
      </c>
      <c r="Z162" s="197">
        <v>1</v>
      </c>
      <c r="AA162" s="198">
        <f>IFERROR(VLOOKUP(J162,Аркуш4!H:M,6,FALSE),0)</f>
        <v>0</v>
      </c>
      <c r="AB162" s="198">
        <f>IF(Y162="шт",X162,IF(Y162="ящ",X162*Z162,""))</f>
        <v>3</v>
      </c>
      <c r="AC162" s="198">
        <v>0.49904939999999998</v>
      </c>
      <c r="AD162" s="197">
        <v>0.498</v>
      </c>
      <c r="AE162" s="198">
        <f t="shared" si="4"/>
        <v>1.4971481999999998</v>
      </c>
      <c r="AF162" s="303">
        <f t="shared" si="28"/>
        <v>1</v>
      </c>
      <c r="AG162" s="315">
        <v>1</v>
      </c>
      <c r="AH162" s="304">
        <v>1</v>
      </c>
      <c r="AI162" s="305">
        <f t="shared" si="6"/>
        <v>0.49904939999999998</v>
      </c>
      <c r="AJ162" s="306">
        <f t="shared" si="7"/>
        <v>0.49904939999999998</v>
      </c>
      <c r="AK162" s="198">
        <f>IFERROR(VLOOKUP(J162,Аркуш4!O:Q,2,FALSE),0)</f>
        <v>0</v>
      </c>
      <c r="AL162" s="198">
        <f>IFERROR(VLOOKUP(J162,Аркуш4!O:Q,3,FALSE),0)</f>
        <v>0</v>
      </c>
      <c r="AM162" s="307" t="str">
        <f>IFERROR(VLOOKUP(J162,Аркуш4!S:T,2,FALSE),"")</f>
        <v/>
      </c>
      <c r="AN162" s="317"/>
      <c r="AO162" s="309"/>
      <c r="AP162" s="310"/>
      <c r="AQ162" s="311"/>
      <c r="AR162" s="198">
        <f>IFERROR(VLOOKUP(J162,Аркуш4!H:M,3,FALSE),0)</f>
        <v>0</v>
      </c>
      <c r="AS162" s="198">
        <f>IFERROR(VLOOKUP(J162,Аркуш4!H:M,4,FALSE),0)</f>
        <v>0</v>
      </c>
      <c r="AT162" s="198">
        <f>IFERROR(VLOOKUP(J162,Аркуш4!H:M,5,FALSE),0)</f>
        <v>0</v>
      </c>
      <c r="AU162" s="198">
        <f t="shared" si="8"/>
        <v>0</v>
      </c>
      <c r="AV162" s="143">
        <f t="shared" si="9"/>
        <v>0</v>
      </c>
    </row>
    <row r="163" spans="1:48" ht="46.5" hidden="1" customHeight="1" x14ac:dyDescent="0.2">
      <c r="A163" s="11"/>
      <c r="B163" s="25" t="s">
        <v>3752</v>
      </c>
      <c r="C163" s="26"/>
      <c r="D163" s="195"/>
      <c r="E163" s="196">
        <f t="shared" si="0"/>
        <v>0</v>
      </c>
      <c r="F163" s="26"/>
      <c r="G163" s="26"/>
      <c r="H163" s="26" t="s">
        <v>2546</v>
      </c>
      <c r="I163" s="26" t="s">
        <v>3753</v>
      </c>
      <c r="J163" s="27">
        <v>172092</v>
      </c>
      <c r="K163" s="27">
        <v>404</v>
      </c>
      <c r="L163" s="27">
        <v>142</v>
      </c>
      <c r="M163" s="28">
        <v>26029</v>
      </c>
      <c r="N163" s="26"/>
      <c r="O163" s="26" t="s">
        <v>3446</v>
      </c>
      <c r="P163" s="26" t="s">
        <v>2540</v>
      </c>
      <c r="Q163" s="299">
        <f t="shared" si="1"/>
        <v>216</v>
      </c>
      <c r="R163" s="26">
        <f t="shared" si="2"/>
        <v>0.10799999999999998</v>
      </c>
      <c r="S163" s="26"/>
      <c r="T163" s="30">
        <v>6</v>
      </c>
      <c r="U163" s="27" t="str">
        <f>VLOOKUP(J163,Аркуш4!V:W,2,FALSE)</f>
        <v>Відпочинок</v>
      </c>
      <c r="V163" s="27"/>
      <c r="W163" s="335"/>
      <c r="X163" s="197" t="s">
        <v>3564</v>
      </c>
      <c r="Y163" s="197" t="s">
        <v>3564</v>
      </c>
      <c r="Z163" s="197">
        <v>36</v>
      </c>
      <c r="AA163" s="198">
        <f>IFERROR(VLOOKUP(J163,Аркуш4!H:M,6,FALSE),0)</f>
        <v>0</v>
      </c>
      <c r="AB163" s="327">
        <f t="shared" ref="AB163:AB196" si="30">Q163</f>
        <v>216</v>
      </c>
      <c r="AC163" s="198">
        <v>5.0000000000000001E-4</v>
      </c>
      <c r="AD163" s="197">
        <v>1.7999999999999999E-2</v>
      </c>
      <c r="AE163" s="198">
        <f t="shared" si="4"/>
        <v>0.108</v>
      </c>
      <c r="AF163" s="322">
        <f t="shared" si="28"/>
        <v>216</v>
      </c>
      <c r="AG163" s="323">
        <v>216</v>
      </c>
      <c r="AH163" s="304">
        <v>6</v>
      </c>
      <c r="AI163" s="305">
        <f t="shared" si="6"/>
        <v>0.108</v>
      </c>
      <c r="AJ163" s="306">
        <f t="shared" si="7"/>
        <v>0.108</v>
      </c>
      <c r="AK163" s="198">
        <f>IFERROR(VLOOKUP(J163,Аркуш4!O:Q,2,FALSE),0)</f>
        <v>0</v>
      </c>
      <c r="AL163" s="198">
        <f>IFERROR(VLOOKUP(J163,Аркуш4!O:Q,3,FALSE),0)</f>
        <v>0</v>
      </c>
      <c r="AM163" s="307" t="str">
        <f>IFERROR(VLOOKUP(J163,Аркуш4!S:T,2,FALSE),"")</f>
        <v/>
      </c>
      <c r="AN163" s="317"/>
      <c r="AO163" s="309"/>
      <c r="AP163" s="310"/>
      <c r="AQ163" s="311"/>
      <c r="AR163" s="198">
        <f>IFERROR(VLOOKUP(J163,Аркуш4!H:M,3,FALSE),0)</f>
        <v>0</v>
      </c>
      <c r="AS163" s="198">
        <f>IFERROR(VLOOKUP(J163,Аркуш4!H:M,4,FALSE),0)</f>
        <v>0</v>
      </c>
      <c r="AT163" s="198">
        <f>IFERROR(VLOOKUP(J163,Аркуш4!H:M,5,FALSE),0)</f>
        <v>0</v>
      </c>
      <c r="AU163" s="198">
        <f t="shared" si="8"/>
        <v>0</v>
      </c>
      <c r="AV163" s="143">
        <f t="shared" si="9"/>
        <v>0</v>
      </c>
    </row>
    <row r="164" spans="1:48" ht="46.5" hidden="1" customHeight="1" x14ac:dyDescent="0.2">
      <c r="A164" s="11"/>
      <c r="B164" s="25" t="s">
        <v>3754</v>
      </c>
      <c r="C164" s="26"/>
      <c r="D164" s="195"/>
      <c r="E164" s="196">
        <f t="shared" si="0"/>
        <v>0</v>
      </c>
      <c r="F164" s="26"/>
      <c r="G164" s="26"/>
      <c r="H164" s="26" t="s">
        <v>2546</v>
      </c>
      <c r="I164" s="26"/>
      <c r="J164" s="27">
        <v>172093</v>
      </c>
      <c r="K164" s="27">
        <v>183</v>
      </c>
      <c r="L164" s="27">
        <v>98</v>
      </c>
      <c r="M164" s="28">
        <v>26031</v>
      </c>
      <c r="N164" s="27">
        <v>3</v>
      </c>
      <c r="O164" s="26" t="s">
        <v>3446</v>
      </c>
      <c r="P164" s="26" t="s">
        <v>2540</v>
      </c>
      <c r="Q164" s="299">
        <f t="shared" si="1"/>
        <v>216</v>
      </c>
      <c r="R164" s="26">
        <f t="shared" si="2"/>
        <v>0.24</v>
      </c>
      <c r="S164" s="26"/>
      <c r="T164" s="30">
        <v>6</v>
      </c>
      <c r="U164" s="27" t="str">
        <f>VLOOKUP(J164,Аркуш4!V:W,2,FALSE)</f>
        <v>Відпочинок</v>
      </c>
      <c r="V164" s="27"/>
      <c r="W164" s="335"/>
      <c r="X164" s="197" t="s">
        <v>3564</v>
      </c>
      <c r="Y164" s="197" t="s">
        <v>3564</v>
      </c>
      <c r="Z164" s="197">
        <v>36</v>
      </c>
      <c r="AA164" s="198">
        <f>IFERROR(VLOOKUP(J164,Аркуш4!H:M,6,FALSE),0)</f>
        <v>0</v>
      </c>
      <c r="AB164" s="327">
        <f t="shared" si="30"/>
        <v>216</v>
      </c>
      <c r="AC164" s="198">
        <v>2.16E-3</v>
      </c>
      <c r="AD164" s="197">
        <v>0.04</v>
      </c>
      <c r="AE164" s="198">
        <f t="shared" si="4"/>
        <v>0.46656000000000003</v>
      </c>
      <c r="AF164" s="322">
        <f t="shared" si="28"/>
        <v>216</v>
      </c>
      <c r="AG164" s="323">
        <v>216</v>
      </c>
      <c r="AH164" s="304">
        <v>6</v>
      </c>
      <c r="AI164" s="305">
        <f t="shared" si="6"/>
        <v>0.46656000000000003</v>
      </c>
      <c r="AJ164" s="306">
        <f t="shared" si="7"/>
        <v>0.46656000000000003</v>
      </c>
      <c r="AK164" s="198">
        <f>IFERROR(VLOOKUP(J164,Аркуш4!O:Q,2,FALSE),0)</f>
        <v>0</v>
      </c>
      <c r="AL164" s="198">
        <f>IFERROR(VLOOKUP(J164,Аркуш4!O:Q,3,FALSE),0)</f>
        <v>0</v>
      </c>
      <c r="AM164" s="307" t="str">
        <f>IFERROR(VLOOKUP(J164,Аркуш4!S:T,2,FALSE),"")</f>
        <v/>
      </c>
      <c r="AN164" s="317"/>
      <c r="AO164" s="309"/>
      <c r="AP164" s="310"/>
      <c r="AQ164" s="311"/>
      <c r="AR164" s="198">
        <f>IFERROR(VLOOKUP(J164,Аркуш4!H:M,3,FALSE),0)</f>
        <v>0</v>
      </c>
      <c r="AS164" s="198">
        <f>IFERROR(VLOOKUP(J164,Аркуш4!H:M,4,FALSE),0)</f>
        <v>0</v>
      </c>
      <c r="AT164" s="198">
        <f>IFERROR(VLOOKUP(J164,Аркуш4!H:M,5,FALSE),0)</f>
        <v>0</v>
      </c>
      <c r="AU164" s="198">
        <f t="shared" si="8"/>
        <v>0</v>
      </c>
      <c r="AV164" s="143">
        <f t="shared" si="9"/>
        <v>0</v>
      </c>
    </row>
    <row r="165" spans="1:48" ht="46.5" hidden="1" customHeight="1" x14ac:dyDescent="0.2">
      <c r="A165" s="11"/>
      <c r="B165" s="25" t="s">
        <v>3755</v>
      </c>
      <c r="C165" s="26"/>
      <c r="D165" s="195"/>
      <c r="E165" s="196">
        <f t="shared" si="0"/>
        <v>0</v>
      </c>
      <c r="F165" s="26"/>
      <c r="G165" s="333">
        <v>2024</v>
      </c>
      <c r="H165" s="26" t="s">
        <v>2538</v>
      </c>
      <c r="I165" s="26" t="s">
        <v>2881</v>
      </c>
      <c r="J165" s="27">
        <v>169270</v>
      </c>
      <c r="K165" s="27">
        <v>179</v>
      </c>
      <c r="L165" s="27">
        <v>119</v>
      </c>
      <c r="M165" s="28">
        <v>58277</v>
      </c>
      <c r="N165" s="27">
        <v>2</v>
      </c>
      <c r="O165" s="26" t="s">
        <v>3446</v>
      </c>
      <c r="P165" s="26" t="s">
        <v>2540</v>
      </c>
      <c r="Q165" s="299">
        <f t="shared" si="1"/>
        <v>72</v>
      </c>
      <c r="R165" s="26">
        <f t="shared" si="2"/>
        <v>0.18</v>
      </c>
      <c r="S165" s="26"/>
      <c r="T165" s="30">
        <v>6</v>
      </c>
      <c r="U165" s="27" t="str">
        <f>VLOOKUP(J165,Аркуш4!V:W,2,FALSE)</f>
        <v>Фільтрація</v>
      </c>
      <c r="V165" s="27"/>
      <c r="W165" s="329"/>
      <c r="X165" s="199" t="s">
        <v>3564</v>
      </c>
      <c r="Y165" s="199" t="s">
        <v>3564</v>
      </c>
      <c r="Z165" s="199">
        <v>12</v>
      </c>
      <c r="AA165" s="302">
        <f>IFERROR(VLOOKUP(J165,Аркуш4!H:M,6,FALSE),0)</f>
        <v>27</v>
      </c>
      <c r="AB165" s="327">
        <f t="shared" si="30"/>
        <v>72</v>
      </c>
      <c r="AC165" s="198">
        <v>5.8409999999999998E-3</v>
      </c>
      <c r="AD165" s="197">
        <v>0.03</v>
      </c>
      <c r="AE165" s="198">
        <f t="shared" si="4"/>
        <v>0.42055199999999998</v>
      </c>
      <c r="AF165" s="322">
        <f t="shared" si="28"/>
        <v>72</v>
      </c>
      <c r="AG165" s="323">
        <v>72</v>
      </c>
      <c r="AH165" s="304">
        <v>6</v>
      </c>
      <c r="AI165" s="305">
        <f t="shared" si="6"/>
        <v>0.42055199999999998</v>
      </c>
      <c r="AJ165" s="306">
        <f t="shared" si="7"/>
        <v>0.42055199999999998</v>
      </c>
      <c r="AK165" s="198">
        <f>IFERROR(VLOOKUP(J165,Аркуш4!O:Q,2,FALSE),0)</f>
        <v>0</v>
      </c>
      <c r="AL165" s="198">
        <f>IFERROR(VLOOKUP(J165,Аркуш4!O:Q,3,FALSE),0)</f>
        <v>0</v>
      </c>
      <c r="AM165" s="307" t="str">
        <f>IFERROR(VLOOKUP(J165,Аркуш4!S:T,2,FALSE),"")</f>
        <v/>
      </c>
      <c r="AN165" s="317"/>
      <c r="AO165" s="309"/>
      <c r="AP165" s="310"/>
      <c r="AQ165" s="311"/>
      <c r="AR165" s="198">
        <f>IFERROR(VLOOKUP(J165,Аркуш4!H:M,3,FALSE),0)</f>
        <v>3</v>
      </c>
      <c r="AS165" s="198">
        <f>IFERROR(VLOOKUP(J165,Аркуш4!H:M,4,FALSE),0)</f>
        <v>3</v>
      </c>
      <c r="AT165" s="198">
        <f>IFERROR(VLOOKUP(J165,Аркуш4!H:M,5,FALSE),0)</f>
        <v>15</v>
      </c>
      <c r="AU165" s="198">
        <f t="shared" si="8"/>
        <v>0.12266099999999999</v>
      </c>
      <c r="AV165" s="143">
        <f t="shared" si="9"/>
        <v>0.15770699999999999</v>
      </c>
    </row>
    <row r="166" spans="1:48" ht="46.5" hidden="1" customHeight="1" x14ac:dyDescent="0.2">
      <c r="A166" s="11"/>
      <c r="B166" s="25" t="s">
        <v>3756</v>
      </c>
      <c r="C166" s="26"/>
      <c r="D166" s="195"/>
      <c r="E166" s="196">
        <f t="shared" si="0"/>
        <v>0</v>
      </c>
      <c r="F166" s="26"/>
      <c r="G166" s="26"/>
      <c r="H166" s="26" t="s">
        <v>2538</v>
      </c>
      <c r="I166" s="26" t="s">
        <v>3514</v>
      </c>
      <c r="J166" s="27">
        <v>170325</v>
      </c>
      <c r="K166" s="27">
        <v>209</v>
      </c>
      <c r="L166" s="27">
        <v>210</v>
      </c>
      <c r="M166" s="27">
        <v>55504</v>
      </c>
      <c r="N166" s="27">
        <v>1</v>
      </c>
      <c r="O166" s="26" t="s">
        <v>3446</v>
      </c>
      <c r="P166" s="26" t="s">
        <v>2540</v>
      </c>
      <c r="Q166" s="299">
        <f t="shared" si="1"/>
        <v>72</v>
      </c>
      <c r="R166" s="26">
        <f t="shared" si="2"/>
        <v>0.11399999999999999</v>
      </c>
      <c r="S166" s="26"/>
      <c r="T166" s="30">
        <v>6</v>
      </c>
      <c r="U166" s="27" t="str">
        <f>VLOOKUP(J166,Аркуш4!V:W,2,FALSE)</f>
        <v>Відпочинок</v>
      </c>
      <c r="V166" s="27">
        <v>22</v>
      </c>
      <c r="W166" s="329"/>
      <c r="X166" s="199" t="s">
        <v>3564</v>
      </c>
      <c r="Y166" s="199" t="s">
        <v>3564</v>
      </c>
      <c r="Z166" s="199">
        <v>12</v>
      </c>
      <c r="AA166" s="302">
        <f>IFERROR(VLOOKUP(J166,Аркуш4!H:M,6,FALSE),0)</f>
        <v>20</v>
      </c>
      <c r="AB166" s="327">
        <f t="shared" si="30"/>
        <v>72</v>
      </c>
      <c r="AC166" s="198">
        <v>1.2325000000000001E-3</v>
      </c>
      <c r="AD166" s="197">
        <v>1.9E-2</v>
      </c>
      <c r="AE166" s="198">
        <f t="shared" si="4"/>
        <v>8.8740000000000013E-2</v>
      </c>
      <c r="AF166" s="322">
        <f t="shared" si="28"/>
        <v>72</v>
      </c>
      <c r="AG166" s="323">
        <v>72</v>
      </c>
      <c r="AH166" s="304">
        <v>6</v>
      </c>
      <c r="AI166" s="305">
        <f t="shared" si="6"/>
        <v>8.8740000000000013E-2</v>
      </c>
      <c r="AJ166" s="306">
        <f t="shared" si="7"/>
        <v>8.8740000000000013E-2</v>
      </c>
      <c r="AK166" s="198">
        <f>IFERROR(VLOOKUP(J166,Аркуш4!O:Q,2,FALSE),0)</f>
        <v>12</v>
      </c>
      <c r="AL166" s="198">
        <f>IFERROR(VLOOKUP(J166,Аркуш4!O:Q,3,FALSE),0)</f>
        <v>11</v>
      </c>
      <c r="AM166" s="307" t="str">
        <f>IFERROR(VLOOKUP(J166,Аркуш4!S:T,2,FALSE),"")</f>
        <v/>
      </c>
      <c r="AN166" s="308">
        <v>6</v>
      </c>
      <c r="AO166" s="309"/>
      <c r="AP166" s="310"/>
      <c r="AQ166" s="311"/>
      <c r="AR166" s="198">
        <f>IFERROR(VLOOKUP(J166,Аркуш4!H:M,3,FALSE),0)</f>
        <v>13</v>
      </c>
      <c r="AS166" s="198">
        <f>IFERROR(VLOOKUP(J166,Аркуш4!H:M,4,FALSE),0)</f>
        <v>9</v>
      </c>
      <c r="AT166" s="198">
        <f>IFERROR(VLOOKUP(J166,Аркуш4!H:M,5,FALSE),0)</f>
        <v>5</v>
      </c>
      <c r="AU166" s="198">
        <f t="shared" si="8"/>
        <v>6.1625000000000006E-2</v>
      </c>
      <c r="AV166" s="143">
        <f t="shared" si="9"/>
        <v>2.4650000000000002E-2</v>
      </c>
    </row>
    <row r="167" spans="1:48" ht="46.5" hidden="1" customHeight="1" x14ac:dyDescent="0.2">
      <c r="A167" s="11"/>
      <c r="B167" s="25" t="s">
        <v>3757</v>
      </c>
      <c r="C167" s="26"/>
      <c r="D167" s="195"/>
      <c r="E167" s="196">
        <f t="shared" si="0"/>
        <v>0</v>
      </c>
      <c r="F167" s="26" t="s">
        <v>2624</v>
      </c>
      <c r="G167" s="26"/>
      <c r="H167" s="26" t="s">
        <v>2538</v>
      </c>
      <c r="I167" s="26" t="s">
        <v>3758</v>
      </c>
      <c r="J167" s="27">
        <v>168519</v>
      </c>
      <c r="K167" s="27">
        <v>91</v>
      </c>
      <c r="L167" s="27">
        <v>155</v>
      </c>
      <c r="M167" s="27">
        <v>28500</v>
      </c>
      <c r="N167" s="26"/>
      <c r="O167" s="26" t="s">
        <v>3446</v>
      </c>
      <c r="P167" s="26" t="s">
        <v>2540</v>
      </c>
      <c r="Q167" s="299">
        <f t="shared" si="1"/>
        <v>48</v>
      </c>
      <c r="R167" s="26">
        <f t="shared" si="2"/>
        <v>0.28800000000000003</v>
      </c>
      <c r="S167" s="26"/>
      <c r="T167" s="30">
        <v>6</v>
      </c>
      <c r="U167" s="27" t="str">
        <f>VLOOKUP(J167,Аркуш4!V:W,2,FALSE)</f>
        <v>Спа-Джакузі</v>
      </c>
      <c r="V167" s="27">
        <v>1</v>
      </c>
      <c r="W167" s="329"/>
      <c r="X167" s="199" t="s">
        <v>3564</v>
      </c>
      <c r="Y167" s="199" t="s">
        <v>3564</v>
      </c>
      <c r="Z167" s="199">
        <v>8</v>
      </c>
      <c r="AA167" s="302">
        <f>IFERROR(VLOOKUP(J167,Аркуш4!H:M,6,FALSE),0)</f>
        <v>20</v>
      </c>
      <c r="AB167" s="327">
        <f t="shared" si="30"/>
        <v>48</v>
      </c>
      <c r="AC167" s="198">
        <v>5.3819999999999996E-3</v>
      </c>
      <c r="AD167" s="197">
        <v>4.8000000000000001E-2</v>
      </c>
      <c r="AE167" s="198">
        <f t="shared" si="4"/>
        <v>0.25833600000000001</v>
      </c>
      <c r="AF167" s="322">
        <f t="shared" si="28"/>
        <v>48</v>
      </c>
      <c r="AG167" s="323">
        <v>48</v>
      </c>
      <c r="AH167" s="304">
        <v>6</v>
      </c>
      <c r="AI167" s="305">
        <f t="shared" si="6"/>
        <v>0.25833600000000001</v>
      </c>
      <c r="AJ167" s="306">
        <f t="shared" si="7"/>
        <v>0.25833600000000001</v>
      </c>
      <c r="AK167" s="198">
        <f>IFERROR(VLOOKUP(J167,Аркуш4!O:Q,2,FALSE),0)</f>
        <v>0</v>
      </c>
      <c r="AL167" s="198">
        <f>IFERROR(VLOOKUP(J167,Аркуш4!O:Q,3,FALSE),0)</f>
        <v>2</v>
      </c>
      <c r="AM167" s="307" t="str">
        <f>IFERROR(VLOOKUP(J167,Аркуш4!S:T,2,FALSE),"")</f>
        <v/>
      </c>
      <c r="AN167" s="317"/>
      <c r="AO167" s="309"/>
      <c r="AP167" s="310"/>
      <c r="AQ167" s="311"/>
      <c r="AR167" s="198">
        <f>IFERROR(VLOOKUP(J167,Аркуш4!H:M,3,FALSE),0)</f>
        <v>7</v>
      </c>
      <c r="AS167" s="198">
        <f>IFERROR(VLOOKUP(J167,Аркуш4!H:M,4,FALSE),0)</f>
        <v>5</v>
      </c>
      <c r="AT167" s="198">
        <f>IFERROR(VLOOKUP(J167,Аркуш4!H:M,5,FALSE),0)</f>
        <v>6</v>
      </c>
      <c r="AU167" s="198">
        <f t="shared" si="8"/>
        <v>0.10763999999999999</v>
      </c>
      <c r="AV167" s="143">
        <f t="shared" si="9"/>
        <v>0.10763999999999999</v>
      </c>
    </row>
    <row r="168" spans="1:48" ht="46.5" hidden="1" customHeight="1" x14ac:dyDescent="0.2">
      <c r="A168" s="11"/>
      <c r="B168" s="25" t="s">
        <v>3759</v>
      </c>
      <c r="C168" s="26"/>
      <c r="D168" s="195"/>
      <c r="E168" s="196">
        <f t="shared" si="0"/>
        <v>0</v>
      </c>
      <c r="F168" s="26"/>
      <c r="G168" s="26"/>
      <c r="H168" s="26" t="s">
        <v>2546</v>
      </c>
      <c r="I168" s="26" t="s">
        <v>3760</v>
      </c>
      <c r="J168" s="27">
        <v>166485</v>
      </c>
      <c r="K168" s="27">
        <v>123</v>
      </c>
      <c r="L168" s="27">
        <v>272</v>
      </c>
      <c r="M168" s="28">
        <v>58111</v>
      </c>
      <c r="N168" s="26"/>
      <c r="O168" s="26" t="s">
        <v>3446</v>
      </c>
      <c r="P168" s="26" t="s">
        <v>2540</v>
      </c>
      <c r="Q168" s="299">
        <f t="shared" si="1"/>
        <v>144</v>
      </c>
      <c r="R168" s="26">
        <f t="shared" si="2"/>
        <v>0.48599999999999999</v>
      </c>
      <c r="S168" s="26"/>
      <c r="T168" s="30">
        <v>6</v>
      </c>
      <c r="U168" s="27" t="str">
        <f>VLOOKUP(J168,Аркуш4!V:W,2,FALSE)</f>
        <v>Аксесуари</v>
      </c>
      <c r="V168" s="27"/>
      <c r="W168" s="335"/>
      <c r="X168" s="197" t="s">
        <v>3564</v>
      </c>
      <c r="Y168" s="197" t="s">
        <v>3564</v>
      </c>
      <c r="Z168" s="197">
        <v>24</v>
      </c>
      <c r="AA168" s="198">
        <f>IFERROR(VLOOKUP(J168,Аркуш4!H:M,6,FALSE),0)</f>
        <v>0</v>
      </c>
      <c r="AB168" s="327">
        <f t="shared" si="30"/>
        <v>144</v>
      </c>
      <c r="AC168" s="198">
        <v>3.1518750000000002E-3</v>
      </c>
      <c r="AD168" s="197">
        <v>8.1000000000000003E-2</v>
      </c>
      <c r="AE168" s="198">
        <f t="shared" si="4"/>
        <v>0.45387</v>
      </c>
      <c r="AF168" s="322">
        <f t="shared" si="28"/>
        <v>144</v>
      </c>
      <c r="AG168" s="323">
        <v>144</v>
      </c>
      <c r="AH168" s="304">
        <v>6</v>
      </c>
      <c r="AI168" s="305">
        <f t="shared" si="6"/>
        <v>0.45387</v>
      </c>
      <c r="AJ168" s="306">
        <f t="shared" si="7"/>
        <v>0.45387</v>
      </c>
      <c r="AK168" s="198">
        <f>IFERROR(VLOOKUP(J168,Аркуш4!O:Q,2,FALSE),0)</f>
        <v>0</v>
      </c>
      <c r="AL168" s="198">
        <f>IFERROR(VLOOKUP(J168,Аркуш4!O:Q,3,FALSE),0)</f>
        <v>0</v>
      </c>
      <c r="AM168" s="307" t="str">
        <f>IFERROR(VLOOKUP(J168,Аркуш4!S:T,2,FALSE),"")</f>
        <v/>
      </c>
      <c r="AN168" s="317"/>
      <c r="AO168" s="309"/>
      <c r="AP168" s="310"/>
      <c r="AQ168" s="311"/>
      <c r="AR168" s="198">
        <f>IFERROR(VLOOKUP(J168,Аркуш4!H:M,3,FALSE),0)</f>
        <v>0</v>
      </c>
      <c r="AS168" s="198">
        <f>IFERROR(VLOOKUP(J168,Аркуш4!H:M,4,FALSE),0)</f>
        <v>0</v>
      </c>
      <c r="AT168" s="198">
        <f>IFERROR(VLOOKUP(J168,Аркуш4!H:M,5,FALSE),0)</f>
        <v>0</v>
      </c>
      <c r="AU168" s="198">
        <f t="shared" si="8"/>
        <v>0</v>
      </c>
      <c r="AV168" s="143">
        <f t="shared" si="9"/>
        <v>0</v>
      </c>
    </row>
    <row r="169" spans="1:48" ht="46.5" hidden="1" customHeight="1" x14ac:dyDescent="0.2">
      <c r="A169" s="11"/>
      <c r="B169" s="25" t="s">
        <v>3761</v>
      </c>
      <c r="C169" s="26"/>
      <c r="D169" s="195"/>
      <c r="E169" s="196">
        <f t="shared" si="0"/>
        <v>0</v>
      </c>
      <c r="F169" s="26"/>
      <c r="G169" s="26"/>
      <c r="H169" s="26" t="s">
        <v>2546</v>
      </c>
      <c r="I169" s="26" t="s">
        <v>3762</v>
      </c>
      <c r="J169" s="27">
        <v>173306</v>
      </c>
      <c r="K169" s="27">
        <v>304</v>
      </c>
      <c r="L169" s="27">
        <v>290</v>
      </c>
      <c r="M169" s="131">
        <v>60311</v>
      </c>
      <c r="N169" s="27">
        <v>3</v>
      </c>
      <c r="O169" s="26" t="s">
        <v>3446</v>
      </c>
      <c r="P169" s="26" t="s">
        <v>2540</v>
      </c>
      <c r="Q169" s="299">
        <f t="shared" si="1"/>
        <v>72</v>
      </c>
      <c r="R169" s="26">
        <f t="shared" si="2"/>
        <v>0.16800000000000001</v>
      </c>
      <c r="S169" s="26"/>
      <c r="T169" s="30">
        <v>6</v>
      </c>
      <c r="U169" s="27" t="str">
        <f>VLOOKUP(J169,Аркуш4!V:W,2,FALSE)</f>
        <v>Фільтрація</v>
      </c>
      <c r="V169" s="27"/>
      <c r="W169" s="329"/>
      <c r="X169" s="199" t="s">
        <v>3564</v>
      </c>
      <c r="Y169" s="199" t="s">
        <v>3564</v>
      </c>
      <c r="Z169" s="199">
        <v>12</v>
      </c>
      <c r="AA169" s="302">
        <f>IFERROR(VLOOKUP(J169,Аркуш4!H:M,6,FALSE),0)</f>
        <v>27</v>
      </c>
      <c r="AB169" s="327">
        <f t="shared" si="30"/>
        <v>72</v>
      </c>
      <c r="AC169" s="198">
        <v>2.3333333333333335E-3</v>
      </c>
      <c r="AD169" s="197">
        <v>2.8000000000000001E-2</v>
      </c>
      <c r="AE169" s="198">
        <f t="shared" si="4"/>
        <v>0.16800000000000001</v>
      </c>
      <c r="AF169" s="322">
        <f t="shared" si="28"/>
        <v>72</v>
      </c>
      <c r="AG169" s="323">
        <v>72</v>
      </c>
      <c r="AH169" s="304">
        <v>6</v>
      </c>
      <c r="AI169" s="305">
        <f t="shared" si="6"/>
        <v>0.16800000000000001</v>
      </c>
      <c r="AJ169" s="306">
        <f t="shared" si="7"/>
        <v>0.16800000000000001</v>
      </c>
      <c r="AK169" s="198">
        <f>IFERROR(VLOOKUP(J169,Аркуш4!O:Q,2,FALSE),0)</f>
        <v>0</v>
      </c>
      <c r="AL169" s="198">
        <f>IFERROR(VLOOKUP(J169,Аркуш4!O:Q,3,FALSE),0)</f>
        <v>0</v>
      </c>
      <c r="AM169" s="307" t="str">
        <f>IFERROR(VLOOKUP(J169,Аркуш4!S:T,2,FALSE),"")</f>
        <v/>
      </c>
      <c r="AN169" s="317"/>
      <c r="AO169" s="309"/>
      <c r="AP169" s="310"/>
      <c r="AQ169" s="311"/>
      <c r="AR169" s="198">
        <f>IFERROR(VLOOKUP(J169,Аркуш4!H:M,3,FALSE),0)</f>
        <v>34</v>
      </c>
      <c r="AS169" s="198">
        <f>IFERROR(VLOOKUP(J169,Аркуш4!H:M,4,FALSE),0)</f>
        <v>3</v>
      </c>
      <c r="AT169" s="198">
        <f>IFERROR(VLOOKUP(J169,Аркуш4!H:M,5,FALSE),0)</f>
        <v>10</v>
      </c>
      <c r="AU169" s="198">
        <f t="shared" si="8"/>
        <v>0.10966666666666668</v>
      </c>
      <c r="AV169" s="143">
        <f t="shared" si="9"/>
        <v>6.3E-2</v>
      </c>
    </row>
    <row r="170" spans="1:48" ht="46.5" hidden="1" customHeight="1" x14ac:dyDescent="0.2">
      <c r="A170" s="11"/>
      <c r="B170" s="25" t="s">
        <v>3763</v>
      </c>
      <c r="C170" s="26"/>
      <c r="D170" s="195">
        <f>VLOOKUP(J170,Аркуш4!Y:Z,2,FALSE)</f>
        <v>39</v>
      </c>
      <c r="E170" s="196">
        <f t="shared" si="0"/>
        <v>1.1930099999999999</v>
      </c>
      <c r="F170" s="26"/>
      <c r="G170" s="26"/>
      <c r="H170" s="26" t="s">
        <v>2538</v>
      </c>
      <c r="I170" s="26" t="s">
        <v>3764</v>
      </c>
      <c r="J170" s="27">
        <v>168356</v>
      </c>
      <c r="K170" s="27">
        <v>34</v>
      </c>
      <c r="L170" s="27">
        <v>481</v>
      </c>
      <c r="M170" s="27">
        <v>64124</v>
      </c>
      <c r="N170" s="26"/>
      <c r="O170" s="26" t="s">
        <v>3433</v>
      </c>
      <c r="P170" s="26" t="s">
        <v>2540</v>
      </c>
      <c r="Q170" s="299">
        <f t="shared" si="1"/>
        <v>10</v>
      </c>
      <c r="R170" s="26">
        <f t="shared" si="2"/>
        <v>0.30499999999999999</v>
      </c>
      <c r="S170" s="26"/>
      <c r="T170" s="30">
        <v>5</v>
      </c>
      <c r="U170" s="27" t="str">
        <f>VLOOKUP(J170,Аркуш4!V:W,2,FALSE)</f>
        <v>Меблі</v>
      </c>
      <c r="V170" s="27">
        <v>33</v>
      </c>
      <c r="W170" s="329"/>
      <c r="X170" s="199" t="s">
        <v>3564</v>
      </c>
      <c r="Y170" s="199" t="s">
        <v>3564</v>
      </c>
      <c r="Z170" s="199">
        <v>2</v>
      </c>
      <c r="AA170" s="302">
        <f>IFERROR(VLOOKUP(J170,Аркуш4!H:M,6,FALSE),0)</f>
        <v>3</v>
      </c>
      <c r="AB170" s="327">
        <f t="shared" si="30"/>
        <v>10</v>
      </c>
      <c r="AC170" s="198">
        <v>3.0589999999999999E-2</v>
      </c>
      <c r="AD170" s="197">
        <v>6.0999999999999999E-2</v>
      </c>
      <c r="AE170" s="198">
        <f t="shared" si="4"/>
        <v>0.30590000000000001</v>
      </c>
      <c r="AF170" s="322">
        <f t="shared" si="28"/>
        <v>5</v>
      </c>
      <c r="AG170" s="342">
        <v>10</v>
      </c>
      <c r="AH170" s="304">
        <v>5</v>
      </c>
      <c r="AI170" s="305">
        <f t="shared" si="6"/>
        <v>0.15295</v>
      </c>
      <c r="AJ170" s="306">
        <f t="shared" si="7"/>
        <v>0.30590000000000001</v>
      </c>
      <c r="AK170" s="198">
        <f>IFERROR(VLOOKUP(J170,Аркуш4!O:Q,2,FALSE),0)</f>
        <v>21</v>
      </c>
      <c r="AL170" s="198">
        <f>IFERROR(VLOOKUP(J170,Аркуш4!O:Q,3,FALSE),0)</f>
        <v>13</v>
      </c>
      <c r="AM170" s="307" t="str">
        <f>IFERROR(VLOOKUP(J170,Аркуш4!S:T,2,FALSE),"")</f>
        <v/>
      </c>
      <c r="AN170" s="317"/>
      <c r="AO170" s="309"/>
      <c r="AP170" s="310"/>
      <c r="AQ170" s="311"/>
      <c r="AR170" s="198">
        <f>IFERROR(VLOOKUP(J170,Аркуш4!H:M,3,FALSE),0)</f>
        <v>9</v>
      </c>
      <c r="AS170" s="198">
        <f>IFERROR(VLOOKUP(J170,Аркуш4!H:M,4,FALSE),0)</f>
        <v>5</v>
      </c>
      <c r="AT170" s="198">
        <f>IFERROR(VLOOKUP(J170,Аркуш4!H:M,5,FALSE),0)</f>
        <v>4</v>
      </c>
      <c r="AU170" s="198">
        <f t="shared" si="8"/>
        <v>1.5906799999999999</v>
      </c>
      <c r="AV170" s="143">
        <f t="shared" si="9"/>
        <v>9.176999999999999E-2</v>
      </c>
    </row>
    <row r="171" spans="1:48" ht="46.5" hidden="1" customHeight="1" x14ac:dyDescent="0.2">
      <c r="A171" s="11"/>
      <c r="B171" s="25" t="s">
        <v>3765</v>
      </c>
      <c r="C171" s="26"/>
      <c r="D171" s="195">
        <f>VLOOKUP(J171,Аркуш4!Y:Z,2,FALSE)</f>
        <v>21</v>
      </c>
      <c r="E171" s="196">
        <f t="shared" si="0"/>
        <v>0.47623799999999999</v>
      </c>
      <c r="F171" s="26"/>
      <c r="G171" s="26"/>
      <c r="H171" s="26" t="s">
        <v>2546</v>
      </c>
      <c r="I171" s="26" t="s">
        <v>3689</v>
      </c>
      <c r="J171" s="27">
        <v>170934</v>
      </c>
      <c r="K171" s="27">
        <v>54</v>
      </c>
      <c r="L171" s="27">
        <v>525</v>
      </c>
      <c r="M171" s="28">
        <v>58381</v>
      </c>
      <c r="N171" s="26"/>
      <c r="O171" s="26" t="s">
        <v>3433</v>
      </c>
      <c r="P171" s="26" t="s">
        <v>2548</v>
      </c>
      <c r="Q171" s="299">
        <f t="shared" si="1"/>
        <v>20</v>
      </c>
      <c r="R171" s="26">
        <f t="shared" si="2"/>
        <v>0.42500000000000004</v>
      </c>
      <c r="S171" s="26"/>
      <c r="T171" s="30">
        <v>5</v>
      </c>
      <c r="U171" s="27" t="str">
        <f>VLOOKUP(J171,Аркуш4!V:W,2,FALSE)</f>
        <v>Фільтрація</v>
      </c>
      <c r="V171" s="27">
        <v>2</v>
      </c>
      <c r="W171" s="329"/>
      <c r="X171" s="199" t="s">
        <v>3564</v>
      </c>
      <c r="Y171" s="199" t="s">
        <v>3564</v>
      </c>
      <c r="Z171" s="199">
        <v>4</v>
      </c>
      <c r="AA171" s="302">
        <f>IFERROR(VLOOKUP(J171,Аркуш4!H:M,6,FALSE),0)</f>
        <v>13</v>
      </c>
      <c r="AB171" s="327">
        <f t="shared" si="30"/>
        <v>20</v>
      </c>
      <c r="AC171" s="198">
        <v>2.2678E-2</v>
      </c>
      <c r="AD171" s="197">
        <v>8.5000000000000006E-2</v>
      </c>
      <c r="AE171" s="198">
        <f t="shared" si="4"/>
        <v>0.45356000000000002</v>
      </c>
      <c r="AF171" s="322">
        <f t="shared" si="28"/>
        <v>1</v>
      </c>
      <c r="AG171" s="342">
        <v>20</v>
      </c>
      <c r="AH171" s="304">
        <v>5</v>
      </c>
      <c r="AI171" s="305">
        <f t="shared" si="6"/>
        <v>2.2678E-2</v>
      </c>
      <c r="AJ171" s="306">
        <f t="shared" si="7"/>
        <v>0.45356000000000002</v>
      </c>
      <c r="AK171" s="198">
        <f>IFERROR(VLOOKUP(J171,Аркуш4!O:Q,2,FALSE),0)</f>
        <v>1</v>
      </c>
      <c r="AL171" s="198">
        <f>IFERROR(VLOOKUP(J171,Аркуш4!O:Q,3,FALSE),0)</f>
        <v>1</v>
      </c>
      <c r="AM171" s="307" t="str">
        <f>IFERROR(VLOOKUP(J171,Аркуш4!S:T,2,FALSE),"")</f>
        <v/>
      </c>
      <c r="AN171" s="317"/>
      <c r="AO171" s="309"/>
      <c r="AP171" s="310"/>
      <c r="AQ171" s="311"/>
      <c r="AR171" s="198">
        <f>IFERROR(VLOOKUP(J171,Аркуш4!H:M,3,FALSE),0)</f>
        <v>3</v>
      </c>
      <c r="AS171" s="198">
        <f>IFERROR(VLOOKUP(J171,Аркуш4!H:M,4,FALSE),0)</f>
        <v>0</v>
      </c>
      <c r="AT171" s="198">
        <f>IFERROR(VLOOKUP(J171,Аркуш4!H:M,5,FALSE),0)</f>
        <v>0</v>
      </c>
      <c r="AU171" s="198">
        <f t="shared" si="8"/>
        <v>0.11339</v>
      </c>
      <c r="AV171" s="143">
        <f t="shared" si="9"/>
        <v>0.29481400000000002</v>
      </c>
    </row>
    <row r="172" spans="1:48" ht="46.5" customHeight="1" x14ac:dyDescent="0.2">
      <c r="A172" s="11"/>
      <c r="B172" s="25" t="s">
        <v>2575</v>
      </c>
      <c r="C172" s="26"/>
      <c r="D172" s="195">
        <f>VLOOKUP(J172,Аркуш4!Y:Z,2,FALSE)</f>
        <v>28</v>
      </c>
      <c r="E172" s="196">
        <f t="shared" si="0"/>
        <v>0.33062400000000003</v>
      </c>
      <c r="F172" s="26"/>
      <c r="G172" s="26"/>
      <c r="H172" s="26" t="s">
        <v>2538</v>
      </c>
      <c r="I172" s="26" t="s">
        <v>2576</v>
      </c>
      <c r="J172" s="27">
        <v>167061</v>
      </c>
      <c r="K172" s="27">
        <v>30</v>
      </c>
      <c r="L172" s="27">
        <v>102</v>
      </c>
      <c r="M172" s="27">
        <v>68615</v>
      </c>
      <c r="N172" s="26"/>
      <c r="O172" s="26" t="s">
        <v>3433</v>
      </c>
      <c r="P172" s="26" t="s">
        <v>2540</v>
      </c>
      <c r="Q172" s="299">
        <f t="shared" si="1"/>
        <v>15</v>
      </c>
      <c r="R172" s="26">
        <f t="shared" si="2"/>
        <v>0.2</v>
      </c>
      <c r="S172" s="26"/>
      <c r="T172" s="30">
        <v>5</v>
      </c>
      <c r="U172" s="27" t="str">
        <f>VLOOKUP(J172,Аркуш4!V:W,2,FALSE)</f>
        <v>Аксесуари</v>
      </c>
      <c r="V172" s="27">
        <v>2</v>
      </c>
      <c r="W172" s="329"/>
      <c r="X172" s="199" t="s">
        <v>3564</v>
      </c>
      <c r="Y172" s="199" t="s">
        <v>3564</v>
      </c>
      <c r="Z172" s="199">
        <v>3</v>
      </c>
      <c r="AA172" s="302">
        <f>IFERROR(VLOOKUP(J172,Аркуш4!H:M,6,FALSE),0)</f>
        <v>6</v>
      </c>
      <c r="AB172" s="327">
        <f t="shared" si="30"/>
        <v>15</v>
      </c>
      <c r="AC172" s="198">
        <v>1.1808000000000001E-2</v>
      </c>
      <c r="AD172" s="197">
        <v>0.04</v>
      </c>
      <c r="AE172" s="198">
        <f t="shared" si="4"/>
        <v>0.17712</v>
      </c>
      <c r="AF172" s="324">
        <f t="shared" si="28"/>
        <v>0</v>
      </c>
      <c r="AG172" s="343">
        <v>0</v>
      </c>
      <c r="AH172" s="304">
        <v>0</v>
      </c>
      <c r="AI172" s="305">
        <f t="shared" si="6"/>
        <v>0</v>
      </c>
      <c r="AJ172" s="306">
        <f t="shared" si="7"/>
        <v>0</v>
      </c>
      <c r="AK172" s="198">
        <f>IFERROR(VLOOKUP(J172,Аркуш4!O:Q,2,FALSE),0)</f>
        <v>2</v>
      </c>
      <c r="AL172" s="198">
        <f>IFERROR(VLOOKUP(J172,Аркуш4!O:Q,3,FALSE),0)</f>
        <v>1</v>
      </c>
      <c r="AM172" s="307">
        <f>IFERROR(VLOOKUP(J172,Аркуш4!S:T,2,FALSE),"")</f>
        <v>8.74</v>
      </c>
      <c r="AN172" s="317"/>
      <c r="AO172" s="309"/>
      <c r="AP172" s="310"/>
      <c r="AQ172" s="311"/>
      <c r="AR172" s="198">
        <f>IFERROR(VLOOKUP(J172,Аркуш4!H:M,3,FALSE),0)</f>
        <v>3</v>
      </c>
      <c r="AS172" s="198">
        <f>IFERROR(VLOOKUP(J172,Аркуш4!H:M,4,FALSE),0)</f>
        <v>2</v>
      </c>
      <c r="AT172" s="198">
        <f>IFERROR(VLOOKUP(J172,Аркуш4!H:M,5,FALSE),0)</f>
        <v>3</v>
      </c>
      <c r="AU172" s="198">
        <f t="shared" si="8"/>
        <v>0.129888</v>
      </c>
      <c r="AV172" s="143">
        <f t="shared" si="9"/>
        <v>7.0848000000000008E-2</v>
      </c>
    </row>
    <row r="173" spans="1:48" ht="46.5" hidden="1" customHeight="1" x14ac:dyDescent="0.2">
      <c r="A173" s="11"/>
      <c r="B173" s="25" t="s">
        <v>3766</v>
      </c>
      <c r="C173" s="26"/>
      <c r="D173" s="195"/>
      <c r="E173" s="196">
        <f t="shared" si="0"/>
        <v>0</v>
      </c>
      <c r="F173" s="26"/>
      <c r="G173" s="26"/>
      <c r="H173" s="26" t="s">
        <v>2546</v>
      </c>
      <c r="I173" s="26" t="s">
        <v>3767</v>
      </c>
      <c r="J173" s="27">
        <v>167218</v>
      </c>
      <c r="K173" s="27">
        <v>23</v>
      </c>
      <c r="L173" s="27">
        <v>121</v>
      </c>
      <c r="M173" s="28">
        <v>58002</v>
      </c>
      <c r="N173" s="26"/>
      <c r="O173" s="26" t="s">
        <v>3446</v>
      </c>
      <c r="P173" s="26" t="s">
        <v>2540</v>
      </c>
      <c r="Q173" s="299">
        <f t="shared" si="1"/>
        <v>20</v>
      </c>
      <c r="R173" s="26">
        <f t="shared" si="2"/>
        <v>0.17</v>
      </c>
      <c r="S173" s="26"/>
      <c r="T173" s="30">
        <v>5</v>
      </c>
      <c r="U173" s="27" t="str">
        <f>VLOOKUP(J173,Аркуш4!V:W,2,FALSE)</f>
        <v>Аксесуари</v>
      </c>
      <c r="V173" s="27"/>
      <c r="W173" s="329"/>
      <c r="X173" s="199" t="s">
        <v>3564</v>
      </c>
      <c r="Y173" s="199" t="s">
        <v>3564</v>
      </c>
      <c r="Z173" s="199">
        <v>4</v>
      </c>
      <c r="AA173" s="302">
        <f>IFERROR(VLOOKUP(J173,Аркуш4!H:M,6,FALSE),0)</f>
        <v>24</v>
      </c>
      <c r="AB173" s="327">
        <f t="shared" si="30"/>
        <v>20</v>
      </c>
      <c r="AC173" s="198">
        <v>7.0800000000000004E-3</v>
      </c>
      <c r="AD173" s="197">
        <v>3.4000000000000002E-2</v>
      </c>
      <c r="AE173" s="198">
        <f t="shared" si="4"/>
        <v>0.1416</v>
      </c>
      <c r="AF173" s="322">
        <f t="shared" si="28"/>
        <v>20</v>
      </c>
      <c r="AG173" s="323">
        <v>20</v>
      </c>
      <c r="AH173" s="304">
        <v>5</v>
      </c>
      <c r="AI173" s="305">
        <f t="shared" si="6"/>
        <v>0.1416</v>
      </c>
      <c r="AJ173" s="306">
        <f t="shared" si="7"/>
        <v>0.1416</v>
      </c>
      <c r="AK173" s="198">
        <f>IFERROR(VLOOKUP(J173,Аркуш4!O:Q,2,FALSE),0)</f>
        <v>0</v>
      </c>
      <c r="AL173" s="198">
        <f>IFERROR(VLOOKUP(J173,Аркуш4!O:Q,3,FALSE),0)</f>
        <v>0</v>
      </c>
      <c r="AM173" s="307" t="str">
        <f>IFERROR(VLOOKUP(J173,Аркуш4!S:T,2,FALSE),"")</f>
        <v/>
      </c>
      <c r="AN173" s="317"/>
      <c r="AO173" s="309"/>
      <c r="AP173" s="310"/>
      <c r="AQ173" s="311"/>
      <c r="AR173" s="198">
        <f>IFERROR(VLOOKUP(J173,Аркуш4!H:M,3,FALSE),0)</f>
        <v>22</v>
      </c>
      <c r="AS173" s="198">
        <f>IFERROR(VLOOKUP(J173,Аркуш4!H:M,4,FALSE),0)</f>
        <v>1</v>
      </c>
      <c r="AT173" s="198">
        <f>IFERROR(VLOOKUP(J173,Аркуш4!H:M,5,FALSE),0)</f>
        <v>4</v>
      </c>
      <c r="AU173" s="198">
        <f t="shared" si="8"/>
        <v>0.19116</v>
      </c>
      <c r="AV173" s="143">
        <f t="shared" si="9"/>
        <v>0.16992000000000002</v>
      </c>
    </row>
    <row r="174" spans="1:48" ht="46.5" hidden="1" customHeight="1" x14ac:dyDescent="0.2">
      <c r="A174" s="11"/>
      <c r="B174" s="25" t="s">
        <v>3768</v>
      </c>
      <c r="C174" s="26"/>
      <c r="D174" s="195"/>
      <c r="E174" s="196">
        <f t="shared" si="0"/>
        <v>0</v>
      </c>
      <c r="F174" s="26"/>
      <c r="G174" s="26"/>
      <c r="H174" s="26" t="s">
        <v>2546</v>
      </c>
      <c r="I174" s="26"/>
      <c r="J174" s="27">
        <v>170432</v>
      </c>
      <c r="K174" s="26"/>
      <c r="L174" s="26"/>
      <c r="M174" s="27">
        <v>68581</v>
      </c>
      <c r="N174" s="26"/>
      <c r="O174" s="26" t="s">
        <v>3446</v>
      </c>
      <c r="P174" s="26" t="s">
        <v>2540</v>
      </c>
      <c r="Q174" s="299">
        <f t="shared" si="1"/>
        <v>15</v>
      </c>
      <c r="R174" s="26">
        <f t="shared" si="2"/>
        <v>0.22499999999999998</v>
      </c>
      <c r="S174" s="26"/>
      <c r="T174" s="30">
        <v>5</v>
      </c>
      <c r="U174" s="27" t="str">
        <f>VLOOKUP(J174,Аркуш4!V:W,2,FALSE)</f>
        <v>Меблі</v>
      </c>
      <c r="V174" s="27"/>
      <c r="W174" s="335"/>
      <c r="X174" s="197" t="s">
        <v>3564</v>
      </c>
      <c r="Y174" s="197" t="s">
        <v>3564</v>
      </c>
      <c r="Z174" s="197">
        <v>3</v>
      </c>
      <c r="AA174" s="198">
        <f>IFERROR(VLOOKUP(J174,Аркуш4!H:M,6,FALSE),0)</f>
        <v>0</v>
      </c>
      <c r="AB174" s="327">
        <f t="shared" si="30"/>
        <v>15</v>
      </c>
      <c r="AC174" s="198">
        <v>1.4999999999999999E-2</v>
      </c>
      <c r="AD174" s="197">
        <v>4.4999999999999998E-2</v>
      </c>
      <c r="AE174" s="198">
        <f t="shared" si="4"/>
        <v>0.22499999999999998</v>
      </c>
      <c r="AF174" s="322">
        <f t="shared" si="28"/>
        <v>15</v>
      </c>
      <c r="AG174" s="323">
        <v>15</v>
      </c>
      <c r="AH174" s="304">
        <v>5</v>
      </c>
      <c r="AI174" s="305">
        <f t="shared" si="6"/>
        <v>0.22499999999999998</v>
      </c>
      <c r="AJ174" s="306">
        <f t="shared" si="7"/>
        <v>0.22499999999999998</v>
      </c>
      <c r="AK174" s="198">
        <f>IFERROR(VLOOKUP(J174,Аркуш4!O:Q,2,FALSE),0)</f>
        <v>0</v>
      </c>
      <c r="AL174" s="198">
        <f>IFERROR(VLOOKUP(J174,Аркуш4!O:Q,3,FALSE),0)</f>
        <v>0</v>
      </c>
      <c r="AM174" s="307" t="str">
        <f>IFERROR(VLOOKUP(J174,Аркуш4!S:T,2,FALSE),"")</f>
        <v/>
      </c>
      <c r="AN174" s="317"/>
      <c r="AO174" s="309"/>
      <c r="AP174" s="310"/>
      <c r="AQ174" s="311"/>
      <c r="AR174" s="198">
        <f>IFERROR(VLOOKUP(J174,Аркуш4!H:M,3,FALSE),0)</f>
        <v>0</v>
      </c>
      <c r="AS174" s="198">
        <f>IFERROR(VLOOKUP(J174,Аркуш4!H:M,4,FALSE),0)</f>
        <v>0</v>
      </c>
      <c r="AT174" s="198">
        <f>IFERROR(VLOOKUP(J174,Аркуш4!H:M,5,FALSE),0)</f>
        <v>0</v>
      </c>
      <c r="AU174" s="198">
        <f t="shared" si="8"/>
        <v>0</v>
      </c>
      <c r="AV174" s="143">
        <f t="shared" si="9"/>
        <v>0</v>
      </c>
    </row>
    <row r="175" spans="1:48" ht="46.5" hidden="1" customHeight="1" x14ac:dyDescent="0.2">
      <c r="A175" s="11"/>
      <c r="B175" s="25" t="s">
        <v>3769</v>
      </c>
      <c r="C175" s="26"/>
      <c r="D175" s="195">
        <f>VLOOKUP(J175,Аркуш4!Y:Z,2,FALSE)</f>
        <v>11</v>
      </c>
      <c r="E175" s="196">
        <f t="shared" si="0"/>
        <v>3.6431999999999999E-2</v>
      </c>
      <c r="F175" s="26"/>
      <c r="G175" s="26"/>
      <c r="H175" s="26" t="s">
        <v>2546</v>
      </c>
      <c r="I175" s="26" t="s">
        <v>3770</v>
      </c>
      <c r="J175" s="27">
        <v>170532</v>
      </c>
      <c r="K175" s="27">
        <v>52</v>
      </c>
      <c r="L175" s="27">
        <v>132</v>
      </c>
      <c r="M175" s="28">
        <v>58442</v>
      </c>
      <c r="N175" s="26"/>
      <c r="O175" s="26" t="s">
        <v>3433</v>
      </c>
      <c r="P175" s="26" t="s">
        <v>2540</v>
      </c>
      <c r="Q175" s="299">
        <f t="shared" si="1"/>
        <v>30</v>
      </c>
      <c r="R175" s="26">
        <f t="shared" si="2"/>
        <v>0.12</v>
      </c>
      <c r="S175" s="26"/>
      <c r="T175" s="30">
        <v>5</v>
      </c>
      <c r="U175" s="27" t="str">
        <f>VLOOKUP(J175,Аркуш4!V:W,2,FALSE)</f>
        <v>Аксесуари</v>
      </c>
      <c r="V175" s="27"/>
      <c r="W175" s="329"/>
      <c r="X175" s="199" t="s">
        <v>3564</v>
      </c>
      <c r="Y175" s="199" t="s">
        <v>3564</v>
      </c>
      <c r="Z175" s="199">
        <v>6</v>
      </c>
      <c r="AA175" s="302">
        <f>IFERROR(VLOOKUP(J175,Аркуш4!H:M,6,FALSE),0)</f>
        <v>1</v>
      </c>
      <c r="AB175" s="327">
        <f t="shared" si="30"/>
        <v>30</v>
      </c>
      <c r="AC175" s="198">
        <v>3.3119999999999998E-3</v>
      </c>
      <c r="AD175" s="197">
        <v>2.4E-2</v>
      </c>
      <c r="AE175" s="198">
        <f t="shared" si="4"/>
        <v>9.935999999999999E-2</v>
      </c>
      <c r="AF175" s="322">
        <f t="shared" si="28"/>
        <v>19</v>
      </c>
      <c r="AG175" s="323">
        <v>19</v>
      </c>
      <c r="AH175" s="304">
        <v>3</v>
      </c>
      <c r="AI175" s="305">
        <f t="shared" si="6"/>
        <v>6.2927999999999998E-2</v>
      </c>
      <c r="AJ175" s="306">
        <f t="shared" si="7"/>
        <v>6.2927999999999998E-2</v>
      </c>
      <c r="AK175" s="198">
        <f>IFERROR(VLOOKUP(J175,Аркуш4!O:Q,2,FALSE),0)</f>
        <v>0</v>
      </c>
      <c r="AL175" s="198">
        <f>IFERROR(VLOOKUP(J175,Аркуш4!O:Q,3,FALSE),0)</f>
        <v>0</v>
      </c>
      <c r="AM175" s="307" t="str">
        <f>IFERROR(VLOOKUP(J175,Аркуш4!S:T,2,FALSE),"")</f>
        <v/>
      </c>
      <c r="AN175" s="317"/>
      <c r="AO175" s="309"/>
      <c r="AP175" s="310"/>
      <c r="AQ175" s="311"/>
      <c r="AR175" s="198">
        <f>IFERROR(VLOOKUP(J175,Аркуш4!H:M,3,FALSE),0)</f>
        <v>0</v>
      </c>
      <c r="AS175" s="198">
        <f>IFERROR(VLOOKUP(J175,Аркуш4!H:M,4,FALSE),0)</f>
        <v>0</v>
      </c>
      <c r="AT175" s="198">
        <f>IFERROR(VLOOKUP(J175,Аркуш4!H:M,5,FALSE),0)</f>
        <v>2</v>
      </c>
      <c r="AU175" s="198">
        <f t="shared" si="8"/>
        <v>6.6239999999999997E-3</v>
      </c>
      <c r="AV175" s="143">
        <f t="shared" si="9"/>
        <v>3.3119999999999998E-3</v>
      </c>
    </row>
    <row r="176" spans="1:48" ht="46.5" hidden="1" customHeight="1" x14ac:dyDescent="0.2">
      <c r="A176" s="11"/>
      <c r="B176" s="25" t="s">
        <v>3771</v>
      </c>
      <c r="C176" s="26"/>
      <c r="D176" s="195">
        <f>VLOOKUP(J176,Аркуш4!Y:Z,2,FALSE)</f>
        <v>15</v>
      </c>
      <c r="E176" s="196">
        <f t="shared" si="0"/>
        <v>8.4341250000000006E-2</v>
      </c>
      <c r="F176" s="26" t="s">
        <v>2624</v>
      </c>
      <c r="G176" s="26"/>
      <c r="H176" s="26" t="s">
        <v>2538</v>
      </c>
      <c r="I176" s="26" t="s">
        <v>3772</v>
      </c>
      <c r="J176" s="27">
        <v>171951</v>
      </c>
      <c r="K176" s="27">
        <v>34</v>
      </c>
      <c r="L176" s="27">
        <v>160</v>
      </c>
      <c r="M176" s="27">
        <v>58507</v>
      </c>
      <c r="N176" s="26"/>
      <c r="O176" s="26" t="s">
        <v>3433</v>
      </c>
      <c r="P176" s="26" t="s">
        <v>2540</v>
      </c>
      <c r="Q176" s="299">
        <f t="shared" si="1"/>
        <v>30</v>
      </c>
      <c r="R176" s="26">
        <f t="shared" si="2"/>
        <v>0.185</v>
      </c>
      <c r="S176" s="26"/>
      <c r="T176" s="30">
        <v>5</v>
      </c>
      <c r="U176" s="27" t="str">
        <f>VLOOKUP(J176,Аркуш4!V:W,2,FALSE)</f>
        <v>Відпочинок</v>
      </c>
      <c r="V176" s="27">
        <v>6</v>
      </c>
      <c r="W176" s="329"/>
      <c r="X176" s="199" t="s">
        <v>3564</v>
      </c>
      <c r="Y176" s="199" t="s">
        <v>3564</v>
      </c>
      <c r="Z176" s="199">
        <v>6</v>
      </c>
      <c r="AA176" s="302">
        <f>IFERROR(VLOOKUP(J176,Аркуш4!H:M,6,FALSE),0)</f>
        <v>14</v>
      </c>
      <c r="AB176" s="327">
        <f t="shared" si="30"/>
        <v>30</v>
      </c>
      <c r="AC176" s="198">
        <v>5.6227500000000001E-3</v>
      </c>
      <c r="AD176" s="197">
        <v>3.6999999999999998E-2</v>
      </c>
      <c r="AE176" s="198">
        <f t="shared" si="4"/>
        <v>0.16868250000000001</v>
      </c>
      <c r="AF176" s="322">
        <f t="shared" si="28"/>
        <v>21</v>
      </c>
      <c r="AG176" s="340">
        <v>30</v>
      </c>
      <c r="AH176" s="304">
        <v>5</v>
      </c>
      <c r="AI176" s="305">
        <f t="shared" si="6"/>
        <v>0.11807775000000001</v>
      </c>
      <c r="AJ176" s="306">
        <f t="shared" si="7"/>
        <v>0.16868250000000001</v>
      </c>
      <c r="AK176" s="198">
        <f>IFERROR(VLOOKUP(J176,Аркуш4!O:Q,2,FALSE),0)</f>
        <v>4</v>
      </c>
      <c r="AL176" s="198">
        <f>IFERROR(VLOOKUP(J176,Аркуш4!O:Q,3,FALSE),0)</f>
        <v>2</v>
      </c>
      <c r="AM176" s="307">
        <f>IFERROR(VLOOKUP(J176,Аркуш4!S:T,2,FALSE),"")</f>
        <v>12.3</v>
      </c>
      <c r="AN176" s="317"/>
      <c r="AO176" s="309"/>
      <c r="AP176" s="310"/>
      <c r="AQ176" s="311"/>
      <c r="AR176" s="198">
        <f>IFERROR(VLOOKUP(J176,Аркуш4!H:M,3,FALSE),0)</f>
        <v>1</v>
      </c>
      <c r="AS176" s="198">
        <f>IFERROR(VLOOKUP(J176,Аркуш4!H:M,4,FALSE),0)</f>
        <v>2</v>
      </c>
      <c r="AT176" s="198">
        <f>IFERROR(VLOOKUP(J176,Аркуш4!H:M,5,FALSE),0)</f>
        <v>3</v>
      </c>
      <c r="AU176" s="198">
        <f t="shared" si="8"/>
        <v>6.7473000000000005E-2</v>
      </c>
      <c r="AV176" s="143">
        <f t="shared" si="9"/>
        <v>7.8718499999999997E-2</v>
      </c>
    </row>
    <row r="177" spans="1:48" ht="46.5" hidden="1" customHeight="1" x14ac:dyDescent="0.2">
      <c r="A177" s="11"/>
      <c r="B177" s="25" t="s">
        <v>3773</v>
      </c>
      <c r="C177" s="26"/>
      <c r="D177" s="195"/>
      <c r="E177" s="196">
        <f t="shared" si="0"/>
        <v>0</v>
      </c>
      <c r="F177" s="26"/>
      <c r="G177" s="26"/>
      <c r="H177" s="26" t="s">
        <v>2546</v>
      </c>
      <c r="I177" s="26" t="s">
        <v>2587</v>
      </c>
      <c r="J177" s="27">
        <v>172177</v>
      </c>
      <c r="K177" s="27">
        <v>-7</v>
      </c>
      <c r="L177" s="27">
        <v>-363</v>
      </c>
      <c r="M177" s="28">
        <v>68094</v>
      </c>
      <c r="N177" s="26"/>
      <c r="O177" s="26" t="s">
        <v>3446</v>
      </c>
      <c r="P177" s="26" t="s">
        <v>2540</v>
      </c>
      <c r="Q177" s="299">
        <f t="shared" si="1"/>
        <v>5</v>
      </c>
      <c r="R177" s="26">
        <f t="shared" si="2"/>
        <v>0.36</v>
      </c>
      <c r="S177" s="26"/>
      <c r="T177" s="30">
        <v>5</v>
      </c>
      <c r="U177" s="27" t="str">
        <f>VLOOKUP(J177,Аркуш4!V:W,2,FALSE)</f>
        <v>Туризм</v>
      </c>
      <c r="V177" s="27"/>
      <c r="W177" s="335"/>
      <c r="X177" s="197" t="s">
        <v>3564</v>
      </c>
      <c r="Y177" s="197" t="s">
        <v>3564</v>
      </c>
      <c r="Z177" s="197">
        <v>1</v>
      </c>
      <c r="AA177" s="198">
        <f>IFERROR(VLOOKUP(J177,Аркуш4!H:M,6,FALSE),0)</f>
        <v>0</v>
      </c>
      <c r="AB177" s="327">
        <f t="shared" si="30"/>
        <v>5</v>
      </c>
      <c r="AC177" s="198">
        <v>7.1775000000000005E-2</v>
      </c>
      <c r="AD177" s="197">
        <v>7.1999999999999995E-2</v>
      </c>
      <c r="AE177" s="198">
        <f t="shared" si="4"/>
        <v>0.35887500000000006</v>
      </c>
      <c r="AF177" s="322">
        <f t="shared" si="28"/>
        <v>5</v>
      </c>
      <c r="AG177" s="323">
        <v>5</v>
      </c>
      <c r="AH177" s="304">
        <v>5</v>
      </c>
      <c r="AI177" s="305">
        <f t="shared" si="6"/>
        <v>0.35887500000000006</v>
      </c>
      <c r="AJ177" s="306">
        <f t="shared" si="7"/>
        <v>0.35887500000000006</v>
      </c>
      <c r="AK177" s="198">
        <f>IFERROR(VLOOKUP(J177,Аркуш4!O:Q,2,FALSE),0)</f>
        <v>0</v>
      </c>
      <c r="AL177" s="198">
        <f>IFERROR(VLOOKUP(J177,Аркуш4!O:Q,3,FALSE),0)</f>
        <v>0</v>
      </c>
      <c r="AM177" s="307" t="str">
        <f>IFERROR(VLOOKUP(J177,Аркуш4!S:T,2,FALSE),"")</f>
        <v/>
      </c>
      <c r="AN177" s="317"/>
      <c r="AO177" s="309"/>
      <c r="AP177" s="310"/>
      <c r="AQ177" s="311"/>
      <c r="AR177" s="198">
        <f>IFERROR(VLOOKUP(J177,Аркуш4!H:M,3,FALSE),0)</f>
        <v>0</v>
      </c>
      <c r="AS177" s="198">
        <f>IFERROR(VLOOKUP(J177,Аркуш4!H:M,4,FALSE),0)</f>
        <v>0</v>
      </c>
      <c r="AT177" s="198">
        <f>IFERROR(VLOOKUP(J177,Аркуш4!H:M,5,FALSE),0)</f>
        <v>0</v>
      </c>
      <c r="AU177" s="198">
        <f t="shared" si="8"/>
        <v>0</v>
      </c>
      <c r="AV177" s="143">
        <f t="shared" si="9"/>
        <v>0</v>
      </c>
    </row>
    <row r="178" spans="1:48" ht="46.5" hidden="1" customHeight="1" x14ac:dyDescent="0.2">
      <c r="A178" s="11"/>
      <c r="B178" s="25" t="s">
        <v>3774</v>
      </c>
      <c r="C178" s="26"/>
      <c r="D178" s="195"/>
      <c r="E178" s="196">
        <f t="shared" si="0"/>
        <v>0</v>
      </c>
      <c r="F178" s="26"/>
      <c r="G178" s="26"/>
      <c r="H178" s="26" t="s">
        <v>2546</v>
      </c>
      <c r="I178" s="26" t="s">
        <v>3775</v>
      </c>
      <c r="J178" s="27">
        <v>172193</v>
      </c>
      <c r="K178" s="27">
        <v>72</v>
      </c>
      <c r="L178" s="27">
        <v>387</v>
      </c>
      <c r="M178" s="28">
        <v>58425</v>
      </c>
      <c r="N178" s="27">
        <v>2</v>
      </c>
      <c r="O178" s="26" t="s">
        <v>3446</v>
      </c>
      <c r="P178" s="26" t="s">
        <v>2540</v>
      </c>
      <c r="Q178" s="299">
        <f t="shared" si="1"/>
        <v>30</v>
      </c>
      <c r="R178" s="26">
        <f t="shared" si="2"/>
        <v>0.16</v>
      </c>
      <c r="S178" s="26"/>
      <c r="T178" s="30">
        <v>5</v>
      </c>
      <c r="U178" s="27" t="str">
        <f>VLOOKUP(J178,Аркуш4!V:W,2,FALSE)</f>
        <v>Аксесуари</v>
      </c>
      <c r="V178" s="27"/>
      <c r="W178" s="335"/>
      <c r="X178" s="197" t="s">
        <v>3564</v>
      </c>
      <c r="Y178" s="197" t="s">
        <v>3564</v>
      </c>
      <c r="Z178" s="197">
        <v>6</v>
      </c>
      <c r="AA178" s="198">
        <f>IFERROR(VLOOKUP(J178,Аркуш4!H:M,6,FALSE),0)</f>
        <v>0</v>
      </c>
      <c r="AB178" s="327">
        <f t="shared" si="30"/>
        <v>30</v>
      </c>
      <c r="AC178" s="198">
        <v>4.3200000000000001E-3</v>
      </c>
      <c r="AD178" s="197">
        <v>3.2000000000000001E-2</v>
      </c>
      <c r="AE178" s="198">
        <f t="shared" si="4"/>
        <v>0.12959999999999999</v>
      </c>
      <c r="AF178" s="322">
        <f t="shared" si="28"/>
        <v>30</v>
      </c>
      <c r="AG178" s="323">
        <v>30</v>
      </c>
      <c r="AH178" s="304">
        <v>5</v>
      </c>
      <c r="AI178" s="305">
        <f t="shared" si="6"/>
        <v>0.12959999999999999</v>
      </c>
      <c r="AJ178" s="306">
        <f t="shared" si="7"/>
        <v>0.12959999999999999</v>
      </c>
      <c r="AK178" s="198">
        <f>IFERROR(VLOOKUP(J178,Аркуш4!O:Q,2,FALSE),0)</f>
        <v>0</v>
      </c>
      <c r="AL178" s="198">
        <f>IFERROR(VLOOKUP(J178,Аркуш4!O:Q,3,FALSE),0)</f>
        <v>0</v>
      </c>
      <c r="AM178" s="307" t="str">
        <f>IFERROR(VLOOKUP(J178,Аркуш4!S:T,2,FALSE),"")</f>
        <v/>
      </c>
      <c r="AN178" s="317"/>
      <c r="AO178" s="309"/>
      <c r="AP178" s="310"/>
      <c r="AQ178" s="311"/>
      <c r="AR178" s="198">
        <f>IFERROR(VLOOKUP(J178,Аркуш4!H:M,3,FALSE),0)</f>
        <v>3</v>
      </c>
      <c r="AS178" s="198">
        <f>IFERROR(VLOOKUP(J178,Аркуш4!H:M,4,FALSE),0)</f>
        <v>2</v>
      </c>
      <c r="AT178" s="198">
        <f>IFERROR(VLOOKUP(J178,Аркуш4!H:M,5,FALSE),0)</f>
        <v>5</v>
      </c>
      <c r="AU178" s="198">
        <f t="shared" si="8"/>
        <v>4.3200000000000002E-2</v>
      </c>
      <c r="AV178" s="143">
        <f t="shared" si="9"/>
        <v>0</v>
      </c>
    </row>
    <row r="179" spans="1:48" ht="46.5" hidden="1" customHeight="1" x14ac:dyDescent="0.2">
      <c r="A179" s="11"/>
      <c r="B179" s="25" t="s">
        <v>3776</v>
      </c>
      <c r="C179" s="26"/>
      <c r="D179" s="195"/>
      <c r="E179" s="196">
        <f t="shared" si="0"/>
        <v>0</v>
      </c>
      <c r="F179" s="26" t="s">
        <v>2624</v>
      </c>
      <c r="G179" s="26"/>
      <c r="H179" s="26" t="s">
        <v>2546</v>
      </c>
      <c r="I179" s="26" t="s">
        <v>3777</v>
      </c>
      <c r="J179" s="27">
        <v>171965</v>
      </c>
      <c r="K179" s="27">
        <v>27</v>
      </c>
      <c r="L179" s="298">
        <v>3725</v>
      </c>
      <c r="M179" s="27">
        <v>26680</v>
      </c>
      <c r="N179" s="26"/>
      <c r="O179" s="26" t="s">
        <v>3446</v>
      </c>
      <c r="P179" s="26" t="s">
        <v>2540</v>
      </c>
      <c r="Q179" s="299">
        <f t="shared" si="1"/>
        <v>5</v>
      </c>
      <c r="R179" s="26">
        <f t="shared" si="2"/>
        <v>1.135</v>
      </c>
      <c r="S179" s="26"/>
      <c r="T179" s="30">
        <v>5</v>
      </c>
      <c r="U179" s="218" t="s">
        <v>1902</v>
      </c>
      <c r="V179" s="27">
        <v>3</v>
      </c>
      <c r="W179" s="329"/>
      <c r="X179" s="199" t="s">
        <v>3564</v>
      </c>
      <c r="Y179" s="199" t="s">
        <v>3564</v>
      </c>
      <c r="Z179" s="199">
        <v>1</v>
      </c>
      <c r="AA179" s="302">
        <f>IFERROR(VLOOKUP(J179,Аркуш4!H:M,6,FALSE),0)</f>
        <v>4</v>
      </c>
      <c r="AB179" s="327">
        <f t="shared" si="30"/>
        <v>5</v>
      </c>
      <c r="AC179" s="198">
        <v>0.22700000000000001</v>
      </c>
      <c r="AD179" s="197">
        <v>0.22700000000000001</v>
      </c>
      <c r="AE179" s="198">
        <f t="shared" si="4"/>
        <v>1.135</v>
      </c>
      <c r="AF179" s="322">
        <f t="shared" si="28"/>
        <v>5</v>
      </c>
      <c r="AG179" s="323">
        <v>5</v>
      </c>
      <c r="AH179" s="304">
        <v>5</v>
      </c>
      <c r="AI179" s="305">
        <f t="shared" si="6"/>
        <v>1.135</v>
      </c>
      <c r="AJ179" s="306">
        <f t="shared" si="7"/>
        <v>1.135</v>
      </c>
      <c r="AK179" s="198">
        <f>IFERROR(VLOOKUP(J179,Аркуш4!O:Q,2,FALSE),0)</f>
        <v>1</v>
      </c>
      <c r="AL179" s="198">
        <f>IFERROR(VLOOKUP(J179,Аркуш4!O:Q,3,FALSE),0)</f>
        <v>2</v>
      </c>
      <c r="AM179" s="307" t="str">
        <f>IFERROR(VLOOKUP(J179,Аркуш4!S:T,2,FALSE),"")</f>
        <v/>
      </c>
      <c r="AN179" s="312">
        <v>5</v>
      </c>
      <c r="AO179" s="309"/>
      <c r="AP179" s="310"/>
      <c r="AQ179" s="311"/>
      <c r="AR179" s="198">
        <f>IFERROR(VLOOKUP(J179,Аркуш4!H:M,3,FALSE),0)</f>
        <v>2</v>
      </c>
      <c r="AS179" s="198">
        <f>IFERROR(VLOOKUP(J179,Аркуш4!H:M,4,FALSE),0)</f>
        <v>0</v>
      </c>
      <c r="AT179" s="198">
        <f>IFERROR(VLOOKUP(J179,Аркуш4!H:M,5,FALSE),0)</f>
        <v>1</v>
      </c>
      <c r="AU179" s="198">
        <f t="shared" si="8"/>
        <v>1.3620000000000001</v>
      </c>
      <c r="AV179" s="143">
        <f t="shared" si="9"/>
        <v>0.90800000000000003</v>
      </c>
    </row>
    <row r="180" spans="1:48" ht="46.5" hidden="1" customHeight="1" x14ac:dyDescent="0.2">
      <c r="A180" s="11"/>
      <c r="B180" s="25" t="s">
        <v>3778</v>
      </c>
      <c r="C180" s="26"/>
      <c r="D180" s="195"/>
      <c r="E180" s="196">
        <f t="shared" si="0"/>
        <v>0</v>
      </c>
      <c r="F180" s="26"/>
      <c r="G180" s="333">
        <v>2024</v>
      </c>
      <c r="H180" s="26" t="s">
        <v>2538</v>
      </c>
      <c r="I180" s="26"/>
      <c r="J180" s="27">
        <v>169266</v>
      </c>
      <c r="K180" s="27">
        <v>61</v>
      </c>
      <c r="L180" s="27">
        <v>157</v>
      </c>
      <c r="M180" s="28">
        <v>58282</v>
      </c>
      <c r="N180" s="27">
        <v>3</v>
      </c>
      <c r="O180" s="26" t="s">
        <v>3446</v>
      </c>
      <c r="P180" s="26" t="s">
        <v>2540</v>
      </c>
      <c r="Q180" s="299">
        <f t="shared" si="1"/>
        <v>60</v>
      </c>
      <c r="R180" s="26">
        <f t="shared" si="2"/>
        <v>0.27500000000000002</v>
      </c>
      <c r="S180" s="26"/>
      <c r="T180" s="30">
        <v>5</v>
      </c>
      <c r="U180" s="27" t="str">
        <f>VLOOKUP(J180,Аркуш4!V:W,2,FALSE)</f>
        <v>Фільтрація</v>
      </c>
      <c r="V180" s="27"/>
      <c r="W180" s="329"/>
      <c r="X180" s="199" t="s">
        <v>3564</v>
      </c>
      <c r="Y180" s="199" t="s">
        <v>3564</v>
      </c>
      <c r="Z180" s="199">
        <v>12</v>
      </c>
      <c r="AA180" s="302">
        <f>IFERROR(VLOOKUP(J180,Аркуш4!H:M,6,FALSE),0)</f>
        <v>31</v>
      </c>
      <c r="AB180" s="327">
        <f t="shared" si="30"/>
        <v>60</v>
      </c>
      <c r="AC180" s="198">
        <v>7.3920000000000001E-3</v>
      </c>
      <c r="AD180" s="197">
        <v>5.5E-2</v>
      </c>
      <c r="AE180" s="198">
        <f t="shared" si="4"/>
        <v>0.44352000000000003</v>
      </c>
      <c r="AF180" s="322">
        <f t="shared" si="28"/>
        <v>60</v>
      </c>
      <c r="AG180" s="323">
        <v>60</v>
      </c>
      <c r="AH180" s="304">
        <v>5</v>
      </c>
      <c r="AI180" s="305">
        <f t="shared" si="6"/>
        <v>0.44352000000000003</v>
      </c>
      <c r="AJ180" s="306">
        <f t="shared" si="7"/>
        <v>0.44352000000000003</v>
      </c>
      <c r="AK180" s="198">
        <f>IFERROR(VLOOKUP(J180,Аркуш4!O:Q,2,FALSE),0)</f>
        <v>0</v>
      </c>
      <c r="AL180" s="198">
        <f>IFERROR(VLOOKUP(J180,Аркуш4!O:Q,3,FALSE),0)</f>
        <v>0</v>
      </c>
      <c r="AM180" s="307" t="str">
        <f>IFERROR(VLOOKUP(J180,Аркуш4!S:T,2,FALSE),"")</f>
        <v/>
      </c>
      <c r="AN180" s="317"/>
      <c r="AO180" s="309"/>
      <c r="AP180" s="310"/>
      <c r="AQ180" s="311"/>
      <c r="AR180" s="198">
        <f>IFERROR(VLOOKUP(J180,Аркуш4!H:M,3,FALSE),0)</f>
        <v>2</v>
      </c>
      <c r="AS180" s="198">
        <f>IFERROR(VLOOKUP(J180,Аркуш4!H:M,4,FALSE),0)</f>
        <v>6</v>
      </c>
      <c r="AT180" s="198">
        <f>IFERROR(VLOOKUP(J180,Аркуш4!H:M,5,FALSE),0)</f>
        <v>11</v>
      </c>
      <c r="AU180" s="198">
        <f t="shared" si="8"/>
        <v>0.14044799999999999</v>
      </c>
      <c r="AV180" s="143">
        <f t="shared" si="9"/>
        <v>0.22915199999999999</v>
      </c>
    </row>
    <row r="181" spans="1:48" ht="46.5" hidden="1" customHeight="1" x14ac:dyDescent="0.2">
      <c r="A181" s="11"/>
      <c r="B181" s="25" t="s">
        <v>3779</v>
      </c>
      <c r="C181" s="26"/>
      <c r="D181" s="195"/>
      <c r="E181" s="196">
        <f t="shared" si="0"/>
        <v>0</v>
      </c>
      <c r="F181" s="26"/>
      <c r="G181" s="26"/>
      <c r="H181" s="26" t="s">
        <v>2546</v>
      </c>
      <c r="I181" s="26" t="s">
        <v>2617</v>
      </c>
      <c r="J181" s="27">
        <v>168521</v>
      </c>
      <c r="K181" s="27">
        <v>34</v>
      </c>
      <c r="L181" s="27">
        <v>274</v>
      </c>
      <c r="M181" s="27">
        <v>28502</v>
      </c>
      <c r="N181" s="26"/>
      <c r="O181" s="26" t="s">
        <v>3446</v>
      </c>
      <c r="P181" s="26" t="s">
        <v>2540</v>
      </c>
      <c r="Q181" s="299">
        <f t="shared" si="1"/>
        <v>10</v>
      </c>
      <c r="R181" s="26">
        <f t="shared" si="2"/>
        <v>0.35000000000000003</v>
      </c>
      <c r="S181" s="26"/>
      <c r="T181" s="30">
        <v>5</v>
      </c>
      <c r="U181" s="27" t="str">
        <f>VLOOKUP(J181,Аркуш4!V:W,2,FALSE)</f>
        <v>Спа-Джакузі</v>
      </c>
      <c r="V181" s="27"/>
      <c r="W181" s="329"/>
      <c r="X181" s="199" t="s">
        <v>3564</v>
      </c>
      <c r="Y181" s="199" t="s">
        <v>3564</v>
      </c>
      <c r="Z181" s="199">
        <v>2</v>
      </c>
      <c r="AA181" s="302">
        <f>IFERROR(VLOOKUP(J181,Аркуш4!H:M,6,FALSE),0)</f>
        <v>3</v>
      </c>
      <c r="AB181" s="327">
        <f t="shared" si="30"/>
        <v>10</v>
      </c>
      <c r="AC181" s="198">
        <v>3.1823999999999998E-2</v>
      </c>
      <c r="AD181" s="197">
        <v>7.0000000000000007E-2</v>
      </c>
      <c r="AE181" s="198">
        <f t="shared" si="4"/>
        <v>0.31823999999999997</v>
      </c>
      <c r="AF181" s="322">
        <f t="shared" si="28"/>
        <v>10</v>
      </c>
      <c r="AG181" s="323">
        <v>10</v>
      </c>
      <c r="AH181" s="304">
        <v>5</v>
      </c>
      <c r="AI181" s="305">
        <f t="shared" si="6"/>
        <v>0.31823999999999997</v>
      </c>
      <c r="AJ181" s="306">
        <f t="shared" si="7"/>
        <v>0.31823999999999997</v>
      </c>
      <c r="AK181" s="198">
        <f>IFERROR(VLOOKUP(J181,Аркуш4!O:Q,2,FALSE),0)</f>
        <v>0</v>
      </c>
      <c r="AL181" s="198">
        <f>IFERROR(VLOOKUP(J181,Аркуш4!O:Q,3,FALSE),0)</f>
        <v>0</v>
      </c>
      <c r="AM181" s="307" t="str">
        <f>IFERROR(VLOOKUP(J181,Аркуш4!S:T,2,FALSE),"")</f>
        <v/>
      </c>
      <c r="AN181" s="317"/>
      <c r="AO181" s="309"/>
      <c r="AP181" s="310"/>
      <c r="AQ181" s="311"/>
      <c r="AR181" s="198">
        <f>IFERROR(VLOOKUP(J181,Аркуш4!H:M,3,FALSE),0)</f>
        <v>0</v>
      </c>
      <c r="AS181" s="198">
        <f>IFERROR(VLOOKUP(J181,Аркуш4!H:M,4,FALSE),0)</f>
        <v>1</v>
      </c>
      <c r="AT181" s="198">
        <f>IFERROR(VLOOKUP(J181,Аркуш4!H:M,5,FALSE),0)</f>
        <v>2</v>
      </c>
      <c r="AU181" s="198">
        <f t="shared" si="8"/>
        <v>9.5472000000000001E-2</v>
      </c>
      <c r="AV181" s="143">
        <f t="shared" si="9"/>
        <v>9.5472000000000001E-2</v>
      </c>
    </row>
    <row r="182" spans="1:48" ht="46.5" hidden="1" customHeight="1" x14ac:dyDescent="0.2">
      <c r="A182" s="11"/>
      <c r="B182" s="25" t="s">
        <v>3780</v>
      </c>
      <c r="C182" s="26"/>
      <c r="D182" s="195"/>
      <c r="E182" s="196">
        <f t="shared" si="0"/>
        <v>0</v>
      </c>
      <c r="F182" s="26"/>
      <c r="G182" s="26"/>
      <c r="H182" s="26" t="s">
        <v>2546</v>
      </c>
      <c r="I182" s="26"/>
      <c r="J182" s="52">
        <v>222</v>
      </c>
      <c r="K182" s="27">
        <v>284</v>
      </c>
      <c r="L182" s="298">
        <v>7041</v>
      </c>
      <c r="M182" s="26" t="s">
        <v>3781</v>
      </c>
      <c r="N182" s="26"/>
      <c r="O182" s="26" t="s">
        <v>3782</v>
      </c>
      <c r="P182" s="26" t="s">
        <v>3362</v>
      </c>
      <c r="Q182" s="299">
        <f t="shared" si="1"/>
        <v>5</v>
      </c>
      <c r="R182" s="26">
        <f t="shared" si="2"/>
        <v>0.90999999999999992</v>
      </c>
      <c r="S182" s="26"/>
      <c r="T182" s="30">
        <v>5</v>
      </c>
      <c r="U182" s="27" t="str">
        <f>VLOOKUP(J182,Аркуш4!V:W,2,FALSE)</f>
        <v>Фільтрація</v>
      </c>
      <c r="V182" s="27">
        <v>6</v>
      </c>
      <c r="W182" s="329"/>
      <c r="X182" s="199" t="s">
        <v>3564</v>
      </c>
      <c r="Y182" s="199" t="s">
        <v>3564</v>
      </c>
      <c r="Z182" s="199">
        <v>1</v>
      </c>
      <c r="AA182" s="302">
        <f>IFERROR(VLOOKUP(J182,Аркуш4!H:M,6,FALSE),0)</f>
        <v>9</v>
      </c>
      <c r="AB182" s="327">
        <f t="shared" si="30"/>
        <v>5</v>
      </c>
      <c r="AC182" s="198">
        <v>9.3600000000000003E-2</v>
      </c>
      <c r="AD182" s="197">
        <v>0.182</v>
      </c>
      <c r="AE182" s="198">
        <f t="shared" si="4"/>
        <v>0.46800000000000003</v>
      </c>
      <c r="AF182" s="322">
        <f t="shared" si="28"/>
        <v>5</v>
      </c>
      <c r="AG182" s="323">
        <v>5</v>
      </c>
      <c r="AH182" s="304">
        <v>5</v>
      </c>
      <c r="AI182" s="305">
        <f t="shared" si="6"/>
        <v>0.46800000000000003</v>
      </c>
      <c r="AJ182" s="306">
        <f t="shared" si="7"/>
        <v>0.46800000000000003</v>
      </c>
      <c r="AK182" s="198">
        <f>IFERROR(VLOOKUP(J182,Аркуш4!O:Q,2,FALSE),0)</f>
        <v>2</v>
      </c>
      <c r="AL182" s="198">
        <f>IFERROR(VLOOKUP(J182,Аркуш4!O:Q,3,FALSE),0)</f>
        <v>4</v>
      </c>
      <c r="AM182" s="307" t="str">
        <f>IFERROR(VLOOKUP(J182,Аркуш4!S:T,2,FALSE),"")</f>
        <v/>
      </c>
      <c r="AN182" s="312">
        <v>5</v>
      </c>
      <c r="AO182" s="309"/>
      <c r="AP182" s="310"/>
      <c r="AQ182" s="311"/>
      <c r="AR182" s="198">
        <f>IFERROR(VLOOKUP(J182,Аркуш4!H:M,3,FALSE),0)</f>
        <v>0</v>
      </c>
      <c r="AS182" s="198">
        <f>IFERROR(VLOOKUP(J182,Аркуш4!H:M,4,FALSE),0)</f>
        <v>1</v>
      </c>
      <c r="AT182" s="198">
        <f>IFERROR(VLOOKUP(J182,Аркуш4!H:M,5,FALSE),0)</f>
        <v>3</v>
      </c>
      <c r="AU182" s="198">
        <f t="shared" si="8"/>
        <v>0.93600000000000005</v>
      </c>
      <c r="AV182" s="143">
        <f t="shared" si="9"/>
        <v>0.84240000000000004</v>
      </c>
    </row>
    <row r="183" spans="1:48" ht="46.5" hidden="1" customHeight="1" x14ac:dyDescent="0.2">
      <c r="A183" s="11"/>
      <c r="B183" s="25" t="s">
        <v>3783</v>
      </c>
      <c r="C183" s="26"/>
      <c r="D183" s="195">
        <f>VLOOKUP(J183,Аркуш4!Y:Z,2,FALSE)</f>
        <v>4</v>
      </c>
      <c r="E183" s="196">
        <f t="shared" si="0"/>
        <v>1.4352E-2</v>
      </c>
      <c r="F183" s="26"/>
      <c r="G183" s="26"/>
      <c r="H183" s="26" t="s">
        <v>2538</v>
      </c>
      <c r="I183" s="26" t="s">
        <v>3784</v>
      </c>
      <c r="J183" s="27">
        <v>170881</v>
      </c>
      <c r="K183" s="27">
        <v>50</v>
      </c>
      <c r="L183" s="27">
        <v>95</v>
      </c>
      <c r="M183" s="27">
        <v>56268</v>
      </c>
      <c r="N183" s="26"/>
      <c r="O183" s="26" t="s">
        <v>3433</v>
      </c>
      <c r="P183" s="26" t="s">
        <v>2540</v>
      </c>
      <c r="Q183" s="299">
        <f t="shared" si="1"/>
        <v>24</v>
      </c>
      <c r="R183" s="26">
        <f t="shared" si="2"/>
        <v>7.5999999999999998E-2</v>
      </c>
      <c r="S183" s="26"/>
      <c r="T183" s="30">
        <v>4</v>
      </c>
      <c r="U183" s="27" t="str">
        <f>VLOOKUP(J183,Аркуш4!V:W,2,FALSE)</f>
        <v>Відпочинок</v>
      </c>
      <c r="V183" s="27"/>
      <c r="W183" s="329"/>
      <c r="X183" s="199" t="s">
        <v>3564</v>
      </c>
      <c r="Y183" s="199" t="s">
        <v>3564</v>
      </c>
      <c r="Z183" s="199">
        <v>6</v>
      </c>
      <c r="AA183" s="302">
        <f>IFERROR(VLOOKUP(J183,Аркуш4!H:M,6,FALSE),0)</f>
        <v>7</v>
      </c>
      <c r="AB183" s="327">
        <f t="shared" si="30"/>
        <v>24</v>
      </c>
      <c r="AC183" s="198">
        <v>3.588E-3</v>
      </c>
      <c r="AD183" s="197">
        <v>1.9E-2</v>
      </c>
      <c r="AE183" s="198">
        <f t="shared" si="4"/>
        <v>8.6111999999999994E-2</v>
      </c>
      <c r="AF183" s="322">
        <f t="shared" si="28"/>
        <v>20</v>
      </c>
      <c r="AG183" s="328">
        <v>24</v>
      </c>
      <c r="AH183" s="304">
        <v>4</v>
      </c>
      <c r="AI183" s="305">
        <f t="shared" si="6"/>
        <v>7.1760000000000004E-2</v>
      </c>
      <c r="AJ183" s="306">
        <f t="shared" si="7"/>
        <v>8.6111999999999994E-2</v>
      </c>
      <c r="AK183" s="198">
        <f>IFERROR(VLOOKUP(J183,Аркуш4!O:Q,2,FALSE),0)</f>
        <v>0</v>
      </c>
      <c r="AL183" s="198">
        <f>IFERROR(VLOOKUP(J183,Аркуш4!O:Q,3,FALSE),0)</f>
        <v>0</v>
      </c>
      <c r="AM183" s="307">
        <f>IFERROR(VLOOKUP(J183,Аркуш4!S:T,2,FALSE),"")</f>
        <v>4.91</v>
      </c>
      <c r="AN183" s="317"/>
      <c r="AO183" s="309"/>
      <c r="AP183" s="310"/>
      <c r="AQ183" s="311"/>
      <c r="AR183" s="198">
        <f>IFERROR(VLOOKUP(J183,Аркуш4!H:M,3,FALSE),0)</f>
        <v>1</v>
      </c>
      <c r="AS183" s="198">
        <f>IFERROR(VLOOKUP(J183,Аркуш4!H:M,4,FALSE),0)</f>
        <v>3</v>
      </c>
      <c r="AT183" s="198">
        <f>IFERROR(VLOOKUP(J183,Аркуш4!H:M,5,FALSE),0)</f>
        <v>2</v>
      </c>
      <c r="AU183" s="198">
        <f t="shared" si="8"/>
        <v>2.1527999999999999E-2</v>
      </c>
      <c r="AV183" s="143">
        <f t="shared" si="9"/>
        <v>2.5115999999999999E-2</v>
      </c>
    </row>
    <row r="184" spans="1:48" ht="46.5" customHeight="1" x14ac:dyDescent="0.2">
      <c r="A184" s="11"/>
      <c r="B184" s="25" t="s">
        <v>2577</v>
      </c>
      <c r="C184" s="26"/>
      <c r="D184" s="195">
        <f>VLOOKUP(J184,Аркуш4!Y:Z,2,FALSE)</f>
        <v>148</v>
      </c>
      <c r="E184" s="196">
        <f t="shared" si="0"/>
        <v>0.1147</v>
      </c>
      <c r="F184" s="26" t="s">
        <v>2624</v>
      </c>
      <c r="G184" s="26"/>
      <c r="H184" s="26" t="s">
        <v>2538</v>
      </c>
      <c r="I184" s="26" t="s">
        <v>2578</v>
      </c>
      <c r="J184" s="27">
        <v>167001</v>
      </c>
      <c r="K184" s="27">
        <v>82</v>
      </c>
      <c r="L184" s="27">
        <v>63</v>
      </c>
      <c r="M184" s="27">
        <v>59661</v>
      </c>
      <c r="N184" s="26"/>
      <c r="O184" s="26" t="s">
        <v>3433</v>
      </c>
      <c r="P184" s="26" t="s">
        <v>2540</v>
      </c>
      <c r="Q184" s="299">
        <f t="shared" si="1"/>
        <v>96</v>
      </c>
      <c r="R184" s="26">
        <f t="shared" si="2"/>
        <v>6.4000000000000001E-2</v>
      </c>
      <c r="S184" s="26"/>
      <c r="T184" s="30">
        <v>4</v>
      </c>
      <c r="U184" s="27" t="str">
        <f>VLOOKUP(J184,Аркуш4!V:W,2,FALSE)</f>
        <v>Відпочинок</v>
      </c>
      <c r="V184" s="27">
        <v>11</v>
      </c>
      <c r="W184" s="329"/>
      <c r="X184" s="199" t="s">
        <v>3564</v>
      </c>
      <c r="Y184" s="199" t="s">
        <v>3564</v>
      </c>
      <c r="Z184" s="199">
        <v>24</v>
      </c>
      <c r="AA184" s="302">
        <f>IFERROR(VLOOKUP(J184,Аркуш4!H:M,6,FALSE),0)</f>
        <v>58</v>
      </c>
      <c r="AB184" s="327">
        <f t="shared" si="30"/>
        <v>96</v>
      </c>
      <c r="AC184" s="198">
        <v>7.7499999999999997E-4</v>
      </c>
      <c r="AD184" s="197">
        <v>1.6E-2</v>
      </c>
      <c r="AE184" s="198">
        <f t="shared" si="4"/>
        <v>7.4399999999999994E-2</v>
      </c>
      <c r="AF184" s="324">
        <f t="shared" si="28"/>
        <v>0</v>
      </c>
      <c r="AG184" s="328">
        <v>0</v>
      </c>
      <c r="AH184" s="304">
        <v>0</v>
      </c>
      <c r="AI184" s="305">
        <f t="shared" si="6"/>
        <v>0</v>
      </c>
      <c r="AJ184" s="306">
        <f t="shared" si="7"/>
        <v>0</v>
      </c>
      <c r="AK184" s="198">
        <f>IFERROR(VLOOKUP(J184,Аркуш4!O:Q,2,FALSE),0)</f>
        <v>6</v>
      </c>
      <c r="AL184" s="198">
        <f>IFERROR(VLOOKUP(J184,Аркуш4!O:Q,3,FALSE),0)</f>
        <v>5</v>
      </c>
      <c r="AM184" s="307" t="str">
        <f>IFERROR(VLOOKUP(J184,Аркуш4!S:T,2,FALSE),"")</f>
        <v/>
      </c>
      <c r="AN184" s="317"/>
      <c r="AO184" s="309"/>
      <c r="AP184" s="310"/>
      <c r="AQ184" s="311"/>
      <c r="AR184" s="198">
        <f>IFERROR(VLOOKUP(J184,Аркуш4!H:M,3,FALSE),0)</f>
        <v>15</v>
      </c>
      <c r="AS184" s="198">
        <f>IFERROR(VLOOKUP(J184,Аркуш4!H:M,4,FALSE),0)</f>
        <v>14</v>
      </c>
      <c r="AT184" s="198">
        <f>IFERROR(VLOOKUP(J184,Аркуш4!H:M,5,FALSE),0)</f>
        <v>36</v>
      </c>
      <c r="AU184" s="198">
        <f t="shared" si="8"/>
        <v>5.8900000000000001E-2</v>
      </c>
      <c r="AV184" s="143">
        <f t="shared" si="9"/>
        <v>4.4949999999999997E-2</v>
      </c>
    </row>
    <row r="185" spans="1:48" ht="46.5" hidden="1" customHeight="1" x14ac:dyDescent="0.2">
      <c r="A185" s="11"/>
      <c r="B185" s="25" t="s">
        <v>3785</v>
      </c>
      <c r="C185" s="26"/>
      <c r="D185" s="195">
        <f>VLOOKUP(J185,Аркуш4!Y:Z,2,FALSE)</f>
        <v>13</v>
      </c>
      <c r="E185" s="196">
        <f t="shared" si="0"/>
        <v>5.6784000000000001E-2</v>
      </c>
      <c r="F185" s="26"/>
      <c r="G185" s="26"/>
      <c r="H185" s="26" t="s">
        <v>2538</v>
      </c>
      <c r="I185" s="26" t="s">
        <v>3786</v>
      </c>
      <c r="J185" s="27">
        <v>167624</v>
      </c>
      <c r="K185" s="27">
        <v>23</v>
      </c>
      <c r="L185" s="27">
        <v>69</v>
      </c>
      <c r="M185" s="103">
        <v>59469</v>
      </c>
      <c r="N185" s="26"/>
      <c r="O185" s="26" t="s">
        <v>3433</v>
      </c>
      <c r="P185" s="26" t="s">
        <v>2540</v>
      </c>
      <c r="Q185" s="299">
        <f t="shared" si="1"/>
        <v>48</v>
      </c>
      <c r="R185" s="26">
        <f t="shared" si="2"/>
        <v>0.188</v>
      </c>
      <c r="S185" s="26"/>
      <c r="T185" s="30">
        <v>4</v>
      </c>
      <c r="U185" s="27" t="str">
        <f>VLOOKUP(J185,Аркуш4!V:W,2,FALSE)</f>
        <v>Дитячі</v>
      </c>
      <c r="V185" s="27">
        <v>6</v>
      </c>
      <c r="W185" s="329"/>
      <c r="X185" s="199" t="s">
        <v>3564</v>
      </c>
      <c r="Y185" s="199" t="s">
        <v>3564</v>
      </c>
      <c r="Z185" s="199">
        <v>12</v>
      </c>
      <c r="AA185" s="302">
        <f>IFERROR(VLOOKUP(J185,Аркуш4!H:M,6,FALSE),0)</f>
        <v>17</v>
      </c>
      <c r="AB185" s="327">
        <f t="shared" si="30"/>
        <v>48</v>
      </c>
      <c r="AC185" s="198">
        <v>4.3680000000000004E-3</v>
      </c>
      <c r="AD185" s="197">
        <v>4.7E-2</v>
      </c>
      <c r="AE185" s="198">
        <f t="shared" si="4"/>
        <v>0.20966400000000002</v>
      </c>
      <c r="AF185" s="322">
        <f t="shared" si="28"/>
        <v>41</v>
      </c>
      <c r="AG185" s="340">
        <v>48</v>
      </c>
      <c r="AH185" s="304">
        <v>4</v>
      </c>
      <c r="AI185" s="305">
        <f t="shared" si="6"/>
        <v>0.17908800000000002</v>
      </c>
      <c r="AJ185" s="306">
        <f t="shared" si="7"/>
        <v>0.20966400000000002</v>
      </c>
      <c r="AK185" s="198">
        <f>IFERROR(VLOOKUP(J185,Аркуш4!O:Q,2,FALSE),0)</f>
        <v>2</v>
      </c>
      <c r="AL185" s="198">
        <f>IFERROR(VLOOKUP(J185,Аркуш4!O:Q,3,FALSE),0)</f>
        <v>4</v>
      </c>
      <c r="AM185" s="307">
        <f>IFERROR(VLOOKUP(J185,Аркуш4!S:T,2,FALSE),"")</f>
        <v>7.8</v>
      </c>
      <c r="AN185" s="317"/>
      <c r="AO185" s="309"/>
      <c r="AP185" s="310"/>
      <c r="AQ185" s="311"/>
      <c r="AR185" s="198">
        <f>IFERROR(VLOOKUP(J185,Аркуш4!H:M,3,FALSE),0)</f>
        <v>10</v>
      </c>
      <c r="AS185" s="198">
        <f>IFERROR(VLOOKUP(J185,Аркуш4!H:M,4,FALSE),0)</f>
        <v>5</v>
      </c>
      <c r="AT185" s="198">
        <f>IFERROR(VLOOKUP(J185,Аркуш4!H:M,5,FALSE),0)</f>
        <v>13</v>
      </c>
      <c r="AU185" s="198">
        <f t="shared" si="8"/>
        <v>0.14851200000000001</v>
      </c>
      <c r="AV185" s="143">
        <f t="shared" si="9"/>
        <v>7.4256000000000003E-2</v>
      </c>
    </row>
    <row r="186" spans="1:48" ht="46.5" hidden="1" customHeight="1" x14ac:dyDescent="0.2">
      <c r="A186" s="11"/>
      <c r="B186" s="25" t="s">
        <v>3787</v>
      </c>
      <c r="C186" s="26"/>
      <c r="D186" s="195">
        <f>VLOOKUP(J186,Аркуш4!Y:Z,2,FALSE)</f>
        <v>15</v>
      </c>
      <c r="E186" s="196">
        <f t="shared" si="0"/>
        <v>0.13499999999999998</v>
      </c>
      <c r="F186" s="26" t="s">
        <v>2624</v>
      </c>
      <c r="G186" s="26"/>
      <c r="H186" s="26" t="s">
        <v>2538</v>
      </c>
      <c r="I186" s="26" t="s">
        <v>3788</v>
      </c>
      <c r="J186" s="27">
        <v>167839</v>
      </c>
      <c r="K186" s="27">
        <v>39</v>
      </c>
      <c r="L186" s="27">
        <v>90</v>
      </c>
      <c r="M186" s="27">
        <v>59623</v>
      </c>
      <c r="N186" s="26"/>
      <c r="O186" s="26" t="s">
        <v>3433</v>
      </c>
      <c r="P186" s="26" t="s">
        <v>2540</v>
      </c>
      <c r="Q186" s="299">
        <f t="shared" si="1"/>
        <v>24</v>
      </c>
      <c r="R186" s="26">
        <f t="shared" si="2"/>
        <v>0.124</v>
      </c>
      <c r="S186" s="26"/>
      <c r="T186" s="30">
        <v>4</v>
      </c>
      <c r="U186" s="27" t="str">
        <f>VLOOKUP(J186,Аркуш4!V:W,2,FALSE)</f>
        <v>Туризм</v>
      </c>
      <c r="V186" s="27">
        <v>14</v>
      </c>
      <c r="W186" s="329"/>
      <c r="X186" s="199" t="s">
        <v>3564</v>
      </c>
      <c r="Y186" s="199" t="s">
        <v>3564</v>
      </c>
      <c r="Z186" s="199">
        <v>6</v>
      </c>
      <c r="AA186" s="302">
        <f>IFERROR(VLOOKUP(J186,Аркуш4!H:M,6,FALSE),0)</f>
        <v>14</v>
      </c>
      <c r="AB186" s="327">
        <f t="shared" si="30"/>
        <v>24</v>
      </c>
      <c r="AC186" s="198">
        <v>8.9999999999999993E-3</v>
      </c>
      <c r="AD186" s="197">
        <v>3.1E-2</v>
      </c>
      <c r="AE186" s="198">
        <f t="shared" si="4"/>
        <v>0.21599999999999997</v>
      </c>
      <c r="AF186" s="322">
        <f t="shared" si="28"/>
        <v>24</v>
      </c>
      <c r="AG186" s="323">
        <v>24</v>
      </c>
      <c r="AH186" s="304">
        <v>4</v>
      </c>
      <c r="AI186" s="305">
        <f t="shared" si="6"/>
        <v>0.21599999999999997</v>
      </c>
      <c r="AJ186" s="306">
        <f t="shared" si="7"/>
        <v>0.21599999999999997</v>
      </c>
      <c r="AK186" s="198">
        <f>IFERROR(VLOOKUP(J186,Аркуш4!O:Q,2,FALSE),0)</f>
        <v>10</v>
      </c>
      <c r="AL186" s="198">
        <f>IFERROR(VLOOKUP(J186,Аркуш4!O:Q,3,FALSE),0)</f>
        <v>6</v>
      </c>
      <c r="AM186" s="307">
        <f>IFERROR(VLOOKUP(J186,Аркуш4!S:T,2,FALSE),"")</f>
        <v>5.31</v>
      </c>
      <c r="AN186" s="317"/>
      <c r="AO186" s="309"/>
      <c r="AP186" s="310"/>
      <c r="AQ186" s="311"/>
      <c r="AR186" s="198">
        <f>IFERROR(VLOOKUP(J186,Аркуш4!H:M,3,FALSE),0)</f>
        <v>8</v>
      </c>
      <c r="AS186" s="198">
        <f>IFERROR(VLOOKUP(J186,Аркуш4!H:M,4,FALSE),0)</f>
        <v>4</v>
      </c>
      <c r="AT186" s="198">
        <f>IFERROR(VLOOKUP(J186,Аркуш4!H:M,5,FALSE),0)</f>
        <v>2</v>
      </c>
      <c r="AU186" s="198">
        <f t="shared" si="8"/>
        <v>0.26999999999999996</v>
      </c>
      <c r="AV186" s="143">
        <f t="shared" si="9"/>
        <v>0.126</v>
      </c>
    </row>
    <row r="187" spans="1:48" ht="46.5" hidden="1" customHeight="1" x14ac:dyDescent="0.2">
      <c r="A187" s="11"/>
      <c r="B187" s="25" t="s">
        <v>3789</v>
      </c>
      <c r="C187" s="26"/>
      <c r="D187" s="195">
        <f>VLOOKUP(J187,Аркуш4!Y:Z,2,FALSE)</f>
        <v>1</v>
      </c>
      <c r="E187" s="196">
        <f t="shared" si="0"/>
        <v>0.23832829999999999</v>
      </c>
      <c r="F187" s="26"/>
      <c r="G187" s="26"/>
      <c r="H187" s="26" t="s">
        <v>2538</v>
      </c>
      <c r="I187" s="26" t="s">
        <v>3790</v>
      </c>
      <c r="J187" s="27">
        <v>171966</v>
      </c>
      <c r="K187" s="27">
        <v>61</v>
      </c>
      <c r="L187" s="298">
        <v>8709</v>
      </c>
      <c r="M187" s="27">
        <v>28426</v>
      </c>
      <c r="N187" s="26"/>
      <c r="O187" s="26" t="s">
        <v>3563</v>
      </c>
      <c r="P187" s="26" t="s">
        <v>2540</v>
      </c>
      <c r="Q187" s="299">
        <f t="shared" si="1"/>
        <v>4</v>
      </c>
      <c r="R187" s="26">
        <f t="shared" si="2"/>
        <v>0.95199999999999996</v>
      </c>
      <c r="S187" s="26"/>
      <c r="T187" s="30">
        <v>4</v>
      </c>
      <c r="U187" s="27" t="str">
        <f>VLOOKUP(J187,Аркуш4!V:W,2,FALSE)</f>
        <v>Спа-Джакузі</v>
      </c>
      <c r="V187" s="27">
        <v>2</v>
      </c>
      <c r="W187" s="329"/>
      <c r="X187" s="199" t="s">
        <v>3564</v>
      </c>
      <c r="Y187" s="199" t="s">
        <v>3564</v>
      </c>
      <c r="Z187" s="199">
        <v>1</v>
      </c>
      <c r="AA187" s="302">
        <f>IFERROR(VLOOKUP(J187,Аркуш4!H:M,6,FALSE),0)</f>
        <v>4</v>
      </c>
      <c r="AB187" s="327">
        <f t="shared" si="30"/>
        <v>4</v>
      </c>
      <c r="AC187" s="198">
        <v>0.23832829999999999</v>
      </c>
      <c r="AD187" s="197">
        <v>0.23799999999999999</v>
      </c>
      <c r="AE187" s="198">
        <f t="shared" si="4"/>
        <v>0.95331319999999997</v>
      </c>
      <c r="AF187" s="322">
        <f t="shared" si="28"/>
        <v>4</v>
      </c>
      <c r="AG187" s="323">
        <v>4</v>
      </c>
      <c r="AH187" s="304">
        <v>4</v>
      </c>
      <c r="AI187" s="305">
        <f t="shared" si="6"/>
        <v>0.95331319999999997</v>
      </c>
      <c r="AJ187" s="306">
        <f t="shared" si="7"/>
        <v>0.95331319999999997</v>
      </c>
      <c r="AK187" s="198">
        <f>IFERROR(VLOOKUP(J187,Аркуш4!O:Q,2,FALSE),0)</f>
        <v>0</v>
      </c>
      <c r="AL187" s="198">
        <f>IFERROR(VLOOKUP(J187,Аркуш4!O:Q,3,FALSE),0)</f>
        <v>2</v>
      </c>
      <c r="AM187" s="307" t="str">
        <f>IFERROR(VLOOKUP(J187,Аркуш4!S:T,2,FALSE),"")</f>
        <v/>
      </c>
      <c r="AN187" s="317"/>
      <c r="AO187" s="309"/>
      <c r="AP187" s="310"/>
      <c r="AQ187" s="311"/>
      <c r="AR187" s="198">
        <f>IFERROR(VLOOKUP(J187,Аркуш4!H:M,3,FALSE),0)</f>
        <v>0</v>
      </c>
      <c r="AS187" s="198">
        <f>IFERROR(VLOOKUP(J187,Аркуш4!H:M,4,FALSE),0)</f>
        <v>0</v>
      </c>
      <c r="AT187" s="198">
        <f>IFERROR(VLOOKUP(J187,Аркуш4!H:M,5,FALSE),0)</f>
        <v>0</v>
      </c>
      <c r="AU187" s="198">
        <f t="shared" si="8"/>
        <v>0.47665659999999999</v>
      </c>
      <c r="AV187" s="143">
        <f t="shared" si="9"/>
        <v>0.95331319999999997</v>
      </c>
    </row>
    <row r="188" spans="1:48" ht="46.5" hidden="1" customHeight="1" x14ac:dyDescent="0.2">
      <c r="A188" s="11"/>
      <c r="B188" s="25" t="s">
        <v>3791</v>
      </c>
      <c r="C188" s="26"/>
      <c r="D188" s="195">
        <f>VLOOKUP(J188,Аркуш4!Y:Z,2,FALSE)</f>
        <v>25</v>
      </c>
      <c r="E188" s="196">
        <f t="shared" si="0"/>
        <v>8.4525000000000003E-2</v>
      </c>
      <c r="F188" s="26"/>
      <c r="G188" s="26"/>
      <c r="H188" s="26" t="s">
        <v>2538</v>
      </c>
      <c r="I188" s="26" t="s">
        <v>3792</v>
      </c>
      <c r="J188" s="27">
        <v>169521</v>
      </c>
      <c r="K188" s="27">
        <v>30</v>
      </c>
      <c r="L188" s="27">
        <v>85</v>
      </c>
      <c r="M188" s="27">
        <v>51116</v>
      </c>
      <c r="N188" s="26"/>
      <c r="O188" s="26" t="s">
        <v>3433</v>
      </c>
      <c r="P188" s="26" t="s">
        <v>2540</v>
      </c>
      <c r="Q188" s="299">
        <f t="shared" si="1"/>
        <v>32</v>
      </c>
      <c r="R188" s="26">
        <f t="shared" si="2"/>
        <v>0.13200000000000001</v>
      </c>
      <c r="S188" s="26"/>
      <c r="T188" s="30">
        <v>4</v>
      </c>
      <c r="U188" s="27" t="str">
        <f>VLOOKUP(J188,Аркуш4!V:W,2,FALSE)</f>
        <v>Дитячі</v>
      </c>
      <c r="V188" s="27">
        <v>36</v>
      </c>
      <c r="W188" s="329"/>
      <c r="X188" s="199" t="s">
        <v>3564</v>
      </c>
      <c r="Y188" s="199" t="s">
        <v>3564</v>
      </c>
      <c r="Z188" s="199">
        <v>8</v>
      </c>
      <c r="AA188" s="302">
        <f>IFERROR(VLOOKUP(J188,Аркуш4!H:M,6,FALSE),0)</f>
        <v>18</v>
      </c>
      <c r="AB188" s="327">
        <f t="shared" si="30"/>
        <v>32</v>
      </c>
      <c r="AC188" s="198">
        <v>3.3809999999999999E-3</v>
      </c>
      <c r="AD188" s="197">
        <v>3.3000000000000002E-2</v>
      </c>
      <c r="AE188" s="198">
        <f t="shared" si="4"/>
        <v>0.108192</v>
      </c>
      <c r="AF188" s="322">
        <f t="shared" si="28"/>
        <v>32</v>
      </c>
      <c r="AG188" s="323">
        <v>32</v>
      </c>
      <c r="AH188" s="304">
        <v>4</v>
      </c>
      <c r="AI188" s="305">
        <f t="shared" si="6"/>
        <v>0.108192</v>
      </c>
      <c r="AJ188" s="306">
        <f t="shared" si="7"/>
        <v>0.108192</v>
      </c>
      <c r="AK188" s="198">
        <f>IFERROR(VLOOKUP(J188,Аркуш4!O:Q,2,FALSE),0)</f>
        <v>28</v>
      </c>
      <c r="AL188" s="198">
        <f>IFERROR(VLOOKUP(J188,Аркуш4!O:Q,3,FALSE),0)</f>
        <v>9</v>
      </c>
      <c r="AM188" s="307">
        <f>IFERROR(VLOOKUP(J188,Аркуш4!S:T,2,FALSE),"")</f>
        <v>8.17</v>
      </c>
      <c r="AN188" s="317"/>
      <c r="AO188" s="309"/>
      <c r="AP188" s="310"/>
      <c r="AQ188" s="311"/>
      <c r="AR188" s="198">
        <f>IFERROR(VLOOKUP(J188,Аркуш4!H:M,3,FALSE),0)</f>
        <v>7</v>
      </c>
      <c r="AS188" s="198">
        <f>IFERROR(VLOOKUP(J188,Аркуш4!H:M,4,FALSE),0)</f>
        <v>5</v>
      </c>
      <c r="AT188" s="198">
        <f>IFERROR(VLOOKUP(J188,Аркуш4!H:M,5,FALSE),0)</f>
        <v>3</v>
      </c>
      <c r="AU188" s="198">
        <f t="shared" si="8"/>
        <v>0.175812</v>
      </c>
      <c r="AV188" s="143">
        <f t="shared" si="9"/>
        <v>6.0857999999999995E-2</v>
      </c>
    </row>
    <row r="189" spans="1:48" ht="46.5" hidden="1" customHeight="1" x14ac:dyDescent="0.2">
      <c r="A189" s="11"/>
      <c r="B189" s="25" t="s">
        <v>3793</v>
      </c>
      <c r="C189" s="26"/>
      <c r="D189" s="195"/>
      <c r="E189" s="196">
        <f t="shared" si="0"/>
        <v>0</v>
      </c>
      <c r="F189" s="26"/>
      <c r="G189" s="26"/>
      <c r="H189" s="26" t="s">
        <v>2538</v>
      </c>
      <c r="I189" s="26"/>
      <c r="J189" s="27">
        <v>172639</v>
      </c>
      <c r="K189" s="27">
        <v>41</v>
      </c>
      <c r="L189" s="298">
        <v>8967</v>
      </c>
      <c r="M189" s="27">
        <v>28442</v>
      </c>
      <c r="N189" s="27">
        <v>1</v>
      </c>
      <c r="O189" s="26" t="s">
        <v>3446</v>
      </c>
      <c r="P189" s="26" t="s">
        <v>2540</v>
      </c>
      <c r="Q189" s="299">
        <f t="shared" si="1"/>
        <v>4</v>
      </c>
      <c r="R189" s="26">
        <f t="shared" si="2"/>
        <v>1.1439999999999999</v>
      </c>
      <c r="S189" s="26"/>
      <c r="T189" s="30">
        <v>4</v>
      </c>
      <c r="U189" s="27" t="str">
        <f>VLOOKUP(J189,Аркуш4!V:W,2,FALSE)</f>
        <v>Спа-Джакузі</v>
      </c>
      <c r="V189" s="27"/>
      <c r="W189" s="329"/>
      <c r="X189" s="199" t="s">
        <v>3564</v>
      </c>
      <c r="Y189" s="199" t="s">
        <v>3564</v>
      </c>
      <c r="Z189" s="199">
        <v>1</v>
      </c>
      <c r="AA189" s="302">
        <f>IFERROR(VLOOKUP(J189,Аркуш4!H:M,6,FALSE),0)</f>
        <v>2</v>
      </c>
      <c r="AB189" s="327">
        <f t="shared" si="30"/>
        <v>4</v>
      </c>
      <c r="AC189" s="198">
        <v>0.28599999999999998</v>
      </c>
      <c r="AD189" s="197">
        <v>0.28599999999999998</v>
      </c>
      <c r="AE189" s="198">
        <f t="shared" si="4"/>
        <v>1.1439999999999999</v>
      </c>
      <c r="AF189" s="322">
        <f t="shared" si="28"/>
        <v>4</v>
      </c>
      <c r="AG189" s="323">
        <v>4</v>
      </c>
      <c r="AH189" s="304">
        <v>4</v>
      </c>
      <c r="AI189" s="305">
        <f t="shared" si="6"/>
        <v>1.1439999999999999</v>
      </c>
      <c r="AJ189" s="306">
        <f t="shared" si="7"/>
        <v>1.1439999999999999</v>
      </c>
      <c r="AK189" s="198">
        <f>IFERROR(VLOOKUP(J189,Аркуш4!O:Q,2,FALSE),0)</f>
        <v>0</v>
      </c>
      <c r="AL189" s="198">
        <f>IFERROR(VLOOKUP(J189,Аркуш4!O:Q,3,FALSE),0)</f>
        <v>0</v>
      </c>
      <c r="AM189" s="307" t="str">
        <f>IFERROR(VLOOKUP(J189,Аркуш4!S:T,2,FALSE),"")</f>
        <v/>
      </c>
      <c r="AN189" s="317"/>
      <c r="AO189" s="309"/>
      <c r="AP189" s="310"/>
      <c r="AQ189" s="311"/>
      <c r="AR189" s="198">
        <f>IFERROR(VLOOKUP(J189,Аркуш4!H:M,3,FALSE),0)</f>
        <v>1</v>
      </c>
      <c r="AS189" s="198">
        <f>IFERROR(VLOOKUP(J189,Аркуш4!H:M,4,FALSE),0)</f>
        <v>1</v>
      </c>
      <c r="AT189" s="198">
        <f>IFERROR(VLOOKUP(J189,Аркуш4!H:M,5,FALSE),0)</f>
        <v>1</v>
      </c>
      <c r="AU189" s="198">
        <f t="shared" si="8"/>
        <v>0.85799999999999987</v>
      </c>
      <c r="AV189" s="143">
        <f t="shared" si="9"/>
        <v>0.57199999999999995</v>
      </c>
    </row>
    <row r="190" spans="1:48" ht="46.5" hidden="1" customHeight="1" x14ac:dyDescent="0.2">
      <c r="A190" s="11"/>
      <c r="B190" s="25" t="s">
        <v>3794</v>
      </c>
      <c r="C190" s="26"/>
      <c r="D190" s="195">
        <f>VLOOKUP(J190,Аркуш4!Y:Z,2,FALSE)</f>
        <v>2</v>
      </c>
      <c r="E190" s="196">
        <f t="shared" si="0"/>
        <v>0.99809879999999995</v>
      </c>
      <c r="F190" s="26"/>
      <c r="G190" s="26"/>
      <c r="H190" s="26" t="s">
        <v>2538</v>
      </c>
      <c r="I190" s="26"/>
      <c r="J190" s="27">
        <v>172614</v>
      </c>
      <c r="K190" s="27">
        <v>22</v>
      </c>
      <c r="L190" s="298">
        <v>4670</v>
      </c>
      <c r="M190" s="116">
        <v>26732</v>
      </c>
      <c r="N190" s="26"/>
      <c r="O190" s="26" t="s">
        <v>3433</v>
      </c>
      <c r="P190" s="26" t="s">
        <v>2540</v>
      </c>
      <c r="Q190" s="299">
        <f t="shared" si="1"/>
        <v>4</v>
      </c>
      <c r="R190" s="26">
        <f t="shared" si="2"/>
        <v>1.992</v>
      </c>
      <c r="S190" s="26"/>
      <c r="T190" s="30">
        <v>4</v>
      </c>
      <c r="U190" s="27" t="str">
        <f>VLOOKUP(J190,Аркуш4!V:W,2,FALSE)</f>
        <v>Каркасні</v>
      </c>
      <c r="V190" s="27"/>
      <c r="W190" s="335"/>
      <c r="X190" s="197" t="s">
        <v>3564</v>
      </c>
      <c r="Y190" s="197" t="s">
        <v>3564</v>
      </c>
      <c r="Z190" s="197">
        <v>1</v>
      </c>
      <c r="AA190" s="198">
        <f>IFERROR(VLOOKUP(J190,Аркуш4!H:M,6,FALSE),0)</f>
        <v>0</v>
      </c>
      <c r="AB190" s="327">
        <f t="shared" si="30"/>
        <v>4</v>
      </c>
      <c r="AC190" s="198">
        <v>0.49904939999999998</v>
      </c>
      <c r="AD190" s="197">
        <v>0.498</v>
      </c>
      <c r="AE190" s="198">
        <f t="shared" si="4"/>
        <v>1.9961975999999999</v>
      </c>
      <c r="AF190" s="322">
        <f t="shared" si="28"/>
        <v>2</v>
      </c>
      <c r="AG190" s="323">
        <v>2</v>
      </c>
      <c r="AH190" s="304">
        <v>2</v>
      </c>
      <c r="AI190" s="305">
        <f t="shared" si="6"/>
        <v>0.99809879999999995</v>
      </c>
      <c r="AJ190" s="306">
        <f t="shared" si="7"/>
        <v>0.99809879999999995</v>
      </c>
      <c r="AK190" s="198">
        <f>IFERROR(VLOOKUP(J190,Аркуш4!O:Q,2,FALSE),0)</f>
        <v>0</v>
      </c>
      <c r="AL190" s="198">
        <f>IFERROR(VLOOKUP(J190,Аркуш4!O:Q,3,FALSE),0)</f>
        <v>0</v>
      </c>
      <c r="AM190" s="307" t="str">
        <f>IFERROR(VLOOKUP(J190,Аркуш4!S:T,2,FALSE),"")</f>
        <v/>
      </c>
      <c r="AN190" s="317"/>
      <c r="AO190" s="309"/>
      <c r="AP190" s="310"/>
      <c r="AQ190" s="311"/>
      <c r="AR190" s="198">
        <f>IFERROR(VLOOKUP(J190,Аркуш4!H:M,3,FALSE),0)</f>
        <v>3</v>
      </c>
      <c r="AS190" s="198">
        <f>IFERROR(VLOOKUP(J190,Аркуш4!H:M,4,FALSE),0)</f>
        <v>0</v>
      </c>
      <c r="AT190" s="198">
        <f>IFERROR(VLOOKUP(J190,Аркуш4!H:M,5,FALSE),0)</f>
        <v>1</v>
      </c>
      <c r="AU190" s="198">
        <f t="shared" si="8"/>
        <v>1.9961975999999999</v>
      </c>
      <c r="AV190" s="143">
        <f t="shared" si="9"/>
        <v>0</v>
      </c>
    </row>
    <row r="191" spans="1:48" ht="46.5" customHeight="1" x14ac:dyDescent="0.2">
      <c r="A191" s="11"/>
      <c r="B191" s="25" t="s">
        <v>2579</v>
      </c>
      <c r="C191" s="26"/>
      <c r="D191" s="195">
        <f>VLOOKUP(J191,Аркуш4!Y:Z,2,FALSE)</f>
        <v>3</v>
      </c>
      <c r="E191" s="196">
        <f t="shared" si="0"/>
        <v>1.1705223600000001</v>
      </c>
      <c r="F191" s="26"/>
      <c r="G191" s="26"/>
      <c r="H191" s="26" t="s">
        <v>2538</v>
      </c>
      <c r="I191" s="26" t="s">
        <v>2580</v>
      </c>
      <c r="J191" s="27">
        <v>173395</v>
      </c>
      <c r="K191" s="27">
        <v>43</v>
      </c>
      <c r="L191" s="298">
        <v>7507</v>
      </c>
      <c r="M191" s="27">
        <v>28476</v>
      </c>
      <c r="N191" s="26"/>
      <c r="O191" s="26" t="s">
        <v>3433</v>
      </c>
      <c r="P191" s="26" t="s">
        <v>2540</v>
      </c>
      <c r="Q191" s="299">
        <f t="shared" si="1"/>
        <v>4</v>
      </c>
      <c r="R191" s="26">
        <f t="shared" si="2"/>
        <v>1.212</v>
      </c>
      <c r="S191" s="26"/>
      <c r="T191" s="30">
        <v>4</v>
      </c>
      <c r="U191" s="27" t="str">
        <f>VLOOKUP(J191,Аркуш4!V:W,2,FALSE)</f>
        <v>Спа-Джакузі</v>
      </c>
      <c r="V191" s="27"/>
      <c r="W191" s="329"/>
      <c r="X191" s="199" t="s">
        <v>3564</v>
      </c>
      <c r="Y191" s="199" t="s">
        <v>3564</v>
      </c>
      <c r="Z191" s="199">
        <v>1</v>
      </c>
      <c r="AA191" s="302">
        <f>IFERROR(VLOOKUP(J191,Аркуш4!H:M,6,FALSE),0)</f>
        <v>4</v>
      </c>
      <c r="AB191" s="327">
        <f t="shared" si="30"/>
        <v>4</v>
      </c>
      <c r="AC191" s="198">
        <v>0.39017412000000001</v>
      </c>
      <c r="AD191" s="197">
        <v>0.30299999999999999</v>
      </c>
      <c r="AE191" s="198">
        <f t="shared" si="4"/>
        <v>1.5606964800000001</v>
      </c>
      <c r="AF191" s="322">
        <f t="shared" si="28"/>
        <v>2</v>
      </c>
      <c r="AG191" s="328">
        <v>0</v>
      </c>
      <c r="AH191" s="304">
        <v>0</v>
      </c>
      <c r="AI191" s="305">
        <f t="shared" si="6"/>
        <v>0.78034824000000003</v>
      </c>
      <c r="AJ191" s="306">
        <f t="shared" si="7"/>
        <v>0</v>
      </c>
      <c r="AK191" s="198">
        <f>IFERROR(VLOOKUP(J191,Аркуш4!O:Q,2,FALSE),0)</f>
        <v>0</v>
      </c>
      <c r="AL191" s="198">
        <f>IFERROR(VLOOKUP(J191,Аркуш4!O:Q,3,FALSE),0)</f>
        <v>1</v>
      </c>
      <c r="AM191" s="307" t="str">
        <f>IFERROR(VLOOKUP(J191,Аркуш4!S:T,2,FALSE),"")</f>
        <v/>
      </c>
      <c r="AN191" s="317"/>
      <c r="AO191" s="309"/>
      <c r="AP191" s="310"/>
      <c r="AQ191" s="311"/>
      <c r="AR191" s="198">
        <f>IFERROR(VLOOKUP(J191,Аркуш4!H:M,3,FALSE),0)</f>
        <v>0</v>
      </c>
      <c r="AS191" s="198">
        <f>IFERROR(VLOOKUP(J191,Аркуш4!H:M,4,FALSE),0)</f>
        <v>0</v>
      </c>
      <c r="AT191" s="198">
        <f>IFERROR(VLOOKUP(J191,Аркуш4!H:M,5,FALSE),0)</f>
        <v>1</v>
      </c>
      <c r="AU191" s="198">
        <f t="shared" si="8"/>
        <v>0.78034824000000003</v>
      </c>
      <c r="AV191" s="143">
        <f t="shared" si="9"/>
        <v>1.5606964800000001</v>
      </c>
    </row>
    <row r="192" spans="1:48" ht="46.5" customHeight="1" x14ac:dyDescent="0.2">
      <c r="A192" s="11"/>
      <c r="B192" s="25" t="s">
        <v>2581</v>
      </c>
      <c r="C192" s="26"/>
      <c r="D192" s="195">
        <f>VLOOKUP(J192,Аркуш4!Y:Z,2,FALSE)</f>
        <v>54</v>
      </c>
      <c r="E192" s="196">
        <f t="shared" si="0"/>
        <v>0.31407750000000001</v>
      </c>
      <c r="F192" s="26"/>
      <c r="G192" s="26"/>
      <c r="H192" s="26" t="s">
        <v>2538</v>
      </c>
      <c r="I192" s="26"/>
      <c r="J192" s="27">
        <v>167058</v>
      </c>
      <c r="K192" s="27">
        <v>36</v>
      </c>
      <c r="L192" s="27">
        <v>91</v>
      </c>
      <c r="M192" s="27">
        <v>68610</v>
      </c>
      <c r="N192" s="26"/>
      <c r="O192" s="26" t="s">
        <v>3433</v>
      </c>
      <c r="P192" s="26" t="s">
        <v>2540</v>
      </c>
      <c r="Q192" s="299">
        <f t="shared" si="1"/>
        <v>18</v>
      </c>
      <c r="R192" s="26">
        <f t="shared" si="2"/>
        <v>0.11399999999999999</v>
      </c>
      <c r="S192" s="26"/>
      <c r="T192" s="30">
        <v>3</v>
      </c>
      <c r="U192" s="27" t="str">
        <f>VLOOKUP(J192,Аркуш4!V:W,2,FALSE)</f>
        <v>Аксесуари</v>
      </c>
      <c r="V192" s="27">
        <v>8</v>
      </c>
      <c r="W192" s="329"/>
      <c r="X192" s="199" t="s">
        <v>3564</v>
      </c>
      <c r="Y192" s="199" t="s">
        <v>3564</v>
      </c>
      <c r="Z192" s="199">
        <v>6</v>
      </c>
      <c r="AA192" s="302">
        <f>IFERROR(VLOOKUP(J192,Аркуш4!H:M,6,FALSE),0)</f>
        <v>6</v>
      </c>
      <c r="AB192" s="327">
        <f t="shared" si="30"/>
        <v>18</v>
      </c>
      <c r="AC192" s="198">
        <v>5.8162500000000002E-3</v>
      </c>
      <c r="AD192" s="197">
        <v>3.7999999999999999E-2</v>
      </c>
      <c r="AE192" s="198">
        <f t="shared" si="4"/>
        <v>0.10469250000000001</v>
      </c>
      <c r="AF192" s="324">
        <f t="shared" si="28"/>
        <v>0</v>
      </c>
      <c r="AG192" s="325">
        <v>0</v>
      </c>
      <c r="AH192" s="304">
        <v>0</v>
      </c>
      <c r="AI192" s="305">
        <f t="shared" si="6"/>
        <v>0</v>
      </c>
      <c r="AJ192" s="306">
        <f t="shared" si="7"/>
        <v>0</v>
      </c>
      <c r="AK192" s="198">
        <f>IFERROR(VLOOKUP(J192,Аркуш4!O:Q,2,FALSE),0)</f>
        <v>8</v>
      </c>
      <c r="AL192" s="198">
        <f>IFERROR(VLOOKUP(J192,Аркуш4!O:Q,3,FALSE),0)</f>
        <v>0</v>
      </c>
      <c r="AM192" s="307">
        <f>IFERROR(VLOOKUP(J192,Аркуш4!S:T,2,FALSE),"")</f>
        <v>6.65</v>
      </c>
      <c r="AN192" s="317"/>
      <c r="AO192" s="309"/>
      <c r="AP192" s="310"/>
      <c r="AQ192" s="311"/>
      <c r="AR192" s="198">
        <f>IFERROR(VLOOKUP(J192,Аркуш4!H:M,3,FALSE),0)</f>
        <v>4</v>
      </c>
      <c r="AS192" s="198">
        <f>IFERROR(VLOOKUP(J192,Аркуш4!H:M,4,FALSE),0)</f>
        <v>0</v>
      </c>
      <c r="AT192" s="198">
        <f>IFERROR(VLOOKUP(J192,Аркуш4!H:M,5,FALSE),0)</f>
        <v>3</v>
      </c>
      <c r="AU192" s="198">
        <f t="shared" si="8"/>
        <v>8.7243750000000009E-2</v>
      </c>
      <c r="AV192" s="143">
        <f t="shared" si="9"/>
        <v>3.4897499999999998E-2</v>
      </c>
    </row>
    <row r="193" spans="1:48" ht="46.5" customHeight="1" x14ac:dyDescent="0.2">
      <c r="A193" s="11"/>
      <c r="B193" s="25" t="s">
        <v>2582</v>
      </c>
      <c r="C193" s="26"/>
      <c r="D193" s="195">
        <f>VLOOKUP(J193,Аркуш4!Y:Z,2,FALSE)</f>
        <v>31</v>
      </c>
      <c r="E193" s="196">
        <f t="shared" si="0"/>
        <v>0.32409725</v>
      </c>
      <c r="F193" s="26"/>
      <c r="G193" s="26"/>
      <c r="H193" s="26" t="s">
        <v>2538</v>
      </c>
      <c r="I193" s="26" t="s">
        <v>2583</v>
      </c>
      <c r="J193" s="27">
        <v>167558</v>
      </c>
      <c r="K193" s="27">
        <v>22</v>
      </c>
      <c r="L193" s="27">
        <v>178</v>
      </c>
      <c r="M193" s="27">
        <v>57471</v>
      </c>
      <c r="N193" s="26"/>
      <c r="O193" s="26" t="s">
        <v>3433</v>
      </c>
      <c r="P193" s="26" t="s">
        <v>2540</v>
      </c>
      <c r="Q193" s="299">
        <f t="shared" si="1"/>
        <v>9</v>
      </c>
      <c r="R193" s="26">
        <f t="shared" si="2"/>
        <v>0.11099999999999999</v>
      </c>
      <c r="S193" s="26"/>
      <c r="T193" s="30">
        <v>3</v>
      </c>
      <c r="U193" s="27" t="str">
        <f>VLOOKUP(J193,Аркуш4!V:W,2,FALSE)</f>
        <v>Дитячі</v>
      </c>
      <c r="V193" s="27">
        <v>1</v>
      </c>
      <c r="W193" s="329"/>
      <c r="X193" s="199" t="s">
        <v>3564</v>
      </c>
      <c r="Y193" s="199" t="s">
        <v>3564</v>
      </c>
      <c r="Z193" s="199">
        <v>3</v>
      </c>
      <c r="AA193" s="302">
        <f>IFERROR(VLOOKUP(J193,Аркуш4!H:M,6,FALSE),0)</f>
        <v>17</v>
      </c>
      <c r="AB193" s="327">
        <f t="shared" si="30"/>
        <v>9</v>
      </c>
      <c r="AC193" s="198">
        <v>1.0454750000000001E-2</v>
      </c>
      <c r="AD193" s="197">
        <v>3.6999999999999998E-2</v>
      </c>
      <c r="AE193" s="198">
        <f t="shared" si="4"/>
        <v>9.4092750000000003E-2</v>
      </c>
      <c r="AF193" s="324">
        <f t="shared" si="28"/>
        <v>0</v>
      </c>
      <c r="AG193" s="325">
        <v>0</v>
      </c>
      <c r="AH193" s="304">
        <v>0</v>
      </c>
      <c r="AI193" s="305">
        <f t="shared" si="6"/>
        <v>0</v>
      </c>
      <c r="AJ193" s="306">
        <f t="shared" si="7"/>
        <v>0</v>
      </c>
      <c r="AK193" s="198">
        <f>IFERROR(VLOOKUP(J193,Аркуш4!O:Q,2,FALSE),0)</f>
        <v>0</v>
      </c>
      <c r="AL193" s="198">
        <f>IFERROR(VLOOKUP(J193,Аркуш4!O:Q,3,FALSE),0)</f>
        <v>1</v>
      </c>
      <c r="AM193" s="307" t="str">
        <f>IFERROR(VLOOKUP(J193,Аркуш4!S:T,2,FALSE),"")</f>
        <v/>
      </c>
      <c r="AN193" s="317"/>
      <c r="AO193" s="309"/>
      <c r="AP193" s="310"/>
      <c r="AQ193" s="311"/>
      <c r="AR193" s="198">
        <f>IFERROR(VLOOKUP(J193,Аркуш4!H:M,3,FALSE),0)</f>
        <v>2</v>
      </c>
      <c r="AS193" s="198">
        <f>IFERROR(VLOOKUP(J193,Аркуш4!H:M,4,FALSE),0)</f>
        <v>2</v>
      </c>
      <c r="AT193" s="198">
        <f>IFERROR(VLOOKUP(J193,Аркуш4!H:M,5,FALSE),0)</f>
        <v>5</v>
      </c>
      <c r="AU193" s="198">
        <f t="shared" si="8"/>
        <v>0.1045475</v>
      </c>
      <c r="AV193" s="143">
        <f t="shared" si="9"/>
        <v>0.17773075000000002</v>
      </c>
    </row>
    <row r="194" spans="1:48" ht="46.5" hidden="1" customHeight="1" x14ac:dyDescent="0.2">
      <c r="A194" s="11"/>
      <c r="B194" s="25" t="s">
        <v>3795</v>
      </c>
      <c r="C194" s="26"/>
      <c r="D194" s="195"/>
      <c r="E194" s="196">
        <f t="shared" si="0"/>
        <v>0</v>
      </c>
      <c r="F194" s="26"/>
      <c r="G194" s="333">
        <v>2024</v>
      </c>
      <c r="H194" s="26" t="s">
        <v>2538</v>
      </c>
      <c r="I194" s="26" t="s">
        <v>2881</v>
      </c>
      <c r="J194" s="27">
        <v>170529</v>
      </c>
      <c r="K194" s="27">
        <v>83</v>
      </c>
      <c r="L194" s="27">
        <v>111</v>
      </c>
      <c r="M194" s="28">
        <v>58280</v>
      </c>
      <c r="N194" s="26"/>
      <c r="O194" s="26" t="s">
        <v>3446</v>
      </c>
      <c r="P194" s="26" t="s">
        <v>2540</v>
      </c>
      <c r="Q194" s="299">
        <f t="shared" si="1"/>
        <v>36</v>
      </c>
      <c r="R194" s="26">
        <f t="shared" si="2"/>
        <v>0.12</v>
      </c>
      <c r="S194" s="26"/>
      <c r="T194" s="30">
        <v>3</v>
      </c>
      <c r="U194" s="27" t="str">
        <f>VLOOKUP(J194,Аркуш4!V:W,2,FALSE)</f>
        <v>Фільтрація</v>
      </c>
      <c r="V194" s="27"/>
      <c r="W194" s="329"/>
      <c r="X194" s="199" t="s">
        <v>3564</v>
      </c>
      <c r="Y194" s="199" t="s">
        <v>3564</v>
      </c>
      <c r="Z194" s="199">
        <v>12</v>
      </c>
      <c r="AA194" s="302">
        <f>IFERROR(VLOOKUP(J194,Аркуш4!H:M,6,FALSE),0)</f>
        <v>8</v>
      </c>
      <c r="AB194" s="327">
        <f t="shared" si="30"/>
        <v>36</v>
      </c>
      <c r="AC194" s="198">
        <v>6.2560000000000003E-3</v>
      </c>
      <c r="AD194" s="197">
        <v>0.04</v>
      </c>
      <c r="AE194" s="198">
        <f t="shared" si="4"/>
        <v>0.225216</v>
      </c>
      <c r="AF194" s="322">
        <f t="shared" si="28"/>
        <v>36</v>
      </c>
      <c r="AG194" s="323">
        <v>36</v>
      </c>
      <c r="AH194" s="304">
        <v>3</v>
      </c>
      <c r="AI194" s="305">
        <f t="shared" si="6"/>
        <v>0.225216</v>
      </c>
      <c r="AJ194" s="306">
        <f t="shared" si="7"/>
        <v>0.225216</v>
      </c>
      <c r="AK194" s="198">
        <f>IFERROR(VLOOKUP(J194,Аркуш4!O:Q,2,FALSE),0)</f>
        <v>0</v>
      </c>
      <c r="AL194" s="198">
        <f>IFERROR(VLOOKUP(J194,Аркуш4!O:Q,3,FALSE),0)</f>
        <v>0</v>
      </c>
      <c r="AM194" s="307" t="str">
        <f>IFERROR(VLOOKUP(J194,Аркуш4!S:T,2,FALSE),"")</f>
        <v/>
      </c>
      <c r="AN194" s="317"/>
      <c r="AO194" s="309"/>
      <c r="AP194" s="310"/>
      <c r="AQ194" s="311"/>
      <c r="AR194" s="198">
        <f>IFERROR(VLOOKUP(J194,Аркуш4!H:M,3,FALSE),0)</f>
        <v>2</v>
      </c>
      <c r="AS194" s="198">
        <f>IFERROR(VLOOKUP(J194,Аркуш4!H:M,4,FALSE),0)</f>
        <v>1</v>
      </c>
      <c r="AT194" s="198">
        <f>IFERROR(VLOOKUP(J194,Аркуш4!H:M,5,FALSE),0)</f>
        <v>1</v>
      </c>
      <c r="AU194" s="198">
        <f t="shared" si="8"/>
        <v>2.5024000000000001E-2</v>
      </c>
      <c r="AV194" s="143">
        <f t="shared" si="9"/>
        <v>5.0048000000000002E-2</v>
      </c>
    </row>
    <row r="195" spans="1:48" ht="46.5" customHeight="1" x14ac:dyDescent="0.2">
      <c r="A195" s="11"/>
      <c r="B195" s="25" t="s">
        <v>2584</v>
      </c>
      <c r="C195" s="26"/>
      <c r="D195" s="195">
        <f>VLOOKUP(J195,Аркуш4!Y:Z,2,FALSE)</f>
        <v>46</v>
      </c>
      <c r="E195" s="196">
        <f t="shared" si="0"/>
        <v>0.30470399999999997</v>
      </c>
      <c r="F195" s="26" t="s">
        <v>2624</v>
      </c>
      <c r="G195" s="26"/>
      <c r="H195" s="26" t="s">
        <v>2546</v>
      </c>
      <c r="I195" s="26" t="s">
        <v>2585</v>
      </c>
      <c r="J195" s="27">
        <v>166670</v>
      </c>
      <c r="K195" s="27">
        <v>50</v>
      </c>
      <c r="L195" s="27">
        <v>75</v>
      </c>
      <c r="M195" s="27">
        <v>29053</v>
      </c>
      <c r="N195" s="26"/>
      <c r="O195" s="26" t="s">
        <v>3433</v>
      </c>
      <c r="P195" s="26" t="s">
        <v>2540</v>
      </c>
      <c r="Q195" s="299">
        <f t="shared" si="1"/>
        <v>36</v>
      </c>
      <c r="R195" s="26">
        <f t="shared" si="2"/>
        <v>0.11699999999999999</v>
      </c>
      <c r="S195" s="26"/>
      <c r="T195" s="30">
        <v>3</v>
      </c>
      <c r="U195" s="27" t="str">
        <f>VLOOKUP(J195,Аркуш4!V:W,2,FALSE)</f>
        <v>Фільтрація</v>
      </c>
      <c r="V195" s="27">
        <v>3</v>
      </c>
      <c r="W195" s="329"/>
      <c r="X195" s="199" t="s">
        <v>3564</v>
      </c>
      <c r="Y195" s="199" t="s">
        <v>3564</v>
      </c>
      <c r="Z195" s="199">
        <v>12</v>
      </c>
      <c r="AA195" s="302">
        <f>IFERROR(VLOOKUP(J195,Аркуш4!H:M,6,FALSE),0)</f>
        <v>11</v>
      </c>
      <c r="AB195" s="327">
        <f t="shared" si="30"/>
        <v>36</v>
      </c>
      <c r="AC195" s="198">
        <v>6.6239999999999997E-3</v>
      </c>
      <c r="AD195" s="197">
        <v>3.9E-2</v>
      </c>
      <c r="AE195" s="198">
        <f t="shared" si="4"/>
        <v>0.23846399999999998</v>
      </c>
      <c r="AF195" s="324">
        <f t="shared" si="28"/>
        <v>0</v>
      </c>
      <c r="AG195" s="325">
        <v>0</v>
      </c>
      <c r="AH195" s="304">
        <v>0</v>
      </c>
      <c r="AI195" s="305">
        <f t="shared" si="6"/>
        <v>0</v>
      </c>
      <c r="AJ195" s="306">
        <f t="shared" si="7"/>
        <v>0</v>
      </c>
      <c r="AK195" s="198">
        <f>IFERROR(VLOOKUP(J195,Аркуш4!O:Q,2,FALSE),0)</f>
        <v>2</v>
      </c>
      <c r="AL195" s="198">
        <f>IFERROR(VLOOKUP(J195,Аркуш4!O:Q,3,FALSE),0)</f>
        <v>1</v>
      </c>
      <c r="AM195" s="307">
        <f>IFERROR(VLOOKUP(J195,Аркуш4!S:T,2,FALSE),"")</f>
        <v>3.92</v>
      </c>
      <c r="AN195" s="331">
        <v>3</v>
      </c>
      <c r="AO195" s="309"/>
      <c r="AP195" s="310"/>
      <c r="AQ195" s="311"/>
      <c r="AR195" s="198">
        <f>IFERROR(VLOOKUP(J195,Аркуш4!H:M,3,FALSE),0)</f>
        <v>5</v>
      </c>
      <c r="AS195" s="198">
        <f>IFERROR(VLOOKUP(J195,Аркуш4!H:M,4,FALSE),0)</f>
        <v>0</v>
      </c>
      <c r="AT195" s="198">
        <f>IFERROR(VLOOKUP(J195,Аркуш4!H:M,5,FALSE),0)</f>
        <v>3</v>
      </c>
      <c r="AU195" s="198">
        <f t="shared" si="8"/>
        <v>7.2863999999999998E-2</v>
      </c>
      <c r="AV195" s="143">
        <f t="shared" si="9"/>
        <v>7.2863999999999998E-2</v>
      </c>
    </row>
    <row r="196" spans="1:48" ht="46.5" hidden="1" customHeight="1" x14ac:dyDescent="0.2">
      <c r="A196" s="11"/>
      <c r="B196" s="25" t="s">
        <v>3796</v>
      </c>
      <c r="C196" s="26"/>
      <c r="D196" s="195"/>
      <c r="E196" s="196">
        <f t="shared" si="0"/>
        <v>0</v>
      </c>
      <c r="F196" s="26"/>
      <c r="G196" s="26"/>
      <c r="H196" s="26" t="s">
        <v>2546</v>
      </c>
      <c r="I196" s="26"/>
      <c r="J196" s="27">
        <v>172170</v>
      </c>
      <c r="K196" s="27">
        <v>36</v>
      </c>
      <c r="L196" s="27">
        <v>163</v>
      </c>
      <c r="M196" s="28">
        <v>68084</v>
      </c>
      <c r="N196" s="27">
        <v>1</v>
      </c>
      <c r="O196" s="26" t="s">
        <v>3446</v>
      </c>
      <c r="P196" s="26" t="s">
        <v>2540</v>
      </c>
      <c r="Q196" s="299">
        <f t="shared" si="1"/>
        <v>36</v>
      </c>
      <c r="R196" s="26">
        <f t="shared" si="2"/>
        <v>0.26100000000000001</v>
      </c>
      <c r="S196" s="26"/>
      <c r="T196" s="30">
        <v>3</v>
      </c>
      <c r="U196" s="27" t="str">
        <f>VLOOKUP(J196,Аркуш4!V:W,2,FALSE)</f>
        <v>Туризм</v>
      </c>
      <c r="V196" s="27"/>
      <c r="W196" s="335"/>
      <c r="X196" s="197" t="s">
        <v>3564</v>
      </c>
      <c r="Y196" s="197" t="s">
        <v>3564</v>
      </c>
      <c r="Z196" s="197">
        <v>12</v>
      </c>
      <c r="AA196" s="198">
        <f>IFERROR(VLOOKUP(J196,Аркуш4!H:M,6,FALSE),0)</f>
        <v>0</v>
      </c>
      <c r="AB196" s="327">
        <f t="shared" si="30"/>
        <v>36</v>
      </c>
      <c r="AC196" s="198">
        <v>1.1088000000000001E-2</v>
      </c>
      <c r="AD196" s="197">
        <v>8.6999999999999994E-2</v>
      </c>
      <c r="AE196" s="198">
        <f t="shared" si="4"/>
        <v>0.39916800000000002</v>
      </c>
      <c r="AF196" s="322">
        <f t="shared" si="28"/>
        <v>36</v>
      </c>
      <c r="AG196" s="323">
        <v>36</v>
      </c>
      <c r="AH196" s="304">
        <v>3</v>
      </c>
      <c r="AI196" s="305">
        <f t="shared" si="6"/>
        <v>0.39916800000000002</v>
      </c>
      <c r="AJ196" s="306">
        <f t="shared" si="7"/>
        <v>0.39916800000000002</v>
      </c>
      <c r="AK196" s="198">
        <f>IFERROR(VLOOKUP(J196,Аркуш4!O:Q,2,FALSE),0)</f>
        <v>0</v>
      </c>
      <c r="AL196" s="198">
        <f>IFERROR(VLOOKUP(J196,Аркуш4!O:Q,3,FALSE),0)</f>
        <v>0</v>
      </c>
      <c r="AM196" s="307" t="str">
        <f>IFERROR(VLOOKUP(J196,Аркуш4!S:T,2,FALSE),"")</f>
        <v/>
      </c>
      <c r="AN196" s="317"/>
      <c r="AO196" s="309"/>
      <c r="AP196" s="310"/>
      <c r="AQ196" s="311"/>
      <c r="AR196" s="198">
        <f>IFERROR(VLOOKUP(J196,Аркуш4!H:M,3,FALSE),0)</f>
        <v>0</v>
      </c>
      <c r="AS196" s="198">
        <f>IFERROR(VLOOKUP(J196,Аркуш4!H:M,4,FALSE),0)</f>
        <v>0</v>
      </c>
      <c r="AT196" s="198">
        <f>IFERROR(VLOOKUP(J196,Аркуш4!H:M,5,FALSE),0)</f>
        <v>0</v>
      </c>
      <c r="AU196" s="198">
        <f t="shared" si="8"/>
        <v>0</v>
      </c>
      <c r="AV196" s="143">
        <f t="shared" si="9"/>
        <v>0</v>
      </c>
    </row>
    <row r="197" spans="1:48" ht="46.5" customHeight="1" x14ac:dyDescent="0.2">
      <c r="A197" s="200"/>
      <c r="B197" s="201" t="s">
        <v>2586</v>
      </c>
      <c r="C197" s="204"/>
      <c r="D197" s="195">
        <f>VLOOKUP(J197,Аркуш4!Y:Z,2,FALSE)</f>
        <v>11</v>
      </c>
      <c r="E197" s="202">
        <f t="shared" si="0"/>
        <v>6.8903999999999993E-2</v>
      </c>
      <c r="F197" s="204"/>
      <c r="G197" s="204"/>
      <c r="H197" s="204" t="s">
        <v>2538</v>
      </c>
      <c r="I197" s="204" t="s">
        <v>2587</v>
      </c>
      <c r="J197" s="205">
        <v>170357</v>
      </c>
      <c r="K197" s="205">
        <v>29</v>
      </c>
      <c r="L197" s="205">
        <v>179</v>
      </c>
      <c r="M197" s="205">
        <v>66644</v>
      </c>
      <c r="N197" s="204"/>
      <c r="O197" s="204" t="s">
        <v>3433</v>
      </c>
      <c r="P197" s="204" t="s">
        <v>2540</v>
      </c>
      <c r="Q197" s="344">
        <f t="shared" si="1"/>
        <v>0</v>
      </c>
      <c r="R197" s="26">
        <f t="shared" si="2"/>
        <v>7.8E-2</v>
      </c>
      <c r="S197" s="205">
        <v>3</v>
      </c>
      <c r="T197" s="203">
        <v>3</v>
      </c>
      <c r="U197" s="27" t="str">
        <f>VLOOKUP(J197,Аркуш4!V:W,2,FALSE)</f>
        <v>Аксесуари</v>
      </c>
      <c r="V197" s="205">
        <v>16</v>
      </c>
      <c r="W197" s="345"/>
      <c r="X197" s="206" t="s">
        <v>3564</v>
      </c>
      <c r="Y197" s="206" t="s">
        <v>3564</v>
      </c>
      <c r="Z197" s="206">
        <v>4</v>
      </c>
      <c r="AA197" s="206">
        <f>IFERROR(VLOOKUP(J197,Аркуш4!H:M,6,FALSE),0)</f>
        <v>4</v>
      </c>
      <c r="AB197" s="206" t="str">
        <f>IF(Y197="шт",X197,IF(Y197="ящ",X197*Z197,""))</f>
        <v/>
      </c>
      <c r="AC197" s="204">
        <v>6.2639999999999996E-3</v>
      </c>
      <c r="AD197" s="204">
        <v>2.5999999999999999E-2</v>
      </c>
      <c r="AE197" s="202">
        <f t="shared" si="4"/>
        <v>6.8903999999999993E-2</v>
      </c>
      <c r="AF197" s="324" t="e">
        <f>IF(IF(AB197-D197&gt;Q197,Q197,AB197-D197)&lt;0,0,IF(AB197-D197&gt;Q197,Q197,AB197-D197))</f>
        <v>#VALUE!</v>
      </c>
      <c r="AG197" s="325">
        <v>0</v>
      </c>
      <c r="AH197" s="304">
        <v>0</v>
      </c>
      <c r="AI197" s="305" t="e">
        <f t="shared" si="6"/>
        <v>#VALUE!</v>
      </c>
      <c r="AJ197" s="306">
        <f t="shared" si="7"/>
        <v>0</v>
      </c>
      <c r="AK197" s="204">
        <f>IFERROR(VLOOKUP(J197,Аркуш4!O:Q,2,FALSE),0)</f>
        <v>15</v>
      </c>
      <c r="AL197" s="204">
        <f>IFERROR(VLOOKUP(J197,Аркуш4!O:Q,3,FALSE),0)</f>
        <v>4</v>
      </c>
      <c r="AM197" s="307">
        <f>IFERROR(VLOOKUP(J197,Аркуш4!S:T,2,FALSE),"")</f>
        <v>16.239999999999998</v>
      </c>
      <c r="AN197" s="204"/>
      <c r="AO197" s="204"/>
      <c r="AP197" s="204"/>
      <c r="AQ197" s="204"/>
      <c r="AR197" s="204">
        <f>IFERROR(VLOOKUP(J197,Аркуш4!H:M,3,FALSE),0)</f>
        <v>4</v>
      </c>
      <c r="AS197" s="204">
        <f>IFERROR(VLOOKUP(J197,Аркуш4!H:M,4,FALSE),0)</f>
        <v>1</v>
      </c>
      <c r="AT197" s="204">
        <f>IFERROR(VLOOKUP(J197,Аркуш4!H:M,5,FALSE),0)</f>
        <v>1</v>
      </c>
      <c r="AU197" s="198">
        <f t="shared" si="8"/>
        <v>0.15659999999999999</v>
      </c>
      <c r="AV197" s="346">
        <f t="shared" si="9"/>
        <v>2.5055999999999998E-2</v>
      </c>
    </row>
    <row r="198" spans="1:48" ht="46.5" customHeight="1" x14ac:dyDescent="0.2">
      <c r="A198" s="11"/>
      <c r="B198" s="25" t="s">
        <v>2588</v>
      </c>
      <c r="C198" s="26"/>
      <c r="D198" s="195">
        <f>VLOOKUP(J198,Аркуш4!Y:Z,2,FALSE)</f>
        <v>19</v>
      </c>
      <c r="E198" s="196">
        <f t="shared" si="0"/>
        <v>3.61E-2</v>
      </c>
      <c r="F198" s="26" t="s">
        <v>2624</v>
      </c>
      <c r="G198" s="26"/>
      <c r="H198" s="26" t="s">
        <v>2538</v>
      </c>
      <c r="I198" s="26" t="s">
        <v>2589</v>
      </c>
      <c r="J198" s="27">
        <v>170333</v>
      </c>
      <c r="K198" s="27">
        <v>49</v>
      </c>
      <c r="L198" s="27">
        <v>84</v>
      </c>
      <c r="M198" s="27">
        <v>58504</v>
      </c>
      <c r="N198" s="26"/>
      <c r="O198" s="26" t="s">
        <v>3433</v>
      </c>
      <c r="P198" s="26" t="s">
        <v>2540</v>
      </c>
      <c r="Q198" s="299">
        <f t="shared" si="1"/>
        <v>36</v>
      </c>
      <c r="R198" s="26">
        <f t="shared" si="2"/>
        <v>7.8E-2</v>
      </c>
      <c r="S198" s="26"/>
      <c r="T198" s="30">
        <v>3</v>
      </c>
      <c r="U198" s="27" t="str">
        <f>VLOOKUP(J198,Аркуш4!V:W,2,FALSE)</f>
        <v>Відпочинок</v>
      </c>
      <c r="V198" s="27"/>
      <c r="W198" s="329"/>
      <c r="X198" s="199" t="s">
        <v>3564</v>
      </c>
      <c r="Y198" s="199" t="s">
        <v>3564</v>
      </c>
      <c r="Z198" s="199">
        <v>12</v>
      </c>
      <c r="AA198" s="302">
        <f>IFERROR(VLOOKUP(J198,Аркуш4!H:M,6,FALSE),0)</f>
        <v>14</v>
      </c>
      <c r="AB198" s="327">
        <f t="shared" ref="AB198:AB223" si="31">Q198</f>
        <v>36</v>
      </c>
      <c r="AC198" s="198">
        <v>1.9E-3</v>
      </c>
      <c r="AD198" s="197">
        <v>2.5999999999999999E-2</v>
      </c>
      <c r="AE198" s="198">
        <f t="shared" si="4"/>
        <v>6.8400000000000002E-2</v>
      </c>
      <c r="AF198" s="322">
        <f t="shared" ref="AF198:AF223" si="32">IF(IF(AB198-D198+AK198+AL198&gt;Q198,Q198,AB198-D198+AK198+AL198)&lt;0,0,IF(AB198-D198+AK198+AL198&gt;Q198,Q198,AB198-D198+AK198+AL198))</f>
        <v>17</v>
      </c>
      <c r="AG198" s="328">
        <v>0</v>
      </c>
      <c r="AH198" s="304">
        <v>0</v>
      </c>
      <c r="AI198" s="305">
        <f t="shared" si="6"/>
        <v>3.2300000000000002E-2</v>
      </c>
      <c r="AJ198" s="306">
        <f t="shared" si="7"/>
        <v>0</v>
      </c>
      <c r="AK198" s="198">
        <f>IFERROR(VLOOKUP(J198,Аркуш4!O:Q,2,FALSE),0)</f>
        <v>0</v>
      </c>
      <c r="AL198" s="198">
        <f>IFERROR(VLOOKUP(J198,Аркуш4!O:Q,3,FALSE),0)</f>
        <v>0</v>
      </c>
      <c r="AM198" s="307">
        <f>IFERROR(VLOOKUP(J198,Аркуш4!S:T,2,FALSE),"")</f>
        <v>4.4800000000000004</v>
      </c>
      <c r="AN198" s="317"/>
      <c r="AO198" s="309"/>
      <c r="AP198" s="310"/>
      <c r="AQ198" s="311"/>
      <c r="AR198" s="198">
        <f>IFERROR(VLOOKUP(J198,Аркуш4!H:M,3,FALSE),0)</f>
        <v>1</v>
      </c>
      <c r="AS198" s="198">
        <f>IFERROR(VLOOKUP(J198,Аркуш4!H:M,4,FALSE),0)</f>
        <v>0</v>
      </c>
      <c r="AT198" s="198">
        <f>IFERROR(VLOOKUP(J198,Аркуш4!H:M,5,FALSE),0)</f>
        <v>5</v>
      </c>
      <c r="AU198" s="198">
        <f t="shared" si="8"/>
        <v>1.14E-2</v>
      </c>
      <c r="AV198" s="143">
        <f t="shared" si="9"/>
        <v>2.6599999999999999E-2</v>
      </c>
    </row>
    <row r="199" spans="1:48" ht="46.5" hidden="1" customHeight="1" x14ac:dyDescent="0.2">
      <c r="A199" s="11"/>
      <c r="B199" s="25" t="s">
        <v>3797</v>
      </c>
      <c r="C199" s="26"/>
      <c r="D199" s="195">
        <f>VLOOKUP(J199,Аркуш4!Y:Z,2,FALSE)</f>
        <v>5</v>
      </c>
      <c r="E199" s="196">
        <f t="shared" si="0"/>
        <v>1.274E-2</v>
      </c>
      <c r="F199" s="26" t="s">
        <v>2624</v>
      </c>
      <c r="G199" s="26"/>
      <c r="H199" s="26" t="s">
        <v>2538</v>
      </c>
      <c r="I199" s="26" t="s">
        <v>2587</v>
      </c>
      <c r="J199" s="27">
        <v>170353</v>
      </c>
      <c r="K199" s="27">
        <v>29</v>
      </c>
      <c r="L199" s="27">
        <v>157</v>
      </c>
      <c r="M199" s="27">
        <v>66634</v>
      </c>
      <c r="N199" s="26"/>
      <c r="O199" s="26" t="s">
        <v>3433</v>
      </c>
      <c r="P199" s="26" t="s">
        <v>2540</v>
      </c>
      <c r="Q199" s="299">
        <f t="shared" si="1"/>
        <v>18</v>
      </c>
      <c r="R199" s="26">
        <f t="shared" si="2"/>
        <v>5.1000000000000004E-2</v>
      </c>
      <c r="S199" s="26"/>
      <c r="T199" s="30">
        <v>3</v>
      </c>
      <c r="U199" s="27" t="str">
        <f>VLOOKUP(J199,Аркуш4!V:W,2,FALSE)</f>
        <v>Аксесуари</v>
      </c>
      <c r="V199" s="27">
        <v>9</v>
      </c>
      <c r="W199" s="329"/>
      <c r="X199" s="199" t="s">
        <v>3564</v>
      </c>
      <c r="Y199" s="199" t="s">
        <v>3564</v>
      </c>
      <c r="Z199" s="199">
        <v>6</v>
      </c>
      <c r="AA199" s="302">
        <f>IFERROR(VLOOKUP(J199,Аркуш4!H:M,6,FALSE),0)</f>
        <v>9</v>
      </c>
      <c r="AB199" s="327">
        <f t="shared" si="31"/>
        <v>18</v>
      </c>
      <c r="AC199" s="198">
        <v>2.5479999999999999E-3</v>
      </c>
      <c r="AD199" s="197">
        <v>1.7000000000000001E-2</v>
      </c>
      <c r="AE199" s="198">
        <f t="shared" si="4"/>
        <v>4.5864000000000002E-2</v>
      </c>
      <c r="AF199" s="322">
        <f t="shared" si="32"/>
        <v>18</v>
      </c>
      <c r="AG199" s="323">
        <v>18</v>
      </c>
      <c r="AH199" s="304">
        <v>3</v>
      </c>
      <c r="AI199" s="305">
        <f t="shared" si="6"/>
        <v>4.5864000000000002E-2</v>
      </c>
      <c r="AJ199" s="306">
        <f t="shared" si="7"/>
        <v>4.5864000000000002E-2</v>
      </c>
      <c r="AK199" s="198">
        <f>IFERROR(VLOOKUP(J199,Аркуш4!O:Q,2,FALSE),0)</f>
        <v>6</v>
      </c>
      <c r="AL199" s="198">
        <f>IFERROR(VLOOKUP(J199,Аркуш4!O:Q,3,FALSE),0)</f>
        <v>3</v>
      </c>
      <c r="AM199" s="307">
        <f>IFERROR(VLOOKUP(J199,Аркуш4!S:T,2,FALSE),"")</f>
        <v>14.9</v>
      </c>
      <c r="AN199" s="331">
        <v>3</v>
      </c>
      <c r="AO199" s="309"/>
      <c r="AP199" s="310"/>
      <c r="AQ199" s="311"/>
      <c r="AR199" s="198">
        <f>IFERROR(VLOOKUP(J199,Аркуш4!H:M,3,FALSE),0)</f>
        <v>5</v>
      </c>
      <c r="AS199" s="198">
        <f>IFERROR(VLOOKUP(J199,Аркуш4!H:M,4,FALSE),0)</f>
        <v>1</v>
      </c>
      <c r="AT199" s="198">
        <f>IFERROR(VLOOKUP(J199,Аркуш4!H:M,5,FALSE),0)</f>
        <v>0</v>
      </c>
      <c r="AU199" s="198">
        <f t="shared" si="8"/>
        <v>3.8219999999999997E-2</v>
      </c>
      <c r="AV199" s="143">
        <f t="shared" si="9"/>
        <v>2.2932000000000001E-2</v>
      </c>
    </row>
    <row r="200" spans="1:48" ht="46.5" hidden="1" customHeight="1" x14ac:dyDescent="0.2">
      <c r="A200" s="11"/>
      <c r="B200" s="25" t="s">
        <v>3798</v>
      </c>
      <c r="C200" s="26"/>
      <c r="D200" s="195"/>
      <c r="E200" s="196">
        <f t="shared" si="0"/>
        <v>0</v>
      </c>
      <c r="F200" s="26"/>
      <c r="G200" s="26" t="s">
        <v>3633</v>
      </c>
      <c r="H200" s="26" t="s">
        <v>2546</v>
      </c>
      <c r="I200" s="26" t="s">
        <v>3633</v>
      </c>
      <c r="J200" s="27">
        <v>174671</v>
      </c>
      <c r="K200" s="26"/>
      <c r="L200" s="26"/>
      <c r="M200" s="26" t="s">
        <v>3799</v>
      </c>
      <c r="N200" s="26"/>
      <c r="O200" s="26" t="s">
        <v>3446</v>
      </c>
      <c r="P200" s="26" t="s">
        <v>2540</v>
      </c>
      <c r="Q200" s="299">
        <f t="shared" si="1"/>
        <v>3</v>
      </c>
      <c r="R200" s="26">
        <f t="shared" si="2"/>
        <v>0.85799999999999987</v>
      </c>
      <c r="S200" s="26"/>
      <c r="T200" s="30">
        <v>3</v>
      </c>
      <c r="U200" s="27" t="str">
        <f>VLOOKUP(J200,Аркуш4!V:W,2,FALSE)</f>
        <v>Спа-Джакузі</v>
      </c>
      <c r="V200" s="27"/>
      <c r="W200" s="335"/>
      <c r="X200" s="197" t="s">
        <v>3564</v>
      </c>
      <c r="Y200" s="197" t="s">
        <v>3564</v>
      </c>
      <c r="Z200" s="197">
        <v>1</v>
      </c>
      <c r="AA200" s="198">
        <f>IFERROR(VLOOKUP(J200,Аркуш4!H:M,6,FALSE),0)</f>
        <v>0</v>
      </c>
      <c r="AB200" s="327">
        <f t="shared" si="31"/>
        <v>3</v>
      </c>
      <c r="AC200" s="198">
        <v>0.28599999999999998</v>
      </c>
      <c r="AD200" s="197">
        <v>0.28599999999999998</v>
      </c>
      <c r="AE200" s="198">
        <f t="shared" si="4"/>
        <v>0.85799999999999987</v>
      </c>
      <c r="AF200" s="322">
        <f t="shared" si="32"/>
        <v>3</v>
      </c>
      <c r="AG200" s="323">
        <v>3</v>
      </c>
      <c r="AH200" s="304">
        <v>3</v>
      </c>
      <c r="AI200" s="305">
        <f t="shared" si="6"/>
        <v>0.85799999999999987</v>
      </c>
      <c r="AJ200" s="306">
        <f t="shared" si="7"/>
        <v>0.85799999999999987</v>
      </c>
      <c r="AK200" s="198">
        <f>IFERROR(VLOOKUP(J200,Аркуш4!O:Q,2,FALSE),0)</f>
        <v>0</v>
      </c>
      <c r="AL200" s="198">
        <f>IFERROR(VLOOKUP(J200,Аркуш4!O:Q,3,FALSE),0)</f>
        <v>0</v>
      </c>
      <c r="AM200" s="307" t="str">
        <f>IFERROR(VLOOKUP(J200,Аркуш4!S:T,2,FALSE),"")</f>
        <v/>
      </c>
      <c r="AN200" s="317"/>
      <c r="AO200" s="309"/>
      <c r="AP200" s="310"/>
      <c r="AQ200" s="311"/>
      <c r="AR200" s="198">
        <f>IFERROR(VLOOKUP(J200,Аркуш4!H:M,3,FALSE),0)</f>
        <v>0</v>
      </c>
      <c r="AS200" s="198">
        <f>IFERROR(VLOOKUP(J200,Аркуш4!H:M,4,FALSE),0)</f>
        <v>0</v>
      </c>
      <c r="AT200" s="198">
        <f>IFERROR(VLOOKUP(J200,Аркуш4!H:M,5,FALSE),0)</f>
        <v>0</v>
      </c>
      <c r="AU200" s="198">
        <f t="shared" si="8"/>
        <v>0</v>
      </c>
      <c r="AV200" s="143">
        <f t="shared" si="9"/>
        <v>0</v>
      </c>
    </row>
    <row r="201" spans="1:48" ht="46.5" hidden="1" customHeight="1" x14ac:dyDescent="0.2">
      <c r="A201" s="11"/>
      <c r="B201" s="25" t="s">
        <v>3800</v>
      </c>
      <c r="C201" s="26"/>
      <c r="D201" s="195"/>
      <c r="E201" s="196">
        <f t="shared" si="0"/>
        <v>0</v>
      </c>
      <c r="F201" s="26"/>
      <c r="G201" s="26"/>
      <c r="H201" s="26" t="s">
        <v>2546</v>
      </c>
      <c r="I201" s="26" t="s">
        <v>3801</v>
      </c>
      <c r="J201" s="27">
        <v>169040</v>
      </c>
      <c r="K201" s="27">
        <v>21</v>
      </c>
      <c r="L201" s="27">
        <v>746</v>
      </c>
      <c r="M201" s="27">
        <v>64926</v>
      </c>
      <c r="N201" s="26"/>
      <c r="O201" s="26" t="s">
        <v>3446</v>
      </c>
      <c r="P201" s="26" t="s">
        <v>2540</v>
      </c>
      <c r="Q201" s="299">
        <f t="shared" si="1"/>
        <v>4</v>
      </c>
      <c r="R201" s="26">
        <f t="shared" si="2"/>
        <v>0.19</v>
      </c>
      <c r="S201" s="26"/>
      <c r="T201" s="30">
        <v>2</v>
      </c>
      <c r="U201" s="27" t="str">
        <f>VLOOKUP(J201,Аркуш4!V:W,2,FALSE)</f>
        <v>Меблі</v>
      </c>
      <c r="V201" s="27"/>
      <c r="W201" s="329"/>
      <c r="X201" s="199" t="s">
        <v>3564</v>
      </c>
      <c r="Y201" s="199" t="s">
        <v>3564</v>
      </c>
      <c r="Z201" s="199">
        <v>2</v>
      </c>
      <c r="AA201" s="302">
        <f>IFERROR(VLOOKUP(J201,Аркуш4!H:M,6,FALSE),0)</f>
        <v>3</v>
      </c>
      <c r="AB201" s="327">
        <f t="shared" si="31"/>
        <v>4</v>
      </c>
      <c r="AC201" s="198">
        <v>4.6955999999999998E-2</v>
      </c>
      <c r="AD201" s="197">
        <v>9.5000000000000001E-2</v>
      </c>
      <c r="AE201" s="198">
        <f t="shared" si="4"/>
        <v>0.18782399999999999</v>
      </c>
      <c r="AF201" s="322">
        <f t="shared" si="32"/>
        <v>4</v>
      </c>
      <c r="AG201" s="323">
        <v>4</v>
      </c>
      <c r="AH201" s="304">
        <v>2</v>
      </c>
      <c r="AI201" s="305">
        <f t="shared" si="6"/>
        <v>0.18782399999999999</v>
      </c>
      <c r="AJ201" s="306">
        <f t="shared" si="7"/>
        <v>0.18782399999999999</v>
      </c>
      <c r="AK201" s="198">
        <f>IFERROR(VLOOKUP(J201,Аркуш4!O:Q,2,FALSE),0)</f>
        <v>0</v>
      </c>
      <c r="AL201" s="198">
        <f>IFERROR(VLOOKUP(J201,Аркуш4!O:Q,3,FALSE),0)</f>
        <v>0</v>
      </c>
      <c r="AM201" s="307" t="str">
        <f>IFERROR(VLOOKUP(J201,Аркуш4!S:T,2,FALSE),"")</f>
        <v/>
      </c>
      <c r="AN201" s="317"/>
      <c r="AO201" s="309"/>
      <c r="AP201" s="310"/>
      <c r="AQ201" s="311"/>
      <c r="AR201" s="198">
        <f>IFERROR(VLOOKUP(J201,Аркуш4!H:M,3,FALSE),0)</f>
        <v>0</v>
      </c>
      <c r="AS201" s="198">
        <f>IFERROR(VLOOKUP(J201,Аркуш4!H:M,4,FALSE),0)</f>
        <v>1</v>
      </c>
      <c r="AT201" s="198">
        <f>IFERROR(VLOOKUP(J201,Аркуш4!H:M,5,FALSE),0)</f>
        <v>0</v>
      </c>
      <c r="AU201" s="198">
        <f t="shared" si="8"/>
        <v>4.6955999999999998E-2</v>
      </c>
      <c r="AV201" s="143">
        <f t="shared" si="9"/>
        <v>0.14086799999999999</v>
      </c>
    </row>
    <row r="202" spans="1:48" ht="46.5" hidden="1" customHeight="1" x14ac:dyDescent="0.2">
      <c r="A202" s="11"/>
      <c r="B202" s="25" t="s">
        <v>3802</v>
      </c>
      <c r="C202" s="26"/>
      <c r="D202" s="195"/>
      <c r="E202" s="196">
        <f t="shared" si="0"/>
        <v>0</v>
      </c>
      <c r="F202" s="26"/>
      <c r="G202" s="26"/>
      <c r="H202" s="26" t="s">
        <v>2546</v>
      </c>
      <c r="I202" s="26" t="s">
        <v>2587</v>
      </c>
      <c r="J202" s="27">
        <v>167147</v>
      </c>
      <c r="K202" s="27">
        <v>148</v>
      </c>
      <c r="L202" s="27">
        <v>319</v>
      </c>
      <c r="M202" s="27">
        <v>58036</v>
      </c>
      <c r="N202" s="26"/>
      <c r="O202" s="26" t="s">
        <v>3446</v>
      </c>
      <c r="P202" s="26" t="s">
        <v>2540</v>
      </c>
      <c r="Q202" s="299">
        <f t="shared" si="1"/>
        <v>12</v>
      </c>
      <c r="R202" s="26">
        <f t="shared" si="2"/>
        <v>7.5999999999999998E-2</v>
      </c>
      <c r="S202" s="26"/>
      <c r="T202" s="30">
        <v>2</v>
      </c>
      <c r="U202" s="27" t="str">
        <f>VLOOKUP(J202,Аркуш4!V:W,2,FALSE)</f>
        <v>Аксесуари</v>
      </c>
      <c r="V202" s="27">
        <v>9</v>
      </c>
      <c r="W202" s="335"/>
      <c r="X202" s="197" t="s">
        <v>3564</v>
      </c>
      <c r="Y202" s="197" t="s">
        <v>3564</v>
      </c>
      <c r="Z202" s="197">
        <v>6</v>
      </c>
      <c r="AA202" s="198">
        <f>IFERROR(VLOOKUP(J202,Аркуш4!H:M,6,FALSE),0)</f>
        <v>0</v>
      </c>
      <c r="AB202" s="327">
        <f t="shared" si="31"/>
        <v>12</v>
      </c>
      <c r="AC202" s="198">
        <v>5.3099999999999996E-3</v>
      </c>
      <c r="AD202" s="197">
        <v>3.7999999999999999E-2</v>
      </c>
      <c r="AE202" s="198">
        <f t="shared" si="4"/>
        <v>6.3719999999999999E-2</v>
      </c>
      <c r="AF202" s="322">
        <f t="shared" si="32"/>
        <v>12</v>
      </c>
      <c r="AG202" s="323">
        <v>12</v>
      </c>
      <c r="AH202" s="304">
        <v>2</v>
      </c>
      <c r="AI202" s="305">
        <f t="shared" si="6"/>
        <v>6.3719999999999999E-2</v>
      </c>
      <c r="AJ202" s="306">
        <f t="shared" si="7"/>
        <v>6.3719999999999999E-2</v>
      </c>
      <c r="AK202" s="198">
        <f>IFERROR(VLOOKUP(J202,Аркуш4!O:Q,2,FALSE),0)</f>
        <v>6</v>
      </c>
      <c r="AL202" s="198">
        <f>IFERROR(VLOOKUP(J202,Аркуш4!O:Q,3,FALSE),0)</f>
        <v>4</v>
      </c>
      <c r="AM202" s="307" t="str">
        <f>IFERROR(VLOOKUP(J202,Аркуш4!S:T,2,FALSE),"")</f>
        <v/>
      </c>
      <c r="AN202" s="308">
        <v>2</v>
      </c>
      <c r="AO202" s="309"/>
      <c r="AP202" s="310"/>
      <c r="AQ202" s="311"/>
      <c r="AR202" s="198">
        <f>IFERROR(VLOOKUP(J202,Аркуш4!H:M,3,FALSE),0)</f>
        <v>4</v>
      </c>
      <c r="AS202" s="198">
        <f>IFERROR(VLOOKUP(J202,Аркуш4!H:M,4,FALSE),0)</f>
        <v>0</v>
      </c>
      <c r="AT202" s="198">
        <f>IFERROR(VLOOKUP(J202,Аркуш4!H:M,5,FALSE),0)</f>
        <v>0</v>
      </c>
      <c r="AU202" s="198">
        <f t="shared" si="8"/>
        <v>7.4339999999999989E-2</v>
      </c>
      <c r="AV202" s="143">
        <f t="shared" si="9"/>
        <v>0</v>
      </c>
    </row>
    <row r="203" spans="1:48" ht="46.5" hidden="1" customHeight="1" x14ac:dyDescent="0.2">
      <c r="A203" s="11"/>
      <c r="B203" s="25" t="s">
        <v>3803</v>
      </c>
      <c r="C203" s="26"/>
      <c r="D203" s="195"/>
      <c r="E203" s="196">
        <f t="shared" si="0"/>
        <v>0</v>
      </c>
      <c r="F203" s="26"/>
      <c r="G203" s="26" t="s">
        <v>3804</v>
      </c>
      <c r="H203" s="26" t="s">
        <v>2546</v>
      </c>
      <c r="I203" s="26" t="s">
        <v>3805</v>
      </c>
      <c r="J203" s="27">
        <v>167148</v>
      </c>
      <c r="K203" s="27">
        <v>199</v>
      </c>
      <c r="L203" s="27">
        <v>516</v>
      </c>
      <c r="M203" s="27">
        <v>58037</v>
      </c>
      <c r="N203" s="27">
        <v>1</v>
      </c>
      <c r="O203" s="26" t="s">
        <v>3446</v>
      </c>
      <c r="P203" s="26" t="s">
        <v>2540</v>
      </c>
      <c r="Q203" s="299">
        <f t="shared" si="1"/>
        <v>12</v>
      </c>
      <c r="R203" s="26">
        <f t="shared" si="2"/>
        <v>0.112</v>
      </c>
      <c r="S203" s="26"/>
      <c r="T203" s="30">
        <v>2</v>
      </c>
      <c r="U203" s="27" t="str">
        <f>VLOOKUP(J203,Аркуш4!V:W,2,FALSE)</f>
        <v>Аксесуари</v>
      </c>
      <c r="V203" s="27">
        <v>5</v>
      </c>
      <c r="W203" s="335"/>
      <c r="X203" s="197" t="s">
        <v>3564</v>
      </c>
      <c r="Y203" s="197" t="s">
        <v>3564</v>
      </c>
      <c r="Z203" s="197">
        <v>6</v>
      </c>
      <c r="AA203" s="198">
        <f>IFERROR(VLOOKUP(J203,Аркуш4!H:M,6,FALSE),0)</f>
        <v>0</v>
      </c>
      <c r="AB203" s="327">
        <f t="shared" si="31"/>
        <v>12</v>
      </c>
      <c r="AC203" s="198">
        <v>9.5040000000000003E-3</v>
      </c>
      <c r="AD203" s="197">
        <v>5.6000000000000001E-2</v>
      </c>
      <c r="AE203" s="198">
        <f t="shared" si="4"/>
        <v>0.11404800000000001</v>
      </c>
      <c r="AF203" s="322">
        <f t="shared" si="32"/>
        <v>12</v>
      </c>
      <c r="AG203" s="323">
        <v>12</v>
      </c>
      <c r="AH203" s="304">
        <v>2</v>
      </c>
      <c r="AI203" s="305">
        <f t="shared" si="6"/>
        <v>0.11404800000000001</v>
      </c>
      <c r="AJ203" s="306">
        <f t="shared" si="7"/>
        <v>0.11404800000000001</v>
      </c>
      <c r="AK203" s="198">
        <f>IFERROR(VLOOKUP(J203,Аркуш4!O:Q,2,FALSE),0)</f>
        <v>5</v>
      </c>
      <c r="AL203" s="198">
        <f>IFERROR(VLOOKUP(J203,Аркуш4!O:Q,3,FALSE),0)</f>
        <v>0</v>
      </c>
      <c r="AM203" s="307" t="str">
        <f>IFERROR(VLOOKUP(J203,Аркуш4!S:T,2,FALSE),"")</f>
        <v/>
      </c>
      <c r="AN203" s="317"/>
      <c r="AO203" s="309"/>
      <c r="AP203" s="310"/>
      <c r="AQ203" s="311"/>
      <c r="AR203" s="198">
        <f>IFERROR(VLOOKUP(J203,Аркуш4!H:M,3,FALSE),0)</f>
        <v>0</v>
      </c>
      <c r="AS203" s="198">
        <f>IFERROR(VLOOKUP(J203,Аркуш4!H:M,4,FALSE),0)</f>
        <v>0</v>
      </c>
      <c r="AT203" s="198">
        <f>IFERROR(VLOOKUP(J203,Аркуш4!H:M,5,FALSE),0)</f>
        <v>0</v>
      </c>
      <c r="AU203" s="198">
        <f t="shared" si="8"/>
        <v>4.752E-2</v>
      </c>
      <c r="AV203" s="143">
        <f t="shared" si="9"/>
        <v>0</v>
      </c>
    </row>
    <row r="204" spans="1:48" ht="46.5" hidden="1" customHeight="1" x14ac:dyDescent="0.2">
      <c r="A204" s="11"/>
      <c r="B204" s="25" t="s">
        <v>3806</v>
      </c>
      <c r="C204" s="26"/>
      <c r="D204" s="195"/>
      <c r="E204" s="196">
        <f t="shared" si="0"/>
        <v>0</v>
      </c>
      <c r="F204" s="26"/>
      <c r="G204" s="26" t="s">
        <v>3807</v>
      </c>
      <c r="H204" s="26" t="s">
        <v>2546</v>
      </c>
      <c r="I204" s="26" t="s">
        <v>2587</v>
      </c>
      <c r="J204" s="27">
        <v>168139</v>
      </c>
      <c r="K204" s="27">
        <v>45</v>
      </c>
      <c r="L204" s="27">
        <v>176</v>
      </c>
      <c r="M204" s="28">
        <v>58003</v>
      </c>
      <c r="N204" s="26"/>
      <c r="O204" s="26" t="s">
        <v>3446</v>
      </c>
      <c r="P204" s="26" t="s">
        <v>2540</v>
      </c>
      <c r="Q204" s="299">
        <f t="shared" si="1"/>
        <v>8</v>
      </c>
      <c r="R204" s="26">
        <f t="shared" si="2"/>
        <v>8.4000000000000005E-2</v>
      </c>
      <c r="S204" s="26"/>
      <c r="T204" s="30">
        <v>2</v>
      </c>
      <c r="U204" s="27" t="str">
        <f>VLOOKUP(J204,Аркуш4!V:W,2,FALSE)</f>
        <v>Аксесуари</v>
      </c>
      <c r="V204" s="27"/>
      <c r="W204" s="335"/>
      <c r="X204" s="197" t="s">
        <v>3564</v>
      </c>
      <c r="Y204" s="197" t="s">
        <v>3564</v>
      </c>
      <c r="Z204" s="197">
        <v>4</v>
      </c>
      <c r="AA204" s="198">
        <f>IFERROR(VLOOKUP(J204,Аркуш4!H:M,6,FALSE),0)</f>
        <v>0</v>
      </c>
      <c r="AB204" s="327">
        <f t="shared" si="31"/>
        <v>8</v>
      </c>
      <c r="AC204" s="198">
        <v>9.4473749999999992E-3</v>
      </c>
      <c r="AD204" s="197">
        <v>4.2000000000000003E-2</v>
      </c>
      <c r="AE204" s="198">
        <f t="shared" si="4"/>
        <v>7.5578999999999993E-2</v>
      </c>
      <c r="AF204" s="322">
        <f t="shared" si="32"/>
        <v>8</v>
      </c>
      <c r="AG204" s="323">
        <v>8</v>
      </c>
      <c r="AH204" s="304">
        <v>2</v>
      </c>
      <c r="AI204" s="305">
        <f t="shared" si="6"/>
        <v>7.5578999999999993E-2</v>
      </c>
      <c r="AJ204" s="306">
        <f t="shared" si="7"/>
        <v>7.5578999999999993E-2</v>
      </c>
      <c r="AK204" s="198">
        <f>IFERROR(VLOOKUP(J204,Аркуш4!O:Q,2,FALSE),0)</f>
        <v>0</v>
      </c>
      <c r="AL204" s="198">
        <f>IFERROR(VLOOKUP(J204,Аркуш4!O:Q,3,FALSE),0)</f>
        <v>0</v>
      </c>
      <c r="AM204" s="307" t="str">
        <f>IFERROR(VLOOKUP(J204,Аркуш4!S:T,2,FALSE),"")</f>
        <v/>
      </c>
      <c r="AN204" s="317"/>
      <c r="AO204" s="309"/>
      <c r="AP204" s="310"/>
      <c r="AQ204" s="311"/>
      <c r="AR204" s="198">
        <f>IFERROR(VLOOKUP(J204,Аркуш4!H:M,3,FALSE),0)</f>
        <v>0</v>
      </c>
      <c r="AS204" s="198">
        <f>IFERROR(VLOOKUP(J204,Аркуш4!H:M,4,FALSE),0)</f>
        <v>0</v>
      </c>
      <c r="AT204" s="198">
        <f>IFERROR(VLOOKUP(J204,Аркуш4!H:M,5,FALSE),0)</f>
        <v>0</v>
      </c>
      <c r="AU204" s="198">
        <f t="shared" si="8"/>
        <v>0</v>
      </c>
      <c r="AV204" s="143">
        <f t="shared" si="9"/>
        <v>0</v>
      </c>
    </row>
    <row r="205" spans="1:48" ht="46.5" hidden="1" customHeight="1" x14ac:dyDescent="0.2">
      <c r="A205" s="11"/>
      <c r="B205" s="25" t="s">
        <v>3808</v>
      </c>
      <c r="C205" s="26"/>
      <c r="D205" s="195"/>
      <c r="E205" s="196">
        <f t="shared" si="0"/>
        <v>0</v>
      </c>
      <c r="F205" s="26"/>
      <c r="G205" s="26"/>
      <c r="H205" s="26" t="s">
        <v>2546</v>
      </c>
      <c r="I205" s="26" t="s">
        <v>2587</v>
      </c>
      <c r="J205" s="27">
        <v>169279</v>
      </c>
      <c r="K205" s="27">
        <v>34</v>
      </c>
      <c r="L205" s="27">
        <v>298</v>
      </c>
      <c r="M205" s="28">
        <v>54117</v>
      </c>
      <c r="N205" s="26"/>
      <c r="O205" s="26" t="s">
        <v>3446</v>
      </c>
      <c r="P205" s="26" t="s">
        <v>2540</v>
      </c>
      <c r="Q205" s="299">
        <f t="shared" si="1"/>
        <v>6</v>
      </c>
      <c r="R205" s="26">
        <f t="shared" si="2"/>
        <v>0.10199999999999999</v>
      </c>
      <c r="S205" s="26"/>
      <c r="T205" s="30">
        <v>2</v>
      </c>
      <c r="U205" s="27" t="str">
        <f>VLOOKUP(J205,Аркуш4!V:W,2,FALSE)</f>
        <v>Дитячі</v>
      </c>
      <c r="V205" s="27">
        <v>2</v>
      </c>
      <c r="W205" s="335"/>
      <c r="X205" s="197" t="s">
        <v>3564</v>
      </c>
      <c r="Y205" s="197" t="s">
        <v>3564</v>
      </c>
      <c r="Z205" s="197">
        <v>3</v>
      </c>
      <c r="AA205" s="198">
        <f>IFERROR(VLOOKUP(J205,Аркуш4!H:M,6,FALSE),0)</f>
        <v>0</v>
      </c>
      <c r="AB205" s="327">
        <f t="shared" si="31"/>
        <v>6</v>
      </c>
      <c r="AC205" s="198">
        <v>1.4579999999999999E-2</v>
      </c>
      <c r="AD205" s="197">
        <v>5.0999999999999997E-2</v>
      </c>
      <c r="AE205" s="198">
        <f t="shared" si="4"/>
        <v>8.7480000000000002E-2</v>
      </c>
      <c r="AF205" s="322">
        <f t="shared" si="32"/>
        <v>6</v>
      </c>
      <c r="AG205" s="323">
        <v>6</v>
      </c>
      <c r="AH205" s="304">
        <v>2</v>
      </c>
      <c r="AI205" s="305">
        <f t="shared" si="6"/>
        <v>8.7480000000000002E-2</v>
      </c>
      <c r="AJ205" s="306">
        <f t="shared" si="7"/>
        <v>8.7480000000000002E-2</v>
      </c>
      <c r="AK205" s="198">
        <f>IFERROR(VLOOKUP(J205,Аркуш4!O:Q,2,FALSE),0)</f>
        <v>2</v>
      </c>
      <c r="AL205" s="198">
        <f>IFERROR(VLOOKUP(J205,Аркуш4!O:Q,3,FALSE),0)</f>
        <v>0</v>
      </c>
      <c r="AM205" s="307" t="str">
        <f>IFERROR(VLOOKUP(J205,Аркуш4!S:T,2,FALSE),"")</f>
        <v/>
      </c>
      <c r="AN205" s="312">
        <v>2</v>
      </c>
      <c r="AO205" s="309"/>
      <c r="AP205" s="310"/>
      <c r="AQ205" s="311"/>
      <c r="AR205" s="198">
        <f>IFERROR(VLOOKUP(J205,Аркуш4!H:M,3,FALSE),0)</f>
        <v>0</v>
      </c>
      <c r="AS205" s="198">
        <f>IFERROR(VLOOKUP(J205,Аркуш4!H:M,4,FALSE),0)</f>
        <v>1</v>
      </c>
      <c r="AT205" s="198">
        <f>IFERROR(VLOOKUP(J205,Аркуш4!H:M,5,FALSE),0)</f>
        <v>1</v>
      </c>
      <c r="AU205" s="198">
        <f t="shared" si="8"/>
        <v>5.8319999999999997E-2</v>
      </c>
      <c r="AV205" s="143">
        <f t="shared" si="9"/>
        <v>0</v>
      </c>
    </row>
    <row r="206" spans="1:48" ht="46.5" hidden="1" customHeight="1" x14ac:dyDescent="0.2">
      <c r="A206" s="11"/>
      <c r="B206" s="25" t="s">
        <v>3809</v>
      </c>
      <c r="C206" s="26"/>
      <c r="D206" s="195"/>
      <c r="E206" s="196">
        <f t="shared" si="0"/>
        <v>0</v>
      </c>
      <c r="F206" s="26"/>
      <c r="G206" s="26"/>
      <c r="H206" s="26" t="s">
        <v>2546</v>
      </c>
      <c r="I206" s="26"/>
      <c r="J206" s="27">
        <v>172744</v>
      </c>
      <c r="K206" s="27">
        <v>28</v>
      </c>
      <c r="L206" s="27">
        <v>108</v>
      </c>
      <c r="M206" s="26" t="s">
        <v>1880</v>
      </c>
      <c r="N206" s="26"/>
      <c r="O206" s="26" t="s">
        <v>3446</v>
      </c>
      <c r="P206" s="26" t="s">
        <v>2540</v>
      </c>
      <c r="Q206" s="299">
        <f t="shared" si="1"/>
        <v>24</v>
      </c>
      <c r="R206" s="26">
        <f t="shared" si="2"/>
        <v>0.27600000000000002</v>
      </c>
      <c r="S206" s="26"/>
      <c r="T206" s="30">
        <v>2</v>
      </c>
      <c r="U206" s="27" t="str">
        <f>VLOOKUP(J206,Аркуш4!V:W,2,FALSE)</f>
        <v>Туризм</v>
      </c>
      <c r="V206" s="27"/>
      <c r="W206" s="335"/>
      <c r="X206" s="197" t="s">
        <v>3564</v>
      </c>
      <c r="Y206" s="197" t="s">
        <v>3564</v>
      </c>
      <c r="Z206" s="197">
        <v>12</v>
      </c>
      <c r="AA206" s="198">
        <f>IFERROR(VLOOKUP(J206,Аркуш4!H:M,6,FALSE),0)</f>
        <v>0</v>
      </c>
      <c r="AB206" s="327">
        <f t="shared" si="31"/>
        <v>24</v>
      </c>
      <c r="AC206" s="198">
        <v>7.1399999999999996E-3</v>
      </c>
      <c r="AD206" s="197">
        <v>0.13800000000000001</v>
      </c>
      <c r="AE206" s="198">
        <f t="shared" si="4"/>
        <v>0.17135999999999998</v>
      </c>
      <c r="AF206" s="322">
        <f t="shared" si="32"/>
        <v>24</v>
      </c>
      <c r="AG206" s="323">
        <v>24</v>
      </c>
      <c r="AH206" s="304">
        <v>2</v>
      </c>
      <c r="AI206" s="305">
        <f t="shared" si="6"/>
        <v>0.17135999999999998</v>
      </c>
      <c r="AJ206" s="306">
        <f t="shared" si="7"/>
        <v>0.17135999999999998</v>
      </c>
      <c r="AK206" s="198">
        <f>IFERROR(VLOOKUP(J206,Аркуш4!O:Q,2,FALSE),0)</f>
        <v>0</v>
      </c>
      <c r="AL206" s="198">
        <f>IFERROR(VLOOKUP(J206,Аркуш4!O:Q,3,FALSE),0)</f>
        <v>0</v>
      </c>
      <c r="AM206" s="307" t="str">
        <f>IFERROR(VLOOKUP(J206,Аркуш4!S:T,2,FALSE),"")</f>
        <v/>
      </c>
      <c r="AN206" s="317"/>
      <c r="AO206" s="309"/>
      <c r="AP206" s="310"/>
      <c r="AQ206" s="311"/>
      <c r="AR206" s="198">
        <f>IFERROR(VLOOKUP(J206,Аркуш4!H:M,3,FALSE),0)</f>
        <v>0</v>
      </c>
      <c r="AS206" s="198">
        <f>IFERROR(VLOOKUP(J206,Аркуш4!H:M,4,FALSE),0)</f>
        <v>0</v>
      </c>
      <c r="AT206" s="198">
        <f>IFERROR(VLOOKUP(J206,Аркуш4!H:M,5,FALSE),0)</f>
        <v>0</v>
      </c>
      <c r="AU206" s="198">
        <f t="shared" si="8"/>
        <v>0</v>
      </c>
      <c r="AV206" s="143">
        <f t="shared" si="9"/>
        <v>0</v>
      </c>
    </row>
    <row r="207" spans="1:48" ht="46.5" hidden="1" customHeight="1" x14ac:dyDescent="0.2">
      <c r="A207" s="11"/>
      <c r="B207" s="25" t="s">
        <v>3810</v>
      </c>
      <c r="C207" s="26"/>
      <c r="D207" s="195"/>
      <c r="E207" s="196">
        <f t="shared" si="0"/>
        <v>0</v>
      </c>
      <c r="F207" s="26"/>
      <c r="G207" s="26" t="s">
        <v>3633</v>
      </c>
      <c r="H207" s="26" t="s">
        <v>2546</v>
      </c>
      <c r="I207" s="26" t="s">
        <v>3633</v>
      </c>
      <c r="J207" s="27">
        <v>174714</v>
      </c>
      <c r="K207" s="26"/>
      <c r="L207" s="26"/>
      <c r="M207" s="26" t="s">
        <v>3811</v>
      </c>
      <c r="N207" s="26"/>
      <c r="O207" s="26" t="s">
        <v>3446</v>
      </c>
      <c r="P207" s="26" t="s">
        <v>2540</v>
      </c>
      <c r="Q207" s="299">
        <f t="shared" si="1"/>
        <v>24</v>
      </c>
      <c r="R207" s="26">
        <f t="shared" si="2"/>
        <v>7.3999999999999996E-2</v>
      </c>
      <c r="S207" s="26"/>
      <c r="T207" s="30">
        <v>2</v>
      </c>
      <c r="U207" s="27" t="str">
        <f>VLOOKUP(J207,Аркуш4!V:W,2,FALSE)</f>
        <v>Фільтрація</v>
      </c>
      <c r="V207" s="27"/>
      <c r="W207" s="335"/>
      <c r="X207" s="197" t="s">
        <v>3564</v>
      </c>
      <c r="Y207" s="197" t="s">
        <v>3564</v>
      </c>
      <c r="Z207" s="197">
        <v>12</v>
      </c>
      <c r="AA207" s="198">
        <f>IFERROR(VLOOKUP(J207,Аркуш4!H:M,6,FALSE),0)</f>
        <v>0</v>
      </c>
      <c r="AB207" s="327">
        <f t="shared" si="31"/>
        <v>24</v>
      </c>
      <c r="AC207" s="198">
        <v>3.0833333333333333E-3</v>
      </c>
      <c r="AD207" s="197">
        <v>3.6999999999999998E-2</v>
      </c>
      <c r="AE207" s="198">
        <f t="shared" si="4"/>
        <v>7.3999999999999996E-2</v>
      </c>
      <c r="AF207" s="322">
        <f t="shared" si="32"/>
        <v>24</v>
      </c>
      <c r="AG207" s="323">
        <v>24</v>
      </c>
      <c r="AH207" s="304">
        <v>2</v>
      </c>
      <c r="AI207" s="305">
        <f t="shared" si="6"/>
        <v>7.3999999999999996E-2</v>
      </c>
      <c r="AJ207" s="306">
        <f t="shared" si="7"/>
        <v>7.3999999999999996E-2</v>
      </c>
      <c r="AK207" s="198">
        <f>IFERROR(VLOOKUP(J207,Аркуш4!O:Q,2,FALSE),0)</f>
        <v>0</v>
      </c>
      <c r="AL207" s="198">
        <f>IFERROR(VLOOKUP(J207,Аркуш4!O:Q,3,FALSE),0)</f>
        <v>0</v>
      </c>
      <c r="AM207" s="307" t="str">
        <f>IFERROR(VLOOKUP(J207,Аркуш4!S:T,2,FALSE),"")</f>
        <v/>
      </c>
      <c r="AN207" s="317"/>
      <c r="AO207" s="309"/>
      <c r="AP207" s="310"/>
      <c r="AQ207" s="311"/>
      <c r="AR207" s="198">
        <f>IFERROR(VLOOKUP(J207,Аркуш4!H:M,3,FALSE),0)</f>
        <v>0</v>
      </c>
      <c r="AS207" s="198">
        <f>IFERROR(VLOOKUP(J207,Аркуш4!H:M,4,FALSE),0)</f>
        <v>0</v>
      </c>
      <c r="AT207" s="198">
        <f>IFERROR(VLOOKUP(J207,Аркуш4!H:M,5,FALSE),0)</f>
        <v>0</v>
      </c>
      <c r="AU207" s="198">
        <f t="shared" si="8"/>
        <v>0</v>
      </c>
      <c r="AV207" s="143">
        <f t="shared" si="9"/>
        <v>0</v>
      </c>
    </row>
    <row r="208" spans="1:48" ht="46.5" hidden="1" customHeight="1" x14ac:dyDescent="0.2">
      <c r="A208" s="11"/>
      <c r="B208" s="25" t="s">
        <v>3812</v>
      </c>
      <c r="C208" s="26"/>
      <c r="D208" s="195">
        <f>VLOOKUP(J208,Аркуш4!Y:Z,2,FALSE)</f>
        <v>7</v>
      </c>
      <c r="E208" s="196">
        <f t="shared" si="0"/>
        <v>1.932E-2</v>
      </c>
      <c r="F208" s="26"/>
      <c r="G208" s="26"/>
      <c r="H208" s="26" t="s">
        <v>2546</v>
      </c>
      <c r="I208" s="26" t="s">
        <v>3813</v>
      </c>
      <c r="J208" s="27">
        <v>170840</v>
      </c>
      <c r="K208" s="27">
        <v>37</v>
      </c>
      <c r="L208" s="27">
        <v>80</v>
      </c>
      <c r="M208" s="122">
        <v>68556</v>
      </c>
      <c r="N208" s="26"/>
      <c r="O208" s="26" t="s">
        <v>3433</v>
      </c>
      <c r="P208" s="26" t="s">
        <v>2540</v>
      </c>
      <c r="Q208" s="299">
        <f t="shared" si="1"/>
        <v>12</v>
      </c>
      <c r="R208" s="26">
        <f t="shared" si="2"/>
        <v>4.2000000000000003E-2</v>
      </c>
      <c r="S208" s="26"/>
      <c r="T208" s="30">
        <v>1</v>
      </c>
      <c r="U208" s="27" t="str">
        <f>VLOOKUP(J208,Аркуш4!V:W,2,FALSE)</f>
        <v>Меблі</v>
      </c>
      <c r="V208" s="27"/>
      <c r="W208" s="335"/>
      <c r="X208" s="197" t="s">
        <v>3564</v>
      </c>
      <c r="Y208" s="197" t="s">
        <v>3564</v>
      </c>
      <c r="Z208" s="197">
        <v>12</v>
      </c>
      <c r="AA208" s="198">
        <f>IFERROR(VLOOKUP(J208,Аркуш4!H:M,6,FALSE),0)</f>
        <v>0</v>
      </c>
      <c r="AB208" s="327">
        <f t="shared" si="31"/>
        <v>12</v>
      </c>
      <c r="AC208" s="198">
        <v>2.7599999999999999E-3</v>
      </c>
      <c r="AD208" s="197">
        <v>4.2000000000000003E-2</v>
      </c>
      <c r="AE208" s="198">
        <f t="shared" si="4"/>
        <v>3.3119999999999997E-2</v>
      </c>
      <c r="AF208" s="322">
        <f t="shared" si="32"/>
        <v>5</v>
      </c>
      <c r="AG208" s="340">
        <v>12</v>
      </c>
      <c r="AH208" s="304">
        <v>1</v>
      </c>
      <c r="AI208" s="305">
        <f t="shared" si="6"/>
        <v>1.38E-2</v>
      </c>
      <c r="AJ208" s="306">
        <f t="shared" si="7"/>
        <v>3.3119999999999997E-2</v>
      </c>
      <c r="AK208" s="198">
        <f>IFERROR(VLOOKUP(J208,Аркуш4!O:Q,2,FALSE),0)</f>
        <v>0</v>
      </c>
      <c r="AL208" s="198">
        <f>IFERROR(VLOOKUP(J208,Аркуш4!O:Q,3,FALSE),0)</f>
        <v>0</v>
      </c>
      <c r="AM208" s="307" t="str">
        <f>IFERROR(VLOOKUP(J208,Аркуш4!S:T,2,FALSE),"")</f>
        <v/>
      </c>
      <c r="AN208" s="317"/>
      <c r="AO208" s="309"/>
      <c r="AP208" s="310"/>
      <c r="AQ208" s="311"/>
      <c r="AR208" s="198">
        <f>IFERROR(VLOOKUP(J208,Аркуш4!H:M,3,FALSE),0)</f>
        <v>3</v>
      </c>
      <c r="AS208" s="198">
        <f>IFERROR(VLOOKUP(J208,Аркуш4!H:M,4,FALSE),0)</f>
        <v>0</v>
      </c>
      <c r="AT208" s="198">
        <f>IFERROR(VLOOKUP(J208,Аркуш4!H:M,5,FALSE),0)</f>
        <v>0</v>
      </c>
      <c r="AU208" s="198">
        <f t="shared" si="8"/>
        <v>8.2799999999999992E-3</v>
      </c>
      <c r="AV208" s="143">
        <f t="shared" si="9"/>
        <v>0</v>
      </c>
    </row>
    <row r="209" spans="1:48" ht="46.5" hidden="1" customHeight="1" x14ac:dyDescent="0.2">
      <c r="A209" s="11"/>
      <c r="B209" s="25" t="s">
        <v>3814</v>
      </c>
      <c r="C209" s="26"/>
      <c r="D209" s="195"/>
      <c r="E209" s="196">
        <f t="shared" si="0"/>
        <v>0</v>
      </c>
      <c r="F209" s="26"/>
      <c r="G209" s="26"/>
      <c r="H209" s="26" t="s">
        <v>2546</v>
      </c>
      <c r="I209" s="26" t="s">
        <v>3815</v>
      </c>
      <c r="J209" s="27">
        <v>173534</v>
      </c>
      <c r="K209" s="27">
        <v>43</v>
      </c>
      <c r="L209" s="27">
        <v>459</v>
      </c>
      <c r="M209" s="27">
        <v>57166</v>
      </c>
      <c r="N209" s="26"/>
      <c r="O209" s="26" t="s">
        <v>3446</v>
      </c>
      <c r="P209" s="26" t="s">
        <v>2540</v>
      </c>
      <c r="Q209" s="299">
        <f t="shared" si="1"/>
        <v>3</v>
      </c>
      <c r="R209" s="26">
        <f t="shared" si="2"/>
        <v>4.2999999999999997E-2</v>
      </c>
      <c r="S209" s="26"/>
      <c r="T209" s="30">
        <v>1</v>
      </c>
      <c r="U209" s="27" t="str">
        <f>VLOOKUP(J209,Аркуш4!V:W,2,FALSE)</f>
        <v>Дитячі</v>
      </c>
      <c r="V209" s="27"/>
      <c r="W209" s="335"/>
      <c r="X209" s="197" t="s">
        <v>3564</v>
      </c>
      <c r="Y209" s="197" t="s">
        <v>3564</v>
      </c>
      <c r="Z209" s="197">
        <v>3</v>
      </c>
      <c r="AA209" s="198">
        <f>IFERROR(VLOOKUP(J209,Аркуш4!H:M,6,FALSE),0)</f>
        <v>0</v>
      </c>
      <c r="AB209" s="327">
        <f t="shared" si="31"/>
        <v>3</v>
      </c>
      <c r="AC209" s="198">
        <v>1.4333333333333332E-2</v>
      </c>
      <c r="AD209" s="197">
        <v>4.2999999999999997E-2</v>
      </c>
      <c r="AE209" s="198">
        <f t="shared" si="4"/>
        <v>4.2999999999999997E-2</v>
      </c>
      <c r="AF209" s="322">
        <f t="shared" si="32"/>
        <v>3</v>
      </c>
      <c r="AG209" s="323">
        <v>3</v>
      </c>
      <c r="AH209" s="304">
        <v>1</v>
      </c>
      <c r="AI209" s="305">
        <f t="shared" si="6"/>
        <v>4.2999999999999997E-2</v>
      </c>
      <c r="AJ209" s="306">
        <f t="shared" si="7"/>
        <v>4.2999999999999997E-2</v>
      </c>
      <c r="AK209" s="198">
        <f>IFERROR(VLOOKUP(J209,Аркуш4!O:Q,2,FALSE),0)</f>
        <v>0</v>
      </c>
      <c r="AL209" s="198">
        <f>IFERROR(VLOOKUP(J209,Аркуш4!O:Q,3,FALSE),0)</f>
        <v>0</v>
      </c>
      <c r="AM209" s="307">
        <f>IFERROR(VLOOKUP(J209,Аркуш4!S:T,2,FALSE),"")</f>
        <v>27.91</v>
      </c>
      <c r="AN209" s="317"/>
      <c r="AO209" s="309"/>
      <c r="AP209" s="310"/>
      <c r="AQ209" s="311"/>
      <c r="AR209" s="198">
        <f>IFERROR(VLOOKUP(J209,Аркуш4!H:M,3,FALSE),0)</f>
        <v>0</v>
      </c>
      <c r="AS209" s="198">
        <f>IFERROR(VLOOKUP(J209,Аркуш4!H:M,4,FALSE),0)</f>
        <v>0</v>
      </c>
      <c r="AT209" s="198">
        <f>IFERROR(VLOOKUP(J209,Аркуш4!H:M,5,FALSE),0)</f>
        <v>0</v>
      </c>
      <c r="AU209" s="198">
        <f t="shared" si="8"/>
        <v>0</v>
      </c>
      <c r="AV209" s="143">
        <f t="shared" si="9"/>
        <v>0</v>
      </c>
    </row>
    <row r="210" spans="1:48" ht="46.5" hidden="1" customHeight="1" x14ac:dyDescent="0.2">
      <c r="A210" s="11"/>
      <c r="B210" s="25" t="s">
        <v>3816</v>
      </c>
      <c r="C210" s="26"/>
      <c r="D210" s="195"/>
      <c r="E210" s="196">
        <f t="shared" si="0"/>
        <v>0</v>
      </c>
      <c r="F210" s="26"/>
      <c r="G210" s="26"/>
      <c r="H210" s="26" t="s">
        <v>2546</v>
      </c>
      <c r="I210" s="26" t="s">
        <v>3817</v>
      </c>
      <c r="J210" s="27">
        <v>173674</v>
      </c>
      <c r="K210" s="26"/>
      <c r="L210" s="26"/>
      <c r="M210" s="28">
        <v>58681</v>
      </c>
      <c r="N210" s="26"/>
      <c r="O210" s="26" t="s">
        <v>3446</v>
      </c>
      <c r="P210" s="26" t="s">
        <v>2540</v>
      </c>
      <c r="Q210" s="299">
        <f t="shared" si="1"/>
        <v>4</v>
      </c>
      <c r="R210" s="26">
        <f t="shared" si="2"/>
        <v>3.9E-2</v>
      </c>
      <c r="S210" s="26"/>
      <c r="T210" s="30">
        <v>1</v>
      </c>
      <c r="U210" s="27" t="str">
        <f>VLOOKUP(J210,Аркуш4!V:W,2,FALSE)</f>
        <v>Аксесуари</v>
      </c>
      <c r="V210" s="27"/>
      <c r="W210" s="335"/>
      <c r="X210" s="197" t="s">
        <v>3564</v>
      </c>
      <c r="Y210" s="197" t="s">
        <v>3564</v>
      </c>
      <c r="Z210" s="197">
        <v>4</v>
      </c>
      <c r="AA210" s="198">
        <f>IFERROR(VLOOKUP(J210,Аркуш4!H:M,6,FALSE),0)</f>
        <v>0</v>
      </c>
      <c r="AB210" s="327">
        <f t="shared" si="31"/>
        <v>4</v>
      </c>
      <c r="AC210" s="198">
        <v>9.75E-3</v>
      </c>
      <c r="AD210" s="197">
        <v>3.9E-2</v>
      </c>
      <c r="AE210" s="198">
        <f t="shared" si="4"/>
        <v>3.9E-2</v>
      </c>
      <c r="AF210" s="322">
        <f t="shared" si="32"/>
        <v>4</v>
      </c>
      <c r="AG210" s="323">
        <v>4</v>
      </c>
      <c r="AH210" s="304">
        <v>1</v>
      </c>
      <c r="AI210" s="305">
        <f t="shared" si="6"/>
        <v>3.9E-2</v>
      </c>
      <c r="AJ210" s="306">
        <f t="shared" si="7"/>
        <v>3.9E-2</v>
      </c>
      <c r="AK210" s="198">
        <f>IFERROR(VLOOKUP(J210,Аркуш4!O:Q,2,FALSE),0)</f>
        <v>0</v>
      </c>
      <c r="AL210" s="198">
        <f>IFERROR(VLOOKUP(J210,Аркуш4!O:Q,3,FALSE),0)</f>
        <v>0</v>
      </c>
      <c r="AM210" s="307" t="str">
        <f>IFERROR(VLOOKUP(J210,Аркуш4!S:T,2,FALSE),"")</f>
        <v/>
      </c>
      <c r="AN210" s="317"/>
      <c r="AO210" s="309"/>
      <c r="AP210" s="310"/>
      <c r="AQ210" s="311"/>
      <c r="AR210" s="198">
        <f>IFERROR(VLOOKUP(J210,Аркуш4!H:M,3,FALSE),0)</f>
        <v>0</v>
      </c>
      <c r="AS210" s="198">
        <f>IFERROR(VLOOKUP(J210,Аркуш4!H:M,4,FALSE),0)</f>
        <v>0</v>
      </c>
      <c r="AT210" s="198">
        <f>IFERROR(VLOOKUP(J210,Аркуш4!H:M,5,FALSE),0)</f>
        <v>0</v>
      </c>
      <c r="AU210" s="198">
        <f t="shared" si="8"/>
        <v>0</v>
      </c>
      <c r="AV210" s="143">
        <f t="shared" si="9"/>
        <v>0</v>
      </c>
    </row>
    <row r="211" spans="1:48" ht="46.5" hidden="1" customHeight="1" x14ac:dyDescent="0.2">
      <c r="A211" s="11"/>
      <c r="B211" s="25" t="s">
        <v>3818</v>
      </c>
      <c r="C211" s="26"/>
      <c r="D211" s="195"/>
      <c r="E211" s="196">
        <f t="shared" si="0"/>
        <v>0</v>
      </c>
      <c r="F211" s="26"/>
      <c r="G211" s="26" t="s">
        <v>3819</v>
      </c>
      <c r="H211" s="26" t="s">
        <v>2546</v>
      </c>
      <c r="I211" s="26" t="s">
        <v>2587</v>
      </c>
      <c r="J211" s="27">
        <v>173676</v>
      </c>
      <c r="K211" s="26"/>
      <c r="L211" s="26"/>
      <c r="M211" s="28">
        <v>58639</v>
      </c>
      <c r="N211" s="26"/>
      <c r="O211" s="26" t="s">
        <v>3446</v>
      </c>
      <c r="P211" s="26" t="s">
        <v>2540</v>
      </c>
      <c r="Q211" s="299">
        <f t="shared" si="1"/>
        <v>30</v>
      </c>
      <c r="R211" s="26">
        <f t="shared" si="2"/>
        <v>0.30299999999999999</v>
      </c>
      <c r="S211" s="26"/>
      <c r="T211" s="30">
        <v>1</v>
      </c>
      <c r="U211" s="27" t="str">
        <f>VLOOKUP(J211,Аркуш4!V:W,2,FALSE)</f>
        <v>Аксесуари</v>
      </c>
      <c r="V211" s="27"/>
      <c r="W211" s="335"/>
      <c r="X211" s="197" t="s">
        <v>3564</v>
      </c>
      <c r="Y211" s="197" t="s">
        <v>3564</v>
      </c>
      <c r="Z211" s="197">
        <v>30</v>
      </c>
      <c r="AA211" s="198">
        <f>IFERROR(VLOOKUP(J211,Аркуш4!H:M,6,FALSE),0)</f>
        <v>0</v>
      </c>
      <c r="AB211" s="327">
        <f t="shared" si="31"/>
        <v>30</v>
      </c>
      <c r="AC211" s="198">
        <v>1.01E-2</v>
      </c>
      <c r="AD211" s="197">
        <v>0.30299999999999999</v>
      </c>
      <c r="AE211" s="198">
        <f t="shared" si="4"/>
        <v>0.30299999999999999</v>
      </c>
      <c r="AF211" s="322">
        <f t="shared" si="32"/>
        <v>30</v>
      </c>
      <c r="AG211" s="323">
        <v>30</v>
      </c>
      <c r="AH211" s="304">
        <v>1</v>
      </c>
      <c r="AI211" s="305">
        <f t="shared" si="6"/>
        <v>0.30299999999999999</v>
      </c>
      <c r="AJ211" s="306">
        <f t="shared" si="7"/>
        <v>0.30299999999999999</v>
      </c>
      <c r="AK211" s="198">
        <f>IFERROR(VLOOKUP(J211,Аркуш4!O:Q,2,FALSE),0)</f>
        <v>0</v>
      </c>
      <c r="AL211" s="198">
        <f>IFERROR(VLOOKUP(J211,Аркуш4!O:Q,3,FALSE),0)</f>
        <v>0</v>
      </c>
      <c r="AM211" s="307" t="str">
        <f>IFERROR(VLOOKUP(J211,Аркуш4!S:T,2,FALSE),"")</f>
        <v/>
      </c>
      <c r="AN211" s="317"/>
      <c r="AO211" s="309"/>
      <c r="AP211" s="310"/>
      <c r="AQ211" s="311"/>
      <c r="AR211" s="198">
        <f>IFERROR(VLOOKUP(J211,Аркуш4!H:M,3,FALSE),0)</f>
        <v>0</v>
      </c>
      <c r="AS211" s="198">
        <f>IFERROR(VLOOKUP(J211,Аркуш4!H:M,4,FALSE),0)</f>
        <v>0</v>
      </c>
      <c r="AT211" s="198">
        <f>IFERROR(VLOOKUP(J211,Аркуш4!H:M,5,FALSE),0)</f>
        <v>0</v>
      </c>
      <c r="AU211" s="198">
        <f t="shared" si="8"/>
        <v>0</v>
      </c>
      <c r="AV211" s="143">
        <f t="shared" si="9"/>
        <v>0</v>
      </c>
    </row>
    <row r="212" spans="1:48" ht="46.5" hidden="1" customHeight="1" x14ac:dyDescent="0.2">
      <c r="A212" s="11"/>
      <c r="B212" s="25" t="s">
        <v>3820</v>
      </c>
      <c r="C212" s="26"/>
      <c r="D212" s="195"/>
      <c r="E212" s="196">
        <f t="shared" si="0"/>
        <v>0</v>
      </c>
      <c r="F212" s="26"/>
      <c r="G212" s="26"/>
      <c r="H212" s="26" t="s">
        <v>2546</v>
      </c>
      <c r="I212" s="26" t="s">
        <v>2587</v>
      </c>
      <c r="J212" s="27">
        <v>169036</v>
      </c>
      <c r="K212" s="27">
        <v>53</v>
      </c>
      <c r="L212" s="27">
        <v>847</v>
      </c>
      <c r="M212" s="27">
        <v>64902</v>
      </c>
      <c r="N212" s="26"/>
      <c r="O212" s="26" t="s">
        <v>3446</v>
      </c>
      <c r="P212" s="26" t="s">
        <v>2540</v>
      </c>
      <c r="Q212" s="299">
        <f t="shared" si="1"/>
        <v>2</v>
      </c>
      <c r="R212" s="26">
        <f t="shared" si="2"/>
        <v>6.8000000000000005E-2</v>
      </c>
      <c r="S212" s="26"/>
      <c r="T212" s="30">
        <v>1</v>
      </c>
      <c r="U212" s="27" t="str">
        <f>VLOOKUP(J212,Аркуш4!V:W,2,FALSE)</f>
        <v>Меблі</v>
      </c>
      <c r="V212" s="27"/>
      <c r="W212" s="335"/>
      <c r="X212" s="197" t="s">
        <v>3564</v>
      </c>
      <c r="Y212" s="197" t="s">
        <v>3564</v>
      </c>
      <c r="Z212" s="197">
        <v>2</v>
      </c>
      <c r="AA212" s="198">
        <f>IFERROR(VLOOKUP(J212,Аркуш4!H:M,6,FALSE),0)</f>
        <v>0</v>
      </c>
      <c r="AB212" s="327">
        <f t="shared" si="31"/>
        <v>2</v>
      </c>
      <c r="AC212" s="198">
        <v>3.0339999999999999E-2</v>
      </c>
      <c r="AD212" s="197">
        <v>6.8000000000000005E-2</v>
      </c>
      <c r="AE212" s="198">
        <f t="shared" si="4"/>
        <v>6.0679999999999998E-2</v>
      </c>
      <c r="AF212" s="322">
        <f t="shared" si="32"/>
        <v>2</v>
      </c>
      <c r="AG212" s="323">
        <v>2</v>
      </c>
      <c r="AH212" s="304">
        <v>1</v>
      </c>
      <c r="AI212" s="305">
        <f t="shared" si="6"/>
        <v>6.0679999999999998E-2</v>
      </c>
      <c r="AJ212" s="306">
        <f t="shared" si="7"/>
        <v>6.0679999999999998E-2</v>
      </c>
      <c r="AK212" s="198">
        <f>IFERROR(VLOOKUP(J212,Аркуш4!O:Q,2,FALSE),0)</f>
        <v>0</v>
      </c>
      <c r="AL212" s="198">
        <f>IFERROR(VLOOKUP(J212,Аркуш4!O:Q,3,FALSE),0)</f>
        <v>0</v>
      </c>
      <c r="AM212" s="307" t="str">
        <f>IFERROR(VLOOKUP(J212,Аркуш4!S:T,2,FALSE),"")</f>
        <v/>
      </c>
      <c r="AN212" s="317"/>
      <c r="AO212" s="309"/>
      <c r="AP212" s="310"/>
      <c r="AQ212" s="311"/>
      <c r="AR212" s="198">
        <f>IFERROR(VLOOKUP(J212,Аркуш4!H:M,3,FALSE),0)</f>
        <v>0</v>
      </c>
      <c r="AS212" s="198">
        <f>IFERROR(VLOOKUP(J212,Аркуш4!H:M,4,FALSE),0)</f>
        <v>0</v>
      </c>
      <c r="AT212" s="198">
        <f>IFERROR(VLOOKUP(J212,Аркуш4!H:M,5,FALSE),0)</f>
        <v>0</v>
      </c>
      <c r="AU212" s="198">
        <f t="shared" si="8"/>
        <v>0</v>
      </c>
      <c r="AV212" s="143">
        <f t="shared" si="9"/>
        <v>0</v>
      </c>
    </row>
    <row r="213" spans="1:48" ht="46.5" hidden="1" customHeight="1" x14ac:dyDescent="0.2">
      <c r="A213" s="11"/>
      <c r="B213" s="25" t="s">
        <v>3821</v>
      </c>
      <c r="C213" s="26"/>
      <c r="D213" s="195"/>
      <c r="E213" s="196">
        <f t="shared" si="0"/>
        <v>0</v>
      </c>
      <c r="F213" s="26"/>
      <c r="G213" s="26"/>
      <c r="H213" s="26" t="s">
        <v>2546</v>
      </c>
      <c r="I213" s="26" t="s">
        <v>3822</v>
      </c>
      <c r="J213" s="27">
        <v>168633</v>
      </c>
      <c r="K213" s="27">
        <v>87</v>
      </c>
      <c r="L213" s="27">
        <v>290</v>
      </c>
      <c r="M213" s="28">
        <v>58419</v>
      </c>
      <c r="N213" s="26"/>
      <c r="O213" s="26" t="s">
        <v>3446</v>
      </c>
      <c r="P213" s="26" t="s">
        <v>2540</v>
      </c>
      <c r="Q213" s="299">
        <f t="shared" si="1"/>
        <v>12</v>
      </c>
      <c r="R213" s="26">
        <f t="shared" si="2"/>
        <v>3.4000000000000002E-2</v>
      </c>
      <c r="S213" s="26"/>
      <c r="T213" s="30">
        <v>1</v>
      </c>
      <c r="U213" s="27" t="str">
        <f>VLOOKUP(J213,Аркуш4!V:W,2,FALSE)</f>
        <v>Аксесуари</v>
      </c>
      <c r="V213" s="27">
        <v>1</v>
      </c>
      <c r="W213" s="335"/>
      <c r="X213" s="197" t="s">
        <v>3564</v>
      </c>
      <c r="Y213" s="197" t="s">
        <v>3564</v>
      </c>
      <c r="Z213" s="197">
        <v>12</v>
      </c>
      <c r="AA213" s="198">
        <f>IFERROR(VLOOKUP(J213,Аркуш4!H:M,6,FALSE),0)</f>
        <v>0</v>
      </c>
      <c r="AB213" s="327">
        <f t="shared" si="31"/>
        <v>12</v>
      </c>
      <c r="AC213" s="198">
        <v>3.0000000000000001E-3</v>
      </c>
      <c r="AD213" s="197">
        <v>3.4000000000000002E-2</v>
      </c>
      <c r="AE213" s="198">
        <f t="shared" si="4"/>
        <v>3.6000000000000004E-2</v>
      </c>
      <c r="AF213" s="322">
        <f t="shared" si="32"/>
        <v>12</v>
      </c>
      <c r="AG213" s="323">
        <v>12</v>
      </c>
      <c r="AH213" s="304">
        <v>1</v>
      </c>
      <c r="AI213" s="305">
        <f t="shared" si="6"/>
        <v>3.6000000000000004E-2</v>
      </c>
      <c r="AJ213" s="306">
        <f t="shared" si="7"/>
        <v>3.6000000000000004E-2</v>
      </c>
      <c r="AK213" s="198">
        <f>IFERROR(VLOOKUP(J213,Аркуш4!O:Q,2,FALSE),0)</f>
        <v>0</v>
      </c>
      <c r="AL213" s="198">
        <f>IFERROR(VLOOKUP(J213,Аркуш4!O:Q,3,FALSE),0)</f>
        <v>1</v>
      </c>
      <c r="AM213" s="307" t="str">
        <f>IFERROR(VLOOKUP(J213,Аркуш4!S:T,2,FALSE),"")</f>
        <v/>
      </c>
      <c r="AN213" s="317"/>
      <c r="AO213" s="309"/>
      <c r="AP213" s="310"/>
      <c r="AQ213" s="311"/>
      <c r="AR213" s="198">
        <f>IFERROR(VLOOKUP(J213,Аркуш4!H:M,3,FALSE),0)</f>
        <v>0</v>
      </c>
      <c r="AS213" s="198">
        <f>IFERROR(VLOOKUP(J213,Аркуш4!H:M,4,FALSE),0)</f>
        <v>0</v>
      </c>
      <c r="AT213" s="198">
        <f>IFERROR(VLOOKUP(J213,Аркуш4!H:M,5,FALSE),0)</f>
        <v>0</v>
      </c>
      <c r="AU213" s="198">
        <f t="shared" si="8"/>
        <v>3.0000000000000001E-3</v>
      </c>
      <c r="AV213" s="143">
        <f t="shared" si="9"/>
        <v>0</v>
      </c>
    </row>
    <row r="214" spans="1:48" ht="46.5" hidden="1" customHeight="1" x14ac:dyDescent="0.2">
      <c r="A214" s="11"/>
      <c r="B214" s="25" t="s">
        <v>3823</v>
      </c>
      <c r="C214" s="26"/>
      <c r="D214" s="195"/>
      <c r="E214" s="196">
        <f t="shared" si="0"/>
        <v>0</v>
      </c>
      <c r="F214" s="26"/>
      <c r="G214" s="26"/>
      <c r="H214" s="26" t="s">
        <v>2546</v>
      </c>
      <c r="I214" s="26" t="s">
        <v>2587</v>
      </c>
      <c r="J214" s="27">
        <v>170414</v>
      </c>
      <c r="K214" s="27">
        <v>90</v>
      </c>
      <c r="L214" s="27">
        <v>734</v>
      </c>
      <c r="M214" s="28">
        <v>58493</v>
      </c>
      <c r="N214" s="26"/>
      <c r="O214" s="26" t="s">
        <v>3446</v>
      </c>
      <c r="P214" s="26" t="s">
        <v>2540</v>
      </c>
      <c r="Q214" s="299">
        <f t="shared" si="1"/>
        <v>6</v>
      </c>
      <c r="R214" s="26">
        <f t="shared" si="2"/>
        <v>3.1E-2</v>
      </c>
      <c r="S214" s="26"/>
      <c r="T214" s="30">
        <v>1</v>
      </c>
      <c r="U214" s="27" t="str">
        <f>VLOOKUP(J214,Аркуш4!V:W,2,FALSE)</f>
        <v>Аксесуари</v>
      </c>
      <c r="V214" s="27">
        <v>1</v>
      </c>
      <c r="W214" s="335"/>
      <c r="X214" s="197" t="s">
        <v>3564</v>
      </c>
      <c r="Y214" s="197" t="s">
        <v>3564</v>
      </c>
      <c r="Z214" s="197">
        <v>6</v>
      </c>
      <c r="AA214" s="198">
        <f>IFERROR(VLOOKUP(J214,Аркуш4!H:M,6,FALSE),0)</f>
        <v>0</v>
      </c>
      <c r="AB214" s="327">
        <f t="shared" si="31"/>
        <v>6</v>
      </c>
      <c r="AC214" s="198">
        <v>5.5125E-3</v>
      </c>
      <c r="AD214" s="197">
        <v>3.1E-2</v>
      </c>
      <c r="AE214" s="198">
        <f t="shared" si="4"/>
        <v>3.3075E-2</v>
      </c>
      <c r="AF214" s="322">
        <f t="shared" si="32"/>
        <v>6</v>
      </c>
      <c r="AG214" s="323">
        <v>6</v>
      </c>
      <c r="AH214" s="304">
        <v>1</v>
      </c>
      <c r="AI214" s="305">
        <f t="shared" si="6"/>
        <v>3.3075E-2</v>
      </c>
      <c r="AJ214" s="306">
        <f t="shared" si="7"/>
        <v>3.3075E-2</v>
      </c>
      <c r="AK214" s="198">
        <f>IFERROR(VLOOKUP(J214,Аркуш4!O:Q,2,FALSE),0)</f>
        <v>1</v>
      </c>
      <c r="AL214" s="198">
        <f>IFERROR(VLOOKUP(J214,Аркуш4!O:Q,3,FALSE),0)</f>
        <v>0</v>
      </c>
      <c r="AM214" s="307" t="str">
        <f>IFERROR(VLOOKUP(J214,Аркуш4!S:T,2,FALSE),"")</f>
        <v/>
      </c>
      <c r="AN214" s="312">
        <v>1</v>
      </c>
      <c r="AO214" s="309"/>
      <c r="AP214" s="310"/>
      <c r="AQ214" s="311"/>
      <c r="AR214" s="198">
        <f>IFERROR(VLOOKUP(J214,Аркуш4!H:M,3,FALSE),0)</f>
        <v>3</v>
      </c>
      <c r="AS214" s="198">
        <f>IFERROR(VLOOKUP(J214,Аркуш4!H:M,4,FALSE),0)</f>
        <v>3</v>
      </c>
      <c r="AT214" s="198">
        <f>IFERROR(VLOOKUP(J214,Аркуш4!H:M,5,FALSE),0)</f>
        <v>0</v>
      </c>
      <c r="AU214" s="198">
        <f t="shared" si="8"/>
        <v>3.8587499999999997E-2</v>
      </c>
      <c r="AV214" s="143">
        <f t="shared" si="9"/>
        <v>0</v>
      </c>
    </row>
    <row r="215" spans="1:48" ht="46.5" hidden="1" customHeight="1" x14ac:dyDescent="0.2">
      <c r="A215" s="11"/>
      <c r="B215" s="25" t="s">
        <v>3824</v>
      </c>
      <c r="C215" s="26"/>
      <c r="D215" s="195">
        <f>VLOOKUP(J215,Аркуш4!Y:Z,2,FALSE)</f>
        <v>4</v>
      </c>
      <c r="E215" s="196">
        <f t="shared" si="0"/>
        <v>3.2031999999999998E-2</v>
      </c>
      <c r="F215" s="26"/>
      <c r="G215" s="26"/>
      <c r="H215" s="26" t="s">
        <v>2538</v>
      </c>
      <c r="I215" s="26"/>
      <c r="J215" s="27">
        <v>172070</v>
      </c>
      <c r="K215" s="27">
        <v>22</v>
      </c>
      <c r="L215" s="27">
        <v>210</v>
      </c>
      <c r="M215" s="28">
        <v>68085</v>
      </c>
      <c r="N215" s="26"/>
      <c r="O215" s="26" t="s">
        <v>3433</v>
      </c>
      <c r="P215" s="26" t="s">
        <v>2540</v>
      </c>
      <c r="Q215" s="299">
        <f t="shared" si="1"/>
        <v>8</v>
      </c>
      <c r="R215" s="26">
        <f t="shared" si="2"/>
        <v>7.9000000000000001E-2</v>
      </c>
      <c r="S215" s="26"/>
      <c r="T215" s="30">
        <v>1</v>
      </c>
      <c r="U215" s="27" t="str">
        <f>VLOOKUP(J215,Аркуш4!V:W,2,FALSE)</f>
        <v>Туризм</v>
      </c>
      <c r="V215" s="27"/>
      <c r="W215" s="329"/>
      <c r="X215" s="199" t="s">
        <v>3564</v>
      </c>
      <c r="Y215" s="199" t="s">
        <v>3564</v>
      </c>
      <c r="Z215" s="199">
        <v>8</v>
      </c>
      <c r="AA215" s="302">
        <f>IFERROR(VLOOKUP(J215,Аркуш4!H:M,6,FALSE),0)</f>
        <v>4</v>
      </c>
      <c r="AB215" s="327">
        <f t="shared" si="31"/>
        <v>8</v>
      </c>
      <c r="AC215" s="198">
        <v>8.0079999999999995E-3</v>
      </c>
      <c r="AD215" s="197">
        <v>7.9000000000000001E-2</v>
      </c>
      <c r="AE215" s="198">
        <f t="shared" si="4"/>
        <v>6.4063999999999996E-2</v>
      </c>
      <c r="AF215" s="322">
        <f t="shared" si="32"/>
        <v>4</v>
      </c>
      <c r="AG215" s="347">
        <v>8</v>
      </c>
      <c r="AH215" s="304">
        <v>1</v>
      </c>
      <c r="AI215" s="305">
        <f t="shared" si="6"/>
        <v>3.2031999999999998E-2</v>
      </c>
      <c r="AJ215" s="306">
        <f t="shared" si="7"/>
        <v>6.4063999999999996E-2</v>
      </c>
      <c r="AK215" s="198">
        <f>IFERROR(VLOOKUP(J215,Аркуш4!O:Q,2,FALSE),0)</f>
        <v>0</v>
      </c>
      <c r="AL215" s="198">
        <f>IFERROR(VLOOKUP(J215,Аркуш4!O:Q,3,FALSE),0)</f>
        <v>0</v>
      </c>
      <c r="AM215" s="307" t="str">
        <f>IFERROR(VLOOKUP(J215,Аркуш4!S:T,2,FALSE),"")</f>
        <v/>
      </c>
      <c r="AN215" s="317"/>
      <c r="AO215" s="309"/>
      <c r="AP215" s="310"/>
      <c r="AQ215" s="311"/>
      <c r="AR215" s="198">
        <f>IFERROR(VLOOKUP(J215,Аркуш4!H:M,3,FALSE),0)</f>
        <v>0</v>
      </c>
      <c r="AS215" s="198">
        <f>IFERROR(VLOOKUP(J215,Аркуш4!H:M,4,FALSE),0)</f>
        <v>0</v>
      </c>
      <c r="AT215" s="198">
        <f>IFERROR(VLOOKUP(J215,Аркуш4!H:M,5,FALSE),0)</f>
        <v>0</v>
      </c>
      <c r="AU215" s="198">
        <f t="shared" si="8"/>
        <v>0</v>
      </c>
      <c r="AV215" s="143">
        <f t="shared" si="9"/>
        <v>3.2031999999999998E-2</v>
      </c>
    </row>
    <row r="216" spans="1:48" ht="46.5" hidden="1" customHeight="1" x14ac:dyDescent="0.2">
      <c r="A216" s="11"/>
      <c r="B216" s="25" t="s">
        <v>3825</v>
      </c>
      <c r="C216" s="26"/>
      <c r="D216" s="195">
        <f>VLOOKUP(J216,Аркуш4!Y:Z,2,FALSE)</f>
        <v>13</v>
      </c>
      <c r="E216" s="196">
        <f t="shared" si="0"/>
        <v>0.119808</v>
      </c>
      <c r="F216" s="26"/>
      <c r="G216" s="333">
        <v>2024</v>
      </c>
      <c r="H216" s="26" t="s">
        <v>2538</v>
      </c>
      <c r="I216" s="26" t="s">
        <v>2881</v>
      </c>
      <c r="J216" s="27">
        <v>169268</v>
      </c>
      <c r="K216" s="27">
        <v>24</v>
      </c>
      <c r="L216" s="27">
        <v>80</v>
      </c>
      <c r="M216" s="28">
        <v>58279</v>
      </c>
      <c r="N216" s="26"/>
      <c r="O216" s="26" t="s">
        <v>3433</v>
      </c>
      <c r="P216" s="26" t="s">
        <v>2540</v>
      </c>
      <c r="Q216" s="299">
        <f t="shared" si="1"/>
        <v>24</v>
      </c>
      <c r="R216" s="26">
        <f t="shared" si="2"/>
        <v>5.8000000000000003E-2</v>
      </c>
      <c r="S216" s="26"/>
      <c r="T216" s="30">
        <v>1</v>
      </c>
      <c r="U216" s="27" t="str">
        <f>VLOOKUP(J216,Аркуш4!V:W,2,FALSE)</f>
        <v>Фільтрація</v>
      </c>
      <c r="V216" s="27">
        <v>4</v>
      </c>
      <c r="W216" s="329"/>
      <c r="X216" s="199" t="s">
        <v>3564</v>
      </c>
      <c r="Y216" s="199" t="s">
        <v>3564</v>
      </c>
      <c r="Z216" s="199">
        <v>24</v>
      </c>
      <c r="AA216" s="302">
        <f>IFERROR(VLOOKUP(J216,Аркуш4!H:M,6,FALSE),0)</f>
        <v>7</v>
      </c>
      <c r="AB216" s="327">
        <f t="shared" si="31"/>
        <v>24</v>
      </c>
      <c r="AC216" s="198">
        <v>9.2160000000000002E-3</v>
      </c>
      <c r="AD216" s="197">
        <v>5.8000000000000003E-2</v>
      </c>
      <c r="AE216" s="198">
        <f t="shared" si="4"/>
        <v>0.22118399999999999</v>
      </c>
      <c r="AF216" s="322">
        <f t="shared" si="32"/>
        <v>15</v>
      </c>
      <c r="AG216" s="347">
        <v>24</v>
      </c>
      <c r="AH216" s="304">
        <v>1</v>
      </c>
      <c r="AI216" s="305">
        <f t="shared" si="6"/>
        <v>0.13824</v>
      </c>
      <c r="AJ216" s="306">
        <f t="shared" si="7"/>
        <v>0.22118399999999999</v>
      </c>
      <c r="AK216" s="198">
        <f>IFERROR(VLOOKUP(J216,Аркуш4!O:Q,2,FALSE),0)</f>
        <v>1</v>
      </c>
      <c r="AL216" s="198">
        <f>IFERROR(VLOOKUP(J216,Аркуш4!O:Q,3,FALSE),0)</f>
        <v>3</v>
      </c>
      <c r="AM216" s="307" t="str">
        <f>IFERROR(VLOOKUP(J216,Аркуш4!S:T,2,FALSE),"")</f>
        <v/>
      </c>
      <c r="AN216" s="317"/>
      <c r="AO216" s="309"/>
      <c r="AP216" s="310"/>
      <c r="AQ216" s="311"/>
      <c r="AR216" s="198">
        <f>IFERROR(VLOOKUP(J216,Аркуш4!H:M,3,FALSE),0)</f>
        <v>2</v>
      </c>
      <c r="AS216" s="198">
        <f>IFERROR(VLOOKUP(J216,Аркуш4!H:M,4,FALSE),0)</f>
        <v>1</v>
      </c>
      <c r="AT216" s="198">
        <f>IFERROR(VLOOKUP(J216,Аркуш4!H:M,5,FALSE),0)</f>
        <v>7</v>
      </c>
      <c r="AU216" s="198">
        <f t="shared" si="8"/>
        <v>0.129024</v>
      </c>
      <c r="AV216" s="143">
        <f t="shared" si="9"/>
        <v>6.4512E-2</v>
      </c>
    </row>
    <row r="217" spans="1:48" ht="46.5" hidden="1" customHeight="1" x14ac:dyDescent="0.2">
      <c r="A217" s="11"/>
      <c r="B217" s="25" t="s">
        <v>3826</v>
      </c>
      <c r="C217" s="26"/>
      <c r="D217" s="195"/>
      <c r="E217" s="196">
        <f t="shared" si="0"/>
        <v>0</v>
      </c>
      <c r="F217" s="26"/>
      <c r="G217" s="26"/>
      <c r="H217" s="26" t="s">
        <v>2546</v>
      </c>
      <c r="I217" s="26" t="s">
        <v>2587</v>
      </c>
      <c r="J217" s="27">
        <v>169257</v>
      </c>
      <c r="K217" s="27">
        <v>149</v>
      </c>
      <c r="L217" s="27">
        <v>132</v>
      </c>
      <c r="M217" s="28">
        <v>62003</v>
      </c>
      <c r="N217" s="26"/>
      <c r="O217" s="26" t="s">
        <v>3446</v>
      </c>
      <c r="P217" s="26" t="s">
        <v>2540</v>
      </c>
      <c r="Q217" s="299">
        <f t="shared" si="1"/>
        <v>12</v>
      </c>
      <c r="R217" s="26">
        <f t="shared" si="2"/>
        <v>6.6000000000000003E-2</v>
      </c>
      <c r="S217" s="26"/>
      <c r="T217" s="30">
        <v>1</v>
      </c>
      <c r="U217" s="27" t="str">
        <f>VLOOKUP(J217,Аркуш4!V:W,2,FALSE)</f>
        <v>Аксесуари</v>
      </c>
      <c r="V217" s="27"/>
      <c r="W217" s="335"/>
      <c r="X217" s="197" t="s">
        <v>3564</v>
      </c>
      <c r="Y217" s="197" t="s">
        <v>3564</v>
      </c>
      <c r="Z217" s="197">
        <v>12</v>
      </c>
      <c r="AA217" s="198">
        <f>IFERROR(VLOOKUP(J217,Аркуш4!H:M,6,FALSE),0)</f>
        <v>0</v>
      </c>
      <c r="AB217" s="327">
        <f t="shared" si="31"/>
        <v>12</v>
      </c>
      <c r="AC217" s="198">
        <v>4.9500000000000004E-3</v>
      </c>
      <c r="AD217" s="197">
        <v>6.6000000000000003E-2</v>
      </c>
      <c r="AE217" s="198">
        <f t="shared" si="4"/>
        <v>5.9400000000000008E-2</v>
      </c>
      <c r="AF217" s="322">
        <f t="shared" si="32"/>
        <v>12</v>
      </c>
      <c r="AG217" s="323">
        <v>12</v>
      </c>
      <c r="AH217" s="304">
        <v>1</v>
      </c>
      <c r="AI217" s="305">
        <f t="shared" si="6"/>
        <v>5.9400000000000008E-2</v>
      </c>
      <c r="AJ217" s="306">
        <f t="shared" si="7"/>
        <v>5.9400000000000008E-2</v>
      </c>
      <c r="AK217" s="198">
        <f>IFERROR(VLOOKUP(J217,Аркуш4!O:Q,2,FALSE),0)</f>
        <v>0</v>
      </c>
      <c r="AL217" s="198">
        <f>IFERROR(VLOOKUP(J217,Аркуш4!O:Q,3,FALSE),0)</f>
        <v>0</v>
      </c>
      <c r="AM217" s="307">
        <f>IFERROR(VLOOKUP(J217,Аркуш4!S:T,2,FALSE),"")</f>
        <v>4.72</v>
      </c>
      <c r="AN217" s="317"/>
      <c r="AO217" s="309"/>
      <c r="AP217" s="310"/>
      <c r="AQ217" s="311"/>
      <c r="AR217" s="198">
        <f>IFERROR(VLOOKUP(J217,Аркуш4!H:M,3,FALSE),0)</f>
        <v>0</v>
      </c>
      <c r="AS217" s="198">
        <f>IFERROR(VLOOKUP(J217,Аркуш4!H:M,4,FALSE),0)</f>
        <v>0</v>
      </c>
      <c r="AT217" s="198">
        <f>IFERROR(VLOOKUP(J217,Аркуш4!H:M,5,FALSE),0)</f>
        <v>0</v>
      </c>
      <c r="AU217" s="198">
        <f t="shared" si="8"/>
        <v>0</v>
      </c>
      <c r="AV217" s="143">
        <f t="shared" si="9"/>
        <v>0</v>
      </c>
    </row>
    <row r="218" spans="1:48" ht="46.5" hidden="1" customHeight="1" x14ac:dyDescent="0.2">
      <c r="A218" s="11"/>
      <c r="B218" s="25" t="s">
        <v>3827</v>
      </c>
      <c r="C218" s="26"/>
      <c r="D218" s="195"/>
      <c r="E218" s="196">
        <f t="shared" si="0"/>
        <v>0</v>
      </c>
      <c r="F218" s="26"/>
      <c r="G218" s="26"/>
      <c r="H218" s="26" t="s">
        <v>2546</v>
      </c>
      <c r="I218" s="26" t="s">
        <v>2587</v>
      </c>
      <c r="J218" s="27">
        <v>169258</v>
      </c>
      <c r="K218" s="27">
        <v>56</v>
      </c>
      <c r="L218" s="27">
        <v>33</v>
      </c>
      <c r="M218" s="28">
        <v>62002</v>
      </c>
      <c r="N218" s="26"/>
      <c r="O218" s="26" t="s">
        <v>3446</v>
      </c>
      <c r="P218" s="26" t="s">
        <v>2540</v>
      </c>
      <c r="Q218" s="299">
        <f t="shared" si="1"/>
        <v>12</v>
      </c>
      <c r="R218" s="26">
        <f t="shared" si="2"/>
        <v>4.1000000000000002E-2</v>
      </c>
      <c r="S218" s="26"/>
      <c r="T218" s="30">
        <v>1</v>
      </c>
      <c r="U218" s="27" t="str">
        <f>VLOOKUP(J218,Аркуш4!V:W,2,FALSE)</f>
        <v>Аксесуари</v>
      </c>
      <c r="V218" s="27"/>
      <c r="W218" s="335"/>
      <c r="X218" s="197" t="s">
        <v>3564</v>
      </c>
      <c r="Y218" s="197" t="s">
        <v>3564</v>
      </c>
      <c r="Z218" s="197">
        <v>12</v>
      </c>
      <c r="AA218" s="198">
        <f>IFERROR(VLOOKUP(J218,Аркуш4!H:M,6,FALSE),0)</f>
        <v>0</v>
      </c>
      <c r="AB218" s="327">
        <f t="shared" si="31"/>
        <v>12</v>
      </c>
      <c r="AC218" s="198">
        <v>3.0690000000000001E-3</v>
      </c>
      <c r="AD218" s="197">
        <v>4.1000000000000002E-2</v>
      </c>
      <c r="AE218" s="198">
        <f t="shared" si="4"/>
        <v>3.6828E-2</v>
      </c>
      <c r="AF218" s="322">
        <f t="shared" si="32"/>
        <v>12</v>
      </c>
      <c r="AG218" s="323">
        <v>12</v>
      </c>
      <c r="AH218" s="304">
        <v>1</v>
      </c>
      <c r="AI218" s="305">
        <f t="shared" si="6"/>
        <v>3.6828E-2</v>
      </c>
      <c r="AJ218" s="306">
        <f t="shared" si="7"/>
        <v>3.6828E-2</v>
      </c>
      <c r="AK218" s="198">
        <f>IFERROR(VLOOKUP(J218,Аркуш4!O:Q,2,FALSE),0)</f>
        <v>0</v>
      </c>
      <c r="AL218" s="198">
        <f>IFERROR(VLOOKUP(J218,Аркуш4!O:Q,3,FALSE),0)</f>
        <v>0</v>
      </c>
      <c r="AM218" s="307">
        <f>IFERROR(VLOOKUP(J218,Аркуш4!S:T,2,FALSE),"")</f>
        <v>1.99</v>
      </c>
      <c r="AN218" s="317"/>
      <c r="AO218" s="309"/>
      <c r="AP218" s="310"/>
      <c r="AQ218" s="311"/>
      <c r="AR218" s="198">
        <f>IFERROR(VLOOKUP(J218,Аркуш4!H:M,3,FALSE),0)</f>
        <v>0</v>
      </c>
      <c r="AS218" s="198">
        <f>IFERROR(VLOOKUP(J218,Аркуш4!H:M,4,FALSE),0)</f>
        <v>0</v>
      </c>
      <c r="AT218" s="198">
        <f>IFERROR(VLOOKUP(J218,Аркуш4!H:M,5,FALSE),0)</f>
        <v>0</v>
      </c>
      <c r="AU218" s="198">
        <f t="shared" si="8"/>
        <v>0</v>
      </c>
      <c r="AV218" s="143">
        <f t="shared" si="9"/>
        <v>0</v>
      </c>
    </row>
    <row r="219" spans="1:48" ht="46.5" hidden="1" customHeight="1" x14ac:dyDescent="0.2">
      <c r="A219" s="11"/>
      <c r="B219" s="25" t="s">
        <v>3828</v>
      </c>
      <c r="C219" s="26"/>
      <c r="D219" s="195"/>
      <c r="E219" s="196">
        <f t="shared" si="0"/>
        <v>0</v>
      </c>
      <c r="F219" s="26"/>
      <c r="G219" s="26" t="s">
        <v>3829</v>
      </c>
      <c r="H219" s="26" t="s">
        <v>2546</v>
      </c>
      <c r="I219" s="26"/>
      <c r="J219" s="27">
        <v>169251</v>
      </c>
      <c r="K219" s="27">
        <v>40</v>
      </c>
      <c r="L219" s="27">
        <v>72</v>
      </c>
      <c r="M219" s="28">
        <v>62030</v>
      </c>
      <c r="N219" s="26"/>
      <c r="O219" s="26" t="s">
        <v>3446</v>
      </c>
      <c r="P219" s="26" t="s">
        <v>2540</v>
      </c>
      <c r="Q219" s="299">
        <f t="shared" si="1"/>
        <v>4</v>
      </c>
      <c r="R219" s="26">
        <f t="shared" si="2"/>
        <v>5.1999999999999998E-2</v>
      </c>
      <c r="S219" s="26"/>
      <c r="T219" s="30">
        <v>1</v>
      </c>
      <c r="U219" s="27" t="str">
        <f>VLOOKUP(J219,Аркуш4!V:W,2,FALSE)</f>
        <v>Аксесуари</v>
      </c>
      <c r="V219" s="27"/>
      <c r="W219" s="335"/>
      <c r="X219" s="197" t="s">
        <v>3564</v>
      </c>
      <c r="Y219" s="197" t="s">
        <v>3564</v>
      </c>
      <c r="Z219" s="197">
        <v>4</v>
      </c>
      <c r="AA219" s="198">
        <f>IFERROR(VLOOKUP(J219,Аркуш4!H:M,6,FALSE),0)</f>
        <v>0</v>
      </c>
      <c r="AB219" s="327">
        <f t="shared" si="31"/>
        <v>4</v>
      </c>
      <c r="AC219" s="198">
        <v>1.2177E-2</v>
      </c>
      <c r="AD219" s="197">
        <v>5.1999999999999998E-2</v>
      </c>
      <c r="AE219" s="198">
        <f t="shared" si="4"/>
        <v>4.8708000000000001E-2</v>
      </c>
      <c r="AF219" s="322">
        <f t="shared" si="32"/>
        <v>4</v>
      </c>
      <c r="AG219" s="323">
        <v>4</v>
      </c>
      <c r="AH219" s="304">
        <v>1</v>
      </c>
      <c r="AI219" s="305">
        <f t="shared" si="6"/>
        <v>4.8708000000000001E-2</v>
      </c>
      <c r="AJ219" s="306">
        <f t="shared" si="7"/>
        <v>4.8708000000000001E-2</v>
      </c>
      <c r="AK219" s="198">
        <f>IFERROR(VLOOKUP(J219,Аркуш4!O:Q,2,FALSE),0)</f>
        <v>0</v>
      </c>
      <c r="AL219" s="198">
        <f>IFERROR(VLOOKUP(J219,Аркуш4!O:Q,3,FALSE),0)</f>
        <v>0</v>
      </c>
      <c r="AM219" s="307">
        <f>IFERROR(VLOOKUP(J219,Аркуш4!S:T,2,FALSE),"")</f>
        <v>10.130000000000001</v>
      </c>
      <c r="AN219" s="317"/>
      <c r="AO219" s="309"/>
      <c r="AP219" s="310"/>
      <c r="AQ219" s="311"/>
      <c r="AR219" s="198">
        <f>IFERROR(VLOOKUP(J219,Аркуш4!H:M,3,FALSE),0)</f>
        <v>0</v>
      </c>
      <c r="AS219" s="198">
        <f>IFERROR(VLOOKUP(J219,Аркуш4!H:M,4,FALSE),0)</f>
        <v>0</v>
      </c>
      <c r="AT219" s="198">
        <f>IFERROR(VLOOKUP(J219,Аркуш4!H:M,5,FALSE),0)</f>
        <v>0</v>
      </c>
      <c r="AU219" s="198">
        <f t="shared" si="8"/>
        <v>0</v>
      </c>
      <c r="AV219" s="143">
        <f t="shared" si="9"/>
        <v>0</v>
      </c>
    </row>
    <row r="220" spans="1:48" ht="46.5" hidden="1" customHeight="1" x14ac:dyDescent="0.2">
      <c r="A220" s="11"/>
      <c r="B220" s="25" t="s">
        <v>3830</v>
      </c>
      <c r="C220" s="26"/>
      <c r="D220" s="195"/>
      <c r="E220" s="196">
        <f t="shared" si="0"/>
        <v>0</v>
      </c>
      <c r="F220" s="26"/>
      <c r="G220" s="26"/>
      <c r="H220" s="26" t="s">
        <v>2546</v>
      </c>
      <c r="I220" s="26" t="s">
        <v>2587</v>
      </c>
      <c r="J220" s="27">
        <v>169252</v>
      </c>
      <c r="K220" s="27">
        <v>70</v>
      </c>
      <c r="L220" s="27">
        <v>71</v>
      </c>
      <c r="M220" s="28">
        <v>62023</v>
      </c>
      <c r="N220" s="26"/>
      <c r="O220" s="26" t="s">
        <v>3446</v>
      </c>
      <c r="P220" s="26" t="s">
        <v>2540</v>
      </c>
      <c r="Q220" s="299">
        <f t="shared" si="1"/>
        <v>12</v>
      </c>
      <c r="R220" s="26">
        <f t="shared" si="2"/>
        <v>0.03</v>
      </c>
      <c r="S220" s="26"/>
      <c r="T220" s="30">
        <v>1</v>
      </c>
      <c r="U220" s="27" t="str">
        <f>VLOOKUP(J220,Аркуш4!V:W,2,FALSE)</f>
        <v>Аксесуари</v>
      </c>
      <c r="V220" s="27"/>
      <c r="W220" s="335"/>
      <c r="X220" s="197" t="s">
        <v>3564</v>
      </c>
      <c r="Y220" s="197" t="s">
        <v>3564</v>
      </c>
      <c r="Z220" s="197">
        <v>12</v>
      </c>
      <c r="AA220" s="198">
        <f>IFERROR(VLOOKUP(J220,Аркуш4!H:M,6,FALSE),0)</f>
        <v>0</v>
      </c>
      <c r="AB220" s="327">
        <f t="shared" si="31"/>
        <v>12</v>
      </c>
      <c r="AC220" s="198">
        <v>2.7369999999999998E-3</v>
      </c>
      <c r="AD220" s="197">
        <v>0.03</v>
      </c>
      <c r="AE220" s="198">
        <f t="shared" si="4"/>
        <v>3.2843999999999998E-2</v>
      </c>
      <c r="AF220" s="322">
        <f t="shared" si="32"/>
        <v>12</v>
      </c>
      <c r="AG220" s="323">
        <v>12</v>
      </c>
      <c r="AH220" s="304">
        <v>1</v>
      </c>
      <c r="AI220" s="305">
        <f t="shared" si="6"/>
        <v>3.2843999999999998E-2</v>
      </c>
      <c r="AJ220" s="306">
        <f t="shared" si="7"/>
        <v>3.2843999999999998E-2</v>
      </c>
      <c r="AK220" s="198">
        <f>IFERROR(VLOOKUP(J220,Аркуш4!O:Q,2,FALSE),0)</f>
        <v>0</v>
      </c>
      <c r="AL220" s="198">
        <f>IFERROR(VLOOKUP(J220,Аркуш4!O:Q,3,FALSE),0)</f>
        <v>0</v>
      </c>
      <c r="AM220" s="307">
        <f>IFERROR(VLOOKUP(J220,Аркуш4!S:T,2,FALSE),"")</f>
        <v>3.94</v>
      </c>
      <c r="AN220" s="317"/>
      <c r="AO220" s="309"/>
      <c r="AP220" s="310"/>
      <c r="AQ220" s="311"/>
      <c r="AR220" s="198">
        <f>IFERROR(VLOOKUP(J220,Аркуш4!H:M,3,FALSE),0)</f>
        <v>0</v>
      </c>
      <c r="AS220" s="198">
        <f>IFERROR(VLOOKUP(J220,Аркуш4!H:M,4,FALSE),0)</f>
        <v>0</v>
      </c>
      <c r="AT220" s="198">
        <f>IFERROR(VLOOKUP(J220,Аркуш4!H:M,5,FALSE),0)</f>
        <v>0</v>
      </c>
      <c r="AU220" s="198">
        <f t="shared" si="8"/>
        <v>0</v>
      </c>
      <c r="AV220" s="143">
        <f t="shared" si="9"/>
        <v>0</v>
      </c>
    </row>
    <row r="221" spans="1:48" ht="46.5" hidden="1" customHeight="1" x14ac:dyDescent="0.2">
      <c r="A221" s="11"/>
      <c r="B221" s="25" t="s">
        <v>3831</v>
      </c>
      <c r="C221" s="26"/>
      <c r="D221" s="195"/>
      <c r="E221" s="196">
        <f t="shared" si="0"/>
        <v>0</v>
      </c>
      <c r="F221" s="26"/>
      <c r="G221" s="26"/>
      <c r="H221" s="26" t="s">
        <v>2538</v>
      </c>
      <c r="I221" s="26" t="s">
        <v>3832</v>
      </c>
      <c r="J221" s="27">
        <v>169155</v>
      </c>
      <c r="K221" s="27">
        <v>57</v>
      </c>
      <c r="L221" s="27">
        <v>86</v>
      </c>
      <c r="M221" s="67">
        <v>55915</v>
      </c>
      <c r="N221" s="26"/>
      <c r="O221" s="26" t="s">
        <v>3446</v>
      </c>
      <c r="P221" s="26" t="s">
        <v>2540</v>
      </c>
      <c r="Q221" s="299">
        <f t="shared" si="1"/>
        <v>12</v>
      </c>
      <c r="R221" s="26">
        <f t="shared" si="2"/>
        <v>4.3999999999999997E-2</v>
      </c>
      <c r="S221" s="26"/>
      <c r="T221" s="30">
        <v>1</v>
      </c>
      <c r="U221" s="27" t="str">
        <f>VLOOKUP(J221,Аркуш4!V:W,2,FALSE)</f>
        <v>Відпочинок</v>
      </c>
      <c r="V221" s="27"/>
      <c r="W221" s="335"/>
      <c r="X221" s="197" t="s">
        <v>3564</v>
      </c>
      <c r="Y221" s="197" t="s">
        <v>3564</v>
      </c>
      <c r="Z221" s="197">
        <v>12</v>
      </c>
      <c r="AA221" s="198">
        <f>IFERROR(VLOOKUP(J221,Аркуш4!H:M,6,FALSE),0)</f>
        <v>0</v>
      </c>
      <c r="AB221" s="327">
        <f t="shared" si="31"/>
        <v>12</v>
      </c>
      <c r="AC221" s="198">
        <v>3.1570000000000001E-3</v>
      </c>
      <c r="AD221" s="197">
        <v>4.3999999999999997E-2</v>
      </c>
      <c r="AE221" s="198">
        <f t="shared" si="4"/>
        <v>3.7884000000000001E-2</v>
      </c>
      <c r="AF221" s="322">
        <f t="shared" si="32"/>
        <v>12</v>
      </c>
      <c r="AG221" s="323">
        <v>12</v>
      </c>
      <c r="AH221" s="304">
        <v>1</v>
      </c>
      <c r="AI221" s="305">
        <f t="shared" si="6"/>
        <v>3.7884000000000001E-2</v>
      </c>
      <c r="AJ221" s="306">
        <f t="shared" si="7"/>
        <v>3.7884000000000001E-2</v>
      </c>
      <c r="AK221" s="198">
        <f>IFERROR(VLOOKUP(J221,Аркуш4!O:Q,2,FALSE),0)</f>
        <v>0</v>
      </c>
      <c r="AL221" s="198">
        <f>IFERROR(VLOOKUP(J221,Аркуш4!O:Q,3,FALSE),0)</f>
        <v>0</v>
      </c>
      <c r="AM221" s="307" t="str">
        <f>IFERROR(VLOOKUP(J221,Аркуш4!S:T,2,FALSE),"")</f>
        <v/>
      </c>
      <c r="AN221" s="317"/>
      <c r="AO221" s="309"/>
      <c r="AP221" s="310"/>
      <c r="AQ221" s="311"/>
      <c r="AR221" s="198">
        <f>IFERROR(VLOOKUP(J221,Аркуш4!H:M,3,FALSE),0)</f>
        <v>0</v>
      </c>
      <c r="AS221" s="198">
        <f>IFERROR(VLOOKUP(J221,Аркуш4!H:M,4,FALSE),0)</f>
        <v>0</v>
      </c>
      <c r="AT221" s="198">
        <f>IFERROR(VLOOKUP(J221,Аркуш4!H:M,5,FALSE),0)</f>
        <v>2</v>
      </c>
      <c r="AU221" s="198">
        <f t="shared" si="8"/>
        <v>6.3140000000000002E-3</v>
      </c>
      <c r="AV221" s="143">
        <f t="shared" si="9"/>
        <v>0</v>
      </c>
    </row>
    <row r="222" spans="1:48" ht="46.5" hidden="1" customHeight="1" x14ac:dyDescent="0.2">
      <c r="A222" s="11"/>
      <c r="B222" s="25" t="s">
        <v>3833</v>
      </c>
      <c r="C222" s="26"/>
      <c r="D222" s="195"/>
      <c r="E222" s="196">
        <f t="shared" si="0"/>
        <v>0</v>
      </c>
      <c r="F222" s="26"/>
      <c r="G222" s="26"/>
      <c r="H222" s="26" t="s">
        <v>2546</v>
      </c>
      <c r="I222" s="26" t="s">
        <v>3834</v>
      </c>
      <c r="J222" s="27">
        <v>169378</v>
      </c>
      <c r="K222" s="27">
        <v>29</v>
      </c>
      <c r="L222" s="27">
        <v>117</v>
      </c>
      <c r="M222" s="27">
        <v>28503</v>
      </c>
      <c r="N222" s="26"/>
      <c r="O222" s="26" t="s">
        <v>3446</v>
      </c>
      <c r="P222" s="26" t="s">
        <v>2540</v>
      </c>
      <c r="Q222" s="299">
        <f t="shared" si="1"/>
        <v>8</v>
      </c>
      <c r="R222" s="26">
        <f t="shared" si="2"/>
        <v>1.7999999999999999E-2</v>
      </c>
      <c r="S222" s="26"/>
      <c r="T222" s="30">
        <v>1</v>
      </c>
      <c r="U222" s="27" t="str">
        <f>VLOOKUP(J222,Аркуш4!V:W,2,FALSE)</f>
        <v>Аксесуари</v>
      </c>
      <c r="V222" s="27"/>
      <c r="W222" s="335"/>
      <c r="X222" s="197" t="s">
        <v>3564</v>
      </c>
      <c r="Y222" s="197" t="s">
        <v>3564</v>
      </c>
      <c r="Z222" s="197">
        <v>8</v>
      </c>
      <c r="AA222" s="198">
        <f>IFERROR(VLOOKUP(J222,Аркуш4!H:M,6,FALSE),0)</f>
        <v>0</v>
      </c>
      <c r="AB222" s="327">
        <f t="shared" si="31"/>
        <v>8</v>
      </c>
      <c r="AC222" s="198">
        <v>2.3141250000000002E-3</v>
      </c>
      <c r="AD222" s="197">
        <v>1.7999999999999999E-2</v>
      </c>
      <c r="AE222" s="198">
        <f t="shared" si="4"/>
        <v>1.8513000000000002E-2</v>
      </c>
      <c r="AF222" s="322">
        <f t="shared" si="32"/>
        <v>8</v>
      </c>
      <c r="AG222" s="323">
        <v>8</v>
      </c>
      <c r="AH222" s="304">
        <v>1</v>
      </c>
      <c r="AI222" s="305">
        <f t="shared" si="6"/>
        <v>1.8513000000000002E-2</v>
      </c>
      <c r="AJ222" s="306">
        <f t="shared" si="7"/>
        <v>1.8513000000000002E-2</v>
      </c>
      <c r="AK222" s="198">
        <f>IFERROR(VLOOKUP(J222,Аркуш4!O:Q,2,FALSE),0)</f>
        <v>0</v>
      </c>
      <c r="AL222" s="198">
        <f>IFERROR(VLOOKUP(J222,Аркуш4!O:Q,3,FALSE),0)</f>
        <v>0</v>
      </c>
      <c r="AM222" s="307" t="str">
        <f>IFERROR(VLOOKUP(J222,Аркуш4!S:T,2,FALSE),"")</f>
        <v/>
      </c>
      <c r="AN222" s="317"/>
      <c r="AO222" s="309"/>
      <c r="AP222" s="310"/>
      <c r="AQ222" s="311"/>
      <c r="AR222" s="198">
        <f>IFERROR(VLOOKUP(J222,Аркуш4!H:M,3,FALSE),0)</f>
        <v>0</v>
      </c>
      <c r="AS222" s="198">
        <f>IFERROR(VLOOKUP(J222,Аркуш4!H:M,4,FALSE),0)</f>
        <v>0</v>
      </c>
      <c r="AT222" s="198">
        <f>IFERROR(VLOOKUP(J222,Аркуш4!H:M,5,FALSE),0)</f>
        <v>0</v>
      </c>
      <c r="AU222" s="198">
        <f t="shared" si="8"/>
        <v>0</v>
      </c>
      <c r="AV222" s="143">
        <f t="shared" si="9"/>
        <v>0</v>
      </c>
    </row>
    <row r="223" spans="1:48" ht="46.5" hidden="1" customHeight="1" x14ac:dyDescent="0.2">
      <c r="A223" s="11"/>
      <c r="B223" s="25" t="s">
        <v>3835</v>
      </c>
      <c r="C223" s="26"/>
      <c r="D223" s="195"/>
      <c r="E223" s="196">
        <f t="shared" si="0"/>
        <v>0</v>
      </c>
      <c r="F223" s="26" t="s">
        <v>2624</v>
      </c>
      <c r="G223" s="26"/>
      <c r="H223" s="26" t="s">
        <v>2538</v>
      </c>
      <c r="I223" s="26"/>
      <c r="J223" s="27">
        <v>169500</v>
      </c>
      <c r="K223" s="27">
        <v>86</v>
      </c>
      <c r="L223" s="27">
        <v>60</v>
      </c>
      <c r="M223" s="26" t="s">
        <v>545</v>
      </c>
      <c r="N223" s="26"/>
      <c r="O223" s="26" t="s">
        <v>3446</v>
      </c>
      <c r="P223" s="26" t="s">
        <v>2540</v>
      </c>
      <c r="Q223" s="299">
        <f t="shared" si="1"/>
        <v>36</v>
      </c>
      <c r="R223" s="26">
        <f t="shared" si="2"/>
        <v>6.0000000000000001E-3</v>
      </c>
      <c r="S223" s="26"/>
      <c r="T223" s="30">
        <v>1</v>
      </c>
      <c r="U223" s="27" t="str">
        <f>VLOOKUP(J223,Аркуш4!V:W,2,FALSE)</f>
        <v>Відпочинок</v>
      </c>
      <c r="V223" s="27"/>
      <c r="W223" s="329"/>
      <c r="X223" s="199" t="s">
        <v>3564</v>
      </c>
      <c r="Y223" s="199" t="s">
        <v>3564</v>
      </c>
      <c r="Z223" s="199">
        <v>36</v>
      </c>
      <c r="AA223" s="302">
        <f>IFERROR(VLOOKUP(J223,Аркуш4!H:M,6,FALSE),0)</f>
        <v>3</v>
      </c>
      <c r="AB223" s="327">
        <f t="shared" si="31"/>
        <v>36</v>
      </c>
      <c r="AC223" s="198">
        <v>1.6200000000000001E-4</v>
      </c>
      <c r="AD223" s="197">
        <v>6.0000000000000001E-3</v>
      </c>
      <c r="AE223" s="198">
        <f t="shared" si="4"/>
        <v>5.8320000000000004E-3</v>
      </c>
      <c r="AF223" s="322">
        <f t="shared" si="32"/>
        <v>36</v>
      </c>
      <c r="AG223" s="323">
        <v>36</v>
      </c>
      <c r="AH223" s="304">
        <v>1</v>
      </c>
      <c r="AI223" s="305">
        <f t="shared" si="6"/>
        <v>5.8320000000000004E-3</v>
      </c>
      <c r="AJ223" s="306">
        <f t="shared" si="7"/>
        <v>5.8320000000000004E-3</v>
      </c>
      <c r="AK223" s="198">
        <f>IFERROR(VLOOKUP(J223,Аркуш4!O:Q,2,FALSE),0)</f>
        <v>0</v>
      </c>
      <c r="AL223" s="198">
        <f>IFERROR(VLOOKUP(J223,Аркуш4!O:Q,3,FALSE),0)</f>
        <v>0</v>
      </c>
      <c r="AM223" s="307" t="str">
        <f>IFERROR(VLOOKUP(J223,Аркуш4!S:T,2,FALSE),"")</f>
        <v/>
      </c>
      <c r="AN223" s="317"/>
      <c r="AO223" s="309"/>
      <c r="AP223" s="310"/>
      <c r="AQ223" s="311"/>
      <c r="AR223" s="198">
        <f>IFERROR(VLOOKUP(J223,Аркуш4!H:M,3,FALSE),0)</f>
        <v>1</v>
      </c>
      <c r="AS223" s="198">
        <f>IFERROR(VLOOKUP(J223,Аркуш4!H:M,4,FALSE),0)</f>
        <v>0</v>
      </c>
      <c r="AT223" s="198">
        <f>IFERROR(VLOOKUP(J223,Аркуш4!H:M,5,FALSE),0)</f>
        <v>0</v>
      </c>
      <c r="AU223" s="198">
        <f t="shared" si="8"/>
        <v>1.6200000000000001E-4</v>
      </c>
      <c r="AV223" s="143">
        <f t="shared" si="9"/>
        <v>4.86E-4</v>
      </c>
    </row>
    <row r="224" spans="1:48" ht="46.5" customHeight="1" outlineLevel="1" x14ac:dyDescent="0.2">
      <c r="A224" s="11"/>
      <c r="B224" s="25" t="s">
        <v>2590</v>
      </c>
      <c r="C224" s="26"/>
      <c r="D224" s="195">
        <f>VLOOKUP(J224,Аркуш4!Y:Z,2,FALSE)</f>
        <v>16</v>
      </c>
      <c r="E224" s="196">
        <f t="shared" si="0"/>
        <v>9.1200000000000003E-2</v>
      </c>
      <c r="F224" s="26" t="s">
        <v>2624</v>
      </c>
      <c r="G224" s="26"/>
      <c r="H224" s="26" t="s">
        <v>2538</v>
      </c>
      <c r="I224" s="26" t="s">
        <v>2591</v>
      </c>
      <c r="J224" s="27">
        <v>173133</v>
      </c>
      <c r="K224" s="27">
        <v>29</v>
      </c>
      <c r="L224" s="27">
        <v>142</v>
      </c>
      <c r="M224" s="28">
        <v>68105</v>
      </c>
      <c r="N224" s="26"/>
      <c r="O224" s="26" t="s">
        <v>3433</v>
      </c>
      <c r="P224" s="26" t="s">
        <v>2540</v>
      </c>
      <c r="Q224" s="299">
        <f t="shared" si="1"/>
        <v>0</v>
      </c>
      <c r="R224" s="26">
        <f t="shared" si="2"/>
        <v>7.4999999999999997E-2</v>
      </c>
      <c r="S224" s="27">
        <v>1</v>
      </c>
      <c r="T224" s="30">
        <v>1</v>
      </c>
      <c r="U224" s="27" t="str">
        <f>VLOOKUP(J224,Аркуш4!V:W,2,FALSE)</f>
        <v>Туризм</v>
      </c>
      <c r="V224" s="27"/>
      <c r="W224" s="329"/>
      <c r="X224" s="199" t="s">
        <v>3564</v>
      </c>
      <c r="Y224" s="199" t="s">
        <v>3564</v>
      </c>
      <c r="Z224" s="199">
        <v>16</v>
      </c>
      <c r="AA224" s="302">
        <f>IFERROR(VLOOKUP(J224,Аркуш4!H:M,6,FALSE),0)</f>
        <v>4</v>
      </c>
      <c r="AB224" s="302" t="str">
        <f>IF(Y224="шт",X224,IF(Y224="ящ",X224*Z224,""))</f>
        <v/>
      </c>
      <c r="AC224" s="198">
        <v>5.7000000000000002E-3</v>
      </c>
      <c r="AD224" s="197">
        <v>7.4999999999999997E-2</v>
      </c>
      <c r="AE224" s="196">
        <f t="shared" si="4"/>
        <v>9.1200000000000003E-2</v>
      </c>
      <c r="AF224" s="324"/>
      <c r="AG224" s="325"/>
      <c r="AH224" s="304">
        <v>0</v>
      </c>
      <c r="AI224" s="348"/>
      <c r="AJ224" s="306">
        <f t="shared" si="7"/>
        <v>0</v>
      </c>
      <c r="AK224" s="198">
        <f>IFERROR(VLOOKUP(J224,Аркуш4!O:Q,2,FALSE),0)</f>
        <v>0</v>
      </c>
      <c r="AL224" s="198">
        <f>IFERROR(VLOOKUP(J224,Аркуш4!O:Q,3,FALSE),0)</f>
        <v>0</v>
      </c>
      <c r="AM224" s="349"/>
      <c r="AN224" s="349"/>
      <c r="AO224" s="350"/>
      <c r="AP224" s="351"/>
      <c r="AQ224" s="352"/>
      <c r="AR224" s="198">
        <f>IFERROR(VLOOKUP(J224,Аркуш4!H:M,3,FALSE),0)</f>
        <v>0</v>
      </c>
      <c r="AS224" s="198">
        <f>IFERROR(VLOOKUP(J224,Аркуш4!H:M,4,FALSE),0)</f>
        <v>0</v>
      </c>
      <c r="AT224" s="198">
        <f>IFERROR(VLOOKUP(J224,Аркуш4!H:M,5,FALSE),0)</f>
        <v>0</v>
      </c>
      <c r="AU224" s="198">
        <f t="shared" ref="AU224:AU756" si="33">(AT224+AS224+AR224+AK224)*AC224</f>
        <v>0</v>
      </c>
      <c r="AV224" s="143">
        <f t="shared" si="9"/>
        <v>2.2800000000000001E-2</v>
      </c>
    </row>
    <row r="225" spans="1:48" ht="46.5" hidden="1" customHeight="1" outlineLevel="1" x14ac:dyDescent="0.2">
      <c r="A225" s="11"/>
      <c r="B225" s="25" t="s">
        <v>3836</v>
      </c>
      <c r="C225" s="26"/>
      <c r="D225" s="195"/>
      <c r="E225" s="196">
        <f t="shared" si="0"/>
        <v>0</v>
      </c>
      <c r="F225" s="26"/>
      <c r="G225" s="26"/>
      <c r="H225" s="26" t="s">
        <v>2546</v>
      </c>
      <c r="I225" s="26" t="s">
        <v>3633</v>
      </c>
      <c r="J225" s="27">
        <v>174698</v>
      </c>
      <c r="K225" s="26"/>
      <c r="L225" s="26"/>
      <c r="M225" s="26" t="s">
        <v>3837</v>
      </c>
      <c r="N225" s="26"/>
      <c r="O225" s="26" t="s">
        <v>3446</v>
      </c>
      <c r="P225" s="26" t="s">
        <v>2540</v>
      </c>
      <c r="Q225" s="299">
        <f t="shared" si="1"/>
        <v>12</v>
      </c>
      <c r="R225" s="26">
        <f t="shared" si="2"/>
        <v>1.2999999999999999E-2</v>
      </c>
      <c r="S225" s="26"/>
      <c r="T225" s="30">
        <v>1</v>
      </c>
      <c r="U225" s="27" t="str">
        <f>VLOOKUP(J225,Аркуш4!V:W,2,FALSE)</f>
        <v>Аксесуари</v>
      </c>
      <c r="V225" s="27"/>
      <c r="W225" s="335"/>
      <c r="X225" s="197" t="s">
        <v>3564</v>
      </c>
      <c r="Y225" s="197" t="s">
        <v>3564</v>
      </c>
      <c r="Z225" s="197">
        <v>12</v>
      </c>
      <c r="AA225" s="198">
        <f>IFERROR(VLOOKUP(J225,Аркуш4!H:M,6,FALSE),0)</f>
        <v>0</v>
      </c>
      <c r="AB225" s="327">
        <f t="shared" ref="AB225:AB227" si="34">Q225</f>
        <v>12</v>
      </c>
      <c r="AC225" s="198">
        <v>1.0833333333333333E-3</v>
      </c>
      <c r="AD225" s="197">
        <v>1.2999999999999999E-2</v>
      </c>
      <c r="AE225" s="198">
        <f t="shared" si="4"/>
        <v>1.2999999999999999E-2</v>
      </c>
      <c r="AF225" s="322">
        <f t="shared" ref="AF225:AF227" si="35">IF(IF(AB225-D225+AK225+AL225&gt;Q225,Q225,AB225-D225+AK225+AL225)&lt;0,0,IF(AB225-D225+AK225+AL225&gt;Q225,Q225,AB225-D225+AK225+AL225))</f>
        <v>12</v>
      </c>
      <c r="AG225" s="323">
        <v>12</v>
      </c>
      <c r="AH225" s="304">
        <v>1</v>
      </c>
      <c r="AI225" s="305">
        <f t="shared" ref="AI225:AI227" si="36">AF225*AC225</f>
        <v>1.2999999999999999E-2</v>
      </c>
      <c r="AJ225" s="306">
        <f t="shared" si="7"/>
        <v>1.2999999999999999E-2</v>
      </c>
      <c r="AK225" s="198">
        <f>IFERROR(VLOOKUP(J225,Аркуш4!O:Q,2,FALSE),0)</f>
        <v>0</v>
      </c>
      <c r="AL225" s="198">
        <f>IFERROR(VLOOKUP(J225,Аркуш4!O:Q,3,FALSE),0)</f>
        <v>0</v>
      </c>
      <c r="AM225" s="349"/>
      <c r="AN225" s="349"/>
      <c r="AO225" s="350"/>
      <c r="AP225" s="351"/>
      <c r="AQ225" s="352"/>
      <c r="AR225" s="198">
        <f>IFERROR(VLOOKUP(J225,Аркуш4!H:M,3,FALSE),0)</f>
        <v>0</v>
      </c>
      <c r="AS225" s="198">
        <f>IFERROR(VLOOKUP(J225,Аркуш4!H:M,4,FALSE),0)</f>
        <v>0</v>
      </c>
      <c r="AT225" s="198">
        <f>IFERROR(VLOOKUP(J225,Аркуш4!H:M,5,FALSE),0)</f>
        <v>0</v>
      </c>
      <c r="AU225" s="198">
        <f t="shared" si="33"/>
        <v>0</v>
      </c>
      <c r="AV225" s="143">
        <f t="shared" si="9"/>
        <v>0</v>
      </c>
    </row>
    <row r="226" spans="1:48" ht="46.5" hidden="1" customHeight="1" outlineLevel="1" x14ac:dyDescent="0.2">
      <c r="A226" s="11"/>
      <c r="B226" s="25" t="s">
        <v>3838</v>
      </c>
      <c r="C226" s="26"/>
      <c r="D226" s="195"/>
      <c r="E226" s="196">
        <f t="shared" si="0"/>
        <v>0</v>
      </c>
      <c r="F226" s="26"/>
      <c r="G226" s="26"/>
      <c r="H226" s="26" t="s">
        <v>2546</v>
      </c>
      <c r="I226" s="26" t="s">
        <v>3633</v>
      </c>
      <c r="J226" s="27">
        <v>174699</v>
      </c>
      <c r="K226" s="26"/>
      <c r="L226" s="26"/>
      <c r="M226" s="26" t="s">
        <v>3839</v>
      </c>
      <c r="N226" s="26"/>
      <c r="O226" s="26" t="s">
        <v>3446</v>
      </c>
      <c r="P226" s="26" t="s">
        <v>2540</v>
      </c>
      <c r="Q226" s="299">
        <f t="shared" si="1"/>
        <v>12</v>
      </c>
      <c r="R226" s="26">
        <f t="shared" si="2"/>
        <v>1.2999999999999999E-2</v>
      </c>
      <c r="S226" s="26"/>
      <c r="T226" s="30">
        <v>1</v>
      </c>
      <c r="U226" s="27" t="str">
        <f>VLOOKUP(J226,Аркуш4!V:W,2,FALSE)</f>
        <v>Аксесуари</v>
      </c>
      <c r="V226" s="27"/>
      <c r="W226" s="335"/>
      <c r="X226" s="197" t="s">
        <v>3564</v>
      </c>
      <c r="Y226" s="197" t="s">
        <v>3564</v>
      </c>
      <c r="Z226" s="197">
        <v>12</v>
      </c>
      <c r="AA226" s="198">
        <f>IFERROR(VLOOKUP(J226,Аркуш4!H:M,6,FALSE),0)</f>
        <v>0</v>
      </c>
      <c r="AB226" s="327">
        <f t="shared" si="34"/>
        <v>12</v>
      </c>
      <c r="AC226" s="198">
        <v>1.0833333333333333E-3</v>
      </c>
      <c r="AD226" s="197">
        <v>1.2999999999999999E-2</v>
      </c>
      <c r="AE226" s="198">
        <f t="shared" si="4"/>
        <v>1.2999999999999999E-2</v>
      </c>
      <c r="AF226" s="322">
        <f t="shared" si="35"/>
        <v>12</v>
      </c>
      <c r="AG226" s="323">
        <v>12</v>
      </c>
      <c r="AH226" s="304">
        <v>1</v>
      </c>
      <c r="AI226" s="305">
        <f t="shared" si="36"/>
        <v>1.2999999999999999E-2</v>
      </c>
      <c r="AJ226" s="306">
        <f t="shared" si="7"/>
        <v>1.2999999999999999E-2</v>
      </c>
      <c r="AK226" s="198">
        <f>IFERROR(VLOOKUP(J226,Аркуш4!O:Q,2,FALSE),0)</f>
        <v>0</v>
      </c>
      <c r="AL226" s="198">
        <f>IFERROR(VLOOKUP(J226,Аркуш4!O:Q,3,FALSE),0)</f>
        <v>0</v>
      </c>
      <c r="AM226" s="349"/>
      <c r="AN226" s="349"/>
      <c r="AO226" s="350"/>
      <c r="AP226" s="351"/>
      <c r="AQ226" s="352"/>
      <c r="AR226" s="198">
        <f>IFERROR(VLOOKUP(J226,Аркуш4!H:M,3,FALSE),0)</f>
        <v>0</v>
      </c>
      <c r="AS226" s="198">
        <f>IFERROR(VLOOKUP(J226,Аркуш4!H:M,4,FALSE),0)</f>
        <v>0</v>
      </c>
      <c r="AT226" s="198">
        <f>IFERROR(VLOOKUP(J226,Аркуш4!H:M,5,FALSE),0)</f>
        <v>0</v>
      </c>
      <c r="AU226" s="198">
        <f t="shared" si="33"/>
        <v>0</v>
      </c>
      <c r="AV226" s="143">
        <f t="shared" si="9"/>
        <v>0</v>
      </c>
    </row>
    <row r="227" spans="1:48" ht="46.5" hidden="1" customHeight="1" outlineLevel="1" x14ac:dyDescent="0.2">
      <c r="A227" s="11"/>
      <c r="B227" s="25" t="s">
        <v>3840</v>
      </c>
      <c r="C227" s="26"/>
      <c r="D227" s="195"/>
      <c r="E227" s="196">
        <f t="shared" si="0"/>
        <v>0</v>
      </c>
      <c r="F227" s="26"/>
      <c r="G227" s="26"/>
      <c r="H227" s="26" t="s">
        <v>2546</v>
      </c>
      <c r="I227" s="26" t="s">
        <v>3633</v>
      </c>
      <c r="J227" s="27">
        <v>174700</v>
      </c>
      <c r="K227" s="26"/>
      <c r="L227" s="26"/>
      <c r="M227" s="26" t="s">
        <v>3841</v>
      </c>
      <c r="N227" s="26"/>
      <c r="O227" s="26" t="s">
        <v>3446</v>
      </c>
      <c r="P227" s="26" t="s">
        <v>2540</v>
      </c>
      <c r="Q227" s="299">
        <f t="shared" si="1"/>
        <v>6</v>
      </c>
      <c r="R227" s="26">
        <f t="shared" si="2"/>
        <v>1.2999999999999999E-2</v>
      </c>
      <c r="S227" s="26"/>
      <c r="T227" s="30">
        <v>1</v>
      </c>
      <c r="U227" s="27" t="str">
        <f>VLOOKUP(J227,Аркуш4!V:W,2,FALSE)</f>
        <v>Аксесуари</v>
      </c>
      <c r="V227" s="27"/>
      <c r="W227" s="335"/>
      <c r="X227" s="197" t="s">
        <v>3564</v>
      </c>
      <c r="Y227" s="197" t="s">
        <v>3564</v>
      </c>
      <c r="Z227" s="197">
        <v>6</v>
      </c>
      <c r="AA227" s="198">
        <f>IFERROR(VLOOKUP(J227,Аркуш4!H:M,6,FALSE),0)</f>
        <v>0</v>
      </c>
      <c r="AB227" s="327">
        <f t="shared" si="34"/>
        <v>6</v>
      </c>
      <c r="AC227" s="198">
        <v>2.1666666666666666E-3</v>
      </c>
      <c r="AD227" s="197">
        <v>1.2999999999999999E-2</v>
      </c>
      <c r="AE227" s="198">
        <f t="shared" si="4"/>
        <v>1.2999999999999999E-2</v>
      </c>
      <c r="AF227" s="322">
        <f t="shared" si="35"/>
        <v>6</v>
      </c>
      <c r="AG227" s="323">
        <v>6</v>
      </c>
      <c r="AH227" s="304">
        <v>1</v>
      </c>
      <c r="AI227" s="305">
        <f t="shared" si="36"/>
        <v>1.2999999999999999E-2</v>
      </c>
      <c r="AJ227" s="306">
        <f t="shared" si="7"/>
        <v>1.2999999999999999E-2</v>
      </c>
      <c r="AK227" s="198">
        <f>IFERROR(VLOOKUP(J227,Аркуш4!O:Q,2,FALSE),0)</f>
        <v>0</v>
      </c>
      <c r="AL227" s="198">
        <f>IFERROR(VLOOKUP(J227,Аркуш4!O:Q,3,FALSE),0)</f>
        <v>0</v>
      </c>
      <c r="AM227" s="349"/>
      <c r="AN227" s="349"/>
      <c r="AO227" s="350"/>
      <c r="AP227" s="351"/>
      <c r="AQ227" s="352"/>
      <c r="AR227" s="198">
        <f>IFERROR(VLOOKUP(J227,Аркуш4!H:M,3,FALSE),0)</f>
        <v>0</v>
      </c>
      <c r="AS227" s="198">
        <f>IFERROR(VLOOKUP(J227,Аркуш4!H:M,4,FALSE),0)</f>
        <v>0</v>
      </c>
      <c r="AT227" s="198">
        <f>IFERROR(VLOOKUP(J227,Аркуш4!H:M,5,FALSE),0)</f>
        <v>0</v>
      </c>
      <c r="AU227" s="198">
        <f t="shared" si="33"/>
        <v>0</v>
      </c>
      <c r="AV227" s="143">
        <f t="shared" si="9"/>
        <v>0</v>
      </c>
    </row>
    <row r="228" spans="1:48" ht="46.5" customHeight="1" outlineLevel="1" x14ac:dyDescent="0.2">
      <c r="A228" s="207"/>
      <c r="B228" s="208" t="s">
        <v>2592</v>
      </c>
      <c r="C228" s="211"/>
      <c r="D228" s="209">
        <f>VLOOKUP(J228,Аркуш4!Y:Z,2,FALSE)</f>
        <v>4</v>
      </c>
      <c r="E228" s="210">
        <f t="shared" si="0"/>
        <v>1.056374784</v>
      </c>
      <c r="F228" s="211"/>
      <c r="G228" s="211"/>
      <c r="H228" s="211" t="s">
        <v>2538</v>
      </c>
      <c r="I228" s="211" t="s">
        <v>2593</v>
      </c>
      <c r="J228" s="213">
        <v>171967</v>
      </c>
      <c r="K228" s="213">
        <v>38</v>
      </c>
      <c r="L228" s="353">
        <v>7014</v>
      </c>
      <c r="M228" s="213">
        <v>28428</v>
      </c>
      <c r="N228" s="211"/>
      <c r="O228" s="211" t="s">
        <v>3433</v>
      </c>
      <c r="P228" s="211"/>
      <c r="Q228" s="354">
        <f t="shared" si="1"/>
        <v>0</v>
      </c>
      <c r="R228" s="212">
        <f t="shared" si="2"/>
        <v>0</v>
      </c>
      <c r="S228" s="211"/>
      <c r="T228" s="211"/>
      <c r="U228" s="355"/>
      <c r="V228" s="211">
        <v>0</v>
      </c>
      <c r="W228" s="356"/>
      <c r="X228" s="214" t="s">
        <v>3564</v>
      </c>
      <c r="Y228" s="214" t="s">
        <v>3564</v>
      </c>
      <c r="Z228" s="214"/>
      <c r="AA228" s="215">
        <f>IFERROR(VLOOKUP(J228,Аркуш4!H:M,6,FALSE),0)</f>
        <v>6</v>
      </c>
      <c r="AB228" s="215" t="str">
        <f t="shared" ref="AB228:AB756" si="37">IF(Y228="шт",X228,IF(Y228="ящ",X228*Z228,""))</f>
        <v/>
      </c>
      <c r="AC228" s="215">
        <v>0.26409369599999999</v>
      </c>
      <c r="AD228" s="214"/>
      <c r="AE228" s="210">
        <f t="shared" si="4"/>
        <v>1.056374784</v>
      </c>
      <c r="AF228" s="324"/>
      <c r="AG228" s="325"/>
      <c r="AH228" s="304" t="e">
        <v>#DIV/0!</v>
      </c>
      <c r="AI228" s="348"/>
      <c r="AJ228" s="306">
        <f t="shared" si="7"/>
        <v>0</v>
      </c>
      <c r="AK228" s="215">
        <f>IFERROR(VLOOKUP(J228,Аркуш4!O:Q,2,FALSE),0)</f>
        <v>0</v>
      </c>
      <c r="AL228" s="215">
        <f>IFERROR(VLOOKUP(J228,Аркуш4!O:Q,3,FALSE),0)</f>
        <v>0</v>
      </c>
      <c r="AM228" s="349"/>
      <c r="AN228" s="349"/>
      <c r="AO228" s="350"/>
      <c r="AP228" s="351"/>
      <c r="AQ228" s="352"/>
      <c r="AR228" s="215">
        <f>IFERROR(VLOOKUP(J228,Аркуш4!H:M,3,FALSE),0)</f>
        <v>3</v>
      </c>
      <c r="AS228" s="215">
        <f>IFERROR(VLOOKUP(J228,Аркуш4!H:M,4,FALSE),0)</f>
        <v>1</v>
      </c>
      <c r="AT228" s="215">
        <f>IFERROR(VLOOKUP(J228,Аркуш4!H:M,5,FALSE),0)</f>
        <v>1</v>
      </c>
      <c r="AU228" s="215">
        <f t="shared" si="33"/>
        <v>1.3204684799999999</v>
      </c>
      <c r="AV228" s="357">
        <f t="shared" si="9"/>
        <v>1.5845621759999999</v>
      </c>
    </row>
    <row r="229" spans="1:48" ht="46.5" customHeight="1" outlineLevel="1" x14ac:dyDescent="0.2">
      <c r="A229" s="207"/>
      <c r="B229" s="208" t="s">
        <v>2594</v>
      </c>
      <c r="C229" s="211"/>
      <c r="D229" s="209">
        <f>VLOOKUP(J229,Аркуш4!Y:Z,2,FALSE)</f>
        <v>2</v>
      </c>
      <c r="E229" s="210">
        <f t="shared" si="0"/>
        <v>1.47E-2</v>
      </c>
      <c r="F229" s="211" t="s">
        <v>2624</v>
      </c>
      <c r="G229" s="211"/>
      <c r="H229" s="211" t="s">
        <v>2538</v>
      </c>
      <c r="I229" s="211" t="s">
        <v>2595</v>
      </c>
      <c r="J229" s="213">
        <v>172016</v>
      </c>
      <c r="K229" s="213">
        <v>2</v>
      </c>
      <c r="L229" s="213">
        <v>11</v>
      </c>
      <c r="M229" s="216">
        <v>75085</v>
      </c>
      <c r="N229" s="211"/>
      <c r="O229" s="211" t="s">
        <v>3433</v>
      </c>
      <c r="P229" s="211"/>
      <c r="Q229" s="354">
        <f t="shared" si="1"/>
        <v>0</v>
      </c>
      <c r="R229" s="212">
        <f t="shared" si="2"/>
        <v>0</v>
      </c>
      <c r="S229" s="211"/>
      <c r="T229" s="211"/>
      <c r="U229" s="355"/>
      <c r="V229" s="211">
        <v>6</v>
      </c>
      <c r="W229" s="356"/>
      <c r="X229" s="214" t="s">
        <v>3564</v>
      </c>
      <c r="Y229" s="214" t="s">
        <v>3564</v>
      </c>
      <c r="Z229" s="214"/>
      <c r="AA229" s="215">
        <f>IFERROR(VLOOKUP(J229,Аркуш4!H:M,6,FALSE),0)</f>
        <v>5</v>
      </c>
      <c r="AB229" s="215" t="str">
        <f t="shared" si="37"/>
        <v/>
      </c>
      <c r="AC229" s="215">
        <v>7.3499999999999998E-3</v>
      </c>
      <c r="AD229" s="214"/>
      <c r="AE229" s="210">
        <f t="shared" si="4"/>
        <v>1.47E-2</v>
      </c>
      <c r="AF229" s="324"/>
      <c r="AG229" s="325"/>
      <c r="AH229" s="304" t="e">
        <v>#DIV/0!</v>
      </c>
      <c r="AI229" s="348"/>
      <c r="AJ229" s="306">
        <f t="shared" si="7"/>
        <v>0</v>
      </c>
      <c r="AK229" s="215">
        <f>IFERROR(VLOOKUP(J229,Аркуш4!O:Q,2,FALSE),0)</f>
        <v>4</v>
      </c>
      <c r="AL229" s="215">
        <f>IFERROR(VLOOKUP(J229,Аркуш4!O:Q,3,FALSE),0)</f>
        <v>2</v>
      </c>
      <c r="AM229" s="349"/>
      <c r="AN229" s="349"/>
      <c r="AO229" s="350"/>
      <c r="AP229" s="351"/>
      <c r="AQ229" s="352"/>
      <c r="AR229" s="215">
        <f>IFERROR(VLOOKUP(J229,Аркуш4!H:M,3,FALSE),0)</f>
        <v>4</v>
      </c>
      <c r="AS229" s="215">
        <f>IFERROR(VLOOKUP(J229,Аркуш4!H:M,4,FALSE),0)</f>
        <v>1</v>
      </c>
      <c r="AT229" s="215">
        <f>IFERROR(VLOOKUP(J229,Аркуш4!H:M,5,FALSE),0)</f>
        <v>1</v>
      </c>
      <c r="AU229" s="215">
        <f t="shared" si="33"/>
        <v>7.3499999999999996E-2</v>
      </c>
      <c r="AV229" s="357">
        <f t="shared" si="9"/>
        <v>3.6749999999999998E-2</v>
      </c>
    </row>
    <row r="230" spans="1:48" ht="46.5" customHeight="1" outlineLevel="1" x14ac:dyDescent="0.2">
      <c r="A230" s="207"/>
      <c r="B230" s="208" t="s">
        <v>2596</v>
      </c>
      <c r="C230" s="211"/>
      <c r="D230" s="209">
        <f>VLOOKUP(J230,Аркуш4!Y:Z,2,FALSE)</f>
        <v>87</v>
      </c>
      <c r="E230" s="210">
        <f t="shared" si="0"/>
        <v>1.9120860000000002</v>
      </c>
      <c r="F230" s="211" t="s">
        <v>2624</v>
      </c>
      <c r="G230" s="211"/>
      <c r="H230" s="211" t="s">
        <v>2538</v>
      </c>
      <c r="I230" s="211" t="s">
        <v>2597</v>
      </c>
      <c r="J230" s="213">
        <v>171859</v>
      </c>
      <c r="K230" s="213">
        <v>63</v>
      </c>
      <c r="L230" s="213">
        <v>619</v>
      </c>
      <c r="M230" s="213">
        <v>66551</v>
      </c>
      <c r="N230" s="213">
        <v>1</v>
      </c>
      <c r="O230" s="211" t="s">
        <v>3433</v>
      </c>
      <c r="P230" s="211"/>
      <c r="Q230" s="354">
        <f t="shared" si="1"/>
        <v>0</v>
      </c>
      <c r="R230" s="212">
        <f t="shared" si="2"/>
        <v>0</v>
      </c>
      <c r="S230" s="211"/>
      <c r="T230" s="211"/>
      <c r="U230" s="355"/>
      <c r="V230" s="211">
        <v>14</v>
      </c>
      <c r="W230" s="356"/>
      <c r="X230" s="214" t="s">
        <v>3564</v>
      </c>
      <c r="Y230" s="214" t="s">
        <v>3564</v>
      </c>
      <c r="Z230" s="214"/>
      <c r="AA230" s="215">
        <f>IFERROR(VLOOKUP(J230,Аркуш4!H:M,6,FALSE),0)</f>
        <v>4</v>
      </c>
      <c r="AB230" s="215" t="str">
        <f t="shared" si="37"/>
        <v/>
      </c>
      <c r="AC230" s="215">
        <v>2.1978000000000001E-2</v>
      </c>
      <c r="AD230" s="214"/>
      <c r="AE230" s="210">
        <f t="shared" si="4"/>
        <v>1.9120860000000002</v>
      </c>
      <c r="AF230" s="324"/>
      <c r="AG230" s="325"/>
      <c r="AH230" s="304" t="e">
        <v>#DIV/0!</v>
      </c>
      <c r="AI230" s="348"/>
      <c r="AJ230" s="306">
        <f t="shared" si="7"/>
        <v>0</v>
      </c>
      <c r="AK230" s="215">
        <f>IFERROR(VLOOKUP(J230,Аркуш4!O:Q,2,FALSE),0)</f>
        <v>10</v>
      </c>
      <c r="AL230" s="215">
        <f>IFERROR(VLOOKUP(J230,Аркуш4!O:Q,3,FALSE),0)</f>
        <v>6</v>
      </c>
      <c r="AM230" s="349"/>
      <c r="AN230" s="349"/>
      <c r="AO230" s="350"/>
      <c r="AP230" s="351"/>
      <c r="AQ230" s="352"/>
      <c r="AR230" s="215">
        <f>IFERROR(VLOOKUP(J230,Аркуш4!H:M,3,FALSE),0)</f>
        <v>5</v>
      </c>
      <c r="AS230" s="215">
        <f>IFERROR(VLOOKUP(J230,Аркуш4!H:M,4,FALSE),0)</f>
        <v>1</v>
      </c>
      <c r="AT230" s="215">
        <f>IFERROR(VLOOKUP(J230,Аркуш4!H:M,5,FALSE),0)</f>
        <v>1</v>
      </c>
      <c r="AU230" s="215">
        <f t="shared" si="33"/>
        <v>0.37362600000000001</v>
      </c>
      <c r="AV230" s="357">
        <f t="shared" si="9"/>
        <v>8.7912000000000004E-2</v>
      </c>
    </row>
    <row r="231" spans="1:48" ht="46.5" customHeight="1" outlineLevel="1" x14ac:dyDescent="0.2">
      <c r="A231" s="207"/>
      <c r="B231" s="208" t="s">
        <v>2598</v>
      </c>
      <c r="C231" s="211"/>
      <c r="D231" s="209">
        <f>VLOOKUP(J231,Аркуш4!Y:Z,2,FALSE)</f>
        <v>53</v>
      </c>
      <c r="E231" s="210">
        <f t="shared" si="0"/>
        <v>0.55316100000000001</v>
      </c>
      <c r="F231" s="211"/>
      <c r="G231" s="211"/>
      <c r="H231" s="211" t="s">
        <v>2546</v>
      </c>
      <c r="I231" s="211" t="s">
        <v>2587</v>
      </c>
      <c r="J231" s="213">
        <v>171860</v>
      </c>
      <c r="K231" s="213">
        <v>24</v>
      </c>
      <c r="L231" s="213">
        <v>129</v>
      </c>
      <c r="M231" s="213">
        <v>64108</v>
      </c>
      <c r="N231" s="211"/>
      <c r="O231" s="211" t="s">
        <v>3433</v>
      </c>
      <c r="P231" s="211"/>
      <c r="Q231" s="354">
        <f t="shared" si="1"/>
        <v>0</v>
      </c>
      <c r="R231" s="212">
        <f t="shared" si="2"/>
        <v>0</v>
      </c>
      <c r="S231" s="211"/>
      <c r="T231" s="211"/>
      <c r="U231" s="355"/>
      <c r="V231" s="211">
        <v>9</v>
      </c>
      <c r="W231" s="356"/>
      <c r="X231" s="214" t="s">
        <v>3564</v>
      </c>
      <c r="Y231" s="214" t="s">
        <v>3564</v>
      </c>
      <c r="Z231" s="214"/>
      <c r="AA231" s="215">
        <f>IFERROR(VLOOKUP(J231,Аркуш4!H:M,6,FALSE),0)</f>
        <v>7</v>
      </c>
      <c r="AB231" s="215" t="str">
        <f t="shared" si="37"/>
        <v/>
      </c>
      <c r="AC231" s="215">
        <v>1.0437E-2</v>
      </c>
      <c r="AD231" s="214"/>
      <c r="AE231" s="210">
        <f t="shared" si="4"/>
        <v>0.55316100000000001</v>
      </c>
      <c r="AF231" s="324"/>
      <c r="AG231" s="325"/>
      <c r="AH231" s="304" t="e">
        <v>#DIV/0!</v>
      </c>
      <c r="AI231" s="348"/>
      <c r="AJ231" s="306">
        <f t="shared" si="7"/>
        <v>0</v>
      </c>
      <c r="AK231" s="215">
        <f>IFERROR(VLOOKUP(J231,Аркуш4!O:Q,2,FALSE),0)</f>
        <v>2</v>
      </c>
      <c r="AL231" s="215">
        <f>IFERROR(VLOOKUP(J231,Аркуш4!O:Q,3,FALSE),0)</f>
        <v>7</v>
      </c>
      <c r="AM231" s="349"/>
      <c r="AN231" s="349"/>
      <c r="AO231" s="350"/>
      <c r="AP231" s="351"/>
      <c r="AQ231" s="352"/>
      <c r="AR231" s="215">
        <f>IFERROR(VLOOKUP(J231,Аркуш4!H:M,3,FALSE),0)</f>
        <v>1</v>
      </c>
      <c r="AS231" s="215">
        <f>IFERROR(VLOOKUP(J231,Аркуш4!H:M,4,FALSE),0)</f>
        <v>1</v>
      </c>
      <c r="AT231" s="215">
        <f>IFERROR(VLOOKUP(J231,Аркуш4!H:M,5,FALSE),0)</f>
        <v>4</v>
      </c>
      <c r="AU231" s="215">
        <f t="shared" si="33"/>
        <v>8.3496000000000001E-2</v>
      </c>
      <c r="AV231" s="357">
        <f t="shared" si="9"/>
        <v>7.3058999999999999E-2</v>
      </c>
    </row>
    <row r="232" spans="1:48" ht="46.5" customHeight="1" outlineLevel="1" x14ac:dyDescent="0.2">
      <c r="A232" s="207"/>
      <c r="B232" s="208" t="s">
        <v>2599</v>
      </c>
      <c r="C232" s="211"/>
      <c r="D232" s="209">
        <f>VLOOKUP(J232,Аркуш4!Y:Z,2,FALSE)</f>
        <v>18</v>
      </c>
      <c r="E232" s="210">
        <f t="shared" si="0"/>
        <v>0</v>
      </c>
      <c r="F232" s="211"/>
      <c r="G232" s="211"/>
      <c r="H232" s="211" t="s">
        <v>2538</v>
      </c>
      <c r="I232" s="211"/>
      <c r="J232" s="213">
        <v>171863</v>
      </c>
      <c r="K232" s="213">
        <v>131</v>
      </c>
      <c r="L232" s="213">
        <v>41</v>
      </c>
      <c r="M232" s="217">
        <v>68676</v>
      </c>
      <c r="N232" s="211"/>
      <c r="O232" s="211" t="s">
        <v>3433</v>
      </c>
      <c r="P232" s="211"/>
      <c r="Q232" s="354">
        <f t="shared" si="1"/>
        <v>0</v>
      </c>
      <c r="R232" s="212">
        <f t="shared" si="2"/>
        <v>0</v>
      </c>
      <c r="S232" s="211"/>
      <c r="T232" s="211"/>
      <c r="U232" s="355"/>
      <c r="V232" s="211">
        <v>0</v>
      </c>
      <c r="W232" s="356"/>
      <c r="X232" s="214" t="s">
        <v>3564</v>
      </c>
      <c r="Y232" s="214" t="s">
        <v>3564</v>
      </c>
      <c r="Z232" s="214"/>
      <c r="AA232" s="215">
        <f>IFERROR(VLOOKUP(J232,Аркуш4!H:M,6,FALSE),0)</f>
        <v>0</v>
      </c>
      <c r="AB232" s="215" t="str">
        <f t="shared" si="37"/>
        <v/>
      </c>
      <c r="AC232" s="215"/>
      <c r="AD232" s="214"/>
      <c r="AE232" s="210">
        <f t="shared" si="4"/>
        <v>0</v>
      </c>
      <c r="AF232" s="324"/>
      <c r="AG232" s="325"/>
      <c r="AH232" s="304" t="e">
        <v>#DIV/0!</v>
      </c>
      <c r="AI232" s="348"/>
      <c r="AJ232" s="306">
        <f t="shared" si="7"/>
        <v>0</v>
      </c>
      <c r="AK232" s="215">
        <f>IFERROR(VLOOKUP(J232,Аркуш4!O:Q,2,FALSE),0)</f>
        <v>0</v>
      </c>
      <c r="AL232" s="215">
        <f>IFERROR(VLOOKUP(J232,Аркуш4!O:Q,3,FALSE),0)</f>
        <v>0</v>
      </c>
      <c r="AM232" s="349"/>
      <c r="AN232" s="349"/>
      <c r="AO232" s="350"/>
      <c r="AP232" s="351"/>
      <c r="AQ232" s="352"/>
      <c r="AR232" s="215">
        <f>IFERROR(VLOOKUP(J232,Аркуш4!H:M,3,FALSE),0)</f>
        <v>0</v>
      </c>
      <c r="AS232" s="215">
        <f>IFERROR(VLOOKUP(J232,Аркуш4!H:M,4,FALSE),0)</f>
        <v>0</v>
      </c>
      <c r="AT232" s="215">
        <f>IFERROR(VLOOKUP(J232,Аркуш4!H:M,5,FALSE),0)</f>
        <v>0</v>
      </c>
      <c r="AU232" s="215">
        <f t="shared" si="33"/>
        <v>0</v>
      </c>
      <c r="AV232" s="357">
        <f t="shared" si="9"/>
        <v>0</v>
      </c>
    </row>
    <row r="233" spans="1:48" ht="46.5" customHeight="1" outlineLevel="1" x14ac:dyDescent="0.2">
      <c r="A233" s="207"/>
      <c r="B233" s="208" t="s">
        <v>2600</v>
      </c>
      <c r="C233" s="211"/>
      <c r="D233" s="209">
        <f>VLOOKUP(J233,Аркуш4!Y:Z,2,FALSE)</f>
        <v>9</v>
      </c>
      <c r="E233" s="210">
        <f t="shared" si="0"/>
        <v>5.9291999999999997E-2</v>
      </c>
      <c r="F233" s="211"/>
      <c r="G233" s="211"/>
      <c r="H233" s="211" t="s">
        <v>2538</v>
      </c>
      <c r="I233" s="211" t="s">
        <v>2587</v>
      </c>
      <c r="J233" s="213">
        <v>171856</v>
      </c>
      <c r="K233" s="213">
        <v>20</v>
      </c>
      <c r="L233" s="213">
        <v>71</v>
      </c>
      <c r="M233" s="213">
        <v>64106</v>
      </c>
      <c r="N233" s="211"/>
      <c r="O233" s="211" t="s">
        <v>3433</v>
      </c>
      <c r="P233" s="211"/>
      <c r="Q233" s="354">
        <f t="shared" si="1"/>
        <v>0</v>
      </c>
      <c r="R233" s="212">
        <f t="shared" si="2"/>
        <v>0</v>
      </c>
      <c r="S233" s="211"/>
      <c r="T233" s="211"/>
      <c r="U233" s="355"/>
      <c r="V233" s="211">
        <v>151</v>
      </c>
      <c r="W233" s="356"/>
      <c r="X233" s="214" t="s">
        <v>3564</v>
      </c>
      <c r="Y233" s="214" t="s">
        <v>3564</v>
      </c>
      <c r="Z233" s="214"/>
      <c r="AA233" s="215">
        <f>IFERROR(VLOOKUP(J233,Аркуш4!H:M,6,FALSE),0)</f>
        <v>9</v>
      </c>
      <c r="AB233" s="215" t="str">
        <f t="shared" si="37"/>
        <v/>
      </c>
      <c r="AC233" s="215">
        <v>6.5880000000000001E-3</v>
      </c>
      <c r="AD233" s="214"/>
      <c r="AE233" s="210">
        <f t="shared" si="4"/>
        <v>5.9291999999999997E-2</v>
      </c>
      <c r="AF233" s="324"/>
      <c r="AG233" s="325"/>
      <c r="AH233" s="304" t="e">
        <v>#DIV/0!</v>
      </c>
      <c r="AI233" s="348"/>
      <c r="AJ233" s="306">
        <f t="shared" si="7"/>
        <v>0</v>
      </c>
      <c r="AK233" s="215">
        <f>IFERROR(VLOOKUP(J233,Аркуш4!O:Q,2,FALSE),0)</f>
        <v>102</v>
      </c>
      <c r="AL233" s="215">
        <f>IFERROR(VLOOKUP(J233,Аркуш4!O:Q,3,FALSE),0)</f>
        <v>57</v>
      </c>
      <c r="AM233" s="349"/>
      <c r="AN233" s="349"/>
      <c r="AO233" s="350"/>
      <c r="AP233" s="351"/>
      <c r="AQ233" s="352"/>
      <c r="AR233" s="215">
        <f>IFERROR(VLOOKUP(J233,Аркуш4!H:M,3,FALSE),0)</f>
        <v>7</v>
      </c>
      <c r="AS233" s="215">
        <f>IFERROR(VLOOKUP(J233,Аркуш4!H:M,4,FALSE),0)</f>
        <v>5</v>
      </c>
      <c r="AT233" s="215">
        <f>IFERROR(VLOOKUP(J233,Аркуш4!H:M,5,FALSE),0)</f>
        <v>3</v>
      </c>
      <c r="AU233" s="215">
        <f t="shared" si="33"/>
        <v>0.77079600000000004</v>
      </c>
      <c r="AV233" s="357">
        <f t="shared" si="9"/>
        <v>5.9291999999999997E-2</v>
      </c>
    </row>
    <row r="234" spans="1:48" ht="46.5" customHeight="1" outlineLevel="1" x14ac:dyDescent="0.2">
      <c r="A234" s="207"/>
      <c r="B234" s="208" t="s">
        <v>2601</v>
      </c>
      <c r="C234" s="211"/>
      <c r="D234" s="209">
        <f>VLOOKUP(J234,Аркуш4!Y:Z,2,FALSE)</f>
        <v>3</v>
      </c>
      <c r="E234" s="210">
        <f t="shared" si="0"/>
        <v>0</v>
      </c>
      <c r="F234" s="211"/>
      <c r="G234" s="211"/>
      <c r="H234" s="211" t="s">
        <v>2546</v>
      </c>
      <c r="I234" s="211" t="s">
        <v>2602</v>
      </c>
      <c r="J234" s="213">
        <v>171851</v>
      </c>
      <c r="K234" s="213">
        <v>23</v>
      </c>
      <c r="L234" s="213">
        <v>656</v>
      </c>
      <c r="M234" s="213">
        <v>64164</v>
      </c>
      <c r="N234" s="211"/>
      <c r="O234" s="211" t="s">
        <v>3433</v>
      </c>
      <c r="P234" s="211"/>
      <c r="Q234" s="354">
        <f t="shared" si="1"/>
        <v>0</v>
      </c>
      <c r="R234" s="212">
        <f t="shared" si="2"/>
        <v>0</v>
      </c>
      <c r="S234" s="211"/>
      <c r="T234" s="211"/>
      <c r="U234" s="355"/>
      <c r="V234" s="211">
        <v>8</v>
      </c>
      <c r="W234" s="356"/>
      <c r="X234" s="214" t="s">
        <v>3564</v>
      </c>
      <c r="Y234" s="214" t="s">
        <v>3564</v>
      </c>
      <c r="Z234" s="214"/>
      <c r="AA234" s="215">
        <f>IFERROR(VLOOKUP(J234,Аркуш4!H:M,6,FALSE),0)</f>
        <v>1</v>
      </c>
      <c r="AB234" s="215" t="str">
        <f t="shared" si="37"/>
        <v/>
      </c>
      <c r="AC234" s="215"/>
      <c r="AD234" s="214"/>
      <c r="AE234" s="210">
        <f t="shared" si="4"/>
        <v>0</v>
      </c>
      <c r="AF234" s="324"/>
      <c r="AG234" s="325"/>
      <c r="AH234" s="304" t="e">
        <v>#DIV/0!</v>
      </c>
      <c r="AI234" s="348"/>
      <c r="AJ234" s="306">
        <f t="shared" si="7"/>
        <v>0</v>
      </c>
      <c r="AK234" s="215">
        <f>IFERROR(VLOOKUP(J234,Аркуш4!O:Q,2,FALSE),0)</f>
        <v>7</v>
      </c>
      <c r="AL234" s="215">
        <f>IFERROR(VLOOKUP(J234,Аркуш4!O:Q,3,FALSE),0)</f>
        <v>2</v>
      </c>
      <c r="AM234" s="349"/>
      <c r="AN234" s="349"/>
      <c r="AO234" s="350"/>
      <c r="AP234" s="351"/>
      <c r="AQ234" s="352"/>
      <c r="AR234" s="215">
        <f>IFERROR(VLOOKUP(J234,Аркуш4!H:M,3,FALSE),0)</f>
        <v>0</v>
      </c>
      <c r="AS234" s="215">
        <f>IFERROR(VLOOKUP(J234,Аркуш4!H:M,4,FALSE),0)</f>
        <v>0</v>
      </c>
      <c r="AT234" s="215">
        <f>IFERROR(VLOOKUP(J234,Аркуш4!H:M,5,FALSE),0)</f>
        <v>0</v>
      </c>
      <c r="AU234" s="215">
        <f t="shared" si="33"/>
        <v>0</v>
      </c>
      <c r="AV234" s="357">
        <f t="shared" si="9"/>
        <v>0</v>
      </c>
    </row>
    <row r="235" spans="1:48" ht="46.5" customHeight="1" outlineLevel="1" x14ac:dyDescent="0.2">
      <c r="A235" s="207"/>
      <c r="B235" s="208" t="s">
        <v>2603</v>
      </c>
      <c r="C235" s="211"/>
      <c r="D235" s="209">
        <f>VLOOKUP(J235,Аркуш4!Y:Z,2,FALSE)</f>
        <v>4</v>
      </c>
      <c r="E235" s="210">
        <f t="shared" si="0"/>
        <v>3.9519999999999998E-3</v>
      </c>
      <c r="F235" s="211"/>
      <c r="G235" s="211"/>
      <c r="H235" s="211" t="s">
        <v>2546</v>
      </c>
      <c r="I235" s="211" t="s">
        <v>2604</v>
      </c>
      <c r="J235" s="213">
        <v>171908</v>
      </c>
      <c r="K235" s="213">
        <v>86</v>
      </c>
      <c r="L235" s="213">
        <v>69</v>
      </c>
      <c r="M235" s="219">
        <v>58221</v>
      </c>
      <c r="N235" s="211"/>
      <c r="O235" s="211" t="s">
        <v>3433</v>
      </c>
      <c r="P235" s="211"/>
      <c r="Q235" s="354">
        <f t="shared" si="1"/>
        <v>0</v>
      </c>
      <c r="R235" s="212">
        <f t="shared" si="2"/>
        <v>0</v>
      </c>
      <c r="S235" s="211"/>
      <c r="T235" s="211"/>
      <c r="U235" s="355"/>
      <c r="V235" s="211">
        <v>0</v>
      </c>
      <c r="W235" s="356"/>
      <c r="X235" s="214" t="s">
        <v>3564</v>
      </c>
      <c r="Y235" s="214" t="s">
        <v>3564</v>
      </c>
      <c r="Z235" s="214"/>
      <c r="AA235" s="215">
        <f>IFERROR(VLOOKUP(J235,Аркуш4!H:M,6,FALSE),0)</f>
        <v>0</v>
      </c>
      <c r="AB235" s="215" t="str">
        <f t="shared" si="37"/>
        <v/>
      </c>
      <c r="AC235" s="215">
        <v>9.8799999999999995E-4</v>
      </c>
      <c r="AD235" s="214"/>
      <c r="AE235" s="210">
        <f t="shared" si="4"/>
        <v>3.9519999999999998E-3</v>
      </c>
      <c r="AF235" s="324"/>
      <c r="AG235" s="325"/>
      <c r="AH235" s="304" t="e">
        <v>#DIV/0!</v>
      </c>
      <c r="AI235" s="348"/>
      <c r="AJ235" s="306">
        <f t="shared" si="7"/>
        <v>0</v>
      </c>
      <c r="AK235" s="215">
        <f>IFERROR(VLOOKUP(J235,Аркуш4!O:Q,2,FALSE),0)</f>
        <v>0</v>
      </c>
      <c r="AL235" s="215">
        <f>IFERROR(VLOOKUP(J235,Аркуш4!O:Q,3,FALSE),0)</f>
        <v>0</v>
      </c>
      <c r="AM235" s="349"/>
      <c r="AN235" s="349"/>
      <c r="AO235" s="350"/>
      <c r="AP235" s="351"/>
      <c r="AQ235" s="352"/>
      <c r="AR235" s="215">
        <f>IFERROR(VLOOKUP(J235,Аркуш4!H:M,3,FALSE),0)</f>
        <v>0</v>
      </c>
      <c r="AS235" s="215">
        <f>IFERROR(VLOOKUP(J235,Аркуш4!H:M,4,FALSE),0)</f>
        <v>0</v>
      </c>
      <c r="AT235" s="215">
        <f>IFERROR(VLOOKUP(J235,Аркуш4!H:M,5,FALSE),0)</f>
        <v>0</v>
      </c>
      <c r="AU235" s="215">
        <f t="shared" si="33"/>
        <v>0</v>
      </c>
      <c r="AV235" s="357">
        <f t="shared" si="9"/>
        <v>0</v>
      </c>
    </row>
    <row r="236" spans="1:48" ht="46.5" customHeight="1" outlineLevel="1" x14ac:dyDescent="0.2">
      <c r="A236" s="207"/>
      <c r="B236" s="208" t="s">
        <v>2605</v>
      </c>
      <c r="C236" s="211"/>
      <c r="D236" s="209">
        <f>VLOOKUP(J236,Аркуш4!Y:Z,2,FALSE)</f>
        <v>10</v>
      </c>
      <c r="E236" s="210">
        <f t="shared" si="0"/>
        <v>9.8799999999999999E-3</v>
      </c>
      <c r="F236" s="211"/>
      <c r="G236" s="211"/>
      <c r="H236" s="211" t="s">
        <v>2546</v>
      </c>
      <c r="I236" s="211" t="s">
        <v>2606</v>
      </c>
      <c r="J236" s="213">
        <v>171909</v>
      </c>
      <c r="K236" s="213">
        <v>86</v>
      </c>
      <c r="L236" s="213">
        <v>69</v>
      </c>
      <c r="M236" s="220">
        <v>58221</v>
      </c>
      <c r="N236" s="211"/>
      <c r="O236" s="211" t="s">
        <v>3433</v>
      </c>
      <c r="P236" s="211"/>
      <c r="Q236" s="354">
        <f t="shared" si="1"/>
        <v>0</v>
      </c>
      <c r="R236" s="212">
        <f t="shared" si="2"/>
        <v>0</v>
      </c>
      <c r="S236" s="211"/>
      <c r="T236" s="211"/>
      <c r="U236" s="355"/>
      <c r="V236" s="211">
        <v>0</v>
      </c>
      <c r="W236" s="356"/>
      <c r="X236" s="214" t="s">
        <v>3564</v>
      </c>
      <c r="Y236" s="214" t="s">
        <v>3564</v>
      </c>
      <c r="Z236" s="214"/>
      <c r="AA236" s="215">
        <f>IFERROR(VLOOKUP(J236,Аркуш4!H:M,6,FALSE),0)</f>
        <v>0</v>
      </c>
      <c r="AB236" s="215" t="str">
        <f t="shared" si="37"/>
        <v/>
      </c>
      <c r="AC236" s="215">
        <v>9.8799999999999995E-4</v>
      </c>
      <c r="AD236" s="214"/>
      <c r="AE236" s="210">
        <f t="shared" si="4"/>
        <v>9.8799999999999999E-3</v>
      </c>
      <c r="AF236" s="324"/>
      <c r="AG236" s="325"/>
      <c r="AH236" s="304" t="e">
        <v>#DIV/0!</v>
      </c>
      <c r="AI236" s="348"/>
      <c r="AJ236" s="306">
        <f t="shared" si="7"/>
        <v>0</v>
      </c>
      <c r="AK236" s="215">
        <f>IFERROR(VLOOKUP(J236,Аркуш4!O:Q,2,FALSE),0)</f>
        <v>0</v>
      </c>
      <c r="AL236" s="215">
        <f>IFERROR(VLOOKUP(J236,Аркуш4!O:Q,3,FALSE),0)</f>
        <v>0</v>
      </c>
      <c r="AM236" s="349"/>
      <c r="AN236" s="349"/>
      <c r="AO236" s="350"/>
      <c r="AP236" s="351"/>
      <c r="AQ236" s="352"/>
      <c r="AR236" s="215">
        <f>IFERROR(VLOOKUP(J236,Аркуш4!H:M,3,FALSE),0)</f>
        <v>0</v>
      </c>
      <c r="AS236" s="215">
        <f>IFERROR(VLOOKUP(J236,Аркуш4!H:M,4,FALSE),0)</f>
        <v>0</v>
      </c>
      <c r="AT236" s="215">
        <f>IFERROR(VLOOKUP(J236,Аркуш4!H:M,5,FALSE),0)</f>
        <v>0</v>
      </c>
      <c r="AU236" s="215">
        <f t="shared" si="33"/>
        <v>0</v>
      </c>
      <c r="AV236" s="357">
        <f t="shared" si="9"/>
        <v>0</v>
      </c>
    </row>
    <row r="237" spans="1:48" ht="46.5" customHeight="1" outlineLevel="1" x14ac:dyDescent="0.2">
      <c r="A237" s="207"/>
      <c r="B237" s="208" t="s">
        <v>2607</v>
      </c>
      <c r="C237" s="211"/>
      <c r="D237" s="209">
        <f>VLOOKUP(J237,Аркуш4!Y:Z,2,FALSE)</f>
        <v>3</v>
      </c>
      <c r="E237" s="210">
        <f t="shared" si="0"/>
        <v>0</v>
      </c>
      <c r="F237" s="211" t="s">
        <v>2624</v>
      </c>
      <c r="G237" s="211"/>
      <c r="H237" s="211" t="s">
        <v>2538</v>
      </c>
      <c r="I237" s="211" t="s">
        <v>2608</v>
      </c>
      <c r="J237" s="213">
        <v>171911</v>
      </c>
      <c r="K237" s="213">
        <v>23</v>
      </c>
      <c r="L237" s="213">
        <v>121</v>
      </c>
      <c r="M237" s="221">
        <v>57534</v>
      </c>
      <c r="N237" s="211"/>
      <c r="O237" s="211" t="s">
        <v>3433</v>
      </c>
      <c r="P237" s="211"/>
      <c r="Q237" s="354">
        <f t="shared" si="1"/>
        <v>0</v>
      </c>
      <c r="R237" s="212">
        <f t="shared" si="2"/>
        <v>0</v>
      </c>
      <c r="S237" s="211"/>
      <c r="T237" s="211"/>
      <c r="U237" s="355"/>
      <c r="V237" s="211">
        <v>0</v>
      </c>
      <c r="W237" s="356"/>
      <c r="X237" s="214" t="s">
        <v>3564</v>
      </c>
      <c r="Y237" s="214" t="s">
        <v>3564</v>
      </c>
      <c r="Z237" s="214"/>
      <c r="AA237" s="215">
        <f>IFERROR(VLOOKUP(J237,Аркуш4!H:M,6,FALSE),0)</f>
        <v>0</v>
      </c>
      <c r="AB237" s="215" t="str">
        <f t="shared" si="37"/>
        <v/>
      </c>
      <c r="AC237" s="215"/>
      <c r="AD237" s="214"/>
      <c r="AE237" s="210">
        <f t="shared" si="4"/>
        <v>0</v>
      </c>
      <c r="AF237" s="324"/>
      <c r="AG237" s="325"/>
      <c r="AH237" s="304" t="e">
        <v>#DIV/0!</v>
      </c>
      <c r="AI237" s="348"/>
      <c r="AJ237" s="306">
        <f t="shared" si="7"/>
        <v>0</v>
      </c>
      <c r="AK237" s="215">
        <f>IFERROR(VLOOKUP(J237,Аркуш4!O:Q,2,FALSE),0)</f>
        <v>0</v>
      </c>
      <c r="AL237" s="215">
        <f>IFERROR(VLOOKUP(J237,Аркуш4!O:Q,3,FALSE),0)</f>
        <v>0</v>
      </c>
      <c r="AM237" s="349"/>
      <c r="AN237" s="349"/>
      <c r="AO237" s="350"/>
      <c r="AP237" s="351"/>
      <c r="AQ237" s="352"/>
      <c r="AR237" s="215">
        <f>IFERROR(VLOOKUP(J237,Аркуш4!H:M,3,FALSE),0)</f>
        <v>0</v>
      </c>
      <c r="AS237" s="215">
        <f>IFERROR(VLOOKUP(J237,Аркуш4!H:M,4,FALSE),0)</f>
        <v>0</v>
      </c>
      <c r="AT237" s="215">
        <f>IFERROR(VLOOKUP(J237,Аркуш4!H:M,5,FALSE),0)</f>
        <v>1</v>
      </c>
      <c r="AU237" s="215">
        <f t="shared" si="33"/>
        <v>0</v>
      </c>
      <c r="AV237" s="357">
        <f t="shared" si="9"/>
        <v>0</v>
      </c>
    </row>
    <row r="238" spans="1:48" ht="46.5" customHeight="1" outlineLevel="1" x14ac:dyDescent="0.2">
      <c r="A238" s="207"/>
      <c r="B238" s="208" t="s">
        <v>2609</v>
      </c>
      <c r="C238" s="211"/>
      <c r="D238" s="209">
        <f>VLOOKUP(J238,Аркуш4!Y:Z,2,FALSE)</f>
        <v>13</v>
      </c>
      <c r="E238" s="210">
        <f t="shared" si="0"/>
        <v>0</v>
      </c>
      <c r="F238" s="211"/>
      <c r="G238" s="211"/>
      <c r="H238" s="211" t="s">
        <v>2538</v>
      </c>
      <c r="I238" s="211" t="s">
        <v>2610</v>
      </c>
      <c r="J238" s="213">
        <v>171918</v>
      </c>
      <c r="K238" s="213">
        <v>27</v>
      </c>
      <c r="L238" s="213">
        <v>245</v>
      </c>
      <c r="M238" s="222">
        <v>56803</v>
      </c>
      <c r="N238" s="211"/>
      <c r="O238" s="211" t="s">
        <v>3433</v>
      </c>
      <c r="P238" s="211"/>
      <c r="Q238" s="354">
        <f t="shared" si="1"/>
        <v>0</v>
      </c>
      <c r="R238" s="212">
        <f t="shared" si="2"/>
        <v>0</v>
      </c>
      <c r="S238" s="211"/>
      <c r="T238" s="211"/>
      <c r="U238" s="355"/>
      <c r="V238" s="211">
        <v>0</v>
      </c>
      <c r="W238" s="356"/>
      <c r="X238" s="214" t="s">
        <v>3564</v>
      </c>
      <c r="Y238" s="214" t="s">
        <v>3564</v>
      </c>
      <c r="Z238" s="214"/>
      <c r="AA238" s="215">
        <f>IFERROR(VLOOKUP(J238,Аркуш4!H:M,6,FALSE),0)</f>
        <v>1</v>
      </c>
      <c r="AB238" s="215" t="str">
        <f t="shared" si="37"/>
        <v/>
      </c>
      <c r="AC238" s="215"/>
      <c r="AD238" s="214"/>
      <c r="AE238" s="210">
        <f t="shared" si="4"/>
        <v>0</v>
      </c>
      <c r="AF238" s="324"/>
      <c r="AG238" s="325"/>
      <c r="AH238" s="304" t="e">
        <v>#DIV/0!</v>
      </c>
      <c r="AI238" s="348"/>
      <c r="AJ238" s="306">
        <f t="shared" si="7"/>
        <v>0</v>
      </c>
      <c r="AK238" s="215">
        <f>IFERROR(VLOOKUP(J238,Аркуш4!O:Q,2,FALSE),0)</f>
        <v>0</v>
      </c>
      <c r="AL238" s="215">
        <f>IFERROR(VLOOKUP(J238,Аркуш4!O:Q,3,FALSE),0)</f>
        <v>0</v>
      </c>
      <c r="AM238" s="349"/>
      <c r="AN238" s="349"/>
      <c r="AO238" s="350"/>
      <c r="AP238" s="351"/>
      <c r="AQ238" s="352"/>
      <c r="AR238" s="215">
        <f>IFERROR(VLOOKUP(J238,Аркуш4!H:M,3,FALSE),0)</f>
        <v>1</v>
      </c>
      <c r="AS238" s="215">
        <f>IFERROR(VLOOKUP(J238,Аркуш4!H:M,4,FALSE),0)</f>
        <v>0</v>
      </c>
      <c r="AT238" s="215">
        <f>IFERROR(VLOOKUP(J238,Аркуш4!H:M,5,FALSE),0)</f>
        <v>0</v>
      </c>
      <c r="AU238" s="215">
        <f t="shared" si="33"/>
        <v>0</v>
      </c>
      <c r="AV238" s="357">
        <f t="shared" si="9"/>
        <v>0</v>
      </c>
    </row>
    <row r="239" spans="1:48" ht="46.5" customHeight="1" outlineLevel="1" x14ac:dyDescent="0.2">
      <c r="A239" s="207"/>
      <c r="B239" s="208" t="s">
        <v>2611</v>
      </c>
      <c r="C239" s="211"/>
      <c r="D239" s="209">
        <f>VLOOKUP(J239,Аркуш4!Y:Z,2,FALSE)</f>
        <v>21</v>
      </c>
      <c r="E239" s="210">
        <f t="shared" si="0"/>
        <v>4.8299999999999996E-2</v>
      </c>
      <c r="F239" s="211"/>
      <c r="G239" s="211"/>
      <c r="H239" s="211" t="s">
        <v>2538</v>
      </c>
      <c r="I239" s="211"/>
      <c r="J239" s="213">
        <v>171920</v>
      </c>
      <c r="K239" s="213">
        <v>47</v>
      </c>
      <c r="L239" s="213">
        <v>82</v>
      </c>
      <c r="M239" s="213">
        <v>58720</v>
      </c>
      <c r="N239" s="211"/>
      <c r="O239" s="211" t="s">
        <v>3433</v>
      </c>
      <c r="P239" s="211"/>
      <c r="Q239" s="354">
        <f t="shared" si="1"/>
        <v>0</v>
      </c>
      <c r="R239" s="212">
        <f t="shared" si="2"/>
        <v>0</v>
      </c>
      <c r="S239" s="211"/>
      <c r="T239" s="211"/>
      <c r="U239" s="355"/>
      <c r="V239" s="211">
        <v>0</v>
      </c>
      <c r="W239" s="356"/>
      <c r="X239" s="214" t="s">
        <v>3564</v>
      </c>
      <c r="Y239" s="214" t="s">
        <v>3564</v>
      </c>
      <c r="Z239" s="214"/>
      <c r="AA239" s="215">
        <f>IFERROR(VLOOKUP(J239,Аркуш4!H:M,6,FALSE),0)</f>
        <v>0</v>
      </c>
      <c r="AB239" s="215" t="str">
        <f t="shared" si="37"/>
        <v/>
      </c>
      <c r="AC239" s="215">
        <v>2.3E-3</v>
      </c>
      <c r="AD239" s="214"/>
      <c r="AE239" s="210">
        <f t="shared" si="4"/>
        <v>4.8299999999999996E-2</v>
      </c>
      <c r="AF239" s="324"/>
      <c r="AG239" s="325"/>
      <c r="AH239" s="304" t="e">
        <v>#DIV/0!</v>
      </c>
      <c r="AI239" s="348"/>
      <c r="AJ239" s="306">
        <f t="shared" si="7"/>
        <v>0</v>
      </c>
      <c r="AK239" s="215">
        <f>IFERROR(VLOOKUP(J239,Аркуш4!O:Q,2,FALSE),0)</f>
        <v>0</v>
      </c>
      <c r="AL239" s="215">
        <f>IFERROR(VLOOKUP(J239,Аркуш4!O:Q,3,FALSE),0)</f>
        <v>0</v>
      </c>
      <c r="AM239" s="349"/>
      <c r="AN239" s="349"/>
      <c r="AO239" s="350"/>
      <c r="AP239" s="351"/>
      <c r="AQ239" s="352"/>
      <c r="AR239" s="215">
        <f>IFERROR(VLOOKUP(J239,Аркуш4!H:M,3,FALSE),0)</f>
        <v>0</v>
      </c>
      <c r="AS239" s="215">
        <f>IFERROR(VLOOKUP(J239,Аркуш4!H:M,4,FALSE),0)</f>
        <v>0</v>
      </c>
      <c r="AT239" s="215">
        <f>IFERROR(VLOOKUP(J239,Аркуш4!H:M,5,FALSE),0)</f>
        <v>2</v>
      </c>
      <c r="AU239" s="215">
        <f t="shared" si="33"/>
        <v>4.5999999999999999E-3</v>
      </c>
      <c r="AV239" s="357">
        <f t="shared" si="9"/>
        <v>0</v>
      </c>
    </row>
    <row r="240" spans="1:48" ht="46.5" customHeight="1" outlineLevel="1" x14ac:dyDescent="0.2">
      <c r="A240" s="207"/>
      <c r="B240" s="208" t="s">
        <v>2612</v>
      </c>
      <c r="C240" s="211"/>
      <c r="D240" s="209">
        <f>VLOOKUP(J240,Аркуш4!Y:Z,2,FALSE)</f>
        <v>15</v>
      </c>
      <c r="E240" s="210">
        <f t="shared" si="0"/>
        <v>0.14548499999999998</v>
      </c>
      <c r="F240" s="211" t="s">
        <v>2624</v>
      </c>
      <c r="G240" s="211"/>
      <c r="H240" s="211" t="s">
        <v>2538</v>
      </c>
      <c r="I240" s="211" t="s">
        <v>2613</v>
      </c>
      <c r="J240" s="213">
        <v>171927</v>
      </c>
      <c r="K240" s="213">
        <v>13</v>
      </c>
      <c r="L240" s="213">
        <v>82</v>
      </c>
      <c r="M240" s="213">
        <v>48672</v>
      </c>
      <c r="N240" s="211"/>
      <c r="O240" s="211" t="s">
        <v>3433</v>
      </c>
      <c r="P240" s="211"/>
      <c r="Q240" s="354">
        <f t="shared" si="1"/>
        <v>0</v>
      </c>
      <c r="R240" s="212">
        <f t="shared" si="2"/>
        <v>0</v>
      </c>
      <c r="S240" s="211"/>
      <c r="T240" s="211"/>
      <c r="U240" s="355"/>
      <c r="V240" s="211">
        <v>0</v>
      </c>
      <c r="W240" s="356"/>
      <c r="X240" s="214" t="s">
        <v>3564</v>
      </c>
      <c r="Y240" s="214" t="s">
        <v>3564</v>
      </c>
      <c r="Z240" s="214"/>
      <c r="AA240" s="215">
        <f>IFERROR(VLOOKUP(J240,Аркуш4!H:M,6,FALSE),0)</f>
        <v>0</v>
      </c>
      <c r="AB240" s="215" t="str">
        <f t="shared" si="37"/>
        <v/>
      </c>
      <c r="AC240" s="215">
        <v>9.6989999999999993E-3</v>
      </c>
      <c r="AD240" s="214"/>
      <c r="AE240" s="210">
        <f t="shared" si="4"/>
        <v>0.14548499999999998</v>
      </c>
      <c r="AF240" s="324"/>
      <c r="AG240" s="325"/>
      <c r="AH240" s="304" t="e">
        <v>#DIV/0!</v>
      </c>
      <c r="AI240" s="348"/>
      <c r="AJ240" s="306">
        <f t="shared" si="7"/>
        <v>0</v>
      </c>
      <c r="AK240" s="215">
        <f>IFERROR(VLOOKUP(J240,Аркуш4!O:Q,2,FALSE),0)</f>
        <v>0</v>
      </c>
      <c r="AL240" s="215">
        <f>IFERROR(VLOOKUP(J240,Аркуш4!O:Q,3,FALSE),0)</f>
        <v>0</v>
      </c>
      <c r="AM240" s="349"/>
      <c r="AN240" s="349"/>
      <c r="AO240" s="350"/>
      <c r="AP240" s="351"/>
      <c r="AQ240" s="352"/>
      <c r="AR240" s="215">
        <f>IFERROR(VLOOKUP(J240,Аркуш4!H:M,3,FALSE),0)</f>
        <v>0</v>
      </c>
      <c r="AS240" s="215">
        <f>IFERROR(VLOOKUP(J240,Аркуш4!H:M,4,FALSE),0)</f>
        <v>0</v>
      </c>
      <c r="AT240" s="215">
        <f>IFERROR(VLOOKUP(J240,Аркуш4!H:M,5,FALSE),0)</f>
        <v>0</v>
      </c>
      <c r="AU240" s="215">
        <f t="shared" si="33"/>
        <v>0</v>
      </c>
      <c r="AV240" s="357">
        <f t="shared" si="9"/>
        <v>0</v>
      </c>
    </row>
    <row r="241" spans="1:48" ht="46.5" customHeight="1" outlineLevel="1" x14ac:dyDescent="0.2">
      <c r="A241" s="207"/>
      <c r="B241" s="208" t="s">
        <v>2614</v>
      </c>
      <c r="C241" s="211"/>
      <c r="D241" s="209">
        <f>VLOOKUP(J241,Аркуш4!Y:Z,2,FALSE)</f>
        <v>5</v>
      </c>
      <c r="E241" s="210">
        <f t="shared" si="0"/>
        <v>7.4999999999999997E-2</v>
      </c>
      <c r="F241" s="211"/>
      <c r="G241" s="211"/>
      <c r="H241" s="211" t="s">
        <v>2538</v>
      </c>
      <c r="I241" s="211" t="s">
        <v>2615</v>
      </c>
      <c r="J241" s="213">
        <v>171928</v>
      </c>
      <c r="K241" s="213">
        <v>41</v>
      </c>
      <c r="L241" s="213">
        <v>104</v>
      </c>
      <c r="M241" s="213">
        <v>55949</v>
      </c>
      <c r="N241" s="211"/>
      <c r="O241" s="211" t="s">
        <v>3433</v>
      </c>
      <c r="P241" s="211"/>
      <c r="Q241" s="354">
        <f t="shared" si="1"/>
        <v>0</v>
      </c>
      <c r="R241" s="212">
        <f t="shared" si="2"/>
        <v>0</v>
      </c>
      <c r="S241" s="211"/>
      <c r="T241" s="211"/>
      <c r="U241" s="355"/>
      <c r="V241" s="211">
        <v>0</v>
      </c>
      <c r="W241" s="356"/>
      <c r="X241" s="214" t="s">
        <v>3564</v>
      </c>
      <c r="Y241" s="214" t="s">
        <v>3564</v>
      </c>
      <c r="Z241" s="214"/>
      <c r="AA241" s="215">
        <f>IFERROR(VLOOKUP(J241,Аркуш4!H:M,6,FALSE),0)</f>
        <v>5</v>
      </c>
      <c r="AB241" s="215" t="str">
        <f t="shared" si="37"/>
        <v/>
      </c>
      <c r="AC241" s="215">
        <v>1.4999999999999999E-2</v>
      </c>
      <c r="AD241" s="214"/>
      <c r="AE241" s="210">
        <f t="shared" si="4"/>
        <v>7.4999999999999997E-2</v>
      </c>
      <c r="AF241" s="324"/>
      <c r="AG241" s="325"/>
      <c r="AH241" s="304" t="e">
        <v>#DIV/0!</v>
      </c>
      <c r="AI241" s="348"/>
      <c r="AJ241" s="306">
        <f t="shared" si="7"/>
        <v>0</v>
      </c>
      <c r="AK241" s="215">
        <f>IFERROR(VLOOKUP(J241,Аркуш4!O:Q,2,FALSE),0)</f>
        <v>0</v>
      </c>
      <c r="AL241" s="215">
        <f>IFERROR(VLOOKUP(J241,Аркуш4!O:Q,3,FALSE),0)</f>
        <v>0</v>
      </c>
      <c r="AM241" s="349"/>
      <c r="AN241" s="349"/>
      <c r="AO241" s="350"/>
      <c r="AP241" s="351"/>
      <c r="AQ241" s="352"/>
      <c r="AR241" s="215">
        <f>IFERROR(VLOOKUP(J241,Аркуш4!H:M,3,FALSE),0)</f>
        <v>0</v>
      </c>
      <c r="AS241" s="215">
        <f>IFERROR(VLOOKUP(J241,Аркуш4!H:M,4,FALSE),0)</f>
        <v>0</v>
      </c>
      <c r="AT241" s="215">
        <f>IFERROR(VLOOKUP(J241,Аркуш4!H:M,5,FALSE),0)</f>
        <v>0</v>
      </c>
      <c r="AU241" s="215">
        <f t="shared" si="33"/>
        <v>0</v>
      </c>
      <c r="AV241" s="357">
        <f t="shared" si="9"/>
        <v>7.4999999999999997E-2</v>
      </c>
    </row>
    <row r="242" spans="1:48" ht="46.5" customHeight="1" outlineLevel="1" x14ac:dyDescent="0.2">
      <c r="A242" s="207"/>
      <c r="B242" s="208" t="s">
        <v>2616</v>
      </c>
      <c r="C242" s="211"/>
      <c r="D242" s="209">
        <f>VLOOKUP(J242,Аркуш4!Y:Z,2,FALSE)</f>
        <v>5</v>
      </c>
      <c r="E242" s="210">
        <f t="shared" si="0"/>
        <v>1.932E-2</v>
      </c>
      <c r="F242" s="211"/>
      <c r="G242" s="211"/>
      <c r="H242" s="211" t="s">
        <v>2538</v>
      </c>
      <c r="I242" s="211" t="s">
        <v>2617</v>
      </c>
      <c r="J242" s="213">
        <v>171929</v>
      </c>
      <c r="K242" s="213">
        <v>97</v>
      </c>
      <c r="L242" s="213">
        <v>116</v>
      </c>
      <c r="M242" s="223">
        <v>55975</v>
      </c>
      <c r="N242" s="211"/>
      <c r="O242" s="211" t="s">
        <v>3433</v>
      </c>
      <c r="P242" s="211"/>
      <c r="Q242" s="354">
        <f t="shared" si="1"/>
        <v>0</v>
      </c>
      <c r="R242" s="212">
        <f t="shared" si="2"/>
        <v>0</v>
      </c>
      <c r="S242" s="211"/>
      <c r="T242" s="211"/>
      <c r="U242" s="355"/>
      <c r="V242" s="211">
        <v>1</v>
      </c>
      <c r="W242" s="356"/>
      <c r="X242" s="214" t="s">
        <v>3564</v>
      </c>
      <c r="Y242" s="214" t="s">
        <v>3564</v>
      </c>
      <c r="Z242" s="214"/>
      <c r="AA242" s="215">
        <f>IFERROR(VLOOKUP(J242,Аркуш4!H:M,6,FALSE),0)</f>
        <v>2</v>
      </c>
      <c r="AB242" s="215" t="str">
        <f t="shared" si="37"/>
        <v/>
      </c>
      <c r="AC242" s="215">
        <v>3.8639999999999998E-3</v>
      </c>
      <c r="AD242" s="214"/>
      <c r="AE242" s="210">
        <f t="shared" si="4"/>
        <v>1.932E-2</v>
      </c>
      <c r="AF242" s="324"/>
      <c r="AG242" s="325"/>
      <c r="AH242" s="304" t="e">
        <v>#DIV/0!</v>
      </c>
      <c r="AI242" s="348"/>
      <c r="AJ242" s="306">
        <f t="shared" si="7"/>
        <v>0</v>
      </c>
      <c r="AK242" s="215">
        <f>IFERROR(VLOOKUP(J242,Аркуш4!O:Q,2,FALSE),0)</f>
        <v>1</v>
      </c>
      <c r="AL242" s="215">
        <f>IFERROR(VLOOKUP(J242,Аркуш4!O:Q,3,FALSE),0)</f>
        <v>0</v>
      </c>
      <c r="AM242" s="349"/>
      <c r="AN242" s="349"/>
      <c r="AO242" s="350"/>
      <c r="AP242" s="351"/>
      <c r="AQ242" s="352"/>
      <c r="AR242" s="215">
        <f>IFERROR(VLOOKUP(J242,Аркуш4!H:M,3,FALSE),0)</f>
        <v>0</v>
      </c>
      <c r="AS242" s="215">
        <f>IFERROR(VLOOKUP(J242,Аркуш4!H:M,4,FALSE),0)</f>
        <v>0</v>
      </c>
      <c r="AT242" s="215">
        <f>IFERROR(VLOOKUP(J242,Аркуш4!H:M,5,FALSE),0)</f>
        <v>0</v>
      </c>
      <c r="AU242" s="215">
        <f t="shared" si="33"/>
        <v>3.8639999999999998E-3</v>
      </c>
      <c r="AV242" s="357">
        <f t="shared" si="9"/>
        <v>7.7279999999999996E-3</v>
      </c>
    </row>
    <row r="243" spans="1:48" ht="46.5" customHeight="1" outlineLevel="1" x14ac:dyDescent="0.2">
      <c r="A243" s="207"/>
      <c r="B243" s="208" t="s">
        <v>2618</v>
      </c>
      <c r="C243" s="211"/>
      <c r="D243" s="209">
        <f>VLOOKUP(J243,Аркуш4!Y:Z,2,FALSE)</f>
        <v>2</v>
      </c>
      <c r="E243" s="210">
        <f t="shared" si="0"/>
        <v>7.7279999999999996E-3</v>
      </c>
      <c r="F243" s="211"/>
      <c r="G243" s="211"/>
      <c r="H243" s="211" t="s">
        <v>2538</v>
      </c>
      <c r="I243" s="211"/>
      <c r="J243" s="213">
        <v>171933</v>
      </c>
      <c r="K243" s="213">
        <v>97</v>
      </c>
      <c r="L243" s="213">
        <v>116</v>
      </c>
      <c r="M243" s="224">
        <v>55975</v>
      </c>
      <c r="N243" s="211"/>
      <c r="O243" s="211" t="s">
        <v>3433</v>
      </c>
      <c r="P243" s="211"/>
      <c r="Q243" s="354">
        <f t="shared" si="1"/>
        <v>0</v>
      </c>
      <c r="R243" s="212">
        <f t="shared" si="2"/>
        <v>0</v>
      </c>
      <c r="S243" s="211"/>
      <c r="T243" s="211"/>
      <c r="U243" s="355"/>
      <c r="V243" s="211">
        <v>1</v>
      </c>
      <c r="W243" s="356"/>
      <c r="X243" s="214" t="s">
        <v>3564</v>
      </c>
      <c r="Y243" s="214" t="s">
        <v>3564</v>
      </c>
      <c r="Z243" s="214"/>
      <c r="AA243" s="215">
        <f>IFERROR(VLOOKUP(J243,Аркуш4!H:M,6,FALSE),0)</f>
        <v>2</v>
      </c>
      <c r="AB243" s="215" t="str">
        <f t="shared" si="37"/>
        <v/>
      </c>
      <c r="AC243" s="215">
        <v>3.8639999999999998E-3</v>
      </c>
      <c r="AD243" s="214"/>
      <c r="AE243" s="210">
        <f t="shared" si="4"/>
        <v>7.7279999999999996E-3</v>
      </c>
      <c r="AF243" s="324"/>
      <c r="AG243" s="325"/>
      <c r="AH243" s="304" t="e">
        <v>#DIV/0!</v>
      </c>
      <c r="AI243" s="348"/>
      <c r="AJ243" s="306">
        <f t="shared" si="7"/>
        <v>0</v>
      </c>
      <c r="AK243" s="215">
        <f>IFERROR(VLOOKUP(J243,Аркуш4!O:Q,2,FALSE),0)</f>
        <v>1</v>
      </c>
      <c r="AL243" s="215">
        <f>IFERROR(VLOOKUP(J243,Аркуш4!O:Q,3,FALSE),0)</f>
        <v>0</v>
      </c>
      <c r="AM243" s="349"/>
      <c r="AN243" s="349"/>
      <c r="AO243" s="350"/>
      <c r="AP243" s="351"/>
      <c r="AQ243" s="352"/>
      <c r="AR243" s="215">
        <f>IFERROR(VLOOKUP(J243,Аркуш4!H:M,3,FALSE),0)</f>
        <v>0</v>
      </c>
      <c r="AS243" s="215">
        <f>IFERROR(VLOOKUP(J243,Аркуш4!H:M,4,FALSE),0)</f>
        <v>0</v>
      </c>
      <c r="AT243" s="215">
        <f>IFERROR(VLOOKUP(J243,Аркуш4!H:M,5,FALSE),0)</f>
        <v>0</v>
      </c>
      <c r="AU243" s="215">
        <f t="shared" si="33"/>
        <v>3.8639999999999998E-3</v>
      </c>
      <c r="AV243" s="357">
        <f t="shared" si="9"/>
        <v>7.7279999999999996E-3</v>
      </c>
    </row>
    <row r="244" spans="1:48" ht="46.5" customHeight="1" outlineLevel="1" x14ac:dyDescent="0.2">
      <c r="A244" s="207"/>
      <c r="B244" s="208" t="s">
        <v>2619</v>
      </c>
      <c r="C244" s="211"/>
      <c r="D244" s="209">
        <f>VLOOKUP(J244,Аркуш4!Y:Z,2,FALSE)</f>
        <v>4</v>
      </c>
      <c r="E244" s="210">
        <f t="shared" si="0"/>
        <v>1.7479999999999999E-2</v>
      </c>
      <c r="F244" s="211"/>
      <c r="G244" s="211"/>
      <c r="H244" s="211" t="s">
        <v>2546</v>
      </c>
      <c r="I244" s="211"/>
      <c r="J244" s="213">
        <v>171938</v>
      </c>
      <c r="K244" s="213">
        <v>54</v>
      </c>
      <c r="L244" s="213">
        <v>136</v>
      </c>
      <c r="M244" s="213">
        <v>58523</v>
      </c>
      <c r="N244" s="211"/>
      <c r="O244" s="211" t="s">
        <v>3433</v>
      </c>
      <c r="P244" s="211"/>
      <c r="Q244" s="354">
        <f t="shared" si="1"/>
        <v>0</v>
      </c>
      <c r="R244" s="212">
        <f t="shared" si="2"/>
        <v>0</v>
      </c>
      <c r="S244" s="211"/>
      <c r="T244" s="211"/>
      <c r="U244" s="355"/>
      <c r="V244" s="211">
        <v>2</v>
      </c>
      <c r="W244" s="356"/>
      <c r="X244" s="214" t="s">
        <v>3564</v>
      </c>
      <c r="Y244" s="214" t="s">
        <v>3564</v>
      </c>
      <c r="Z244" s="214"/>
      <c r="AA244" s="215">
        <f>IFERROR(VLOOKUP(J244,Аркуш4!H:M,6,FALSE),0)</f>
        <v>0</v>
      </c>
      <c r="AB244" s="215" t="str">
        <f t="shared" si="37"/>
        <v/>
      </c>
      <c r="AC244" s="215">
        <v>4.3699999999999998E-3</v>
      </c>
      <c r="AD244" s="214"/>
      <c r="AE244" s="210">
        <f t="shared" si="4"/>
        <v>1.7479999999999999E-2</v>
      </c>
      <c r="AF244" s="324"/>
      <c r="AG244" s="325"/>
      <c r="AH244" s="304" t="e">
        <v>#DIV/0!</v>
      </c>
      <c r="AI244" s="348"/>
      <c r="AJ244" s="306">
        <f t="shared" si="7"/>
        <v>0</v>
      </c>
      <c r="AK244" s="215">
        <f>IFERROR(VLOOKUP(J244,Аркуш4!O:Q,2,FALSE),0)</f>
        <v>0</v>
      </c>
      <c r="AL244" s="215">
        <f>IFERROR(VLOOKUP(J244,Аркуш4!O:Q,3,FALSE),0)</f>
        <v>2</v>
      </c>
      <c r="AM244" s="349"/>
      <c r="AN244" s="349"/>
      <c r="AO244" s="350"/>
      <c r="AP244" s="351"/>
      <c r="AQ244" s="352"/>
      <c r="AR244" s="215">
        <f>IFERROR(VLOOKUP(J244,Аркуш4!H:M,3,FALSE),0)</f>
        <v>0</v>
      </c>
      <c r="AS244" s="215">
        <f>IFERROR(VLOOKUP(J244,Аркуш4!H:M,4,FALSE),0)</f>
        <v>0</v>
      </c>
      <c r="AT244" s="215">
        <f>IFERROR(VLOOKUP(J244,Аркуш4!H:M,5,FALSE),0)</f>
        <v>1</v>
      </c>
      <c r="AU244" s="215">
        <f t="shared" si="33"/>
        <v>4.3699999999999998E-3</v>
      </c>
      <c r="AV244" s="357">
        <f t="shared" si="9"/>
        <v>0</v>
      </c>
    </row>
    <row r="245" spans="1:48" ht="46.5" customHeight="1" outlineLevel="1" x14ac:dyDescent="0.2">
      <c r="A245" s="207"/>
      <c r="B245" s="208" t="s">
        <v>2620</v>
      </c>
      <c r="C245" s="211"/>
      <c r="D245" s="209">
        <f>VLOOKUP(J245,Аркуш4!Y:Z,2,FALSE)</f>
        <v>14</v>
      </c>
      <c r="E245" s="210">
        <f t="shared" si="0"/>
        <v>0</v>
      </c>
      <c r="F245" s="211"/>
      <c r="G245" s="211"/>
      <c r="H245" s="211" t="s">
        <v>2538</v>
      </c>
      <c r="I245" s="211"/>
      <c r="J245" s="213">
        <v>171943</v>
      </c>
      <c r="K245" s="213">
        <v>55</v>
      </c>
      <c r="L245" s="213">
        <v>89</v>
      </c>
      <c r="M245" s="225">
        <v>58263</v>
      </c>
      <c r="N245" s="211"/>
      <c r="O245" s="211" t="s">
        <v>3433</v>
      </c>
      <c r="P245" s="211"/>
      <c r="Q245" s="354">
        <f t="shared" si="1"/>
        <v>0</v>
      </c>
      <c r="R245" s="212">
        <f t="shared" si="2"/>
        <v>0</v>
      </c>
      <c r="S245" s="211"/>
      <c r="T245" s="211"/>
      <c r="U245" s="355"/>
      <c r="V245" s="211">
        <v>0</v>
      </c>
      <c r="W245" s="356"/>
      <c r="X245" s="214" t="s">
        <v>3564</v>
      </c>
      <c r="Y245" s="214" t="s">
        <v>3564</v>
      </c>
      <c r="Z245" s="214"/>
      <c r="AA245" s="215">
        <f>IFERROR(VLOOKUP(J245,Аркуш4!H:M,6,FALSE),0)</f>
        <v>2</v>
      </c>
      <c r="AB245" s="215" t="str">
        <f t="shared" si="37"/>
        <v/>
      </c>
      <c r="AC245" s="215"/>
      <c r="AD245" s="214"/>
      <c r="AE245" s="210">
        <f t="shared" si="4"/>
        <v>0</v>
      </c>
      <c r="AF245" s="324"/>
      <c r="AG245" s="325"/>
      <c r="AH245" s="304" t="e">
        <v>#DIV/0!</v>
      </c>
      <c r="AI245" s="348"/>
      <c r="AJ245" s="306">
        <f t="shared" si="7"/>
        <v>0</v>
      </c>
      <c r="AK245" s="215">
        <f>IFERROR(VLOOKUP(J245,Аркуш4!O:Q,2,FALSE),0)</f>
        <v>0</v>
      </c>
      <c r="AL245" s="215">
        <f>IFERROR(VLOOKUP(J245,Аркуш4!O:Q,3,FALSE),0)</f>
        <v>0</v>
      </c>
      <c r="AM245" s="349"/>
      <c r="AN245" s="349"/>
      <c r="AO245" s="350"/>
      <c r="AP245" s="351"/>
      <c r="AQ245" s="352"/>
      <c r="AR245" s="215">
        <f>IFERROR(VLOOKUP(J245,Аркуш4!H:M,3,FALSE),0)</f>
        <v>0</v>
      </c>
      <c r="AS245" s="215">
        <f>IFERROR(VLOOKUP(J245,Аркуш4!H:M,4,FALSE),0)</f>
        <v>0</v>
      </c>
      <c r="AT245" s="215">
        <f>IFERROR(VLOOKUP(J245,Аркуш4!H:M,5,FALSE),0)</f>
        <v>0</v>
      </c>
      <c r="AU245" s="215">
        <f t="shared" si="33"/>
        <v>0</v>
      </c>
      <c r="AV245" s="357">
        <f t="shared" si="9"/>
        <v>0</v>
      </c>
    </row>
    <row r="246" spans="1:48" ht="46.5" customHeight="1" outlineLevel="1" x14ac:dyDescent="0.2">
      <c r="A246" s="207"/>
      <c r="B246" s="208" t="s">
        <v>2621</v>
      </c>
      <c r="C246" s="211"/>
      <c r="D246" s="209">
        <f>VLOOKUP(J246,Аркуш4!Y:Z,2,FALSE)</f>
        <v>7</v>
      </c>
      <c r="E246" s="210">
        <f t="shared" si="0"/>
        <v>0</v>
      </c>
      <c r="F246" s="211"/>
      <c r="G246" s="211"/>
      <c r="H246" s="211" t="s">
        <v>2538</v>
      </c>
      <c r="I246" s="211"/>
      <c r="J246" s="213">
        <v>171944</v>
      </c>
      <c r="K246" s="213">
        <v>55</v>
      </c>
      <c r="L246" s="213">
        <v>89</v>
      </c>
      <c r="M246" s="226">
        <v>58263</v>
      </c>
      <c r="N246" s="211"/>
      <c r="O246" s="211" t="s">
        <v>3433</v>
      </c>
      <c r="P246" s="211"/>
      <c r="Q246" s="354">
        <f t="shared" si="1"/>
        <v>0</v>
      </c>
      <c r="R246" s="212">
        <f t="shared" si="2"/>
        <v>0</v>
      </c>
      <c r="S246" s="211"/>
      <c r="T246" s="211"/>
      <c r="U246" s="355"/>
      <c r="V246" s="211">
        <v>0</v>
      </c>
      <c r="W246" s="356"/>
      <c r="X246" s="214" t="s">
        <v>3564</v>
      </c>
      <c r="Y246" s="214" t="s">
        <v>3564</v>
      </c>
      <c r="Z246" s="214"/>
      <c r="AA246" s="215">
        <f>IFERROR(VLOOKUP(J246,Аркуш4!H:M,6,FALSE),0)</f>
        <v>5</v>
      </c>
      <c r="AB246" s="215" t="str">
        <f t="shared" si="37"/>
        <v/>
      </c>
      <c r="AC246" s="215"/>
      <c r="AD246" s="214"/>
      <c r="AE246" s="210">
        <f t="shared" si="4"/>
        <v>0</v>
      </c>
      <c r="AF246" s="324"/>
      <c r="AG246" s="325"/>
      <c r="AH246" s="304" t="e">
        <v>#DIV/0!</v>
      </c>
      <c r="AI246" s="348"/>
      <c r="AJ246" s="306">
        <f t="shared" si="7"/>
        <v>0</v>
      </c>
      <c r="AK246" s="215">
        <f>IFERROR(VLOOKUP(J246,Аркуш4!O:Q,2,FALSE),0)</f>
        <v>0</v>
      </c>
      <c r="AL246" s="215">
        <f>IFERROR(VLOOKUP(J246,Аркуш4!O:Q,3,FALSE),0)</f>
        <v>0</v>
      </c>
      <c r="AM246" s="349"/>
      <c r="AN246" s="349"/>
      <c r="AO246" s="350"/>
      <c r="AP246" s="351"/>
      <c r="AQ246" s="352"/>
      <c r="AR246" s="215">
        <f>IFERROR(VLOOKUP(J246,Аркуш4!H:M,3,FALSE),0)</f>
        <v>1</v>
      </c>
      <c r="AS246" s="215">
        <f>IFERROR(VLOOKUP(J246,Аркуш4!H:M,4,FALSE),0)</f>
        <v>3</v>
      </c>
      <c r="AT246" s="215">
        <f>IFERROR(VLOOKUP(J246,Аркуш4!H:M,5,FALSE),0)</f>
        <v>0</v>
      </c>
      <c r="AU246" s="215">
        <f t="shared" si="33"/>
        <v>0</v>
      </c>
      <c r="AV246" s="357">
        <f t="shared" si="9"/>
        <v>0</v>
      </c>
    </row>
    <row r="247" spans="1:48" ht="46.5" customHeight="1" outlineLevel="1" x14ac:dyDescent="0.2">
      <c r="A247" s="207"/>
      <c r="B247" s="208" t="s">
        <v>2622</v>
      </c>
      <c r="C247" s="211"/>
      <c r="D247" s="209">
        <f>VLOOKUP(J247,Аркуш4!Y:Z,2,FALSE)</f>
        <v>13</v>
      </c>
      <c r="E247" s="210">
        <f t="shared" si="0"/>
        <v>0</v>
      </c>
      <c r="F247" s="211"/>
      <c r="G247" s="211"/>
      <c r="H247" s="211" t="s">
        <v>2538</v>
      </c>
      <c r="I247" s="211"/>
      <c r="J247" s="213">
        <v>171945</v>
      </c>
      <c r="K247" s="213">
        <v>54</v>
      </c>
      <c r="L247" s="213">
        <v>89</v>
      </c>
      <c r="M247" s="227">
        <v>58263</v>
      </c>
      <c r="N247" s="211"/>
      <c r="O247" s="211" t="s">
        <v>3433</v>
      </c>
      <c r="P247" s="211"/>
      <c r="Q247" s="354">
        <f t="shared" si="1"/>
        <v>0</v>
      </c>
      <c r="R247" s="212">
        <f t="shared" si="2"/>
        <v>0</v>
      </c>
      <c r="S247" s="211"/>
      <c r="T247" s="211"/>
      <c r="U247" s="355"/>
      <c r="V247" s="211">
        <v>0</v>
      </c>
      <c r="W247" s="356"/>
      <c r="X247" s="214" t="s">
        <v>3564</v>
      </c>
      <c r="Y247" s="214" t="s">
        <v>3564</v>
      </c>
      <c r="Z247" s="214"/>
      <c r="AA247" s="215">
        <f>IFERROR(VLOOKUP(J247,Аркуш4!H:M,6,FALSE),0)</f>
        <v>2</v>
      </c>
      <c r="AB247" s="215" t="str">
        <f t="shared" si="37"/>
        <v/>
      </c>
      <c r="AC247" s="215"/>
      <c r="AD247" s="214"/>
      <c r="AE247" s="210">
        <f t="shared" si="4"/>
        <v>0</v>
      </c>
      <c r="AF247" s="324"/>
      <c r="AG247" s="325"/>
      <c r="AH247" s="304" t="e">
        <v>#DIV/0!</v>
      </c>
      <c r="AI247" s="348"/>
      <c r="AJ247" s="306">
        <f t="shared" si="7"/>
        <v>0</v>
      </c>
      <c r="AK247" s="215">
        <f>IFERROR(VLOOKUP(J247,Аркуш4!O:Q,2,FALSE),0)</f>
        <v>0</v>
      </c>
      <c r="AL247" s="215">
        <f>IFERROR(VLOOKUP(J247,Аркуш4!O:Q,3,FALSE),0)</f>
        <v>0</v>
      </c>
      <c r="AM247" s="349"/>
      <c r="AN247" s="349"/>
      <c r="AO247" s="350"/>
      <c r="AP247" s="351"/>
      <c r="AQ247" s="352"/>
      <c r="AR247" s="215">
        <f>IFERROR(VLOOKUP(J247,Аркуш4!H:M,3,FALSE),0)</f>
        <v>0</v>
      </c>
      <c r="AS247" s="215">
        <f>IFERROR(VLOOKUP(J247,Аркуш4!H:M,4,FALSE),0)</f>
        <v>0</v>
      </c>
      <c r="AT247" s="215">
        <f>IFERROR(VLOOKUP(J247,Аркуш4!H:M,5,FALSE),0)</f>
        <v>0</v>
      </c>
      <c r="AU247" s="215">
        <f t="shared" si="33"/>
        <v>0</v>
      </c>
      <c r="AV247" s="357">
        <f t="shared" si="9"/>
        <v>0</v>
      </c>
    </row>
    <row r="248" spans="1:48" ht="46.5" customHeight="1" outlineLevel="1" x14ac:dyDescent="0.2">
      <c r="A248" s="207"/>
      <c r="B248" s="208" t="s">
        <v>2623</v>
      </c>
      <c r="C248" s="211"/>
      <c r="D248" s="209">
        <f>VLOOKUP(J248,Аркуш4!Y:Z,2,FALSE)</f>
        <v>20</v>
      </c>
      <c r="E248" s="210">
        <f t="shared" si="0"/>
        <v>0.38375999999999999</v>
      </c>
      <c r="F248" s="211" t="s">
        <v>2624</v>
      </c>
      <c r="G248" s="211"/>
      <c r="H248" s="211" t="s">
        <v>2538</v>
      </c>
      <c r="I248" s="211" t="s">
        <v>2624</v>
      </c>
      <c r="J248" s="213">
        <v>171946</v>
      </c>
      <c r="K248" s="213">
        <v>38</v>
      </c>
      <c r="L248" s="213">
        <v>383</v>
      </c>
      <c r="M248" s="226">
        <v>57288</v>
      </c>
      <c r="N248" s="213">
        <v>1</v>
      </c>
      <c r="O248" s="211" t="s">
        <v>3433</v>
      </c>
      <c r="P248" s="211"/>
      <c r="Q248" s="354">
        <f t="shared" si="1"/>
        <v>0</v>
      </c>
      <c r="R248" s="212">
        <f t="shared" si="2"/>
        <v>0</v>
      </c>
      <c r="S248" s="211"/>
      <c r="T248" s="211"/>
      <c r="U248" s="355"/>
      <c r="V248" s="211">
        <v>1</v>
      </c>
      <c r="W248" s="356"/>
      <c r="X248" s="214" t="s">
        <v>3564</v>
      </c>
      <c r="Y248" s="214" t="s">
        <v>3564</v>
      </c>
      <c r="Z248" s="214"/>
      <c r="AA248" s="215">
        <f>IFERROR(VLOOKUP(J248,Аркуш4!H:M,6,FALSE),0)</f>
        <v>11</v>
      </c>
      <c r="AB248" s="215" t="str">
        <f t="shared" si="37"/>
        <v/>
      </c>
      <c r="AC248" s="215">
        <v>1.9188E-2</v>
      </c>
      <c r="AD248" s="214"/>
      <c r="AE248" s="210">
        <f t="shared" si="4"/>
        <v>0.38375999999999999</v>
      </c>
      <c r="AF248" s="324"/>
      <c r="AG248" s="325"/>
      <c r="AH248" s="304" t="e">
        <v>#DIV/0!</v>
      </c>
      <c r="AI248" s="348"/>
      <c r="AJ248" s="306">
        <f t="shared" si="7"/>
        <v>0</v>
      </c>
      <c r="AK248" s="215">
        <f>IFERROR(VLOOKUP(J248,Аркуш4!O:Q,2,FALSE),0)</f>
        <v>1</v>
      </c>
      <c r="AL248" s="215">
        <f>IFERROR(VLOOKUP(J248,Аркуш4!O:Q,3,FALSE),0)</f>
        <v>0</v>
      </c>
      <c r="AM248" s="349"/>
      <c r="AN248" s="349"/>
      <c r="AO248" s="350"/>
      <c r="AP248" s="351"/>
      <c r="AQ248" s="352"/>
      <c r="AR248" s="215">
        <f>IFERROR(VLOOKUP(J248,Аркуш4!H:M,3,FALSE),0)</f>
        <v>6</v>
      </c>
      <c r="AS248" s="215">
        <f>IFERROR(VLOOKUP(J248,Аркуш4!H:M,4,FALSE),0)</f>
        <v>4</v>
      </c>
      <c r="AT248" s="215">
        <f>IFERROR(VLOOKUP(J248,Аркуш4!H:M,5,FALSE),0)</f>
        <v>9</v>
      </c>
      <c r="AU248" s="215">
        <f t="shared" si="33"/>
        <v>0.38375999999999999</v>
      </c>
      <c r="AV248" s="357">
        <f t="shared" si="9"/>
        <v>0.21106800000000001</v>
      </c>
    </row>
    <row r="249" spans="1:48" ht="46.5" customHeight="1" outlineLevel="1" x14ac:dyDescent="0.2">
      <c r="A249" s="207"/>
      <c r="B249" s="208" t="s">
        <v>2625</v>
      </c>
      <c r="C249" s="211"/>
      <c r="D249" s="209">
        <f>VLOOKUP(J249,Аркуш4!Y:Z,2,FALSE)</f>
        <v>5</v>
      </c>
      <c r="E249" s="210">
        <f t="shared" si="0"/>
        <v>0</v>
      </c>
      <c r="F249" s="211"/>
      <c r="G249" s="211"/>
      <c r="H249" s="211" t="s">
        <v>2538</v>
      </c>
      <c r="I249" s="211" t="s">
        <v>2626</v>
      </c>
      <c r="J249" s="213">
        <v>171947</v>
      </c>
      <c r="K249" s="213">
        <v>-9</v>
      </c>
      <c r="L249" s="213">
        <v>-95</v>
      </c>
      <c r="M249" s="219">
        <v>57291</v>
      </c>
      <c r="N249" s="211"/>
      <c r="O249" s="211" t="s">
        <v>3433</v>
      </c>
      <c r="P249" s="211"/>
      <c r="Q249" s="354">
        <f t="shared" si="1"/>
        <v>0</v>
      </c>
      <c r="R249" s="212">
        <f t="shared" si="2"/>
        <v>0</v>
      </c>
      <c r="S249" s="211"/>
      <c r="T249" s="211"/>
      <c r="U249" s="355"/>
      <c r="V249" s="211">
        <v>0</v>
      </c>
      <c r="W249" s="356"/>
      <c r="X249" s="214" t="s">
        <v>3564</v>
      </c>
      <c r="Y249" s="214" t="s">
        <v>3564</v>
      </c>
      <c r="Z249" s="214"/>
      <c r="AA249" s="215">
        <f>IFERROR(VLOOKUP(J249,Аркуш4!H:M,6,FALSE),0)</f>
        <v>3</v>
      </c>
      <c r="AB249" s="215" t="str">
        <f t="shared" si="37"/>
        <v/>
      </c>
      <c r="AC249" s="215"/>
      <c r="AD249" s="214"/>
      <c r="AE249" s="210">
        <f t="shared" si="4"/>
        <v>0</v>
      </c>
      <c r="AF249" s="324"/>
      <c r="AG249" s="325"/>
      <c r="AH249" s="304" t="e">
        <v>#DIV/0!</v>
      </c>
      <c r="AI249" s="348"/>
      <c r="AJ249" s="306">
        <f t="shared" si="7"/>
        <v>0</v>
      </c>
      <c r="AK249" s="215">
        <f>IFERROR(VLOOKUP(J249,Аркуш4!O:Q,2,FALSE),0)</f>
        <v>0</v>
      </c>
      <c r="AL249" s="215">
        <f>IFERROR(VLOOKUP(J249,Аркуш4!O:Q,3,FALSE),0)</f>
        <v>0</v>
      </c>
      <c r="AM249" s="349"/>
      <c r="AN249" s="349"/>
      <c r="AO249" s="350"/>
      <c r="AP249" s="351"/>
      <c r="AQ249" s="352"/>
      <c r="AR249" s="215">
        <f>IFERROR(VLOOKUP(J249,Аркуш4!H:M,3,FALSE),0)</f>
        <v>0</v>
      </c>
      <c r="AS249" s="215">
        <f>IFERROR(VLOOKUP(J249,Аркуш4!H:M,4,FALSE),0)</f>
        <v>0</v>
      </c>
      <c r="AT249" s="215">
        <f>IFERROR(VLOOKUP(J249,Аркуш4!H:M,5,FALSE),0)</f>
        <v>1</v>
      </c>
      <c r="AU249" s="215">
        <f t="shared" si="33"/>
        <v>0</v>
      </c>
      <c r="AV249" s="357">
        <f t="shared" si="9"/>
        <v>0</v>
      </c>
    </row>
    <row r="250" spans="1:48" ht="46.5" customHeight="1" outlineLevel="1" x14ac:dyDescent="0.2">
      <c r="A250" s="207"/>
      <c r="B250" s="208" t="s">
        <v>2627</v>
      </c>
      <c r="C250" s="211"/>
      <c r="D250" s="209">
        <f>VLOOKUP(J250,Аркуш4!Y:Z,2,FALSE)</f>
        <v>15</v>
      </c>
      <c r="E250" s="210">
        <f t="shared" si="0"/>
        <v>0.1656</v>
      </c>
      <c r="F250" s="211" t="s">
        <v>2624</v>
      </c>
      <c r="G250" s="211"/>
      <c r="H250" s="211" t="s">
        <v>2538</v>
      </c>
      <c r="I250" s="211" t="s">
        <v>2628</v>
      </c>
      <c r="J250" s="213">
        <v>171950</v>
      </c>
      <c r="K250" s="213">
        <v>48</v>
      </c>
      <c r="L250" s="213">
        <v>162</v>
      </c>
      <c r="M250" s="213">
        <v>69625</v>
      </c>
      <c r="N250" s="211"/>
      <c r="O250" s="211" t="s">
        <v>3433</v>
      </c>
      <c r="P250" s="211"/>
      <c r="Q250" s="354">
        <f t="shared" si="1"/>
        <v>0</v>
      </c>
      <c r="R250" s="212">
        <f t="shared" si="2"/>
        <v>0</v>
      </c>
      <c r="S250" s="211"/>
      <c r="T250" s="211"/>
      <c r="U250" s="355"/>
      <c r="V250" s="211">
        <v>0</v>
      </c>
      <c r="W250" s="356"/>
      <c r="X250" s="214" t="s">
        <v>3564</v>
      </c>
      <c r="Y250" s="214" t="s">
        <v>3564</v>
      </c>
      <c r="Z250" s="214"/>
      <c r="AA250" s="215">
        <f>IFERROR(VLOOKUP(J250,Аркуш4!H:M,6,FALSE),0)</f>
        <v>2</v>
      </c>
      <c r="AB250" s="215" t="str">
        <f t="shared" si="37"/>
        <v/>
      </c>
      <c r="AC250" s="215">
        <v>1.1039999999999999E-2</v>
      </c>
      <c r="AD250" s="214"/>
      <c r="AE250" s="210">
        <f t="shared" si="4"/>
        <v>0.1656</v>
      </c>
      <c r="AF250" s="324"/>
      <c r="AG250" s="325"/>
      <c r="AH250" s="304" t="e">
        <v>#DIV/0!</v>
      </c>
      <c r="AI250" s="348"/>
      <c r="AJ250" s="306">
        <f t="shared" si="7"/>
        <v>0</v>
      </c>
      <c r="AK250" s="215">
        <f>IFERROR(VLOOKUP(J250,Аркуш4!O:Q,2,FALSE),0)</f>
        <v>0</v>
      </c>
      <c r="AL250" s="215">
        <f>IFERROR(VLOOKUP(J250,Аркуш4!O:Q,3,FALSE),0)</f>
        <v>0</v>
      </c>
      <c r="AM250" s="349"/>
      <c r="AN250" s="349"/>
      <c r="AO250" s="350"/>
      <c r="AP250" s="351"/>
      <c r="AQ250" s="352"/>
      <c r="AR250" s="215">
        <f>IFERROR(VLOOKUP(J250,Аркуш4!H:M,3,FALSE),0)</f>
        <v>0</v>
      </c>
      <c r="AS250" s="215">
        <f>IFERROR(VLOOKUP(J250,Аркуш4!H:M,4,FALSE),0)</f>
        <v>0</v>
      </c>
      <c r="AT250" s="215">
        <f>IFERROR(VLOOKUP(J250,Аркуш4!H:M,5,FALSE),0)</f>
        <v>0</v>
      </c>
      <c r="AU250" s="215">
        <f t="shared" si="33"/>
        <v>0</v>
      </c>
      <c r="AV250" s="357">
        <f t="shared" si="9"/>
        <v>2.2079999999999999E-2</v>
      </c>
    </row>
    <row r="251" spans="1:48" ht="46.5" customHeight="1" outlineLevel="1" x14ac:dyDescent="0.2">
      <c r="A251" s="207"/>
      <c r="B251" s="208" t="s">
        <v>2629</v>
      </c>
      <c r="C251" s="211"/>
      <c r="D251" s="209">
        <f>VLOOKUP(J251,Аркуш4!Y:Z,2,FALSE)</f>
        <v>1</v>
      </c>
      <c r="E251" s="210">
        <f t="shared" si="0"/>
        <v>1.7711999999999999E-2</v>
      </c>
      <c r="F251" s="211"/>
      <c r="G251" s="211"/>
      <c r="H251" s="211" t="s">
        <v>2538</v>
      </c>
      <c r="I251" s="211" t="s">
        <v>2630</v>
      </c>
      <c r="J251" s="213">
        <v>171953</v>
      </c>
      <c r="K251" s="213">
        <v>28</v>
      </c>
      <c r="L251" s="213">
        <v>140</v>
      </c>
      <c r="M251" s="220">
        <v>57294</v>
      </c>
      <c r="N251" s="211"/>
      <c r="O251" s="211" t="s">
        <v>3563</v>
      </c>
      <c r="P251" s="211"/>
      <c r="Q251" s="354">
        <f t="shared" si="1"/>
        <v>0</v>
      </c>
      <c r="R251" s="212">
        <f t="shared" si="2"/>
        <v>0</v>
      </c>
      <c r="S251" s="211"/>
      <c r="T251" s="211"/>
      <c r="U251" s="355"/>
      <c r="V251" s="211">
        <v>0</v>
      </c>
      <c r="W251" s="356"/>
      <c r="X251" s="214" t="s">
        <v>3564</v>
      </c>
      <c r="Y251" s="214" t="s">
        <v>3564</v>
      </c>
      <c r="Z251" s="214"/>
      <c r="AA251" s="215">
        <f>IFERROR(VLOOKUP(J251,Аркуш4!H:M,6,FALSE),0)</f>
        <v>1</v>
      </c>
      <c r="AB251" s="215" t="str">
        <f t="shared" si="37"/>
        <v/>
      </c>
      <c r="AC251" s="215">
        <v>1.7711999999999999E-2</v>
      </c>
      <c r="AD251" s="214"/>
      <c r="AE251" s="210">
        <f t="shared" si="4"/>
        <v>1.7711999999999999E-2</v>
      </c>
      <c r="AF251" s="324"/>
      <c r="AG251" s="325"/>
      <c r="AH251" s="304" t="e">
        <v>#DIV/0!</v>
      </c>
      <c r="AI251" s="348"/>
      <c r="AJ251" s="306">
        <f t="shared" si="7"/>
        <v>0</v>
      </c>
      <c r="AK251" s="215">
        <f>IFERROR(VLOOKUP(J251,Аркуш4!O:Q,2,FALSE),0)</f>
        <v>0</v>
      </c>
      <c r="AL251" s="215">
        <f>IFERROR(VLOOKUP(J251,Аркуш4!O:Q,3,FALSE),0)</f>
        <v>0</v>
      </c>
      <c r="AM251" s="349"/>
      <c r="AN251" s="349"/>
      <c r="AO251" s="350"/>
      <c r="AP251" s="351"/>
      <c r="AQ251" s="352"/>
      <c r="AR251" s="215">
        <f>IFERROR(VLOOKUP(J251,Аркуш4!H:M,3,FALSE),0)</f>
        <v>1</v>
      </c>
      <c r="AS251" s="215">
        <f>IFERROR(VLOOKUP(J251,Аркуш4!H:M,4,FALSE),0)</f>
        <v>0</v>
      </c>
      <c r="AT251" s="215">
        <f>IFERROR(VLOOKUP(J251,Аркуш4!H:M,5,FALSE),0)</f>
        <v>0</v>
      </c>
      <c r="AU251" s="215">
        <f t="shared" si="33"/>
        <v>1.7711999999999999E-2</v>
      </c>
      <c r="AV251" s="357">
        <f t="shared" si="9"/>
        <v>1.7711999999999999E-2</v>
      </c>
    </row>
    <row r="252" spans="1:48" ht="46.5" customHeight="1" outlineLevel="1" x14ac:dyDescent="0.2">
      <c r="A252" s="207"/>
      <c r="B252" s="208" t="s">
        <v>2631</v>
      </c>
      <c r="C252" s="211"/>
      <c r="D252" s="209">
        <f>VLOOKUP(J252,Аркуш4!Y:Z,2,FALSE)</f>
        <v>14</v>
      </c>
      <c r="E252" s="210">
        <f t="shared" si="0"/>
        <v>8.3348999999999993E-2</v>
      </c>
      <c r="F252" s="211"/>
      <c r="G252" s="211"/>
      <c r="H252" s="211" t="s">
        <v>2538</v>
      </c>
      <c r="I252" s="211" t="s">
        <v>2587</v>
      </c>
      <c r="J252" s="213">
        <v>171954</v>
      </c>
      <c r="K252" s="213">
        <v>22</v>
      </c>
      <c r="L252" s="213">
        <v>63</v>
      </c>
      <c r="M252" s="220">
        <v>57564</v>
      </c>
      <c r="N252" s="211"/>
      <c r="O252" s="211" t="s">
        <v>3433</v>
      </c>
      <c r="P252" s="211"/>
      <c r="Q252" s="354">
        <f t="shared" si="1"/>
        <v>0</v>
      </c>
      <c r="R252" s="212">
        <f t="shared" si="2"/>
        <v>0</v>
      </c>
      <c r="S252" s="211"/>
      <c r="T252" s="211"/>
      <c r="U252" s="355"/>
      <c r="V252" s="211">
        <v>0</v>
      </c>
      <c r="W252" s="356"/>
      <c r="X252" s="214" t="s">
        <v>3564</v>
      </c>
      <c r="Y252" s="214" t="s">
        <v>3564</v>
      </c>
      <c r="Z252" s="214"/>
      <c r="AA252" s="215">
        <f>IFERROR(VLOOKUP(J252,Аркуш4!H:M,6,FALSE),0)</f>
        <v>0</v>
      </c>
      <c r="AB252" s="215" t="str">
        <f t="shared" si="37"/>
        <v/>
      </c>
      <c r="AC252" s="215">
        <v>5.9534999999999996E-3</v>
      </c>
      <c r="AD252" s="214"/>
      <c r="AE252" s="210">
        <f t="shared" si="4"/>
        <v>8.3348999999999993E-2</v>
      </c>
      <c r="AF252" s="324"/>
      <c r="AG252" s="325"/>
      <c r="AH252" s="304" t="e">
        <v>#DIV/0!</v>
      </c>
      <c r="AI252" s="348"/>
      <c r="AJ252" s="306">
        <f t="shared" si="7"/>
        <v>0</v>
      </c>
      <c r="AK252" s="215">
        <f>IFERROR(VLOOKUP(J252,Аркуш4!O:Q,2,FALSE),0)</f>
        <v>0</v>
      </c>
      <c r="AL252" s="215">
        <f>IFERROR(VLOOKUP(J252,Аркуш4!O:Q,3,FALSE),0)</f>
        <v>0</v>
      </c>
      <c r="AM252" s="349"/>
      <c r="AN252" s="349"/>
      <c r="AO252" s="350"/>
      <c r="AP252" s="351"/>
      <c r="AQ252" s="352"/>
      <c r="AR252" s="215">
        <f>IFERROR(VLOOKUP(J252,Аркуш4!H:M,3,FALSE),0)</f>
        <v>0</v>
      </c>
      <c r="AS252" s="215">
        <f>IFERROR(VLOOKUP(J252,Аркуш4!H:M,4,FALSE),0)</f>
        <v>0</v>
      </c>
      <c r="AT252" s="215">
        <f>IFERROR(VLOOKUP(J252,Аркуш4!H:M,5,FALSE),0)</f>
        <v>0</v>
      </c>
      <c r="AU252" s="215">
        <f t="shared" si="33"/>
        <v>0</v>
      </c>
      <c r="AV252" s="357">
        <f t="shared" si="9"/>
        <v>0</v>
      </c>
    </row>
    <row r="253" spans="1:48" ht="46.5" customHeight="1" outlineLevel="1" x14ac:dyDescent="0.2">
      <c r="A253" s="207"/>
      <c r="B253" s="208" t="s">
        <v>2632</v>
      </c>
      <c r="C253" s="211"/>
      <c r="D253" s="209">
        <f>VLOOKUP(J253,Аркуш4!Y:Z,2,FALSE)</f>
        <v>7</v>
      </c>
      <c r="E253" s="210">
        <f t="shared" si="0"/>
        <v>0.44470965000000001</v>
      </c>
      <c r="F253" s="211" t="s">
        <v>2624</v>
      </c>
      <c r="G253" s="211"/>
      <c r="H253" s="211" t="s">
        <v>2538</v>
      </c>
      <c r="I253" s="211" t="s">
        <v>2633</v>
      </c>
      <c r="J253" s="213">
        <v>171956</v>
      </c>
      <c r="K253" s="213">
        <v>-12</v>
      </c>
      <c r="L253" s="213">
        <v>-379</v>
      </c>
      <c r="M253" s="226">
        <v>57297</v>
      </c>
      <c r="N253" s="211"/>
      <c r="O253" s="211" t="s">
        <v>3433</v>
      </c>
      <c r="P253" s="211"/>
      <c r="Q253" s="354">
        <f t="shared" si="1"/>
        <v>0</v>
      </c>
      <c r="R253" s="212">
        <f t="shared" si="2"/>
        <v>0</v>
      </c>
      <c r="S253" s="211"/>
      <c r="T253" s="211"/>
      <c r="U253" s="355"/>
      <c r="V253" s="211">
        <v>0</v>
      </c>
      <c r="W253" s="356"/>
      <c r="X253" s="214" t="s">
        <v>3564</v>
      </c>
      <c r="Y253" s="214" t="s">
        <v>3564</v>
      </c>
      <c r="Z253" s="214"/>
      <c r="AA253" s="215">
        <f>IFERROR(VLOOKUP(J253,Аркуш4!H:M,6,FALSE),0)</f>
        <v>5</v>
      </c>
      <c r="AB253" s="215" t="str">
        <f t="shared" si="37"/>
        <v/>
      </c>
      <c r="AC253" s="215">
        <v>6.3529950000000002E-2</v>
      </c>
      <c r="AD253" s="214"/>
      <c r="AE253" s="210">
        <f t="shared" si="4"/>
        <v>0.44470965000000001</v>
      </c>
      <c r="AF253" s="324"/>
      <c r="AG253" s="325"/>
      <c r="AH253" s="304" t="e">
        <v>#DIV/0!</v>
      </c>
      <c r="AI253" s="348"/>
      <c r="AJ253" s="306">
        <f t="shared" si="7"/>
        <v>0</v>
      </c>
      <c r="AK253" s="215">
        <f>IFERROR(VLOOKUP(J253,Аркуш4!O:Q,2,FALSE),0)</f>
        <v>0</v>
      </c>
      <c r="AL253" s="215">
        <f>IFERROR(VLOOKUP(J253,Аркуш4!O:Q,3,FALSE),0)</f>
        <v>0</v>
      </c>
      <c r="AM253" s="349"/>
      <c r="AN253" s="349"/>
      <c r="AO253" s="350"/>
      <c r="AP253" s="351"/>
      <c r="AQ253" s="352"/>
      <c r="AR253" s="215">
        <f>IFERROR(VLOOKUP(J253,Аркуш4!H:M,3,FALSE),0)</f>
        <v>0</v>
      </c>
      <c r="AS253" s="215">
        <f>IFERROR(VLOOKUP(J253,Аркуш4!H:M,4,FALSE),0)</f>
        <v>0</v>
      </c>
      <c r="AT253" s="215">
        <f>IFERROR(VLOOKUP(J253,Аркуш4!H:M,5,FALSE),0)</f>
        <v>1</v>
      </c>
      <c r="AU253" s="215">
        <f t="shared" si="33"/>
        <v>6.3529950000000002E-2</v>
      </c>
      <c r="AV253" s="357">
        <f t="shared" si="9"/>
        <v>0.31764975000000001</v>
      </c>
    </row>
    <row r="254" spans="1:48" ht="46.5" customHeight="1" outlineLevel="1" x14ac:dyDescent="0.2">
      <c r="A254" s="207"/>
      <c r="B254" s="208" t="s">
        <v>2634</v>
      </c>
      <c r="C254" s="211"/>
      <c r="D254" s="209">
        <f>VLOOKUP(J254,Аркуш4!Y:Z,2,FALSE)</f>
        <v>3</v>
      </c>
      <c r="E254" s="210">
        <f t="shared" si="0"/>
        <v>0</v>
      </c>
      <c r="F254" s="211"/>
      <c r="G254" s="211"/>
      <c r="H254" s="211" t="s">
        <v>2546</v>
      </c>
      <c r="I254" s="211" t="s">
        <v>2635</v>
      </c>
      <c r="J254" s="213">
        <v>171961</v>
      </c>
      <c r="K254" s="213">
        <v>186</v>
      </c>
      <c r="L254" s="213">
        <v>85</v>
      </c>
      <c r="M254" s="228">
        <v>58053</v>
      </c>
      <c r="N254" s="211"/>
      <c r="O254" s="211" t="s">
        <v>3433</v>
      </c>
      <c r="P254" s="211"/>
      <c r="Q254" s="354">
        <f t="shared" si="1"/>
        <v>0</v>
      </c>
      <c r="R254" s="212">
        <f t="shared" si="2"/>
        <v>0</v>
      </c>
      <c r="S254" s="211"/>
      <c r="T254" s="211"/>
      <c r="U254" s="355"/>
      <c r="V254" s="211">
        <v>10</v>
      </c>
      <c r="W254" s="356"/>
      <c r="X254" s="214" t="s">
        <v>3564</v>
      </c>
      <c r="Y254" s="214" t="s">
        <v>3564</v>
      </c>
      <c r="Z254" s="214"/>
      <c r="AA254" s="215">
        <f>IFERROR(VLOOKUP(J254,Аркуш4!H:M,6,FALSE),0)</f>
        <v>1</v>
      </c>
      <c r="AB254" s="215" t="str">
        <f t="shared" si="37"/>
        <v/>
      </c>
      <c r="AC254" s="215"/>
      <c r="AD254" s="214"/>
      <c r="AE254" s="210">
        <f t="shared" si="4"/>
        <v>0</v>
      </c>
      <c r="AF254" s="324"/>
      <c r="AG254" s="325"/>
      <c r="AH254" s="304" t="e">
        <v>#DIV/0!</v>
      </c>
      <c r="AI254" s="348"/>
      <c r="AJ254" s="306">
        <f t="shared" si="7"/>
        <v>0</v>
      </c>
      <c r="AK254" s="215">
        <f>IFERROR(VLOOKUP(J254,Аркуш4!O:Q,2,FALSE),0)</f>
        <v>0</v>
      </c>
      <c r="AL254" s="215">
        <f>IFERROR(VLOOKUP(J254,Аркуш4!O:Q,3,FALSE),0)</f>
        <v>6</v>
      </c>
      <c r="AM254" s="349"/>
      <c r="AN254" s="349"/>
      <c r="AO254" s="350"/>
      <c r="AP254" s="351"/>
      <c r="AQ254" s="352"/>
      <c r="AR254" s="215">
        <f>IFERROR(VLOOKUP(J254,Аркуш4!H:M,3,FALSE),0)</f>
        <v>4</v>
      </c>
      <c r="AS254" s="215">
        <f>IFERROR(VLOOKUP(J254,Аркуш4!H:M,4,FALSE),0)</f>
        <v>0</v>
      </c>
      <c r="AT254" s="215">
        <f>IFERROR(VLOOKUP(J254,Аркуш4!H:M,5,FALSE),0)</f>
        <v>0</v>
      </c>
      <c r="AU254" s="215">
        <f t="shared" si="33"/>
        <v>0</v>
      </c>
      <c r="AV254" s="357">
        <f t="shared" si="9"/>
        <v>0</v>
      </c>
    </row>
    <row r="255" spans="1:48" ht="46.5" customHeight="1" outlineLevel="1" x14ac:dyDescent="0.2">
      <c r="A255" s="207"/>
      <c r="B255" s="208" t="s">
        <v>2636</v>
      </c>
      <c r="C255" s="211"/>
      <c r="D255" s="209">
        <f>VLOOKUP(J255,Аркуш4!Y:Z,2,FALSE)</f>
        <v>140</v>
      </c>
      <c r="E255" s="210">
        <f t="shared" si="0"/>
        <v>0</v>
      </c>
      <c r="F255" s="211" t="s">
        <v>2624</v>
      </c>
      <c r="G255" s="211" t="s">
        <v>3842</v>
      </c>
      <c r="H255" s="211" t="s">
        <v>2538</v>
      </c>
      <c r="I255" s="211" t="s">
        <v>2637</v>
      </c>
      <c r="J255" s="213">
        <v>171874</v>
      </c>
      <c r="K255" s="213">
        <v>34</v>
      </c>
      <c r="L255" s="213">
        <v>458</v>
      </c>
      <c r="M255" s="213">
        <v>28053</v>
      </c>
      <c r="N255" s="211"/>
      <c r="O255" s="211" t="s">
        <v>3433</v>
      </c>
      <c r="P255" s="211"/>
      <c r="Q255" s="354">
        <f t="shared" si="1"/>
        <v>0</v>
      </c>
      <c r="R255" s="212">
        <f t="shared" si="2"/>
        <v>0</v>
      </c>
      <c r="S255" s="211"/>
      <c r="T255" s="211"/>
      <c r="U255" s="355"/>
      <c r="V255" s="211">
        <v>1</v>
      </c>
      <c r="W255" s="356"/>
      <c r="X255" s="214" t="s">
        <v>3564</v>
      </c>
      <c r="Y255" s="214" t="s">
        <v>3564</v>
      </c>
      <c r="Z255" s="214"/>
      <c r="AA255" s="215">
        <f>IFERROR(VLOOKUP(J255,Аркуш4!H:M,6,FALSE),0)</f>
        <v>28</v>
      </c>
      <c r="AB255" s="215" t="str">
        <f t="shared" si="37"/>
        <v/>
      </c>
      <c r="AC255" s="215"/>
      <c r="AD255" s="214"/>
      <c r="AE255" s="210">
        <f t="shared" si="4"/>
        <v>0</v>
      </c>
      <c r="AF255" s="324"/>
      <c r="AG255" s="325"/>
      <c r="AH255" s="304" t="e">
        <v>#DIV/0!</v>
      </c>
      <c r="AI255" s="348"/>
      <c r="AJ255" s="306">
        <f t="shared" si="7"/>
        <v>0</v>
      </c>
      <c r="AK255" s="215">
        <f>IFERROR(VLOOKUP(J255,Аркуш4!O:Q,2,FALSE),0)</f>
        <v>0</v>
      </c>
      <c r="AL255" s="215">
        <f>IFERROR(VLOOKUP(J255,Аркуш4!O:Q,3,FALSE),0)</f>
        <v>1</v>
      </c>
      <c r="AM255" s="349"/>
      <c r="AN255" s="349"/>
      <c r="AO255" s="350"/>
      <c r="AP255" s="351"/>
      <c r="AQ255" s="352"/>
      <c r="AR255" s="215">
        <f>IFERROR(VLOOKUP(J255,Аркуш4!H:M,3,FALSE),0)</f>
        <v>8</v>
      </c>
      <c r="AS255" s="215">
        <f>IFERROR(VLOOKUP(J255,Аркуш4!H:M,4,FALSE),0)</f>
        <v>2</v>
      </c>
      <c r="AT255" s="215">
        <f>IFERROR(VLOOKUP(J255,Аркуш4!H:M,5,FALSE),0)</f>
        <v>2</v>
      </c>
      <c r="AU255" s="215">
        <f t="shared" si="33"/>
        <v>0</v>
      </c>
      <c r="AV255" s="357">
        <f t="shared" si="9"/>
        <v>0</v>
      </c>
    </row>
    <row r="256" spans="1:48" ht="46.5" customHeight="1" outlineLevel="1" x14ac:dyDescent="0.2">
      <c r="A256" s="207"/>
      <c r="B256" s="208" t="s">
        <v>2638</v>
      </c>
      <c r="C256" s="211"/>
      <c r="D256" s="209">
        <f>VLOOKUP(J256,Аркуш4!Y:Z,2,FALSE)</f>
        <v>35</v>
      </c>
      <c r="E256" s="210">
        <f t="shared" si="0"/>
        <v>0.37975000000000003</v>
      </c>
      <c r="F256" s="211"/>
      <c r="G256" s="211" t="s">
        <v>3843</v>
      </c>
      <c r="H256" s="211" t="s">
        <v>2546</v>
      </c>
      <c r="I256" s="211" t="s">
        <v>2639</v>
      </c>
      <c r="J256" s="213">
        <v>172006</v>
      </c>
      <c r="K256" s="213">
        <v>16</v>
      </c>
      <c r="L256" s="213">
        <v>138</v>
      </c>
      <c r="M256" s="216">
        <v>75064</v>
      </c>
      <c r="N256" s="211"/>
      <c r="O256" s="211" t="s">
        <v>3433</v>
      </c>
      <c r="P256" s="211"/>
      <c r="Q256" s="354">
        <f t="shared" si="1"/>
        <v>0</v>
      </c>
      <c r="R256" s="212">
        <f t="shared" si="2"/>
        <v>0</v>
      </c>
      <c r="S256" s="211"/>
      <c r="T256" s="211"/>
      <c r="U256" s="355"/>
      <c r="V256" s="211">
        <v>7</v>
      </c>
      <c r="W256" s="356"/>
      <c r="X256" s="214" t="s">
        <v>3564</v>
      </c>
      <c r="Y256" s="214" t="s">
        <v>3564</v>
      </c>
      <c r="Z256" s="214"/>
      <c r="AA256" s="215">
        <f>IFERROR(VLOOKUP(J256,Аркуш4!H:M,6,FALSE),0)</f>
        <v>6</v>
      </c>
      <c r="AB256" s="215" t="str">
        <f t="shared" si="37"/>
        <v/>
      </c>
      <c r="AC256" s="215">
        <v>1.085E-2</v>
      </c>
      <c r="AD256" s="214"/>
      <c r="AE256" s="210">
        <f t="shared" si="4"/>
        <v>0.37975000000000003</v>
      </c>
      <c r="AF256" s="324"/>
      <c r="AG256" s="325"/>
      <c r="AH256" s="304" t="e">
        <v>#DIV/0!</v>
      </c>
      <c r="AI256" s="348"/>
      <c r="AJ256" s="306">
        <f t="shared" si="7"/>
        <v>0</v>
      </c>
      <c r="AK256" s="215">
        <f>IFERROR(VLOOKUP(J256,Аркуш4!O:Q,2,FALSE),0)</f>
        <v>5</v>
      </c>
      <c r="AL256" s="215">
        <f>IFERROR(VLOOKUP(J256,Аркуш4!O:Q,3,FALSE),0)</f>
        <v>3</v>
      </c>
      <c r="AM256" s="349"/>
      <c r="AN256" s="349"/>
      <c r="AO256" s="350"/>
      <c r="AP256" s="351"/>
      <c r="AQ256" s="352"/>
      <c r="AR256" s="215">
        <f>IFERROR(VLOOKUP(J256,Аркуш4!H:M,3,FALSE),0)</f>
        <v>2</v>
      </c>
      <c r="AS256" s="215">
        <f>IFERROR(VLOOKUP(J256,Аркуш4!H:M,4,FALSE),0)</f>
        <v>1</v>
      </c>
      <c r="AT256" s="215">
        <f>IFERROR(VLOOKUP(J256,Аркуш4!H:M,5,FALSE),0)</f>
        <v>2</v>
      </c>
      <c r="AU256" s="215">
        <f t="shared" si="33"/>
        <v>0.1085</v>
      </c>
      <c r="AV256" s="357">
        <f t="shared" si="9"/>
        <v>6.5100000000000005E-2</v>
      </c>
    </row>
    <row r="257" spans="1:48" ht="46.5" customHeight="1" outlineLevel="1" x14ac:dyDescent="0.2">
      <c r="A257" s="207"/>
      <c r="B257" s="208" t="s">
        <v>2640</v>
      </c>
      <c r="C257" s="211"/>
      <c r="D257" s="209">
        <f>VLOOKUP(J257,Аркуш4!Y:Z,2,FALSE)</f>
        <v>19</v>
      </c>
      <c r="E257" s="210">
        <f t="shared" si="0"/>
        <v>0.125248</v>
      </c>
      <c r="F257" s="211" t="s">
        <v>2624</v>
      </c>
      <c r="G257" s="211"/>
      <c r="H257" s="211" t="s">
        <v>2546</v>
      </c>
      <c r="I257" s="211" t="s">
        <v>2641</v>
      </c>
      <c r="J257" s="213">
        <v>171888</v>
      </c>
      <c r="K257" s="213">
        <v>67</v>
      </c>
      <c r="L257" s="213">
        <v>183</v>
      </c>
      <c r="M257" s="213">
        <v>72060</v>
      </c>
      <c r="N257" s="211"/>
      <c r="O257" s="211" t="s">
        <v>3433</v>
      </c>
      <c r="P257" s="211"/>
      <c r="Q257" s="354">
        <f t="shared" si="1"/>
        <v>0</v>
      </c>
      <c r="R257" s="212">
        <f t="shared" si="2"/>
        <v>0</v>
      </c>
      <c r="S257" s="211"/>
      <c r="T257" s="211"/>
      <c r="U257" s="355"/>
      <c r="V257" s="211">
        <v>1</v>
      </c>
      <c r="W257" s="356"/>
      <c r="X257" s="214" t="s">
        <v>3564</v>
      </c>
      <c r="Y257" s="214" t="s">
        <v>3564</v>
      </c>
      <c r="Z257" s="214"/>
      <c r="AA257" s="215">
        <f>IFERROR(VLOOKUP(J257,Аркуш4!H:M,6,FALSE),0)</f>
        <v>5</v>
      </c>
      <c r="AB257" s="215" t="str">
        <f t="shared" si="37"/>
        <v/>
      </c>
      <c r="AC257" s="215">
        <v>6.5919999999999998E-3</v>
      </c>
      <c r="AD257" s="214"/>
      <c r="AE257" s="210">
        <f t="shared" si="4"/>
        <v>0.125248</v>
      </c>
      <c r="AF257" s="324"/>
      <c r="AG257" s="325"/>
      <c r="AH257" s="304" t="e">
        <v>#DIV/0!</v>
      </c>
      <c r="AI257" s="348"/>
      <c r="AJ257" s="306">
        <f t="shared" si="7"/>
        <v>0</v>
      </c>
      <c r="AK257" s="215">
        <f>IFERROR(VLOOKUP(J257,Аркуш4!O:Q,2,FALSE),0)</f>
        <v>0</v>
      </c>
      <c r="AL257" s="215">
        <f>IFERROR(VLOOKUP(J257,Аркуш4!O:Q,3,FALSE),0)</f>
        <v>1</v>
      </c>
      <c r="AM257" s="349"/>
      <c r="AN257" s="349"/>
      <c r="AO257" s="350"/>
      <c r="AP257" s="351"/>
      <c r="AQ257" s="352"/>
      <c r="AR257" s="215">
        <f>IFERROR(VLOOKUP(J257,Аркуш4!H:M,3,FALSE),0)</f>
        <v>1</v>
      </c>
      <c r="AS257" s="215">
        <f>IFERROR(VLOOKUP(J257,Аркуш4!H:M,4,FALSE),0)</f>
        <v>1</v>
      </c>
      <c r="AT257" s="215">
        <f>IFERROR(VLOOKUP(J257,Аркуш4!H:M,5,FALSE),0)</f>
        <v>1</v>
      </c>
      <c r="AU257" s="215">
        <f t="shared" si="33"/>
        <v>1.9775999999999998E-2</v>
      </c>
      <c r="AV257" s="357">
        <f t="shared" si="9"/>
        <v>3.2959999999999996E-2</v>
      </c>
    </row>
    <row r="258" spans="1:48" ht="46.5" customHeight="1" outlineLevel="1" x14ac:dyDescent="0.2">
      <c r="A258" s="207"/>
      <c r="B258" s="208" t="s">
        <v>2642</v>
      </c>
      <c r="C258" s="211"/>
      <c r="D258" s="209">
        <f>VLOOKUP(J258,Аркуш4!Y:Z,2,FALSE)</f>
        <v>72</v>
      </c>
      <c r="E258" s="210">
        <f t="shared" si="0"/>
        <v>0.22464000000000001</v>
      </c>
      <c r="F258" s="211" t="s">
        <v>2624</v>
      </c>
      <c r="G258" s="211"/>
      <c r="H258" s="211" t="s">
        <v>2538</v>
      </c>
      <c r="I258" s="211" t="s">
        <v>2643</v>
      </c>
      <c r="J258" s="213">
        <v>171884</v>
      </c>
      <c r="K258" s="213">
        <v>38</v>
      </c>
      <c r="L258" s="213">
        <v>58</v>
      </c>
      <c r="M258" s="229">
        <v>56590</v>
      </c>
      <c r="N258" s="211"/>
      <c r="O258" s="211" t="s">
        <v>3433</v>
      </c>
      <c r="P258" s="211"/>
      <c r="Q258" s="354">
        <f t="shared" si="1"/>
        <v>0</v>
      </c>
      <c r="R258" s="212">
        <f t="shared" si="2"/>
        <v>0</v>
      </c>
      <c r="S258" s="211"/>
      <c r="T258" s="211"/>
      <c r="U258" s="355"/>
      <c r="V258" s="211">
        <v>1</v>
      </c>
      <c r="W258" s="356"/>
      <c r="X258" s="214" t="s">
        <v>3564</v>
      </c>
      <c r="Y258" s="214" t="s">
        <v>3564</v>
      </c>
      <c r="Z258" s="214"/>
      <c r="AA258" s="215">
        <f>IFERROR(VLOOKUP(J258,Аркуш4!H:M,6,FALSE),0)</f>
        <v>0</v>
      </c>
      <c r="AB258" s="215" t="str">
        <f t="shared" si="37"/>
        <v/>
      </c>
      <c r="AC258" s="215">
        <v>3.1199999999999999E-3</v>
      </c>
      <c r="AD258" s="214"/>
      <c r="AE258" s="210">
        <f t="shared" si="4"/>
        <v>0.22464000000000001</v>
      </c>
      <c r="AF258" s="324"/>
      <c r="AG258" s="325"/>
      <c r="AH258" s="304" t="e">
        <v>#DIV/0!</v>
      </c>
      <c r="AI258" s="348"/>
      <c r="AJ258" s="306">
        <f t="shared" si="7"/>
        <v>0</v>
      </c>
      <c r="AK258" s="215">
        <f>IFERROR(VLOOKUP(J258,Аркуш4!O:Q,2,FALSE),0)</f>
        <v>0</v>
      </c>
      <c r="AL258" s="215">
        <f>IFERROR(VLOOKUP(J258,Аркуш4!O:Q,3,FALSE),0)</f>
        <v>1</v>
      </c>
      <c r="AM258" s="349"/>
      <c r="AN258" s="349"/>
      <c r="AO258" s="350"/>
      <c r="AP258" s="351"/>
      <c r="AQ258" s="352"/>
      <c r="AR258" s="215">
        <f>IFERROR(VLOOKUP(J258,Аркуш4!H:M,3,FALSE),0)</f>
        <v>0</v>
      </c>
      <c r="AS258" s="215">
        <f>IFERROR(VLOOKUP(J258,Аркуш4!H:M,4,FALSE),0)</f>
        <v>0</v>
      </c>
      <c r="AT258" s="215">
        <f>IFERROR(VLOOKUP(J258,Аркуш4!H:M,5,FALSE),0)</f>
        <v>2</v>
      </c>
      <c r="AU258" s="215">
        <f t="shared" si="33"/>
        <v>6.2399999999999999E-3</v>
      </c>
      <c r="AV258" s="357">
        <f t="shared" si="9"/>
        <v>0</v>
      </c>
    </row>
    <row r="259" spans="1:48" ht="46.5" customHeight="1" outlineLevel="1" x14ac:dyDescent="0.2">
      <c r="A259" s="207"/>
      <c r="B259" s="208" t="s">
        <v>2644</v>
      </c>
      <c r="C259" s="211"/>
      <c r="D259" s="209">
        <f>VLOOKUP(J259,Аркуш4!Y:Z,2,FALSE)</f>
        <v>15</v>
      </c>
      <c r="E259" s="210">
        <f t="shared" si="0"/>
        <v>3.3000000000000002E-2</v>
      </c>
      <c r="F259" s="211"/>
      <c r="G259" s="211"/>
      <c r="H259" s="211" t="s">
        <v>2546</v>
      </c>
      <c r="I259" s="211" t="s">
        <v>2606</v>
      </c>
      <c r="J259" s="213">
        <v>171886</v>
      </c>
      <c r="K259" s="213">
        <v>54</v>
      </c>
      <c r="L259" s="213">
        <v>68</v>
      </c>
      <c r="M259" s="211" t="s">
        <v>695</v>
      </c>
      <c r="N259" s="211"/>
      <c r="O259" s="211" t="s">
        <v>3433</v>
      </c>
      <c r="P259" s="211"/>
      <c r="Q259" s="354">
        <f t="shared" si="1"/>
        <v>0</v>
      </c>
      <c r="R259" s="212">
        <f t="shared" si="2"/>
        <v>0</v>
      </c>
      <c r="S259" s="211"/>
      <c r="T259" s="211"/>
      <c r="U259" s="355"/>
      <c r="V259" s="211">
        <v>0</v>
      </c>
      <c r="W259" s="356"/>
      <c r="X259" s="214" t="s">
        <v>3564</v>
      </c>
      <c r="Y259" s="214" t="s">
        <v>3564</v>
      </c>
      <c r="Z259" s="214"/>
      <c r="AA259" s="215">
        <f>IFERROR(VLOOKUP(J259,Аркуш4!H:M,6,FALSE),0)</f>
        <v>2</v>
      </c>
      <c r="AB259" s="215" t="str">
        <f t="shared" si="37"/>
        <v/>
      </c>
      <c r="AC259" s="215">
        <v>2.2000000000000001E-3</v>
      </c>
      <c r="AD259" s="214"/>
      <c r="AE259" s="210">
        <f t="shared" si="4"/>
        <v>3.3000000000000002E-2</v>
      </c>
      <c r="AF259" s="324"/>
      <c r="AG259" s="325"/>
      <c r="AH259" s="304" t="e">
        <v>#DIV/0!</v>
      </c>
      <c r="AI259" s="348"/>
      <c r="AJ259" s="306">
        <f t="shared" si="7"/>
        <v>0</v>
      </c>
      <c r="AK259" s="215">
        <f>IFERROR(VLOOKUP(J259,Аркуш4!O:Q,2,FALSE),0)</f>
        <v>0</v>
      </c>
      <c r="AL259" s="215">
        <f>IFERROR(VLOOKUP(J259,Аркуш4!O:Q,3,FALSE),0)</f>
        <v>0</v>
      </c>
      <c r="AM259" s="349"/>
      <c r="AN259" s="349"/>
      <c r="AO259" s="350"/>
      <c r="AP259" s="351"/>
      <c r="AQ259" s="352"/>
      <c r="AR259" s="215">
        <f>IFERROR(VLOOKUP(J259,Аркуш4!H:M,3,FALSE),0)</f>
        <v>0</v>
      </c>
      <c r="AS259" s="215">
        <f>IFERROR(VLOOKUP(J259,Аркуш4!H:M,4,FALSE),0)</f>
        <v>0</v>
      </c>
      <c r="AT259" s="215">
        <f>IFERROR(VLOOKUP(J259,Аркуш4!H:M,5,FALSE),0)</f>
        <v>1</v>
      </c>
      <c r="AU259" s="215">
        <f t="shared" si="33"/>
        <v>2.2000000000000001E-3</v>
      </c>
      <c r="AV259" s="357">
        <f t="shared" si="9"/>
        <v>4.4000000000000003E-3</v>
      </c>
    </row>
    <row r="260" spans="1:48" ht="46.5" customHeight="1" outlineLevel="1" x14ac:dyDescent="0.2">
      <c r="A260" s="207"/>
      <c r="B260" s="208" t="s">
        <v>2645</v>
      </c>
      <c r="C260" s="211"/>
      <c r="D260" s="209">
        <f>VLOOKUP(J260,Аркуш4!Y:Z,2,FALSE)</f>
        <v>207</v>
      </c>
      <c r="E260" s="210">
        <f t="shared" si="0"/>
        <v>0.115506</v>
      </c>
      <c r="F260" s="211"/>
      <c r="G260" s="211"/>
      <c r="H260" s="211" t="s">
        <v>2538</v>
      </c>
      <c r="I260" s="211" t="s">
        <v>2646</v>
      </c>
      <c r="J260" s="213">
        <v>171892</v>
      </c>
      <c r="K260" s="213">
        <v>176</v>
      </c>
      <c r="L260" s="213">
        <v>50</v>
      </c>
      <c r="M260" s="213">
        <v>59030</v>
      </c>
      <c r="N260" s="211"/>
      <c r="O260" s="211" t="s">
        <v>3433</v>
      </c>
      <c r="P260" s="211"/>
      <c r="Q260" s="354">
        <f t="shared" si="1"/>
        <v>0</v>
      </c>
      <c r="R260" s="212">
        <f t="shared" si="2"/>
        <v>0</v>
      </c>
      <c r="S260" s="211"/>
      <c r="T260" s="211"/>
      <c r="U260" s="355"/>
      <c r="V260" s="211">
        <v>17</v>
      </c>
      <c r="W260" s="356"/>
      <c r="X260" s="214" t="s">
        <v>3564</v>
      </c>
      <c r="Y260" s="214" t="s">
        <v>3564</v>
      </c>
      <c r="Z260" s="214"/>
      <c r="AA260" s="215">
        <f>IFERROR(VLOOKUP(J260,Аркуш4!H:M,6,FALSE),0)</f>
        <v>86</v>
      </c>
      <c r="AB260" s="215" t="str">
        <f t="shared" si="37"/>
        <v/>
      </c>
      <c r="AC260" s="215">
        <v>5.5800000000000001E-4</v>
      </c>
      <c r="AD260" s="214"/>
      <c r="AE260" s="210">
        <f t="shared" si="4"/>
        <v>0.115506</v>
      </c>
      <c r="AF260" s="324"/>
      <c r="AG260" s="325"/>
      <c r="AH260" s="304" t="e">
        <v>#DIV/0!</v>
      </c>
      <c r="AI260" s="348"/>
      <c r="AJ260" s="306">
        <f t="shared" si="7"/>
        <v>0</v>
      </c>
      <c r="AK260" s="215">
        <f>IFERROR(VLOOKUP(J260,Аркуш4!O:Q,2,FALSE),0)</f>
        <v>4</v>
      </c>
      <c r="AL260" s="215">
        <f>IFERROR(VLOOKUP(J260,Аркуш4!O:Q,3,FALSE),0)</f>
        <v>13</v>
      </c>
      <c r="AM260" s="349"/>
      <c r="AN260" s="349"/>
      <c r="AO260" s="350"/>
      <c r="AP260" s="351"/>
      <c r="AQ260" s="352"/>
      <c r="AR260" s="215">
        <f>IFERROR(VLOOKUP(J260,Аркуш4!H:M,3,FALSE),0)</f>
        <v>17</v>
      </c>
      <c r="AS260" s="215">
        <f>IFERROR(VLOOKUP(J260,Аркуш4!H:M,4,FALSE),0)</f>
        <v>16</v>
      </c>
      <c r="AT260" s="215">
        <f>IFERROR(VLOOKUP(J260,Аркуш4!H:M,5,FALSE),0)</f>
        <v>45</v>
      </c>
      <c r="AU260" s="215">
        <f t="shared" si="33"/>
        <v>4.5755999999999998E-2</v>
      </c>
      <c r="AV260" s="357">
        <f t="shared" si="9"/>
        <v>4.7988000000000003E-2</v>
      </c>
    </row>
    <row r="261" spans="1:48" ht="46.5" customHeight="1" outlineLevel="1" x14ac:dyDescent="0.2">
      <c r="A261" s="207"/>
      <c r="B261" s="208" t="s">
        <v>2647</v>
      </c>
      <c r="C261" s="211"/>
      <c r="D261" s="209">
        <f>VLOOKUP(J261,Аркуш4!Y:Z,2,FALSE)</f>
        <v>14</v>
      </c>
      <c r="E261" s="210">
        <f t="shared" si="0"/>
        <v>0.39513599999999999</v>
      </c>
      <c r="F261" s="211"/>
      <c r="G261" s="211"/>
      <c r="H261" s="211" t="s">
        <v>2538</v>
      </c>
      <c r="I261" s="211" t="s">
        <v>2648</v>
      </c>
      <c r="J261" s="213">
        <v>171896</v>
      </c>
      <c r="K261" s="213">
        <v>58</v>
      </c>
      <c r="L261" s="213">
        <v>639</v>
      </c>
      <c r="M261" s="230">
        <v>48265</v>
      </c>
      <c r="N261" s="211"/>
      <c r="O261" s="211" t="s">
        <v>3433</v>
      </c>
      <c r="P261" s="211"/>
      <c r="Q261" s="354">
        <f t="shared" si="1"/>
        <v>0</v>
      </c>
      <c r="R261" s="212">
        <f t="shared" si="2"/>
        <v>0</v>
      </c>
      <c r="S261" s="211"/>
      <c r="T261" s="211"/>
      <c r="U261" s="355"/>
      <c r="V261" s="211">
        <v>5</v>
      </c>
      <c r="W261" s="356"/>
      <c r="X261" s="214" t="s">
        <v>3564</v>
      </c>
      <c r="Y261" s="214" t="s">
        <v>3564</v>
      </c>
      <c r="Z261" s="214"/>
      <c r="AA261" s="215">
        <f>IFERROR(VLOOKUP(J261,Аркуш4!H:M,6,FALSE),0)</f>
        <v>1</v>
      </c>
      <c r="AB261" s="215" t="str">
        <f t="shared" si="37"/>
        <v/>
      </c>
      <c r="AC261" s="215">
        <v>2.8223999999999999E-2</v>
      </c>
      <c r="AD261" s="214"/>
      <c r="AE261" s="210">
        <f t="shared" si="4"/>
        <v>0.39513599999999999</v>
      </c>
      <c r="AF261" s="324"/>
      <c r="AG261" s="325"/>
      <c r="AH261" s="304" t="e">
        <v>#DIV/0!</v>
      </c>
      <c r="AI261" s="348"/>
      <c r="AJ261" s="306">
        <f t="shared" si="7"/>
        <v>0</v>
      </c>
      <c r="AK261" s="215">
        <f>IFERROR(VLOOKUP(J261,Аркуш4!O:Q,2,FALSE),0)</f>
        <v>4</v>
      </c>
      <c r="AL261" s="215">
        <f>IFERROR(VLOOKUP(J261,Аркуш4!O:Q,3,FALSE),0)</f>
        <v>2</v>
      </c>
      <c r="AM261" s="349"/>
      <c r="AN261" s="349"/>
      <c r="AO261" s="350"/>
      <c r="AP261" s="351"/>
      <c r="AQ261" s="352"/>
      <c r="AR261" s="215">
        <f>IFERROR(VLOOKUP(J261,Аркуш4!H:M,3,FALSE),0)</f>
        <v>1</v>
      </c>
      <c r="AS261" s="215">
        <f>IFERROR(VLOOKUP(J261,Аркуш4!H:M,4,FALSE),0)</f>
        <v>1</v>
      </c>
      <c r="AT261" s="215">
        <f>IFERROR(VLOOKUP(J261,Аркуш4!H:M,5,FALSE),0)</f>
        <v>0</v>
      </c>
      <c r="AU261" s="215">
        <f t="shared" si="33"/>
        <v>0.16934399999999999</v>
      </c>
      <c r="AV261" s="357">
        <f t="shared" si="9"/>
        <v>2.8223999999999999E-2</v>
      </c>
    </row>
    <row r="262" spans="1:48" ht="46.5" customHeight="1" outlineLevel="1" x14ac:dyDescent="0.2">
      <c r="A262" s="207"/>
      <c r="B262" s="208" t="s">
        <v>2649</v>
      </c>
      <c r="C262" s="211"/>
      <c r="D262" s="209">
        <f>VLOOKUP(J262,Аркуш4!Y:Z,2,FALSE)</f>
        <v>33</v>
      </c>
      <c r="E262" s="210">
        <f t="shared" si="0"/>
        <v>9.3785999999999994E-2</v>
      </c>
      <c r="F262" s="211"/>
      <c r="G262" s="211"/>
      <c r="H262" s="211" t="s">
        <v>2538</v>
      </c>
      <c r="I262" s="211" t="s">
        <v>2650</v>
      </c>
      <c r="J262" s="213">
        <v>171899</v>
      </c>
      <c r="K262" s="213">
        <v>34</v>
      </c>
      <c r="L262" s="213">
        <v>82</v>
      </c>
      <c r="M262" s="231">
        <v>59460</v>
      </c>
      <c r="N262" s="211"/>
      <c r="O262" s="211" t="s">
        <v>3433</v>
      </c>
      <c r="P262" s="211"/>
      <c r="Q262" s="354">
        <f t="shared" si="1"/>
        <v>0</v>
      </c>
      <c r="R262" s="212">
        <f t="shared" si="2"/>
        <v>0</v>
      </c>
      <c r="S262" s="211"/>
      <c r="T262" s="211"/>
      <c r="U262" s="355"/>
      <c r="V262" s="211">
        <v>1</v>
      </c>
      <c r="W262" s="356"/>
      <c r="X262" s="214" t="s">
        <v>3564</v>
      </c>
      <c r="Y262" s="214" t="s">
        <v>3564</v>
      </c>
      <c r="Z262" s="214"/>
      <c r="AA262" s="215">
        <f>IFERROR(VLOOKUP(J262,Аркуш4!H:M,6,FALSE),0)</f>
        <v>14</v>
      </c>
      <c r="AB262" s="215" t="str">
        <f t="shared" si="37"/>
        <v/>
      </c>
      <c r="AC262" s="215">
        <v>2.8419999999999999E-3</v>
      </c>
      <c r="AD262" s="214"/>
      <c r="AE262" s="210">
        <f t="shared" si="4"/>
        <v>9.3785999999999994E-2</v>
      </c>
      <c r="AF262" s="324"/>
      <c r="AG262" s="325"/>
      <c r="AH262" s="304" t="e">
        <v>#DIV/0!</v>
      </c>
      <c r="AI262" s="348"/>
      <c r="AJ262" s="306">
        <f t="shared" si="7"/>
        <v>0</v>
      </c>
      <c r="AK262" s="215">
        <f>IFERROR(VLOOKUP(J262,Аркуш4!O:Q,2,FALSE),0)</f>
        <v>1</v>
      </c>
      <c r="AL262" s="215">
        <f>IFERROR(VLOOKUP(J262,Аркуш4!O:Q,3,FALSE),0)</f>
        <v>0</v>
      </c>
      <c r="AM262" s="349"/>
      <c r="AN262" s="349"/>
      <c r="AO262" s="350"/>
      <c r="AP262" s="351"/>
      <c r="AQ262" s="352"/>
      <c r="AR262" s="215">
        <f>IFERROR(VLOOKUP(J262,Аркуш4!H:M,3,FALSE),0)</f>
        <v>2</v>
      </c>
      <c r="AS262" s="215">
        <f>IFERROR(VLOOKUP(J262,Аркуш4!H:M,4,FALSE),0)</f>
        <v>1</v>
      </c>
      <c r="AT262" s="215">
        <f>IFERROR(VLOOKUP(J262,Аркуш4!H:M,5,FALSE),0)</f>
        <v>1</v>
      </c>
      <c r="AU262" s="215">
        <f t="shared" si="33"/>
        <v>1.421E-2</v>
      </c>
      <c r="AV262" s="357">
        <f t="shared" si="9"/>
        <v>3.9787999999999997E-2</v>
      </c>
    </row>
    <row r="263" spans="1:48" ht="46.5" customHeight="1" outlineLevel="1" x14ac:dyDescent="0.2">
      <c r="A263" s="207"/>
      <c r="B263" s="208" t="s">
        <v>2651</v>
      </c>
      <c r="C263" s="211"/>
      <c r="D263" s="209">
        <f>VLOOKUP(J263,Аркуш4!Y:Z,2,FALSE)</f>
        <v>3</v>
      </c>
      <c r="E263" s="210">
        <f t="shared" si="0"/>
        <v>1.1592E-2</v>
      </c>
      <c r="F263" s="211"/>
      <c r="G263" s="211"/>
      <c r="H263" s="211" t="s">
        <v>2538</v>
      </c>
      <c r="I263" s="211" t="s">
        <v>2652</v>
      </c>
      <c r="J263" s="213">
        <v>171712</v>
      </c>
      <c r="K263" s="213">
        <v>55</v>
      </c>
      <c r="L263" s="213">
        <v>89</v>
      </c>
      <c r="M263" s="232">
        <v>55977</v>
      </c>
      <c r="N263" s="211"/>
      <c r="O263" s="211" t="s">
        <v>3433</v>
      </c>
      <c r="P263" s="211"/>
      <c r="Q263" s="354">
        <f t="shared" si="1"/>
        <v>0</v>
      </c>
      <c r="R263" s="212">
        <f t="shared" si="2"/>
        <v>0</v>
      </c>
      <c r="S263" s="211"/>
      <c r="T263" s="211"/>
      <c r="U263" s="355"/>
      <c r="V263" s="211">
        <v>0</v>
      </c>
      <c r="W263" s="356"/>
      <c r="X263" s="214" t="s">
        <v>3564</v>
      </c>
      <c r="Y263" s="214" t="s">
        <v>3564</v>
      </c>
      <c r="Z263" s="214"/>
      <c r="AA263" s="215">
        <f>IFERROR(VLOOKUP(J263,Аркуш4!H:M,6,FALSE),0)</f>
        <v>1</v>
      </c>
      <c r="AB263" s="215" t="str">
        <f t="shared" si="37"/>
        <v/>
      </c>
      <c r="AC263" s="215">
        <v>3.8639999999999998E-3</v>
      </c>
      <c r="AD263" s="214"/>
      <c r="AE263" s="210">
        <f t="shared" si="4"/>
        <v>1.1592E-2</v>
      </c>
      <c r="AF263" s="324"/>
      <c r="AG263" s="325"/>
      <c r="AH263" s="304" t="e">
        <v>#DIV/0!</v>
      </c>
      <c r="AI263" s="348"/>
      <c r="AJ263" s="306">
        <f t="shared" si="7"/>
        <v>0</v>
      </c>
      <c r="AK263" s="215">
        <f>IFERROR(VLOOKUP(J263,Аркуш4!O:Q,2,FALSE),0)</f>
        <v>0</v>
      </c>
      <c r="AL263" s="215">
        <f>IFERROR(VLOOKUP(J263,Аркуш4!O:Q,3,FALSE),0)</f>
        <v>0</v>
      </c>
      <c r="AM263" s="349"/>
      <c r="AN263" s="349"/>
      <c r="AO263" s="350"/>
      <c r="AP263" s="351"/>
      <c r="AQ263" s="352"/>
      <c r="AR263" s="215">
        <f>IFERROR(VLOOKUP(J263,Аркуш4!H:M,3,FALSE),0)</f>
        <v>0</v>
      </c>
      <c r="AS263" s="215">
        <f>IFERROR(VLOOKUP(J263,Аркуш4!H:M,4,FALSE),0)</f>
        <v>0</v>
      </c>
      <c r="AT263" s="215">
        <f>IFERROR(VLOOKUP(J263,Аркуш4!H:M,5,FALSE),0)</f>
        <v>0</v>
      </c>
      <c r="AU263" s="215">
        <f t="shared" si="33"/>
        <v>0</v>
      </c>
      <c r="AV263" s="357">
        <f t="shared" si="9"/>
        <v>3.8639999999999998E-3</v>
      </c>
    </row>
    <row r="264" spans="1:48" ht="46.5" customHeight="1" outlineLevel="1" x14ac:dyDescent="0.2">
      <c r="A264" s="207"/>
      <c r="B264" s="208" t="s">
        <v>2653</v>
      </c>
      <c r="C264" s="211"/>
      <c r="D264" s="209">
        <f>VLOOKUP(J264,Аркуш4!Y:Z,2,FALSE)</f>
        <v>3</v>
      </c>
      <c r="E264" s="210">
        <f t="shared" si="0"/>
        <v>0</v>
      </c>
      <c r="F264" s="211"/>
      <c r="G264" s="211"/>
      <c r="H264" s="211" t="s">
        <v>2538</v>
      </c>
      <c r="I264" s="211"/>
      <c r="J264" s="213">
        <v>171713</v>
      </c>
      <c r="K264" s="213">
        <v>55</v>
      </c>
      <c r="L264" s="213">
        <v>89</v>
      </c>
      <c r="M264" s="233">
        <v>55977</v>
      </c>
      <c r="N264" s="211"/>
      <c r="O264" s="211" t="s">
        <v>3433</v>
      </c>
      <c r="P264" s="211"/>
      <c r="Q264" s="354">
        <f t="shared" si="1"/>
        <v>0</v>
      </c>
      <c r="R264" s="212">
        <f t="shared" si="2"/>
        <v>0</v>
      </c>
      <c r="S264" s="211"/>
      <c r="T264" s="211"/>
      <c r="U264" s="355"/>
      <c r="V264" s="211">
        <v>0</v>
      </c>
      <c r="W264" s="356"/>
      <c r="X264" s="214" t="s">
        <v>3564</v>
      </c>
      <c r="Y264" s="214" t="s">
        <v>3564</v>
      </c>
      <c r="Z264" s="214"/>
      <c r="AA264" s="215">
        <f>IFERROR(VLOOKUP(J264,Аркуш4!H:M,6,FALSE),0)</f>
        <v>1</v>
      </c>
      <c r="AB264" s="215" t="str">
        <f t="shared" si="37"/>
        <v/>
      </c>
      <c r="AC264" s="215"/>
      <c r="AD264" s="214"/>
      <c r="AE264" s="210">
        <f t="shared" si="4"/>
        <v>0</v>
      </c>
      <c r="AF264" s="324"/>
      <c r="AG264" s="325"/>
      <c r="AH264" s="304" t="e">
        <v>#DIV/0!</v>
      </c>
      <c r="AI264" s="348"/>
      <c r="AJ264" s="306">
        <f t="shared" si="7"/>
        <v>0</v>
      </c>
      <c r="AK264" s="215">
        <f>IFERROR(VLOOKUP(J264,Аркуш4!O:Q,2,FALSE),0)</f>
        <v>0</v>
      </c>
      <c r="AL264" s="215">
        <f>IFERROR(VLOOKUP(J264,Аркуш4!O:Q,3,FALSE),0)</f>
        <v>0</v>
      </c>
      <c r="AM264" s="349"/>
      <c r="AN264" s="349"/>
      <c r="AO264" s="350"/>
      <c r="AP264" s="351"/>
      <c r="AQ264" s="352"/>
      <c r="AR264" s="215">
        <f>IFERROR(VLOOKUP(J264,Аркуш4!H:M,3,FALSE),0)</f>
        <v>0</v>
      </c>
      <c r="AS264" s="215">
        <f>IFERROR(VLOOKUP(J264,Аркуш4!H:M,4,FALSE),0)</f>
        <v>0</v>
      </c>
      <c r="AT264" s="215">
        <f>IFERROR(VLOOKUP(J264,Аркуш4!H:M,5,FALSE),0)</f>
        <v>0</v>
      </c>
      <c r="AU264" s="215">
        <f t="shared" si="33"/>
        <v>0</v>
      </c>
      <c r="AV264" s="357">
        <f t="shared" si="9"/>
        <v>0</v>
      </c>
    </row>
    <row r="265" spans="1:48" ht="46.5" customHeight="1" outlineLevel="1" x14ac:dyDescent="0.2">
      <c r="A265" s="207"/>
      <c r="B265" s="208" t="s">
        <v>2654</v>
      </c>
      <c r="C265" s="211"/>
      <c r="D265" s="209">
        <f>VLOOKUP(J265,Аркуш4!Y:Z,2,FALSE)</f>
        <v>17</v>
      </c>
      <c r="E265" s="210">
        <f t="shared" si="0"/>
        <v>7.8336000000000003E-2</v>
      </c>
      <c r="F265" s="211"/>
      <c r="G265" s="211"/>
      <c r="H265" s="211" t="s">
        <v>2538</v>
      </c>
      <c r="I265" s="211" t="s">
        <v>2655</v>
      </c>
      <c r="J265" s="213">
        <v>171725</v>
      </c>
      <c r="K265" s="213">
        <v>57</v>
      </c>
      <c r="L265" s="213">
        <v>109</v>
      </c>
      <c r="M265" s="216">
        <v>44039</v>
      </c>
      <c r="N265" s="211"/>
      <c r="O265" s="211" t="s">
        <v>3433</v>
      </c>
      <c r="P265" s="211"/>
      <c r="Q265" s="354">
        <f t="shared" si="1"/>
        <v>0</v>
      </c>
      <c r="R265" s="212">
        <f t="shared" si="2"/>
        <v>0</v>
      </c>
      <c r="S265" s="211"/>
      <c r="T265" s="211"/>
      <c r="U265" s="355"/>
      <c r="V265" s="211">
        <v>0</v>
      </c>
      <c r="W265" s="356"/>
      <c r="X265" s="214" t="s">
        <v>3564</v>
      </c>
      <c r="Y265" s="214" t="s">
        <v>3564</v>
      </c>
      <c r="Z265" s="214"/>
      <c r="AA265" s="215">
        <f>IFERROR(VLOOKUP(J265,Аркуш4!H:M,6,FALSE),0)</f>
        <v>2</v>
      </c>
      <c r="AB265" s="215" t="str">
        <f t="shared" si="37"/>
        <v/>
      </c>
      <c r="AC265" s="215">
        <v>4.6080000000000001E-3</v>
      </c>
      <c r="AD265" s="214"/>
      <c r="AE265" s="210">
        <f t="shared" si="4"/>
        <v>7.8336000000000003E-2</v>
      </c>
      <c r="AF265" s="324"/>
      <c r="AG265" s="325"/>
      <c r="AH265" s="304" t="e">
        <v>#DIV/0!</v>
      </c>
      <c r="AI265" s="348"/>
      <c r="AJ265" s="306">
        <f t="shared" si="7"/>
        <v>0</v>
      </c>
      <c r="AK265" s="215">
        <f>IFERROR(VLOOKUP(J265,Аркуш4!O:Q,2,FALSE),0)</f>
        <v>0</v>
      </c>
      <c r="AL265" s="215">
        <f>IFERROR(VLOOKUP(J265,Аркуш4!O:Q,3,FALSE),0)</f>
        <v>0</v>
      </c>
      <c r="AM265" s="349"/>
      <c r="AN265" s="349"/>
      <c r="AO265" s="350"/>
      <c r="AP265" s="351"/>
      <c r="AQ265" s="352"/>
      <c r="AR265" s="215">
        <f>IFERROR(VLOOKUP(J265,Аркуш4!H:M,3,FALSE),0)</f>
        <v>0</v>
      </c>
      <c r="AS265" s="215">
        <f>IFERROR(VLOOKUP(J265,Аркуш4!H:M,4,FALSE),0)</f>
        <v>0</v>
      </c>
      <c r="AT265" s="215">
        <f>IFERROR(VLOOKUP(J265,Аркуш4!H:M,5,FALSE),0)</f>
        <v>0</v>
      </c>
      <c r="AU265" s="215">
        <f t="shared" si="33"/>
        <v>0</v>
      </c>
      <c r="AV265" s="357">
        <f t="shared" si="9"/>
        <v>9.2160000000000002E-3</v>
      </c>
    </row>
    <row r="266" spans="1:48" ht="46.5" customHeight="1" outlineLevel="1" x14ac:dyDescent="0.2">
      <c r="A266" s="207"/>
      <c r="B266" s="208" t="s">
        <v>2656</v>
      </c>
      <c r="C266" s="211"/>
      <c r="D266" s="209">
        <f>VLOOKUP(J266,Аркуш4!Y:Z,2,FALSE)</f>
        <v>7</v>
      </c>
      <c r="E266" s="210">
        <f t="shared" si="0"/>
        <v>6.615E-2</v>
      </c>
      <c r="F266" s="211" t="s">
        <v>2624</v>
      </c>
      <c r="G266" s="211"/>
      <c r="H266" s="211" t="s">
        <v>2538</v>
      </c>
      <c r="I266" s="211" t="s">
        <v>2657</v>
      </c>
      <c r="J266" s="213">
        <v>171735</v>
      </c>
      <c r="K266" s="213">
        <v>77</v>
      </c>
      <c r="L266" s="213">
        <v>86</v>
      </c>
      <c r="M266" s="216">
        <v>52246</v>
      </c>
      <c r="N266" s="211"/>
      <c r="O266" s="211" t="s">
        <v>3433</v>
      </c>
      <c r="P266" s="211"/>
      <c r="Q266" s="354">
        <f t="shared" si="1"/>
        <v>0</v>
      </c>
      <c r="R266" s="212">
        <f t="shared" si="2"/>
        <v>0</v>
      </c>
      <c r="S266" s="211"/>
      <c r="T266" s="211"/>
      <c r="U266" s="355"/>
      <c r="V266" s="211">
        <v>0</v>
      </c>
      <c r="W266" s="356"/>
      <c r="X266" s="214" t="s">
        <v>3564</v>
      </c>
      <c r="Y266" s="214" t="s">
        <v>3564</v>
      </c>
      <c r="Z266" s="214"/>
      <c r="AA266" s="215">
        <f>IFERROR(VLOOKUP(J266,Аркуш4!H:M,6,FALSE),0)</f>
        <v>1</v>
      </c>
      <c r="AB266" s="215" t="str">
        <f t="shared" si="37"/>
        <v/>
      </c>
      <c r="AC266" s="215">
        <v>9.4500000000000001E-3</v>
      </c>
      <c r="AD266" s="214"/>
      <c r="AE266" s="210">
        <f t="shared" si="4"/>
        <v>6.615E-2</v>
      </c>
      <c r="AF266" s="324"/>
      <c r="AG266" s="325"/>
      <c r="AH266" s="304" t="e">
        <v>#DIV/0!</v>
      </c>
      <c r="AI266" s="348"/>
      <c r="AJ266" s="306">
        <f t="shared" si="7"/>
        <v>0</v>
      </c>
      <c r="AK266" s="215">
        <f>IFERROR(VLOOKUP(J266,Аркуш4!O:Q,2,FALSE),0)</f>
        <v>0</v>
      </c>
      <c r="AL266" s="215">
        <f>IFERROR(VLOOKUP(J266,Аркуш4!O:Q,3,FALSE),0)</f>
        <v>0</v>
      </c>
      <c r="AM266" s="349"/>
      <c r="AN266" s="349"/>
      <c r="AO266" s="350"/>
      <c r="AP266" s="351"/>
      <c r="AQ266" s="352"/>
      <c r="AR266" s="215">
        <f>IFERROR(VLOOKUP(J266,Аркуш4!H:M,3,FALSE),0)</f>
        <v>0</v>
      </c>
      <c r="AS266" s="215">
        <f>IFERROR(VLOOKUP(J266,Аркуш4!H:M,4,FALSE),0)</f>
        <v>0</v>
      </c>
      <c r="AT266" s="215">
        <f>IFERROR(VLOOKUP(J266,Аркуш4!H:M,5,FALSE),0)</f>
        <v>0</v>
      </c>
      <c r="AU266" s="215">
        <f t="shared" si="33"/>
        <v>0</v>
      </c>
      <c r="AV266" s="357">
        <f t="shared" si="9"/>
        <v>9.4500000000000001E-3</v>
      </c>
    </row>
    <row r="267" spans="1:48" ht="46.5" customHeight="1" outlineLevel="1" x14ac:dyDescent="0.2">
      <c r="A267" s="207"/>
      <c r="B267" s="208" t="s">
        <v>2658</v>
      </c>
      <c r="C267" s="211"/>
      <c r="D267" s="209">
        <f>VLOOKUP(J267,Аркуш4!Y:Z,2,FALSE)</f>
        <v>1</v>
      </c>
      <c r="E267" s="210">
        <f t="shared" si="0"/>
        <v>2.0281250000000001E-2</v>
      </c>
      <c r="F267" s="211"/>
      <c r="G267" s="211"/>
      <c r="H267" s="211" t="s">
        <v>2546</v>
      </c>
      <c r="I267" s="211"/>
      <c r="J267" s="213">
        <v>171737</v>
      </c>
      <c r="K267" s="213">
        <v>-43</v>
      </c>
      <c r="L267" s="213">
        <v>-226</v>
      </c>
      <c r="M267" s="216">
        <v>52259</v>
      </c>
      <c r="N267" s="211"/>
      <c r="O267" s="211" t="s">
        <v>3433</v>
      </c>
      <c r="P267" s="211"/>
      <c r="Q267" s="354">
        <f t="shared" si="1"/>
        <v>0</v>
      </c>
      <c r="R267" s="212">
        <f t="shared" si="2"/>
        <v>0</v>
      </c>
      <c r="S267" s="211"/>
      <c r="T267" s="211"/>
      <c r="U267" s="355"/>
      <c r="V267" s="211">
        <v>0</v>
      </c>
      <c r="W267" s="356"/>
      <c r="X267" s="214" t="s">
        <v>3564</v>
      </c>
      <c r="Y267" s="214" t="s">
        <v>3564</v>
      </c>
      <c r="Z267" s="214"/>
      <c r="AA267" s="215">
        <f>IFERROR(VLOOKUP(J267,Аркуш4!H:M,6,FALSE),0)</f>
        <v>0</v>
      </c>
      <c r="AB267" s="215" t="str">
        <f t="shared" si="37"/>
        <v/>
      </c>
      <c r="AC267" s="215">
        <v>2.0281250000000001E-2</v>
      </c>
      <c r="AD267" s="214"/>
      <c r="AE267" s="210">
        <f t="shared" si="4"/>
        <v>2.0281250000000001E-2</v>
      </c>
      <c r="AF267" s="324"/>
      <c r="AG267" s="325"/>
      <c r="AH267" s="304" t="e">
        <v>#DIV/0!</v>
      </c>
      <c r="AI267" s="348"/>
      <c r="AJ267" s="306">
        <f t="shared" si="7"/>
        <v>0</v>
      </c>
      <c r="AK267" s="215">
        <f>IFERROR(VLOOKUP(J267,Аркуш4!O:Q,2,FALSE),0)</f>
        <v>0</v>
      </c>
      <c r="AL267" s="215">
        <f>IFERROR(VLOOKUP(J267,Аркуш4!O:Q,3,FALSE),0)</f>
        <v>0</v>
      </c>
      <c r="AM267" s="349"/>
      <c r="AN267" s="349"/>
      <c r="AO267" s="350"/>
      <c r="AP267" s="351"/>
      <c r="AQ267" s="352"/>
      <c r="AR267" s="215">
        <f>IFERROR(VLOOKUP(J267,Аркуш4!H:M,3,FALSE),0)</f>
        <v>0</v>
      </c>
      <c r="AS267" s="215">
        <f>IFERROR(VLOOKUP(J267,Аркуш4!H:M,4,FALSE),0)</f>
        <v>0</v>
      </c>
      <c r="AT267" s="215">
        <f>IFERROR(VLOOKUP(J267,Аркуш4!H:M,5,FALSE),0)</f>
        <v>0</v>
      </c>
      <c r="AU267" s="215">
        <f t="shared" si="33"/>
        <v>0</v>
      </c>
      <c r="AV267" s="357">
        <f t="shared" si="9"/>
        <v>0</v>
      </c>
    </row>
    <row r="268" spans="1:48" ht="46.5" customHeight="1" outlineLevel="1" x14ac:dyDescent="0.2">
      <c r="A268" s="207"/>
      <c r="B268" s="208" t="s">
        <v>2659</v>
      </c>
      <c r="C268" s="211"/>
      <c r="D268" s="209">
        <f>VLOOKUP(J268,Аркуш4!Y:Z,2,FALSE)</f>
        <v>6</v>
      </c>
      <c r="E268" s="210">
        <f t="shared" si="0"/>
        <v>0</v>
      </c>
      <c r="F268" s="211"/>
      <c r="G268" s="211"/>
      <c r="H268" s="211" t="s">
        <v>2538</v>
      </c>
      <c r="I268" s="211"/>
      <c r="J268" s="213">
        <v>173450</v>
      </c>
      <c r="K268" s="213">
        <v>241</v>
      </c>
      <c r="L268" s="213">
        <v>70</v>
      </c>
      <c r="M268" s="213">
        <v>11848</v>
      </c>
      <c r="N268" s="211"/>
      <c r="O268" s="211" t="s">
        <v>3433</v>
      </c>
      <c r="P268" s="211"/>
      <c r="Q268" s="354">
        <f t="shared" si="1"/>
        <v>0</v>
      </c>
      <c r="R268" s="212">
        <f t="shared" si="2"/>
        <v>0</v>
      </c>
      <c r="S268" s="211"/>
      <c r="T268" s="211"/>
      <c r="U268" s="355"/>
      <c r="V268" s="211">
        <v>1</v>
      </c>
      <c r="W268" s="356"/>
      <c r="X268" s="214" t="s">
        <v>3564</v>
      </c>
      <c r="Y268" s="214" t="s">
        <v>3564</v>
      </c>
      <c r="Z268" s="214"/>
      <c r="AA268" s="215">
        <f>IFERROR(VLOOKUP(J268,Аркуш4!H:M,6,FALSE),0)</f>
        <v>0</v>
      </c>
      <c r="AB268" s="215" t="str">
        <f t="shared" si="37"/>
        <v/>
      </c>
      <c r="AC268" s="215"/>
      <c r="AD268" s="214"/>
      <c r="AE268" s="210">
        <f t="shared" si="4"/>
        <v>0</v>
      </c>
      <c r="AF268" s="324"/>
      <c r="AG268" s="325"/>
      <c r="AH268" s="304" t="e">
        <v>#DIV/0!</v>
      </c>
      <c r="AI268" s="348"/>
      <c r="AJ268" s="306">
        <f t="shared" si="7"/>
        <v>0</v>
      </c>
      <c r="AK268" s="215">
        <f>IFERROR(VLOOKUP(J268,Аркуш4!O:Q,2,FALSE),0)</f>
        <v>0</v>
      </c>
      <c r="AL268" s="215">
        <f>IFERROR(VLOOKUP(J268,Аркуш4!O:Q,3,FALSE),0)</f>
        <v>1</v>
      </c>
      <c r="AM268" s="349"/>
      <c r="AN268" s="349"/>
      <c r="AO268" s="350"/>
      <c r="AP268" s="351"/>
      <c r="AQ268" s="352"/>
      <c r="AR268" s="215">
        <f>IFERROR(VLOOKUP(J268,Аркуш4!H:M,3,FALSE),0)</f>
        <v>0</v>
      </c>
      <c r="AS268" s="215">
        <f>IFERROR(VLOOKUP(J268,Аркуш4!H:M,4,FALSE),0)</f>
        <v>1</v>
      </c>
      <c r="AT268" s="215">
        <f>IFERROR(VLOOKUP(J268,Аркуш4!H:M,5,FALSE),0)</f>
        <v>0</v>
      </c>
      <c r="AU268" s="215">
        <f t="shared" si="33"/>
        <v>0</v>
      </c>
      <c r="AV268" s="357">
        <f t="shared" si="9"/>
        <v>0</v>
      </c>
    </row>
    <row r="269" spans="1:48" ht="46.5" customHeight="1" outlineLevel="1" x14ac:dyDescent="0.2">
      <c r="A269" s="207"/>
      <c r="B269" s="208" t="s">
        <v>2660</v>
      </c>
      <c r="C269" s="211"/>
      <c r="D269" s="209">
        <f>VLOOKUP(J269,Аркуш4!Y:Z,2,FALSE)</f>
        <v>2</v>
      </c>
      <c r="E269" s="210">
        <f t="shared" si="0"/>
        <v>0</v>
      </c>
      <c r="F269" s="211"/>
      <c r="G269" s="211"/>
      <c r="H269" s="211" t="s">
        <v>2546</v>
      </c>
      <c r="I269" s="211" t="s">
        <v>2606</v>
      </c>
      <c r="J269" s="213">
        <v>171791</v>
      </c>
      <c r="K269" s="213">
        <v>260</v>
      </c>
      <c r="L269" s="213">
        <v>268</v>
      </c>
      <c r="M269" s="211" t="s">
        <v>436</v>
      </c>
      <c r="N269" s="211"/>
      <c r="O269" s="211" t="s">
        <v>3433</v>
      </c>
      <c r="P269" s="211"/>
      <c r="Q269" s="354">
        <f t="shared" si="1"/>
        <v>0</v>
      </c>
      <c r="R269" s="212">
        <f t="shared" si="2"/>
        <v>0</v>
      </c>
      <c r="S269" s="211"/>
      <c r="T269" s="211"/>
      <c r="U269" s="355"/>
      <c r="V269" s="211">
        <v>0</v>
      </c>
      <c r="W269" s="356"/>
      <c r="X269" s="214" t="s">
        <v>3564</v>
      </c>
      <c r="Y269" s="214" t="s">
        <v>3564</v>
      </c>
      <c r="Z269" s="214"/>
      <c r="AA269" s="215">
        <f>IFERROR(VLOOKUP(J269,Аркуш4!H:M,6,FALSE),0)</f>
        <v>0</v>
      </c>
      <c r="AB269" s="215" t="str">
        <f t="shared" si="37"/>
        <v/>
      </c>
      <c r="AC269" s="215"/>
      <c r="AD269" s="214"/>
      <c r="AE269" s="210">
        <f t="shared" si="4"/>
        <v>0</v>
      </c>
      <c r="AF269" s="324"/>
      <c r="AG269" s="325"/>
      <c r="AH269" s="304" t="e">
        <v>#DIV/0!</v>
      </c>
      <c r="AI269" s="348"/>
      <c r="AJ269" s="306">
        <f t="shared" si="7"/>
        <v>0</v>
      </c>
      <c r="AK269" s="215">
        <f>IFERROR(VLOOKUP(J269,Аркуш4!O:Q,2,FALSE),0)</f>
        <v>1</v>
      </c>
      <c r="AL269" s="215">
        <f>IFERROR(VLOOKUP(J269,Аркуш4!O:Q,3,FALSE),0)</f>
        <v>0</v>
      </c>
      <c r="AM269" s="349"/>
      <c r="AN269" s="349"/>
      <c r="AO269" s="350"/>
      <c r="AP269" s="351"/>
      <c r="AQ269" s="352"/>
      <c r="AR269" s="215">
        <f>IFERROR(VLOOKUP(J269,Аркуш4!H:M,3,FALSE),0)</f>
        <v>0</v>
      </c>
      <c r="AS269" s="215">
        <f>IFERROR(VLOOKUP(J269,Аркуш4!H:M,4,FALSE),0)</f>
        <v>0</v>
      </c>
      <c r="AT269" s="215">
        <f>IFERROR(VLOOKUP(J269,Аркуш4!H:M,5,FALSE),0)</f>
        <v>0</v>
      </c>
      <c r="AU269" s="215">
        <f t="shared" si="33"/>
        <v>0</v>
      </c>
      <c r="AV269" s="357">
        <f t="shared" si="9"/>
        <v>0</v>
      </c>
    </row>
    <row r="270" spans="1:48" ht="46.5" customHeight="1" outlineLevel="1" x14ac:dyDescent="0.2">
      <c r="A270" s="207"/>
      <c r="B270" s="208" t="s">
        <v>2661</v>
      </c>
      <c r="C270" s="211"/>
      <c r="D270" s="209">
        <f>VLOOKUP(J270,Аркуш4!Y:Z,2,FALSE)</f>
        <v>5</v>
      </c>
      <c r="E270" s="210">
        <f t="shared" si="0"/>
        <v>8.0000000000000002E-3</v>
      </c>
      <c r="F270" s="211"/>
      <c r="G270" s="211"/>
      <c r="H270" s="211" t="s">
        <v>2546</v>
      </c>
      <c r="I270" s="211" t="s">
        <v>2662</v>
      </c>
      <c r="J270" s="213">
        <v>171807</v>
      </c>
      <c r="K270" s="213">
        <v>33</v>
      </c>
      <c r="L270" s="213">
        <v>34</v>
      </c>
      <c r="M270" s="211" t="s">
        <v>692</v>
      </c>
      <c r="N270" s="211"/>
      <c r="O270" s="211" t="s">
        <v>3433</v>
      </c>
      <c r="P270" s="211"/>
      <c r="Q270" s="354">
        <f t="shared" si="1"/>
        <v>0</v>
      </c>
      <c r="R270" s="212">
        <f t="shared" si="2"/>
        <v>0</v>
      </c>
      <c r="S270" s="211"/>
      <c r="T270" s="211"/>
      <c r="U270" s="355"/>
      <c r="V270" s="211">
        <v>0</v>
      </c>
      <c r="W270" s="356"/>
      <c r="X270" s="214" t="s">
        <v>3564</v>
      </c>
      <c r="Y270" s="214" t="s">
        <v>3564</v>
      </c>
      <c r="Z270" s="214"/>
      <c r="AA270" s="215">
        <f>IFERROR(VLOOKUP(J270,Аркуш4!H:M,6,FALSE),0)</f>
        <v>1</v>
      </c>
      <c r="AB270" s="215" t="str">
        <f t="shared" si="37"/>
        <v/>
      </c>
      <c r="AC270" s="215">
        <v>1.6000000000000001E-3</v>
      </c>
      <c r="AD270" s="214"/>
      <c r="AE270" s="210">
        <f t="shared" si="4"/>
        <v>8.0000000000000002E-3</v>
      </c>
      <c r="AF270" s="324"/>
      <c r="AG270" s="325"/>
      <c r="AH270" s="304" t="e">
        <v>#DIV/0!</v>
      </c>
      <c r="AI270" s="348"/>
      <c r="AJ270" s="306">
        <f t="shared" si="7"/>
        <v>0</v>
      </c>
      <c r="AK270" s="215">
        <f>IFERROR(VLOOKUP(J270,Аркуш4!O:Q,2,FALSE),0)</f>
        <v>0</v>
      </c>
      <c r="AL270" s="215">
        <f>IFERROR(VLOOKUP(J270,Аркуш4!O:Q,3,FALSE),0)</f>
        <v>0</v>
      </c>
      <c r="AM270" s="349"/>
      <c r="AN270" s="349"/>
      <c r="AO270" s="350"/>
      <c r="AP270" s="351"/>
      <c r="AQ270" s="352"/>
      <c r="AR270" s="215">
        <f>IFERROR(VLOOKUP(J270,Аркуш4!H:M,3,FALSE),0)</f>
        <v>0</v>
      </c>
      <c r="AS270" s="215">
        <f>IFERROR(VLOOKUP(J270,Аркуш4!H:M,4,FALSE),0)</f>
        <v>0</v>
      </c>
      <c r="AT270" s="215">
        <f>IFERROR(VLOOKUP(J270,Аркуш4!H:M,5,FALSE),0)</f>
        <v>1</v>
      </c>
      <c r="AU270" s="215">
        <f t="shared" si="33"/>
        <v>1.6000000000000001E-3</v>
      </c>
      <c r="AV270" s="357">
        <f t="shared" si="9"/>
        <v>1.6000000000000001E-3</v>
      </c>
    </row>
    <row r="271" spans="1:48" ht="46.5" customHeight="1" outlineLevel="1" x14ac:dyDescent="0.2">
      <c r="A271" s="207"/>
      <c r="B271" s="208" t="s">
        <v>2663</v>
      </c>
      <c r="C271" s="211"/>
      <c r="D271" s="209">
        <f>VLOOKUP(J271,Аркуш4!Y:Z,2,FALSE)</f>
        <v>4</v>
      </c>
      <c r="E271" s="210">
        <f t="shared" si="0"/>
        <v>7.7999999999999996E-3</v>
      </c>
      <c r="F271" s="211"/>
      <c r="G271" s="211"/>
      <c r="H271" s="211" t="s">
        <v>2546</v>
      </c>
      <c r="I271" s="211" t="s">
        <v>2664</v>
      </c>
      <c r="J271" s="213">
        <v>171813</v>
      </c>
      <c r="K271" s="213">
        <v>-2</v>
      </c>
      <c r="L271" s="213">
        <v>-3</v>
      </c>
      <c r="M271" s="216">
        <v>52241</v>
      </c>
      <c r="N271" s="211"/>
      <c r="O271" s="211" t="s">
        <v>3433</v>
      </c>
      <c r="P271" s="211"/>
      <c r="Q271" s="354">
        <f t="shared" si="1"/>
        <v>0</v>
      </c>
      <c r="R271" s="212">
        <f t="shared" si="2"/>
        <v>0</v>
      </c>
      <c r="S271" s="211"/>
      <c r="T271" s="211"/>
      <c r="U271" s="355"/>
      <c r="V271" s="211">
        <v>0</v>
      </c>
      <c r="W271" s="356"/>
      <c r="X271" s="214" t="s">
        <v>3564</v>
      </c>
      <c r="Y271" s="214" t="s">
        <v>3564</v>
      </c>
      <c r="Z271" s="214"/>
      <c r="AA271" s="215">
        <f>IFERROR(VLOOKUP(J271,Аркуш4!H:M,6,FALSE),0)</f>
        <v>1</v>
      </c>
      <c r="AB271" s="215" t="str">
        <f t="shared" si="37"/>
        <v/>
      </c>
      <c r="AC271" s="215">
        <v>1.9499999999999999E-3</v>
      </c>
      <c r="AD271" s="214"/>
      <c r="AE271" s="210">
        <f t="shared" si="4"/>
        <v>7.7999999999999996E-3</v>
      </c>
      <c r="AF271" s="324"/>
      <c r="AG271" s="325"/>
      <c r="AH271" s="304" t="e">
        <v>#DIV/0!</v>
      </c>
      <c r="AI271" s="348"/>
      <c r="AJ271" s="306">
        <f t="shared" si="7"/>
        <v>0</v>
      </c>
      <c r="AK271" s="215">
        <f>IFERROR(VLOOKUP(J271,Аркуш4!O:Q,2,FALSE),0)</f>
        <v>0</v>
      </c>
      <c r="AL271" s="215">
        <f>IFERROR(VLOOKUP(J271,Аркуш4!O:Q,3,FALSE),0)</f>
        <v>0</v>
      </c>
      <c r="AM271" s="349"/>
      <c r="AN271" s="349"/>
      <c r="AO271" s="350"/>
      <c r="AP271" s="351"/>
      <c r="AQ271" s="352"/>
      <c r="AR271" s="215">
        <f>IFERROR(VLOOKUP(J271,Аркуш4!H:M,3,FALSE),0)</f>
        <v>0</v>
      </c>
      <c r="AS271" s="215">
        <f>IFERROR(VLOOKUP(J271,Аркуш4!H:M,4,FALSE),0)</f>
        <v>0</v>
      </c>
      <c r="AT271" s="215">
        <f>IFERROR(VLOOKUP(J271,Аркуш4!H:M,5,FALSE),0)</f>
        <v>0</v>
      </c>
      <c r="AU271" s="215">
        <f t="shared" si="33"/>
        <v>0</v>
      </c>
      <c r="AV271" s="357">
        <f t="shared" si="9"/>
        <v>1.9499999999999999E-3</v>
      </c>
    </row>
    <row r="272" spans="1:48" ht="46.5" customHeight="1" outlineLevel="1" x14ac:dyDescent="0.2">
      <c r="A272" s="207"/>
      <c r="B272" s="208" t="s">
        <v>2665</v>
      </c>
      <c r="C272" s="211"/>
      <c r="D272" s="209">
        <f>VLOOKUP(J272,Аркуш4!Y:Z,2,FALSE)</f>
        <v>2</v>
      </c>
      <c r="E272" s="210">
        <f t="shared" si="0"/>
        <v>8.25E-4</v>
      </c>
      <c r="F272" s="211"/>
      <c r="G272" s="211"/>
      <c r="H272" s="211" t="s">
        <v>2546</v>
      </c>
      <c r="I272" s="211"/>
      <c r="J272" s="213">
        <v>171818</v>
      </c>
      <c r="K272" s="213">
        <v>191</v>
      </c>
      <c r="L272" s="213">
        <v>33</v>
      </c>
      <c r="M272" s="211" t="s">
        <v>1732</v>
      </c>
      <c r="N272" s="211"/>
      <c r="O272" s="211" t="s">
        <v>3433</v>
      </c>
      <c r="P272" s="211"/>
      <c r="Q272" s="354">
        <f t="shared" si="1"/>
        <v>0</v>
      </c>
      <c r="R272" s="212">
        <f t="shared" si="2"/>
        <v>0</v>
      </c>
      <c r="S272" s="211"/>
      <c r="T272" s="211"/>
      <c r="U272" s="355"/>
      <c r="V272" s="211">
        <v>0</v>
      </c>
      <c r="W272" s="356"/>
      <c r="X272" s="214" t="s">
        <v>3564</v>
      </c>
      <c r="Y272" s="214" t="s">
        <v>3564</v>
      </c>
      <c r="Z272" s="214"/>
      <c r="AA272" s="215">
        <f>IFERROR(VLOOKUP(J272,Аркуш4!H:M,6,FALSE),0)</f>
        <v>0</v>
      </c>
      <c r="AB272" s="215" t="str">
        <f t="shared" si="37"/>
        <v/>
      </c>
      <c r="AC272" s="215">
        <v>4.125E-4</v>
      </c>
      <c r="AD272" s="214"/>
      <c r="AE272" s="210">
        <f t="shared" si="4"/>
        <v>8.25E-4</v>
      </c>
      <c r="AF272" s="324"/>
      <c r="AG272" s="325"/>
      <c r="AH272" s="304" t="e">
        <v>#DIV/0!</v>
      </c>
      <c r="AI272" s="348"/>
      <c r="AJ272" s="306">
        <f t="shared" si="7"/>
        <v>0</v>
      </c>
      <c r="AK272" s="215">
        <f>IFERROR(VLOOKUP(J272,Аркуш4!O:Q,2,FALSE),0)</f>
        <v>0</v>
      </c>
      <c r="AL272" s="215">
        <f>IFERROR(VLOOKUP(J272,Аркуш4!O:Q,3,FALSE),0)</f>
        <v>0</v>
      </c>
      <c r="AM272" s="349"/>
      <c r="AN272" s="349"/>
      <c r="AO272" s="350"/>
      <c r="AP272" s="351"/>
      <c r="AQ272" s="352"/>
      <c r="AR272" s="215">
        <f>IFERROR(VLOOKUP(J272,Аркуш4!H:M,3,FALSE),0)</f>
        <v>0</v>
      </c>
      <c r="AS272" s="215">
        <f>IFERROR(VLOOKUP(J272,Аркуш4!H:M,4,FALSE),0)</f>
        <v>0</v>
      </c>
      <c r="AT272" s="215">
        <f>IFERROR(VLOOKUP(J272,Аркуш4!H:M,5,FALSE),0)</f>
        <v>0</v>
      </c>
      <c r="AU272" s="215">
        <f t="shared" si="33"/>
        <v>0</v>
      </c>
      <c r="AV272" s="357">
        <f t="shared" si="9"/>
        <v>0</v>
      </c>
    </row>
    <row r="273" spans="1:48" ht="46.5" customHeight="1" outlineLevel="1" x14ac:dyDescent="0.2">
      <c r="A273" s="207"/>
      <c r="B273" s="208" t="s">
        <v>2666</v>
      </c>
      <c r="C273" s="211"/>
      <c r="D273" s="209">
        <f>VLOOKUP(J273,Аркуш4!Y:Z,2,FALSE)</f>
        <v>17</v>
      </c>
      <c r="E273" s="210">
        <f t="shared" si="0"/>
        <v>0.27616499999999999</v>
      </c>
      <c r="F273" s="211" t="s">
        <v>2624</v>
      </c>
      <c r="G273" s="211" t="s">
        <v>3844</v>
      </c>
      <c r="H273" s="211" t="s">
        <v>2538</v>
      </c>
      <c r="I273" s="211" t="s">
        <v>2667</v>
      </c>
      <c r="J273" s="213">
        <v>171833</v>
      </c>
      <c r="K273" s="213">
        <v>37</v>
      </c>
      <c r="L273" s="213">
        <v>473</v>
      </c>
      <c r="M273" s="216">
        <v>68065</v>
      </c>
      <c r="N273" s="213">
        <v>1</v>
      </c>
      <c r="O273" s="211" t="s">
        <v>3433</v>
      </c>
      <c r="P273" s="211"/>
      <c r="Q273" s="354">
        <f t="shared" si="1"/>
        <v>0</v>
      </c>
      <c r="R273" s="212">
        <f t="shared" si="2"/>
        <v>0</v>
      </c>
      <c r="S273" s="211"/>
      <c r="T273" s="211"/>
      <c r="U273" s="355"/>
      <c r="V273" s="211">
        <v>0</v>
      </c>
      <c r="W273" s="356"/>
      <c r="X273" s="214" t="s">
        <v>3564</v>
      </c>
      <c r="Y273" s="214" t="s">
        <v>3564</v>
      </c>
      <c r="Z273" s="214"/>
      <c r="AA273" s="215">
        <f>IFERROR(VLOOKUP(J273,Аркуш4!H:M,6,FALSE),0)</f>
        <v>3</v>
      </c>
      <c r="AB273" s="215" t="str">
        <f t="shared" si="37"/>
        <v/>
      </c>
      <c r="AC273" s="215">
        <v>1.6244999999999999E-2</v>
      </c>
      <c r="AD273" s="214"/>
      <c r="AE273" s="210">
        <f t="shared" si="4"/>
        <v>0.27616499999999999</v>
      </c>
      <c r="AF273" s="324"/>
      <c r="AG273" s="325"/>
      <c r="AH273" s="304" t="e">
        <v>#DIV/0!</v>
      </c>
      <c r="AI273" s="348"/>
      <c r="AJ273" s="306">
        <f t="shared" si="7"/>
        <v>0</v>
      </c>
      <c r="AK273" s="215">
        <f>IFERROR(VLOOKUP(J273,Аркуш4!O:Q,2,FALSE),0)</f>
        <v>0</v>
      </c>
      <c r="AL273" s="215">
        <f>IFERROR(VLOOKUP(J273,Аркуш4!O:Q,3,FALSE),0)</f>
        <v>0</v>
      </c>
      <c r="AM273" s="349"/>
      <c r="AN273" s="349"/>
      <c r="AO273" s="350"/>
      <c r="AP273" s="351"/>
      <c r="AQ273" s="352"/>
      <c r="AR273" s="215">
        <f>IFERROR(VLOOKUP(J273,Аркуш4!H:M,3,FALSE),0)</f>
        <v>0</v>
      </c>
      <c r="AS273" s="215">
        <f>IFERROR(VLOOKUP(J273,Аркуш4!H:M,4,FALSE),0)</f>
        <v>0</v>
      </c>
      <c r="AT273" s="215">
        <f>IFERROR(VLOOKUP(J273,Аркуш4!H:M,5,FALSE),0)</f>
        <v>0</v>
      </c>
      <c r="AU273" s="215">
        <f t="shared" si="33"/>
        <v>0</v>
      </c>
      <c r="AV273" s="357">
        <f t="shared" si="9"/>
        <v>4.8735000000000001E-2</v>
      </c>
    </row>
    <row r="274" spans="1:48" ht="46.5" customHeight="1" outlineLevel="1" x14ac:dyDescent="0.2">
      <c r="A274" s="207"/>
      <c r="B274" s="208" t="s">
        <v>2668</v>
      </c>
      <c r="C274" s="211"/>
      <c r="D274" s="209">
        <f>VLOOKUP(J274,Аркуш4!Y:Z,2,FALSE)</f>
        <v>88</v>
      </c>
      <c r="E274" s="210">
        <f t="shared" si="0"/>
        <v>1.0923879999999999</v>
      </c>
      <c r="F274" s="211"/>
      <c r="G274" s="211"/>
      <c r="H274" s="211" t="s">
        <v>2546</v>
      </c>
      <c r="I274" s="211" t="s">
        <v>2587</v>
      </c>
      <c r="J274" s="213">
        <v>171846</v>
      </c>
      <c r="K274" s="213">
        <v>23</v>
      </c>
      <c r="L274" s="213">
        <v>145</v>
      </c>
      <c r="M274" s="213">
        <v>64109</v>
      </c>
      <c r="N274" s="211"/>
      <c r="O274" s="211" t="s">
        <v>3433</v>
      </c>
      <c r="P274" s="211"/>
      <c r="Q274" s="354">
        <f t="shared" si="1"/>
        <v>0</v>
      </c>
      <c r="R274" s="212">
        <f t="shared" si="2"/>
        <v>0</v>
      </c>
      <c r="S274" s="211"/>
      <c r="T274" s="211"/>
      <c r="U274" s="355"/>
      <c r="V274" s="211">
        <v>13</v>
      </c>
      <c r="W274" s="356"/>
      <c r="X274" s="214" t="s">
        <v>3564</v>
      </c>
      <c r="Y274" s="214" t="s">
        <v>3564</v>
      </c>
      <c r="Z274" s="214"/>
      <c r="AA274" s="215">
        <f>IFERROR(VLOOKUP(J274,Аркуш4!H:M,6,FALSE),0)</f>
        <v>8</v>
      </c>
      <c r="AB274" s="215" t="str">
        <f t="shared" si="37"/>
        <v/>
      </c>
      <c r="AC274" s="215">
        <v>1.2413499999999999E-2</v>
      </c>
      <c r="AD274" s="214"/>
      <c r="AE274" s="210">
        <f t="shared" si="4"/>
        <v>1.0923879999999999</v>
      </c>
      <c r="AF274" s="324"/>
      <c r="AG274" s="325"/>
      <c r="AH274" s="304" t="e">
        <v>#DIV/0!</v>
      </c>
      <c r="AI274" s="348"/>
      <c r="AJ274" s="306">
        <f t="shared" si="7"/>
        <v>0</v>
      </c>
      <c r="AK274" s="215">
        <f>IFERROR(VLOOKUP(J274,Аркуш4!O:Q,2,FALSE),0)</f>
        <v>7</v>
      </c>
      <c r="AL274" s="215">
        <f>IFERROR(VLOOKUP(J274,Аркуш4!O:Q,3,FALSE),0)</f>
        <v>6</v>
      </c>
      <c r="AM274" s="349"/>
      <c r="AN274" s="349"/>
      <c r="AO274" s="350"/>
      <c r="AP274" s="351"/>
      <c r="AQ274" s="352"/>
      <c r="AR274" s="215">
        <f>IFERROR(VLOOKUP(J274,Аркуш4!H:M,3,FALSE),0)</f>
        <v>9</v>
      </c>
      <c r="AS274" s="215">
        <f>IFERROR(VLOOKUP(J274,Аркуш4!H:M,4,FALSE),0)</f>
        <v>3</v>
      </c>
      <c r="AT274" s="215">
        <f>IFERROR(VLOOKUP(J274,Аркуш4!H:M,5,FALSE),0)</f>
        <v>4</v>
      </c>
      <c r="AU274" s="215">
        <f t="shared" si="33"/>
        <v>0.2855105</v>
      </c>
      <c r="AV274" s="357">
        <f t="shared" si="9"/>
        <v>9.9307999999999994E-2</v>
      </c>
    </row>
    <row r="275" spans="1:48" ht="46.5" customHeight="1" outlineLevel="1" x14ac:dyDescent="0.2">
      <c r="A275" s="207"/>
      <c r="B275" s="208" t="s">
        <v>2669</v>
      </c>
      <c r="C275" s="211"/>
      <c r="D275" s="209">
        <f>VLOOKUP(J275,Аркуш4!Y:Z,2,FALSE)</f>
        <v>11</v>
      </c>
      <c r="E275" s="210">
        <f t="shared" si="0"/>
        <v>0.55862400000000001</v>
      </c>
      <c r="F275" s="211"/>
      <c r="G275" s="211"/>
      <c r="H275" s="211" t="s">
        <v>2546</v>
      </c>
      <c r="I275" s="211"/>
      <c r="J275" s="213">
        <v>172071</v>
      </c>
      <c r="K275" s="213">
        <v>18</v>
      </c>
      <c r="L275" s="213">
        <v>284</v>
      </c>
      <c r="M275" s="216">
        <v>68087</v>
      </c>
      <c r="N275" s="211"/>
      <c r="O275" s="211" t="s">
        <v>3433</v>
      </c>
      <c r="P275" s="211"/>
      <c r="Q275" s="354">
        <f t="shared" si="1"/>
        <v>0</v>
      </c>
      <c r="R275" s="212">
        <f t="shared" si="2"/>
        <v>0</v>
      </c>
      <c r="S275" s="211"/>
      <c r="T275" s="211"/>
      <c r="U275" s="355"/>
      <c r="V275" s="211">
        <v>0</v>
      </c>
      <c r="W275" s="356"/>
      <c r="X275" s="214" t="s">
        <v>3564</v>
      </c>
      <c r="Y275" s="214" t="s">
        <v>3564</v>
      </c>
      <c r="Z275" s="214"/>
      <c r="AA275" s="215">
        <f>IFERROR(VLOOKUP(J275,Аркуш4!H:M,6,FALSE),0)</f>
        <v>0</v>
      </c>
      <c r="AB275" s="215" t="str">
        <f t="shared" si="37"/>
        <v/>
      </c>
      <c r="AC275" s="215">
        <v>5.0784000000000003E-2</v>
      </c>
      <c r="AD275" s="214"/>
      <c r="AE275" s="210">
        <f t="shared" si="4"/>
        <v>0.55862400000000001</v>
      </c>
      <c r="AF275" s="324"/>
      <c r="AG275" s="325"/>
      <c r="AH275" s="304" t="e">
        <v>#DIV/0!</v>
      </c>
      <c r="AI275" s="348"/>
      <c r="AJ275" s="306">
        <f t="shared" si="7"/>
        <v>0</v>
      </c>
      <c r="AK275" s="215">
        <f>IFERROR(VLOOKUP(J275,Аркуш4!O:Q,2,FALSE),0)</f>
        <v>0</v>
      </c>
      <c r="AL275" s="215">
        <f>IFERROR(VLOOKUP(J275,Аркуш4!O:Q,3,FALSE),0)</f>
        <v>0</v>
      </c>
      <c r="AM275" s="349"/>
      <c r="AN275" s="349"/>
      <c r="AO275" s="350"/>
      <c r="AP275" s="351"/>
      <c r="AQ275" s="352"/>
      <c r="AR275" s="215">
        <f>IFERROR(VLOOKUP(J275,Аркуш4!H:M,3,FALSE),0)</f>
        <v>0</v>
      </c>
      <c r="AS275" s="215">
        <f>IFERROR(VLOOKUP(J275,Аркуш4!H:M,4,FALSE),0)</f>
        <v>0</v>
      </c>
      <c r="AT275" s="215">
        <f>IFERROR(VLOOKUP(J275,Аркуш4!H:M,5,FALSE),0)</f>
        <v>0</v>
      </c>
      <c r="AU275" s="215">
        <f t="shared" si="33"/>
        <v>0</v>
      </c>
      <c r="AV275" s="357">
        <f t="shared" si="9"/>
        <v>0</v>
      </c>
    </row>
    <row r="276" spans="1:48" ht="46.5" customHeight="1" outlineLevel="1" x14ac:dyDescent="0.2">
      <c r="A276" s="207"/>
      <c r="B276" s="208" t="s">
        <v>2670</v>
      </c>
      <c r="C276" s="211"/>
      <c r="D276" s="209">
        <f>VLOOKUP(J276,Аркуш4!Y:Z,2,FALSE)</f>
        <v>8</v>
      </c>
      <c r="E276" s="210">
        <f t="shared" si="0"/>
        <v>7.9768000000000006E-2</v>
      </c>
      <c r="F276" s="211"/>
      <c r="G276" s="211"/>
      <c r="H276" s="211" t="s">
        <v>2538</v>
      </c>
      <c r="I276" s="211" t="s">
        <v>2550</v>
      </c>
      <c r="J276" s="213">
        <v>172171</v>
      </c>
      <c r="K276" s="213">
        <v>23</v>
      </c>
      <c r="L276" s="213">
        <v>282</v>
      </c>
      <c r="M276" s="216">
        <v>68088</v>
      </c>
      <c r="N276" s="211"/>
      <c r="O276" s="211" t="s">
        <v>3433</v>
      </c>
      <c r="P276" s="211"/>
      <c r="Q276" s="354">
        <f t="shared" si="1"/>
        <v>0</v>
      </c>
      <c r="R276" s="212">
        <f t="shared" si="2"/>
        <v>0</v>
      </c>
      <c r="S276" s="211"/>
      <c r="T276" s="211"/>
      <c r="U276" s="355"/>
      <c r="V276" s="211">
        <v>0</v>
      </c>
      <c r="W276" s="356"/>
      <c r="X276" s="214" t="s">
        <v>3564</v>
      </c>
      <c r="Y276" s="214" t="s">
        <v>3564</v>
      </c>
      <c r="Z276" s="214"/>
      <c r="AA276" s="215">
        <f>IFERROR(VLOOKUP(J276,Аркуш4!H:M,6,FALSE),0)</f>
        <v>0</v>
      </c>
      <c r="AB276" s="215" t="str">
        <f t="shared" si="37"/>
        <v/>
      </c>
      <c r="AC276" s="215">
        <v>9.9710000000000007E-3</v>
      </c>
      <c r="AD276" s="214"/>
      <c r="AE276" s="210">
        <f t="shared" si="4"/>
        <v>7.9768000000000006E-2</v>
      </c>
      <c r="AF276" s="324"/>
      <c r="AG276" s="325"/>
      <c r="AH276" s="304" t="e">
        <v>#DIV/0!</v>
      </c>
      <c r="AI276" s="348"/>
      <c r="AJ276" s="306">
        <f t="shared" si="7"/>
        <v>0</v>
      </c>
      <c r="AK276" s="215">
        <f>IFERROR(VLOOKUP(J276,Аркуш4!O:Q,2,FALSE),0)</f>
        <v>0</v>
      </c>
      <c r="AL276" s="215">
        <f>IFERROR(VLOOKUP(J276,Аркуш4!O:Q,3,FALSE),0)</f>
        <v>0</v>
      </c>
      <c r="AM276" s="349"/>
      <c r="AN276" s="349"/>
      <c r="AO276" s="350"/>
      <c r="AP276" s="351"/>
      <c r="AQ276" s="352"/>
      <c r="AR276" s="215">
        <f>IFERROR(VLOOKUP(J276,Аркуш4!H:M,3,FALSE),0)</f>
        <v>0</v>
      </c>
      <c r="AS276" s="215">
        <f>IFERROR(VLOOKUP(J276,Аркуш4!H:M,4,FALSE),0)</f>
        <v>0</v>
      </c>
      <c r="AT276" s="215">
        <f>IFERROR(VLOOKUP(J276,Аркуш4!H:M,5,FALSE),0)</f>
        <v>0</v>
      </c>
      <c r="AU276" s="215">
        <f t="shared" si="33"/>
        <v>0</v>
      </c>
      <c r="AV276" s="357">
        <f t="shared" si="9"/>
        <v>0</v>
      </c>
    </row>
    <row r="277" spans="1:48" ht="46.5" customHeight="1" outlineLevel="1" x14ac:dyDescent="0.2">
      <c r="A277" s="207"/>
      <c r="B277" s="208" t="s">
        <v>2671</v>
      </c>
      <c r="C277" s="211"/>
      <c r="D277" s="209">
        <f>VLOOKUP(J277,Аркуш4!Y:Z,2,FALSE)</f>
        <v>5</v>
      </c>
      <c r="E277" s="210">
        <f t="shared" si="0"/>
        <v>7.0433750000000003E-2</v>
      </c>
      <c r="F277" s="211"/>
      <c r="G277" s="211"/>
      <c r="H277" s="211" t="s">
        <v>2538</v>
      </c>
      <c r="I277" s="211" t="s">
        <v>2550</v>
      </c>
      <c r="J277" s="213">
        <v>172174</v>
      </c>
      <c r="K277" s="213">
        <v>16</v>
      </c>
      <c r="L277" s="213">
        <v>291</v>
      </c>
      <c r="M277" s="216">
        <v>68091</v>
      </c>
      <c r="N277" s="211"/>
      <c r="O277" s="211" t="s">
        <v>3433</v>
      </c>
      <c r="P277" s="211"/>
      <c r="Q277" s="354">
        <f t="shared" si="1"/>
        <v>0</v>
      </c>
      <c r="R277" s="212">
        <f t="shared" si="2"/>
        <v>0</v>
      </c>
      <c r="S277" s="211"/>
      <c r="T277" s="211"/>
      <c r="U277" s="355"/>
      <c r="V277" s="211">
        <v>0</v>
      </c>
      <c r="W277" s="356"/>
      <c r="X277" s="214" t="s">
        <v>3564</v>
      </c>
      <c r="Y277" s="214" t="s">
        <v>3564</v>
      </c>
      <c r="Z277" s="214"/>
      <c r="AA277" s="215">
        <f>IFERROR(VLOOKUP(J277,Аркуш4!H:M,6,FALSE),0)</f>
        <v>0</v>
      </c>
      <c r="AB277" s="215" t="str">
        <f t="shared" si="37"/>
        <v/>
      </c>
      <c r="AC277" s="215">
        <v>1.408675E-2</v>
      </c>
      <c r="AD277" s="214"/>
      <c r="AE277" s="210">
        <f t="shared" si="4"/>
        <v>7.0433750000000003E-2</v>
      </c>
      <c r="AF277" s="324"/>
      <c r="AG277" s="325"/>
      <c r="AH277" s="304" t="e">
        <v>#DIV/0!</v>
      </c>
      <c r="AI277" s="348"/>
      <c r="AJ277" s="306">
        <f t="shared" si="7"/>
        <v>0</v>
      </c>
      <c r="AK277" s="215">
        <f>IFERROR(VLOOKUP(J277,Аркуш4!O:Q,2,FALSE),0)</f>
        <v>0</v>
      </c>
      <c r="AL277" s="215">
        <f>IFERROR(VLOOKUP(J277,Аркуш4!O:Q,3,FALSE),0)</f>
        <v>0</v>
      </c>
      <c r="AM277" s="349"/>
      <c r="AN277" s="349"/>
      <c r="AO277" s="350"/>
      <c r="AP277" s="351"/>
      <c r="AQ277" s="352"/>
      <c r="AR277" s="215">
        <f>IFERROR(VLOOKUP(J277,Аркуш4!H:M,3,FALSE),0)</f>
        <v>0</v>
      </c>
      <c r="AS277" s="215">
        <f>IFERROR(VLOOKUP(J277,Аркуш4!H:M,4,FALSE),0)</f>
        <v>0</v>
      </c>
      <c r="AT277" s="215">
        <f>IFERROR(VLOOKUP(J277,Аркуш4!H:M,5,FALSE),0)</f>
        <v>0</v>
      </c>
      <c r="AU277" s="215">
        <f t="shared" si="33"/>
        <v>0</v>
      </c>
      <c r="AV277" s="357">
        <f t="shared" si="9"/>
        <v>0</v>
      </c>
    </row>
    <row r="278" spans="1:48" ht="46.5" customHeight="1" outlineLevel="1" x14ac:dyDescent="0.2">
      <c r="A278" s="207"/>
      <c r="B278" s="208" t="s">
        <v>2672</v>
      </c>
      <c r="C278" s="211"/>
      <c r="D278" s="209">
        <f>VLOOKUP(J278,Аркуш4!Y:Z,2,FALSE)</f>
        <v>12</v>
      </c>
      <c r="E278" s="210">
        <f t="shared" si="0"/>
        <v>8.9099999999999999E-2</v>
      </c>
      <c r="F278" s="211"/>
      <c r="G278" s="211"/>
      <c r="H278" s="211" t="s">
        <v>2538</v>
      </c>
      <c r="I278" s="211"/>
      <c r="J278" s="213">
        <v>172180</v>
      </c>
      <c r="K278" s="213">
        <v>19</v>
      </c>
      <c r="L278" s="213">
        <v>117</v>
      </c>
      <c r="M278" s="211" t="s">
        <v>1889</v>
      </c>
      <c r="N278" s="211"/>
      <c r="O278" s="211" t="s">
        <v>3433</v>
      </c>
      <c r="P278" s="211"/>
      <c r="Q278" s="354">
        <f t="shared" si="1"/>
        <v>0</v>
      </c>
      <c r="R278" s="212">
        <f t="shared" si="2"/>
        <v>0</v>
      </c>
      <c r="S278" s="211"/>
      <c r="T278" s="211"/>
      <c r="U278" s="355"/>
      <c r="V278" s="211">
        <v>0</v>
      </c>
      <c r="W278" s="356"/>
      <c r="X278" s="214" t="s">
        <v>3564</v>
      </c>
      <c r="Y278" s="214" t="s">
        <v>3564</v>
      </c>
      <c r="Z278" s="214"/>
      <c r="AA278" s="215">
        <f>IFERROR(VLOOKUP(J278,Аркуш4!H:M,6,FALSE),0)</f>
        <v>0</v>
      </c>
      <c r="AB278" s="215" t="str">
        <f t="shared" si="37"/>
        <v/>
      </c>
      <c r="AC278" s="215">
        <v>7.4250000000000002E-3</v>
      </c>
      <c r="AD278" s="214"/>
      <c r="AE278" s="210">
        <f t="shared" si="4"/>
        <v>8.9099999999999999E-2</v>
      </c>
      <c r="AF278" s="324"/>
      <c r="AG278" s="325"/>
      <c r="AH278" s="304" t="e">
        <v>#DIV/0!</v>
      </c>
      <c r="AI278" s="348"/>
      <c r="AJ278" s="306">
        <f t="shared" si="7"/>
        <v>0</v>
      </c>
      <c r="AK278" s="215">
        <f>IFERROR(VLOOKUP(J278,Аркуш4!O:Q,2,FALSE),0)</f>
        <v>0</v>
      </c>
      <c r="AL278" s="215">
        <f>IFERROR(VLOOKUP(J278,Аркуш4!O:Q,3,FALSE),0)</f>
        <v>0</v>
      </c>
      <c r="AM278" s="349"/>
      <c r="AN278" s="349"/>
      <c r="AO278" s="350"/>
      <c r="AP278" s="351"/>
      <c r="AQ278" s="352"/>
      <c r="AR278" s="215">
        <f>IFERROR(VLOOKUP(J278,Аркуш4!H:M,3,FALSE),0)</f>
        <v>0</v>
      </c>
      <c r="AS278" s="215">
        <f>IFERROR(VLOOKUP(J278,Аркуш4!H:M,4,FALSE),0)</f>
        <v>0</v>
      </c>
      <c r="AT278" s="215">
        <f>IFERROR(VLOOKUP(J278,Аркуш4!H:M,5,FALSE),0)</f>
        <v>0</v>
      </c>
      <c r="AU278" s="215">
        <f t="shared" si="33"/>
        <v>0</v>
      </c>
      <c r="AV278" s="357">
        <f t="shared" si="9"/>
        <v>0</v>
      </c>
    </row>
    <row r="279" spans="1:48" ht="46.5" customHeight="1" outlineLevel="1" x14ac:dyDescent="0.2">
      <c r="A279" s="207"/>
      <c r="B279" s="208" t="s">
        <v>2673</v>
      </c>
      <c r="C279" s="211"/>
      <c r="D279" s="209">
        <f>VLOOKUP(J279,Аркуш4!Y:Z,2,FALSE)</f>
        <v>10</v>
      </c>
      <c r="E279" s="210">
        <f t="shared" si="0"/>
        <v>0.15959999999999999</v>
      </c>
      <c r="F279" s="211"/>
      <c r="G279" s="211"/>
      <c r="H279" s="211" t="s">
        <v>2538</v>
      </c>
      <c r="I279" s="211"/>
      <c r="J279" s="213">
        <v>172181</v>
      </c>
      <c r="K279" s="213">
        <v>23</v>
      </c>
      <c r="L279" s="213">
        <v>170</v>
      </c>
      <c r="M279" s="216">
        <v>68100</v>
      </c>
      <c r="N279" s="211"/>
      <c r="O279" s="211" t="s">
        <v>3433</v>
      </c>
      <c r="P279" s="211"/>
      <c r="Q279" s="354">
        <f t="shared" si="1"/>
        <v>0</v>
      </c>
      <c r="R279" s="212">
        <f t="shared" si="2"/>
        <v>0</v>
      </c>
      <c r="S279" s="211"/>
      <c r="T279" s="211"/>
      <c r="U279" s="355"/>
      <c r="V279" s="211">
        <v>0</v>
      </c>
      <c r="W279" s="356"/>
      <c r="X279" s="214" t="s">
        <v>3564</v>
      </c>
      <c r="Y279" s="214" t="s">
        <v>3564</v>
      </c>
      <c r="Z279" s="214"/>
      <c r="AA279" s="215">
        <f>IFERROR(VLOOKUP(J279,Аркуш4!H:M,6,FALSE),0)</f>
        <v>0</v>
      </c>
      <c r="AB279" s="215" t="str">
        <f t="shared" si="37"/>
        <v/>
      </c>
      <c r="AC279" s="215">
        <v>1.5959999999999998E-2</v>
      </c>
      <c r="AD279" s="214"/>
      <c r="AE279" s="210">
        <f t="shared" si="4"/>
        <v>0.15959999999999999</v>
      </c>
      <c r="AF279" s="324"/>
      <c r="AG279" s="325"/>
      <c r="AH279" s="304" t="e">
        <v>#DIV/0!</v>
      </c>
      <c r="AI279" s="348"/>
      <c r="AJ279" s="306">
        <f t="shared" si="7"/>
        <v>0</v>
      </c>
      <c r="AK279" s="215">
        <f>IFERROR(VLOOKUP(J279,Аркуш4!O:Q,2,FALSE),0)</f>
        <v>0</v>
      </c>
      <c r="AL279" s="215">
        <f>IFERROR(VLOOKUP(J279,Аркуш4!O:Q,3,FALSE),0)</f>
        <v>0</v>
      </c>
      <c r="AM279" s="349"/>
      <c r="AN279" s="349"/>
      <c r="AO279" s="350"/>
      <c r="AP279" s="351"/>
      <c r="AQ279" s="352"/>
      <c r="AR279" s="215">
        <f>IFERROR(VLOOKUP(J279,Аркуш4!H:M,3,FALSE),0)</f>
        <v>0</v>
      </c>
      <c r="AS279" s="215">
        <f>IFERROR(VLOOKUP(J279,Аркуш4!H:M,4,FALSE),0)</f>
        <v>0</v>
      </c>
      <c r="AT279" s="215">
        <f>IFERROR(VLOOKUP(J279,Аркуш4!H:M,5,FALSE),0)</f>
        <v>0</v>
      </c>
      <c r="AU279" s="215">
        <f t="shared" si="33"/>
        <v>0</v>
      </c>
      <c r="AV279" s="357">
        <f t="shared" si="9"/>
        <v>0</v>
      </c>
    </row>
    <row r="280" spans="1:48" ht="46.5" customHeight="1" outlineLevel="1" x14ac:dyDescent="0.2">
      <c r="A280" s="207"/>
      <c r="B280" s="208" t="s">
        <v>2674</v>
      </c>
      <c r="C280" s="211"/>
      <c r="D280" s="209">
        <f>VLOOKUP(J280,Аркуш4!Y:Z,2,FALSE)</f>
        <v>24</v>
      </c>
      <c r="E280" s="210">
        <f t="shared" si="0"/>
        <v>0.22440000000000002</v>
      </c>
      <c r="F280" s="211"/>
      <c r="G280" s="211"/>
      <c r="H280" s="211" t="s">
        <v>2546</v>
      </c>
      <c r="I280" s="211"/>
      <c r="J280" s="213">
        <v>172182</v>
      </c>
      <c r="K280" s="213">
        <v>23</v>
      </c>
      <c r="L280" s="213">
        <v>212</v>
      </c>
      <c r="M280" s="216">
        <v>68103</v>
      </c>
      <c r="N280" s="211"/>
      <c r="O280" s="211" t="s">
        <v>3433</v>
      </c>
      <c r="P280" s="211"/>
      <c r="Q280" s="354">
        <f t="shared" si="1"/>
        <v>0</v>
      </c>
      <c r="R280" s="212">
        <f t="shared" si="2"/>
        <v>0</v>
      </c>
      <c r="S280" s="211"/>
      <c r="T280" s="211"/>
      <c r="U280" s="355"/>
      <c r="V280" s="211">
        <v>0</v>
      </c>
      <c r="W280" s="356"/>
      <c r="X280" s="214" t="s">
        <v>3564</v>
      </c>
      <c r="Y280" s="214" t="s">
        <v>3564</v>
      </c>
      <c r="Z280" s="214"/>
      <c r="AA280" s="215">
        <f>IFERROR(VLOOKUP(J280,Аркуш4!H:M,6,FALSE),0)</f>
        <v>0</v>
      </c>
      <c r="AB280" s="215" t="str">
        <f t="shared" si="37"/>
        <v/>
      </c>
      <c r="AC280" s="215">
        <v>9.3500000000000007E-3</v>
      </c>
      <c r="AD280" s="214"/>
      <c r="AE280" s="210">
        <f t="shared" si="4"/>
        <v>0.22440000000000002</v>
      </c>
      <c r="AF280" s="324"/>
      <c r="AG280" s="325"/>
      <c r="AH280" s="304" t="e">
        <v>#DIV/0!</v>
      </c>
      <c r="AI280" s="348"/>
      <c r="AJ280" s="306">
        <f t="shared" si="7"/>
        <v>0</v>
      </c>
      <c r="AK280" s="215">
        <f>IFERROR(VLOOKUP(J280,Аркуш4!O:Q,2,FALSE),0)</f>
        <v>0</v>
      </c>
      <c r="AL280" s="215">
        <f>IFERROR(VLOOKUP(J280,Аркуш4!O:Q,3,FALSE),0)</f>
        <v>0</v>
      </c>
      <c r="AM280" s="349"/>
      <c r="AN280" s="349"/>
      <c r="AO280" s="350"/>
      <c r="AP280" s="351"/>
      <c r="AQ280" s="352"/>
      <c r="AR280" s="215">
        <f>IFERROR(VLOOKUP(J280,Аркуш4!H:M,3,FALSE),0)</f>
        <v>0</v>
      </c>
      <c r="AS280" s="215">
        <f>IFERROR(VLOOKUP(J280,Аркуш4!H:M,4,FALSE),0)</f>
        <v>0</v>
      </c>
      <c r="AT280" s="215">
        <f>IFERROR(VLOOKUP(J280,Аркуш4!H:M,5,FALSE),0)</f>
        <v>0</v>
      </c>
      <c r="AU280" s="215">
        <f t="shared" si="33"/>
        <v>0</v>
      </c>
      <c r="AV280" s="357">
        <f t="shared" si="9"/>
        <v>0</v>
      </c>
    </row>
    <row r="281" spans="1:48" ht="46.5" customHeight="1" outlineLevel="1" x14ac:dyDescent="0.2">
      <c r="A281" s="207"/>
      <c r="B281" s="208" t="s">
        <v>2675</v>
      </c>
      <c r="C281" s="211"/>
      <c r="D281" s="209">
        <f>VLOOKUP(J281,Аркуш4!Y:Z,2,FALSE)</f>
        <v>5</v>
      </c>
      <c r="E281" s="210">
        <f t="shared" si="0"/>
        <v>0.30399999999999999</v>
      </c>
      <c r="F281" s="211"/>
      <c r="G281" s="211"/>
      <c r="H281" s="211" t="s">
        <v>2546</v>
      </c>
      <c r="I281" s="211" t="s">
        <v>2587</v>
      </c>
      <c r="J281" s="213">
        <v>172186</v>
      </c>
      <c r="K281" s="213">
        <v>19</v>
      </c>
      <c r="L281" s="213">
        <v>578</v>
      </c>
      <c r="M281" s="216">
        <v>65115</v>
      </c>
      <c r="N281" s="211"/>
      <c r="O281" s="211" t="s">
        <v>3433</v>
      </c>
      <c r="P281" s="211"/>
      <c r="Q281" s="354">
        <f t="shared" si="1"/>
        <v>0</v>
      </c>
      <c r="R281" s="212">
        <f t="shared" si="2"/>
        <v>0</v>
      </c>
      <c r="S281" s="211"/>
      <c r="T281" s="211"/>
      <c r="U281" s="355"/>
      <c r="V281" s="211">
        <v>0</v>
      </c>
      <c r="W281" s="356"/>
      <c r="X281" s="214" t="s">
        <v>3564</v>
      </c>
      <c r="Y281" s="214" t="s">
        <v>3564</v>
      </c>
      <c r="Z281" s="214"/>
      <c r="AA281" s="215">
        <f>IFERROR(VLOOKUP(J281,Аркуш4!H:M,6,FALSE),0)</f>
        <v>0</v>
      </c>
      <c r="AB281" s="215" t="str">
        <f t="shared" si="37"/>
        <v/>
      </c>
      <c r="AC281" s="215">
        <v>6.08E-2</v>
      </c>
      <c r="AD281" s="214"/>
      <c r="AE281" s="210">
        <f t="shared" si="4"/>
        <v>0.30399999999999999</v>
      </c>
      <c r="AF281" s="324"/>
      <c r="AG281" s="325"/>
      <c r="AH281" s="304" t="e">
        <v>#DIV/0!</v>
      </c>
      <c r="AI281" s="348"/>
      <c r="AJ281" s="306">
        <f t="shared" si="7"/>
        <v>0</v>
      </c>
      <c r="AK281" s="215">
        <f>IFERROR(VLOOKUP(J281,Аркуш4!O:Q,2,FALSE),0)</f>
        <v>0</v>
      </c>
      <c r="AL281" s="215">
        <f>IFERROR(VLOOKUP(J281,Аркуш4!O:Q,3,FALSE),0)</f>
        <v>0</v>
      </c>
      <c r="AM281" s="349"/>
      <c r="AN281" s="349"/>
      <c r="AO281" s="350"/>
      <c r="AP281" s="351"/>
      <c r="AQ281" s="352"/>
      <c r="AR281" s="215">
        <f>IFERROR(VLOOKUP(J281,Аркуш4!H:M,3,FALSE),0)</f>
        <v>0</v>
      </c>
      <c r="AS281" s="215">
        <f>IFERROR(VLOOKUP(J281,Аркуш4!H:M,4,FALSE),0)</f>
        <v>0</v>
      </c>
      <c r="AT281" s="215">
        <f>IFERROR(VLOOKUP(J281,Аркуш4!H:M,5,FALSE),0)</f>
        <v>0</v>
      </c>
      <c r="AU281" s="215">
        <f t="shared" si="33"/>
        <v>0</v>
      </c>
      <c r="AV281" s="357">
        <f t="shared" si="9"/>
        <v>0</v>
      </c>
    </row>
    <row r="282" spans="1:48" ht="46.5" customHeight="1" outlineLevel="1" x14ac:dyDescent="0.2">
      <c r="A282" s="207"/>
      <c r="B282" s="208" t="s">
        <v>2676</v>
      </c>
      <c r="C282" s="211"/>
      <c r="D282" s="209">
        <f>VLOOKUP(J282,Аркуш4!Y:Z,2,FALSE)</f>
        <v>4</v>
      </c>
      <c r="E282" s="210">
        <f t="shared" si="0"/>
        <v>0</v>
      </c>
      <c r="F282" s="211"/>
      <c r="G282" s="211"/>
      <c r="H282" s="211" t="s">
        <v>2538</v>
      </c>
      <c r="I282" s="211" t="s">
        <v>2677</v>
      </c>
      <c r="J282" s="213">
        <v>172054</v>
      </c>
      <c r="K282" s="213">
        <v>18</v>
      </c>
      <c r="L282" s="213">
        <v>129</v>
      </c>
      <c r="M282" s="216">
        <v>62130</v>
      </c>
      <c r="N282" s="211"/>
      <c r="O282" s="211" t="s">
        <v>3433</v>
      </c>
      <c r="P282" s="211"/>
      <c r="Q282" s="354">
        <f t="shared" si="1"/>
        <v>0</v>
      </c>
      <c r="R282" s="212">
        <f t="shared" si="2"/>
        <v>0</v>
      </c>
      <c r="S282" s="211"/>
      <c r="T282" s="211"/>
      <c r="U282" s="355"/>
      <c r="V282" s="211">
        <v>0</v>
      </c>
      <c r="W282" s="356"/>
      <c r="X282" s="214" t="s">
        <v>3564</v>
      </c>
      <c r="Y282" s="214" t="s">
        <v>3564</v>
      </c>
      <c r="Z282" s="214"/>
      <c r="AA282" s="215">
        <f>IFERROR(VLOOKUP(J282,Аркуш4!H:M,6,FALSE),0)</f>
        <v>2</v>
      </c>
      <c r="AB282" s="215" t="str">
        <f t="shared" si="37"/>
        <v/>
      </c>
      <c r="AC282" s="215"/>
      <c r="AD282" s="214"/>
      <c r="AE282" s="210">
        <f t="shared" si="4"/>
        <v>0</v>
      </c>
      <c r="AF282" s="324"/>
      <c r="AG282" s="325"/>
      <c r="AH282" s="304" t="e">
        <v>#DIV/0!</v>
      </c>
      <c r="AI282" s="348"/>
      <c r="AJ282" s="306">
        <f t="shared" si="7"/>
        <v>0</v>
      </c>
      <c r="AK282" s="215">
        <f>IFERROR(VLOOKUP(J282,Аркуш4!O:Q,2,FALSE),0)</f>
        <v>0</v>
      </c>
      <c r="AL282" s="215">
        <f>IFERROR(VLOOKUP(J282,Аркуш4!O:Q,3,FALSE),0)</f>
        <v>0</v>
      </c>
      <c r="AM282" s="349"/>
      <c r="AN282" s="349"/>
      <c r="AO282" s="350"/>
      <c r="AP282" s="351"/>
      <c r="AQ282" s="352"/>
      <c r="AR282" s="215">
        <f>IFERROR(VLOOKUP(J282,Аркуш4!H:M,3,FALSE),0)</f>
        <v>0</v>
      </c>
      <c r="AS282" s="215">
        <f>IFERROR(VLOOKUP(J282,Аркуш4!H:M,4,FALSE),0)</f>
        <v>0</v>
      </c>
      <c r="AT282" s="215">
        <f>IFERROR(VLOOKUP(J282,Аркуш4!H:M,5,FALSE),0)</f>
        <v>1</v>
      </c>
      <c r="AU282" s="215">
        <f t="shared" si="33"/>
        <v>0</v>
      </c>
      <c r="AV282" s="357">
        <f t="shared" si="9"/>
        <v>0</v>
      </c>
    </row>
    <row r="283" spans="1:48" ht="46.5" customHeight="1" outlineLevel="1" x14ac:dyDescent="0.2">
      <c r="A283" s="207"/>
      <c r="B283" s="208" t="s">
        <v>2678</v>
      </c>
      <c r="C283" s="211"/>
      <c r="D283" s="209">
        <f>VLOOKUP(J283,Аркуш4!Y:Z,2,FALSE)</f>
        <v>23</v>
      </c>
      <c r="E283" s="210">
        <f t="shared" si="0"/>
        <v>0.13248000000000001</v>
      </c>
      <c r="F283" s="211"/>
      <c r="G283" s="211"/>
      <c r="H283" s="211" t="s">
        <v>2538</v>
      </c>
      <c r="I283" s="211"/>
      <c r="J283" s="213">
        <v>172097</v>
      </c>
      <c r="K283" s="213">
        <v>-8</v>
      </c>
      <c r="L283" s="213">
        <v>-32</v>
      </c>
      <c r="M283" s="211" t="s">
        <v>487</v>
      </c>
      <c r="N283" s="211"/>
      <c r="O283" s="211" t="s">
        <v>3433</v>
      </c>
      <c r="P283" s="211"/>
      <c r="Q283" s="354">
        <f t="shared" si="1"/>
        <v>0</v>
      </c>
      <c r="R283" s="212">
        <f t="shared" si="2"/>
        <v>0</v>
      </c>
      <c r="S283" s="211"/>
      <c r="T283" s="211"/>
      <c r="U283" s="355"/>
      <c r="V283" s="211">
        <v>0</v>
      </c>
      <c r="W283" s="356"/>
      <c r="X283" s="214" t="s">
        <v>3564</v>
      </c>
      <c r="Y283" s="214" t="s">
        <v>3564</v>
      </c>
      <c r="Z283" s="214"/>
      <c r="AA283" s="215">
        <f>IFERROR(VLOOKUP(J283,Аркуш4!H:M,6,FALSE),0)</f>
        <v>0</v>
      </c>
      <c r="AB283" s="215" t="str">
        <f t="shared" si="37"/>
        <v/>
      </c>
      <c r="AC283" s="215">
        <v>5.7600000000000004E-3</v>
      </c>
      <c r="AD283" s="214"/>
      <c r="AE283" s="210">
        <f t="shared" si="4"/>
        <v>0.13248000000000001</v>
      </c>
      <c r="AF283" s="324"/>
      <c r="AG283" s="325"/>
      <c r="AH283" s="304" t="e">
        <v>#DIV/0!</v>
      </c>
      <c r="AI283" s="348"/>
      <c r="AJ283" s="306">
        <f t="shared" si="7"/>
        <v>0</v>
      </c>
      <c r="AK283" s="215">
        <f>IFERROR(VLOOKUP(J283,Аркуш4!O:Q,2,FALSE),0)</f>
        <v>0</v>
      </c>
      <c r="AL283" s="215">
        <f>IFERROR(VLOOKUP(J283,Аркуш4!O:Q,3,FALSE),0)</f>
        <v>0</v>
      </c>
      <c r="AM283" s="349"/>
      <c r="AN283" s="349"/>
      <c r="AO283" s="350"/>
      <c r="AP283" s="351"/>
      <c r="AQ283" s="352"/>
      <c r="AR283" s="215">
        <f>IFERROR(VLOOKUP(J283,Аркуш4!H:M,3,FALSE),0)</f>
        <v>0</v>
      </c>
      <c r="AS283" s="215">
        <f>IFERROR(VLOOKUP(J283,Аркуш4!H:M,4,FALSE),0)</f>
        <v>0</v>
      </c>
      <c r="AT283" s="215">
        <f>IFERROR(VLOOKUP(J283,Аркуш4!H:M,5,FALSE),0)</f>
        <v>0</v>
      </c>
      <c r="AU283" s="215">
        <f t="shared" si="33"/>
        <v>0</v>
      </c>
      <c r="AV283" s="357">
        <f t="shared" si="9"/>
        <v>0</v>
      </c>
    </row>
    <row r="284" spans="1:48" ht="46.5" customHeight="1" outlineLevel="1" x14ac:dyDescent="0.2">
      <c r="A284" s="207"/>
      <c r="B284" s="208" t="s">
        <v>2679</v>
      </c>
      <c r="C284" s="211"/>
      <c r="D284" s="209">
        <f>VLOOKUP(J284,Аркуш4!Y:Z,2,FALSE)</f>
        <v>11</v>
      </c>
      <c r="E284" s="210">
        <f t="shared" si="0"/>
        <v>3.168E-2</v>
      </c>
      <c r="F284" s="211"/>
      <c r="G284" s="211"/>
      <c r="H284" s="211" t="s">
        <v>2538</v>
      </c>
      <c r="I284" s="211" t="s">
        <v>2587</v>
      </c>
      <c r="J284" s="213">
        <v>172120</v>
      </c>
      <c r="K284" s="213">
        <v>40</v>
      </c>
      <c r="L284" s="213">
        <v>70</v>
      </c>
      <c r="M284" s="211" t="s">
        <v>386</v>
      </c>
      <c r="N284" s="211"/>
      <c r="O284" s="211" t="s">
        <v>3433</v>
      </c>
      <c r="P284" s="211"/>
      <c r="Q284" s="354">
        <f t="shared" si="1"/>
        <v>0</v>
      </c>
      <c r="R284" s="212">
        <f t="shared" si="2"/>
        <v>0</v>
      </c>
      <c r="S284" s="211"/>
      <c r="T284" s="211"/>
      <c r="U284" s="355"/>
      <c r="V284" s="211">
        <v>0</v>
      </c>
      <c r="W284" s="356"/>
      <c r="X284" s="214" t="s">
        <v>3564</v>
      </c>
      <c r="Y284" s="214" t="s">
        <v>3564</v>
      </c>
      <c r="Z284" s="214"/>
      <c r="AA284" s="215">
        <f>IFERROR(VLOOKUP(J284,Аркуш4!H:M,6,FALSE),0)</f>
        <v>1</v>
      </c>
      <c r="AB284" s="215" t="str">
        <f t="shared" si="37"/>
        <v/>
      </c>
      <c r="AC284" s="215">
        <v>2.8800000000000002E-3</v>
      </c>
      <c r="AD284" s="214"/>
      <c r="AE284" s="210">
        <f t="shared" si="4"/>
        <v>3.168E-2</v>
      </c>
      <c r="AF284" s="324"/>
      <c r="AG284" s="325"/>
      <c r="AH284" s="304" t="e">
        <v>#DIV/0!</v>
      </c>
      <c r="AI284" s="348"/>
      <c r="AJ284" s="306">
        <f t="shared" si="7"/>
        <v>0</v>
      </c>
      <c r="AK284" s="215">
        <f>IFERROR(VLOOKUP(J284,Аркуш4!O:Q,2,FALSE),0)</f>
        <v>0</v>
      </c>
      <c r="AL284" s="215">
        <f>IFERROR(VLOOKUP(J284,Аркуш4!O:Q,3,FALSE),0)</f>
        <v>0</v>
      </c>
      <c r="AM284" s="349"/>
      <c r="AN284" s="349"/>
      <c r="AO284" s="350"/>
      <c r="AP284" s="351"/>
      <c r="AQ284" s="352"/>
      <c r="AR284" s="215">
        <f>IFERROR(VLOOKUP(J284,Аркуш4!H:M,3,FALSE),0)</f>
        <v>0</v>
      </c>
      <c r="AS284" s="215">
        <f>IFERROR(VLOOKUP(J284,Аркуш4!H:M,4,FALSE),0)</f>
        <v>0</v>
      </c>
      <c r="AT284" s="215">
        <f>IFERROR(VLOOKUP(J284,Аркуш4!H:M,5,FALSE),0)</f>
        <v>0</v>
      </c>
      <c r="AU284" s="215">
        <f t="shared" si="33"/>
        <v>0</v>
      </c>
      <c r="AV284" s="357">
        <f t="shared" si="9"/>
        <v>2.8800000000000002E-3</v>
      </c>
    </row>
    <row r="285" spans="1:48" ht="46.5" customHeight="1" outlineLevel="1" x14ac:dyDescent="0.2">
      <c r="A285" s="207"/>
      <c r="B285" s="208" t="s">
        <v>2680</v>
      </c>
      <c r="C285" s="211"/>
      <c r="D285" s="209">
        <f>VLOOKUP(J285,Аркуш4!Y:Z,2,FALSE)</f>
        <v>3</v>
      </c>
      <c r="E285" s="210">
        <f t="shared" si="0"/>
        <v>0</v>
      </c>
      <c r="F285" s="211"/>
      <c r="G285" s="211"/>
      <c r="H285" s="211" t="s">
        <v>2546</v>
      </c>
      <c r="I285" s="211" t="s">
        <v>2626</v>
      </c>
      <c r="J285" s="213">
        <v>172121</v>
      </c>
      <c r="K285" s="213">
        <v>16</v>
      </c>
      <c r="L285" s="213">
        <v>101</v>
      </c>
      <c r="M285" s="211" t="s">
        <v>356</v>
      </c>
      <c r="N285" s="211"/>
      <c r="O285" s="211" t="s">
        <v>3433</v>
      </c>
      <c r="P285" s="211"/>
      <c r="Q285" s="354">
        <f t="shared" si="1"/>
        <v>0</v>
      </c>
      <c r="R285" s="212">
        <f t="shared" si="2"/>
        <v>0</v>
      </c>
      <c r="S285" s="211"/>
      <c r="T285" s="211"/>
      <c r="U285" s="355"/>
      <c r="V285" s="211">
        <v>0</v>
      </c>
      <c r="W285" s="356"/>
      <c r="X285" s="214" t="s">
        <v>3564</v>
      </c>
      <c r="Y285" s="214" t="s">
        <v>3564</v>
      </c>
      <c r="Z285" s="214"/>
      <c r="AA285" s="215">
        <f>IFERROR(VLOOKUP(J285,Аркуш4!H:M,6,FALSE),0)</f>
        <v>0</v>
      </c>
      <c r="AB285" s="215" t="str">
        <f t="shared" si="37"/>
        <v/>
      </c>
      <c r="AC285" s="215"/>
      <c r="AD285" s="214"/>
      <c r="AE285" s="210">
        <f t="shared" si="4"/>
        <v>0</v>
      </c>
      <c r="AF285" s="324"/>
      <c r="AG285" s="325"/>
      <c r="AH285" s="304" t="e">
        <v>#DIV/0!</v>
      </c>
      <c r="AI285" s="348"/>
      <c r="AJ285" s="306">
        <f t="shared" si="7"/>
        <v>0</v>
      </c>
      <c r="AK285" s="215">
        <f>IFERROR(VLOOKUP(J285,Аркуш4!O:Q,2,FALSE),0)</f>
        <v>0</v>
      </c>
      <c r="AL285" s="215">
        <f>IFERROR(VLOOKUP(J285,Аркуш4!O:Q,3,FALSE),0)</f>
        <v>0</v>
      </c>
      <c r="AM285" s="349"/>
      <c r="AN285" s="349"/>
      <c r="AO285" s="350"/>
      <c r="AP285" s="351"/>
      <c r="AQ285" s="352"/>
      <c r="AR285" s="215">
        <f>IFERROR(VLOOKUP(J285,Аркуш4!H:M,3,FALSE),0)</f>
        <v>0</v>
      </c>
      <c r="AS285" s="215">
        <f>IFERROR(VLOOKUP(J285,Аркуш4!H:M,4,FALSE),0)</f>
        <v>0</v>
      </c>
      <c r="AT285" s="215">
        <f>IFERROR(VLOOKUP(J285,Аркуш4!H:M,5,FALSE),0)</f>
        <v>0</v>
      </c>
      <c r="AU285" s="215">
        <f t="shared" si="33"/>
        <v>0</v>
      </c>
      <c r="AV285" s="357">
        <f t="shared" si="9"/>
        <v>0</v>
      </c>
    </row>
    <row r="286" spans="1:48" ht="46.5" customHeight="1" outlineLevel="1" x14ac:dyDescent="0.2">
      <c r="A286" s="207"/>
      <c r="B286" s="208" t="s">
        <v>2681</v>
      </c>
      <c r="C286" s="211"/>
      <c r="D286" s="209">
        <f>VLOOKUP(J286,Аркуш4!Y:Z,2,FALSE)</f>
        <v>2</v>
      </c>
      <c r="E286" s="210">
        <f t="shared" si="0"/>
        <v>0</v>
      </c>
      <c r="F286" s="211"/>
      <c r="G286" s="211"/>
      <c r="H286" s="211" t="s">
        <v>2546</v>
      </c>
      <c r="I286" s="211"/>
      <c r="J286" s="213">
        <v>172123</v>
      </c>
      <c r="K286" s="213">
        <v>37</v>
      </c>
      <c r="L286" s="213">
        <v>93</v>
      </c>
      <c r="M286" s="211" t="s">
        <v>353</v>
      </c>
      <c r="N286" s="211"/>
      <c r="O286" s="211" t="s">
        <v>3433</v>
      </c>
      <c r="P286" s="211"/>
      <c r="Q286" s="354">
        <f t="shared" si="1"/>
        <v>0</v>
      </c>
      <c r="R286" s="212">
        <f t="shared" si="2"/>
        <v>0</v>
      </c>
      <c r="S286" s="211"/>
      <c r="T286" s="211"/>
      <c r="U286" s="355"/>
      <c r="V286" s="211">
        <v>0</v>
      </c>
      <c r="W286" s="356"/>
      <c r="X286" s="214" t="s">
        <v>3564</v>
      </c>
      <c r="Y286" s="214" t="s">
        <v>3564</v>
      </c>
      <c r="Z286" s="214"/>
      <c r="AA286" s="215">
        <f>IFERROR(VLOOKUP(J286,Аркуш4!H:M,6,FALSE),0)</f>
        <v>0</v>
      </c>
      <c r="AB286" s="215" t="str">
        <f t="shared" si="37"/>
        <v/>
      </c>
      <c r="AC286" s="215"/>
      <c r="AD286" s="214"/>
      <c r="AE286" s="210">
        <f t="shared" si="4"/>
        <v>0</v>
      </c>
      <c r="AF286" s="324"/>
      <c r="AG286" s="325"/>
      <c r="AH286" s="304" t="e">
        <v>#DIV/0!</v>
      </c>
      <c r="AI286" s="348"/>
      <c r="AJ286" s="306">
        <f t="shared" si="7"/>
        <v>0</v>
      </c>
      <c r="AK286" s="215">
        <f>IFERROR(VLOOKUP(J286,Аркуш4!O:Q,2,FALSE),0)</f>
        <v>0</v>
      </c>
      <c r="AL286" s="215">
        <f>IFERROR(VLOOKUP(J286,Аркуш4!O:Q,3,FALSE),0)</f>
        <v>0</v>
      </c>
      <c r="AM286" s="349"/>
      <c r="AN286" s="349"/>
      <c r="AO286" s="350"/>
      <c r="AP286" s="351"/>
      <c r="AQ286" s="352"/>
      <c r="AR286" s="215">
        <f>IFERROR(VLOOKUP(J286,Аркуш4!H:M,3,FALSE),0)</f>
        <v>0</v>
      </c>
      <c r="AS286" s="215">
        <f>IFERROR(VLOOKUP(J286,Аркуш4!H:M,4,FALSE),0)</f>
        <v>0</v>
      </c>
      <c r="AT286" s="215">
        <f>IFERROR(VLOOKUP(J286,Аркуш4!H:M,5,FALSE),0)</f>
        <v>0</v>
      </c>
      <c r="AU286" s="215">
        <f t="shared" si="33"/>
        <v>0</v>
      </c>
      <c r="AV286" s="357">
        <f t="shared" si="9"/>
        <v>0</v>
      </c>
    </row>
    <row r="287" spans="1:48" ht="46.5" customHeight="1" outlineLevel="1" x14ac:dyDescent="0.2">
      <c r="A287" s="207"/>
      <c r="B287" s="208" t="s">
        <v>2682</v>
      </c>
      <c r="C287" s="211"/>
      <c r="D287" s="209">
        <f>VLOOKUP(J287,Аркуш4!Y:Z,2,FALSE)</f>
        <v>11</v>
      </c>
      <c r="E287" s="210">
        <f t="shared" si="0"/>
        <v>0.10395</v>
      </c>
      <c r="F287" s="211"/>
      <c r="G287" s="211"/>
      <c r="H287" s="211" t="s">
        <v>2546</v>
      </c>
      <c r="I287" s="211" t="s">
        <v>2683</v>
      </c>
      <c r="J287" s="213">
        <v>172139</v>
      </c>
      <c r="K287" s="213">
        <v>-33</v>
      </c>
      <c r="L287" s="213">
        <v>-185</v>
      </c>
      <c r="M287" s="211" t="s">
        <v>338</v>
      </c>
      <c r="N287" s="211"/>
      <c r="O287" s="211" t="s">
        <v>3433</v>
      </c>
      <c r="P287" s="211"/>
      <c r="Q287" s="354">
        <f t="shared" si="1"/>
        <v>0</v>
      </c>
      <c r="R287" s="212">
        <f t="shared" si="2"/>
        <v>0</v>
      </c>
      <c r="S287" s="211"/>
      <c r="T287" s="211"/>
      <c r="U287" s="355"/>
      <c r="V287" s="211">
        <v>0</v>
      </c>
      <c r="W287" s="356"/>
      <c r="X287" s="214" t="s">
        <v>3564</v>
      </c>
      <c r="Y287" s="214" t="s">
        <v>3564</v>
      </c>
      <c r="Z287" s="214"/>
      <c r="AA287" s="215">
        <f>IFERROR(VLOOKUP(J287,Аркуш4!H:M,6,FALSE),0)</f>
        <v>0</v>
      </c>
      <c r="AB287" s="215" t="str">
        <f t="shared" si="37"/>
        <v/>
      </c>
      <c r="AC287" s="215">
        <v>9.4500000000000001E-3</v>
      </c>
      <c r="AD287" s="214"/>
      <c r="AE287" s="210">
        <f t="shared" si="4"/>
        <v>0.10395</v>
      </c>
      <c r="AF287" s="324"/>
      <c r="AG287" s="325"/>
      <c r="AH287" s="304" t="e">
        <v>#DIV/0!</v>
      </c>
      <c r="AI287" s="348"/>
      <c r="AJ287" s="306">
        <f t="shared" si="7"/>
        <v>0</v>
      </c>
      <c r="AK287" s="215">
        <f>IFERROR(VLOOKUP(J287,Аркуш4!O:Q,2,FALSE),0)</f>
        <v>0</v>
      </c>
      <c r="AL287" s="215">
        <f>IFERROR(VLOOKUP(J287,Аркуш4!O:Q,3,FALSE),0)</f>
        <v>0</v>
      </c>
      <c r="AM287" s="349"/>
      <c r="AN287" s="349"/>
      <c r="AO287" s="350"/>
      <c r="AP287" s="351"/>
      <c r="AQ287" s="352"/>
      <c r="AR287" s="215">
        <f>IFERROR(VLOOKUP(J287,Аркуш4!H:M,3,FALSE),0)</f>
        <v>0</v>
      </c>
      <c r="AS287" s="215">
        <f>IFERROR(VLOOKUP(J287,Аркуш4!H:M,4,FALSE),0)</f>
        <v>0</v>
      </c>
      <c r="AT287" s="215">
        <f>IFERROR(VLOOKUP(J287,Аркуш4!H:M,5,FALSE),0)</f>
        <v>0</v>
      </c>
      <c r="AU287" s="215">
        <f t="shared" si="33"/>
        <v>0</v>
      </c>
      <c r="AV287" s="357">
        <f t="shared" si="9"/>
        <v>0</v>
      </c>
    </row>
    <row r="288" spans="1:48" ht="46.5" customHeight="1" outlineLevel="1" x14ac:dyDescent="0.2">
      <c r="A288" s="207"/>
      <c r="B288" s="208" t="s">
        <v>2684</v>
      </c>
      <c r="C288" s="211"/>
      <c r="D288" s="209">
        <f>VLOOKUP(J288,Аркуш4!Y:Z,2,FALSE)</f>
        <v>14</v>
      </c>
      <c r="E288" s="210">
        <f t="shared" si="0"/>
        <v>0</v>
      </c>
      <c r="F288" s="211"/>
      <c r="G288" s="211"/>
      <c r="H288" s="211" t="s">
        <v>2546</v>
      </c>
      <c r="I288" s="211" t="s">
        <v>2662</v>
      </c>
      <c r="J288" s="213">
        <v>172147</v>
      </c>
      <c r="K288" s="213">
        <v>-26</v>
      </c>
      <c r="L288" s="213">
        <v>-70</v>
      </c>
      <c r="M288" s="216">
        <v>52290</v>
      </c>
      <c r="N288" s="211"/>
      <c r="O288" s="211" t="s">
        <v>3433</v>
      </c>
      <c r="P288" s="211"/>
      <c r="Q288" s="354">
        <f t="shared" si="1"/>
        <v>0</v>
      </c>
      <c r="R288" s="212">
        <f t="shared" si="2"/>
        <v>0</v>
      </c>
      <c r="S288" s="211"/>
      <c r="T288" s="211"/>
      <c r="U288" s="355"/>
      <c r="V288" s="211">
        <v>0</v>
      </c>
      <c r="W288" s="356"/>
      <c r="X288" s="214" t="s">
        <v>3564</v>
      </c>
      <c r="Y288" s="214" t="s">
        <v>3564</v>
      </c>
      <c r="Z288" s="214"/>
      <c r="AA288" s="215">
        <f>IFERROR(VLOOKUP(J288,Аркуш4!H:M,6,FALSE),0)</f>
        <v>1</v>
      </c>
      <c r="AB288" s="215" t="str">
        <f t="shared" si="37"/>
        <v/>
      </c>
      <c r="AC288" s="215"/>
      <c r="AD288" s="214"/>
      <c r="AE288" s="210">
        <f t="shared" si="4"/>
        <v>0</v>
      </c>
      <c r="AF288" s="324"/>
      <c r="AG288" s="325"/>
      <c r="AH288" s="304" t="e">
        <v>#DIV/0!</v>
      </c>
      <c r="AI288" s="348"/>
      <c r="AJ288" s="306">
        <f t="shared" si="7"/>
        <v>0</v>
      </c>
      <c r="AK288" s="215">
        <f>IFERROR(VLOOKUP(J288,Аркуш4!O:Q,2,FALSE),0)</f>
        <v>0</v>
      </c>
      <c r="AL288" s="215">
        <f>IFERROR(VLOOKUP(J288,Аркуш4!O:Q,3,FALSE),0)</f>
        <v>0</v>
      </c>
      <c r="AM288" s="349"/>
      <c r="AN288" s="349"/>
      <c r="AO288" s="350"/>
      <c r="AP288" s="351"/>
      <c r="AQ288" s="352"/>
      <c r="AR288" s="215">
        <f>IFERROR(VLOOKUP(J288,Аркуш4!H:M,3,FALSE),0)</f>
        <v>0</v>
      </c>
      <c r="AS288" s="215">
        <f>IFERROR(VLOOKUP(J288,Аркуш4!H:M,4,FALSE),0)</f>
        <v>1</v>
      </c>
      <c r="AT288" s="215">
        <f>IFERROR(VLOOKUP(J288,Аркуш4!H:M,5,FALSE),0)</f>
        <v>0</v>
      </c>
      <c r="AU288" s="215">
        <f t="shared" si="33"/>
        <v>0</v>
      </c>
      <c r="AV288" s="357">
        <f t="shared" si="9"/>
        <v>0</v>
      </c>
    </row>
    <row r="289" spans="1:48" ht="46.5" customHeight="1" outlineLevel="1" x14ac:dyDescent="0.2">
      <c r="A289" s="207"/>
      <c r="B289" s="208" t="s">
        <v>2685</v>
      </c>
      <c r="C289" s="211"/>
      <c r="D289" s="209">
        <f>VLOOKUP(J289,Аркуш4!Y:Z,2,FALSE)</f>
        <v>22</v>
      </c>
      <c r="E289" s="210">
        <f t="shared" si="0"/>
        <v>0.1166</v>
      </c>
      <c r="F289" s="211" t="s">
        <v>2624</v>
      </c>
      <c r="G289" s="211"/>
      <c r="H289" s="211" t="s">
        <v>2538</v>
      </c>
      <c r="I289" s="211" t="s">
        <v>2587</v>
      </c>
      <c r="J289" s="213">
        <v>172166</v>
      </c>
      <c r="K289" s="213">
        <v>17</v>
      </c>
      <c r="L289" s="213">
        <v>92</v>
      </c>
      <c r="M289" s="216">
        <v>68001</v>
      </c>
      <c r="N289" s="211"/>
      <c r="O289" s="211" t="s">
        <v>3433</v>
      </c>
      <c r="P289" s="211"/>
      <c r="Q289" s="354">
        <f t="shared" si="1"/>
        <v>0</v>
      </c>
      <c r="R289" s="212">
        <f t="shared" si="2"/>
        <v>0</v>
      </c>
      <c r="S289" s="211"/>
      <c r="T289" s="211"/>
      <c r="U289" s="355"/>
      <c r="V289" s="211">
        <v>0</v>
      </c>
      <c r="W289" s="356"/>
      <c r="X289" s="214" t="s">
        <v>3564</v>
      </c>
      <c r="Y289" s="214" t="s">
        <v>3564</v>
      </c>
      <c r="Z289" s="214"/>
      <c r="AA289" s="215">
        <f>IFERROR(VLOOKUP(J289,Аркуш4!H:M,6,FALSE),0)</f>
        <v>0</v>
      </c>
      <c r="AB289" s="215" t="str">
        <f t="shared" si="37"/>
        <v/>
      </c>
      <c r="AC289" s="215">
        <v>5.3E-3</v>
      </c>
      <c r="AD289" s="214"/>
      <c r="AE289" s="210">
        <f t="shared" si="4"/>
        <v>0.1166</v>
      </c>
      <c r="AF289" s="324"/>
      <c r="AG289" s="325"/>
      <c r="AH289" s="304" t="e">
        <v>#DIV/0!</v>
      </c>
      <c r="AI289" s="348"/>
      <c r="AJ289" s="306">
        <f t="shared" si="7"/>
        <v>0</v>
      </c>
      <c r="AK289" s="215">
        <f>IFERROR(VLOOKUP(J289,Аркуш4!O:Q,2,FALSE),0)</f>
        <v>0</v>
      </c>
      <c r="AL289" s="215">
        <f>IFERROR(VLOOKUP(J289,Аркуш4!O:Q,3,FALSE),0)</f>
        <v>0</v>
      </c>
      <c r="AM289" s="349"/>
      <c r="AN289" s="349"/>
      <c r="AO289" s="350"/>
      <c r="AP289" s="351"/>
      <c r="AQ289" s="352"/>
      <c r="AR289" s="215">
        <f>IFERROR(VLOOKUP(J289,Аркуш4!H:M,3,FALSE),0)</f>
        <v>0</v>
      </c>
      <c r="AS289" s="215">
        <f>IFERROR(VLOOKUP(J289,Аркуш4!H:M,4,FALSE),0)</f>
        <v>0</v>
      </c>
      <c r="AT289" s="215">
        <f>IFERROR(VLOOKUP(J289,Аркуш4!H:M,5,FALSE),0)</f>
        <v>0</v>
      </c>
      <c r="AU289" s="215">
        <f t="shared" si="33"/>
        <v>0</v>
      </c>
      <c r="AV289" s="357">
        <f t="shared" si="9"/>
        <v>0</v>
      </c>
    </row>
    <row r="290" spans="1:48" ht="46.5" customHeight="1" outlineLevel="1" x14ac:dyDescent="0.2">
      <c r="A290" s="207"/>
      <c r="B290" s="208" t="s">
        <v>2686</v>
      </c>
      <c r="C290" s="211"/>
      <c r="D290" s="209">
        <f>VLOOKUP(J290,Аркуш4!Y:Z,2,FALSE)</f>
        <v>5</v>
      </c>
      <c r="E290" s="210">
        <f t="shared" si="0"/>
        <v>0</v>
      </c>
      <c r="F290" s="211"/>
      <c r="G290" s="211"/>
      <c r="H290" s="211" t="s">
        <v>2538</v>
      </c>
      <c r="I290" s="211" t="s">
        <v>2687</v>
      </c>
      <c r="J290" s="213">
        <v>172168</v>
      </c>
      <c r="K290" s="213">
        <v>21</v>
      </c>
      <c r="L290" s="213">
        <v>152</v>
      </c>
      <c r="M290" s="216">
        <v>68097</v>
      </c>
      <c r="N290" s="211"/>
      <c r="O290" s="211" t="s">
        <v>3433</v>
      </c>
      <c r="P290" s="211"/>
      <c r="Q290" s="354">
        <f t="shared" si="1"/>
        <v>0</v>
      </c>
      <c r="R290" s="212">
        <f t="shared" si="2"/>
        <v>0</v>
      </c>
      <c r="S290" s="211"/>
      <c r="T290" s="211"/>
      <c r="U290" s="355"/>
      <c r="V290" s="211">
        <v>1</v>
      </c>
      <c r="W290" s="356"/>
      <c r="X290" s="214" t="s">
        <v>3564</v>
      </c>
      <c r="Y290" s="214" t="s">
        <v>3564</v>
      </c>
      <c r="Z290" s="214"/>
      <c r="AA290" s="215">
        <f>IFERROR(VLOOKUP(J290,Аркуш4!H:M,6,FALSE),0)</f>
        <v>7</v>
      </c>
      <c r="AB290" s="215" t="str">
        <f t="shared" si="37"/>
        <v/>
      </c>
      <c r="AC290" s="215"/>
      <c r="AD290" s="214"/>
      <c r="AE290" s="210">
        <f t="shared" si="4"/>
        <v>0</v>
      </c>
      <c r="AF290" s="324"/>
      <c r="AG290" s="325"/>
      <c r="AH290" s="304" t="e">
        <v>#DIV/0!</v>
      </c>
      <c r="AI290" s="348"/>
      <c r="AJ290" s="306">
        <f t="shared" si="7"/>
        <v>0</v>
      </c>
      <c r="AK290" s="215">
        <f>IFERROR(VLOOKUP(J290,Аркуш4!O:Q,2,FALSE),0)</f>
        <v>1</v>
      </c>
      <c r="AL290" s="215">
        <f>IFERROR(VLOOKUP(J290,Аркуш4!O:Q,3,FALSE),0)</f>
        <v>0</v>
      </c>
      <c r="AM290" s="349"/>
      <c r="AN290" s="349"/>
      <c r="AO290" s="350"/>
      <c r="AP290" s="351"/>
      <c r="AQ290" s="352"/>
      <c r="AR290" s="215">
        <f>IFERROR(VLOOKUP(J290,Аркуш4!H:M,3,FALSE),0)</f>
        <v>1</v>
      </c>
      <c r="AS290" s="215">
        <f>IFERROR(VLOOKUP(J290,Аркуш4!H:M,4,FALSE),0)</f>
        <v>0</v>
      </c>
      <c r="AT290" s="215">
        <f>IFERROR(VLOOKUP(J290,Аркуш4!H:M,5,FALSE),0)</f>
        <v>0</v>
      </c>
      <c r="AU290" s="215">
        <f t="shared" si="33"/>
        <v>0</v>
      </c>
      <c r="AV290" s="357">
        <f t="shared" si="9"/>
        <v>0</v>
      </c>
    </row>
    <row r="291" spans="1:48" ht="46.5" customHeight="1" outlineLevel="1" x14ac:dyDescent="0.2">
      <c r="A291" s="207"/>
      <c r="B291" s="208" t="s">
        <v>2688</v>
      </c>
      <c r="C291" s="211"/>
      <c r="D291" s="209">
        <f>VLOOKUP(J291,Аркуш4!Y:Z,2,FALSE)</f>
        <v>18</v>
      </c>
      <c r="E291" s="210">
        <f t="shared" si="0"/>
        <v>11.942721000000001</v>
      </c>
      <c r="F291" s="211"/>
      <c r="G291" s="211"/>
      <c r="H291" s="211" t="s">
        <v>2538</v>
      </c>
      <c r="I291" s="211" t="s">
        <v>2689</v>
      </c>
      <c r="J291" s="213">
        <v>172665</v>
      </c>
      <c r="K291" s="213">
        <v>34</v>
      </c>
      <c r="L291" s="353">
        <v>8799</v>
      </c>
      <c r="M291" s="216">
        <v>56719</v>
      </c>
      <c r="N291" s="211"/>
      <c r="O291" s="211" t="s">
        <v>3433</v>
      </c>
      <c r="P291" s="211"/>
      <c r="Q291" s="354">
        <f t="shared" si="1"/>
        <v>0</v>
      </c>
      <c r="R291" s="212">
        <f t="shared" si="2"/>
        <v>0</v>
      </c>
      <c r="S291" s="211"/>
      <c r="T291" s="211"/>
      <c r="U291" s="355"/>
      <c r="V291" s="211">
        <v>3</v>
      </c>
      <c r="W291" s="356"/>
      <c r="X291" s="214" t="s">
        <v>3564</v>
      </c>
      <c r="Y291" s="214" t="s">
        <v>3564</v>
      </c>
      <c r="Z291" s="214"/>
      <c r="AA291" s="215">
        <f>IFERROR(VLOOKUP(J291,Аркуш4!H:M,6,FALSE),0)</f>
        <v>3</v>
      </c>
      <c r="AB291" s="215" t="str">
        <f t="shared" si="37"/>
        <v/>
      </c>
      <c r="AC291" s="215">
        <v>0.66348450000000003</v>
      </c>
      <c r="AD291" s="214"/>
      <c r="AE291" s="210">
        <f t="shared" si="4"/>
        <v>11.942721000000001</v>
      </c>
      <c r="AF291" s="324"/>
      <c r="AG291" s="325"/>
      <c r="AH291" s="304" t="e">
        <v>#DIV/0!</v>
      </c>
      <c r="AI291" s="348"/>
      <c r="AJ291" s="306">
        <f t="shared" si="7"/>
        <v>0</v>
      </c>
      <c r="AK291" s="215">
        <f>IFERROR(VLOOKUP(J291,Аркуш4!O:Q,2,FALSE),0)</f>
        <v>0</v>
      </c>
      <c r="AL291" s="215">
        <f>IFERROR(VLOOKUP(J291,Аркуш4!O:Q,3,FALSE),0)</f>
        <v>3</v>
      </c>
      <c r="AM291" s="349"/>
      <c r="AN291" s="349"/>
      <c r="AO291" s="350"/>
      <c r="AP291" s="351"/>
      <c r="AQ291" s="352"/>
      <c r="AR291" s="215">
        <f>IFERROR(VLOOKUP(J291,Аркуш4!H:M,3,FALSE),0)</f>
        <v>0</v>
      </c>
      <c r="AS291" s="215">
        <f>IFERROR(VLOOKUP(J291,Аркуш4!H:M,4,FALSE),0)</f>
        <v>0</v>
      </c>
      <c r="AT291" s="215">
        <f>IFERROR(VLOOKUP(J291,Аркуш4!H:M,5,FALSE),0)</f>
        <v>0</v>
      </c>
      <c r="AU291" s="215">
        <f t="shared" si="33"/>
        <v>0</v>
      </c>
      <c r="AV291" s="357">
        <f t="shared" si="9"/>
        <v>1.9904535000000001</v>
      </c>
    </row>
    <row r="292" spans="1:48" ht="46.5" customHeight="1" outlineLevel="1" x14ac:dyDescent="0.2">
      <c r="A292" s="207"/>
      <c r="B292" s="208" t="s">
        <v>2690</v>
      </c>
      <c r="C292" s="211"/>
      <c r="D292" s="209">
        <f>VLOOKUP(J292,Аркуш4!Y:Z,2,FALSE)</f>
        <v>81</v>
      </c>
      <c r="E292" s="210">
        <f t="shared" si="0"/>
        <v>5.5320135840000004</v>
      </c>
      <c r="F292" s="211"/>
      <c r="G292" s="211"/>
      <c r="H292" s="211" t="s">
        <v>2546</v>
      </c>
      <c r="I292" s="211" t="s">
        <v>2691</v>
      </c>
      <c r="J292" s="213">
        <v>172606</v>
      </c>
      <c r="K292" s="213">
        <v>11</v>
      </c>
      <c r="L292" s="213">
        <v>350</v>
      </c>
      <c r="M292" s="234">
        <v>26700</v>
      </c>
      <c r="N292" s="211"/>
      <c r="O292" s="211" t="s">
        <v>3433</v>
      </c>
      <c r="P292" s="211"/>
      <c r="Q292" s="354">
        <f t="shared" si="1"/>
        <v>0</v>
      </c>
      <c r="R292" s="212">
        <f t="shared" si="2"/>
        <v>0</v>
      </c>
      <c r="S292" s="211"/>
      <c r="T292" s="211"/>
      <c r="U292" s="355"/>
      <c r="V292" s="211">
        <v>5</v>
      </c>
      <c r="W292" s="356"/>
      <c r="X292" s="214" t="s">
        <v>3564</v>
      </c>
      <c r="Y292" s="214" t="s">
        <v>3564</v>
      </c>
      <c r="Z292" s="214"/>
      <c r="AA292" s="215">
        <f>IFERROR(VLOOKUP(J292,Аркуш4!H:M,6,FALSE),0)</f>
        <v>46</v>
      </c>
      <c r="AB292" s="215" t="str">
        <f t="shared" si="37"/>
        <v/>
      </c>
      <c r="AC292" s="215">
        <v>6.8296464000000001E-2</v>
      </c>
      <c r="AD292" s="214"/>
      <c r="AE292" s="210">
        <f t="shared" si="4"/>
        <v>5.5320135840000004</v>
      </c>
      <c r="AF292" s="324"/>
      <c r="AG292" s="325"/>
      <c r="AH292" s="304" t="e">
        <v>#DIV/0!</v>
      </c>
      <c r="AI292" s="348"/>
      <c r="AJ292" s="306">
        <f t="shared" si="7"/>
        <v>0</v>
      </c>
      <c r="AK292" s="215">
        <f>IFERROR(VLOOKUP(J292,Аркуш4!O:Q,2,FALSE),0)</f>
        <v>3</v>
      </c>
      <c r="AL292" s="215">
        <f>IFERROR(VLOOKUP(J292,Аркуш4!O:Q,3,FALSE),0)</f>
        <v>2</v>
      </c>
      <c r="AM292" s="349"/>
      <c r="AN292" s="349"/>
      <c r="AO292" s="350"/>
      <c r="AP292" s="351"/>
      <c r="AQ292" s="352"/>
      <c r="AR292" s="215">
        <f>IFERROR(VLOOKUP(J292,Аркуш4!H:M,3,FALSE),0)</f>
        <v>9</v>
      </c>
      <c r="AS292" s="215">
        <f>IFERROR(VLOOKUP(J292,Аркуш4!H:M,4,FALSE),0)</f>
        <v>6</v>
      </c>
      <c r="AT292" s="215">
        <f>IFERROR(VLOOKUP(J292,Аркуш4!H:M,5,FALSE),0)</f>
        <v>9</v>
      </c>
      <c r="AU292" s="215">
        <f t="shared" si="33"/>
        <v>1.8440045280000001</v>
      </c>
      <c r="AV292" s="357">
        <f t="shared" si="9"/>
        <v>3.1416373440000003</v>
      </c>
    </row>
    <row r="293" spans="1:48" ht="46.5" customHeight="1" outlineLevel="1" x14ac:dyDescent="0.2">
      <c r="A293" s="207"/>
      <c r="B293" s="208" t="s">
        <v>2692</v>
      </c>
      <c r="C293" s="211"/>
      <c r="D293" s="209">
        <f>VLOOKUP(J293,Аркуш4!Y:Z,2,FALSE)</f>
        <v>128</v>
      </c>
      <c r="E293" s="210">
        <f t="shared" si="0"/>
        <v>29.761924864000001</v>
      </c>
      <c r="F293" s="211"/>
      <c r="G293" s="211"/>
      <c r="H293" s="211" t="s">
        <v>2538</v>
      </c>
      <c r="I293" s="211" t="s">
        <v>2693</v>
      </c>
      <c r="J293" s="213">
        <v>172610</v>
      </c>
      <c r="K293" s="213">
        <v>23</v>
      </c>
      <c r="L293" s="353">
        <v>1935</v>
      </c>
      <c r="M293" s="234">
        <v>26716</v>
      </c>
      <c r="N293" s="211"/>
      <c r="O293" s="211" t="s">
        <v>3433</v>
      </c>
      <c r="P293" s="211"/>
      <c r="Q293" s="354">
        <f t="shared" si="1"/>
        <v>0</v>
      </c>
      <c r="R293" s="212">
        <f t="shared" si="2"/>
        <v>0</v>
      </c>
      <c r="S293" s="211"/>
      <c r="T293" s="211"/>
      <c r="U293" s="355"/>
      <c r="V293" s="211">
        <v>3</v>
      </c>
      <c r="W293" s="356"/>
      <c r="X293" s="214" t="s">
        <v>3564</v>
      </c>
      <c r="Y293" s="214" t="s">
        <v>3564</v>
      </c>
      <c r="Z293" s="214"/>
      <c r="AA293" s="215">
        <f>IFERROR(VLOOKUP(J293,Аркуш4!H:M,6,FALSE),0)</f>
        <v>43</v>
      </c>
      <c r="AB293" s="215" t="str">
        <f t="shared" si="37"/>
        <v/>
      </c>
      <c r="AC293" s="215">
        <v>0.23251503800000001</v>
      </c>
      <c r="AD293" s="214"/>
      <c r="AE293" s="210">
        <f t="shared" si="4"/>
        <v>29.761924864000001</v>
      </c>
      <c r="AF293" s="324"/>
      <c r="AG293" s="325"/>
      <c r="AH293" s="304" t="e">
        <v>#DIV/0!</v>
      </c>
      <c r="AI293" s="348"/>
      <c r="AJ293" s="306">
        <f t="shared" si="7"/>
        <v>0</v>
      </c>
      <c r="AK293" s="215">
        <f>IFERROR(VLOOKUP(J293,Аркуш4!O:Q,2,FALSE),0)</f>
        <v>0</v>
      </c>
      <c r="AL293" s="215">
        <f>IFERROR(VLOOKUP(J293,Аркуш4!O:Q,3,FALSE),0)</f>
        <v>3</v>
      </c>
      <c r="AM293" s="349"/>
      <c r="AN293" s="349"/>
      <c r="AO293" s="350"/>
      <c r="AP293" s="351"/>
      <c r="AQ293" s="352"/>
      <c r="AR293" s="215">
        <f>IFERROR(VLOOKUP(J293,Аркуш4!H:M,3,FALSE),0)</f>
        <v>10</v>
      </c>
      <c r="AS293" s="215">
        <f>IFERROR(VLOOKUP(J293,Аркуш4!H:M,4,FALSE),0)</f>
        <v>4</v>
      </c>
      <c r="AT293" s="215">
        <f>IFERROR(VLOOKUP(J293,Аркуш4!H:M,5,FALSE),0)</f>
        <v>16</v>
      </c>
      <c r="AU293" s="215">
        <f t="shared" si="33"/>
        <v>6.9754511400000005</v>
      </c>
      <c r="AV293" s="357">
        <f t="shared" si="9"/>
        <v>9.9981466340000011</v>
      </c>
    </row>
    <row r="294" spans="1:48" ht="46.5" customHeight="1" outlineLevel="1" x14ac:dyDescent="0.2">
      <c r="A294" s="207"/>
      <c r="B294" s="208" t="s">
        <v>2694</v>
      </c>
      <c r="C294" s="211"/>
      <c r="D294" s="209">
        <f>VLOOKUP(J294,Аркуш4!Y:Z,2,FALSE)</f>
        <v>2</v>
      </c>
      <c r="E294" s="210">
        <f t="shared" si="0"/>
        <v>0.59837439999999997</v>
      </c>
      <c r="F294" s="211"/>
      <c r="G294" s="211"/>
      <c r="H294" s="211" t="s">
        <v>2546</v>
      </c>
      <c r="I294" s="211" t="s">
        <v>2695</v>
      </c>
      <c r="J294" s="213">
        <v>172611</v>
      </c>
      <c r="K294" s="213">
        <v>17</v>
      </c>
      <c r="L294" s="353">
        <v>2232</v>
      </c>
      <c r="M294" s="234">
        <v>26720</v>
      </c>
      <c r="N294" s="211"/>
      <c r="O294" s="211" t="s">
        <v>3433</v>
      </c>
      <c r="P294" s="211"/>
      <c r="Q294" s="354">
        <f t="shared" si="1"/>
        <v>0</v>
      </c>
      <c r="R294" s="212">
        <f t="shared" si="2"/>
        <v>0</v>
      </c>
      <c r="S294" s="211"/>
      <c r="T294" s="211"/>
      <c r="U294" s="355"/>
      <c r="V294" s="211">
        <v>0</v>
      </c>
      <c r="W294" s="356"/>
      <c r="X294" s="214" t="s">
        <v>3564</v>
      </c>
      <c r="Y294" s="214" t="s">
        <v>3564</v>
      </c>
      <c r="Z294" s="214"/>
      <c r="AA294" s="215">
        <f>IFERROR(VLOOKUP(J294,Аркуш4!H:M,6,FALSE),0)</f>
        <v>3</v>
      </c>
      <c r="AB294" s="215" t="str">
        <f t="shared" si="37"/>
        <v/>
      </c>
      <c r="AC294" s="215">
        <v>0.29918719999999999</v>
      </c>
      <c r="AD294" s="214"/>
      <c r="AE294" s="210">
        <f t="shared" si="4"/>
        <v>0.59837439999999997</v>
      </c>
      <c r="AF294" s="324"/>
      <c r="AG294" s="325"/>
      <c r="AH294" s="304" t="e">
        <v>#DIV/0!</v>
      </c>
      <c r="AI294" s="348"/>
      <c r="AJ294" s="306">
        <f t="shared" si="7"/>
        <v>0</v>
      </c>
      <c r="AK294" s="215">
        <f>IFERROR(VLOOKUP(J294,Аркуш4!O:Q,2,FALSE),0)</f>
        <v>0</v>
      </c>
      <c r="AL294" s="215">
        <f>IFERROR(VLOOKUP(J294,Аркуш4!O:Q,3,FALSE),0)</f>
        <v>0</v>
      </c>
      <c r="AM294" s="349"/>
      <c r="AN294" s="349"/>
      <c r="AO294" s="350"/>
      <c r="AP294" s="351"/>
      <c r="AQ294" s="352"/>
      <c r="AR294" s="215">
        <f>IFERROR(VLOOKUP(J294,Аркуш4!H:M,3,FALSE),0)</f>
        <v>0</v>
      </c>
      <c r="AS294" s="215">
        <f>IFERROR(VLOOKUP(J294,Аркуш4!H:M,4,FALSE),0)</f>
        <v>0</v>
      </c>
      <c r="AT294" s="215">
        <f>IFERROR(VLOOKUP(J294,Аркуш4!H:M,5,FALSE),0)</f>
        <v>2</v>
      </c>
      <c r="AU294" s="215">
        <f t="shared" si="33"/>
        <v>0.59837439999999997</v>
      </c>
      <c r="AV294" s="357">
        <f t="shared" si="9"/>
        <v>0.89756159999999996</v>
      </c>
    </row>
    <row r="295" spans="1:48" ht="46.5" customHeight="1" outlineLevel="1" x14ac:dyDescent="0.2">
      <c r="A295" s="207"/>
      <c r="B295" s="208" t="s">
        <v>2696</v>
      </c>
      <c r="C295" s="211"/>
      <c r="D295" s="209">
        <f>VLOOKUP(J295,Аркуш4!Y:Z,2,FALSE)</f>
        <v>3</v>
      </c>
      <c r="E295" s="210">
        <f t="shared" si="0"/>
        <v>3.8609999999999998E-2</v>
      </c>
      <c r="F295" s="211" t="s">
        <v>2624</v>
      </c>
      <c r="G295" s="211"/>
      <c r="H295" s="211" t="s">
        <v>2546</v>
      </c>
      <c r="I295" s="211" t="s">
        <v>2587</v>
      </c>
      <c r="J295" s="213">
        <v>172277</v>
      </c>
      <c r="K295" s="213">
        <v>86</v>
      </c>
      <c r="L295" s="213">
        <v>408</v>
      </c>
      <c r="M295" s="216">
        <v>43284</v>
      </c>
      <c r="N295" s="211"/>
      <c r="O295" s="211" t="s">
        <v>3433</v>
      </c>
      <c r="P295" s="211"/>
      <c r="Q295" s="354">
        <f t="shared" si="1"/>
        <v>0</v>
      </c>
      <c r="R295" s="212">
        <f t="shared" si="2"/>
        <v>0</v>
      </c>
      <c r="S295" s="211"/>
      <c r="T295" s="211"/>
      <c r="U295" s="355"/>
      <c r="V295" s="211">
        <v>0</v>
      </c>
      <c r="W295" s="356"/>
      <c r="X295" s="214" t="s">
        <v>3564</v>
      </c>
      <c r="Y295" s="214" t="s">
        <v>3564</v>
      </c>
      <c r="Z295" s="214"/>
      <c r="AA295" s="215">
        <f>IFERROR(VLOOKUP(J295,Аркуш4!H:M,6,FALSE),0)</f>
        <v>0</v>
      </c>
      <c r="AB295" s="215" t="str">
        <f t="shared" si="37"/>
        <v/>
      </c>
      <c r="AC295" s="215">
        <v>1.2869999999999999E-2</v>
      </c>
      <c r="AD295" s="214"/>
      <c r="AE295" s="210">
        <f t="shared" si="4"/>
        <v>3.8609999999999998E-2</v>
      </c>
      <c r="AF295" s="324"/>
      <c r="AG295" s="325"/>
      <c r="AH295" s="304" t="e">
        <v>#DIV/0!</v>
      </c>
      <c r="AI295" s="348"/>
      <c r="AJ295" s="306">
        <f t="shared" si="7"/>
        <v>0</v>
      </c>
      <c r="AK295" s="215">
        <f>IFERROR(VLOOKUP(J295,Аркуш4!O:Q,2,FALSE),0)</f>
        <v>0</v>
      </c>
      <c r="AL295" s="215">
        <f>IFERROR(VLOOKUP(J295,Аркуш4!O:Q,3,FALSE),0)</f>
        <v>0</v>
      </c>
      <c r="AM295" s="349"/>
      <c r="AN295" s="349"/>
      <c r="AO295" s="350"/>
      <c r="AP295" s="351"/>
      <c r="AQ295" s="352"/>
      <c r="AR295" s="215">
        <f>IFERROR(VLOOKUP(J295,Аркуш4!H:M,3,FALSE),0)</f>
        <v>0</v>
      </c>
      <c r="AS295" s="215">
        <f>IFERROR(VLOOKUP(J295,Аркуш4!H:M,4,FALSE),0)</f>
        <v>0</v>
      </c>
      <c r="AT295" s="215">
        <f>IFERROR(VLOOKUP(J295,Аркуш4!H:M,5,FALSE),0)</f>
        <v>2</v>
      </c>
      <c r="AU295" s="215">
        <f t="shared" si="33"/>
        <v>2.5739999999999999E-2</v>
      </c>
      <c r="AV295" s="357">
        <f t="shared" si="9"/>
        <v>0</v>
      </c>
    </row>
    <row r="296" spans="1:48" ht="46.5" customHeight="1" outlineLevel="1" x14ac:dyDescent="0.2">
      <c r="A296" s="207"/>
      <c r="B296" s="208" t="s">
        <v>2697</v>
      </c>
      <c r="C296" s="211"/>
      <c r="D296" s="209">
        <f>VLOOKUP(J296,Аркуш4!Y:Z,2,FALSE)</f>
        <v>3</v>
      </c>
      <c r="E296" s="210">
        <f t="shared" si="0"/>
        <v>0</v>
      </c>
      <c r="F296" s="211" t="s">
        <v>2624</v>
      </c>
      <c r="G296" s="211"/>
      <c r="H296" s="211" t="s">
        <v>2546</v>
      </c>
      <c r="I296" s="211" t="s">
        <v>2602</v>
      </c>
      <c r="J296" s="213">
        <v>172279</v>
      </c>
      <c r="K296" s="213">
        <v>22</v>
      </c>
      <c r="L296" s="213">
        <v>321</v>
      </c>
      <c r="M296" s="216">
        <v>43279</v>
      </c>
      <c r="N296" s="211"/>
      <c r="O296" s="211" t="s">
        <v>3433</v>
      </c>
      <c r="P296" s="211"/>
      <c r="Q296" s="354">
        <f t="shared" si="1"/>
        <v>0</v>
      </c>
      <c r="R296" s="212">
        <f t="shared" si="2"/>
        <v>0</v>
      </c>
      <c r="S296" s="211"/>
      <c r="T296" s="211"/>
      <c r="U296" s="355"/>
      <c r="V296" s="211">
        <v>0</v>
      </c>
      <c r="W296" s="356"/>
      <c r="X296" s="214" t="s">
        <v>3564</v>
      </c>
      <c r="Y296" s="214" t="s">
        <v>3564</v>
      </c>
      <c r="Z296" s="214"/>
      <c r="AA296" s="215">
        <f>IFERROR(VLOOKUP(J296,Аркуш4!H:M,6,FALSE),0)</f>
        <v>0</v>
      </c>
      <c r="AB296" s="215" t="str">
        <f t="shared" si="37"/>
        <v/>
      </c>
      <c r="AC296" s="215"/>
      <c r="AD296" s="214"/>
      <c r="AE296" s="210">
        <f t="shared" si="4"/>
        <v>0</v>
      </c>
      <c r="AF296" s="324"/>
      <c r="AG296" s="325"/>
      <c r="AH296" s="304" t="e">
        <v>#DIV/0!</v>
      </c>
      <c r="AI296" s="348"/>
      <c r="AJ296" s="306">
        <f t="shared" si="7"/>
        <v>0</v>
      </c>
      <c r="AK296" s="215">
        <f>IFERROR(VLOOKUP(J296,Аркуш4!O:Q,2,FALSE),0)</f>
        <v>0</v>
      </c>
      <c r="AL296" s="215">
        <f>IFERROR(VLOOKUP(J296,Аркуш4!O:Q,3,FALSE),0)</f>
        <v>0</v>
      </c>
      <c r="AM296" s="349"/>
      <c r="AN296" s="349"/>
      <c r="AO296" s="350"/>
      <c r="AP296" s="351"/>
      <c r="AQ296" s="352"/>
      <c r="AR296" s="215">
        <f>IFERROR(VLOOKUP(J296,Аркуш4!H:M,3,FALSE),0)</f>
        <v>0</v>
      </c>
      <c r="AS296" s="215">
        <f>IFERROR(VLOOKUP(J296,Аркуш4!H:M,4,FALSE),0)</f>
        <v>0</v>
      </c>
      <c r="AT296" s="215">
        <f>IFERROR(VLOOKUP(J296,Аркуш4!H:M,5,FALSE),0)</f>
        <v>0</v>
      </c>
      <c r="AU296" s="215">
        <f t="shared" si="33"/>
        <v>0</v>
      </c>
      <c r="AV296" s="357">
        <f t="shared" si="9"/>
        <v>0</v>
      </c>
    </row>
    <row r="297" spans="1:48" ht="46.5" customHeight="1" outlineLevel="1" x14ac:dyDescent="0.2">
      <c r="A297" s="207"/>
      <c r="B297" s="208" t="s">
        <v>2698</v>
      </c>
      <c r="C297" s="211"/>
      <c r="D297" s="209">
        <f>VLOOKUP(J297,Аркуш4!Y:Z,2,FALSE)</f>
        <v>230</v>
      </c>
      <c r="E297" s="210">
        <f t="shared" si="0"/>
        <v>26.716799999999999</v>
      </c>
      <c r="F297" s="211"/>
      <c r="G297" s="211"/>
      <c r="H297" s="211" t="s">
        <v>2538</v>
      </c>
      <c r="I297" s="211" t="s">
        <v>2699</v>
      </c>
      <c r="J297" s="213">
        <v>172501</v>
      </c>
      <c r="K297" s="213">
        <v>13</v>
      </c>
      <c r="L297" s="213">
        <v>479</v>
      </c>
      <c r="M297" s="229">
        <v>28210</v>
      </c>
      <c r="N297" s="211"/>
      <c r="O297" s="211" t="s">
        <v>3433</v>
      </c>
      <c r="P297" s="211"/>
      <c r="Q297" s="354">
        <f t="shared" si="1"/>
        <v>0</v>
      </c>
      <c r="R297" s="212">
        <f t="shared" si="2"/>
        <v>0</v>
      </c>
      <c r="S297" s="211"/>
      <c r="T297" s="211"/>
      <c r="U297" s="355"/>
      <c r="V297" s="211">
        <v>5</v>
      </c>
      <c r="W297" s="356"/>
      <c r="X297" s="214" t="s">
        <v>3564</v>
      </c>
      <c r="Y297" s="214" t="s">
        <v>3564</v>
      </c>
      <c r="Z297" s="214"/>
      <c r="AA297" s="215">
        <f>IFERROR(VLOOKUP(J297,Аркуш4!H:M,6,FALSE),0)</f>
        <v>23</v>
      </c>
      <c r="AB297" s="215" t="str">
        <f t="shared" si="37"/>
        <v/>
      </c>
      <c r="AC297" s="215">
        <v>0.11616</v>
      </c>
      <c r="AD297" s="214"/>
      <c r="AE297" s="210">
        <f t="shared" si="4"/>
        <v>26.716799999999999</v>
      </c>
      <c r="AF297" s="324"/>
      <c r="AG297" s="325"/>
      <c r="AH297" s="304" t="e">
        <v>#DIV/0!</v>
      </c>
      <c r="AI297" s="348"/>
      <c r="AJ297" s="306">
        <f t="shared" si="7"/>
        <v>0</v>
      </c>
      <c r="AK297" s="215">
        <f>IFERROR(VLOOKUP(J297,Аркуш4!O:Q,2,FALSE),0)</f>
        <v>3</v>
      </c>
      <c r="AL297" s="215">
        <f>IFERROR(VLOOKUP(J297,Аркуш4!O:Q,3,FALSE),0)</f>
        <v>2</v>
      </c>
      <c r="AM297" s="349"/>
      <c r="AN297" s="349"/>
      <c r="AO297" s="350"/>
      <c r="AP297" s="351"/>
      <c r="AQ297" s="352"/>
      <c r="AR297" s="215">
        <f>IFERROR(VLOOKUP(J297,Аркуш4!H:M,3,FALSE),0)</f>
        <v>12</v>
      </c>
      <c r="AS297" s="215">
        <f>IFERROR(VLOOKUP(J297,Аркуш4!H:M,4,FALSE),0)</f>
        <v>1</v>
      </c>
      <c r="AT297" s="215">
        <f>IFERROR(VLOOKUP(J297,Аркуш4!H:M,5,FALSE),0)</f>
        <v>15</v>
      </c>
      <c r="AU297" s="215">
        <f t="shared" si="33"/>
        <v>3.6009600000000002</v>
      </c>
      <c r="AV297" s="357">
        <f t="shared" si="9"/>
        <v>2.6716799999999998</v>
      </c>
    </row>
    <row r="298" spans="1:48" ht="46.5" customHeight="1" outlineLevel="1" x14ac:dyDescent="0.2">
      <c r="A298" s="207"/>
      <c r="B298" s="208" t="s">
        <v>2700</v>
      </c>
      <c r="C298" s="211"/>
      <c r="D298" s="209">
        <f>VLOOKUP(J298,Аркуш4!Y:Z,2,FALSE)</f>
        <v>3</v>
      </c>
      <c r="E298" s="210">
        <f t="shared" si="0"/>
        <v>4.0364999999999998E-2</v>
      </c>
      <c r="F298" s="211"/>
      <c r="G298" s="211"/>
      <c r="H298" s="211" t="s">
        <v>2546</v>
      </c>
      <c r="I298" s="211" t="s">
        <v>2701</v>
      </c>
      <c r="J298" s="213">
        <v>172282</v>
      </c>
      <c r="K298" s="213">
        <v>9</v>
      </c>
      <c r="L298" s="213">
        <v>68</v>
      </c>
      <c r="M298" s="213">
        <v>43280</v>
      </c>
      <c r="N298" s="211"/>
      <c r="O298" s="211" t="s">
        <v>3433</v>
      </c>
      <c r="P298" s="211"/>
      <c r="Q298" s="354">
        <f t="shared" si="1"/>
        <v>0</v>
      </c>
      <c r="R298" s="212">
        <f t="shared" si="2"/>
        <v>0</v>
      </c>
      <c r="S298" s="211"/>
      <c r="T298" s="211"/>
      <c r="U298" s="355"/>
      <c r="V298" s="211">
        <v>0</v>
      </c>
      <c r="W298" s="356"/>
      <c r="X298" s="214" t="s">
        <v>3564</v>
      </c>
      <c r="Y298" s="214" t="s">
        <v>3564</v>
      </c>
      <c r="Z298" s="214"/>
      <c r="AA298" s="215">
        <f>IFERROR(VLOOKUP(J298,Аркуш4!H:M,6,FALSE),0)</f>
        <v>1</v>
      </c>
      <c r="AB298" s="215" t="str">
        <f t="shared" si="37"/>
        <v/>
      </c>
      <c r="AC298" s="215">
        <v>1.3455E-2</v>
      </c>
      <c r="AD298" s="214"/>
      <c r="AE298" s="210">
        <f t="shared" si="4"/>
        <v>4.0364999999999998E-2</v>
      </c>
      <c r="AF298" s="324"/>
      <c r="AG298" s="325"/>
      <c r="AH298" s="304" t="e">
        <v>#DIV/0!</v>
      </c>
      <c r="AI298" s="348"/>
      <c r="AJ298" s="306">
        <f t="shared" si="7"/>
        <v>0</v>
      </c>
      <c r="AK298" s="215">
        <f>IFERROR(VLOOKUP(J298,Аркуш4!O:Q,2,FALSE),0)</f>
        <v>0</v>
      </c>
      <c r="AL298" s="215">
        <f>IFERROR(VLOOKUP(J298,Аркуш4!O:Q,3,FALSE),0)</f>
        <v>0</v>
      </c>
      <c r="AM298" s="349"/>
      <c r="AN298" s="349"/>
      <c r="AO298" s="350"/>
      <c r="AP298" s="351"/>
      <c r="AQ298" s="352"/>
      <c r="AR298" s="215">
        <f>IFERROR(VLOOKUP(J298,Аркуш4!H:M,3,FALSE),0)</f>
        <v>0</v>
      </c>
      <c r="AS298" s="215">
        <f>IFERROR(VLOOKUP(J298,Аркуш4!H:M,4,FALSE),0)</f>
        <v>0</v>
      </c>
      <c r="AT298" s="215">
        <f>IFERROR(VLOOKUP(J298,Аркуш4!H:M,5,FALSE),0)</f>
        <v>1</v>
      </c>
      <c r="AU298" s="215">
        <f t="shared" si="33"/>
        <v>1.3455E-2</v>
      </c>
      <c r="AV298" s="357">
        <f t="shared" si="9"/>
        <v>1.3455E-2</v>
      </c>
    </row>
    <row r="299" spans="1:48" ht="46.5" customHeight="1" outlineLevel="1" x14ac:dyDescent="0.2">
      <c r="A299" s="207"/>
      <c r="B299" s="208" t="s">
        <v>2702</v>
      </c>
      <c r="C299" s="211"/>
      <c r="D299" s="209">
        <f>VLOOKUP(J299,Аркуш4!Y:Z,2,FALSE)</f>
        <v>150</v>
      </c>
      <c r="E299" s="210">
        <f t="shared" si="0"/>
        <v>2.52E-2</v>
      </c>
      <c r="F299" s="211"/>
      <c r="G299" s="211"/>
      <c r="H299" s="211" t="s">
        <v>2538</v>
      </c>
      <c r="I299" s="211" t="s">
        <v>2703</v>
      </c>
      <c r="J299" s="213">
        <v>172305</v>
      </c>
      <c r="K299" s="213">
        <v>274</v>
      </c>
      <c r="L299" s="213">
        <v>64</v>
      </c>
      <c r="M299" s="213">
        <v>33635</v>
      </c>
      <c r="N299" s="213">
        <v>3</v>
      </c>
      <c r="O299" s="211" t="s">
        <v>3433</v>
      </c>
      <c r="P299" s="211"/>
      <c r="Q299" s="354">
        <f t="shared" si="1"/>
        <v>0</v>
      </c>
      <c r="R299" s="212">
        <f t="shared" si="2"/>
        <v>0</v>
      </c>
      <c r="S299" s="211"/>
      <c r="T299" s="211"/>
      <c r="U299" s="355"/>
      <c r="V299" s="211">
        <v>86</v>
      </c>
      <c r="W299" s="356"/>
      <c r="X299" s="214" t="s">
        <v>3564</v>
      </c>
      <c r="Y299" s="214" t="s">
        <v>3564</v>
      </c>
      <c r="Z299" s="214"/>
      <c r="AA299" s="215">
        <f>IFERROR(VLOOKUP(J299,Аркуш4!H:M,6,FALSE),0)</f>
        <v>1250</v>
      </c>
      <c r="AB299" s="215" t="str">
        <f t="shared" si="37"/>
        <v/>
      </c>
      <c r="AC299" s="215">
        <v>1.6799999999999999E-4</v>
      </c>
      <c r="AD299" s="214"/>
      <c r="AE299" s="210">
        <f t="shared" si="4"/>
        <v>2.52E-2</v>
      </c>
      <c r="AF299" s="324"/>
      <c r="AG299" s="325"/>
      <c r="AH299" s="304" t="e">
        <v>#DIV/0!</v>
      </c>
      <c r="AI299" s="348"/>
      <c r="AJ299" s="306">
        <f t="shared" si="7"/>
        <v>0</v>
      </c>
      <c r="AK299" s="215">
        <f>IFERROR(VLOOKUP(J299,Аркуш4!O:Q,2,FALSE),0)</f>
        <v>51</v>
      </c>
      <c r="AL299" s="215">
        <f>IFERROR(VLOOKUP(J299,Аркуш4!O:Q,3,FALSE),0)</f>
        <v>37</v>
      </c>
      <c r="AM299" s="349"/>
      <c r="AN299" s="349"/>
      <c r="AO299" s="350"/>
      <c r="AP299" s="351"/>
      <c r="AQ299" s="352"/>
      <c r="AR299" s="215">
        <f>IFERROR(VLOOKUP(J299,Аркуш4!H:M,3,FALSE),0)</f>
        <v>200</v>
      </c>
      <c r="AS299" s="215">
        <f>IFERROR(VLOOKUP(J299,Аркуш4!H:M,4,FALSE),0)</f>
        <v>126</v>
      </c>
      <c r="AT299" s="215">
        <f>IFERROR(VLOOKUP(J299,Аркуш4!H:M,5,FALSE),0)</f>
        <v>360</v>
      </c>
      <c r="AU299" s="215">
        <f t="shared" si="33"/>
        <v>0.123816</v>
      </c>
      <c r="AV299" s="357">
        <f t="shared" si="9"/>
        <v>0.21</v>
      </c>
    </row>
    <row r="300" spans="1:48" ht="46.5" customHeight="1" outlineLevel="1" x14ac:dyDescent="0.2">
      <c r="A300" s="207"/>
      <c r="B300" s="208" t="s">
        <v>2704</v>
      </c>
      <c r="C300" s="211"/>
      <c r="D300" s="209">
        <f>VLOOKUP(J300,Аркуш4!Y:Z,2,FALSE)</f>
        <v>13</v>
      </c>
      <c r="E300" s="210">
        <f t="shared" si="0"/>
        <v>0</v>
      </c>
      <c r="F300" s="211" t="s">
        <v>2624</v>
      </c>
      <c r="G300" s="211"/>
      <c r="H300" s="211" t="s">
        <v>2538</v>
      </c>
      <c r="I300" s="211" t="s">
        <v>2705</v>
      </c>
      <c r="J300" s="213">
        <v>172333</v>
      </c>
      <c r="K300" s="213">
        <v>81</v>
      </c>
      <c r="L300" s="213">
        <v>90</v>
      </c>
      <c r="M300" s="213">
        <v>11763</v>
      </c>
      <c r="N300" s="211"/>
      <c r="O300" s="211" t="s">
        <v>3433</v>
      </c>
      <c r="P300" s="211"/>
      <c r="Q300" s="354">
        <f t="shared" si="1"/>
        <v>0</v>
      </c>
      <c r="R300" s="212">
        <f t="shared" si="2"/>
        <v>0</v>
      </c>
      <c r="S300" s="211"/>
      <c r="T300" s="211"/>
      <c r="U300" s="355"/>
      <c r="V300" s="211">
        <v>0</v>
      </c>
      <c r="W300" s="356"/>
      <c r="X300" s="214" t="s">
        <v>3564</v>
      </c>
      <c r="Y300" s="214" t="s">
        <v>3564</v>
      </c>
      <c r="Z300" s="214"/>
      <c r="AA300" s="215">
        <f>IFERROR(VLOOKUP(J300,Аркуш4!H:M,6,FALSE),0)</f>
        <v>6</v>
      </c>
      <c r="AB300" s="215" t="str">
        <f t="shared" si="37"/>
        <v/>
      </c>
      <c r="AC300" s="215"/>
      <c r="AD300" s="214"/>
      <c r="AE300" s="210">
        <f t="shared" si="4"/>
        <v>0</v>
      </c>
      <c r="AF300" s="324"/>
      <c r="AG300" s="325"/>
      <c r="AH300" s="304" t="e">
        <v>#DIV/0!</v>
      </c>
      <c r="AI300" s="348"/>
      <c r="AJ300" s="306">
        <f t="shared" si="7"/>
        <v>0</v>
      </c>
      <c r="AK300" s="215">
        <f>IFERROR(VLOOKUP(J300,Аркуш4!O:Q,2,FALSE),0)</f>
        <v>0</v>
      </c>
      <c r="AL300" s="215">
        <f>IFERROR(VLOOKUP(J300,Аркуш4!O:Q,3,FALSE),0)</f>
        <v>0</v>
      </c>
      <c r="AM300" s="349"/>
      <c r="AN300" s="349"/>
      <c r="AO300" s="350"/>
      <c r="AP300" s="351"/>
      <c r="AQ300" s="352"/>
      <c r="AR300" s="215">
        <f>IFERROR(VLOOKUP(J300,Аркуш4!H:M,3,FALSE),0)</f>
        <v>1</v>
      </c>
      <c r="AS300" s="215">
        <f>IFERROR(VLOOKUP(J300,Аркуш4!H:M,4,FALSE),0)</f>
        <v>1</v>
      </c>
      <c r="AT300" s="215">
        <f>IFERROR(VLOOKUP(J300,Аркуш4!H:M,5,FALSE),0)</f>
        <v>5</v>
      </c>
      <c r="AU300" s="215">
        <f t="shared" si="33"/>
        <v>0</v>
      </c>
      <c r="AV300" s="357">
        <f t="shared" si="9"/>
        <v>0</v>
      </c>
    </row>
    <row r="301" spans="1:48" ht="46.5" customHeight="1" outlineLevel="1" x14ac:dyDescent="0.2">
      <c r="A301" s="207"/>
      <c r="B301" s="208" t="s">
        <v>2706</v>
      </c>
      <c r="C301" s="211"/>
      <c r="D301" s="209">
        <f>VLOOKUP(J301,Аркуш4!Y:Z,2,FALSE)</f>
        <v>7286</v>
      </c>
      <c r="E301" s="210">
        <f t="shared" si="0"/>
        <v>0</v>
      </c>
      <c r="F301" s="211"/>
      <c r="G301" s="211"/>
      <c r="H301" s="211" t="s">
        <v>2538</v>
      </c>
      <c r="I301" s="211" t="s">
        <v>2707</v>
      </c>
      <c r="J301" s="213">
        <v>172347</v>
      </c>
      <c r="K301" s="353">
        <v>5011</v>
      </c>
      <c r="L301" s="213">
        <v>38</v>
      </c>
      <c r="M301" s="211" t="s">
        <v>244</v>
      </c>
      <c r="N301" s="211"/>
      <c r="O301" s="211" t="s">
        <v>3433</v>
      </c>
      <c r="P301" s="211"/>
      <c r="Q301" s="354">
        <f t="shared" si="1"/>
        <v>0</v>
      </c>
      <c r="R301" s="212">
        <f t="shared" si="2"/>
        <v>0</v>
      </c>
      <c r="S301" s="211"/>
      <c r="T301" s="211"/>
      <c r="U301" s="355"/>
      <c r="V301" s="211">
        <v>183</v>
      </c>
      <c r="W301" s="356"/>
      <c r="X301" s="214" t="s">
        <v>3564</v>
      </c>
      <c r="Y301" s="214" t="s">
        <v>3564</v>
      </c>
      <c r="Z301" s="214"/>
      <c r="AA301" s="215">
        <f>IFERROR(VLOOKUP(J301,Аркуш4!H:M,6,FALSE),0)</f>
        <v>259</v>
      </c>
      <c r="AB301" s="215" t="str">
        <f t="shared" si="37"/>
        <v/>
      </c>
      <c r="AC301" s="215"/>
      <c r="AD301" s="214"/>
      <c r="AE301" s="210">
        <f t="shared" si="4"/>
        <v>0</v>
      </c>
      <c r="AF301" s="324"/>
      <c r="AG301" s="325"/>
      <c r="AH301" s="304" t="e">
        <v>#DIV/0!</v>
      </c>
      <c r="AI301" s="348"/>
      <c r="AJ301" s="306">
        <f t="shared" si="7"/>
        <v>0</v>
      </c>
      <c r="AK301" s="215">
        <f>IFERROR(VLOOKUP(J301,Аркуш4!O:Q,2,FALSE),0)</f>
        <v>112</v>
      </c>
      <c r="AL301" s="215">
        <f>IFERROR(VLOOKUP(J301,Аркуш4!O:Q,3,FALSE),0)</f>
        <v>73</v>
      </c>
      <c r="AM301" s="349"/>
      <c r="AN301" s="349"/>
      <c r="AO301" s="350"/>
      <c r="AP301" s="351"/>
      <c r="AQ301" s="352"/>
      <c r="AR301" s="215">
        <f>IFERROR(VLOOKUP(J301,Аркуш4!H:M,3,FALSE),0)</f>
        <v>53</v>
      </c>
      <c r="AS301" s="215">
        <f>IFERROR(VLOOKUP(J301,Аркуш4!H:M,4,FALSE),0)</f>
        <v>22</v>
      </c>
      <c r="AT301" s="215">
        <f>IFERROR(VLOOKUP(J301,Аркуш4!H:M,5,FALSE),0)</f>
        <v>75</v>
      </c>
      <c r="AU301" s="215">
        <f t="shared" si="33"/>
        <v>0</v>
      </c>
      <c r="AV301" s="357">
        <f t="shared" si="9"/>
        <v>0</v>
      </c>
    </row>
    <row r="302" spans="1:48" ht="46.5" customHeight="1" outlineLevel="1" x14ac:dyDescent="0.2">
      <c r="A302" s="207"/>
      <c r="B302" s="208" t="s">
        <v>2708</v>
      </c>
      <c r="C302" s="211"/>
      <c r="D302" s="209">
        <f>VLOOKUP(J302,Аркуш4!Y:Z,2,FALSE)</f>
        <v>311</v>
      </c>
      <c r="E302" s="210">
        <f t="shared" si="0"/>
        <v>0.11196</v>
      </c>
      <c r="F302" s="211"/>
      <c r="G302" s="211"/>
      <c r="H302" s="211" t="s">
        <v>2538</v>
      </c>
      <c r="I302" s="211" t="s">
        <v>2709</v>
      </c>
      <c r="J302" s="213">
        <v>172457</v>
      </c>
      <c r="K302" s="213">
        <v>142</v>
      </c>
      <c r="L302" s="213">
        <v>43</v>
      </c>
      <c r="M302" s="211" t="s">
        <v>732</v>
      </c>
      <c r="N302" s="211"/>
      <c r="O302" s="211" t="s">
        <v>3433</v>
      </c>
      <c r="P302" s="211"/>
      <c r="Q302" s="354">
        <f t="shared" si="1"/>
        <v>0</v>
      </c>
      <c r="R302" s="212">
        <f t="shared" si="2"/>
        <v>0</v>
      </c>
      <c r="S302" s="211"/>
      <c r="T302" s="211"/>
      <c r="U302" s="355"/>
      <c r="V302" s="211">
        <v>9</v>
      </c>
      <c r="W302" s="356"/>
      <c r="X302" s="214" t="s">
        <v>3564</v>
      </c>
      <c r="Y302" s="214" t="s">
        <v>3564</v>
      </c>
      <c r="Z302" s="214"/>
      <c r="AA302" s="215">
        <f>IFERROR(VLOOKUP(J302,Аркуш4!H:M,6,FALSE),0)</f>
        <v>10</v>
      </c>
      <c r="AB302" s="215" t="str">
        <f t="shared" si="37"/>
        <v/>
      </c>
      <c r="AC302" s="215">
        <v>3.6000000000000002E-4</v>
      </c>
      <c r="AD302" s="214"/>
      <c r="AE302" s="210">
        <f t="shared" si="4"/>
        <v>0.11196</v>
      </c>
      <c r="AF302" s="324"/>
      <c r="AG302" s="325"/>
      <c r="AH302" s="304" t="e">
        <v>#DIV/0!</v>
      </c>
      <c r="AI302" s="348"/>
      <c r="AJ302" s="306">
        <f t="shared" si="7"/>
        <v>0</v>
      </c>
      <c r="AK302" s="215">
        <f>IFERROR(VLOOKUP(J302,Аркуш4!O:Q,2,FALSE),0)</f>
        <v>9</v>
      </c>
      <c r="AL302" s="215">
        <f>IFERROR(VLOOKUP(J302,Аркуш4!O:Q,3,FALSE),0)</f>
        <v>0</v>
      </c>
      <c r="AM302" s="349"/>
      <c r="AN302" s="349"/>
      <c r="AO302" s="350"/>
      <c r="AP302" s="351"/>
      <c r="AQ302" s="352"/>
      <c r="AR302" s="215">
        <f>IFERROR(VLOOKUP(J302,Аркуш4!H:M,3,FALSE),0)</f>
        <v>0</v>
      </c>
      <c r="AS302" s="215">
        <f>IFERROR(VLOOKUP(J302,Аркуш4!H:M,4,FALSE),0)</f>
        <v>0</v>
      </c>
      <c r="AT302" s="215">
        <f>IFERROR(VLOOKUP(J302,Аркуш4!H:M,5,FALSE),0)</f>
        <v>0</v>
      </c>
      <c r="AU302" s="215">
        <f t="shared" si="33"/>
        <v>3.2400000000000003E-3</v>
      </c>
      <c r="AV302" s="357">
        <f t="shared" si="9"/>
        <v>3.6000000000000003E-3</v>
      </c>
    </row>
    <row r="303" spans="1:48" ht="46.5" customHeight="1" outlineLevel="1" x14ac:dyDescent="0.2">
      <c r="A303" s="207"/>
      <c r="B303" s="208" t="s">
        <v>2710</v>
      </c>
      <c r="C303" s="211"/>
      <c r="D303" s="209">
        <f>VLOOKUP(J303,Аркуш4!Y:Z,2,FALSE)</f>
        <v>29</v>
      </c>
      <c r="E303" s="210">
        <f t="shared" si="0"/>
        <v>2.4073846560000001</v>
      </c>
      <c r="F303" s="211"/>
      <c r="G303" s="211"/>
      <c r="H303" s="211" t="s">
        <v>2546</v>
      </c>
      <c r="I303" s="211" t="s">
        <v>2711</v>
      </c>
      <c r="J303" s="213">
        <v>172498</v>
      </c>
      <c r="K303" s="213">
        <v>14</v>
      </c>
      <c r="L303" s="213">
        <v>547</v>
      </c>
      <c r="M303" s="229">
        <v>26710</v>
      </c>
      <c r="N303" s="211"/>
      <c r="O303" s="211" t="s">
        <v>3433</v>
      </c>
      <c r="P303" s="211"/>
      <c r="Q303" s="354">
        <f t="shared" si="1"/>
        <v>0</v>
      </c>
      <c r="R303" s="212">
        <f t="shared" si="2"/>
        <v>0</v>
      </c>
      <c r="S303" s="211"/>
      <c r="T303" s="211"/>
      <c r="U303" s="355"/>
      <c r="V303" s="211">
        <v>0</v>
      </c>
      <c r="W303" s="356"/>
      <c r="X303" s="214" t="s">
        <v>3564</v>
      </c>
      <c r="Y303" s="214" t="s">
        <v>3564</v>
      </c>
      <c r="Z303" s="214"/>
      <c r="AA303" s="215">
        <f>IFERROR(VLOOKUP(J303,Аркуш4!H:M,6,FALSE),0)</f>
        <v>10</v>
      </c>
      <c r="AB303" s="215" t="str">
        <f t="shared" si="37"/>
        <v/>
      </c>
      <c r="AC303" s="215">
        <v>8.3013264000000003E-2</v>
      </c>
      <c r="AD303" s="214"/>
      <c r="AE303" s="210">
        <f t="shared" si="4"/>
        <v>2.4073846560000001</v>
      </c>
      <c r="AF303" s="324"/>
      <c r="AG303" s="325"/>
      <c r="AH303" s="304" t="e">
        <v>#DIV/0!</v>
      </c>
      <c r="AI303" s="348"/>
      <c r="AJ303" s="306">
        <f t="shared" si="7"/>
        <v>0</v>
      </c>
      <c r="AK303" s="215">
        <f>IFERROR(VLOOKUP(J303,Аркуш4!O:Q,2,FALSE),0)</f>
        <v>0</v>
      </c>
      <c r="AL303" s="215">
        <f>IFERROR(VLOOKUP(J303,Аркуш4!O:Q,3,FALSE),0)</f>
        <v>0</v>
      </c>
      <c r="AM303" s="349"/>
      <c r="AN303" s="349"/>
      <c r="AO303" s="350"/>
      <c r="AP303" s="351"/>
      <c r="AQ303" s="352"/>
      <c r="AR303" s="215">
        <f>IFERROR(VLOOKUP(J303,Аркуш4!H:M,3,FALSE),0)</f>
        <v>2</v>
      </c>
      <c r="AS303" s="215">
        <f>IFERROR(VLOOKUP(J303,Аркуш4!H:M,4,FALSE),0)</f>
        <v>2</v>
      </c>
      <c r="AT303" s="215">
        <f>IFERROR(VLOOKUP(J303,Аркуш4!H:M,5,FALSE),0)</f>
        <v>1</v>
      </c>
      <c r="AU303" s="215">
        <f t="shared" si="33"/>
        <v>0.41506631999999999</v>
      </c>
      <c r="AV303" s="357">
        <f t="shared" si="9"/>
        <v>0.83013263999999998</v>
      </c>
    </row>
    <row r="304" spans="1:48" ht="46.5" customHeight="1" outlineLevel="1" x14ac:dyDescent="0.2">
      <c r="A304" s="207"/>
      <c r="B304" s="208" t="s">
        <v>2712</v>
      </c>
      <c r="C304" s="211"/>
      <c r="D304" s="209">
        <f>VLOOKUP(J304,Аркуш4!Y:Z,2,FALSE)</f>
        <v>698</v>
      </c>
      <c r="E304" s="210">
        <f t="shared" si="0"/>
        <v>47.670931872000004</v>
      </c>
      <c r="F304" s="211"/>
      <c r="G304" s="211"/>
      <c r="H304" s="211" t="s">
        <v>2538</v>
      </c>
      <c r="I304" s="211" t="s">
        <v>2573</v>
      </c>
      <c r="J304" s="213">
        <v>172506</v>
      </c>
      <c r="K304" s="213">
        <v>18</v>
      </c>
      <c r="L304" s="213">
        <v>552</v>
      </c>
      <c r="M304" s="229">
        <v>28200</v>
      </c>
      <c r="N304" s="211"/>
      <c r="O304" s="211" t="s">
        <v>3433</v>
      </c>
      <c r="P304" s="211"/>
      <c r="Q304" s="354">
        <f t="shared" si="1"/>
        <v>0</v>
      </c>
      <c r="R304" s="212">
        <f t="shared" si="2"/>
        <v>0</v>
      </c>
      <c r="S304" s="211"/>
      <c r="T304" s="211"/>
      <c r="U304" s="355"/>
      <c r="V304" s="211">
        <v>20</v>
      </c>
      <c r="W304" s="356"/>
      <c r="X304" s="214" t="s">
        <v>3564</v>
      </c>
      <c r="Y304" s="214" t="s">
        <v>3564</v>
      </c>
      <c r="Z304" s="214"/>
      <c r="AA304" s="215">
        <f>IFERROR(VLOOKUP(J304,Аркуш4!H:M,6,FALSE),0)</f>
        <v>180</v>
      </c>
      <c r="AB304" s="215" t="str">
        <f t="shared" si="37"/>
        <v/>
      </c>
      <c r="AC304" s="215">
        <v>6.8296464000000001E-2</v>
      </c>
      <c r="AD304" s="214"/>
      <c r="AE304" s="210">
        <f t="shared" si="4"/>
        <v>47.670931872000004</v>
      </c>
      <c r="AF304" s="324"/>
      <c r="AG304" s="325"/>
      <c r="AH304" s="304" t="e">
        <v>#DIV/0!</v>
      </c>
      <c r="AI304" s="348"/>
      <c r="AJ304" s="306">
        <f t="shared" si="7"/>
        <v>0</v>
      </c>
      <c r="AK304" s="215">
        <f>IFERROR(VLOOKUP(J304,Аркуш4!O:Q,2,FALSE),0)</f>
        <v>4</v>
      </c>
      <c r="AL304" s="215">
        <f>IFERROR(VLOOKUP(J304,Аркуш4!O:Q,3,FALSE),0)</f>
        <v>16</v>
      </c>
      <c r="AM304" s="349"/>
      <c r="AN304" s="349"/>
      <c r="AO304" s="350"/>
      <c r="AP304" s="351"/>
      <c r="AQ304" s="352"/>
      <c r="AR304" s="215">
        <f>IFERROR(VLOOKUP(J304,Аркуш4!H:M,3,FALSE),0)</f>
        <v>22</v>
      </c>
      <c r="AS304" s="215">
        <f>IFERROR(VLOOKUP(J304,Аркуш4!H:M,4,FALSE),0)</f>
        <v>22</v>
      </c>
      <c r="AT304" s="215">
        <f>IFERROR(VLOOKUP(J304,Аркуш4!H:M,5,FALSE),0)</f>
        <v>44</v>
      </c>
      <c r="AU304" s="215">
        <f t="shared" si="33"/>
        <v>6.2832746880000006</v>
      </c>
      <c r="AV304" s="357">
        <f t="shared" si="9"/>
        <v>12.29336352</v>
      </c>
    </row>
    <row r="305" spans="1:48" ht="46.5" customHeight="1" outlineLevel="1" x14ac:dyDescent="0.2">
      <c r="A305" s="207"/>
      <c r="B305" s="208" t="s">
        <v>2713</v>
      </c>
      <c r="C305" s="211"/>
      <c r="D305" s="209">
        <f>VLOOKUP(J305,Аркуш4!Y:Z,2,FALSE)</f>
        <v>12</v>
      </c>
      <c r="E305" s="210">
        <f t="shared" si="0"/>
        <v>0.10583999999999999</v>
      </c>
      <c r="F305" s="211"/>
      <c r="G305" s="211"/>
      <c r="H305" s="211" t="s">
        <v>2538</v>
      </c>
      <c r="I305" s="211" t="s">
        <v>2714</v>
      </c>
      <c r="J305" s="213">
        <v>172365</v>
      </c>
      <c r="K305" s="213">
        <v>19</v>
      </c>
      <c r="L305" s="213">
        <v>117</v>
      </c>
      <c r="M305" s="211" t="s">
        <v>1887</v>
      </c>
      <c r="N305" s="211"/>
      <c r="O305" s="211" t="s">
        <v>3433</v>
      </c>
      <c r="P305" s="211"/>
      <c r="Q305" s="354">
        <f t="shared" si="1"/>
        <v>0</v>
      </c>
      <c r="R305" s="212">
        <f t="shared" si="2"/>
        <v>0</v>
      </c>
      <c r="S305" s="211"/>
      <c r="T305" s="211"/>
      <c r="U305" s="355"/>
      <c r="V305" s="211">
        <v>0</v>
      </c>
      <c r="W305" s="356"/>
      <c r="X305" s="214" t="s">
        <v>3564</v>
      </c>
      <c r="Y305" s="214" t="s">
        <v>3564</v>
      </c>
      <c r="Z305" s="214"/>
      <c r="AA305" s="215">
        <f>IFERROR(VLOOKUP(J305,Аркуш4!H:M,6,FALSE),0)</f>
        <v>0</v>
      </c>
      <c r="AB305" s="215" t="str">
        <f t="shared" si="37"/>
        <v/>
      </c>
      <c r="AC305" s="215">
        <v>8.8199999999999997E-3</v>
      </c>
      <c r="AD305" s="214"/>
      <c r="AE305" s="210">
        <f t="shared" si="4"/>
        <v>0.10583999999999999</v>
      </c>
      <c r="AF305" s="324"/>
      <c r="AG305" s="325"/>
      <c r="AH305" s="304" t="e">
        <v>#DIV/0!</v>
      </c>
      <c r="AI305" s="348"/>
      <c r="AJ305" s="306">
        <f t="shared" si="7"/>
        <v>0</v>
      </c>
      <c r="AK305" s="215">
        <f>IFERROR(VLOOKUP(J305,Аркуш4!O:Q,2,FALSE),0)</f>
        <v>0</v>
      </c>
      <c r="AL305" s="215">
        <f>IFERROR(VLOOKUP(J305,Аркуш4!O:Q,3,FALSE),0)</f>
        <v>0</v>
      </c>
      <c r="AM305" s="349"/>
      <c r="AN305" s="349"/>
      <c r="AO305" s="350"/>
      <c r="AP305" s="351"/>
      <c r="AQ305" s="352"/>
      <c r="AR305" s="215">
        <f>IFERROR(VLOOKUP(J305,Аркуш4!H:M,3,FALSE),0)</f>
        <v>0</v>
      </c>
      <c r="AS305" s="215">
        <f>IFERROR(VLOOKUP(J305,Аркуш4!H:M,4,FALSE),0)</f>
        <v>0</v>
      </c>
      <c r="AT305" s="215">
        <f>IFERROR(VLOOKUP(J305,Аркуш4!H:M,5,FALSE),0)</f>
        <v>0</v>
      </c>
      <c r="AU305" s="215">
        <f t="shared" si="33"/>
        <v>0</v>
      </c>
      <c r="AV305" s="357">
        <f t="shared" si="9"/>
        <v>0</v>
      </c>
    </row>
    <row r="306" spans="1:48" ht="46.5" customHeight="1" outlineLevel="1" x14ac:dyDescent="0.2">
      <c r="A306" s="207"/>
      <c r="B306" s="208" t="s">
        <v>2715</v>
      </c>
      <c r="C306" s="211"/>
      <c r="D306" s="209">
        <f>VLOOKUP(J306,Аркуш4!Y:Z,2,FALSE)</f>
        <v>52</v>
      </c>
      <c r="E306" s="210">
        <f t="shared" si="0"/>
        <v>0.11856</v>
      </c>
      <c r="F306" s="211" t="s">
        <v>2624</v>
      </c>
      <c r="G306" s="211"/>
      <c r="H306" s="211" t="s">
        <v>2538</v>
      </c>
      <c r="I306" s="211" t="s">
        <v>2716</v>
      </c>
      <c r="J306" s="213">
        <v>172634</v>
      </c>
      <c r="K306" s="213">
        <v>108</v>
      </c>
      <c r="L306" s="213">
        <v>161</v>
      </c>
      <c r="M306" s="226">
        <v>56251</v>
      </c>
      <c r="N306" s="211"/>
      <c r="O306" s="211" t="s">
        <v>3433</v>
      </c>
      <c r="P306" s="211"/>
      <c r="Q306" s="354">
        <f t="shared" si="1"/>
        <v>0</v>
      </c>
      <c r="R306" s="212">
        <f t="shared" si="2"/>
        <v>0</v>
      </c>
      <c r="S306" s="211"/>
      <c r="T306" s="211"/>
      <c r="U306" s="355"/>
      <c r="V306" s="211">
        <v>0</v>
      </c>
      <c r="W306" s="356"/>
      <c r="X306" s="214" t="s">
        <v>3564</v>
      </c>
      <c r="Y306" s="214" t="s">
        <v>3564</v>
      </c>
      <c r="Z306" s="214"/>
      <c r="AA306" s="215">
        <f>IFERROR(VLOOKUP(J306,Аркуш4!H:M,6,FALSE),0)</f>
        <v>6</v>
      </c>
      <c r="AB306" s="215" t="str">
        <f t="shared" si="37"/>
        <v/>
      </c>
      <c r="AC306" s="215">
        <v>2.2799999999999999E-3</v>
      </c>
      <c r="AD306" s="214"/>
      <c r="AE306" s="210">
        <f t="shared" si="4"/>
        <v>0.11856</v>
      </c>
      <c r="AF306" s="324"/>
      <c r="AG306" s="325"/>
      <c r="AH306" s="304" t="e">
        <v>#DIV/0!</v>
      </c>
      <c r="AI306" s="348"/>
      <c r="AJ306" s="306">
        <f t="shared" si="7"/>
        <v>0</v>
      </c>
      <c r="AK306" s="215">
        <f>IFERROR(VLOOKUP(J306,Аркуш4!O:Q,2,FALSE),0)</f>
        <v>0</v>
      </c>
      <c r="AL306" s="215">
        <f>IFERROR(VLOOKUP(J306,Аркуш4!O:Q,3,FALSE),0)</f>
        <v>0</v>
      </c>
      <c r="AM306" s="349"/>
      <c r="AN306" s="349"/>
      <c r="AO306" s="350"/>
      <c r="AP306" s="351"/>
      <c r="AQ306" s="352"/>
      <c r="AR306" s="215">
        <f>IFERROR(VLOOKUP(J306,Аркуш4!H:M,3,FALSE),0)</f>
        <v>2</v>
      </c>
      <c r="AS306" s="215">
        <f>IFERROR(VLOOKUP(J306,Аркуш4!H:M,4,FALSE),0)</f>
        <v>2</v>
      </c>
      <c r="AT306" s="215">
        <f>IFERROR(VLOOKUP(J306,Аркуш4!H:M,5,FALSE),0)</f>
        <v>1</v>
      </c>
      <c r="AU306" s="215">
        <f t="shared" si="33"/>
        <v>1.14E-2</v>
      </c>
      <c r="AV306" s="357">
        <f t="shared" si="9"/>
        <v>1.3679999999999999E-2</v>
      </c>
    </row>
    <row r="307" spans="1:48" ht="46.5" customHeight="1" outlineLevel="1" x14ac:dyDescent="0.2">
      <c r="A307" s="207"/>
      <c r="B307" s="208" t="s">
        <v>2717</v>
      </c>
      <c r="C307" s="211"/>
      <c r="D307" s="209">
        <f>VLOOKUP(J307,Аркуш4!Y:Z,2,FALSE)</f>
        <v>28</v>
      </c>
      <c r="E307" s="210">
        <f t="shared" si="0"/>
        <v>0</v>
      </c>
      <c r="F307" s="211"/>
      <c r="G307" s="211"/>
      <c r="H307" s="211" t="s">
        <v>2538</v>
      </c>
      <c r="I307" s="211"/>
      <c r="J307" s="213">
        <v>172416</v>
      </c>
      <c r="K307" s="213">
        <v>-8</v>
      </c>
      <c r="L307" s="213">
        <v>-32</v>
      </c>
      <c r="M307" s="211" t="s">
        <v>485</v>
      </c>
      <c r="N307" s="211"/>
      <c r="O307" s="211" t="s">
        <v>3433</v>
      </c>
      <c r="P307" s="211"/>
      <c r="Q307" s="354">
        <f t="shared" si="1"/>
        <v>0</v>
      </c>
      <c r="R307" s="212">
        <f t="shared" si="2"/>
        <v>0</v>
      </c>
      <c r="S307" s="211"/>
      <c r="T307" s="211"/>
      <c r="U307" s="355"/>
      <c r="V307" s="211">
        <v>0</v>
      </c>
      <c r="W307" s="356"/>
      <c r="X307" s="214" t="s">
        <v>3564</v>
      </c>
      <c r="Y307" s="214" t="s">
        <v>3564</v>
      </c>
      <c r="Z307" s="214"/>
      <c r="AA307" s="215">
        <f>IFERROR(VLOOKUP(J307,Аркуш4!H:M,6,FALSE),0)</f>
        <v>0</v>
      </c>
      <c r="AB307" s="215" t="str">
        <f t="shared" si="37"/>
        <v/>
      </c>
      <c r="AC307" s="215"/>
      <c r="AD307" s="214"/>
      <c r="AE307" s="210">
        <f t="shared" si="4"/>
        <v>0</v>
      </c>
      <c r="AF307" s="324"/>
      <c r="AG307" s="325"/>
      <c r="AH307" s="304" t="e">
        <v>#DIV/0!</v>
      </c>
      <c r="AI307" s="348"/>
      <c r="AJ307" s="306">
        <f t="shared" si="7"/>
        <v>0</v>
      </c>
      <c r="AK307" s="215">
        <f>IFERROR(VLOOKUP(J307,Аркуш4!O:Q,2,FALSE),0)</f>
        <v>0</v>
      </c>
      <c r="AL307" s="215">
        <f>IFERROR(VLOOKUP(J307,Аркуш4!O:Q,3,FALSE),0)</f>
        <v>0</v>
      </c>
      <c r="AM307" s="349"/>
      <c r="AN307" s="349"/>
      <c r="AO307" s="350"/>
      <c r="AP307" s="351"/>
      <c r="AQ307" s="352"/>
      <c r="AR307" s="215">
        <f>IFERROR(VLOOKUP(J307,Аркуш4!H:M,3,FALSE),0)</f>
        <v>0</v>
      </c>
      <c r="AS307" s="215">
        <f>IFERROR(VLOOKUP(J307,Аркуш4!H:M,4,FALSE),0)</f>
        <v>0</v>
      </c>
      <c r="AT307" s="215">
        <f>IFERROR(VLOOKUP(J307,Аркуш4!H:M,5,FALSE),0)</f>
        <v>0</v>
      </c>
      <c r="AU307" s="215">
        <f t="shared" si="33"/>
        <v>0</v>
      </c>
      <c r="AV307" s="357">
        <f t="shared" si="9"/>
        <v>0</v>
      </c>
    </row>
    <row r="308" spans="1:48" ht="46.5" customHeight="1" outlineLevel="1" x14ac:dyDescent="0.2">
      <c r="A308" s="207"/>
      <c r="B308" s="208" t="s">
        <v>2718</v>
      </c>
      <c r="C308" s="211"/>
      <c r="D308" s="209">
        <f>VLOOKUP(J308,Аркуш4!Y:Z,2,FALSE)</f>
        <v>2</v>
      </c>
      <c r="E308" s="210">
        <f t="shared" si="0"/>
        <v>2.8799999999999999E-2</v>
      </c>
      <c r="F308" s="211"/>
      <c r="G308" s="211"/>
      <c r="H308" s="211" t="s">
        <v>2546</v>
      </c>
      <c r="I308" s="211"/>
      <c r="J308" s="213">
        <v>172418</v>
      </c>
      <c r="K308" s="213">
        <v>7</v>
      </c>
      <c r="L308" s="213">
        <v>43</v>
      </c>
      <c r="M308" s="211" t="s">
        <v>516</v>
      </c>
      <c r="N308" s="211"/>
      <c r="O308" s="211" t="s">
        <v>3433</v>
      </c>
      <c r="P308" s="211"/>
      <c r="Q308" s="354">
        <f t="shared" si="1"/>
        <v>0</v>
      </c>
      <c r="R308" s="212">
        <f t="shared" si="2"/>
        <v>0</v>
      </c>
      <c r="S308" s="211"/>
      <c r="T308" s="211"/>
      <c r="U308" s="355"/>
      <c r="V308" s="211">
        <v>0</v>
      </c>
      <c r="W308" s="356"/>
      <c r="X308" s="214" t="s">
        <v>3564</v>
      </c>
      <c r="Y308" s="214" t="s">
        <v>3564</v>
      </c>
      <c r="Z308" s="214"/>
      <c r="AA308" s="215">
        <f>IFERROR(VLOOKUP(J308,Аркуш4!H:M,6,FALSE),0)</f>
        <v>0</v>
      </c>
      <c r="AB308" s="215" t="str">
        <f t="shared" si="37"/>
        <v/>
      </c>
      <c r="AC308" s="215">
        <v>1.44E-2</v>
      </c>
      <c r="AD308" s="214"/>
      <c r="AE308" s="210">
        <f t="shared" si="4"/>
        <v>2.8799999999999999E-2</v>
      </c>
      <c r="AF308" s="324"/>
      <c r="AG308" s="325"/>
      <c r="AH308" s="304" t="e">
        <v>#DIV/0!</v>
      </c>
      <c r="AI308" s="348"/>
      <c r="AJ308" s="306">
        <f t="shared" si="7"/>
        <v>0</v>
      </c>
      <c r="AK308" s="215">
        <f>IFERROR(VLOOKUP(J308,Аркуш4!O:Q,2,FALSE),0)</f>
        <v>0</v>
      </c>
      <c r="AL308" s="215">
        <f>IFERROR(VLOOKUP(J308,Аркуш4!O:Q,3,FALSE),0)</f>
        <v>0</v>
      </c>
      <c r="AM308" s="349"/>
      <c r="AN308" s="349"/>
      <c r="AO308" s="350"/>
      <c r="AP308" s="351"/>
      <c r="AQ308" s="352"/>
      <c r="AR308" s="215">
        <f>IFERROR(VLOOKUP(J308,Аркуш4!H:M,3,FALSE),0)</f>
        <v>0</v>
      </c>
      <c r="AS308" s="215">
        <f>IFERROR(VLOOKUP(J308,Аркуш4!H:M,4,FALSE),0)</f>
        <v>0</v>
      </c>
      <c r="AT308" s="215">
        <f>IFERROR(VLOOKUP(J308,Аркуш4!H:M,5,FALSE),0)</f>
        <v>1</v>
      </c>
      <c r="AU308" s="215">
        <f t="shared" si="33"/>
        <v>1.44E-2</v>
      </c>
      <c r="AV308" s="357">
        <f t="shared" si="9"/>
        <v>0</v>
      </c>
    </row>
    <row r="309" spans="1:48" ht="46.5" customHeight="1" outlineLevel="1" x14ac:dyDescent="0.2">
      <c r="A309" s="207"/>
      <c r="B309" s="208" t="s">
        <v>2719</v>
      </c>
      <c r="C309" s="211"/>
      <c r="D309" s="209">
        <f>VLOOKUP(J309,Аркуш4!Y:Z,2,FALSE)</f>
        <v>75</v>
      </c>
      <c r="E309" s="210">
        <f t="shared" si="0"/>
        <v>0.17595</v>
      </c>
      <c r="F309" s="211" t="s">
        <v>2624</v>
      </c>
      <c r="G309" s="211"/>
      <c r="H309" s="211" t="s">
        <v>2538</v>
      </c>
      <c r="I309" s="211" t="s">
        <v>2720</v>
      </c>
      <c r="J309" s="213">
        <v>172460</v>
      </c>
      <c r="K309" s="213">
        <v>73</v>
      </c>
      <c r="L309" s="213">
        <v>101</v>
      </c>
      <c r="M309" s="211" t="s">
        <v>594</v>
      </c>
      <c r="N309" s="211"/>
      <c r="O309" s="211" t="s">
        <v>3433</v>
      </c>
      <c r="P309" s="211"/>
      <c r="Q309" s="354">
        <f t="shared" si="1"/>
        <v>0</v>
      </c>
      <c r="R309" s="212">
        <f t="shared" si="2"/>
        <v>0</v>
      </c>
      <c r="S309" s="211"/>
      <c r="T309" s="211"/>
      <c r="U309" s="355"/>
      <c r="V309" s="211">
        <v>12</v>
      </c>
      <c r="W309" s="356"/>
      <c r="X309" s="214" t="s">
        <v>3564</v>
      </c>
      <c r="Y309" s="214" t="s">
        <v>3564</v>
      </c>
      <c r="Z309" s="214"/>
      <c r="AA309" s="215">
        <f>IFERROR(VLOOKUP(J309,Аркуш4!H:M,6,FALSE),0)</f>
        <v>20</v>
      </c>
      <c r="AB309" s="215" t="str">
        <f t="shared" si="37"/>
        <v/>
      </c>
      <c r="AC309" s="215">
        <v>2.346E-3</v>
      </c>
      <c r="AD309" s="214"/>
      <c r="AE309" s="210">
        <f t="shared" si="4"/>
        <v>0.17595</v>
      </c>
      <c r="AF309" s="324"/>
      <c r="AG309" s="325"/>
      <c r="AH309" s="304" t="e">
        <v>#DIV/0!</v>
      </c>
      <c r="AI309" s="348"/>
      <c r="AJ309" s="306">
        <f t="shared" si="7"/>
        <v>0</v>
      </c>
      <c r="AK309" s="215">
        <f>IFERROR(VLOOKUP(J309,Аркуш4!O:Q,2,FALSE),0)</f>
        <v>7</v>
      </c>
      <c r="AL309" s="215">
        <f>IFERROR(VLOOKUP(J309,Аркуш4!O:Q,3,FALSE),0)</f>
        <v>5</v>
      </c>
      <c r="AM309" s="349"/>
      <c r="AN309" s="349"/>
      <c r="AO309" s="350"/>
      <c r="AP309" s="351"/>
      <c r="AQ309" s="352"/>
      <c r="AR309" s="215">
        <f>IFERROR(VLOOKUP(J309,Аркуш4!H:M,3,FALSE),0)</f>
        <v>5</v>
      </c>
      <c r="AS309" s="215">
        <f>IFERROR(VLOOKUP(J309,Аркуш4!H:M,4,FALSE),0)</f>
        <v>1</v>
      </c>
      <c r="AT309" s="215">
        <f>IFERROR(VLOOKUP(J309,Аркуш4!H:M,5,FALSE),0)</f>
        <v>5</v>
      </c>
      <c r="AU309" s="215">
        <f t="shared" si="33"/>
        <v>4.2228000000000002E-2</v>
      </c>
      <c r="AV309" s="357">
        <f t="shared" si="9"/>
        <v>4.6920000000000003E-2</v>
      </c>
    </row>
    <row r="310" spans="1:48" ht="46.5" customHeight="1" outlineLevel="1" x14ac:dyDescent="0.2">
      <c r="A310" s="207"/>
      <c r="B310" s="208" t="s">
        <v>2721</v>
      </c>
      <c r="C310" s="211"/>
      <c r="D310" s="209">
        <f>VLOOKUP(J310,Аркуш4!Y:Z,2,FALSE)</f>
        <v>1</v>
      </c>
      <c r="E310" s="210">
        <f t="shared" si="0"/>
        <v>0</v>
      </c>
      <c r="F310" s="211"/>
      <c r="G310" s="211"/>
      <c r="H310" s="211" t="s">
        <v>2546</v>
      </c>
      <c r="I310" s="211" t="s">
        <v>2635</v>
      </c>
      <c r="J310" s="213">
        <v>172667</v>
      </c>
      <c r="K310" s="213">
        <v>27</v>
      </c>
      <c r="L310" s="353">
        <v>6338</v>
      </c>
      <c r="M310" s="211" t="s">
        <v>1499</v>
      </c>
      <c r="N310" s="211"/>
      <c r="O310" s="211" t="s">
        <v>3563</v>
      </c>
      <c r="P310" s="211"/>
      <c r="Q310" s="354">
        <f t="shared" si="1"/>
        <v>0</v>
      </c>
      <c r="R310" s="212">
        <f t="shared" si="2"/>
        <v>0</v>
      </c>
      <c r="S310" s="211"/>
      <c r="T310" s="211"/>
      <c r="U310" s="355"/>
      <c r="V310" s="211">
        <v>0</v>
      </c>
      <c r="W310" s="356"/>
      <c r="X310" s="214" t="s">
        <v>3564</v>
      </c>
      <c r="Y310" s="214" t="s">
        <v>3564</v>
      </c>
      <c r="Z310" s="214"/>
      <c r="AA310" s="215">
        <f>IFERROR(VLOOKUP(J310,Аркуш4!H:M,6,FALSE),0)</f>
        <v>0</v>
      </c>
      <c r="AB310" s="215" t="str">
        <f t="shared" si="37"/>
        <v/>
      </c>
      <c r="AC310" s="215"/>
      <c r="AD310" s="214"/>
      <c r="AE310" s="210">
        <f t="shared" si="4"/>
        <v>0</v>
      </c>
      <c r="AF310" s="324"/>
      <c r="AG310" s="325"/>
      <c r="AH310" s="304" t="e">
        <v>#DIV/0!</v>
      </c>
      <c r="AI310" s="348"/>
      <c r="AJ310" s="306">
        <f t="shared" si="7"/>
        <v>0</v>
      </c>
      <c r="AK310" s="215">
        <f>IFERROR(VLOOKUP(J310,Аркуш4!O:Q,2,FALSE),0)</f>
        <v>0</v>
      </c>
      <c r="AL310" s="215">
        <f>IFERROR(VLOOKUP(J310,Аркуш4!O:Q,3,FALSE),0)</f>
        <v>0</v>
      </c>
      <c r="AM310" s="349"/>
      <c r="AN310" s="349"/>
      <c r="AO310" s="350"/>
      <c r="AP310" s="351"/>
      <c r="AQ310" s="352"/>
      <c r="AR310" s="215">
        <f>IFERROR(VLOOKUP(J310,Аркуш4!H:M,3,FALSE),0)</f>
        <v>0</v>
      </c>
      <c r="AS310" s="215">
        <f>IFERROR(VLOOKUP(J310,Аркуш4!H:M,4,FALSE),0)</f>
        <v>0</v>
      </c>
      <c r="AT310" s="215">
        <f>IFERROR(VLOOKUP(J310,Аркуш4!H:M,5,FALSE),0)</f>
        <v>1</v>
      </c>
      <c r="AU310" s="215">
        <f t="shared" si="33"/>
        <v>0</v>
      </c>
      <c r="AV310" s="357">
        <f t="shared" si="9"/>
        <v>0</v>
      </c>
    </row>
    <row r="311" spans="1:48" ht="46.5" customHeight="1" outlineLevel="1" x14ac:dyDescent="0.2">
      <c r="A311" s="207"/>
      <c r="B311" s="208" t="s">
        <v>2722</v>
      </c>
      <c r="C311" s="211"/>
      <c r="D311" s="209">
        <f>VLOOKUP(J311,Аркуш4!Y:Z,2,FALSE)</f>
        <v>128</v>
      </c>
      <c r="E311" s="210">
        <f t="shared" si="0"/>
        <v>31.606272000000001</v>
      </c>
      <c r="F311" s="211"/>
      <c r="G311" s="211"/>
      <c r="H311" s="211" t="s">
        <v>2538</v>
      </c>
      <c r="I311" s="211" t="s">
        <v>2723</v>
      </c>
      <c r="J311" s="213">
        <v>172919</v>
      </c>
      <c r="K311" s="213">
        <v>54</v>
      </c>
      <c r="L311" s="353">
        <v>6202</v>
      </c>
      <c r="M311" s="211" t="s">
        <v>1477</v>
      </c>
      <c r="N311" s="211"/>
      <c r="O311" s="211" t="s">
        <v>3433</v>
      </c>
      <c r="P311" s="211"/>
      <c r="Q311" s="354">
        <f t="shared" si="1"/>
        <v>0</v>
      </c>
      <c r="R311" s="212">
        <f t="shared" si="2"/>
        <v>0</v>
      </c>
      <c r="S311" s="211"/>
      <c r="T311" s="211"/>
      <c r="U311" s="355"/>
      <c r="V311" s="211">
        <v>8</v>
      </c>
      <c r="W311" s="356"/>
      <c r="X311" s="214" t="s">
        <v>3564</v>
      </c>
      <c r="Y311" s="214" t="s">
        <v>3564</v>
      </c>
      <c r="Z311" s="214"/>
      <c r="AA311" s="215">
        <f>IFERROR(VLOOKUP(J311,Аркуш4!H:M,6,FALSE),0)</f>
        <v>26</v>
      </c>
      <c r="AB311" s="215" t="str">
        <f t="shared" si="37"/>
        <v/>
      </c>
      <c r="AC311" s="215">
        <v>0.246924</v>
      </c>
      <c r="AD311" s="214"/>
      <c r="AE311" s="210">
        <f t="shared" si="4"/>
        <v>31.606272000000001</v>
      </c>
      <c r="AF311" s="324"/>
      <c r="AG311" s="325"/>
      <c r="AH311" s="304" t="e">
        <v>#DIV/0!</v>
      </c>
      <c r="AI311" s="348"/>
      <c r="AJ311" s="306">
        <f t="shared" si="7"/>
        <v>0</v>
      </c>
      <c r="AK311" s="215">
        <f>IFERROR(VLOOKUP(J311,Аркуш4!O:Q,2,FALSE),0)</f>
        <v>3</v>
      </c>
      <c r="AL311" s="215">
        <f>IFERROR(VLOOKUP(J311,Аркуш4!O:Q,3,FALSE),0)</f>
        <v>5</v>
      </c>
      <c r="AM311" s="349"/>
      <c r="AN311" s="349"/>
      <c r="AO311" s="350"/>
      <c r="AP311" s="351"/>
      <c r="AQ311" s="352"/>
      <c r="AR311" s="215">
        <f>IFERROR(VLOOKUP(J311,Аркуш4!H:M,3,FALSE),0)</f>
        <v>10</v>
      </c>
      <c r="AS311" s="215">
        <f>IFERROR(VLOOKUP(J311,Аркуш4!H:M,4,FALSE),0)</f>
        <v>7</v>
      </c>
      <c r="AT311" s="215">
        <f>IFERROR(VLOOKUP(J311,Аркуш4!H:M,5,FALSE),0)</f>
        <v>12</v>
      </c>
      <c r="AU311" s="215">
        <f t="shared" si="33"/>
        <v>7.9015680000000001</v>
      </c>
      <c r="AV311" s="357">
        <f t="shared" si="9"/>
        <v>6.4200239999999997</v>
      </c>
    </row>
    <row r="312" spans="1:48" ht="46.5" customHeight="1" outlineLevel="1" x14ac:dyDescent="0.2">
      <c r="A312" s="207"/>
      <c r="B312" s="208" t="s">
        <v>2724</v>
      </c>
      <c r="C312" s="211"/>
      <c r="D312" s="209">
        <f>VLOOKUP(J312,Аркуш4!Y:Z,2,FALSE)</f>
        <v>40</v>
      </c>
      <c r="E312" s="210">
        <f t="shared" si="0"/>
        <v>0.24335999999999999</v>
      </c>
      <c r="F312" s="211" t="s">
        <v>2624</v>
      </c>
      <c r="G312" s="211"/>
      <c r="H312" s="211" t="s">
        <v>2538</v>
      </c>
      <c r="I312" s="211" t="s">
        <v>2641</v>
      </c>
      <c r="J312" s="213">
        <v>173028</v>
      </c>
      <c r="K312" s="213">
        <v>146</v>
      </c>
      <c r="L312" s="213">
        <v>133</v>
      </c>
      <c r="M312" s="213">
        <v>87533</v>
      </c>
      <c r="N312" s="211"/>
      <c r="O312" s="211" t="s">
        <v>3433</v>
      </c>
      <c r="P312" s="211"/>
      <c r="Q312" s="354">
        <f t="shared" si="1"/>
        <v>0</v>
      </c>
      <c r="R312" s="212">
        <f t="shared" si="2"/>
        <v>0</v>
      </c>
      <c r="S312" s="211"/>
      <c r="T312" s="211"/>
      <c r="U312" s="355"/>
      <c r="V312" s="211">
        <v>6</v>
      </c>
      <c r="W312" s="356"/>
      <c r="X312" s="214" t="s">
        <v>3564</v>
      </c>
      <c r="Y312" s="214" t="s">
        <v>3564</v>
      </c>
      <c r="Z312" s="214"/>
      <c r="AA312" s="215">
        <f>IFERROR(VLOOKUP(J312,Аркуш4!H:M,6,FALSE),0)</f>
        <v>77</v>
      </c>
      <c r="AB312" s="215" t="str">
        <f t="shared" si="37"/>
        <v/>
      </c>
      <c r="AC312" s="215">
        <v>6.084E-3</v>
      </c>
      <c r="AD312" s="214"/>
      <c r="AE312" s="210">
        <f t="shared" si="4"/>
        <v>0.24335999999999999</v>
      </c>
      <c r="AF312" s="324"/>
      <c r="AG312" s="325"/>
      <c r="AH312" s="304" t="e">
        <v>#DIV/0!</v>
      </c>
      <c r="AI312" s="348"/>
      <c r="AJ312" s="306">
        <f t="shared" si="7"/>
        <v>0</v>
      </c>
      <c r="AK312" s="215">
        <f>IFERROR(VLOOKUP(J312,Аркуш4!O:Q,2,FALSE),0)</f>
        <v>2</v>
      </c>
      <c r="AL312" s="215">
        <f>IFERROR(VLOOKUP(J312,Аркуш4!O:Q,3,FALSE),0)</f>
        <v>4</v>
      </c>
      <c r="AM312" s="349"/>
      <c r="AN312" s="349"/>
      <c r="AO312" s="350"/>
      <c r="AP312" s="351"/>
      <c r="AQ312" s="352"/>
      <c r="AR312" s="215">
        <f>IFERROR(VLOOKUP(J312,Аркуш4!H:M,3,FALSE),0)</f>
        <v>9</v>
      </c>
      <c r="AS312" s="215">
        <f>IFERROR(VLOOKUP(J312,Аркуш4!H:M,4,FALSE),0)</f>
        <v>4</v>
      </c>
      <c r="AT312" s="215">
        <f>IFERROR(VLOOKUP(J312,Аркуш4!H:M,5,FALSE),0)</f>
        <v>14</v>
      </c>
      <c r="AU312" s="215">
        <f t="shared" si="33"/>
        <v>0.17643600000000001</v>
      </c>
      <c r="AV312" s="357">
        <f t="shared" si="9"/>
        <v>0.468468</v>
      </c>
    </row>
    <row r="313" spans="1:48" ht="46.5" customHeight="1" outlineLevel="1" x14ac:dyDescent="0.2">
      <c r="A313" s="207"/>
      <c r="B313" s="208" t="s">
        <v>2725</v>
      </c>
      <c r="C313" s="211"/>
      <c r="D313" s="209">
        <f>VLOOKUP(J313,Аркуш4!Y:Z,2,FALSE)</f>
        <v>30</v>
      </c>
      <c r="E313" s="210">
        <f t="shared" si="0"/>
        <v>0.14699999999999999</v>
      </c>
      <c r="F313" s="211" t="s">
        <v>2624</v>
      </c>
      <c r="G313" s="211"/>
      <c r="H313" s="211" t="s">
        <v>2538</v>
      </c>
      <c r="I313" s="211" t="s">
        <v>2726</v>
      </c>
      <c r="J313" s="213">
        <v>173025</v>
      </c>
      <c r="K313" s="213">
        <v>104</v>
      </c>
      <c r="L313" s="213">
        <v>133</v>
      </c>
      <c r="M313" s="213">
        <v>72599</v>
      </c>
      <c r="N313" s="211"/>
      <c r="O313" s="211" t="s">
        <v>3433</v>
      </c>
      <c r="P313" s="211"/>
      <c r="Q313" s="354">
        <f t="shared" si="1"/>
        <v>0</v>
      </c>
      <c r="R313" s="212">
        <f t="shared" si="2"/>
        <v>0</v>
      </c>
      <c r="S313" s="211"/>
      <c r="T313" s="211"/>
      <c r="U313" s="355"/>
      <c r="V313" s="211">
        <v>2</v>
      </c>
      <c r="W313" s="356"/>
      <c r="X313" s="214" t="s">
        <v>3564</v>
      </c>
      <c r="Y313" s="214" t="s">
        <v>3564</v>
      </c>
      <c r="Z313" s="214"/>
      <c r="AA313" s="215">
        <f>IFERROR(VLOOKUP(J313,Аркуш4!H:M,6,FALSE),0)</f>
        <v>28</v>
      </c>
      <c r="AB313" s="215" t="str">
        <f t="shared" si="37"/>
        <v/>
      </c>
      <c r="AC313" s="215">
        <v>4.8999999999999998E-3</v>
      </c>
      <c r="AD313" s="214"/>
      <c r="AE313" s="210">
        <f t="shared" si="4"/>
        <v>0.14699999999999999</v>
      </c>
      <c r="AF313" s="324"/>
      <c r="AG313" s="325"/>
      <c r="AH313" s="304" t="e">
        <v>#DIV/0!</v>
      </c>
      <c r="AI313" s="348"/>
      <c r="AJ313" s="306">
        <f t="shared" si="7"/>
        <v>0</v>
      </c>
      <c r="AK313" s="215">
        <f>IFERROR(VLOOKUP(J313,Аркуш4!O:Q,2,FALSE),0)</f>
        <v>0</v>
      </c>
      <c r="AL313" s="215">
        <f>IFERROR(VLOOKUP(J313,Аркуш4!O:Q,3,FALSE),0)</f>
        <v>2</v>
      </c>
      <c r="AM313" s="349"/>
      <c r="AN313" s="349"/>
      <c r="AO313" s="350"/>
      <c r="AP313" s="351"/>
      <c r="AQ313" s="352"/>
      <c r="AR313" s="215">
        <f>IFERROR(VLOOKUP(J313,Аркуш4!H:M,3,FALSE),0)</f>
        <v>4</v>
      </c>
      <c r="AS313" s="215">
        <f>IFERROR(VLOOKUP(J313,Аркуш4!H:M,4,FALSE),0)</f>
        <v>2</v>
      </c>
      <c r="AT313" s="215">
        <f>IFERROR(VLOOKUP(J313,Аркуш4!H:M,5,FALSE),0)</f>
        <v>9</v>
      </c>
      <c r="AU313" s="215">
        <f t="shared" si="33"/>
        <v>7.3499999999999996E-2</v>
      </c>
      <c r="AV313" s="357">
        <f t="shared" si="9"/>
        <v>0.13719999999999999</v>
      </c>
    </row>
    <row r="314" spans="1:48" ht="46.5" customHeight="1" outlineLevel="1" x14ac:dyDescent="0.2">
      <c r="A314" s="207"/>
      <c r="B314" s="208" t="s">
        <v>2727</v>
      </c>
      <c r="C314" s="211"/>
      <c r="D314" s="209">
        <f>VLOOKUP(J314,Аркуш4!Y:Z,2,FALSE)</f>
        <v>175</v>
      </c>
      <c r="E314" s="210">
        <f t="shared" si="0"/>
        <v>1.1339999999999999</v>
      </c>
      <c r="F314" s="211"/>
      <c r="G314" s="211" t="s">
        <v>3845</v>
      </c>
      <c r="H314" s="211" t="s">
        <v>2538</v>
      </c>
      <c r="I314" s="211" t="s">
        <v>2728</v>
      </c>
      <c r="J314" s="213">
        <v>173075</v>
      </c>
      <c r="K314" s="213">
        <v>13</v>
      </c>
      <c r="L314" s="213">
        <v>63</v>
      </c>
      <c r="M314" s="213">
        <v>57113</v>
      </c>
      <c r="N314" s="211"/>
      <c r="O314" s="211" t="s">
        <v>3433</v>
      </c>
      <c r="P314" s="211"/>
      <c r="Q314" s="354">
        <f t="shared" si="1"/>
        <v>0</v>
      </c>
      <c r="R314" s="212">
        <f t="shared" si="2"/>
        <v>0</v>
      </c>
      <c r="S314" s="211"/>
      <c r="T314" s="211"/>
      <c r="U314" s="355"/>
      <c r="V314" s="211">
        <v>1</v>
      </c>
      <c r="W314" s="356"/>
      <c r="X314" s="214" t="s">
        <v>3564</v>
      </c>
      <c r="Y314" s="214" t="s">
        <v>3564</v>
      </c>
      <c r="Z314" s="214"/>
      <c r="AA314" s="215">
        <f>IFERROR(VLOOKUP(J314,Аркуш4!H:M,6,FALSE),0)</f>
        <v>19</v>
      </c>
      <c r="AB314" s="215" t="str">
        <f t="shared" si="37"/>
        <v/>
      </c>
      <c r="AC314" s="215">
        <v>6.4799999999999996E-3</v>
      </c>
      <c r="AD314" s="214"/>
      <c r="AE314" s="210">
        <f t="shared" si="4"/>
        <v>1.1339999999999999</v>
      </c>
      <c r="AF314" s="324"/>
      <c r="AG314" s="325"/>
      <c r="AH314" s="304" t="e">
        <v>#DIV/0!</v>
      </c>
      <c r="AI314" s="348"/>
      <c r="AJ314" s="306">
        <f t="shared" si="7"/>
        <v>0</v>
      </c>
      <c r="AK314" s="215">
        <f>IFERROR(VLOOKUP(J314,Аркуш4!O:Q,2,FALSE),0)</f>
        <v>1</v>
      </c>
      <c r="AL314" s="215">
        <f>IFERROR(VLOOKUP(J314,Аркуш4!O:Q,3,FALSE),0)</f>
        <v>0</v>
      </c>
      <c r="AM314" s="349"/>
      <c r="AN314" s="349"/>
      <c r="AO314" s="350"/>
      <c r="AP314" s="351"/>
      <c r="AQ314" s="352"/>
      <c r="AR314" s="215">
        <f>IFERROR(VLOOKUP(J314,Аркуш4!H:M,3,FALSE),0)</f>
        <v>7</v>
      </c>
      <c r="AS314" s="215">
        <f>IFERROR(VLOOKUP(J314,Аркуш4!H:M,4,FALSE),0)</f>
        <v>6</v>
      </c>
      <c r="AT314" s="215">
        <f>IFERROR(VLOOKUP(J314,Аркуш4!H:M,5,FALSE),0)</f>
        <v>6</v>
      </c>
      <c r="AU314" s="215">
        <f t="shared" si="33"/>
        <v>0.12959999999999999</v>
      </c>
      <c r="AV314" s="357">
        <f t="shared" si="9"/>
        <v>0.12311999999999999</v>
      </c>
    </row>
    <row r="315" spans="1:48" ht="46.5" customHeight="1" outlineLevel="1" x14ac:dyDescent="0.2">
      <c r="A315" s="207"/>
      <c r="B315" s="208" t="s">
        <v>2729</v>
      </c>
      <c r="C315" s="211"/>
      <c r="D315" s="209">
        <f>VLOOKUP(J315,Аркуш4!Y:Z,2,FALSE)</f>
        <v>2</v>
      </c>
      <c r="E315" s="210">
        <f t="shared" si="0"/>
        <v>0</v>
      </c>
      <c r="F315" s="211"/>
      <c r="G315" s="211"/>
      <c r="H315" s="211" t="s">
        <v>2546</v>
      </c>
      <c r="I315" s="211" t="s">
        <v>2635</v>
      </c>
      <c r="J315" s="213">
        <v>173077</v>
      </c>
      <c r="K315" s="213">
        <v>20</v>
      </c>
      <c r="L315" s="213">
        <v>169</v>
      </c>
      <c r="M315" s="213">
        <v>44635</v>
      </c>
      <c r="N315" s="211"/>
      <c r="O315" s="211" t="s">
        <v>3433</v>
      </c>
      <c r="P315" s="211"/>
      <c r="Q315" s="354">
        <f t="shared" si="1"/>
        <v>0</v>
      </c>
      <c r="R315" s="212">
        <f t="shared" si="2"/>
        <v>0</v>
      </c>
      <c r="S315" s="211"/>
      <c r="T315" s="211"/>
      <c r="U315" s="355"/>
      <c r="V315" s="211">
        <v>2</v>
      </c>
      <c r="W315" s="356"/>
      <c r="X315" s="214" t="s">
        <v>3564</v>
      </c>
      <c r="Y315" s="214" t="s">
        <v>3564</v>
      </c>
      <c r="Z315" s="214"/>
      <c r="AA315" s="215">
        <f>IFERROR(VLOOKUP(J315,Аркуш4!H:M,6,FALSE),0)</f>
        <v>1</v>
      </c>
      <c r="AB315" s="215" t="str">
        <f t="shared" si="37"/>
        <v/>
      </c>
      <c r="AC315" s="215"/>
      <c r="AD315" s="214"/>
      <c r="AE315" s="210">
        <f t="shared" si="4"/>
        <v>0</v>
      </c>
      <c r="AF315" s="324"/>
      <c r="AG315" s="325"/>
      <c r="AH315" s="304" t="e">
        <v>#DIV/0!</v>
      </c>
      <c r="AI315" s="348"/>
      <c r="AJ315" s="306">
        <f t="shared" si="7"/>
        <v>0</v>
      </c>
      <c r="AK315" s="215">
        <f>IFERROR(VLOOKUP(J315,Аркуш4!O:Q,2,FALSE),0)</f>
        <v>2</v>
      </c>
      <c r="AL315" s="215">
        <f>IFERROR(VLOOKUP(J315,Аркуш4!O:Q,3,FALSE),0)</f>
        <v>0</v>
      </c>
      <c r="AM315" s="349"/>
      <c r="AN315" s="349"/>
      <c r="AO315" s="350"/>
      <c r="AP315" s="351"/>
      <c r="AQ315" s="352"/>
      <c r="AR315" s="215">
        <f>IFERROR(VLOOKUP(J315,Аркуш4!H:M,3,FALSE),0)</f>
        <v>0</v>
      </c>
      <c r="AS315" s="215">
        <f>IFERROR(VLOOKUP(J315,Аркуш4!H:M,4,FALSE),0)</f>
        <v>0</v>
      </c>
      <c r="AT315" s="215">
        <f>IFERROR(VLOOKUP(J315,Аркуш4!H:M,5,FALSE),0)</f>
        <v>0</v>
      </c>
      <c r="AU315" s="215">
        <f t="shared" si="33"/>
        <v>0</v>
      </c>
      <c r="AV315" s="357">
        <f t="shared" si="9"/>
        <v>0</v>
      </c>
    </row>
    <row r="316" spans="1:48" ht="46.5" customHeight="1" outlineLevel="1" x14ac:dyDescent="0.2">
      <c r="A316" s="207"/>
      <c r="B316" s="208" t="s">
        <v>2730</v>
      </c>
      <c r="C316" s="211"/>
      <c r="D316" s="209">
        <f>VLOOKUP(J316,Аркуш4!Y:Z,2,FALSE)</f>
        <v>3</v>
      </c>
      <c r="E316" s="210">
        <f t="shared" si="0"/>
        <v>0</v>
      </c>
      <c r="F316" s="211"/>
      <c r="G316" s="211"/>
      <c r="H316" s="211" t="s">
        <v>2546</v>
      </c>
      <c r="I316" s="211" t="s">
        <v>2635</v>
      </c>
      <c r="J316" s="213">
        <v>173082</v>
      </c>
      <c r="K316" s="213">
        <v>51</v>
      </c>
      <c r="L316" s="213">
        <v>253</v>
      </c>
      <c r="M316" s="235">
        <v>68590</v>
      </c>
      <c r="N316" s="211"/>
      <c r="O316" s="211" t="s">
        <v>3433</v>
      </c>
      <c r="P316" s="211"/>
      <c r="Q316" s="354">
        <f t="shared" si="1"/>
        <v>0</v>
      </c>
      <c r="R316" s="212">
        <f t="shared" si="2"/>
        <v>0</v>
      </c>
      <c r="S316" s="211"/>
      <c r="T316" s="211"/>
      <c r="U316" s="355"/>
      <c r="V316" s="211">
        <v>4</v>
      </c>
      <c r="W316" s="356"/>
      <c r="X316" s="214" t="s">
        <v>3564</v>
      </c>
      <c r="Y316" s="214" t="s">
        <v>3564</v>
      </c>
      <c r="Z316" s="214"/>
      <c r="AA316" s="215">
        <f>IFERROR(VLOOKUP(J316,Аркуш4!H:M,6,FALSE),0)</f>
        <v>3</v>
      </c>
      <c r="AB316" s="215" t="str">
        <f t="shared" si="37"/>
        <v/>
      </c>
      <c r="AC316" s="215"/>
      <c r="AD316" s="214"/>
      <c r="AE316" s="210">
        <f t="shared" si="4"/>
        <v>0</v>
      </c>
      <c r="AF316" s="324"/>
      <c r="AG316" s="325"/>
      <c r="AH316" s="304" t="e">
        <v>#DIV/0!</v>
      </c>
      <c r="AI316" s="348"/>
      <c r="AJ316" s="306">
        <f t="shared" si="7"/>
        <v>0</v>
      </c>
      <c r="AK316" s="215">
        <f>IFERROR(VLOOKUP(J316,Аркуш4!O:Q,2,FALSE),0)</f>
        <v>3</v>
      </c>
      <c r="AL316" s="215">
        <f>IFERROR(VLOOKUP(J316,Аркуш4!O:Q,3,FALSE),0)</f>
        <v>1</v>
      </c>
      <c r="AM316" s="349"/>
      <c r="AN316" s="349"/>
      <c r="AO316" s="350"/>
      <c r="AP316" s="351"/>
      <c r="AQ316" s="352"/>
      <c r="AR316" s="215">
        <f>IFERROR(VLOOKUP(J316,Аркуш4!H:M,3,FALSE),0)</f>
        <v>1</v>
      </c>
      <c r="AS316" s="215">
        <f>IFERROR(VLOOKUP(J316,Аркуш4!H:M,4,FALSE),0)</f>
        <v>2</v>
      </c>
      <c r="AT316" s="215">
        <f>IFERROR(VLOOKUP(J316,Аркуш4!H:M,5,FALSE),0)</f>
        <v>3</v>
      </c>
      <c r="AU316" s="215">
        <f t="shared" si="33"/>
        <v>0</v>
      </c>
      <c r="AV316" s="357">
        <f t="shared" si="9"/>
        <v>0</v>
      </c>
    </row>
    <row r="317" spans="1:48" ht="46.5" customHeight="1" outlineLevel="1" x14ac:dyDescent="0.2">
      <c r="A317" s="207"/>
      <c r="B317" s="208" t="s">
        <v>2731</v>
      </c>
      <c r="C317" s="211"/>
      <c r="D317" s="209">
        <f>VLOOKUP(J317,Аркуш4!Y:Z,2,FALSE)</f>
        <v>144</v>
      </c>
      <c r="E317" s="210">
        <f t="shared" si="0"/>
        <v>0.41039999999999999</v>
      </c>
      <c r="F317" s="211" t="s">
        <v>2624</v>
      </c>
      <c r="G317" s="211"/>
      <c r="H317" s="211" t="s">
        <v>2538</v>
      </c>
      <c r="I317" s="211" t="s">
        <v>2732</v>
      </c>
      <c r="J317" s="213">
        <v>173087</v>
      </c>
      <c r="K317" s="213">
        <v>319</v>
      </c>
      <c r="L317" s="213">
        <v>106</v>
      </c>
      <c r="M317" s="213">
        <v>28909</v>
      </c>
      <c r="N317" s="213">
        <v>1</v>
      </c>
      <c r="O317" s="211" t="s">
        <v>3433</v>
      </c>
      <c r="P317" s="211"/>
      <c r="Q317" s="354">
        <f t="shared" si="1"/>
        <v>0</v>
      </c>
      <c r="R317" s="212">
        <f t="shared" si="2"/>
        <v>0</v>
      </c>
      <c r="S317" s="211"/>
      <c r="T317" s="211"/>
      <c r="U317" s="355"/>
      <c r="V317" s="211">
        <v>78</v>
      </c>
      <c r="W317" s="356"/>
      <c r="X317" s="214" t="s">
        <v>3564</v>
      </c>
      <c r="Y317" s="214" t="s">
        <v>3564</v>
      </c>
      <c r="Z317" s="214"/>
      <c r="AA317" s="215">
        <f>IFERROR(VLOOKUP(J317,Аркуш4!H:M,6,FALSE),0)</f>
        <v>665</v>
      </c>
      <c r="AB317" s="215" t="str">
        <f t="shared" si="37"/>
        <v/>
      </c>
      <c r="AC317" s="215">
        <v>2.8500000000000001E-3</v>
      </c>
      <c r="AD317" s="214"/>
      <c r="AE317" s="210">
        <f t="shared" si="4"/>
        <v>0.41039999999999999</v>
      </c>
      <c r="AF317" s="324"/>
      <c r="AG317" s="325"/>
      <c r="AH317" s="304" t="e">
        <v>#DIV/0!</v>
      </c>
      <c r="AI317" s="348"/>
      <c r="AJ317" s="306">
        <f t="shared" si="7"/>
        <v>0</v>
      </c>
      <c r="AK317" s="215">
        <f>IFERROR(VLOOKUP(J317,Аркуш4!O:Q,2,FALSE),0)</f>
        <v>51</v>
      </c>
      <c r="AL317" s="215">
        <f>IFERROR(VLOOKUP(J317,Аркуш4!O:Q,3,FALSE),0)</f>
        <v>29</v>
      </c>
      <c r="AM317" s="349"/>
      <c r="AN317" s="349"/>
      <c r="AO317" s="350"/>
      <c r="AP317" s="351"/>
      <c r="AQ317" s="352"/>
      <c r="AR317" s="215">
        <f>IFERROR(VLOOKUP(J317,Аркуш4!H:M,3,FALSE),0)</f>
        <v>62</v>
      </c>
      <c r="AS317" s="215">
        <f>IFERROR(VLOOKUP(J317,Аркуш4!H:M,4,FALSE),0)</f>
        <v>62</v>
      </c>
      <c r="AT317" s="215">
        <f>IFERROR(VLOOKUP(J317,Аркуш4!H:M,5,FALSE),0)</f>
        <v>168</v>
      </c>
      <c r="AU317" s="215">
        <f t="shared" si="33"/>
        <v>0.97755000000000003</v>
      </c>
      <c r="AV317" s="357">
        <f t="shared" si="9"/>
        <v>1.8952500000000001</v>
      </c>
    </row>
    <row r="318" spans="1:48" ht="46.5" customHeight="1" outlineLevel="1" x14ac:dyDescent="0.2">
      <c r="A318" s="207"/>
      <c r="B318" s="208" t="s">
        <v>2733</v>
      </c>
      <c r="C318" s="211"/>
      <c r="D318" s="209">
        <f>VLOOKUP(J318,Аркуш4!Y:Z,2,FALSE)</f>
        <v>4</v>
      </c>
      <c r="E318" s="210">
        <f t="shared" si="0"/>
        <v>0</v>
      </c>
      <c r="F318" s="211" t="s">
        <v>2624</v>
      </c>
      <c r="G318" s="211"/>
      <c r="H318" s="211" t="s">
        <v>2538</v>
      </c>
      <c r="I318" s="211" t="s">
        <v>2641</v>
      </c>
      <c r="J318" s="213">
        <v>173093</v>
      </c>
      <c r="K318" s="213">
        <v>72</v>
      </c>
      <c r="L318" s="213">
        <v>182</v>
      </c>
      <c r="M318" s="213">
        <v>25628</v>
      </c>
      <c r="N318" s="211"/>
      <c r="O318" s="211" t="s">
        <v>3433</v>
      </c>
      <c r="P318" s="211"/>
      <c r="Q318" s="354">
        <f t="shared" si="1"/>
        <v>0</v>
      </c>
      <c r="R318" s="212">
        <f t="shared" si="2"/>
        <v>0</v>
      </c>
      <c r="S318" s="211"/>
      <c r="T318" s="211"/>
      <c r="U318" s="355"/>
      <c r="V318" s="211">
        <v>0</v>
      </c>
      <c r="W318" s="356"/>
      <c r="X318" s="214" t="s">
        <v>3564</v>
      </c>
      <c r="Y318" s="214" t="s">
        <v>3564</v>
      </c>
      <c r="Z318" s="214"/>
      <c r="AA318" s="215">
        <f>IFERROR(VLOOKUP(J318,Аркуш4!H:M,6,FALSE),0)</f>
        <v>2</v>
      </c>
      <c r="AB318" s="215" t="str">
        <f t="shared" si="37"/>
        <v/>
      </c>
      <c r="AC318" s="215"/>
      <c r="AD318" s="214"/>
      <c r="AE318" s="210">
        <f t="shared" si="4"/>
        <v>0</v>
      </c>
      <c r="AF318" s="324"/>
      <c r="AG318" s="325"/>
      <c r="AH318" s="304" t="e">
        <v>#DIV/0!</v>
      </c>
      <c r="AI318" s="348"/>
      <c r="AJ318" s="306">
        <f t="shared" si="7"/>
        <v>0</v>
      </c>
      <c r="AK318" s="215">
        <f>IFERROR(VLOOKUP(J318,Аркуш4!O:Q,2,FALSE),0)</f>
        <v>0</v>
      </c>
      <c r="AL318" s="215">
        <f>IFERROR(VLOOKUP(J318,Аркуш4!O:Q,3,FALSE),0)</f>
        <v>0</v>
      </c>
      <c r="AM318" s="349"/>
      <c r="AN318" s="349"/>
      <c r="AO318" s="350"/>
      <c r="AP318" s="351"/>
      <c r="AQ318" s="352"/>
      <c r="AR318" s="215">
        <f>IFERROR(VLOOKUP(J318,Аркуш4!H:M,3,FALSE),0)</f>
        <v>0</v>
      </c>
      <c r="AS318" s="215">
        <f>IFERROR(VLOOKUP(J318,Аркуш4!H:M,4,FALSE),0)</f>
        <v>0</v>
      </c>
      <c r="AT318" s="215">
        <f>IFERROR(VLOOKUP(J318,Аркуш4!H:M,5,FALSE),0)</f>
        <v>0</v>
      </c>
      <c r="AU318" s="215">
        <f t="shared" si="33"/>
        <v>0</v>
      </c>
      <c r="AV318" s="357">
        <f t="shared" si="9"/>
        <v>0</v>
      </c>
    </row>
    <row r="319" spans="1:48" ht="46.5" customHeight="1" outlineLevel="1" x14ac:dyDescent="0.2">
      <c r="A319" s="207"/>
      <c r="B319" s="208" t="s">
        <v>2734</v>
      </c>
      <c r="C319" s="211"/>
      <c r="D319" s="209">
        <f>VLOOKUP(J319,Аркуш4!Y:Z,2,FALSE)</f>
        <v>1</v>
      </c>
      <c r="E319" s="210">
        <f t="shared" si="0"/>
        <v>0</v>
      </c>
      <c r="F319" s="211"/>
      <c r="G319" s="211"/>
      <c r="H319" s="211" t="s">
        <v>2546</v>
      </c>
      <c r="I319" s="211"/>
      <c r="J319" s="213">
        <v>173111</v>
      </c>
      <c r="K319" s="213">
        <v>21</v>
      </c>
      <c r="L319" s="213">
        <v>421</v>
      </c>
      <c r="M319" s="216">
        <v>53117</v>
      </c>
      <c r="N319" s="211"/>
      <c r="O319" s="211" t="s">
        <v>3563</v>
      </c>
      <c r="P319" s="211"/>
      <c r="Q319" s="354">
        <f t="shared" si="1"/>
        <v>0</v>
      </c>
      <c r="R319" s="212">
        <f t="shared" si="2"/>
        <v>0</v>
      </c>
      <c r="S319" s="211"/>
      <c r="T319" s="211"/>
      <c r="U319" s="355"/>
      <c r="V319" s="211">
        <v>0</v>
      </c>
      <c r="W319" s="356"/>
      <c r="X319" s="214" t="s">
        <v>3564</v>
      </c>
      <c r="Y319" s="214" t="s">
        <v>3564</v>
      </c>
      <c r="Z319" s="214"/>
      <c r="AA319" s="215">
        <f>IFERROR(VLOOKUP(J319,Аркуш4!H:M,6,FALSE),0)</f>
        <v>0</v>
      </c>
      <c r="AB319" s="215" t="str">
        <f t="shared" si="37"/>
        <v/>
      </c>
      <c r="AC319" s="215"/>
      <c r="AD319" s="214"/>
      <c r="AE319" s="210">
        <f t="shared" si="4"/>
        <v>0</v>
      </c>
      <c r="AF319" s="324"/>
      <c r="AG319" s="325"/>
      <c r="AH319" s="304" t="e">
        <v>#DIV/0!</v>
      </c>
      <c r="AI319" s="348"/>
      <c r="AJ319" s="306">
        <f t="shared" si="7"/>
        <v>0</v>
      </c>
      <c r="AK319" s="215">
        <f>IFERROR(VLOOKUP(J319,Аркуш4!O:Q,2,FALSE),0)</f>
        <v>0</v>
      </c>
      <c r="AL319" s="215">
        <f>IFERROR(VLOOKUP(J319,Аркуш4!O:Q,3,FALSE),0)</f>
        <v>0</v>
      </c>
      <c r="AM319" s="349"/>
      <c r="AN319" s="349"/>
      <c r="AO319" s="350"/>
      <c r="AP319" s="351"/>
      <c r="AQ319" s="352"/>
      <c r="AR319" s="215">
        <f>IFERROR(VLOOKUP(J319,Аркуш4!H:M,3,FALSE),0)</f>
        <v>0</v>
      </c>
      <c r="AS319" s="215">
        <f>IFERROR(VLOOKUP(J319,Аркуш4!H:M,4,FALSE),0)</f>
        <v>0</v>
      </c>
      <c r="AT319" s="215">
        <f>IFERROR(VLOOKUP(J319,Аркуш4!H:M,5,FALSE),0)</f>
        <v>0</v>
      </c>
      <c r="AU319" s="215">
        <f t="shared" si="33"/>
        <v>0</v>
      </c>
      <c r="AV319" s="357">
        <f t="shared" si="9"/>
        <v>0</v>
      </c>
    </row>
    <row r="320" spans="1:48" ht="46.5" customHeight="1" outlineLevel="1" x14ac:dyDescent="0.2">
      <c r="A320" s="207"/>
      <c r="B320" s="208" t="s">
        <v>2735</v>
      </c>
      <c r="C320" s="211"/>
      <c r="D320" s="209">
        <f>VLOOKUP(J320,Аркуш4!Y:Z,2,FALSE)</f>
        <v>4</v>
      </c>
      <c r="E320" s="210">
        <f t="shared" si="0"/>
        <v>0</v>
      </c>
      <c r="F320" s="211"/>
      <c r="G320" s="211"/>
      <c r="H320" s="211" t="s">
        <v>2546</v>
      </c>
      <c r="I320" s="211" t="s">
        <v>2635</v>
      </c>
      <c r="J320" s="213">
        <v>173118</v>
      </c>
      <c r="K320" s="213">
        <v>20</v>
      </c>
      <c r="L320" s="213">
        <v>148</v>
      </c>
      <c r="M320" s="213">
        <v>68108</v>
      </c>
      <c r="N320" s="211"/>
      <c r="O320" s="211" t="s">
        <v>3433</v>
      </c>
      <c r="P320" s="211"/>
      <c r="Q320" s="354">
        <f t="shared" si="1"/>
        <v>0</v>
      </c>
      <c r="R320" s="212">
        <f t="shared" si="2"/>
        <v>0</v>
      </c>
      <c r="S320" s="211"/>
      <c r="T320" s="211"/>
      <c r="U320" s="355"/>
      <c r="V320" s="211">
        <v>5</v>
      </c>
      <c r="W320" s="356"/>
      <c r="X320" s="214" t="s">
        <v>3564</v>
      </c>
      <c r="Y320" s="214" t="s">
        <v>3564</v>
      </c>
      <c r="Z320" s="214"/>
      <c r="AA320" s="215">
        <f>IFERROR(VLOOKUP(J320,Аркуш4!H:M,6,FALSE),0)</f>
        <v>4</v>
      </c>
      <c r="AB320" s="215" t="str">
        <f t="shared" si="37"/>
        <v/>
      </c>
      <c r="AC320" s="215"/>
      <c r="AD320" s="214"/>
      <c r="AE320" s="210">
        <f t="shared" si="4"/>
        <v>0</v>
      </c>
      <c r="AF320" s="324"/>
      <c r="AG320" s="325"/>
      <c r="AH320" s="304" t="e">
        <v>#DIV/0!</v>
      </c>
      <c r="AI320" s="348"/>
      <c r="AJ320" s="306">
        <f t="shared" si="7"/>
        <v>0</v>
      </c>
      <c r="AK320" s="215">
        <f>IFERROR(VLOOKUP(J320,Аркуш4!O:Q,2,FALSE),0)</f>
        <v>4</v>
      </c>
      <c r="AL320" s="215">
        <f>IFERROR(VLOOKUP(J320,Аркуш4!O:Q,3,FALSE),0)</f>
        <v>2</v>
      </c>
      <c r="AM320" s="349"/>
      <c r="AN320" s="349"/>
      <c r="AO320" s="350"/>
      <c r="AP320" s="351"/>
      <c r="AQ320" s="352"/>
      <c r="AR320" s="215">
        <f>IFERROR(VLOOKUP(J320,Аркуш4!H:M,3,FALSE),0)</f>
        <v>0</v>
      </c>
      <c r="AS320" s="215">
        <f>IFERROR(VLOOKUP(J320,Аркуш4!H:M,4,FALSE),0)</f>
        <v>0</v>
      </c>
      <c r="AT320" s="215">
        <f>IFERROR(VLOOKUP(J320,Аркуш4!H:M,5,FALSE),0)</f>
        <v>4</v>
      </c>
      <c r="AU320" s="215">
        <f t="shared" si="33"/>
        <v>0</v>
      </c>
      <c r="AV320" s="357">
        <f t="shared" si="9"/>
        <v>0</v>
      </c>
    </row>
    <row r="321" spans="1:48" ht="46.5" customHeight="1" outlineLevel="1" x14ac:dyDescent="0.2">
      <c r="A321" s="207"/>
      <c r="B321" s="208" t="s">
        <v>2736</v>
      </c>
      <c r="C321" s="211"/>
      <c r="D321" s="209">
        <f>VLOOKUP(J321,Аркуш4!Y:Z,2,FALSE)</f>
        <v>67</v>
      </c>
      <c r="E321" s="210">
        <f t="shared" si="0"/>
        <v>7.713185256</v>
      </c>
      <c r="F321" s="211"/>
      <c r="G321" s="211"/>
      <c r="H321" s="211" t="s">
        <v>2538</v>
      </c>
      <c r="I321" s="211" t="s">
        <v>2737</v>
      </c>
      <c r="J321" s="213">
        <v>172510</v>
      </c>
      <c r="K321" s="213">
        <v>13</v>
      </c>
      <c r="L321" s="213">
        <v>666</v>
      </c>
      <c r="M321" s="229">
        <v>28212</v>
      </c>
      <c r="N321" s="211"/>
      <c r="O321" s="211" t="s">
        <v>3433</v>
      </c>
      <c r="P321" s="211"/>
      <c r="Q321" s="354">
        <f t="shared" si="1"/>
        <v>0</v>
      </c>
      <c r="R321" s="212">
        <f t="shared" si="2"/>
        <v>0</v>
      </c>
      <c r="S321" s="211"/>
      <c r="T321" s="211"/>
      <c r="U321" s="355"/>
      <c r="V321" s="211">
        <v>1</v>
      </c>
      <c r="W321" s="356"/>
      <c r="X321" s="214" t="s">
        <v>3564</v>
      </c>
      <c r="Y321" s="214" t="s">
        <v>3564</v>
      </c>
      <c r="Z321" s="214"/>
      <c r="AA321" s="215">
        <f>IFERROR(VLOOKUP(J321,Аркуш4!H:M,6,FALSE),0)</f>
        <v>4</v>
      </c>
      <c r="AB321" s="215" t="str">
        <f t="shared" si="37"/>
        <v/>
      </c>
      <c r="AC321" s="215">
        <v>0.115122168</v>
      </c>
      <c r="AD321" s="214"/>
      <c r="AE321" s="210">
        <f t="shared" si="4"/>
        <v>7.713185256</v>
      </c>
      <c r="AF321" s="324"/>
      <c r="AG321" s="325"/>
      <c r="AH321" s="304" t="e">
        <v>#DIV/0!</v>
      </c>
      <c r="AI321" s="348"/>
      <c r="AJ321" s="306">
        <f t="shared" si="7"/>
        <v>0</v>
      </c>
      <c r="AK321" s="215">
        <f>IFERROR(VLOOKUP(J321,Аркуш4!O:Q,2,FALSE),0)</f>
        <v>1</v>
      </c>
      <c r="AL321" s="215">
        <f>IFERROR(VLOOKUP(J321,Аркуш4!O:Q,3,FALSE),0)</f>
        <v>0</v>
      </c>
      <c r="AM321" s="349"/>
      <c r="AN321" s="349"/>
      <c r="AO321" s="350"/>
      <c r="AP321" s="351"/>
      <c r="AQ321" s="352"/>
      <c r="AR321" s="215">
        <f>IFERROR(VLOOKUP(J321,Аркуш4!H:M,3,FALSE),0)</f>
        <v>1</v>
      </c>
      <c r="AS321" s="215">
        <f>IFERROR(VLOOKUP(J321,Аркуш4!H:M,4,FALSE),0)</f>
        <v>1</v>
      </c>
      <c r="AT321" s="215">
        <f>IFERROR(VLOOKUP(J321,Аркуш4!H:M,5,FALSE),0)</f>
        <v>1</v>
      </c>
      <c r="AU321" s="215">
        <f t="shared" si="33"/>
        <v>0.46048867199999999</v>
      </c>
      <c r="AV321" s="357">
        <f t="shared" si="9"/>
        <v>0.46048867199999999</v>
      </c>
    </row>
    <row r="322" spans="1:48" ht="46.5" customHeight="1" outlineLevel="1" x14ac:dyDescent="0.2">
      <c r="A322" s="207"/>
      <c r="B322" s="208" t="s">
        <v>2738</v>
      </c>
      <c r="C322" s="211"/>
      <c r="D322" s="209">
        <f>VLOOKUP(J322,Аркуш4!Y:Z,2,FALSE)</f>
        <v>21</v>
      </c>
      <c r="E322" s="210">
        <f t="shared" si="0"/>
        <v>2.4282719999999998</v>
      </c>
      <c r="F322" s="211"/>
      <c r="G322" s="211"/>
      <c r="H322" s="211" t="s">
        <v>2546</v>
      </c>
      <c r="I322" s="211" t="s">
        <v>2711</v>
      </c>
      <c r="J322" s="213">
        <v>172620</v>
      </c>
      <c r="K322" s="213">
        <v>13</v>
      </c>
      <c r="L322" s="213">
        <v>660</v>
      </c>
      <c r="M322" s="234">
        <v>26712</v>
      </c>
      <c r="N322" s="211"/>
      <c r="O322" s="211" t="s">
        <v>3433</v>
      </c>
      <c r="P322" s="211"/>
      <c r="Q322" s="354">
        <f t="shared" si="1"/>
        <v>0</v>
      </c>
      <c r="R322" s="212">
        <f t="shared" si="2"/>
        <v>0</v>
      </c>
      <c r="S322" s="211"/>
      <c r="T322" s="211"/>
      <c r="U322" s="355"/>
      <c r="V322" s="211">
        <v>0</v>
      </c>
      <c r="W322" s="356"/>
      <c r="X322" s="214" t="s">
        <v>3564</v>
      </c>
      <c r="Y322" s="214" t="s">
        <v>3564</v>
      </c>
      <c r="Z322" s="214"/>
      <c r="AA322" s="215">
        <f>IFERROR(VLOOKUP(J322,Аркуш4!H:M,6,FALSE),0)</f>
        <v>12</v>
      </c>
      <c r="AB322" s="215" t="str">
        <f t="shared" si="37"/>
        <v/>
      </c>
      <c r="AC322" s="215">
        <v>0.115632</v>
      </c>
      <c r="AD322" s="214"/>
      <c r="AE322" s="210">
        <f t="shared" si="4"/>
        <v>2.4282719999999998</v>
      </c>
      <c r="AF322" s="324"/>
      <c r="AG322" s="325"/>
      <c r="AH322" s="304" t="e">
        <v>#DIV/0!</v>
      </c>
      <c r="AI322" s="348"/>
      <c r="AJ322" s="306">
        <f t="shared" si="7"/>
        <v>0</v>
      </c>
      <c r="AK322" s="215">
        <f>IFERROR(VLOOKUP(J322,Аркуш4!O:Q,2,FALSE),0)</f>
        <v>0</v>
      </c>
      <c r="AL322" s="215">
        <f>IFERROR(VLOOKUP(J322,Аркуш4!O:Q,3,FALSE),0)</f>
        <v>0</v>
      </c>
      <c r="AM322" s="349"/>
      <c r="AN322" s="349"/>
      <c r="AO322" s="350"/>
      <c r="AP322" s="351"/>
      <c r="AQ322" s="352"/>
      <c r="AR322" s="215">
        <f>IFERROR(VLOOKUP(J322,Аркуш4!H:M,3,FALSE),0)</f>
        <v>3</v>
      </c>
      <c r="AS322" s="215">
        <f>IFERROR(VLOOKUP(J322,Аркуш4!H:M,4,FALSE),0)</f>
        <v>1</v>
      </c>
      <c r="AT322" s="215">
        <f>IFERROR(VLOOKUP(J322,Аркуш4!H:M,5,FALSE),0)</f>
        <v>3</v>
      </c>
      <c r="AU322" s="215">
        <f t="shared" si="33"/>
        <v>0.80942400000000003</v>
      </c>
      <c r="AV322" s="357">
        <f t="shared" si="9"/>
        <v>1.3875839999999999</v>
      </c>
    </row>
    <row r="323" spans="1:48" ht="46.5" customHeight="1" outlineLevel="1" x14ac:dyDescent="0.2">
      <c r="A323" s="207"/>
      <c r="B323" s="208" t="s">
        <v>2739</v>
      </c>
      <c r="C323" s="211"/>
      <c r="D323" s="209">
        <f>VLOOKUP(J323,Аркуш4!Y:Z,2,FALSE)</f>
        <v>1</v>
      </c>
      <c r="E323" s="210">
        <f t="shared" si="0"/>
        <v>0</v>
      </c>
      <c r="F323" s="211" t="s">
        <v>2624</v>
      </c>
      <c r="G323" s="211"/>
      <c r="H323" s="211" t="s">
        <v>2538</v>
      </c>
      <c r="I323" s="211" t="s">
        <v>2740</v>
      </c>
      <c r="J323" s="213">
        <v>172623</v>
      </c>
      <c r="K323" s="213">
        <v>43</v>
      </c>
      <c r="L323" s="353">
        <v>4021</v>
      </c>
      <c r="M323" s="211" t="s">
        <v>2741</v>
      </c>
      <c r="N323" s="211"/>
      <c r="O323" s="211" t="s">
        <v>3433</v>
      </c>
      <c r="P323" s="211"/>
      <c r="Q323" s="354">
        <f t="shared" si="1"/>
        <v>0</v>
      </c>
      <c r="R323" s="212">
        <f t="shared" si="2"/>
        <v>0</v>
      </c>
      <c r="S323" s="211"/>
      <c r="T323" s="211"/>
      <c r="U323" s="355"/>
      <c r="V323" s="211">
        <v>0</v>
      </c>
      <c r="W323" s="356"/>
      <c r="X323" s="214" t="s">
        <v>3564</v>
      </c>
      <c r="Y323" s="214" t="s">
        <v>3564</v>
      </c>
      <c r="Z323" s="214"/>
      <c r="AA323" s="215">
        <f>IFERROR(VLOOKUP(J323,Аркуш4!H:M,6,FALSE),0)</f>
        <v>0</v>
      </c>
      <c r="AB323" s="215" t="str">
        <f t="shared" si="37"/>
        <v/>
      </c>
      <c r="AC323" s="215"/>
      <c r="AD323" s="214"/>
      <c r="AE323" s="210">
        <f t="shared" si="4"/>
        <v>0</v>
      </c>
      <c r="AF323" s="324"/>
      <c r="AG323" s="325"/>
      <c r="AH323" s="304" t="e">
        <v>#DIV/0!</v>
      </c>
      <c r="AI323" s="348"/>
      <c r="AJ323" s="306">
        <f t="shared" si="7"/>
        <v>0</v>
      </c>
      <c r="AK323" s="215">
        <f>IFERROR(VLOOKUP(J323,Аркуш4!O:Q,2,FALSE),0)</f>
        <v>0</v>
      </c>
      <c r="AL323" s="215">
        <f>IFERROR(VLOOKUP(J323,Аркуш4!O:Q,3,FALSE),0)</f>
        <v>0</v>
      </c>
      <c r="AM323" s="349"/>
      <c r="AN323" s="349"/>
      <c r="AO323" s="350"/>
      <c r="AP323" s="351"/>
      <c r="AQ323" s="352"/>
      <c r="AR323" s="215">
        <f>IFERROR(VLOOKUP(J323,Аркуш4!H:M,3,FALSE),0)</f>
        <v>0</v>
      </c>
      <c r="AS323" s="215">
        <f>IFERROR(VLOOKUP(J323,Аркуш4!H:M,4,FALSE),0)</f>
        <v>0</v>
      </c>
      <c r="AT323" s="215">
        <f>IFERROR(VLOOKUP(J323,Аркуш4!H:M,5,FALSE),0)</f>
        <v>0</v>
      </c>
      <c r="AU323" s="215">
        <f t="shared" si="33"/>
        <v>0</v>
      </c>
      <c r="AV323" s="357">
        <f t="shared" si="9"/>
        <v>0</v>
      </c>
    </row>
    <row r="324" spans="1:48" ht="46.5" customHeight="1" outlineLevel="1" x14ac:dyDescent="0.2">
      <c r="A324" s="207"/>
      <c r="B324" s="208" t="s">
        <v>2742</v>
      </c>
      <c r="C324" s="211"/>
      <c r="D324" s="209">
        <f>VLOOKUP(J324,Аркуш4!Y:Z,2,FALSE)</f>
        <v>16</v>
      </c>
      <c r="E324" s="210">
        <f t="shared" si="0"/>
        <v>7.5240000000000001E-2</v>
      </c>
      <c r="F324" s="211" t="s">
        <v>2624</v>
      </c>
      <c r="G324" s="211"/>
      <c r="H324" s="211" t="s">
        <v>2538</v>
      </c>
      <c r="I324" s="211" t="s">
        <v>2743</v>
      </c>
      <c r="J324" s="213">
        <v>172630</v>
      </c>
      <c r="K324" s="213">
        <v>71</v>
      </c>
      <c r="L324" s="213">
        <v>196</v>
      </c>
      <c r="M324" s="213">
        <v>44100</v>
      </c>
      <c r="N324" s="211"/>
      <c r="O324" s="211" t="s">
        <v>3433</v>
      </c>
      <c r="P324" s="211"/>
      <c r="Q324" s="354">
        <f t="shared" si="1"/>
        <v>0</v>
      </c>
      <c r="R324" s="212">
        <f t="shared" si="2"/>
        <v>0</v>
      </c>
      <c r="S324" s="211"/>
      <c r="T324" s="211"/>
      <c r="U324" s="355"/>
      <c r="V324" s="211">
        <v>5</v>
      </c>
      <c r="W324" s="356"/>
      <c r="X324" s="214" t="s">
        <v>3564</v>
      </c>
      <c r="Y324" s="214" t="s">
        <v>3564</v>
      </c>
      <c r="Z324" s="214"/>
      <c r="AA324" s="215">
        <f>IFERROR(VLOOKUP(J324,Аркуш4!H:M,6,FALSE),0)</f>
        <v>3</v>
      </c>
      <c r="AB324" s="215" t="str">
        <f t="shared" si="37"/>
        <v/>
      </c>
      <c r="AC324" s="215">
        <v>4.7025000000000001E-3</v>
      </c>
      <c r="AD324" s="214"/>
      <c r="AE324" s="210">
        <f t="shared" si="4"/>
        <v>7.5240000000000001E-2</v>
      </c>
      <c r="AF324" s="324"/>
      <c r="AG324" s="325"/>
      <c r="AH324" s="304" t="e">
        <v>#DIV/0!</v>
      </c>
      <c r="AI324" s="348"/>
      <c r="AJ324" s="306">
        <f t="shared" si="7"/>
        <v>0</v>
      </c>
      <c r="AK324" s="215">
        <f>IFERROR(VLOOKUP(J324,Аркуш4!O:Q,2,FALSE),0)</f>
        <v>3</v>
      </c>
      <c r="AL324" s="215">
        <f>IFERROR(VLOOKUP(J324,Аркуш4!O:Q,3,FALSE),0)</f>
        <v>2</v>
      </c>
      <c r="AM324" s="349"/>
      <c r="AN324" s="349"/>
      <c r="AO324" s="350"/>
      <c r="AP324" s="351"/>
      <c r="AQ324" s="352"/>
      <c r="AR324" s="215">
        <f>IFERROR(VLOOKUP(J324,Аркуш4!H:M,3,FALSE),0)</f>
        <v>1</v>
      </c>
      <c r="AS324" s="215">
        <f>IFERROR(VLOOKUP(J324,Аркуш4!H:M,4,FALSE),0)</f>
        <v>0</v>
      </c>
      <c r="AT324" s="215">
        <f>IFERROR(VLOOKUP(J324,Аркуш4!H:M,5,FALSE),0)</f>
        <v>2</v>
      </c>
      <c r="AU324" s="215">
        <f t="shared" si="33"/>
        <v>2.8215E-2</v>
      </c>
      <c r="AV324" s="357">
        <f t="shared" si="9"/>
        <v>1.41075E-2</v>
      </c>
    </row>
    <row r="325" spans="1:48" ht="46.5" customHeight="1" outlineLevel="1" x14ac:dyDescent="0.2">
      <c r="A325" s="207"/>
      <c r="B325" s="208" t="s">
        <v>2744</v>
      </c>
      <c r="C325" s="211"/>
      <c r="D325" s="209">
        <f>VLOOKUP(J325,Аркуш4!Y:Z,2,FALSE)</f>
        <v>12</v>
      </c>
      <c r="E325" s="210">
        <f t="shared" si="0"/>
        <v>2.6567999999999998E-2</v>
      </c>
      <c r="F325" s="211"/>
      <c r="G325" s="211"/>
      <c r="H325" s="211" t="s">
        <v>2538</v>
      </c>
      <c r="I325" s="211" t="s">
        <v>2745</v>
      </c>
      <c r="J325" s="213">
        <v>167171</v>
      </c>
      <c r="K325" s="213">
        <v>79</v>
      </c>
      <c r="L325" s="213">
        <v>117</v>
      </c>
      <c r="M325" s="213">
        <v>56585</v>
      </c>
      <c r="N325" s="211"/>
      <c r="O325" s="211" t="s">
        <v>3433</v>
      </c>
      <c r="P325" s="211"/>
      <c r="Q325" s="354">
        <f t="shared" si="1"/>
        <v>0</v>
      </c>
      <c r="R325" s="212">
        <f t="shared" si="2"/>
        <v>0</v>
      </c>
      <c r="S325" s="211"/>
      <c r="T325" s="211"/>
      <c r="U325" s="355"/>
      <c r="V325" s="211">
        <v>2</v>
      </c>
      <c r="W325" s="356"/>
      <c r="X325" s="214" t="s">
        <v>3564</v>
      </c>
      <c r="Y325" s="214" t="s">
        <v>3564</v>
      </c>
      <c r="Z325" s="214"/>
      <c r="AA325" s="215">
        <f>IFERROR(VLOOKUP(J325,Аркуш4!H:M,6,FALSE),0)</f>
        <v>4</v>
      </c>
      <c r="AB325" s="215" t="str">
        <f t="shared" si="37"/>
        <v/>
      </c>
      <c r="AC325" s="215">
        <v>2.2139999999999998E-3</v>
      </c>
      <c r="AD325" s="214"/>
      <c r="AE325" s="210">
        <f t="shared" si="4"/>
        <v>2.6567999999999998E-2</v>
      </c>
      <c r="AF325" s="324"/>
      <c r="AG325" s="325"/>
      <c r="AH325" s="304" t="e">
        <v>#DIV/0!</v>
      </c>
      <c r="AI325" s="348"/>
      <c r="AJ325" s="306">
        <f t="shared" si="7"/>
        <v>0</v>
      </c>
      <c r="AK325" s="215">
        <f>IFERROR(VLOOKUP(J325,Аркуш4!O:Q,2,FALSE),0)</f>
        <v>0</v>
      </c>
      <c r="AL325" s="215">
        <f>IFERROR(VLOOKUP(J325,Аркуш4!O:Q,3,FALSE),0)</f>
        <v>1</v>
      </c>
      <c r="AM325" s="349"/>
      <c r="AN325" s="349"/>
      <c r="AO325" s="350"/>
      <c r="AP325" s="351"/>
      <c r="AQ325" s="352"/>
      <c r="AR325" s="215">
        <f>IFERROR(VLOOKUP(J325,Аркуш4!H:M,3,FALSE),0)</f>
        <v>5</v>
      </c>
      <c r="AS325" s="215">
        <f>IFERROR(VLOOKUP(J325,Аркуш4!H:M,4,FALSE),0)</f>
        <v>1</v>
      </c>
      <c r="AT325" s="215">
        <f>IFERROR(VLOOKUP(J325,Аркуш4!H:M,5,FALSE),0)</f>
        <v>0</v>
      </c>
      <c r="AU325" s="215">
        <f t="shared" si="33"/>
        <v>1.3283999999999999E-2</v>
      </c>
      <c r="AV325" s="357">
        <f t="shared" si="9"/>
        <v>8.8559999999999993E-3</v>
      </c>
    </row>
    <row r="326" spans="1:48" ht="46.5" customHeight="1" outlineLevel="1" x14ac:dyDescent="0.2">
      <c r="A326" s="207"/>
      <c r="B326" s="208" t="s">
        <v>2746</v>
      </c>
      <c r="C326" s="211"/>
      <c r="D326" s="209">
        <f>VLOOKUP(J326,Аркуш4!Y:Z,2,FALSE)</f>
        <v>45</v>
      </c>
      <c r="E326" s="210">
        <f t="shared" si="0"/>
        <v>2.77875E-2</v>
      </c>
      <c r="F326" s="211" t="s">
        <v>2624</v>
      </c>
      <c r="G326" s="211"/>
      <c r="H326" s="211" t="s">
        <v>2538</v>
      </c>
      <c r="I326" s="211" t="s">
        <v>2747</v>
      </c>
      <c r="J326" s="213">
        <v>167186</v>
      </c>
      <c r="K326" s="213">
        <v>145</v>
      </c>
      <c r="L326" s="213">
        <v>59</v>
      </c>
      <c r="M326" s="213">
        <v>58641</v>
      </c>
      <c r="N326" s="211"/>
      <c r="O326" s="211" t="s">
        <v>3433</v>
      </c>
      <c r="P326" s="211"/>
      <c r="Q326" s="354">
        <f t="shared" si="1"/>
        <v>0</v>
      </c>
      <c r="R326" s="212">
        <f t="shared" si="2"/>
        <v>0</v>
      </c>
      <c r="S326" s="211"/>
      <c r="T326" s="211"/>
      <c r="U326" s="355"/>
      <c r="V326" s="211">
        <v>8</v>
      </c>
      <c r="W326" s="356"/>
      <c r="X326" s="214" t="s">
        <v>3564</v>
      </c>
      <c r="Y326" s="214" t="s">
        <v>3564</v>
      </c>
      <c r="Z326" s="214"/>
      <c r="AA326" s="215">
        <f>IFERROR(VLOOKUP(J326,Аркуш4!H:M,6,FALSE),0)</f>
        <v>23</v>
      </c>
      <c r="AB326" s="215" t="str">
        <f t="shared" si="37"/>
        <v/>
      </c>
      <c r="AC326" s="215">
        <v>6.1749999999999999E-4</v>
      </c>
      <c r="AD326" s="214"/>
      <c r="AE326" s="210">
        <f t="shared" si="4"/>
        <v>2.77875E-2</v>
      </c>
      <c r="AF326" s="324"/>
      <c r="AG326" s="325"/>
      <c r="AH326" s="304" t="e">
        <v>#DIV/0!</v>
      </c>
      <c r="AI326" s="348"/>
      <c r="AJ326" s="306">
        <f t="shared" si="7"/>
        <v>0</v>
      </c>
      <c r="AK326" s="215">
        <f>IFERROR(VLOOKUP(J326,Аркуш4!O:Q,2,FALSE),0)</f>
        <v>5</v>
      </c>
      <c r="AL326" s="215">
        <f>IFERROR(VLOOKUP(J326,Аркуш4!O:Q,3,FALSE),0)</f>
        <v>3</v>
      </c>
      <c r="AM326" s="349"/>
      <c r="AN326" s="349"/>
      <c r="AO326" s="350"/>
      <c r="AP326" s="351"/>
      <c r="AQ326" s="352"/>
      <c r="AR326" s="215">
        <f>IFERROR(VLOOKUP(J326,Аркуш4!H:M,3,FALSE),0)</f>
        <v>10</v>
      </c>
      <c r="AS326" s="215">
        <f>IFERROR(VLOOKUP(J326,Аркуш4!H:M,4,FALSE),0)</f>
        <v>3</v>
      </c>
      <c r="AT326" s="215">
        <f>IFERROR(VLOOKUP(J326,Аркуш4!H:M,5,FALSE),0)</f>
        <v>7</v>
      </c>
      <c r="AU326" s="215">
        <f t="shared" si="33"/>
        <v>1.54375E-2</v>
      </c>
      <c r="AV326" s="357">
        <f t="shared" si="9"/>
        <v>1.42025E-2</v>
      </c>
    </row>
    <row r="327" spans="1:48" ht="46.5" customHeight="1" outlineLevel="1" x14ac:dyDescent="0.2">
      <c r="A327" s="207"/>
      <c r="B327" s="208" t="s">
        <v>2748</v>
      </c>
      <c r="C327" s="211"/>
      <c r="D327" s="209">
        <f>VLOOKUP(J327,Аркуш4!Y:Z,2,FALSE)</f>
        <v>69</v>
      </c>
      <c r="E327" s="210">
        <f t="shared" si="0"/>
        <v>1.3800000000000001</v>
      </c>
      <c r="F327" s="211"/>
      <c r="G327" s="211"/>
      <c r="H327" s="211" t="s">
        <v>2546</v>
      </c>
      <c r="I327" s="211" t="s">
        <v>2749</v>
      </c>
      <c r="J327" s="213">
        <v>167197</v>
      </c>
      <c r="K327" s="213">
        <v>29</v>
      </c>
      <c r="L327" s="213">
        <v>206</v>
      </c>
      <c r="M327" s="213">
        <v>29081</v>
      </c>
      <c r="N327" s="211"/>
      <c r="O327" s="211" t="s">
        <v>3433</v>
      </c>
      <c r="P327" s="211"/>
      <c r="Q327" s="354">
        <f t="shared" si="1"/>
        <v>0</v>
      </c>
      <c r="R327" s="212">
        <f t="shared" si="2"/>
        <v>0</v>
      </c>
      <c r="S327" s="211"/>
      <c r="T327" s="211"/>
      <c r="U327" s="355"/>
      <c r="V327" s="211">
        <v>5</v>
      </c>
      <c r="W327" s="356"/>
      <c r="X327" s="214" t="s">
        <v>3564</v>
      </c>
      <c r="Y327" s="214" t="s">
        <v>3564</v>
      </c>
      <c r="Z327" s="214"/>
      <c r="AA327" s="215">
        <f>IFERROR(VLOOKUP(J327,Аркуш4!H:M,6,FALSE),0)</f>
        <v>77</v>
      </c>
      <c r="AB327" s="215" t="str">
        <f t="shared" si="37"/>
        <v/>
      </c>
      <c r="AC327" s="215">
        <v>0.02</v>
      </c>
      <c r="AD327" s="214"/>
      <c r="AE327" s="210">
        <f t="shared" si="4"/>
        <v>1.3800000000000001</v>
      </c>
      <c r="AF327" s="324"/>
      <c r="AG327" s="325"/>
      <c r="AH327" s="304" t="e">
        <v>#DIV/0!</v>
      </c>
      <c r="AI327" s="348"/>
      <c r="AJ327" s="306">
        <f t="shared" si="7"/>
        <v>0</v>
      </c>
      <c r="AK327" s="215">
        <f>IFERROR(VLOOKUP(J327,Аркуш4!O:Q,2,FALSE),0)</f>
        <v>2</v>
      </c>
      <c r="AL327" s="215">
        <f>IFERROR(VLOOKUP(J327,Аркуш4!O:Q,3,FALSE),0)</f>
        <v>3</v>
      </c>
      <c r="AM327" s="349"/>
      <c r="AN327" s="349"/>
      <c r="AO327" s="350"/>
      <c r="AP327" s="351"/>
      <c r="AQ327" s="352"/>
      <c r="AR327" s="215">
        <f>IFERROR(VLOOKUP(J327,Аркуш4!H:M,3,FALSE),0)</f>
        <v>14</v>
      </c>
      <c r="AS327" s="215">
        <f>IFERROR(VLOOKUP(J327,Аркуш4!H:M,4,FALSE),0)</f>
        <v>0</v>
      </c>
      <c r="AT327" s="215">
        <f>IFERROR(VLOOKUP(J327,Аркуш4!H:M,5,FALSE),0)</f>
        <v>41</v>
      </c>
      <c r="AU327" s="215">
        <f t="shared" si="33"/>
        <v>1.1400000000000001</v>
      </c>
      <c r="AV327" s="357">
        <f t="shared" si="9"/>
        <v>1.54</v>
      </c>
    </row>
    <row r="328" spans="1:48" ht="46.5" customHeight="1" outlineLevel="1" x14ac:dyDescent="0.2">
      <c r="A328" s="207"/>
      <c r="B328" s="208" t="s">
        <v>2750</v>
      </c>
      <c r="C328" s="211"/>
      <c r="D328" s="209">
        <f>VLOOKUP(J328,Аркуш4!Y:Z,2,FALSE)</f>
        <v>1205</v>
      </c>
      <c r="E328" s="210">
        <f t="shared" si="0"/>
        <v>1.8675090000000001</v>
      </c>
      <c r="F328" s="211" t="s">
        <v>2624</v>
      </c>
      <c r="G328" s="211"/>
      <c r="H328" s="211" t="s">
        <v>2538</v>
      </c>
      <c r="I328" s="211" t="s">
        <v>2751</v>
      </c>
      <c r="J328" s="213">
        <v>167222</v>
      </c>
      <c r="K328" s="213">
        <v>182</v>
      </c>
      <c r="L328" s="213">
        <v>99</v>
      </c>
      <c r="M328" s="213">
        <v>28902</v>
      </c>
      <c r="N328" s="211"/>
      <c r="O328" s="211" t="s">
        <v>3433</v>
      </c>
      <c r="P328" s="211"/>
      <c r="Q328" s="354">
        <f t="shared" si="1"/>
        <v>0</v>
      </c>
      <c r="R328" s="212">
        <f t="shared" si="2"/>
        <v>0</v>
      </c>
      <c r="S328" s="211"/>
      <c r="T328" s="211"/>
      <c r="U328" s="355"/>
      <c r="V328" s="211">
        <v>23</v>
      </c>
      <c r="W328" s="356"/>
      <c r="X328" s="214" t="s">
        <v>3564</v>
      </c>
      <c r="Y328" s="214" t="s">
        <v>3564</v>
      </c>
      <c r="Z328" s="214"/>
      <c r="AA328" s="215">
        <f>IFERROR(VLOOKUP(J328,Аркуш4!H:M,6,FALSE),0)</f>
        <v>430</v>
      </c>
      <c r="AB328" s="215" t="str">
        <f t="shared" si="37"/>
        <v/>
      </c>
      <c r="AC328" s="215">
        <v>1.5498E-3</v>
      </c>
      <c r="AD328" s="214"/>
      <c r="AE328" s="210">
        <f t="shared" si="4"/>
        <v>1.8675090000000001</v>
      </c>
      <c r="AF328" s="324"/>
      <c r="AG328" s="325"/>
      <c r="AH328" s="304" t="e">
        <v>#DIV/0!</v>
      </c>
      <c r="AI328" s="348"/>
      <c r="AJ328" s="306">
        <f t="shared" si="7"/>
        <v>0</v>
      </c>
      <c r="AK328" s="215">
        <f>IFERROR(VLOOKUP(J328,Аркуш4!O:Q,2,FALSE),0)</f>
        <v>13</v>
      </c>
      <c r="AL328" s="215">
        <f>IFERROR(VLOOKUP(J328,Аркуш4!O:Q,3,FALSE),0)</f>
        <v>9</v>
      </c>
      <c r="AM328" s="349"/>
      <c r="AN328" s="349"/>
      <c r="AO328" s="350"/>
      <c r="AP328" s="351"/>
      <c r="AQ328" s="352"/>
      <c r="AR328" s="215">
        <f>IFERROR(VLOOKUP(J328,Аркуш4!H:M,3,FALSE),0)</f>
        <v>32</v>
      </c>
      <c r="AS328" s="215">
        <f>IFERROR(VLOOKUP(J328,Аркуш4!H:M,4,FALSE),0)</f>
        <v>31</v>
      </c>
      <c r="AT328" s="215">
        <f>IFERROR(VLOOKUP(J328,Аркуш4!H:M,5,FALSE),0)</f>
        <v>72</v>
      </c>
      <c r="AU328" s="215">
        <f t="shared" si="33"/>
        <v>0.2293704</v>
      </c>
      <c r="AV328" s="357">
        <f t="shared" si="9"/>
        <v>0.66641400000000006</v>
      </c>
    </row>
    <row r="329" spans="1:48" ht="46.5" customHeight="1" outlineLevel="1" x14ac:dyDescent="0.2">
      <c r="A329" s="207"/>
      <c r="B329" s="208" t="s">
        <v>2752</v>
      </c>
      <c r="C329" s="211"/>
      <c r="D329" s="209">
        <f>VLOOKUP(J329,Аркуш4!Y:Z,2,FALSE)</f>
        <v>320</v>
      </c>
      <c r="E329" s="210">
        <f t="shared" si="0"/>
        <v>0.98783999999999994</v>
      </c>
      <c r="F329" s="211"/>
      <c r="G329" s="211"/>
      <c r="H329" s="211" t="s">
        <v>2538</v>
      </c>
      <c r="I329" s="211" t="s">
        <v>2753</v>
      </c>
      <c r="J329" s="213">
        <v>167223</v>
      </c>
      <c r="K329" s="213">
        <v>97</v>
      </c>
      <c r="L329" s="213">
        <v>105</v>
      </c>
      <c r="M329" s="213">
        <v>28901</v>
      </c>
      <c r="N329" s="211"/>
      <c r="O329" s="211" t="s">
        <v>3433</v>
      </c>
      <c r="P329" s="211"/>
      <c r="Q329" s="354">
        <f t="shared" si="1"/>
        <v>0</v>
      </c>
      <c r="R329" s="212">
        <f t="shared" si="2"/>
        <v>0</v>
      </c>
      <c r="S329" s="211"/>
      <c r="T329" s="211"/>
      <c r="U329" s="355"/>
      <c r="V329" s="211">
        <v>6</v>
      </c>
      <c r="W329" s="356"/>
      <c r="X329" s="214" t="s">
        <v>3564</v>
      </c>
      <c r="Y329" s="214" t="s">
        <v>3564</v>
      </c>
      <c r="Z329" s="214"/>
      <c r="AA329" s="215">
        <f>IFERROR(VLOOKUP(J329,Аркуш4!H:M,6,FALSE),0)</f>
        <v>202</v>
      </c>
      <c r="AB329" s="215" t="str">
        <f t="shared" si="37"/>
        <v/>
      </c>
      <c r="AC329" s="215">
        <v>3.0869999999999999E-3</v>
      </c>
      <c r="AD329" s="214"/>
      <c r="AE329" s="210">
        <f t="shared" si="4"/>
        <v>0.98783999999999994</v>
      </c>
      <c r="AF329" s="324"/>
      <c r="AG329" s="325"/>
      <c r="AH329" s="304" t="e">
        <v>#DIV/0!</v>
      </c>
      <c r="AI329" s="348"/>
      <c r="AJ329" s="306">
        <f t="shared" si="7"/>
        <v>0</v>
      </c>
      <c r="AK329" s="215">
        <f>IFERROR(VLOOKUP(J329,Аркуш4!O:Q,2,FALSE),0)</f>
        <v>4</v>
      </c>
      <c r="AL329" s="215">
        <f>IFERROR(VLOOKUP(J329,Аркуш4!O:Q,3,FALSE),0)</f>
        <v>3</v>
      </c>
      <c r="AM329" s="349"/>
      <c r="AN329" s="349"/>
      <c r="AO329" s="350"/>
      <c r="AP329" s="351"/>
      <c r="AQ329" s="352"/>
      <c r="AR329" s="215">
        <f>IFERROR(VLOOKUP(J329,Аркуш4!H:M,3,FALSE),0)</f>
        <v>31</v>
      </c>
      <c r="AS329" s="215">
        <f>IFERROR(VLOOKUP(J329,Аркуш4!H:M,4,FALSE),0)</f>
        <v>15</v>
      </c>
      <c r="AT329" s="215">
        <f>IFERROR(VLOOKUP(J329,Аркуш4!H:M,5,FALSE),0)</f>
        <v>60</v>
      </c>
      <c r="AU329" s="215">
        <f t="shared" si="33"/>
        <v>0.33956999999999998</v>
      </c>
      <c r="AV329" s="357">
        <f t="shared" si="9"/>
        <v>0.62357399999999996</v>
      </c>
    </row>
    <row r="330" spans="1:48" ht="46.5" customHeight="1" outlineLevel="1" x14ac:dyDescent="0.2">
      <c r="A330" s="207"/>
      <c r="B330" s="208" t="s">
        <v>2754</v>
      </c>
      <c r="C330" s="211"/>
      <c r="D330" s="209">
        <f>VLOOKUP(J330,Аркуш4!Y:Z,2,FALSE)</f>
        <v>561</v>
      </c>
      <c r="E330" s="210">
        <f t="shared" si="0"/>
        <v>3.015936</v>
      </c>
      <c r="F330" s="211" t="s">
        <v>2624</v>
      </c>
      <c r="G330" s="211"/>
      <c r="H330" s="211" t="s">
        <v>2538</v>
      </c>
      <c r="I330" s="211" t="s">
        <v>2755</v>
      </c>
      <c r="J330" s="213">
        <v>167227</v>
      </c>
      <c r="K330" s="213">
        <v>77</v>
      </c>
      <c r="L330" s="213">
        <v>140</v>
      </c>
      <c r="M330" s="213">
        <v>28904</v>
      </c>
      <c r="N330" s="211"/>
      <c r="O330" s="211" t="s">
        <v>3433</v>
      </c>
      <c r="P330" s="211"/>
      <c r="Q330" s="354">
        <f t="shared" si="1"/>
        <v>0</v>
      </c>
      <c r="R330" s="212">
        <f t="shared" si="2"/>
        <v>0</v>
      </c>
      <c r="S330" s="211"/>
      <c r="T330" s="211"/>
      <c r="U330" s="355"/>
      <c r="V330" s="211">
        <v>12</v>
      </c>
      <c r="W330" s="356"/>
      <c r="X330" s="214" t="s">
        <v>3564</v>
      </c>
      <c r="Y330" s="214" t="s">
        <v>3564</v>
      </c>
      <c r="Z330" s="214"/>
      <c r="AA330" s="215">
        <f>IFERROR(VLOOKUP(J330,Аркуш4!H:M,6,FALSE),0)</f>
        <v>138</v>
      </c>
      <c r="AB330" s="215" t="str">
        <f t="shared" si="37"/>
        <v/>
      </c>
      <c r="AC330" s="215">
        <v>5.3759999999999997E-3</v>
      </c>
      <c r="AD330" s="214"/>
      <c r="AE330" s="210">
        <f t="shared" si="4"/>
        <v>3.015936</v>
      </c>
      <c r="AF330" s="324"/>
      <c r="AG330" s="325"/>
      <c r="AH330" s="304" t="e">
        <v>#DIV/0!</v>
      </c>
      <c r="AI330" s="348"/>
      <c r="AJ330" s="306">
        <f t="shared" si="7"/>
        <v>0</v>
      </c>
      <c r="AK330" s="215">
        <f>IFERROR(VLOOKUP(J330,Аркуш4!O:Q,2,FALSE),0)</f>
        <v>4</v>
      </c>
      <c r="AL330" s="215">
        <f>IFERROR(VLOOKUP(J330,Аркуш4!O:Q,3,FALSE),0)</f>
        <v>8</v>
      </c>
      <c r="AM330" s="349"/>
      <c r="AN330" s="349"/>
      <c r="AO330" s="350"/>
      <c r="AP330" s="351"/>
      <c r="AQ330" s="352"/>
      <c r="AR330" s="215">
        <f>IFERROR(VLOOKUP(J330,Аркуш4!H:M,3,FALSE),0)</f>
        <v>32</v>
      </c>
      <c r="AS330" s="215">
        <f>IFERROR(VLOOKUP(J330,Аркуш4!H:M,4,FALSE),0)</f>
        <v>20</v>
      </c>
      <c r="AT330" s="215">
        <f>IFERROR(VLOOKUP(J330,Аркуш4!H:M,5,FALSE),0)</f>
        <v>57</v>
      </c>
      <c r="AU330" s="215">
        <f t="shared" si="33"/>
        <v>0.60748799999999992</v>
      </c>
      <c r="AV330" s="357">
        <f t="shared" si="9"/>
        <v>0.74188799999999999</v>
      </c>
    </row>
    <row r="331" spans="1:48" ht="46.5" customHeight="1" outlineLevel="1" x14ac:dyDescent="0.2">
      <c r="A331" s="207"/>
      <c r="B331" s="208" t="s">
        <v>2756</v>
      </c>
      <c r="C331" s="211"/>
      <c r="D331" s="209">
        <f>VLOOKUP(J331,Аркуш4!Y:Z,2,FALSE)</f>
        <v>2</v>
      </c>
      <c r="E331" s="210">
        <f t="shared" si="0"/>
        <v>0</v>
      </c>
      <c r="F331" s="211"/>
      <c r="G331" s="211"/>
      <c r="H331" s="211" t="s">
        <v>2546</v>
      </c>
      <c r="I331" s="211" t="s">
        <v>2757</v>
      </c>
      <c r="J331" s="213">
        <v>167229</v>
      </c>
      <c r="K331" s="213">
        <v>88</v>
      </c>
      <c r="L331" s="213">
        <v>174</v>
      </c>
      <c r="M331" s="213">
        <v>28905</v>
      </c>
      <c r="N331" s="211"/>
      <c r="O331" s="211" t="s">
        <v>3433</v>
      </c>
      <c r="P331" s="211"/>
      <c r="Q331" s="354">
        <f t="shared" si="1"/>
        <v>0</v>
      </c>
      <c r="R331" s="212">
        <f t="shared" si="2"/>
        <v>0</v>
      </c>
      <c r="S331" s="211"/>
      <c r="T331" s="211"/>
      <c r="U331" s="355"/>
      <c r="V331" s="211">
        <v>2</v>
      </c>
      <c r="W331" s="356"/>
      <c r="X331" s="214" t="s">
        <v>3564</v>
      </c>
      <c r="Y331" s="214" t="s">
        <v>3564</v>
      </c>
      <c r="Z331" s="214"/>
      <c r="AA331" s="215">
        <f>IFERROR(VLOOKUP(J331,Аркуш4!H:M,6,FALSE),0)</f>
        <v>11</v>
      </c>
      <c r="AB331" s="215" t="str">
        <f t="shared" si="37"/>
        <v/>
      </c>
      <c r="AC331" s="215"/>
      <c r="AD331" s="214"/>
      <c r="AE331" s="210">
        <f t="shared" si="4"/>
        <v>0</v>
      </c>
      <c r="AF331" s="324"/>
      <c r="AG331" s="325"/>
      <c r="AH331" s="304" t="e">
        <v>#DIV/0!</v>
      </c>
      <c r="AI331" s="348"/>
      <c r="AJ331" s="306">
        <f t="shared" si="7"/>
        <v>0</v>
      </c>
      <c r="AK331" s="215">
        <f>IFERROR(VLOOKUP(J331,Аркуш4!O:Q,2,FALSE),0)</f>
        <v>0</v>
      </c>
      <c r="AL331" s="215">
        <f>IFERROR(VLOOKUP(J331,Аркуш4!O:Q,3,FALSE),0)</f>
        <v>2</v>
      </c>
      <c r="AM331" s="349"/>
      <c r="AN331" s="349"/>
      <c r="AO331" s="350"/>
      <c r="AP331" s="351"/>
      <c r="AQ331" s="352"/>
      <c r="AR331" s="215">
        <f>IFERROR(VLOOKUP(J331,Аркуш4!H:M,3,FALSE),0)</f>
        <v>3</v>
      </c>
      <c r="AS331" s="215">
        <f>IFERROR(VLOOKUP(J331,Аркуш4!H:M,4,FALSE),0)</f>
        <v>2</v>
      </c>
      <c r="AT331" s="215">
        <f>IFERROR(VLOOKUP(J331,Аркуш4!H:M,5,FALSE),0)</f>
        <v>6</v>
      </c>
      <c r="AU331" s="215">
        <f t="shared" si="33"/>
        <v>0</v>
      </c>
      <c r="AV331" s="357">
        <f t="shared" si="9"/>
        <v>0</v>
      </c>
    </row>
    <row r="332" spans="1:48" ht="46.5" customHeight="1" outlineLevel="1" x14ac:dyDescent="0.2">
      <c r="A332" s="207"/>
      <c r="B332" s="208" t="s">
        <v>2758</v>
      </c>
      <c r="C332" s="211"/>
      <c r="D332" s="209">
        <f>VLOOKUP(J332,Аркуш4!Y:Z,2,FALSE)</f>
        <v>50</v>
      </c>
      <c r="E332" s="210">
        <f t="shared" si="0"/>
        <v>0.24199999999999999</v>
      </c>
      <c r="F332" s="211" t="s">
        <v>2624</v>
      </c>
      <c r="G332" s="211"/>
      <c r="H332" s="211" t="s">
        <v>2538</v>
      </c>
      <c r="I332" s="211" t="s">
        <v>2759</v>
      </c>
      <c r="J332" s="213">
        <v>167230</v>
      </c>
      <c r="K332" s="213">
        <v>57</v>
      </c>
      <c r="L332" s="213">
        <v>155</v>
      </c>
      <c r="M332" s="213">
        <v>28906</v>
      </c>
      <c r="N332" s="211"/>
      <c r="O332" s="211" t="s">
        <v>3433</v>
      </c>
      <c r="P332" s="211"/>
      <c r="Q332" s="354">
        <f t="shared" si="1"/>
        <v>0</v>
      </c>
      <c r="R332" s="212">
        <f t="shared" si="2"/>
        <v>0</v>
      </c>
      <c r="S332" s="211"/>
      <c r="T332" s="211"/>
      <c r="U332" s="355"/>
      <c r="V332" s="211">
        <v>5</v>
      </c>
      <c r="W332" s="356"/>
      <c r="X332" s="214" t="s">
        <v>3564</v>
      </c>
      <c r="Y332" s="214" t="s">
        <v>3564</v>
      </c>
      <c r="Z332" s="214"/>
      <c r="AA332" s="215">
        <f>IFERROR(VLOOKUP(J332,Аркуш4!H:M,6,FALSE),0)</f>
        <v>26</v>
      </c>
      <c r="AB332" s="215" t="str">
        <f t="shared" si="37"/>
        <v/>
      </c>
      <c r="AC332" s="215">
        <v>4.8399999999999997E-3</v>
      </c>
      <c r="AD332" s="214"/>
      <c r="AE332" s="210">
        <f t="shared" si="4"/>
        <v>0.24199999999999999</v>
      </c>
      <c r="AF332" s="324"/>
      <c r="AG332" s="325"/>
      <c r="AH332" s="304" t="e">
        <v>#DIV/0!</v>
      </c>
      <c r="AI332" s="348"/>
      <c r="AJ332" s="306">
        <f t="shared" si="7"/>
        <v>0</v>
      </c>
      <c r="AK332" s="215">
        <f>IFERROR(VLOOKUP(J332,Аркуш4!O:Q,2,FALSE),0)</f>
        <v>2</v>
      </c>
      <c r="AL332" s="215">
        <f>IFERROR(VLOOKUP(J332,Аркуш4!O:Q,3,FALSE),0)</f>
        <v>3</v>
      </c>
      <c r="AM332" s="349"/>
      <c r="AN332" s="349"/>
      <c r="AO332" s="350"/>
      <c r="AP332" s="351"/>
      <c r="AQ332" s="352"/>
      <c r="AR332" s="215">
        <f>IFERROR(VLOOKUP(J332,Аркуш4!H:M,3,FALSE),0)</f>
        <v>8</v>
      </c>
      <c r="AS332" s="215">
        <f>IFERROR(VLOOKUP(J332,Аркуш4!H:M,4,FALSE),0)</f>
        <v>6</v>
      </c>
      <c r="AT332" s="215">
        <f>IFERROR(VLOOKUP(J332,Аркуш4!H:M,5,FALSE),0)</f>
        <v>16</v>
      </c>
      <c r="AU332" s="215">
        <f t="shared" si="33"/>
        <v>0.15487999999999999</v>
      </c>
      <c r="AV332" s="357">
        <f t="shared" si="9"/>
        <v>0.12583999999999998</v>
      </c>
    </row>
    <row r="333" spans="1:48" ht="46.5" customHeight="1" outlineLevel="1" x14ac:dyDescent="0.2">
      <c r="A333" s="207"/>
      <c r="B333" s="208" t="s">
        <v>2760</v>
      </c>
      <c r="C333" s="211"/>
      <c r="D333" s="209">
        <f>VLOOKUP(J333,Аркуш4!Y:Z,2,FALSE)</f>
        <v>22</v>
      </c>
      <c r="E333" s="210">
        <f t="shared" si="0"/>
        <v>0.28072000000000003</v>
      </c>
      <c r="F333" s="211" t="s">
        <v>2624</v>
      </c>
      <c r="G333" s="211" t="s">
        <v>3846</v>
      </c>
      <c r="H333" s="211" t="s">
        <v>2538</v>
      </c>
      <c r="I333" s="211" t="s">
        <v>2761</v>
      </c>
      <c r="J333" s="213">
        <v>167231</v>
      </c>
      <c r="K333" s="213">
        <v>65</v>
      </c>
      <c r="L333" s="213">
        <v>258</v>
      </c>
      <c r="M333" s="213">
        <v>28907</v>
      </c>
      <c r="N333" s="211"/>
      <c r="O333" s="211" t="s">
        <v>3433</v>
      </c>
      <c r="P333" s="211"/>
      <c r="Q333" s="354">
        <f t="shared" si="1"/>
        <v>0</v>
      </c>
      <c r="R333" s="212">
        <f t="shared" si="2"/>
        <v>0</v>
      </c>
      <c r="S333" s="211"/>
      <c r="T333" s="211"/>
      <c r="U333" s="355"/>
      <c r="V333" s="211">
        <v>0</v>
      </c>
      <c r="W333" s="356"/>
      <c r="X333" s="214" t="s">
        <v>3564</v>
      </c>
      <c r="Y333" s="214" t="s">
        <v>3564</v>
      </c>
      <c r="Z333" s="214"/>
      <c r="AA333" s="215">
        <f>IFERROR(VLOOKUP(J333,Аркуш4!H:M,6,FALSE),0)</f>
        <v>4</v>
      </c>
      <c r="AB333" s="215" t="str">
        <f t="shared" si="37"/>
        <v/>
      </c>
      <c r="AC333" s="215">
        <v>1.2760000000000001E-2</v>
      </c>
      <c r="AD333" s="214"/>
      <c r="AE333" s="210">
        <f t="shared" si="4"/>
        <v>0.28072000000000003</v>
      </c>
      <c r="AF333" s="324"/>
      <c r="AG333" s="325"/>
      <c r="AH333" s="304" t="e">
        <v>#DIV/0!</v>
      </c>
      <c r="AI333" s="348"/>
      <c r="AJ333" s="306">
        <f t="shared" si="7"/>
        <v>0</v>
      </c>
      <c r="AK333" s="215">
        <f>IFERROR(VLOOKUP(J333,Аркуш4!O:Q,2,FALSE),0)</f>
        <v>0</v>
      </c>
      <c r="AL333" s="215">
        <f>IFERROR(VLOOKUP(J333,Аркуш4!O:Q,3,FALSE),0)</f>
        <v>0</v>
      </c>
      <c r="AM333" s="349"/>
      <c r="AN333" s="349"/>
      <c r="AO333" s="350"/>
      <c r="AP333" s="351"/>
      <c r="AQ333" s="352"/>
      <c r="AR333" s="215">
        <f>IFERROR(VLOOKUP(J333,Аркуш4!H:M,3,FALSE),0)</f>
        <v>1</v>
      </c>
      <c r="AS333" s="215">
        <f>IFERROR(VLOOKUP(J333,Аркуш4!H:M,4,FALSE),0)</f>
        <v>3</v>
      </c>
      <c r="AT333" s="215">
        <f>IFERROR(VLOOKUP(J333,Аркуш4!H:M,5,FALSE),0)</f>
        <v>4</v>
      </c>
      <c r="AU333" s="215">
        <f t="shared" si="33"/>
        <v>0.10208</v>
      </c>
      <c r="AV333" s="357">
        <f t="shared" si="9"/>
        <v>5.1040000000000002E-2</v>
      </c>
    </row>
    <row r="334" spans="1:48" ht="46.5" customHeight="1" outlineLevel="1" x14ac:dyDescent="0.2">
      <c r="A334" s="207"/>
      <c r="B334" s="208" t="s">
        <v>2762</v>
      </c>
      <c r="C334" s="211"/>
      <c r="D334" s="209">
        <f>VLOOKUP(J334,Аркуш4!Y:Z,2,FALSE)</f>
        <v>11</v>
      </c>
      <c r="E334" s="210">
        <f t="shared" si="0"/>
        <v>0.15135999999999999</v>
      </c>
      <c r="F334" s="211" t="s">
        <v>2624</v>
      </c>
      <c r="G334" s="211"/>
      <c r="H334" s="211" t="s">
        <v>2538</v>
      </c>
      <c r="I334" s="211" t="s">
        <v>2763</v>
      </c>
      <c r="J334" s="213">
        <v>167233</v>
      </c>
      <c r="K334" s="213">
        <v>38</v>
      </c>
      <c r="L334" s="213">
        <v>253</v>
      </c>
      <c r="M334" s="213">
        <v>28908</v>
      </c>
      <c r="N334" s="211"/>
      <c r="O334" s="211" t="s">
        <v>3433</v>
      </c>
      <c r="P334" s="211"/>
      <c r="Q334" s="354">
        <f t="shared" si="1"/>
        <v>0</v>
      </c>
      <c r="R334" s="212">
        <f t="shared" si="2"/>
        <v>0</v>
      </c>
      <c r="S334" s="211"/>
      <c r="T334" s="211"/>
      <c r="U334" s="355"/>
      <c r="V334" s="211">
        <v>0</v>
      </c>
      <c r="W334" s="356"/>
      <c r="X334" s="214" t="s">
        <v>3564</v>
      </c>
      <c r="Y334" s="214" t="s">
        <v>3564</v>
      </c>
      <c r="Z334" s="214"/>
      <c r="AA334" s="215">
        <f>IFERROR(VLOOKUP(J334,Аркуш4!H:M,6,FALSE),0)</f>
        <v>3</v>
      </c>
      <c r="AB334" s="215" t="str">
        <f t="shared" si="37"/>
        <v/>
      </c>
      <c r="AC334" s="215">
        <v>1.376E-2</v>
      </c>
      <c r="AD334" s="214"/>
      <c r="AE334" s="210">
        <f t="shared" si="4"/>
        <v>0.15135999999999999</v>
      </c>
      <c r="AF334" s="324"/>
      <c r="AG334" s="325"/>
      <c r="AH334" s="304" t="e">
        <v>#DIV/0!</v>
      </c>
      <c r="AI334" s="348"/>
      <c r="AJ334" s="306">
        <f t="shared" si="7"/>
        <v>0</v>
      </c>
      <c r="AK334" s="215">
        <f>IFERROR(VLOOKUP(J334,Аркуш4!O:Q,2,FALSE),0)</f>
        <v>0</v>
      </c>
      <c r="AL334" s="215">
        <f>IFERROR(VLOOKUP(J334,Аркуш4!O:Q,3,FALSE),0)</f>
        <v>0</v>
      </c>
      <c r="AM334" s="349"/>
      <c r="AN334" s="349"/>
      <c r="AO334" s="350"/>
      <c r="AP334" s="351"/>
      <c r="AQ334" s="352"/>
      <c r="AR334" s="215">
        <f>IFERROR(VLOOKUP(J334,Аркуш4!H:M,3,FALSE),0)</f>
        <v>1</v>
      </c>
      <c r="AS334" s="215">
        <f>IFERROR(VLOOKUP(J334,Аркуш4!H:M,4,FALSE),0)</f>
        <v>0</v>
      </c>
      <c r="AT334" s="215">
        <f>IFERROR(VLOOKUP(J334,Аркуш4!H:M,5,FALSE),0)</f>
        <v>3</v>
      </c>
      <c r="AU334" s="215">
        <f t="shared" si="33"/>
        <v>5.5039999999999999E-2</v>
      </c>
      <c r="AV334" s="357">
        <f t="shared" si="9"/>
        <v>4.1279999999999997E-2</v>
      </c>
    </row>
    <row r="335" spans="1:48" ht="46.5" customHeight="1" outlineLevel="1" x14ac:dyDescent="0.2">
      <c r="A335" s="207"/>
      <c r="B335" s="208" t="s">
        <v>2764</v>
      </c>
      <c r="C335" s="211"/>
      <c r="D335" s="209">
        <f>VLOOKUP(J335,Аркуш4!Y:Z,2,FALSE)</f>
        <v>24</v>
      </c>
      <c r="E335" s="210">
        <f t="shared" si="0"/>
        <v>8.6400000000000005E-2</v>
      </c>
      <c r="F335" s="211"/>
      <c r="G335" s="211"/>
      <c r="H335" s="211" t="s">
        <v>2546</v>
      </c>
      <c r="I335" s="211" t="s">
        <v>2587</v>
      </c>
      <c r="J335" s="213">
        <v>167214</v>
      </c>
      <c r="K335" s="213">
        <v>63</v>
      </c>
      <c r="L335" s="213">
        <v>216</v>
      </c>
      <c r="M335" s="216">
        <v>58001</v>
      </c>
      <c r="N335" s="211"/>
      <c r="O335" s="211" t="s">
        <v>3433</v>
      </c>
      <c r="P335" s="211"/>
      <c r="Q335" s="354">
        <f t="shared" si="1"/>
        <v>0</v>
      </c>
      <c r="R335" s="212">
        <f t="shared" si="2"/>
        <v>0</v>
      </c>
      <c r="S335" s="211"/>
      <c r="T335" s="211"/>
      <c r="U335" s="355"/>
      <c r="V335" s="211">
        <v>5</v>
      </c>
      <c r="W335" s="356"/>
      <c r="X335" s="214" t="s">
        <v>3564</v>
      </c>
      <c r="Y335" s="214" t="s">
        <v>3564</v>
      </c>
      <c r="Z335" s="214"/>
      <c r="AA335" s="215">
        <f>IFERROR(VLOOKUP(J335,Аркуш4!H:M,6,FALSE),0)</f>
        <v>16</v>
      </c>
      <c r="AB335" s="215" t="str">
        <f t="shared" si="37"/>
        <v/>
      </c>
      <c r="AC335" s="215">
        <v>3.5999999999999999E-3</v>
      </c>
      <c r="AD335" s="214"/>
      <c r="AE335" s="210">
        <f t="shared" si="4"/>
        <v>8.6400000000000005E-2</v>
      </c>
      <c r="AF335" s="324"/>
      <c r="AG335" s="325"/>
      <c r="AH335" s="304" t="e">
        <v>#DIV/0!</v>
      </c>
      <c r="AI335" s="348"/>
      <c r="AJ335" s="306">
        <f t="shared" si="7"/>
        <v>0</v>
      </c>
      <c r="AK335" s="215">
        <f>IFERROR(VLOOKUP(J335,Аркуш4!O:Q,2,FALSE),0)</f>
        <v>4</v>
      </c>
      <c r="AL335" s="215">
        <f>IFERROR(VLOOKUP(J335,Аркуш4!O:Q,3,FALSE),0)</f>
        <v>1</v>
      </c>
      <c r="AM335" s="349"/>
      <c r="AN335" s="349"/>
      <c r="AO335" s="350"/>
      <c r="AP335" s="351"/>
      <c r="AQ335" s="352"/>
      <c r="AR335" s="215">
        <f>IFERROR(VLOOKUP(J335,Аркуш4!H:M,3,FALSE),0)</f>
        <v>24</v>
      </c>
      <c r="AS335" s="215">
        <f>IFERROR(VLOOKUP(J335,Аркуш4!H:M,4,FALSE),0)</f>
        <v>0</v>
      </c>
      <c r="AT335" s="215">
        <f>IFERROR(VLOOKUP(J335,Аркуш4!H:M,5,FALSE),0)</f>
        <v>7</v>
      </c>
      <c r="AU335" s="215">
        <f t="shared" si="33"/>
        <v>0.126</v>
      </c>
      <c r="AV335" s="357">
        <f t="shared" si="9"/>
        <v>5.7599999999999998E-2</v>
      </c>
    </row>
    <row r="336" spans="1:48" ht="46.5" customHeight="1" outlineLevel="1" x14ac:dyDescent="0.2">
      <c r="A336" s="207"/>
      <c r="B336" s="208" t="s">
        <v>2765</v>
      </c>
      <c r="C336" s="211"/>
      <c r="D336" s="209">
        <f>VLOOKUP(J336,Аркуш4!Y:Z,2,FALSE)</f>
        <v>68</v>
      </c>
      <c r="E336" s="210">
        <f t="shared" si="0"/>
        <v>0.24479999999999999</v>
      </c>
      <c r="F336" s="211"/>
      <c r="G336" s="211"/>
      <c r="H336" s="211" t="s">
        <v>2546</v>
      </c>
      <c r="I336" s="211" t="s">
        <v>2587</v>
      </c>
      <c r="J336" s="213">
        <v>167217</v>
      </c>
      <c r="K336" s="213">
        <v>88</v>
      </c>
      <c r="L336" s="213">
        <v>163</v>
      </c>
      <c r="M336" s="216">
        <v>58000</v>
      </c>
      <c r="N336" s="211"/>
      <c r="O336" s="211" t="s">
        <v>3433</v>
      </c>
      <c r="P336" s="211"/>
      <c r="Q336" s="354">
        <f t="shared" si="1"/>
        <v>0</v>
      </c>
      <c r="R336" s="212">
        <f t="shared" si="2"/>
        <v>0</v>
      </c>
      <c r="S336" s="211"/>
      <c r="T336" s="211"/>
      <c r="U336" s="355"/>
      <c r="V336" s="211">
        <v>1</v>
      </c>
      <c r="W336" s="356"/>
      <c r="X336" s="214" t="s">
        <v>3564</v>
      </c>
      <c r="Y336" s="214" t="s">
        <v>3564</v>
      </c>
      <c r="Z336" s="214"/>
      <c r="AA336" s="215">
        <f>IFERROR(VLOOKUP(J336,Аркуш4!H:M,6,FALSE),0)</f>
        <v>6</v>
      </c>
      <c r="AB336" s="215" t="str">
        <f t="shared" si="37"/>
        <v/>
      </c>
      <c r="AC336" s="215">
        <v>3.5999999999999999E-3</v>
      </c>
      <c r="AD336" s="214"/>
      <c r="AE336" s="210">
        <f t="shared" si="4"/>
        <v>0.24479999999999999</v>
      </c>
      <c r="AF336" s="324"/>
      <c r="AG336" s="325"/>
      <c r="AH336" s="304" t="e">
        <v>#DIV/0!</v>
      </c>
      <c r="AI336" s="348"/>
      <c r="AJ336" s="306">
        <f t="shared" si="7"/>
        <v>0</v>
      </c>
      <c r="AK336" s="215">
        <f>IFERROR(VLOOKUP(J336,Аркуш4!O:Q,2,FALSE),0)</f>
        <v>0</v>
      </c>
      <c r="AL336" s="215">
        <f>IFERROR(VLOOKUP(J336,Аркуш4!O:Q,3,FALSE),0)</f>
        <v>1</v>
      </c>
      <c r="AM336" s="349"/>
      <c r="AN336" s="349"/>
      <c r="AO336" s="350"/>
      <c r="AP336" s="351"/>
      <c r="AQ336" s="352"/>
      <c r="AR336" s="215">
        <f>IFERROR(VLOOKUP(J336,Аркуш4!H:M,3,FALSE),0)</f>
        <v>1</v>
      </c>
      <c r="AS336" s="215">
        <f>IFERROR(VLOOKUP(J336,Аркуш4!H:M,4,FALSE),0)</f>
        <v>0</v>
      </c>
      <c r="AT336" s="215">
        <f>IFERROR(VLOOKUP(J336,Аркуш4!H:M,5,FALSE),0)</f>
        <v>2</v>
      </c>
      <c r="AU336" s="215">
        <f t="shared" si="33"/>
        <v>1.0800000000000001E-2</v>
      </c>
      <c r="AV336" s="357">
        <f t="shared" si="9"/>
        <v>2.1600000000000001E-2</v>
      </c>
    </row>
    <row r="337" spans="1:48" ht="46.5" customHeight="1" outlineLevel="1" x14ac:dyDescent="0.2">
      <c r="A337" s="207"/>
      <c r="B337" s="208" t="s">
        <v>2766</v>
      </c>
      <c r="C337" s="211"/>
      <c r="D337" s="209">
        <f>VLOOKUP(J337,Аркуш4!Y:Z,2,FALSE)</f>
        <v>7847</v>
      </c>
      <c r="E337" s="210">
        <f t="shared" si="0"/>
        <v>26.819084250000003</v>
      </c>
      <c r="F337" s="211" t="s">
        <v>2624</v>
      </c>
      <c r="G337" s="211"/>
      <c r="H337" s="211" t="s">
        <v>2538</v>
      </c>
      <c r="I337" s="211" t="s">
        <v>2767</v>
      </c>
      <c r="J337" s="213">
        <v>167060</v>
      </c>
      <c r="K337" s="213">
        <v>119</v>
      </c>
      <c r="L337" s="213">
        <v>95</v>
      </c>
      <c r="M337" s="213">
        <v>68612</v>
      </c>
      <c r="N337" s="213">
        <v>4</v>
      </c>
      <c r="O337" s="211" t="s">
        <v>3433</v>
      </c>
      <c r="P337" s="211"/>
      <c r="Q337" s="354">
        <f t="shared" si="1"/>
        <v>0</v>
      </c>
      <c r="R337" s="212">
        <f t="shared" si="2"/>
        <v>0</v>
      </c>
      <c r="S337" s="211"/>
      <c r="T337" s="211"/>
      <c r="U337" s="355"/>
      <c r="V337" s="211">
        <v>560</v>
      </c>
      <c r="W337" s="356"/>
      <c r="X337" s="214" t="s">
        <v>3564</v>
      </c>
      <c r="Y337" s="214" t="s">
        <v>3564</v>
      </c>
      <c r="Z337" s="214"/>
      <c r="AA337" s="215">
        <f>IFERROR(VLOOKUP(J337,Аркуш4!H:M,6,FALSE),0)</f>
        <v>914</v>
      </c>
      <c r="AB337" s="215" t="str">
        <f t="shared" si="37"/>
        <v/>
      </c>
      <c r="AC337" s="215">
        <v>3.4177500000000002E-3</v>
      </c>
      <c r="AD337" s="214"/>
      <c r="AE337" s="210">
        <f t="shared" si="4"/>
        <v>26.819084250000003</v>
      </c>
      <c r="AF337" s="324"/>
      <c r="AG337" s="325"/>
      <c r="AH337" s="304" t="e">
        <v>#DIV/0!</v>
      </c>
      <c r="AI337" s="348"/>
      <c r="AJ337" s="306">
        <f t="shared" si="7"/>
        <v>0</v>
      </c>
      <c r="AK337" s="215">
        <f>IFERROR(VLOOKUP(J337,Аркуш4!O:Q,2,FALSE),0)</f>
        <v>360</v>
      </c>
      <c r="AL337" s="215">
        <f>IFERROR(VLOOKUP(J337,Аркуш4!O:Q,3,FALSE),0)</f>
        <v>221</v>
      </c>
      <c r="AM337" s="349"/>
      <c r="AN337" s="349"/>
      <c r="AO337" s="350"/>
      <c r="AP337" s="351"/>
      <c r="AQ337" s="352"/>
      <c r="AR337" s="215">
        <f>IFERROR(VLOOKUP(J337,Аркуш4!H:M,3,FALSE),0)</f>
        <v>240</v>
      </c>
      <c r="AS337" s="215">
        <f>IFERROR(VLOOKUP(J337,Аркуш4!H:M,4,FALSE),0)</f>
        <v>129</v>
      </c>
      <c r="AT337" s="215">
        <f>IFERROR(VLOOKUP(J337,Аркуш4!H:M,5,FALSE),0)</f>
        <v>268</v>
      </c>
      <c r="AU337" s="215">
        <f t="shared" si="33"/>
        <v>3.4074967500000004</v>
      </c>
      <c r="AV337" s="357">
        <f t="shared" si="9"/>
        <v>3.1238235000000003</v>
      </c>
    </row>
    <row r="338" spans="1:48" ht="46.5" customHeight="1" outlineLevel="1" x14ac:dyDescent="0.2">
      <c r="A338" s="207"/>
      <c r="B338" s="208" t="s">
        <v>2768</v>
      </c>
      <c r="C338" s="211"/>
      <c r="D338" s="209">
        <f>VLOOKUP(J338,Аркуш4!Y:Z,2,FALSE)</f>
        <v>145</v>
      </c>
      <c r="E338" s="210">
        <f t="shared" si="0"/>
        <v>1.0746674999999999</v>
      </c>
      <c r="F338" s="211"/>
      <c r="G338" s="211"/>
      <c r="H338" s="211" t="s">
        <v>2546</v>
      </c>
      <c r="I338" s="211" t="s">
        <v>2769</v>
      </c>
      <c r="J338" s="213">
        <v>167125</v>
      </c>
      <c r="K338" s="213">
        <v>29</v>
      </c>
      <c r="L338" s="213">
        <v>109</v>
      </c>
      <c r="M338" s="213">
        <v>28022</v>
      </c>
      <c r="N338" s="211"/>
      <c r="O338" s="211" t="s">
        <v>3433</v>
      </c>
      <c r="P338" s="211"/>
      <c r="Q338" s="354">
        <f t="shared" si="1"/>
        <v>0</v>
      </c>
      <c r="R338" s="212">
        <f t="shared" si="2"/>
        <v>0</v>
      </c>
      <c r="S338" s="211"/>
      <c r="T338" s="211"/>
      <c r="U338" s="355"/>
      <c r="V338" s="211">
        <v>4</v>
      </c>
      <c r="W338" s="356"/>
      <c r="X338" s="214" t="s">
        <v>3564</v>
      </c>
      <c r="Y338" s="214" t="s">
        <v>3564</v>
      </c>
      <c r="Z338" s="214"/>
      <c r="AA338" s="215">
        <f>IFERROR(VLOOKUP(J338,Аркуш4!H:M,6,FALSE),0)</f>
        <v>24</v>
      </c>
      <c r="AB338" s="215" t="str">
        <f t="shared" si="37"/>
        <v/>
      </c>
      <c r="AC338" s="215">
        <v>7.4114999999999997E-3</v>
      </c>
      <c r="AD338" s="214"/>
      <c r="AE338" s="210">
        <f t="shared" si="4"/>
        <v>1.0746674999999999</v>
      </c>
      <c r="AF338" s="324"/>
      <c r="AG338" s="325"/>
      <c r="AH338" s="304" t="e">
        <v>#DIV/0!</v>
      </c>
      <c r="AI338" s="348"/>
      <c r="AJ338" s="306">
        <f t="shared" si="7"/>
        <v>0</v>
      </c>
      <c r="AK338" s="215">
        <f>IFERROR(VLOOKUP(J338,Аркуш4!O:Q,2,FALSE),0)</f>
        <v>2</v>
      </c>
      <c r="AL338" s="215">
        <f>IFERROR(VLOOKUP(J338,Аркуш4!O:Q,3,FALSE),0)</f>
        <v>2</v>
      </c>
      <c r="AM338" s="349"/>
      <c r="AN338" s="349"/>
      <c r="AO338" s="350"/>
      <c r="AP338" s="351"/>
      <c r="AQ338" s="352"/>
      <c r="AR338" s="215">
        <f>IFERROR(VLOOKUP(J338,Аркуш4!H:M,3,FALSE),0)</f>
        <v>15</v>
      </c>
      <c r="AS338" s="215">
        <f>IFERROR(VLOOKUP(J338,Аркуш4!H:M,4,FALSE),0)</f>
        <v>1</v>
      </c>
      <c r="AT338" s="215">
        <f>IFERROR(VLOOKUP(J338,Аркуш4!H:M,5,FALSE),0)</f>
        <v>10</v>
      </c>
      <c r="AU338" s="215">
        <f t="shared" si="33"/>
        <v>0.20752199999999998</v>
      </c>
      <c r="AV338" s="357">
        <f t="shared" si="9"/>
        <v>0.17787599999999998</v>
      </c>
    </row>
    <row r="339" spans="1:48" ht="46.5" customHeight="1" outlineLevel="1" x14ac:dyDescent="0.2">
      <c r="A339" s="207"/>
      <c r="B339" s="208" t="s">
        <v>2770</v>
      </c>
      <c r="C339" s="211"/>
      <c r="D339" s="209">
        <f>VLOOKUP(J339,Аркуш4!Y:Z,2,FALSE)</f>
        <v>141</v>
      </c>
      <c r="E339" s="210">
        <f t="shared" si="0"/>
        <v>2.3295244500000001</v>
      </c>
      <c r="F339" s="211"/>
      <c r="G339" s="358">
        <v>7</v>
      </c>
      <c r="H339" s="211" t="s">
        <v>2538</v>
      </c>
      <c r="I339" s="211" t="s">
        <v>2771</v>
      </c>
      <c r="J339" s="213">
        <v>167115</v>
      </c>
      <c r="K339" s="213">
        <v>27</v>
      </c>
      <c r="L339" s="213">
        <v>232</v>
      </c>
      <c r="M339" s="213">
        <v>57173</v>
      </c>
      <c r="N339" s="211"/>
      <c r="O339" s="211" t="s">
        <v>3433</v>
      </c>
      <c r="P339" s="211"/>
      <c r="Q339" s="354">
        <f t="shared" si="1"/>
        <v>0</v>
      </c>
      <c r="R339" s="212">
        <f t="shared" si="2"/>
        <v>0</v>
      </c>
      <c r="S339" s="211"/>
      <c r="T339" s="211"/>
      <c r="U339" s="355"/>
      <c r="V339" s="211">
        <v>0</v>
      </c>
      <c r="W339" s="356"/>
      <c r="X339" s="214" t="s">
        <v>3564</v>
      </c>
      <c r="Y339" s="214" t="s">
        <v>3564</v>
      </c>
      <c r="Z339" s="214"/>
      <c r="AA339" s="215">
        <f>IFERROR(VLOOKUP(J339,Аркуш4!H:M,6,FALSE),0)</f>
        <v>64</v>
      </c>
      <c r="AB339" s="215" t="str">
        <f t="shared" si="37"/>
        <v/>
      </c>
      <c r="AC339" s="215">
        <v>1.652145E-2</v>
      </c>
      <c r="AD339" s="214"/>
      <c r="AE339" s="210">
        <f t="shared" si="4"/>
        <v>2.3295244500000001</v>
      </c>
      <c r="AF339" s="324"/>
      <c r="AG339" s="325"/>
      <c r="AH339" s="304" t="e">
        <v>#DIV/0!</v>
      </c>
      <c r="AI339" s="348"/>
      <c r="AJ339" s="306">
        <f t="shared" si="7"/>
        <v>0</v>
      </c>
      <c r="AK339" s="215">
        <f>IFERROR(VLOOKUP(J339,Аркуш4!O:Q,2,FALSE),0)</f>
        <v>0</v>
      </c>
      <c r="AL339" s="215">
        <f>IFERROR(VLOOKUP(J339,Аркуш4!O:Q,3,FALSE),0)</f>
        <v>0</v>
      </c>
      <c r="AM339" s="349"/>
      <c r="AN339" s="349"/>
      <c r="AO339" s="350"/>
      <c r="AP339" s="351"/>
      <c r="AQ339" s="352"/>
      <c r="AR339" s="215">
        <f>IFERROR(VLOOKUP(J339,Аркуш4!H:M,3,FALSE),0)</f>
        <v>4</v>
      </c>
      <c r="AS339" s="215">
        <f>IFERROR(VLOOKUP(J339,Аркуш4!H:M,4,FALSE),0)</f>
        <v>8</v>
      </c>
      <c r="AT339" s="215">
        <f>IFERROR(VLOOKUP(J339,Аркуш4!H:M,5,FALSE),0)</f>
        <v>31</v>
      </c>
      <c r="AU339" s="215">
        <f t="shared" si="33"/>
        <v>0.71042234999999998</v>
      </c>
      <c r="AV339" s="357">
        <f t="shared" si="9"/>
        <v>1.0573728</v>
      </c>
    </row>
    <row r="340" spans="1:48" ht="46.5" customHeight="1" outlineLevel="1" x14ac:dyDescent="0.2">
      <c r="A340" s="207"/>
      <c r="B340" s="208" t="s">
        <v>2772</v>
      </c>
      <c r="C340" s="211"/>
      <c r="D340" s="209">
        <f>VLOOKUP(J340,Аркуш4!Y:Z,2,FALSE)</f>
        <v>2</v>
      </c>
      <c r="E340" s="210">
        <f t="shared" si="0"/>
        <v>4.4799999999999996E-3</v>
      </c>
      <c r="F340" s="211" t="s">
        <v>2624</v>
      </c>
      <c r="G340" s="211"/>
      <c r="H340" s="211" t="s">
        <v>2546</v>
      </c>
      <c r="I340" s="211" t="s">
        <v>2773</v>
      </c>
      <c r="J340" s="213">
        <v>166672</v>
      </c>
      <c r="K340" s="213">
        <v>205</v>
      </c>
      <c r="L340" s="213">
        <v>414</v>
      </c>
      <c r="M340" s="213">
        <v>11445</v>
      </c>
      <c r="N340" s="211"/>
      <c r="O340" s="211" t="s">
        <v>3433</v>
      </c>
      <c r="P340" s="211" t="s">
        <v>2774</v>
      </c>
      <c r="Q340" s="354">
        <f t="shared" si="1"/>
        <v>0</v>
      </c>
      <c r="R340" s="212">
        <f t="shared" si="2"/>
        <v>0</v>
      </c>
      <c r="S340" s="211"/>
      <c r="T340" s="211"/>
      <c r="U340" s="355"/>
      <c r="V340" s="211">
        <v>1</v>
      </c>
      <c r="W340" s="356"/>
      <c r="X340" s="214" t="s">
        <v>3564</v>
      </c>
      <c r="Y340" s="214" t="s">
        <v>3564</v>
      </c>
      <c r="Z340" s="214"/>
      <c r="AA340" s="215">
        <f>IFERROR(VLOOKUP(J340,Аркуш4!H:M,6,FALSE),0)</f>
        <v>8</v>
      </c>
      <c r="AB340" s="215" t="str">
        <f t="shared" si="37"/>
        <v/>
      </c>
      <c r="AC340" s="215">
        <v>2.2399999999999998E-3</v>
      </c>
      <c r="AD340" s="214"/>
      <c r="AE340" s="210">
        <f t="shared" si="4"/>
        <v>4.4799999999999996E-3</v>
      </c>
      <c r="AF340" s="324"/>
      <c r="AG340" s="325"/>
      <c r="AH340" s="304" t="e">
        <v>#DIV/0!</v>
      </c>
      <c r="AI340" s="348"/>
      <c r="AJ340" s="306">
        <f t="shared" si="7"/>
        <v>0</v>
      </c>
      <c r="AK340" s="215">
        <f>IFERROR(VLOOKUP(J340,Аркуш4!O:Q,2,FALSE),0)</f>
        <v>1</v>
      </c>
      <c r="AL340" s="215">
        <f>IFERROR(VLOOKUP(J340,Аркуш4!O:Q,3,FALSE),0)</f>
        <v>0</v>
      </c>
      <c r="AM340" s="349"/>
      <c r="AN340" s="349"/>
      <c r="AO340" s="350"/>
      <c r="AP340" s="351"/>
      <c r="AQ340" s="352"/>
      <c r="AR340" s="215">
        <f>IFERROR(VLOOKUP(J340,Аркуш4!H:M,3,FALSE),0)</f>
        <v>0</v>
      </c>
      <c r="AS340" s="215">
        <f>IFERROR(VLOOKUP(J340,Аркуш4!H:M,4,FALSE),0)</f>
        <v>0</v>
      </c>
      <c r="AT340" s="215">
        <f>IFERROR(VLOOKUP(J340,Аркуш4!H:M,5,FALSE),0)</f>
        <v>5</v>
      </c>
      <c r="AU340" s="215">
        <f t="shared" si="33"/>
        <v>1.3439999999999999E-2</v>
      </c>
      <c r="AV340" s="357">
        <f t="shared" si="9"/>
        <v>1.7919999999999998E-2</v>
      </c>
    </row>
    <row r="341" spans="1:48" ht="46.5" customHeight="1" outlineLevel="1" x14ac:dyDescent="0.2">
      <c r="A341" s="207"/>
      <c r="B341" s="208" t="s">
        <v>2775</v>
      </c>
      <c r="C341" s="211"/>
      <c r="D341" s="209">
        <f>VLOOKUP(J341,Аркуш4!Y:Z,2,FALSE)</f>
        <v>76</v>
      </c>
      <c r="E341" s="210">
        <f t="shared" si="0"/>
        <v>2.8576000000000001</v>
      </c>
      <c r="F341" s="211"/>
      <c r="G341" s="211"/>
      <c r="H341" s="211" t="s">
        <v>2538</v>
      </c>
      <c r="I341" s="211" t="s">
        <v>2573</v>
      </c>
      <c r="J341" s="213">
        <v>166721</v>
      </c>
      <c r="K341" s="213">
        <v>23</v>
      </c>
      <c r="L341" s="213">
        <v>499</v>
      </c>
      <c r="M341" s="213">
        <v>28130</v>
      </c>
      <c r="N341" s="211"/>
      <c r="O341" s="211" t="s">
        <v>3433</v>
      </c>
      <c r="P341" s="211"/>
      <c r="Q341" s="354">
        <f t="shared" si="1"/>
        <v>0</v>
      </c>
      <c r="R341" s="212">
        <f t="shared" si="2"/>
        <v>0</v>
      </c>
      <c r="S341" s="211"/>
      <c r="T341" s="211"/>
      <c r="U341" s="355"/>
      <c r="V341" s="211">
        <v>0</v>
      </c>
      <c r="W341" s="356"/>
      <c r="X341" s="214" t="s">
        <v>3564</v>
      </c>
      <c r="Y341" s="214" t="s">
        <v>3564</v>
      </c>
      <c r="Z341" s="214"/>
      <c r="AA341" s="215">
        <f>IFERROR(VLOOKUP(J341,Аркуш4!H:M,6,FALSE),0)</f>
        <v>5</v>
      </c>
      <c r="AB341" s="215" t="str">
        <f t="shared" si="37"/>
        <v/>
      </c>
      <c r="AC341" s="215">
        <v>3.7600000000000001E-2</v>
      </c>
      <c r="AD341" s="214"/>
      <c r="AE341" s="210">
        <f t="shared" si="4"/>
        <v>2.8576000000000001</v>
      </c>
      <c r="AF341" s="324"/>
      <c r="AG341" s="325"/>
      <c r="AH341" s="304" t="e">
        <v>#DIV/0!</v>
      </c>
      <c r="AI341" s="348"/>
      <c r="AJ341" s="306">
        <f t="shared" si="7"/>
        <v>0</v>
      </c>
      <c r="AK341" s="215">
        <f>IFERROR(VLOOKUP(J341,Аркуш4!O:Q,2,FALSE),0)</f>
        <v>0</v>
      </c>
      <c r="AL341" s="215">
        <f>IFERROR(VLOOKUP(J341,Аркуш4!O:Q,3,FALSE),0)</f>
        <v>0</v>
      </c>
      <c r="AM341" s="349"/>
      <c r="AN341" s="349"/>
      <c r="AO341" s="350"/>
      <c r="AP341" s="351"/>
      <c r="AQ341" s="352"/>
      <c r="AR341" s="215">
        <f>IFERROR(VLOOKUP(J341,Аркуш4!H:M,3,FALSE),0)</f>
        <v>8</v>
      </c>
      <c r="AS341" s="215">
        <f>IFERROR(VLOOKUP(J341,Аркуш4!H:M,4,FALSE),0)</f>
        <v>0</v>
      </c>
      <c r="AT341" s="215">
        <f>IFERROR(VLOOKUP(J341,Аркуш4!H:M,5,FALSE),0)</f>
        <v>3</v>
      </c>
      <c r="AU341" s="215">
        <f t="shared" si="33"/>
        <v>0.41360000000000002</v>
      </c>
      <c r="AV341" s="357">
        <f t="shared" si="9"/>
        <v>0.188</v>
      </c>
    </row>
    <row r="342" spans="1:48" ht="46.5" customHeight="1" outlineLevel="1" x14ac:dyDescent="0.2">
      <c r="A342" s="207"/>
      <c r="B342" s="208" t="s">
        <v>2776</v>
      </c>
      <c r="C342" s="211"/>
      <c r="D342" s="209">
        <f>VLOOKUP(J342,Аркуш4!Y:Z,2,FALSE)</f>
        <v>739</v>
      </c>
      <c r="E342" s="210">
        <f t="shared" si="0"/>
        <v>20.422726874999999</v>
      </c>
      <c r="F342" s="211"/>
      <c r="G342" s="211"/>
      <c r="H342" s="211" t="s">
        <v>2538</v>
      </c>
      <c r="I342" s="211" t="s">
        <v>2573</v>
      </c>
      <c r="J342" s="213">
        <v>166728</v>
      </c>
      <c r="K342" s="213">
        <v>13</v>
      </c>
      <c r="L342" s="213">
        <v>189</v>
      </c>
      <c r="M342" s="213">
        <v>28120</v>
      </c>
      <c r="N342" s="211"/>
      <c r="O342" s="211" t="s">
        <v>3433</v>
      </c>
      <c r="P342" s="211"/>
      <c r="Q342" s="354">
        <f t="shared" si="1"/>
        <v>0</v>
      </c>
      <c r="R342" s="212">
        <f t="shared" si="2"/>
        <v>0</v>
      </c>
      <c r="S342" s="211"/>
      <c r="T342" s="211"/>
      <c r="U342" s="355"/>
      <c r="V342" s="211">
        <v>8</v>
      </c>
      <c r="W342" s="356"/>
      <c r="X342" s="214" t="s">
        <v>3564</v>
      </c>
      <c r="Y342" s="214" t="s">
        <v>3564</v>
      </c>
      <c r="Z342" s="214"/>
      <c r="AA342" s="215">
        <f>IFERROR(VLOOKUP(J342,Аркуш4!H:M,6,FALSE),0)</f>
        <v>94</v>
      </c>
      <c r="AB342" s="215" t="str">
        <f t="shared" si="37"/>
        <v/>
      </c>
      <c r="AC342" s="215">
        <v>2.7635625E-2</v>
      </c>
      <c r="AD342" s="214"/>
      <c r="AE342" s="210">
        <f t="shared" si="4"/>
        <v>20.422726874999999</v>
      </c>
      <c r="AF342" s="324"/>
      <c r="AG342" s="325"/>
      <c r="AH342" s="304" t="e">
        <v>#DIV/0!</v>
      </c>
      <c r="AI342" s="348"/>
      <c r="AJ342" s="306">
        <f t="shared" si="7"/>
        <v>0</v>
      </c>
      <c r="AK342" s="215">
        <f>IFERROR(VLOOKUP(J342,Аркуш4!O:Q,2,FALSE),0)</f>
        <v>2</v>
      </c>
      <c r="AL342" s="215">
        <f>IFERROR(VLOOKUP(J342,Аркуш4!O:Q,3,FALSE),0)</f>
        <v>7</v>
      </c>
      <c r="AM342" s="349"/>
      <c r="AN342" s="349"/>
      <c r="AO342" s="350"/>
      <c r="AP342" s="351"/>
      <c r="AQ342" s="352"/>
      <c r="AR342" s="215">
        <f>IFERROR(VLOOKUP(J342,Аркуш4!H:M,3,FALSE),0)</f>
        <v>21</v>
      </c>
      <c r="AS342" s="215">
        <f>IFERROR(VLOOKUP(J342,Аркуш4!H:M,4,FALSE),0)</f>
        <v>11</v>
      </c>
      <c r="AT342" s="215">
        <f>IFERROR(VLOOKUP(J342,Аркуш4!H:M,5,FALSE),0)</f>
        <v>26</v>
      </c>
      <c r="AU342" s="215">
        <f t="shared" si="33"/>
        <v>1.6581375</v>
      </c>
      <c r="AV342" s="357">
        <f t="shared" si="9"/>
        <v>2.5977487500000001</v>
      </c>
    </row>
    <row r="343" spans="1:48" ht="46.5" customHeight="1" outlineLevel="1" x14ac:dyDescent="0.2">
      <c r="A343" s="207"/>
      <c r="B343" s="208" t="s">
        <v>2777</v>
      </c>
      <c r="C343" s="211"/>
      <c r="D343" s="209">
        <f>VLOOKUP(J343,Аркуш4!Y:Z,2,FALSE)</f>
        <v>132</v>
      </c>
      <c r="E343" s="210">
        <f t="shared" si="0"/>
        <v>6.8759328000000002</v>
      </c>
      <c r="F343" s="211"/>
      <c r="G343" s="211"/>
      <c r="H343" s="211" t="s">
        <v>2538</v>
      </c>
      <c r="I343" s="211" t="s">
        <v>2573</v>
      </c>
      <c r="J343" s="213">
        <v>166729</v>
      </c>
      <c r="K343" s="213">
        <v>18</v>
      </c>
      <c r="L343" s="213">
        <v>480</v>
      </c>
      <c r="M343" s="213">
        <v>28122</v>
      </c>
      <c r="N343" s="211"/>
      <c r="O343" s="211" t="s">
        <v>3433</v>
      </c>
      <c r="P343" s="211"/>
      <c r="Q343" s="354">
        <f t="shared" si="1"/>
        <v>0</v>
      </c>
      <c r="R343" s="212">
        <f t="shared" si="2"/>
        <v>0</v>
      </c>
      <c r="S343" s="211"/>
      <c r="T343" s="211"/>
      <c r="U343" s="355"/>
      <c r="V343" s="211">
        <v>0</v>
      </c>
      <c r="W343" s="356"/>
      <c r="X343" s="214" t="s">
        <v>3564</v>
      </c>
      <c r="Y343" s="214" t="s">
        <v>3564</v>
      </c>
      <c r="Z343" s="214"/>
      <c r="AA343" s="215">
        <f>IFERROR(VLOOKUP(J343,Аркуш4!H:M,6,FALSE),0)</f>
        <v>11</v>
      </c>
      <c r="AB343" s="215" t="str">
        <f t="shared" si="37"/>
        <v/>
      </c>
      <c r="AC343" s="215">
        <v>5.2090400000000002E-2</v>
      </c>
      <c r="AD343" s="214"/>
      <c r="AE343" s="210">
        <f t="shared" si="4"/>
        <v>6.8759328000000002</v>
      </c>
      <c r="AF343" s="324"/>
      <c r="AG343" s="325"/>
      <c r="AH343" s="304" t="e">
        <v>#DIV/0!</v>
      </c>
      <c r="AI343" s="348"/>
      <c r="AJ343" s="306">
        <f t="shared" si="7"/>
        <v>0</v>
      </c>
      <c r="AK343" s="215">
        <f>IFERROR(VLOOKUP(J343,Аркуш4!O:Q,2,FALSE),0)</f>
        <v>0</v>
      </c>
      <c r="AL343" s="215">
        <f>IFERROR(VLOOKUP(J343,Аркуш4!O:Q,3,FALSE),0)</f>
        <v>0</v>
      </c>
      <c r="AM343" s="349"/>
      <c r="AN343" s="349"/>
      <c r="AO343" s="350"/>
      <c r="AP343" s="351"/>
      <c r="AQ343" s="352"/>
      <c r="AR343" s="215">
        <f>IFERROR(VLOOKUP(J343,Аркуш4!H:M,3,FALSE),0)</f>
        <v>0</v>
      </c>
      <c r="AS343" s="215">
        <f>IFERROR(VLOOKUP(J343,Аркуш4!H:M,4,FALSE),0)</f>
        <v>0</v>
      </c>
      <c r="AT343" s="215">
        <f>IFERROR(VLOOKUP(J343,Аркуш4!H:M,5,FALSE),0)</f>
        <v>6</v>
      </c>
      <c r="AU343" s="215">
        <f t="shared" si="33"/>
        <v>0.3125424</v>
      </c>
      <c r="AV343" s="357">
        <f t="shared" si="9"/>
        <v>0.57299440000000001</v>
      </c>
    </row>
    <row r="344" spans="1:48" ht="46.5" customHeight="1" outlineLevel="1" x14ac:dyDescent="0.2">
      <c r="A344" s="207"/>
      <c r="B344" s="208" t="s">
        <v>2778</v>
      </c>
      <c r="C344" s="211"/>
      <c r="D344" s="209">
        <f>VLOOKUP(J344,Аркуш4!Y:Z,2,FALSE)</f>
        <v>163</v>
      </c>
      <c r="E344" s="210">
        <f t="shared" si="0"/>
        <v>3.3460685639999999</v>
      </c>
      <c r="F344" s="211"/>
      <c r="G344" s="211"/>
      <c r="H344" s="211" t="s">
        <v>2538</v>
      </c>
      <c r="I344" s="211" t="s">
        <v>2573</v>
      </c>
      <c r="J344" s="213">
        <v>166730</v>
      </c>
      <c r="K344" s="213">
        <v>12</v>
      </c>
      <c r="L344" s="213">
        <v>155</v>
      </c>
      <c r="M344" s="213">
        <v>28110</v>
      </c>
      <c r="N344" s="211"/>
      <c r="O344" s="211" t="s">
        <v>3433</v>
      </c>
      <c r="P344" s="211"/>
      <c r="Q344" s="354">
        <f t="shared" si="1"/>
        <v>0</v>
      </c>
      <c r="R344" s="212">
        <f t="shared" si="2"/>
        <v>0</v>
      </c>
      <c r="S344" s="211"/>
      <c r="T344" s="211"/>
      <c r="U344" s="355"/>
      <c r="V344" s="211">
        <v>6</v>
      </c>
      <c r="W344" s="356"/>
      <c r="X344" s="214" t="s">
        <v>3564</v>
      </c>
      <c r="Y344" s="214" t="s">
        <v>3564</v>
      </c>
      <c r="Z344" s="214"/>
      <c r="AA344" s="215">
        <f>IFERROR(VLOOKUP(J344,Аркуш4!H:M,6,FALSE),0)</f>
        <v>86</v>
      </c>
      <c r="AB344" s="215" t="str">
        <f t="shared" si="37"/>
        <v/>
      </c>
      <c r="AC344" s="215">
        <v>2.0528028E-2</v>
      </c>
      <c r="AD344" s="214"/>
      <c r="AE344" s="210">
        <f t="shared" si="4"/>
        <v>3.3460685639999999</v>
      </c>
      <c r="AF344" s="324"/>
      <c r="AG344" s="325"/>
      <c r="AH344" s="304" t="e">
        <v>#DIV/0!</v>
      </c>
      <c r="AI344" s="348"/>
      <c r="AJ344" s="306">
        <f t="shared" si="7"/>
        <v>0</v>
      </c>
      <c r="AK344" s="215">
        <f>IFERROR(VLOOKUP(J344,Аркуш4!O:Q,2,FALSE),0)</f>
        <v>4</v>
      </c>
      <c r="AL344" s="215">
        <f>IFERROR(VLOOKUP(J344,Аркуш4!O:Q,3,FALSE),0)</f>
        <v>2</v>
      </c>
      <c r="AM344" s="349"/>
      <c r="AN344" s="349"/>
      <c r="AO344" s="350"/>
      <c r="AP344" s="351"/>
      <c r="AQ344" s="352"/>
      <c r="AR344" s="215">
        <f>IFERROR(VLOOKUP(J344,Аркуш4!H:M,3,FALSE),0)</f>
        <v>4</v>
      </c>
      <c r="AS344" s="215">
        <f>IFERROR(VLOOKUP(J344,Аркуш4!H:M,4,FALSE),0)</f>
        <v>8</v>
      </c>
      <c r="AT344" s="215">
        <f>IFERROR(VLOOKUP(J344,Аркуш4!H:M,5,FALSE),0)</f>
        <v>16</v>
      </c>
      <c r="AU344" s="215">
        <f t="shared" si="33"/>
        <v>0.65689689600000001</v>
      </c>
      <c r="AV344" s="357">
        <f t="shared" si="9"/>
        <v>1.7654104079999999</v>
      </c>
    </row>
    <row r="345" spans="1:48" ht="46.5" customHeight="1" outlineLevel="1" x14ac:dyDescent="0.2">
      <c r="A345" s="207"/>
      <c r="B345" s="208" t="s">
        <v>2779</v>
      </c>
      <c r="C345" s="211"/>
      <c r="D345" s="209">
        <f>VLOOKUP(J345,Аркуш4!Y:Z,2,FALSE)</f>
        <v>693</v>
      </c>
      <c r="E345" s="210">
        <f t="shared" si="0"/>
        <v>9.344879774999999</v>
      </c>
      <c r="F345" s="211"/>
      <c r="G345" s="211"/>
      <c r="H345" s="211" t="s">
        <v>2538</v>
      </c>
      <c r="I345" s="211" t="s">
        <v>2573</v>
      </c>
      <c r="J345" s="213">
        <v>166734</v>
      </c>
      <c r="K345" s="213">
        <v>26</v>
      </c>
      <c r="L345" s="213">
        <v>197</v>
      </c>
      <c r="M345" s="213">
        <v>28101</v>
      </c>
      <c r="N345" s="211"/>
      <c r="O345" s="211" t="s">
        <v>3433</v>
      </c>
      <c r="P345" s="211"/>
      <c r="Q345" s="354">
        <f t="shared" si="1"/>
        <v>0</v>
      </c>
      <c r="R345" s="212">
        <f t="shared" si="2"/>
        <v>0</v>
      </c>
      <c r="S345" s="211"/>
      <c r="T345" s="211"/>
      <c r="U345" s="355"/>
      <c r="V345" s="211">
        <v>8</v>
      </c>
      <c r="W345" s="356"/>
      <c r="X345" s="214" t="s">
        <v>3564</v>
      </c>
      <c r="Y345" s="214" t="s">
        <v>3564</v>
      </c>
      <c r="Z345" s="214"/>
      <c r="AA345" s="215">
        <f>IFERROR(VLOOKUP(J345,Аркуш4!H:M,6,FALSE),0)</f>
        <v>76</v>
      </c>
      <c r="AB345" s="215" t="str">
        <f t="shared" si="37"/>
        <v/>
      </c>
      <c r="AC345" s="215">
        <v>1.3484675E-2</v>
      </c>
      <c r="AD345" s="214"/>
      <c r="AE345" s="210">
        <f t="shared" si="4"/>
        <v>9.344879774999999</v>
      </c>
      <c r="AF345" s="324"/>
      <c r="AG345" s="325"/>
      <c r="AH345" s="304" t="e">
        <v>#DIV/0!</v>
      </c>
      <c r="AI345" s="348"/>
      <c r="AJ345" s="306">
        <f t="shared" si="7"/>
        <v>0</v>
      </c>
      <c r="AK345" s="215">
        <f>IFERROR(VLOOKUP(J345,Аркуш4!O:Q,2,FALSE),0)</f>
        <v>6</v>
      </c>
      <c r="AL345" s="215">
        <f>IFERROR(VLOOKUP(J345,Аркуш4!O:Q,3,FALSE),0)</f>
        <v>2</v>
      </c>
      <c r="AM345" s="349"/>
      <c r="AN345" s="349"/>
      <c r="AO345" s="350"/>
      <c r="AP345" s="351"/>
      <c r="AQ345" s="352"/>
      <c r="AR345" s="215">
        <f>IFERROR(VLOOKUP(J345,Аркуш4!H:M,3,FALSE),0)</f>
        <v>18</v>
      </c>
      <c r="AS345" s="215">
        <f>IFERROR(VLOOKUP(J345,Аркуш4!H:M,4,FALSE),0)</f>
        <v>3</v>
      </c>
      <c r="AT345" s="215">
        <f>IFERROR(VLOOKUP(J345,Аркуш4!H:M,5,FALSE),0)</f>
        <v>8</v>
      </c>
      <c r="AU345" s="215">
        <f t="shared" si="33"/>
        <v>0.471963625</v>
      </c>
      <c r="AV345" s="357">
        <f t="shared" si="9"/>
        <v>1.0248352999999999</v>
      </c>
    </row>
    <row r="346" spans="1:48" ht="46.5" customHeight="1" outlineLevel="1" x14ac:dyDescent="0.2">
      <c r="A346" s="207"/>
      <c r="B346" s="208" t="s">
        <v>2780</v>
      </c>
      <c r="C346" s="211"/>
      <c r="D346" s="209">
        <f>VLOOKUP(J346,Аркуш4!Y:Z,2,FALSE)</f>
        <v>13</v>
      </c>
      <c r="E346" s="210">
        <f t="shared" si="0"/>
        <v>1.3181999999999999E-2</v>
      </c>
      <c r="F346" s="211"/>
      <c r="G346" s="211"/>
      <c r="H346" s="211" t="s">
        <v>2538</v>
      </c>
      <c r="I346" s="211" t="s">
        <v>2781</v>
      </c>
      <c r="J346" s="213">
        <v>169812</v>
      </c>
      <c r="K346" s="213">
        <v>240</v>
      </c>
      <c r="L346" s="213">
        <v>123</v>
      </c>
      <c r="M346" s="213">
        <v>58671</v>
      </c>
      <c r="N346" s="211"/>
      <c r="O346" s="211" t="s">
        <v>3433</v>
      </c>
      <c r="P346" s="211"/>
      <c r="Q346" s="354">
        <f t="shared" si="1"/>
        <v>0</v>
      </c>
      <c r="R346" s="212">
        <f t="shared" si="2"/>
        <v>0</v>
      </c>
      <c r="S346" s="211"/>
      <c r="T346" s="211"/>
      <c r="U346" s="355"/>
      <c r="V346" s="211">
        <v>0</v>
      </c>
      <c r="W346" s="356"/>
      <c r="X346" s="214" t="s">
        <v>3564</v>
      </c>
      <c r="Y346" s="214" t="s">
        <v>3564</v>
      </c>
      <c r="Z346" s="214"/>
      <c r="AA346" s="215">
        <f>IFERROR(VLOOKUP(J346,Аркуш4!H:M,6,FALSE),0)</f>
        <v>4</v>
      </c>
      <c r="AB346" s="215" t="str">
        <f t="shared" si="37"/>
        <v/>
      </c>
      <c r="AC346" s="215">
        <v>1.0139999999999999E-3</v>
      </c>
      <c r="AD346" s="214"/>
      <c r="AE346" s="210">
        <f t="shared" si="4"/>
        <v>1.3181999999999999E-2</v>
      </c>
      <c r="AF346" s="324"/>
      <c r="AG346" s="325"/>
      <c r="AH346" s="304" t="e">
        <v>#DIV/0!</v>
      </c>
      <c r="AI346" s="348"/>
      <c r="AJ346" s="306">
        <f t="shared" si="7"/>
        <v>0</v>
      </c>
      <c r="AK346" s="215">
        <f>IFERROR(VLOOKUP(J346,Аркуш4!O:Q,2,FALSE),0)</f>
        <v>0</v>
      </c>
      <c r="AL346" s="215">
        <f>IFERROR(VLOOKUP(J346,Аркуш4!O:Q,3,FALSE),0)</f>
        <v>0</v>
      </c>
      <c r="AM346" s="349"/>
      <c r="AN346" s="349"/>
      <c r="AO346" s="350"/>
      <c r="AP346" s="351"/>
      <c r="AQ346" s="352"/>
      <c r="AR346" s="215">
        <f>IFERROR(VLOOKUP(J346,Аркуш4!H:M,3,FALSE),0)</f>
        <v>0</v>
      </c>
      <c r="AS346" s="215">
        <f>IFERROR(VLOOKUP(J346,Аркуш4!H:M,4,FALSE),0)</f>
        <v>1</v>
      </c>
      <c r="AT346" s="215">
        <f>IFERROR(VLOOKUP(J346,Аркуш4!H:M,5,FALSE),0)</f>
        <v>4</v>
      </c>
      <c r="AU346" s="215">
        <f t="shared" si="33"/>
        <v>5.0699999999999999E-3</v>
      </c>
      <c r="AV346" s="357">
        <f t="shared" si="9"/>
        <v>4.0559999999999997E-3</v>
      </c>
    </row>
    <row r="347" spans="1:48" ht="46.5" customHeight="1" outlineLevel="1" x14ac:dyDescent="0.2">
      <c r="A347" s="207"/>
      <c r="B347" s="208" t="s">
        <v>2782</v>
      </c>
      <c r="C347" s="211"/>
      <c r="D347" s="209">
        <f>VLOOKUP(J347,Аркуш4!Y:Z,2,FALSE)</f>
        <v>18</v>
      </c>
      <c r="E347" s="210">
        <f t="shared" si="0"/>
        <v>0.25304399999999999</v>
      </c>
      <c r="F347" s="211"/>
      <c r="G347" s="211"/>
      <c r="H347" s="211" t="s">
        <v>2546</v>
      </c>
      <c r="I347" s="211" t="s">
        <v>2587</v>
      </c>
      <c r="J347" s="213">
        <v>167050</v>
      </c>
      <c r="K347" s="213">
        <v>25</v>
      </c>
      <c r="L347" s="213">
        <v>171</v>
      </c>
      <c r="M347" s="216">
        <v>67004</v>
      </c>
      <c r="N347" s="211"/>
      <c r="O347" s="211" t="s">
        <v>3433</v>
      </c>
      <c r="P347" s="211"/>
      <c r="Q347" s="354">
        <f t="shared" si="1"/>
        <v>0</v>
      </c>
      <c r="R347" s="212">
        <f t="shared" si="2"/>
        <v>0</v>
      </c>
      <c r="S347" s="211"/>
      <c r="T347" s="211"/>
      <c r="U347" s="355"/>
      <c r="V347" s="211">
        <v>6</v>
      </c>
      <c r="W347" s="356"/>
      <c r="X347" s="214" t="s">
        <v>3564</v>
      </c>
      <c r="Y347" s="214" t="s">
        <v>3564</v>
      </c>
      <c r="Z347" s="214"/>
      <c r="AA347" s="215">
        <f>IFERROR(VLOOKUP(J347,Аркуш4!H:M,6,FALSE),0)</f>
        <v>9</v>
      </c>
      <c r="AB347" s="215" t="str">
        <f t="shared" si="37"/>
        <v/>
      </c>
      <c r="AC347" s="215">
        <v>1.4057999999999999E-2</v>
      </c>
      <c r="AD347" s="214"/>
      <c r="AE347" s="210">
        <f t="shared" si="4"/>
        <v>0.25304399999999999</v>
      </c>
      <c r="AF347" s="324"/>
      <c r="AG347" s="325"/>
      <c r="AH347" s="304" t="e">
        <v>#DIV/0!</v>
      </c>
      <c r="AI347" s="348"/>
      <c r="AJ347" s="306">
        <f t="shared" si="7"/>
        <v>0</v>
      </c>
      <c r="AK347" s="215">
        <f>IFERROR(VLOOKUP(J347,Аркуш4!O:Q,2,FALSE),0)</f>
        <v>5</v>
      </c>
      <c r="AL347" s="215">
        <f>IFERROR(VLOOKUP(J347,Аркуш4!O:Q,3,FALSE),0)</f>
        <v>1</v>
      </c>
      <c r="AM347" s="349"/>
      <c r="AN347" s="349"/>
      <c r="AO347" s="350"/>
      <c r="AP347" s="351"/>
      <c r="AQ347" s="352"/>
      <c r="AR347" s="215">
        <f>IFERROR(VLOOKUP(J347,Аркуш4!H:M,3,FALSE),0)</f>
        <v>4</v>
      </c>
      <c r="AS347" s="215">
        <f>IFERROR(VLOOKUP(J347,Аркуш4!H:M,4,FALSE),0)</f>
        <v>5</v>
      </c>
      <c r="AT347" s="215">
        <f>IFERROR(VLOOKUP(J347,Аркуш4!H:M,5,FALSE),0)</f>
        <v>0</v>
      </c>
      <c r="AU347" s="215">
        <f t="shared" si="33"/>
        <v>0.19681199999999999</v>
      </c>
      <c r="AV347" s="357">
        <f t="shared" si="9"/>
        <v>0.126522</v>
      </c>
    </row>
    <row r="348" spans="1:48" ht="46.5" customHeight="1" outlineLevel="1" x14ac:dyDescent="0.2">
      <c r="A348" s="207"/>
      <c r="B348" s="208" t="s">
        <v>2783</v>
      </c>
      <c r="C348" s="211"/>
      <c r="D348" s="209">
        <f>VLOOKUP(J348,Аркуш4!Y:Z,2,FALSE)</f>
        <v>258</v>
      </c>
      <c r="E348" s="210">
        <f t="shared" si="0"/>
        <v>1.152228</v>
      </c>
      <c r="F348" s="211" t="s">
        <v>2624</v>
      </c>
      <c r="G348" s="211"/>
      <c r="H348" s="211" t="s">
        <v>2538</v>
      </c>
      <c r="I348" s="211" t="s">
        <v>2784</v>
      </c>
      <c r="J348" s="213">
        <v>167057</v>
      </c>
      <c r="K348" s="213">
        <v>45</v>
      </c>
      <c r="L348" s="213">
        <v>89</v>
      </c>
      <c r="M348" s="213">
        <v>69611</v>
      </c>
      <c r="N348" s="211"/>
      <c r="O348" s="211" t="s">
        <v>3433</v>
      </c>
      <c r="P348" s="211"/>
      <c r="Q348" s="354">
        <f t="shared" si="1"/>
        <v>0</v>
      </c>
      <c r="R348" s="212">
        <f t="shared" si="2"/>
        <v>0</v>
      </c>
      <c r="S348" s="211"/>
      <c r="T348" s="211"/>
      <c r="U348" s="355"/>
      <c r="V348" s="211">
        <v>48</v>
      </c>
      <c r="W348" s="356"/>
      <c r="X348" s="214" t="s">
        <v>3564</v>
      </c>
      <c r="Y348" s="214" t="s">
        <v>3564</v>
      </c>
      <c r="Z348" s="214"/>
      <c r="AA348" s="215">
        <f>IFERROR(VLOOKUP(J348,Аркуш4!H:M,6,FALSE),0)</f>
        <v>97</v>
      </c>
      <c r="AB348" s="215" t="str">
        <f t="shared" si="37"/>
        <v/>
      </c>
      <c r="AC348" s="215">
        <v>4.4660000000000004E-3</v>
      </c>
      <c r="AD348" s="214"/>
      <c r="AE348" s="210">
        <f t="shared" si="4"/>
        <v>1.152228</v>
      </c>
      <c r="AF348" s="324"/>
      <c r="AG348" s="325"/>
      <c r="AH348" s="304" t="e">
        <v>#DIV/0!</v>
      </c>
      <c r="AI348" s="348"/>
      <c r="AJ348" s="306">
        <f t="shared" si="7"/>
        <v>0</v>
      </c>
      <c r="AK348" s="215">
        <f>IFERROR(VLOOKUP(J348,Аркуш4!O:Q,2,FALSE),0)</f>
        <v>30</v>
      </c>
      <c r="AL348" s="215">
        <f>IFERROR(VLOOKUP(J348,Аркуш4!O:Q,3,FALSE),0)</f>
        <v>19</v>
      </c>
      <c r="AM348" s="349"/>
      <c r="AN348" s="349"/>
      <c r="AO348" s="350"/>
      <c r="AP348" s="351"/>
      <c r="AQ348" s="352"/>
      <c r="AR348" s="215">
        <f>IFERROR(VLOOKUP(J348,Аркуш4!H:M,3,FALSE),0)</f>
        <v>17</v>
      </c>
      <c r="AS348" s="215">
        <f>IFERROR(VLOOKUP(J348,Аркуш4!H:M,4,FALSE),0)</f>
        <v>8</v>
      </c>
      <c r="AT348" s="215">
        <f>IFERROR(VLOOKUP(J348,Аркуш4!H:M,5,FALSE),0)</f>
        <v>11</v>
      </c>
      <c r="AU348" s="215">
        <f t="shared" si="33"/>
        <v>0.29475600000000002</v>
      </c>
      <c r="AV348" s="357">
        <f t="shared" si="9"/>
        <v>0.43320200000000003</v>
      </c>
    </row>
    <row r="349" spans="1:48" ht="46.5" customHeight="1" outlineLevel="1" x14ac:dyDescent="0.2">
      <c r="A349" s="207"/>
      <c r="B349" s="208" t="s">
        <v>2785</v>
      </c>
      <c r="C349" s="211"/>
      <c r="D349" s="209">
        <f>VLOOKUP(J349,Аркуш4!Y:Z,2,FALSE)</f>
        <v>38</v>
      </c>
      <c r="E349" s="210">
        <f t="shared" si="0"/>
        <v>1.8194399999999999</v>
      </c>
      <c r="F349" s="211" t="s">
        <v>2624</v>
      </c>
      <c r="G349" s="211"/>
      <c r="H349" s="211" t="s">
        <v>2538</v>
      </c>
      <c r="I349" s="211" t="s">
        <v>2786</v>
      </c>
      <c r="J349" s="213">
        <v>167082</v>
      </c>
      <c r="K349" s="213">
        <v>28</v>
      </c>
      <c r="L349" s="213">
        <v>540</v>
      </c>
      <c r="M349" s="213">
        <v>28075</v>
      </c>
      <c r="N349" s="211"/>
      <c r="O349" s="211" t="s">
        <v>3433</v>
      </c>
      <c r="P349" s="211" t="s">
        <v>2548</v>
      </c>
      <c r="Q349" s="354">
        <f t="shared" si="1"/>
        <v>0</v>
      </c>
      <c r="R349" s="212">
        <f t="shared" si="2"/>
        <v>0</v>
      </c>
      <c r="S349" s="211"/>
      <c r="T349" s="211"/>
      <c r="U349" s="355"/>
      <c r="V349" s="211">
        <v>0</v>
      </c>
      <c r="W349" s="356"/>
      <c r="X349" s="214" t="s">
        <v>3564</v>
      </c>
      <c r="Y349" s="214" t="s">
        <v>3564</v>
      </c>
      <c r="Z349" s="214"/>
      <c r="AA349" s="215">
        <f>IFERROR(VLOOKUP(J349,Аркуш4!H:M,6,FALSE),0)</f>
        <v>5</v>
      </c>
      <c r="AB349" s="215" t="str">
        <f t="shared" si="37"/>
        <v/>
      </c>
      <c r="AC349" s="215">
        <v>4.7879999999999999E-2</v>
      </c>
      <c r="AD349" s="214"/>
      <c r="AE349" s="210">
        <f t="shared" si="4"/>
        <v>1.8194399999999999</v>
      </c>
      <c r="AF349" s="324"/>
      <c r="AG349" s="325"/>
      <c r="AH349" s="304" t="e">
        <v>#DIV/0!</v>
      </c>
      <c r="AI349" s="348"/>
      <c r="AJ349" s="306">
        <f t="shared" si="7"/>
        <v>0</v>
      </c>
      <c r="AK349" s="215">
        <f>IFERROR(VLOOKUP(J349,Аркуш4!O:Q,2,FALSE),0)</f>
        <v>0</v>
      </c>
      <c r="AL349" s="215">
        <f>IFERROR(VLOOKUP(J349,Аркуш4!O:Q,3,FALSE),0)</f>
        <v>0</v>
      </c>
      <c r="AM349" s="349"/>
      <c r="AN349" s="349"/>
      <c r="AO349" s="350"/>
      <c r="AP349" s="351"/>
      <c r="AQ349" s="352"/>
      <c r="AR349" s="215">
        <f>IFERROR(VLOOKUP(J349,Аркуш4!H:M,3,FALSE),0)</f>
        <v>1</v>
      </c>
      <c r="AS349" s="215">
        <f>IFERROR(VLOOKUP(J349,Аркуш4!H:M,4,FALSE),0)</f>
        <v>1</v>
      </c>
      <c r="AT349" s="215">
        <f>IFERROR(VLOOKUP(J349,Аркуш4!H:M,5,FALSE),0)</f>
        <v>1</v>
      </c>
      <c r="AU349" s="215">
        <f t="shared" si="33"/>
        <v>0.14363999999999999</v>
      </c>
      <c r="AV349" s="357">
        <f t="shared" si="9"/>
        <v>0.2394</v>
      </c>
    </row>
    <row r="350" spans="1:48" ht="46.5" customHeight="1" outlineLevel="1" x14ac:dyDescent="0.2">
      <c r="A350" s="207"/>
      <c r="B350" s="208" t="s">
        <v>2787</v>
      </c>
      <c r="C350" s="211"/>
      <c r="D350" s="209">
        <f>VLOOKUP(J350,Аркуш4!Y:Z,2,FALSE)</f>
        <v>23</v>
      </c>
      <c r="E350" s="210">
        <f t="shared" si="0"/>
        <v>1.7663999999999997</v>
      </c>
      <c r="F350" s="211" t="s">
        <v>2624</v>
      </c>
      <c r="G350" s="211"/>
      <c r="H350" s="211" t="s">
        <v>2538</v>
      </c>
      <c r="I350" s="211" t="s">
        <v>2788</v>
      </c>
      <c r="J350" s="213">
        <v>169023</v>
      </c>
      <c r="K350" s="213">
        <v>16</v>
      </c>
      <c r="L350" s="213">
        <v>486</v>
      </c>
      <c r="M350" s="213">
        <v>28077</v>
      </c>
      <c r="N350" s="211"/>
      <c r="O350" s="211" t="s">
        <v>3433</v>
      </c>
      <c r="P350" s="211" t="s">
        <v>2548</v>
      </c>
      <c r="Q350" s="354">
        <f t="shared" si="1"/>
        <v>0</v>
      </c>
      <c r="R350" s="212">
        <f t="shared" si="2"/>
        <v>0</v>
      </c>
      <c r="S350" s="211"/>
      <c r="T350" s="211"/>
      <c r="U350" s="355"/>
      <c r="V350" s="211">
        <v>2</v>
      </c>
      <c r="W350" s="356"/>
      <c r="X350" s="214" t="s">
        <v>3564</v>
      </c>
      <c r="Y350" s="214" t="s">
        <v>3564</v>
      </c>
      <c r="Z350" s="214"/>
      <c r="AA350" s="215">
        <f>IFERROR(VLOOKUP(J350,Аркуш4!H:M,6,FALSE),0)</f>
        <v>17</v>
      </c>
      <c r="AB350" s="215" t="str">
        <f t="shared" si="37"/>
        <v/>
      </c>
      <c r="AC350" s="215">
        <v>7.6799999999999993E-2</v>
      </c>
      <c r="AD350" s="214"/>
      <c r="AE350" s="210">
        <f t="shared" si="4"/>
        <v>1.7663999999999997</v>
      </c>
      <c r="AF350" s="324"/>
      <c r="AG350" s="325"/>
      <c r="AH350" s="304" t="e">
        <v>#DIV/0!</v>
      </c>
      <c r="AI350" s="348"/>
      <c r="AJ350" s="306">
        <f t="shared" si="7"/>
        <v>0</v>
      </c>
      <c r="AK350" s="215">
        <f>IFERROR(VLOOKUP(J350,Аркуш4!O:Q,2,FALSE),0)</f>
        <v>1</v>
      </c>
      <c r="AL350" s="215">
        <f>IFERROR(VLOOKUP(J350,Аркуш4!O:Q,3,FALSE),0)</f>
        <v>1</v>
      </c>
      <c r="AM350" s="349"/>
      <c r="AN350" s="349"/>
      <c r="AO350" s="350"/>
      <c r="AP350" s="351"/>
      <c r="AQ350" s="352"/>
      <c r="AR350" s="215">
        <f>IFERROR(VLOOKUP(J350,Аркуш4!H:M,3,FALSE),0)</f>
        <v>2</v>
      </c>
      <c r="AS350" s="215">
        <f>IFERROR(VLOOKUP(J350,Аркуш4!H:M,4,FALSE),0)</f>
        <v>1</v>
      </c>
      <c r="AT350" s="215">
        <f>IFERROR(VLOOKUP(J350,Аркуш4!H:M,5,FALSE),0)</f>
        <v>11</v>
      </c>
      <c r="AU350" s="215">
        <f t="shared" si="33"/>
        <v>1.1519999999999999</v>
      </c>
      <c r="AV350" s="357">
        <f t="shared" si="9"/>
        <v>1.3055999999999999</v>
      </c>
    </row>
    <row r="351" spans="1:48" ht="46.5" customHeight="1" outlineLevel="1" x14ac:dyDescent="0.2">
      <c r="A351" s="207"/>
      <c r="B351" s="208" t="s">
        <v>2789</v>
      </c>
      <c r="C351" s="211"/>
      <c r="D351" s="209">
        <f>VLOOKUP(J351,Аркуш4!Y:Z,2,FALSE)</f>
        <v>23</v>
      </c>
      <c r="E351" s="210">
        <f t="shared" si="0"/>
        <v>0.12486125000000001</v>
      </c>
      <c r="F351" s="211"/>
      <c r="G351" s="211" t="s">
        <v>3847</v>
      </c>
      <c r="H351" s="211" t="s">
        <v>2546</v>
      </c>
      <c r="I351" s="211" t="s">
        <v>2587</v>
      </c>
      <c r="J351" s="213">
        <v>172269</v>
      </c>
      <c r="K351" s="213">
        <v>22</v>
      </c>
      <c r="L351" s="213">
        <v>122</v>
      </c>
      <c r="M351" s="216">
        <v>52007</v>
      </c>
      <c r="N351" s="211"/>
      <c r="O351" s="211" t="s">
        <v>3433</v>
      </c>
      <c r="P351" s="211"/>
      <c r="Q351" s="354">
        <f t="shared" si="1"/>
        <v>0</v>
      </c>
      <c r="R351" s="212">
        <f t="shared" si="2"/>
        <v>0</v>
      </c>
      <c r="S351" s="211"/>
      <c r="T351" s="211"/>
      <c r="U351" s="355"/>
      <c r="V351" s="211">
        <v>20</v>
      </c>
      <c r="W351" s="356"/>
      <c r="X351" s="214" t="s">
        <v>3564</v>
      </c>
      <c r="Y351" s="214" t="s">
        <v>3564</v>
      </c>
      <c r="Z351" s="214"/>
      <c r="AA351" s="215">
        <f>IFERROR(VLOOKUP(J351,Аркуш4!H:M,6,FALSE),0)</f>
        <v>0</v>
      </c>
      <c r="AB351" s="215" t="str">
        <f t="shared" si="37"/>
        <v/>
      </c>
      <c r="AC351" s="215">
        <v>5.4287500000000004E-3</v>
      </c>
      <c r="AD351" s="214"/>
      <c r="AE351" s="210">
        <f t="shared" si="4"/>
        <v>0.12486125000000001</v>
      </c>
      <c r="AF351" s="324"/>
      <c r="AG351" s="325"/>
      <c r="AH351" s="304" t="e">
        <v>#DIV/0!</v>
      </c>
      <c r="AI351" s="348"/>
      <c r="AJ351" s="306">
        <f t="shared" si="7"/>
        <v>0</v>
      </c>
      <c r="AK351" s="215">
        <f>IFERROR(VLOOKUP(J351,Аркуш4!O:Q,2,FALSE),0)</f>
        <v>19</v>
      </c>
      <c r="AL351" s="215">
        <f>IFERROR(VLOOKUP(J351,Аркуш4!O:Q,3,FALSE),0)</f>
        <v>2</v>
      </c>
      <c r="AM351" s="349"/>
      <c r="AN351" s="349"/>
      <c r="AO351" s="350"/>
      <c r="AP351" s="351"/>
      <c r="AQ351" s="352"/>
      <c r="AR351" s="215">
        <f>IFERROR(VLOOKUP(J351,Аркуш4!H:M,3,FALSE),0)</f>
        <v>0</v>
      </c>
      <c r="AS351" s="215">
        <f>IFERROR(VLOOKUP(J351,Аркуш4!H:M,4,FALSE),0)</f>
        <v>0</v>
      </c>
      <c r="AT351" s="215">
        <f>IFERROR(VLOOKUP(J351,Аркуш4!H:M,5,FALSE),0)</f>
        <v>0</v>
      </c>
      <c r="AU351" s="215">
        <f t="shared" si="33"/>
        <v>0.10314625000000001</v>
      </c>
      <c r="AV351" s="357">
        <f t="shared" si="9"/>
        <v>0</v>
      </c>
    </row>
    <row r="352" spans="1:48" ht="46.5" customHeight="1" outlineLevel="1" x14ac:dyDescent="0.2">
      <c r="A352" s="207"/>
      <c r="B352" s="208" t="s">
        <v>2790</v>
      </c>
      <c r="C352" s="211"/>
      <c r="D352" s="209">
        <f>VLOOKUP(J352,Аркуш4!Y:Z,2,FALSE)</f>
        <v>30</v>
      </c>
      <c r="E352" s="210">
        <f t="shared" si="0"/>
        <v>8.2799999999999999E-2</v>
      </c>
      <c r="F352" s="211"/>
      <c r="G352" s="211"/>
      <c r="H352" s="211" t="s">
        <v>2546</v>
      </c>
      <c r="I352" s="211" t="s">
        <v>2587</v>
      </c>
      <c r="J352" s="213">
        <v>167105</v>
      </c>
      <c r="K352" s="213">
        <v>80</v>
      </c>
      <c r="L352" s="213">
        <v>178</v>
      </c>
      <c r="M352" s="216">
        <v>58103</v>
      </c>
      <c r="N352" s="211"/>
      <c r="O352" s="211" t="s">
        <v>3433</v>
      </c>
      <c r="P352" s="211"/>
      <c r="Q352" s="354">
        <f t="shared" si="1"/>
        <v>0</v>
      </c>
      <c r="R352" s="212">
        <f t="shared" si="2"/>
        <v>0</v>
      </c>
      <c r="S352" s="211"/>
      <c r="T352" s="211"/>
      <c r="U352" s="355"/>
      <c r="V352" s="211">
        <v>10</v>
      </c>
      <c r="W352" s="356"/>
      <c r="X352" s="214" t="s">
        <v>3564</v>
      </c>
      <c r="Y352" s="214" t="s">
        <v>3564</v>
      </c>
      <c r="Z352" s="214"/>
      <c r="AA352" s="215">
        <f>IFERROR(VLOOKUP(J352,Аркуш4!H:M,6,FALSE),0)</f>
        <v>19</v>
      </c>
      <c r="AB352" s="215" t="str">
        <f t="shared" si="37"/>
        <v/>
      </c>
      <c r="AC352" s="215">
        <v>2.7599999999999999E-3</v>
      </c>
      <c r="AD352" s="214"/>
      <c r="AE352" s="210">
        <f t="shared" si="4"/>
        <v>8.2799999999999999E-2</v>
      </c>
      <c r="AF352" s="324"/>
      <c r="AG352" s="325"/>
      <c r="AH352" s="304" t="e">
        <v>#DIV/0!</v>
      </c>
      <c r="AI352" s="348"/>
      <c r="AJ352" s="306">
        <f t="shared" si="7"/>
        <v>0</v>
      </c>
      <c r="AK352" s="215">
        <f>IFERROR(VLOOKUP(J352,Аркуш4!O:Q,2,FALSE),0)</f>
        <v>5</v>
      </c>
      <c r="AL352" s="215">
        <f>IFERROR(VLOOKUP(J352,Аркуш4!O:Q,3,FALSE),0)</f>
        <v>5</v>
      </c>
      <c r="AM352" s="349"/>
      <c r="AN352" s="349"/>
      <c r="AO352" s="350"/>
      <c r="AP352" s="351"/>
      <c r="AQ352" s="352"/>
      <c r="AR352" s="215">
        <f>IFERROR(VLOOKUP(J352,Аркуш4!H:M,3,FALSE),0)</f>
        <v>4</v>
      </c>
      <c r="AS352" s="215">
        <f>IFERROR(VLOOKUP(J352,Аркуш4!H:M,4,FALSE),0)</f>
        <v>1</v>
      </c>
      <c r="AT352" s="215">
        <f>IFERROR(VLOOKUP(J352,Аркуш4!H:M,5,FALSE),0)</f>
        <v>6</v>
      </c>
      <c r="AU352" s="215">
        <f t="shared" si="33"/>
        <v>4.4159999999999998E-2</v>
      </c>
      <c r="AV352" s="357">
        <f t="shared" si="9"/>
        <v>5.2440000000000001E-2</v>
      </c>
    </row>
    <row r="353" spans="1:48" ht="46.5" customHeight="1" outlineLevel="1" x14ac:dyDescent="0.2">
      <c r="A353" s="207"/>
      <c r="B353" s="208" t="s">
        <v>2791</v>
      </c>
      <c r="C353" s="211"/>
      <c r="D353" s="209">
        <f>VLOOKUP(J353,Аркуш4!Y:Z,2,FALSE)</f>
        <v>89</v>
      </c>
      <c r="E353" s="210">
        <f t="shared" si="0"/>
        <v>0.34389599999999998</v>
      </c>
      <c r="F353" s="211"/>
      <c r="G353" s="211"/>
      <c r="H353" s="211" t="s">
        <v>2546</v>
      </c>
      <c r="I353" s="211" t="s">
        <v>2792</v>
      </c>
      <c r="J353" s="213">
        <v>167106</v>
      </c>
      <c r="K353" s="213">
        <v>47</v>
      </c>
      <c r="L353" s="213">
        <v>123</v>
      </c>
      <c r="M353" s="216">
        <v>58105</v>
      </c>
      <c r="N353" s="211"/>
      <c r="O353" s="211" t="s">
        <v>3433</v>
      </c>
      <c r="P353" s="211"/>
      <c r="Q353" s="354">
        <f t="shared" si="1"/>
        <v>0</v>
      </c>
      <c r="R353" s="212">
        <f t="shared" si="2"/>
        <v>0</v>
      </c>
      <c r="S353" s="211"/>
      <c r="T353" s="211"/>
      <c r="U353" s="355"/>
      <c r="V353" s="211">
        <v>3</v>
      </c>
      <c r="W353" s="356"/>
      <c r="X353" s="214" t="s">
        <v>3564</v>
      </c>
      <c r="Y353" s="214" t="s">
        <v>3564</v>
      </c>
      <c r="Z353" s="214"/>
      <c r="AA353" s="215">
        <f>IFERROR(VLOOKUP(J353,Аркуш4!H:M,6,FALSE),0)</f>
        <v>18</v>
      </c>
      <c r="AB353" s="215" t="str">
        <f t="shared" si="37"/>
        <v/>
      </c>
      <c r="AC353" s="215">
        <v>3.8639999999999998E-3</v>
      </c>
      <c r="AD353" s="214"/>
      <c r="AE353" s="210">
        <f t="shared" si="4"/>
        <v>0.34389599999999998</v>
      </c>
      <c r="AF353" s="324"/>
      <c r="AG353" s="325"/>
      <c r="AH353" s="304" t="e">
        <v>#DIV/0!</v>
      </c>
      <c r="AI353" s="348"/>
      <c r="AJ353" s="306">
        <f t="shared" si="7"/>
        <v>0</v>
      </c>
      <c r="AK353" s="215">
        <f>IFERROR(VLOOKUP(J353,Аркуш4!O:Q,2,FALSE),0)</f>
        <v>0</v>
      </c>
      <c r="AL353" s="215">
        <f>IFERROR(VLOOKUP(J353,Аркуш4!O:Q,3,FALSE),0)</f>
        <v>3</v>
      </c>
      <c r="AM353" s="349"/>
      <c r="AN353" s="349"/>
      <c r="AO353" s="350"/>
      <c r="AP353" s="351"/>
      <c r="AQ353" s="352"/>
      <c r="AR353" s="215">
        <f>IFERROR(VLOOKUP(J353,Аркуш4!H:M,3,FALSE),0)</f>
        <v>0</v>
      </c>
      <c r="AS353" s="215">
        <f>IFERROR(VLOOKUP(J353,Аркуш4!H:M,4,FALSE),0)</f>
        <v>1</v>
      </c>
      <c r="AT353" s="215">
        <f>IFERROR(VLOOKUP(J353,Аркуш4!H:M,5,FALSE),0)</f>
        <v>0</v>
      </c>
      <c r="AU353" s="215">
        <f t="shared" si="33"/>
        <v>3.8639999999999998E-3</v>
      </c>
      <c r="AV353" s="357">
        <f t="shared" si="9"/>
        <v>6.9552000000000003E-2</v>
      </c>
    </row>
    <row r="354" spans="1:48" ht="46.5" customHeight="1" outlineLevel="1" x14ac:dyDescent="0.2">
      <c r="A354" s="207"/>
      <c r="B354" s="208" t="s">
        <v>2793</v>
      </c>
      <c r="C354" s="211"/>
      <c r="D354" s="209">
        <f>VLOOKUP(J354,Аркуш4!Y:Z,2,FALSE)</f>
        <v>1026</v>
      </c>
      <c r="E354" s="210">
        <f t="shared" si="0"/>
        <v>47.803392000000002</v>
      </c>
      <c r="F354" s="211"/>
      <c r="G354" s="211"/>
      <c r="H354" s="211" t="s">
        <v>2538</v>
      </c>
      <c r="I354" s="211" t="s">
        <v>2794</v>
      </c>
      <c r="J354" s="213">
        <v>166592</v>
      </c>
      <c r="K354" s="213">
        <v>28</v>
      </c>
      <c r="L354" s="213">
        <v>453</v>
      </c>
      <c r="M354" s="213">
        <v>28638</v>
      </c>
      <c r="N354" s="211"/>
      <c r="O354" s="211" t="s">
        <v>3433</v>
      </c>
      <c r="P354" s="211" t="s">
        <v>2548</v>
      </c>
      <c r="Q354" s="354">
        <f t="shared" si="1"/>
        <v>0</v>
      </c>
      <c r="R354" s="212">
        <f t="shared" si="2"/>
        <v>0</v>
      </c>
      <c r="S354" s="211"/>
      <c r="T354" s="211"/>
      <c r="U354" s="355"/>
      <c r="V354" s="211">
        <v>9</v>
      </c>
      <c r="W354" s="356"/>
      <c r="X354" s="214" t="s">
        <v>3564</v>
      </c>
      <c r="Y354" s="214" t="s">
        <v>3564</v>
      </c>
      <c r="Z354" s="214"/>
      <c r="AA354" s="215">
        <f>IFERROR(VLOOKUP(J354,Аркуш4!H:M,6,FALSE),0)</f>
        <v>271</v>
      </c>
      <c r="AB354" s="215" t="str">
        <f t="shared" si="37"/>
        <v/>
      </c>
      <c r="AC354" s="215">
        <v>4.6592000000000001E-2</v>
      </c>
      <c r="AD354" s="214"/>
      <c r="AE354" s="210">
        <f t="shared" si="4"/>
        <v>47.803392000000002</v>
      </c>
      <c r="AF354" s="324"/>
      <c r="AG354" s="325"/>
      <c r="AH354" s="304" t="e">
        <v>#DIV/0!</v>
      </c>
      <c r="AI354" s="348"/>
      <c r="AJ354" s="306">
        <f t="shared" si="7"/>
        <v>0</v>
      </c>
      <c r="AK354" s="215">
        <f>IFERROR(VLOOKUP(J354,Аркуш4!O:Q,2,FALSE),0)</f>
        <v>3</v>
      </c>
      <c r="AL354" s="215">
        <f>IFERROR(VLOOKUP(J354,Аркуш4!O:Q,3,FALSE),0)</f>
        <v>5</v>
      </c>
      <c r="AM354" s="349"/>
      <c r="AN354" s="349"/>
      <c r="AO354" s="350"/>
      <c r="AP354" s="351"/>
      <c r="AQ354" s="352"/>
      <c r="AR354" s="215">
        <f>IFERROR(VLOOKUP(J354,Аркуш4!H:M,3,FALSE),0)</f>
        <v>57</v>
      </c>
      <c r="AS354" s="215">
        <f>IFERROR(VLOOKUP(J354,Аркуш4!H:M,4,FALSE),0)</f>
        <v>23</v>
      </c>
      <c r="AT354" s="215">
        <f>IFERROR(VLOOKUP(J354,Аркуш4!H:M,5,FALSE),0)</f>
        <v>89</v>
      </c>
      <c r="AU354" s="215">
        <f t="shared" si="33"/>
        <v>8.0138239999999996</v>
      </c>
      <c r="AV354" s="357">
        <f t="shared" si="9"/>
        <v>12.626432000000001</v>
      </c>
    </row>
    <row r="355" spans="1:48" ht="46.5" customHeight="1" outlineLevel="1" x14ac:dyDescent="0.2">
      <c r="A355" s="207"/>
      <c r="B355" s="208" t="s">
        <v>2795</v>
      </c>
      <c r="C355" s="211"/>
      <c r="D355" s="209">
        <f>VLOOKUP(J355,Аркуш4!Y:Z,2,FALSE)</f>
        <v>98</v>
      </c>
      <c r="E355" s="210">
        <f t="shared" si="0"/>
        <v>2.6146400000000001</v>
      </c>
      <c r="F355" s="211"/>
      <c r="G355" s="211"/>
      <c r="H355" s="211" t="s">
        <v>2546</v>
      </c>
      <c r="I355" s="211" t="s">
        <v>2796</v>
      </c>
      <c r="J355" s="213">
        <v>166601</v>
      </c>
      <c r="K355" s="213">
        <v>298</v>
      </c>
      <c r="L355" s="353">
        <v>1272</v>
      </c>
      <c r="M355" s="216">
        <v>58383</v>
      </c>
      <c r="N355" s="211"/>
      <c r="O355" s="211" t="s">
        <v>3433</v>
      </c>
      <c r="P355" s="211" t="s">
        <v>2548</v>
      </c>
      <c r="Q355" s="354">
        <f t="shared" si="1"/>
        <v>0</v>
      </c>
      <c r="R355" s="212">
        <f t="shared" si="2"/>
        <v>0</v>
      </c>
      <c r="S355" s="211"/>
      <c r="T355" s="211"/>
      <c r="U355" s="355"/>
      <c r="V355" s="211">
        <v>1</v>
      </c>
      <c r="W355" s="356"/>
      <c r="X355" s="214" t="s">
        <v>3564</v>
      </c>
      <c r="Y355" s="214" t="s">
        <v>3564</v>
      </c>
      <c r="Z355" s="214"/>
      <c r="AA355" s="215">
        <f>IFERROR(VLOOKUP(J355,Аркуш4!H:M,6,FALSE),0)</f>
        <v>37</v>
      </c>
      <c r="AB355" s="215" t="str">
        <f t="shared" si="37"/>
        <v/>
      </c>
      <c r="AC355" s="215">
        <v>2.6679999999999999E-2</v>
      </c>
      <c r="AD355" s="214"/>
      <c r="AE355" s="210">
        <f t="shared" si="4"/>
        <v>2.6146400000000001</v>
      </c>
      <c r="AF355" s="324"/>
      <c r="AG355" s="325"/>
      <c r="AH355" s="304" t="e">
        <v>#DIV/0!</v>
      </c>
      <c r="AI355" s="348"/>
      <c r="AJ355" s="306">
        <f t="shared" si="7"/>
        <v>0</v>
      </c>
      <c r="AK355" s="215">
        <f>IFERROR(VLOOKUP(J355,Аркуш4!O:Q,2,FALSE),0)</f>
        <v>0</v>
      </c>
      <c r="AL355" s="215">
        <f>IFERROR(VLOOKUP(J355,Аркуш4!O:Q,3,FALSE),0)</f>
        <v>1</v>
      </c>
      <c r="AM355" s="349"/>
      <c r="AN355" s="349"/>
      <c r="AO355" s="350"/>
      <c r="AP355" s="351"/>
      <c r="AQ355" s="352"/>
      <c r="AR355" s="215">
        <f>IFERROR(VLOOKUP(J355,Аркуш4!H:M,3,FALSE),0)</f>
        <v>0</v>
      </c>
      <c r="AS355" s="215">
        <f>IFERROR(VLOOKUP(J355,Аркуш4!H:M,4,FALSE),0)</f>
        <v>0</v>
      </c>
      <c r="AT355" s="215">
        <f>IFERROR(VLOOKUP(J355,Аркуш4!H:M,5,FALSE),0)</f>
        <v>3</v>
      </c>
      <c r="AU355" s="215">
        <f t="shared" si="33"/>
        <v>8.004E-2</v>
      </c>
      <c r="AV355" s="357">
        <f t="shared" si="9"/>
        <v>0.98715999999999993</v>
      </c>
    </row>
    <row r="356" spans="1:48" ht="46.5" customHeight="1" outlineLevel="1" x14ac:dyDescent="0.2">
      <c r="A356" s="207"/>
      <c r="B356" s="208" t="s">
        <v>2797</v>
      </c>
      <c r="C356" s="211"/>
      <c r="D356" s="209">
        <f>VLOOKUP(J356,Аркуш4!Y:Z,2,FALSE)</f>
        <v>1926</v>
      </c>
      <c r="E356" s="210">
        <f t="shared" si="0"/>
        <v>1.56006</v>
      </c>
      <c r="F356" s="211"/>
      <c r="G356" s="211"/>
      <c r="H356" s="211" t="s">
        <v>2538</v>
      </c>
      <c r="I356" s="211"/>
      <c r="J356" s="213">
        <v>166605</v>
      </c>
      <c r="K356" s="213">
        <v>127</v>
      </c>
      <c r="L356" s="213">
        <v>64</v>
      </c>
      <c r="M356" s="211" t="s">
        <v>1977</v>
      </c>
      <c r="N356" s="211"/>
      <c r="O356" s="211" t="s">
        <v>3433</v>
      </c>
      <c r="P356" s="211" t="s">
        <v>2548</v>
      </c>
      <c r="Q356" s="354">
        <f t="shared" si="1"/>
        <v>0</v>
      </c>
      <c r="R356" s="212">
        <f t="shared" si="2"/>
        <v>0</v>
      </c>
      <c r="S356" s="211"/>
      <c r="T356" s="211"/>
      <c r="U356" s="355"/>
      <c r="V356" s="211">
        <v>8</v>
      </c>
      <c r="W356" s="356"/>
      <c r="X356" s="214" t="s">
        <v>3564</v>
      </c>
      <c r="Y356" s="214" t="s">
        <v>3564</v>
      </c>
      <c r="Z356" s="214"/>
      <c r="AA356" s="215">
        <f>IFERROR(VLOOKUP(J356,Аркуш4!H:M,6,FALSE),0)</f>
        <v>369</v>
      </c>
      <c r="AB356" s="215" t="str">
        <f t="shared" si="37"/>
        <v/>
      </c>
      <c r="AC356" s="215">
        <v>8.0999999999999996E-4</v>
      </c>
      <c r="AD356" s="214"/>
      <c r="AE356" s="210">
        <f t="shared" si="4"/>
        <v>1.56006</v>
      </c>
      <c r="AF356" s="324"/>
      <c r="AG356" s="325"/>
      <c r="AH356" s="304" t="e">
        <v>#DIV/0!</v>
      </c>
      <c r="AI356" s="348"/>
      <c r="AJ356" s="306">
        <f t="shared" si="7"/>
        <v>0</v>
      </c>
      <c r="AK356" s="215">
        <f>IFERROR(VLOOKUP(J356,Аркуш4!O:Q,2,FALSE),0)</f>
        <v>5</v>
      </c>
      <c r="AL356" s="215">
        <f>IFERROR(VLOOKUP(J356,Аркуш4!O:Q,3,FALSE),0)</f>
        <v>3</v>
      </c>
      <c r="AM356" s="349"/>
      <c r="AN356" s="349"/>
      <c r="AO356" s="350"/>
      <c r="AP356" s="351"/>
      <c r="AQ356" s="352"/>
      <c r="AR356" s="215">
        <f>IFERROR(VLOOKUP(J356,Аркуш4!H:M,3,FALSE),0)</f>
        <v>173</v>
      </c>
      <c r="AS356" s="215">
        <f>IFERROR(VLOOKUP(J356,Аркуш4!H:M,4,FALSE),0)</f>
        <v>19</v>
      </c>
      <c r="AT356" s="215">
        <f>IFERROR(VLOOKUP(J356,Аркуш4!H:M,5,FALSE),0)</f>
        <v>84</v>
      </c>
      <c r="AU356" s="215">
        <f t="shared" si="33"/>
        <v>0.22760999999999998</v>
      </c>
      <c r="AV356" s="357">
        <f t="shared" si="9"/>
        <v>0.29888999999999999</v>
      </c>
    </row>
    <row r="357" spans="1:48" ht="46.5" customHeight="1" outlineLevel="1" x14ac:dyDescent="0.2">
      <c r="A357" s="207"/>
      <c r="B357" s="208" t="s">
        <v>2798</v>
      </c>
      <c r="C357" s="211"/>
      <c r="D357" s="209">
        <f>VLOOKUP(J357,Аркуш4!Y:Z,2,FALSE)</f>
        <v>19</v>
      </c>
      <c r="E357" s="210">
        <f t="shared" si="0"/>
        <v>0</v>
      </c>
      <c r="F357" s="211"/>
      <c r="G357" s="211"/>
      <c r="H357" s="211" t="s">
        <v>2546</v>
      </c>
      <c r="I357" s="211"/>
      <c r="J357" s="213">
        <v>166614</v>
      </c>
      <c r="K357" s="213">
        <v>44</v>
      </c>
      <c r="L357" s="213">
        <v>83</v>
      </c>
      <c r="M357" s="236">
        <v>58095</v>
      </c>
      <c r="N357" s="211"/>
      <c r="O357" s="211" t="s">
        <v>3433</v>
      </c>
      <c r="P357" s="211"/>
      <c r="Q357" s="354">
        <f t="shared" si="1"/>
        <v>0</v>
      </c>
      <c r="R357" s="212">
        <f t="shared" si="2"/>
        <v>0</v>
      </c>
      <c r="S357" s="211"/>
      <c r="T357" s="211"/>
      <c r="U357" s="355"/>
      <c r="V357" s="211">
        <v>0</v>
      </c>
      <c r="W357" s="356"/>
      <c r="X357" s="214" t="s">
        <v>3564</v>
      </c>
      <c r="Y357" s="214" t="s">
        <v>3564</v>
      </c>
      <c r="Z357" s="214"/>
      <c r="AA357" s="215">
        <f>IFERROR(VLOOKUP(J357,Аркуш4!H:M,6,FALSE),0)</f>
        <v>1</v>
      </c>
      <c r="AB357" s="215" t="str">
        <f t="shared" si="37"/>
        <v/>
      </c>
      <c r="AC357" s="215"/>
      <c r="AD357" s="214"/>
      <c r="AE357" s="210">
        <f t="shared" si="4"/>
        <v>0</v>
      </c>
      <c r="AF357" s="324"/>
      <c r="AG357" s="325"/>
      <c r="AH357" s="304" t="e">
        <v>#DIV/0!</v>
      </c>
      <c r="AI357" s="348"/>
      <c r="AJ357" s="306">
        <f t="shared" si="7"/>
        <v>0</v>
      </c>
      <c r="AK357" s="215">
        <f>IFERROR(VLOOKUP(J357,Аркуш4!O:Q,2,FALSE),0)</f>
        <v>0</v>
      </c>
      <c r="AL357" s="215">
        <f>IFERROR(VLOOKUP(J357,Аркуш4!O:Q,3,FALSE),0)</f>
        <v>0</v>
      </c>
      <c r="AM357" s="349"/>
      <c r="AN357" s="349"/>
      <c r="AO357" s="350"/>
      <c r="AP357" s="351"/>
      <c r="AQ357" s="352"/>
      <c r="AR357" s="215">
        <f>IFERROR(VLOOKUP(J357,Аркуш4!H:M,3,FALSE),0)</f>
        <v>0</v>
      </c>
      <c r="AS357" s="215">
        <f>IFERROR(VLOOKUP(J357,Аркуш4!H:M,4,FALSE),0)</f>
        <v>0</v>
      </c>
      <c r="AT357" s="215">
        <f>IFERROR(VLOOKUP(J357,Аркуш4!H:M,5,FALSE),0)</f>
        <v>8</v>
      </c>
      <c r="AU357" s="215">
        <f t="shared" si="33"/>
        <v>0</v>
      </c>
      <c r="AV357" s="357">
        <f t="shared" si="9"/>
        <v>0</v>
      </c>
    </row>
    <row r="358" spans="1:48" ht="46.5" customHeight="1" outlineLevel="1" x14ac:dyDescent="0.2">
      <c r="A358" s="207"/>
      <c r="B358" s="208" t="s">
        <v>2799</v>
      </c>
      <c r="C358" s="211"/>
      <c r="D358" s="209">
        <f>VLOOKUP(J358,Аркуш4!Y:Z,2,FALSE)</f>
        <v>26</v>
      </c>
      <c r="E358" s="210">
        <f t="shared" si="0"/>
        <v>0.22600500000000001</v>
      </c>
      <c r="F358" s="211"/>
      <c r="G358" s="211"/>
      <c r="H358" s="211" t="s">
        <v>2546</v>
      </c>
      <c r="I358" s="211" t="s">
        <v>2587</v>
      </c>
      <c r="J358" s="213">
        <v>166866</v>
      </c>
      <c r="K358" s="213">
        <v>40</v>
      </c>
      <c r="L358" s="213">
        <v>139</v>
      </c>
      <c r="M358" s="216">
        <v>67001</v>
      </c>
      <c r="N358" s="211"/>
      <c r="O358" s="211" t="s">
        <v>3433</v>
      </c>
      <c r="P358" s="211"/>
      <c r="Q358" s="354">
        <f t="shared" si="1"/>
        <v>0</v>
      </c>
      <c r="R358" s="212">
        <f t="shared" si="2"/>
        <v>0</v>
      </c>
      <c r="S358" s="211"/>
      <c r="T358" s="211"/>
      <c r="U358" s="355"/>
      <c r="V358" s="211">
        <v>0</v>
      </c>
      <c r="W358" s="356"/>
      <c r="X358" s="214" t="s">
        <v>3564</v>
      </c>
      <c r="Y358" s="214" t="s">
        <v>3564</v>
      </c>
      <c r="Z358" s="214"/>
      <c r="AA358" s="215">
        <f>IFERROR(VLOOKUP(J358,Аркуш4!H:M,6,FALSE),0)</f>
        <v>8</v>
      </c>
      <c r="AB358" s="215" t="str">
        <f t="shared" si="37"/>
        <v/>
      </c>
      <c r="AC358" s="215">
        <v>8.6925000000000006E-3</v>
      </c>
      <c r="AD358" s="214"/>
      <c r="AE358" s="210">
        <f t="shared" si="4"/>
        <v>0.22600500000000001</v>
      </c>
      <c r="AF358" s="324"/>
      <c r="AG358" s="325"/>
      <c r="AH358" s="304" t="e">
        <v>#DIV/0!</v>
      </c>
      <c r="AI358" s="348"/>
      <c r="AJ358" s="306">
        <f t="shared" si="7"/>
        <v>0</v>
      </c>
      <c r="AK358" s="215">
        <f>IFERROR(VLOOKUP(J358,Аркуш4!O:Q,2,FALSE),0)</f>
        <v>0</v>
      </c>
      <c r="AL358" s="215">
        <f>IFERROR(VLOOKUP(J358,Аркуш4!O:Q,3,FALSE),0)</f>
        <v>0</v>
      </c>
      <c r="AM358" s="349"/>
      <c r="AN358" s="349"/>
      <c r="AO358" s="350"/>
      <c r="AP358" s="351"/>
      <c r="AQ358" s="352"/>
      <c r="AR358" s="215">
        <f>IFERROR(VLOOKUP(J358,Аркуш4!H:M,3,FALSE),0)</f>
        <v>2</v>
      </c>
      <c r="AS358" s="215">
        <f>IFERROR(VLOOKUP(J358,Аркуш4!H:M,4,FALSE),0)</f>
        <v>1</v>
      </c>
      <c r="AT358" s="215">
        <f>IFERROR(VLOOKUP(J358,Аркуш4!H:M,5,FALSE),0)</f>
        <v>3</v>
      </c>
      <c r="AU358" s="215">
        <f t="shared" si="33"/>
        <v>5.2155000000000007E-2</v>
      </c>
      <c r="AV358" s="357">
        <f t="shared" si="9"/>
        <v>6.9540000000000005E-2</v>
      </c>
    </row>
    <row r="359" spans="1:48" ht="46.5" customHeight="1" outlineLevel="1" x14ac:dyDescent="0.2">
      <c r="A359" s="207"/>
      <c r="B359" s="208" t="s">
        <v>2800</v>
      </c>
      <c r="C359" s="211"/>
      <c r="D359" s="209">
        <f>VLOOKUP(J359,Аркуш4!Y:Z,2,FALSE)</f>
        <v>3</v>
      </c>
      <c r="E359" s="210">
        <f t="shared" si="0"/>
        <v>1.9529999999999999E-2</v>
      </c>
      <c r="F359" s="211"/>
      <c r="G359" s="211"/>
      <c r="H359" s="211" t="s">
        <v>2546</v>
      </c>
      <c r="I359" s="211" t="s">
        <v>2587</v>
      </c>
      <c r="J359" s="213">
        <v>166867</v>
      </c>
      <c r="K359" s="213">
        <v>31</v>
      </c>
      <c r="L359" s="213">
        <v>98</v>
      </c>
      <c r="M359" s="216">
        <v>67000</v>
      </c>
      <c r="N359" s="211"/>
      <c r="O359" s="211" t="s">
        <v>3433</v>
      </c>
      <c r="P359" s="211"/>
      <c r="Q359" s="354">
        <f t="shared" si="1"/>
        <v>0</v>
      </c>
      <c r="R359" s="212">
        <f t="shared" si="2"/>
        <v>0</v>
      </c>
      <c r="S359" s="211"/>
      <c r="T359" s="211"/>
      <c r="U359" s="355"/>
      <c r="V359" s="211">
        <v>0</v>
      </c>
      <c r="W359" s="356"/>
      <c r="X359" s="214" t="s">
        <v>3564</v>
      </c>
      <c r="Y359" s="214" t="s">
        <v>3564</v>
      </c>
      <c r="Z359" s="214"/>
      <c r="AA359" s="215">
        <f>IFERROR(VLOOKUP(J359,Аркуш4!H:M,6,FALSE),0)</f>
        <v>15</v>
      </c>
      <c r="AB359" s="215" t="str">
        <f t="shared" si="37"/>
        <v/>
      </c>
      <c r="AC359" s="215">
        <v>6.5100000000000002E-3</v>
      </c>
      <c r="AD359" s="214"/>
      <c r="AE359" s="210">
        <f t="shared" si="4"/>
        <v>1.9529999999999999E-2</v>
      </c>
      <c r="AF359" s="324"/>
      <c r="AG359" s="325"/>
      <c r="AH359" s="304" t="e">
        <v>#DIV/0!</v>
      </c>
      <c r="AI359" s="348"/>
      <c r="AJ359" s="306">
        <f t="shared" si="7"/>
        <v>0</v>
      </c>
      <c r="AK359" s="215">
        <f>IFERROR(VLOOKUP(J359,Аркуш4!O:Q,2,FALSE),0)</f>
        <v>0</v>
      </c>
      <c r="AL359" s="215">
        <f>IFERROR(VLOOKUP(J359,Аркуш4!O:Q,3,FALSE),0)</f>
        <v>0</v>
      </c>
      <c r="AM359" s="349"/>
      <c r="AN359" s="349"/>
      <c r="AO359" s="350"/>
      <c r="AP359" s="351"/>
      <c r="AQ359" s="352"/>
      <c r="AR359" s="215">
        <f>IFERROR(VLOOKUP(J359,Аркуш4!H:M,3,FALSE),0)</f>
        <v>0</v>
      </c>
      <c r="AS359" s="215">
        <f>IFERROR(VLOOKUP(J359,Аркуш4!H:M,4,FALSE),0)</f>
        <v>0</v>
      </c>
      <c r="AT359" s="215">
        <f>IFERROR(VLOOKUP(J359,Аркуш4!H:M,5,FALSE),0)</f>
        <v>3</v>
      </c>
      <c r="AU359" s="215">
        <f t="shared" si="33"/>
        <v>1.9529999999999999E-2</v>
      </c>
      <c r="AV359" s="357">
        <f t="shared" si="9"/>
        <v>9.7650000000000001E-2</v>
      </c>
    </row>
    <row r="360" spans="1:48" ht="46.5" customHeight="1" outlineLevel="1" x14ac:dyDescent="0.2">
      <c r="A360" s="207"/>
      <c r="B360" s="208" t="s">
        <v>2801</v>
      </c>
      <c r="C360" s="211"/>
      <c r="D360" s="209">
        <f>VLOOKUP(J360,Аркуш4!Y:Z,2,FALSE)</f>
        <v>15</v>
      </c>
      <c r="E360" s="210">
        <f t="shared" si="0"/>
        <v>0.20208375000000001</v>
      </c>
      <c r="F360" s="211"/>
      <c r="G360" s="211"/>
      <c r="H360" s="211" t="s">
        <v>2546</v>
      </c>
      <c r="I360" s="211" t="s">
        <v>2587</v>
      </c>
      <c r="J360" s="213">
        <v>166868</v>
      </c>
      <c r="K360" s="213">
        <v>19</v>
      </c>
      <c r="L360" s="213">
        <v>112</v>
      </c>
      <c r="M360" s="216">
        <v>67003</v>
      </c>
      <c r="N360" s="211"/>
      <c r="O360" s="211" t="s">
        <v>3433</v>
      </c>
      <c r="P360" s="211"/>
      <c r="Q360" s="354">
        <f t="shared" si="1"/>
        <v>0</v>
      </c>
      <c r="R360" s="212">
        <f t="shared" si="2"/>
        <v>0</v>
      </c>
      <c r="S360" s="211"/>
      <c r="T360" s="211"/>
      <c r="U360" s="355"/>
      <c r="V360" s="211">
        <v>6</v>
      </c>
      <c r="W360" s="356"/>
      <c r="X360" s="214" t="s">
        <v>3564</v>
      </c>
      <c r="Y360" s="214" t="s">
        <v>3564</v>
      </c>
      <c r="Z360" s="214"/>
      <c r="AA360" s="215">
        <f>IFERROR(VLOOKUP(J360,Аркуш4!H:M,6,FALSE),0)</f>
        <v>5</v>
      </c>
      <c r="AB360" s="215" t="str">
        <f t="shared" si="37"/>
        <v/>
      </c>
      <c r="AC360" s="215">
        <v>1.347225E-2</v>
      </c>
      <c r="AD360" s="214"/>
      <c r="AE360" s="210">
        <f t="shared" si="4"/>
        <v>0.20208375000000001</v>
      </c>
      <c r="AF360" s="324"/>
      <c r="AG360" s="325"/>
      <c r="AH360" s="304" t="e">
        <v>#DIV/0!</v>
      </c>
      <c r="AI360" s="348"/>
      <c r="AJ360" s="306">
        <f t="shared" si="7"/>
        <v>0</v>
      </c>
      <c r="AK360" s="215">
        <f>IFERROR(VLOOKUP(J360,Аркуш4!O:Q,2,FALSE),0)</f>
        <v>2</v>
      </c>
      <c r="AL360" s="215">
        <f>IFERROR(VLOOKUP(J360,Аркуш4!O:Q,3,FALSE),0)</f>
        <v>4</v>
      </c>
      <c r="AM360" s="349"/>
      <c r="AN360" s="349"/>
      <c r="AO360" s="350"/>
      <c r="AP360" s="351"/>
      <c r="AQ360" s="352"/>
      <c r="AR360" s="215">
        <f>IFERROR(VLOOKUP(J360,Аркуш4!H:M,3,FALSE),0)</f>
        <v>1</v>
      </c>
      <c r="AS360" s="215">
        <f>IFERROR(VLOOKUP(J360,Аркуш4!H:M,4,FALSE),0)</f>
        <v>1</v>
      </c>
      <c r="AT360" s="215">
        <f>IFERROR(VLOOKUP(J360,Аркуш4!H:M,5,FALSE),0)</f>
        <v>3</v>
      </c>
      <c r="AU360" s="215">
        <f t="shared" si="33"/>
        <v>9.4305749999999994E-2</v>
      </c>
      <c r="AV360" s="357">
        <f t="shared" si="9"/>
        <v>6.7361249999999998E-2</v>
      </c>
    </row>
    <row r="361" spans="1:48" ht="46.5" customHeight="1" outlineLevel="1" x14ac:dyDescent="0.2">
      <c r="A361" s="207"/>
      <c r="B361" s="208" t="s">
        <v>2802</v>
      </c>
      <c r="C361" s="211"/>
      <c r="D361" s="209">
        <f>VLOOKUP(J361,Аркуш4!Y:Z,2,FALSE)</f>
        <v>4</v>
      </c>
      <c r="E361" s="210">
        <f t="shared" si="0"/>
        <v>7.4843999999999994E-2</v>
      </c>
      <c r="F361" s="211"/>
      <c r="G361" s="211"/>
      <c r="H361" s="211" t="s">
        <v>2546</v>
      </c>
      <c r="I361" s="211" t="s">
        <v>2587</v>
      </c>
      <c r="J361" s="213">
        <v>166887</v>
      </c>
      <c r="K361" s="213">
        <v>17</v>
      </c>
      <c r="L361" s="213">
        <v>131</v>
      </c>
      <c r="M361" s="216">
        <v>67374</v>
      </c>
      <c r="N361" s="211"/>
      <c r="O361" s="211" t="s">
        <v>3433</v>
      </c>
      <c r="P361" s="211"/>
      <c r="Q361" s="354">
        <f t="shared" si="1"/>
        <v>0</v>
      </c>
      <c r="R361" s="212">
        <f t="shared" si="2"/>
        <v>0</v>
      </c>
      <c r="S361" s="211"/>
      <c r="T361" s="211"/>
      <c r="U361" s="355"/>
      <c r="V361" s="211">
        <v>0</v>
      </c>
      <c r="W361" s="356"/>
      <c r="X361" s="214" t="s">
        <v>3564</v>
      </c>
      <c r="Y361" s="214" t="s">
        <v>3564</v>
      </c>
      <c r="Z361" s="214"/>
      <c r="AA361" s="215">
        <f>IFERROR(VLOOKUP(J361,Аркуш4!H:M,6,FALSE),0)</f>
        <v>0</v>
      </c>
      <c r="AB361" s="215" t="str">
        <f t="shared" si="37"/>
        <v/>
      </c>
      <c r="AC361" s="215">
        <v>1.8710999999999998E-2</v>
      </c>
      <c r="AD361" s="214"/>
      <c r="AE361" s="210">
        <f t="shared" si="4"/>
        <v>7.4843999999999994E-2</v>
      </c>
      <c r="AF361" s="324"/>
      <c r="AG361" s="325"/>
      <c r="AH361" s="304" t="e">
        <v>#DIV/0!</v>
      </c>
      <c r="AI361" s="348"/>
      <c r="AJ361" s="306">
        <f t="shared" si="7"/>
        <v>0</v>
      </c>
      <c r="AK361" s="215">
        <f>IFERROR(VLOOKUP(J361,Аркуш4!O:Q,2,FALSE),0)</f>
        <v>0</v>
      </c>
      <c r="AL361" s="215">
        <f>IFERROR(VLOOKUP(J361,Аркуш4!O:Q,3,FALSE),0)</f>
        <v>0</v>
      </c>
      <c r="AM361" s="349"/>
      <c r="AN361" s="349"/>
      <c r="AO361" s="350"/>
      <c r="AP361" s="351"/>
      <c r="AQ361" s="352"/>
      <c r="AR361" s="215">
        <f>IFERROR(VLOOKUP(J361,Аркуш4!H:M,3,FALSE),0)</f>
        <v>0</v>
      </c>
      <c r="AS361" s="215">
        <f>IFERROR(VLOOKUP(J361,Аркуш4!H:M,4,FALSE),0)</f>
        <v>0</v>
      </c>
      <c r="AT361" s="215">
        <f>IFERROR(VLOOKUP(J361,Аркуш4!H:M,5,FALSE),0)</f>
        <v>0</v>
      </c>
      <c r="AU361" s="215">
        <f t="shared" si="33"/>
        <v>0</v>
      </c>
      <c r="AV361" s="357">
        <f t="shared" si="9"/>
        <v>0</v>
      </c>
    </row>
    <row r="362" spans="1:48" ht="46.5" customHeight="1" outlineLevel="1" x14ac:dyDescent="0.2">
      <c r="A362" s="207"/>
      <c r="B362" s="208" t="s">
        <v>2803</v>
      </c>
      <c r="C362" s="211"/>
      <c r="D362" s="209">
        <f>VLOOKUP(J362,Аркуш4!Y:Z,2,FALSE)</f>
        <v>50</v>
      </c>
      <c r="E362" s="210">
        <f t="shared" si="0"/>
        <v>0.20669999999999999</v>
      </c>
      <c r="F362" s="211"/>
      <c r="G362" s="211"/>
      <c r="H362" s="211" t="s">
        <v>2538</v>
      </c>
      <c r="I362" s="211" t="s">
        <v>2652</v>
      </c>
      <c r="J362" s="213">
        <v>166905</v>
      </c>
      <c r="K362" s="213">
        <v>48</v>
      </c>
      <c r="L362" s="213">
        <v>64</v>
      </c>
      <c r="M362" s="233">
        <v>55924</v>
      </c>
      <c r="N362" s="211"/>
      <c r="O362" s="211" t="s">
        <v>3433</v>
      </c>
      <c r="P362" s="211"/>
      <c r="Q362" s="354">
        <f t="shared" si="1"/>
        <v>0</v>
      </c>
      <c r="R362" s="212">
        <f t="shared" si="2"/>
        <v>0</v>
      </c>
      <c r="S362" s="211"/>
      <c r="T362" s="211"/>
      <c r="U362" s="355"/>
      <c r="V362" s="211">
        <v>0</v>
      </c>
      <c r="W362" s="356"/>
      <c r="X362" s="214" t="s">
        <v>3564</v>
      </c>
      <c r="Y362" s="214" t="s">
        <v>3564</v>
      </c>
      <c r="Z362" s="214"/>
      <c r="AA362" s="215">
        <f>IFERROR(VLOOKUP(J362,Аркуш4!H:M,6,FALSE),0)</f>
        <v>0</v>
      </c>
      <c r="AB362" s="215" t="str">
        <f t="shared" si="37"/>
        <v/>
      </c>
      <c r="AC362" s="215">
        <v>4.1339999999999997E-3</v>
      </c>
      <c r="AD362" s="214"/>
      <c r="AE362" s="210">
        <f t="shared" si="4"/>
        <v>0.20669999999999999</v>
      </c>
      <c r="AF362" s="324"/>
      <c r="AG362" s="325"/>
      <c r="AH362" s="304" t="e">
        <v>#DIV/0!</v>
      </c>
      <c r="AI362" s="348"/>
      <c r="AJ362" s="306">
        <f t="shared" si="7"/>
        <v>0</v>
      </c>
      <c r="AK362" s="215">
        <f>IFERROR(VLOOKUP(J362,Аркуш4!O:Q,2,FALSE),0)</f>
        <v>0</v>
      </c>
      <c r="AL362" s="215">
        <f>IFERROR(VLOOKUP(J362,Аркуш4!O:Q,3,FALSE),0)</f>
        <v>0</v>
      </c>
      <c r="AM362" s="349"/>
      <c r="AN362" s="349"/>
      <c r="AO362" s="350"/>
      <c r="AP362" s="351"/>
      <c r="AQ362" s="352"/>
      <c r="AR362" s="215">
        <f>IFERROR(VLOOKUP(J362,Аркуш4!H:M,3,FALSE),0)</f>
        <v>1</v>
      </c>
      <c r="AS362" s="215">
        <f>IFERROR(VLOOKUP(J362,Аркуш4!H:M,4,FALSE),0)</f>
        <v>0</v>
      </c>
      <c r="AT362" s="215">
        <f>IFERROR(VLOOKUP(J362,Аркуш4!H:M,5,FALSE),0)</f>
        <v>0</v>
      </c>
      <c r="AU362" s="215">
        <f t="shared" si="33"/>
        <v>4.1339999999999997E-3</v>
      </c>
      <c r="AV362" s="357">
        <f t="shared" si="9"/>
        <v>0</v>
      </c>
    </row>
    <row r="363" spans="1:48" ht="46.5" customHeight="1" outlineLevel="1" x14ac:dyDescent="0.2">
      <c r="A363" s="207"/>
      <c r="B363" s="208" t="s">
        <v>2804</v>
      </c>
      <c r="C363" s="211"/>
      <c r="D363" s="209">
        <f>VLOOKUP(J363,Аркуш4!Y:Z,2,FALSE)</f>
        <v>2</v>
      </c>
      <c r="E363" s="210">
        <f t="shared" si="0"/>
        <v>4.7999999999999996E-3</v>
      </c>
      <c r="F363" s="211"/>
      <c r="G363" s="211"/>
      <c r="H363" s="211" t="s">
        <v>2538</v>
      </c>
      <c r="I363" s="211"/>
      <c r="J363" s="213">
        <v>166911</v>
      </c>
      <c r="K363" s="213">
        <v>88</v>
      </c>
      <c r="L363" s="213">
        <v>199</v>
      </c>
      <c r="M363" s="232">
        <v>55981</v>
      </c>
      <c r="N363" s="211"/>
      <c r="O363" s="211" t="s">
        <v>3433</v>
      </c>
      <c r="P363" s="211"/>
      <c r="Q363" s="354">
        <f t="shared" si="1"/>
        <v>0</v>
      </c>
      <c r="R363" s="212">
        <f t="shared" si="2"/>
        <v>0</v>
      </c>
      <c r="S363" s="211"/>
      <c r="T363" s="211"/>
      <c r="U363" s="355"/>
      <c r="V363" s="211">
        <v>0</v>
      </c>
      <c r="W363" s="356"/>
      <c r="X363" s="214" t="s">
        <v>3564</v>
      </c>
      <c r="Y363" s="214" t="s">
        <v>3564</v>
      </c>
      <c r="Z363" s="214"/>
      <c r="AA363" s="215">
        <f>IFERROR(VLOOKUP(J363,Аркуш4!H:M,6,FALSE),0)</f>
        <v>0</v>
      </c>
      <c r="AB363" s="215" t="str">
        <f t="shared" si="37"/>
        <v/>
      </c>
      <c r="AC363" s="215">
        <v>2.3999999999999998E-3</v>
      </c>
      <c r="AD363" s="214"/>
      <c r="AE363" s="210">
        <f t="shared" si="4"/>
        <v>4.7999999999999996E-3</v>
      </c>
      <c r="AF363" s="324"/>
      <c r="AG363" s="325"/>
      <c r="AH363" s="304" t="e">
        <v>#DIV/0!</v>
      </c>
      <c r="AI363" s="348"/>
      <c r="AJ363" s="306">
        <f t="shared" si="7"/>
        <v>0</v>
      </c>
      <c r="AK363" s="215">
        <f>IFERROR(VLOOKUP(J363,Аркуш4!O:Q,2,FALSE),0)</f>
        <v>0</v>
      </c>
      <c r="AL363" s="215">
        <f>IFERROR(VLOOKUP(J363,Аркуш4!O:Q,3,FALSE),0)</f>
        <v>0</v>
      </c>
      <c r="AM363" s="349"/>
      <c r="AN363" s="349"/>
      <c r="AO363" s="350"/>
      <c r="AP363" s="351"/>
      <c r="AQ363" s="352"/>
      <c r="AR363" s="215">
        <f>IFERROR(VLOOKUP(J363,Аркуш4!H:M,3,FALSE),0)</f>
        <v>1</v>
      </c>
      <c r="AS363" s="215">
        <f>IFERROR(VLOOKUP(J363,Аркуш4!H:M,4,FALSE),0)</f>
        <v>0</v>
      </c>
      <c r="AT363" s="215">
        <f>IFERROR(VLOOKUP(J363,Аркуш4!H:M,5,FALSE),0)</f>
        <v>0</v>
      </c>
      <c r="AU363" s="215">
        <f t="shared" si="33"/>
        <v>2.3999999999999998E-3</v>
      </c>
      <c r="AV363" s="357">
        <f t="shared" si="9"/>
        <v>0</v>
      </c>
    </row>
    <row r="364" spans="1:48" ht="46.5" customHeight="1" outlineLevel="1" x14ac:dyDescent="0.2">
      <c r="A364" s="207"/>
      <c r="B364" s="208" t="s">
        <v>2805</v>
      </c>
      <c r="C364" s="211"/>
      <c r="D364" s="209">
        <f>VLOOKUP(J364,Аркуш4!Y:Z,2,FALSE)</f>
        <v>2</v>
      </c>
      <c r="E364" s="210">
        <f t="shared" si="0"/>
        <v>4.7999999999999996E-3</v>
      </c>
      <c r="F364" s="211"/>
      <c r="G364" s="211"/>
      <c r="H364" s="211" t="s">
        <v>2538</v>
      </c>
      <c r="I364" s="211" t="s">
        <v>2652</v>
      </c>
      <c r="J364" s="213">
        <v>166912</v>
      </c>
      <c r="K364" s="213">
        <v>88</v>
      </c>
      <c r="L364" s="213">
        <v>199</v>
      </c>
      <c r="M364" s="233">
        <v>55981</v>
      </c>
      <c r="N364" s="211"/>
      <c r="O364" s="211" t="s">
        <v>3433</v>
      </c>
      <c r="P364" s="211"/>
      <c r="Q364" s="354">
        <f t="shared" si="1"/>
        <v>0</v>
      </c>
      <c r="R364" s="212">
        <f t="shared" si="2"/>
        <v>0</v>
      </c>
      <c r="S364" s="211"/>
      <c r="T364" s="211"/>
      <c r="U364" s="355"/>
      <c r="V364" s="211">
        <v>0</v>
      </c>
      <c r="W364" s="356"/>
      <c r="X364" s="214" t="s">
        <v>3564</v>
      </c>
      <c r="Y364" s="214" t="s">
        <v>3564</v>
      </c>
      <c r="Z364" s="214"/>
      <c r="AA364" s="215">
        <f>IFERROR(VLOOKUP(J364,Аркуш4!H:M,6,FALSE),0)</f>
        <v>1</v>
      </c>
      <c r="AB364" s="215" t="str">
        <f t="shared" si="37"/>
        <v/>
      </c>
      <c r="AC364" s="215">
        <v>2.3999999999999998E-3</v>
      </c>
      <c r="AD364" s="214"/>
      <c r="AE364" s="210">
        <f t="shared" si="4"/>
        <v>4.7999999999999996E-3</v>
      </c>
      <c r="AF364" s="324"/>
      <c r="AG364" s="325"/>
      <c r="AH364" s="304" t="e">
        <v>#DIV/0!</v>
      </c>
      <c r="AI364" s="348"/>
      <c r="AJ364" s="306">
        <f t="shared" si="7"/>
        <v>0</v>
      </c>
      <c r="AK364" s="215">
        <f>IFERROR(VLOOKUP(J364,Аркуш4!O:Q,2,FALSE),0)</f>
        <v>0</v>
      </c>
      <c r="AL364" s="215">
        <f>IFERROR(VLOOKUP(J364,Аркуш4!O:Q,3,FALSE),0)</f>
        <v>0</v>
      </c>
      <c r="AM364" s="349"/>
      <c r="AN364" s="349"/>
      <c r="AO364" s="350"/>
      <c r="AP364" s="351"/>
      <c r="AQ364" s="352"/>
      <c r="AR364" s="215">
        <f>IFERROR(VLOOKUP(J364,Аркуш4!H:M,3,FALSE),0)</f>
        <v>1</v>
      </c>
      <c r="AS364" s="215">
        <f>IFERROR(VLOOKUP(J364,Аркуш4!H:M,4,FALSE),0)</f>
        <v>0</v>
      </c>
      <c r="AT364" s="215">
        <f>IFERROR(VLOOKUP(J364,Аркуш4!H:M,5,FALSE),0)</f>
        <v>0</v>
      </c>
      <c r="AU364" s="215">
        <f t="shared" si="33"/>
        <v>2.3999999999999998E-3</v>
      </c>
      <c r="AV364" s="357">
        <f t="shared" si="9"/>
        <v>2.3999999999999998E-3</v>
      </c>
    </row>
    <row r="365" spans="1:48" ht="46.5" customHeight="1" outlineLevel="1" x14ac:dyDescent="0.2">
      <c r="A365" s="207"/>
      <c r="B365" s="208" t="s">
        <v>2806</v>
      </c>
      <c r="C365" s="211"/>
      <c r="D365" s="209">
        <f>VLOOKUP(J365,Аркуш4!Y:Z,2,FALSE)</f>
        <v>4</v>
      </c>
      <c r="E365" s="210">
        <f t="shared" si="0"/>
        <v>9.1199999999999996E-3</v>
      </c>
      <c r="F365" s="211"/>
      <c r="G365" s="211"/>
      <c r="H365" s="211" t="s">
        <v>2538</v>
      </c>
      <c r="I365" s="211" t="s">
        <v>2807</v>
      </c>
      <c r="J365" s="213">
        <v>166925</v>
      </c>
      <c r="K365" s="213">
        <v>35</v>
      </c>
      <c r="L365" s="213">
        <v>141</v>
      </c>
      <c r="M365" s="237">
        <v>58836</v>
      </c>
      <c r="N365" s="211"/>
      <c r="O365" s="211" t="s">
        <v>3433</v>
      </c>
      <c r="P365" s="211"/>
      <c r="Q365" s="354">
        <f t="shared" si="1"/>
        <v>0</v>
      </c>
      <c r="R365" s="212">
        <f t="shared" si="2"/>
        <v>0</v>
      </c>
      <c r="S365" s="211"/>
      <c r="T365" s="211"/>
      <c r="U365" s="355"/>
      <c r="V365" s="211">
        <v>0</v>
      </c>
      <c r="W365" s="356"/>
      <c r="X365" s="214" t="s">
        <v>3564</v>
      </c>
      <c r="Y365" s="214" t="s">
        <v>3564</v>
      </c>
      <c r="Z365" s="214"/>
      <c r="AA365" s="215">
        <f>IFERROR(VLOOKUP(J365,Аркуш4!H:M,6,FALSE),0)</f>
        <v>6</v>
      </c>
      <c r="AB365" s="215" t="str">
        <f t="shared" si="37"/>
        <v/>
      </c>
      <c r="AC365" s="215">
        <v>2.2799999999999999E-3</v>
      </c>
      <c r="AD365" s="214"/>
      <c r="AE365" s="210">
        <f t="shared" si="4"/>
        <v>9.1199999999999996E-3</v>
      </c>
      <c r="AF365" s="324"/>
      <c r="AG365" s="325"/>
      <c r="AH365" s="304" t="e">
        <v>#DIV/0!</v>
      </c>
      <c r="AI365" s="348"/>
      <c r="AJ365" s="306">
        <f t="shared" si="7"/>
        <v>0</v>
      </c>
      <c r="AK365" s="215">
        <f>IFERROR(VLOOKUP(J365,Аркуш4!O:Q,2,FALSE),0)</f>
        <v>0</v>
      </c>
      <c r="AL365" s="215">
        <f>IFERROR(VLOOKUP(J365,Аркуш4!O:Q,3,FALSE),0)</f>
        <v>0</v>
      </c>
      <c r="AM365" s="349"/>
      <c r="AN365" s="349"/>
      <c r="AO365" s="350"/>
      <c r="AP365" s="351"/>
      <c r="AQ365" s="352"/>
      <c r="AR365" s="215">
        <f>IFERROR(VLOOKUP(J365,Аркуш4!H:M,3,FALSE),0)</f>
        <v>2</v>
      </c>
      <c r="AS365" s="215">
        <f>IFERROR(VLOOKUP(J365,Аркуш4!H:M,4,FALSE),0)</f>
        <v>2</v>
      </c>
      <c r="AT365" s="215">
        <f>IFERROR(VLOOKUP(J365,Аркуш4!H:M,5,FALSE),0)</f>
        <v>5</v>
      </c>
      <c r="AU365" s="215">
        <f t="shared" si="33"/>
        <v>2.052E-2</v>
      </c>
      <c r="AV365" s="357">
        <f t="shared" si="9"/>
        <v>1.3679999999999999E-2</v>
      </c>
    </row>
    <row r="366" spans="1:48" ht="46.5" customHeight="1" outlineLevel="1" x14ac:dyDescent="0.2">
      <c r="A366" s="207"/>
      <c r="B366" s="208" t="s">
        <v>2808</v>
      </c>
      <c r="C366" s="211"/>
      <c r="D366" s="209">
        <f>VLOOKUP(J366,Аркуш4!Y:Z,2,FALSE)</f>
        <v>15</v>
      </c>
      <c r="E366" s="210">
        <f t="shared" si="0"/>
        <v>4.8300000000000003E-2</v>
      </c>
      <c r="F366" s="211"/>
      <c r="G366" s="211"/>
      <c r="H366" s="211" t="s">
        <v>2546</v>
      </c>
      <c r="I366" s="211" t="s">
        <v>2809</v>
      </c>
      <c r="J366" s="213">
        <v>166934</v>
      </c>
      <c r="K366" s="213">
        <v>86</v>
      </c>
      <c r="L366" s="213">
        <v>180</v>
      </c>
      <c r="M366" s="238">
        <v>58890</v>
      </c>
      <c r="N366" s="211"/>
      <c r="O366" s="211" t="s">
        <v>3433</v>
      </c>
      <c r="P366" s="211"/>
      <c r="Q366" s="354">
        <f t="shared" si="1"/>
        <v>0</v>
      </c>
      <c r="R366" s="212">
        <f t="shared" si="2"/>
        <v>0</v>
      </c>
      <c r="S366" s="211"/>
      <c r="T366" s="211"/>
      <c r="U366" s="355"/>
      <c r="V366" s="211">
        <v>0</v>
      </c>
      <c r="W366" s="356"/>
      <c r="X366" s="214" t="s">
        <v>3564</v>
      </c>
      <c r="Y366" s="214" t="s">
        <v>3564</v>
      </c>
      <c r="Z366" s="214"/>
      <c r="AA366" s="215">
        <f>IFERROR(VLOOKUP(J366,Аркуш4!H:M,6,FALSE),0)</f>
        <v>0</v>
      </c>
      <c r="AB366" s="215" t="str">
        <f t="shared" si="37"/>
        <v/>
      </c>
      <c r="AC366" s="215">
        <v>3.2200000000000002E-3</v>
      </c>
      <c r="AD366" s="214"/>
      <c r="AE366" s="210">
        <f t="shared" si="4"/>
        <v>4.8300000000000003E-2</v>
      </c>
      <c r="AF366" s="324"/>
      <c r="AG366" s="325"/>
      <c r="AH366" s="304" t="e">
        <v>#DIV/0!</v>
      </c>
      <c r="AI366" s="348"/>
      <c r="AJ366" s="306">
        <f t="shared" si="7"/>
        <v>0</v>
      </c>
      <c r="AK366" s="215">
        <f>IFERROR(VLOOKUP(J366,Аркуш4!O:Q,2,FALSE),0)</f>
        <v>0</v>
      </c>
      <c r="AL366" s="215">
        <f>IFERROR(VLOOKUP(J366,Аркуш4!O:Q,3,FALSE),0)</f>
        <v>0</v>
      </c>
      <c r="AM366" s="349"/>
      <c r="AN366" s="349"/>
      <c r="AO366" s="350"/>
      <c r="AP366" s="351"/>
      <c r="AQ366" s="352"/>
      <c r="AR366" s="215">
        <f>IFERROR(VLOOKUP(J366,Аркуш4!H:M,3,FALSE),0)</f>
        <v>0</v>
      </c>
      <c r="AS366" s="215">
        <f>IFERROR(VLOOKUP(J366,Аркуш4!H:M,4,FALSE),0)</f>
        <v>0</v>
      </c>
      <c r="AT366" s="215">
        <f>IFERROR(VLOOKUP(J366,Аркуш4!H:M,5,FALSE),0)</f>
        <v>2</v>
      </c>
      <c r="AU366" s="215">
        <f t="shared" si="33"/>
        <v>6.4400000000000004E-3</v>
      </c>
      <c r="AV366" s="357">
        <f t="shared" si="9"/>
        <v>0</v>
      </c>
    </row>
    <row r="367" spans="1:48" ht="46.5" customHeight="1" outlineLevel="1" x14ac:dyDescent="0.2">
      <c r="A367" s="207"/>
      <c r="B367" s="208" t="s">
        <v>2810</v>
      </c>
      <c r="C367" s="211"/>
      <c r="D367" s="209">
        <f>VLOOKUP(J367,Аркуш4!Y:Z,2,FALSE)</f>
        <v>36</v>
      </c>
      <c r="E367" s="210">
        <f t="shared" si="0"/>
        <v>0.127305</v>
      </c>
      <c r="F367" s="211"/>
      <c r="G367" s="211"/>
      <c r="H367" s="211" t="s">
        <v>2538</v>
      </c>
      <c r="I367" s="211" t="s">
        <v>2811</v>
      </c>
      <c r="J367" s="213">
        <v>166937</v>
      </c>
      <c r="K367" s="213">
        <v>35</v>
      </c>
      <c r="L367" s="213">
        <v>89</v>
      </c>
      <c r="M367" s="238">
        <v>58802</v>
      </c>
      <c r="N367" s="211"/>
      <c r="O367" s="211" t="s">
        <v>3433</v>
      </c>
      <c r="P367" s="211"/>
      <c r="Q367" s="354">
        <f t="shared" si="1"/>
        <v>0</v>
      </c>
      <c r="R367" s="212">
        <f t="shared" si="2"/>
        <v>0</v>
      </c>
      <c r="S367" s="211"/>
      <c r="T367" s="211"/>
      <c r="U367" s="355"/>
      <c r="V367" s="211">
        <v>0</v>
      </c>
      <c r="W367" s="356"/>
      <c r="X367" s="214" t="s">
        <v>3564</v>
      </c>
      <c r="Y367" s="214" t="s">
        <v>3564</v>
      </c>
      <c r="Z367" s="214"/>
      <c r="AA367" s="215">
        <f>IFERROR(VLOOKUP(J367,Аркуш4!H:M,6,FALSE),0)</f>
        <v>10</v>
      </c>
      <c r="AB367" s="215" t="str">
        <f t="shared" si="37"/>
        <v/>
      </c>
      <c r="AC367" s="215">
        <v>3.5362499999999999E-3</v>
      </c>
      <c r="AD367" s="214"/>
      <c r="AE367" s="210">
        <f t="shared" si="4"/>
        <v>0.127305</v>
      </c>
      <c r="AF367" s="324"/>
      <c r="AG367" s="325"/>
      <c r="AH367" s="304" t="e">
        <v>#DIV/0!</v>
      </c>
      <c r="AI367" s="348"/>
      <c r="AJ367" s="306">
        <f t="shared" si="7"/>
        <v>0</v>
      </c>
      <c r="AK367" s="215">
        <f>IFERROR(VLOOKUP(J367,Аркуш4!O:Q,2,FALSE),0)</f>
        <v>0</v>
      </c>
      <c r="AL367" s="215">
        <f>IFERROR(VLOOKUP(J367,Аркуш4!O:Q,3,FALSE),0)</f>
        <v>0</v>
      </c>
      <c r="AM367" s="349"/>
      <c r="AN367" s="349"/>
      <c r="AO367" s="350"/>
      <c r="AP367" s="351"/>
      <c r="AQ367" s="352"/>
      <c r="AR367" s="215">
        <f>IFERROR(VLOOKUP(J367,Аркуш4!H:M,3,FALSE),0)</f>
        <v>1</v>
      </c>
      <c r="AS367" s="215">
        <f>IFERROR(VLOOKUP(J367,Аркуш4!H:M,4,FALSE),0)</f>
        <v>0</v>
      </c>
      <c r="AT367" s="215">
        <f>IFERROR(VLOOKUP(J367,Аркуш4!H:M,5,FALSE),0)</f>
        <v>5</v>
      </c>
      <c r="AU367" s="215">
        <f t="shared" si="33"/>
        <v>2.12175E-2</v>
      </c>
      <c r="AV367" s="357">
        <f t="shared" si="9"/>
        <v>3.5362499999999998E-2</v>
      </c>
    </row>
    <row r="368" spans="1:48" ht="46.5" customHeight="1" outlineLevel="1" x14ac:dyDescent="0.2">
      <c r="A368" s="207"/>
      <c r="B368" s="208" t="s">
        <v>2812</v>
      </c>
      <c r="C368" s="211"/>
      <c r="D368" s="209">
        <f>VLOOKUP(J368,Аркуш4!Y:Z,2,FALSE)</f>
        <v>8</v>
      </c>
      <c r="E368" s="210">
        <f t="shared" si="0"/>
        <v>2.3E-2</v>
      </c>
      <c r="F368" s="211"/>
      <c r="G368" s="211"/>
      <c r="H368" s="211" t="s">
        <v>2546</v>
      </c>
      <c r="I368" s="211" t="s">
        <v>2813</v>
      </c>
      <c r="J368" s="213">
        <v>166957</v>
      </c>
      <c r="K368" s="213">
        <v>46</v>
      </c>
      <c r="L368" s="213">
        <v>104</v>
      </c>
      <c r="M368" s="238">
        <v>59895</v>
      </c>
      <c r="N368" s="211"/>
      <c r="O368" s="211" t="s">
        <v>3433</v>
      </c>
      <c r="P368" s="211"/>
      <c r="Q368" s="354">
        <f t="shared" si="1"/>
        <v>0</v>
      </c>
      <c r="R368" s="212">
        <f t="shared" si="2"/>
        <v>0</v>
      </c>
      <c r="S368" s="211"/>
      <c r="T368" s="211"/>
      <c r="U368" s="355"/>
      <c r="V368" s="211">
        <v>0</v>
      </c>
      <c r="W368" s="356"/>
      <c r="X368" s="214" t="s">
        <v>3564</v>
      </c>
      <c r="Y368" s="214" t="s">
        <v>3564</v>
      </c>
      <c r="Z368" s="214"/>
      <c r="AA368" s="215">
        <f>IFERROR(VLOOKUP(J368,Аркуш4!H:M,6,FALSE),0)</f>
        <v>1</v>
      </c>
      <c r="AB368" s="215" t="str">
        <f t="shared" si="37"/>
        <v/>
      </c>
      <c r="AC368" s="215">
        <v>2.875E-3</v>
      </c>
      <c r="AD368" s="214"/>
      <c r="AE368" s="210">
        <f t="shared" si="4"/>
        <v>2.3E-2</v>
      </c>
      <c r="AF368" s="324"/>
      <c r="AG368" s="325"/>
      <c r="AH368" s="304" t="e">
        <v>#DIV/0!</v>
      </c>
      <c r="AI368" s="348"/>
      <c r="AJ368" s="306">
        <f t="shared" si="7"/>
        <v>0</v>
      </c>
      <c r="AK368" s="215">
        <f>IFERROR(VLOOKUP(J368,Аркуш4!O:Q,2,FALSE),0)</f>
        <v>0</v>
      </c>
      <c r="AL368" s="215">
        <f>IFERROR(VLOOKUP(J368,Аркуш4!O:Q,3,FALSE),0)</f>
        <v>0</v>
      </c>
      <c r="AM368" s="349"/>
      <c r="AN368" s="349"/>
      <c r="AO368" s="350"/>
      <c r="AP368" s="351"/>
      <c r="AQ368" s="352"/>
      <c r="AR368" s="215">
        <f>IFERROR(VLOOKUP(J368,Аркуш4!H:M,3,FALSE),0)</f>
        <v>1</v>
      </c>
      <c r="AS368" s="215">
        <f>IFERROR(VLOOKUP(J368,Аркуш4!H:M,4,FALSE),0)</f>
        <v>0</v>
      </c>
      <c r="AT368" s="215">
        <f>IFERROR(VLOOKUP(J368,Аркуш4!H:M,5,FALSE),0)</f>
        <v>0</v>
      </c>
      <c r="AU368" s="215">
        <f t="shared" si="33"/>
        <v>2.875E-3</v>
      </c>
      <c r="AV368" s="357">
        <f t="shared" si="9"/>
        <v>2.875E-3</v>
      </c>
    </row>
    <row r="369" spans="1:48" ht="46.5" customHeight="1" outlineLevel="1" x14ac:dyDescent="0.2">
      <c r="A369" s="207"/>
      <c r="B369" s="208" t="s">
        <v>2814</v>
      </c>
      <c r="C369" s="211"/>
      <c r="D369" s="209">
        <f>VLOOKUP(J369,Аркуш4!Y:Z,2,FALSE)</f>
        <v>3</v>
      </c>
      <c r="E369" s="210">
        <f t="shared" si="0"/>
        <v>5.9962499999999998E-3</v>
      </c>
      <c r="F369" s="211"/>
      <c r="G369" s="211"/>
      <c r="H369" s="211" t="s">
        <v>2546</v>
      </c>
      <c r="I369" s="211" t="s">
        <v>2815</v>
      </c>
      <c r="J369" s="213">
        <v>166982</v>
      </c>
      <c r="K369" s="213">
        <v>296</v>
      </c>
      <c r="L369" s="213">
        <v>223</v>
      </c>
      <c r="M369" s="213">
        <v>57520</v>
      </c>
      <c r="N369" s="211"/>
      <c r="O369" s="211" t="s">
        <v>3433</v>
      </c>
      <c r="P369" s="211"/>
      <c r="Q369" s="354">
        <f t="shared" si="1"/>
        <v>0</v>
      </c>
      <c r="R369" s="212">
        <f t="shared" si="2"/>
        <v>0</v>
      </c>
      <c r="S369" s="211"/>
      <c r="T369" s="211"/>
      <c r="U369" s="355"/>
      <c r="V369" s="211">
        <v>1</v>
      </c>
      <c r="W369" s="356"/>
      <c r="X369" s="214" t="s">
        <v>3564</v>
      </c>
      <c r="Y369" s="214" t="s">
        <v>3564</v>
      </c>
      <c r="Z369" s="214"/>
      <c r="AA369" s="215">
        <f>IFERROR(VLOOKUP(J369,Аркуш4!H:M,6,FALSE),0)</f>
        <v>3</v>
      </c>
      <c r="AB369" s="215" t="str">
        <f t="shared" si="37"/>
        <v/>
      </c>
      <c r="AC369" s="215">
        <v>1.9987500000000001E-3</v>
      </c>
      <c r="AD369" s="214"/>
      <c r="AE369" s="210">
        <f t="shared" si="4"/>
        <v>5.9962499999999998E-3</v>
      </c>
      <c r="AF369" s="324"/>
      <c r="AG369" s="325"/>
      <c r="AH369" s="304" t="e">
        <v>#DIV/0!</v>
      </c>
      <c r="AI369" s="348"/>
      <c r="AJ369" s="306">
        <f t="shared" si="7"/>
        <v>0</v>
      </c>
      <c r="AK369" s="215">
        <f>IFERROR(VLOOKUP(J369,Аркуш4!O:Q,2,FALSE),0)</f>
        <v>0</v>
      </c>
      <c r="AL369" s="215">
        <f>IFERROR(VLOOKUP(J369,Аркуш4!O:Q,3,FALSE),0)</f>
        <v>1</v>
      </c>
      <c r="AM369" s="349"/>
      <c r="AN369" s="349"/>
      <c r="AO369" s="350"/>
      <c r="AP369" s="351"/>
      <c r="AQ369" s="352"/>
      <c r="AR369" s="215">
        <f>IFERROR(VLOOKUP(J369,Аркуш4!H:M,3,FALSE),0)</f>
        <v>0</v>
      </c>
      <c r="AS369" s="215">
        <f>IFERROR(VLOOKUP(J369,Аркуш4!H:M,4,FALSE),0)</f>
        <v>0</v>
      </c>
      <c r="AT369" s="215">
        <f>IFERROR(VLOOKUP(J369,Аркуш4!H:M,5,FALSE),0)</f>
        <v>1</v>
      </c>
      <c r="AU369" s="215">
        <f t="shared" si="33"/>
        <v>1.9987500000000001E-3</v>
      </c>
      <c r="AV369" s="357">
        <f t="shared" si="9"/>
        <v>5.9962499999999998E-3</v>
      </c>
    </row>
    <row r="370" spans="1:48" ht="46.5" customHeight="1" outlineLevel="1" x14ac:dyDescent="0.2">
      <c r="A370" s="207"/>
      <c r="B370" s="208" t="s">
        <v>2816</v>
      </c>
      <c r="C370" s="211"/>
      <c r="D370" s="209">
        <f>VLOOKUP(J370,Аркуш4!Y:Z,2,FALSE)</f>
        <v>4</v>
      </c>
      <c r="E370" s="210">
        <f t="shared" si="0"/>
        <v>7.4663999999999994E-2</v>
      </c>
      <c r="F370" s="211"/>
      <c r="G370" s="211"/>
      <c r="H370" s="211" t="s">
        <v>2546</v>
      </c>
      <c r="I370" s="211" t="s">
        <v>2817</v>
      </c>
      <c r="J370" s="213">
        <v>166999</v>
      </c>
      <c r="K370" s="213">
        <v>54</v>
      </c>
      <c r="L370" s="213">
        <v>349</v>
      </c>
      <c r="M370" s="213">
        <v>58821</v>
      </c>
      <c r="N370" s="211"/>
      <c r="O370" s="211" t="s">
        <v>3433</v>
      </c>
      <c r="P370" s="211"/>
      <c r="Q370" s="354">
        <f t="shared" si="1"/>
        <v>0</v>
      </c>
      <c r="R370" s="212">
        <f t="shared" si="2"/>
        <v>0</v>
      </c>
      <c r="S370" s="211"/>
      <c r="T370" s="211"/>
      <c r="U370" s="355"/>
      <c r="V370" s="211">
        <v>0</v>
      </c>
      <c r="W370" s="356"/>
      <c r="X370" s="214" t="s">
        <v>3564</v>
      </c>
      <c r="Y370" s="214" t="s">
        <v>3564</v>
      </c>
      <c r="Z370" s="214"/>
      <c r="AA370" s="215">
        <f>IFERROR(VLOOKUP(J370,Аркуш4!H:M,6,FALSE),0)</f>
        <v>5</v>
      </c>
      <c r="AB370" s="215" t="str">
        <f t="shared" si="37"/>
        <v/>
      </c>
      <c r="AC370" s="215">
        <v>1.8665999999999999E-2</v>
      </c>
      <c r="AD370" s="214"/>
      <c r="AE370" s="210">
        <f t="shared" si="4"/>
        <v>7.4663999999999994E-2</v>
      </c>
      <c r="AF370" s="324"/>
      <c r="AG370" s="325"/>
      <c r="AH370" s="304" t="e">
        <v>#DIV/0!</v>
      </c>
      <c r="AI370" s="348"/>
      <c r="AJ370" s="306">
        <f t="shared" si="7"/>
        <v>0</v>
      </c>
      <c r="AK370" s="215">
        <f>IFERROR(VLOOKUP(J370,Аркуш4!O:Q,2,FALSE),0)</f>
        <v>0</v>
      </c>
      <c r="AL370" s="215">
        <f>IFERROR(VLOOKUP(J370,Аркуш4!O:Q,3,FALSE),0)</f>
        <v>0</v>
      </c>
      <c r="AM370" s="349"/>
      <c r="AN370" s="349"/>
      <c r="AO370" s="350"/>
      <c r="AP370" s="351"/>
      <c r="AQ370" s="352"/>
      <c r="AR370" s="215">
        <f>IFERROR(VLOOKUP(J370,Аркуш4!H:M,3,FALSE),0)</f>
        <v>0</v>
      </c>
      <c r="AS370" s="215">
        <f>IFERROR(VLOOKUP(J370,Аркуш4!H:M,4,FALSE),0)</f>
        <v>0</v>
      </c>
      <c r="AT370" s="215">
        <f>IFERROR(VLOOKUP(J370,Аркуш4!H:M,5,FALSE),0)</f>
        <v>0</v>
      </c>
      <c r="AU370" s="215">
        <f t="shared" si="33"/>
        <v>0</v>
      </c>
      <c r="AV370" s="357">
        <f t="shared" si="9"/>
        <v>9.3329999999999996E-2</v>
      </c>
    </row>
    <row r="371" spans="1:48" ht="46.5" customHeight="1" outlineLevel="1" x14ac:dyDescent="0.2">
      <c r="A371" s="207"/>
      <c r="B371" s="208" t="s">
        <v>2818</v>
      </c>
      <c r="C371" s="211"/>
      <c r="D371" s="209">
        <f>VLOOKUP(J371,Аркуш4!Y:Z,2,FALSE)</f>
        <v>6</v>
      </c>
      <c r="E371" s="210">
        <f t="shared" si="0"/>
        <v>8.4629999999999997E-2</v>
      </c>
      <c r="F371" s="211"/>
      <c r="G371" s="211"/>
      <c r="H371" s="211" t="s">
        <v>2546</v>
      </c>
      <c r="I371" s="211" t="s">
        <v>2705</v>
      </c>
      <c r="J371" s="213">
        <v>173686</v>
      </c>
      <c r="K371" s="213">
        <v>23</v>
      </c>
      <c r="L371" s="213">
        <v>303</v>
      </c>
      <c r="M371" s="216">
        <v>67922</v>
      </c>
      <c r="N371" s="211"/>
      <c r="O371" s="211" t="s">
        <v>3433</v>
      </c>
      <c r="P371" s="211"/>
      <c r="Q371" s="354">
        <f t="shared" si="1"/>
        <v>0</v>
      </c>
      <c r="R371" s="212">
        <f t="shared" si="2"/>
        <v>0</v>
      </c>
      <c r="S371" s="211"/>
      <c r="T371" s="211"/>
      <c r="U371" s="355"/>
      <c r="V371" s="211">
        <v>0</v>
      </c>
      <c r="W371" s="356"/>
      <c r="X371" s="214" t="s">
        <v>3564</v>
      </c>
      <c r="Y371" s="214" t="s">
        <v>3564</v>
      </c>
      <c r="Z371" s="214"/>
      <c r="AA371" s="215">
        <f>IFERROR(VLOOKUP(J371,Аркуш4!H:M,6,FALSE),0)</f>
        <v>0</v>
      </c>
      <c r="AB371" s="215" t="str">
        <f t="shared" si="37"/>
        <v/>
      </c>
      <c r="AC371" s="215">
        <v>1.4104999999999999E-2</v>
      </c>
      <c r="AD371" s="214"/>
      <c r="AE371" s="210">
        <f t="shared" si="4"/>
        <v>8.4629999999999997E-2</v>
      </c>
      <c r="AF371" s="324"/>
      <c r="AG371" s="325"/>
      <c r="AH371" s="304" t="e">
        <v>#DIV/0!</v>
      </c>
      <c r="AI371" s="348"/>
      <c r="AJ371" s="306">
        <f t="shared" si="7"/>
        <v>0</v>
      </c>
      <c r="AK371" s="215">
        <f>IFERROR(VLOOKUP(J371,Аркуш4!O:Q,2,FALSE),0)</f>
        <v>0</v>
      </c>
      <c r="AL371" s="215">
        <f>IFERROR(VLOOKUP(J371,Аркуш4!O:Q,3,FALSE),0)</f>
        <v>0</v>
      </c>
      <c r="AM371" s="349"/>
      <c r="AN371" s="349"/>
      <c r="AO371" s="350"/>
      <c r="AP371" s="351"/>
      <c r="AQ371" s="352"/>
      <c r="AR371" s="215">
        <f>IFERROR(VLOOKUP(J371,Аркуш4!H:M,3,FALSE),0)</f>
        <v>0</v>
      </c>
      <c r="AS371" s="215">
        <f>IFERROR(VLOOKUP(J371,Аркуш4!H:M,4,FALSE),0)</f>
        <v>0</v>
      </c>
      <c r="AT371" s="215">
        <f>IFERROR(VLOOKUP(J371,Аркуш4!H:M,5,FALSE),0)</f>
        <v>0</v>
      </c>
      <c r="AU371" s="215">
        <f t="shared" si="33"/>
        <v>0</v>
      </c>
      <c r="AV371" s="357">
        <f t="shared" si="9"/>
        <v>0</v>
      </c>
    </row>
    <row r="372" spans="1:48" ht="46.5" customHeight="1" outlineLevel="1" x14ac:dyDescent="0.2">
      <c r="A372" s="207"/>
      <c r="B372" s="208" t="s">
        <v>2819</v>
      </c>
      <c r="C372" s="211"/>
      <c r="D372" s="209">
        <f>VLOOKUP(J372,Аркуш4!Y:Z,2,FALSE)</f>
        <v>5</v>
      </c>
      <c r="E372" s="210">
        <f t="shared" si="0"/>
        <v>0</v>
      </c>
      <c r="F372" s="211"/>
      <c r="G372" s="211"/>
      <c r="H372" s="211" t="s">
        <v>2546</v>
      </c>
      <c r="I372" s="211" t="s">
        <v>2820</v>
      </c>
      <c r="J372" s="213">
        <v>173700</v>
      </c>
      <c r="K372" s="213">
        <v>383</v>
      </c>
      <c r="L372" s="213">
        <v>197</v>
      </c>
      <c r="M372" s="213">
        <v>44601</v>
      </c>
      <c r="N372" s="211"/>
      <c r="O372" s="211" t="s">
        <v>3433</v>
      </c>
      <c r="P372" s="211"/>
      <c r="Q372" s="354">
        <f t="shared" si="1"/>
        <v>0</v>
      </c>
      <c r="R372" s="212">
        <f t="shared" si="2"/>
        <v>0</v>
      </c>
      <c r="S372" s="211"/>
      <c r="T372" s="211"/>
      <c r="U372" s="355"/>
      <c r="V372" s="211">
        <v>0</v>
      </c>
      <c r="W372" s="356"/>
      <c r="X372" s="214" t="s">
        <v>3564</v>
      </c>
      <c r="Y372" s="214" t="s">
        <v>3564</v>
      </c>
      <c r="Z372" s="214"/>
      <c r="AA372" s="215">
        <f>IFERROR(VLOOKUP(J372,Аркуш4!H:M,6,FALSE),0)</f>
        <v>0</v>
      </c>
      <c r="AB372" s="215" t="str">
        <f t="shared" si="37"/>
        <v/>
      </c>
      <c r="AC372" s="215"/>
      <c r="AD372" s="214"/>
      <c r="AE372" s="210">
        <f t="shared" si="4"/>
        <v>0</v>
      </c>
      <c r="AF372" s="324"/>
      <c r="AG372" s="325"/>
      <c r="AH372" s="304" t="e">
        <v>#DIV/0!</v>
      </c>
      <c r="AI372" s="348"/>
      <c r="AJ372" s="306">
        <f t="shared" si="7"/>
        <v>0</v>
      </c>
      <c r="AK372" s="215">
        <f>IFERROR(VLOOKUP(J372,Аркуш4!O:Q,2,FALSE),0)</f>
        <v>0</v>
      </c>
      <c r="AL372" s="215">
        <f>IFERROR(VLOOKUP(J372,Аркуш4!O:Q,3,FALSE),0)</f>
        <v>0</v>
      </c>
      <c r="AM372" s="349"/>
      <c r="AN372" s="349"/>
      <c r="AO372" s="350"/>
      <c r="AP372" s="351"/>
      <c r="AQ372" s="352"/>
      <c r="AR372" s="215">
        <f>IFERROR(VLOOKUP(J372,Аркуш4!H:M,3,FALSE),0)</f>
        <v>0</v>
      </c>
      <c r="AS372" s="215">
        <f>IFERROR(VLOOKUP(J372,Аркуш4!H:M,4,FALSE),0)</f>
        <v>0</v>
      </c>
      <c r="AT372" s="215">
        <f>IFERROR(VLOOKUP(J372,Аркуш4!H:M,5,FALSE),0)</f>
        <v>0</v>
      </c>
      <c r="AU372" s="215">
        <f t="shared" si="33"/>
        <v>0</v>
      </c>
      <c r="AV372" s="357">
        <f t="shared" si="9"/>
        <v>0</v>
      </c>
    </row>
    <row r="373" spans="1:48" ht="46.5" customHeight="1" outlineLevel="1" x14ac:dyDescent="0.2">
      <c r="A373" s="207"/>
      <c r="B373" s="208" t="s">
        <v>2821</v>
      </c>
      <c r="C373" s="211"/>
      <c r="D373" s="209">
        <f>VLOOKUP(J373,Аркуш4!Y:Z,2,FALSE)</f>
        <v>155</v>
      </c>
      <c r="E373" s="210">
        <f t="shared" si="0"/>
        <v>0.44175000000000003</v>
      </c>
      <c r="F373" s="211" t="s">
        <v>2624</v>
      </c>
      <c r="G373" s="211"/>
      <c r="H373" s="211" t="s">
        <v>2546</v>
      </c>
      <c r="I373" s="211" t="s">
        <v>2822</v>
      </c>
      <c r="J373" s="213">
        <v>173757</v>
      </c>
      <c r="K373" s="213">
        <v>137</v>
      </c>
      <c r="L373" s="213">
        <v>98</v>
      </c>
      <c r="M373" s="213">
        <v>33001</v>
      </c>
      <c r="N373" s="211"/>
      <c r="O373" s="211" t="s">
        <v>3433</v>
      </c>
      <c r="P373" s="211"/>
      <c r="Q373" s="354">
        <f t="shared" si="1"/>
        <v>0</v>
      </c>
      <c r="R373" s="212">
        <f t="shared" si="2"/>
        <v>0</v>
      </c>
      <c r="S373" s="211"/>
      <c r="T373" s="211"/>
      <c r="U373" s="355"/>
      <c r="V373" s="211">
        <v>14</v>
      </c>
      <c r="W373" s="356"/>
      <c r="X373" s="214" t="s">
        <v>3564</v>
      </c>
      <c r="Y373" s="214" t="s">
        <v>3564</v>
      </c>
      <c r="Z373" s="214"/>
      <c r="AA373" s="215">
        <f>IFERROR(VLOOKUP(J373,Аркуш4!H:M,6,FALSE),0)</f>
        <v>10</v>
      </c>
      <c r="AB373" s="215" t="str">
        <f t="shared" si="37"/>
        <v/>
      </c>
      <c r="AC373" s="215">
        <v>2.8500000000000001E-3</v>
      </c>
      <c r="AD373" s="214"/>
      <c r="AE373" s="210">
        <f t="shared" si="4"/>
        <v>0.44175000000000003</v>
      </c>
      <c r="AF373" s="324"/>
      <c r="AG373" s="325"/>
      <c r="AH373" s="304" t="e">
        <v>#DIV/0!</v>
      </c>
      <c r="AI373" s="348"/>
      <c r="AJ373" s="306">
        <f t="shared" si="7"/>
        <v>0</v>
      </c>
      <c r="AK373" s="215">
        <f>IFERROR(VLOOKUP(J373,Аркуш4!O:Q,2,FALSE),0)</f>
        <v>9</v>
      </c>
      <c r="AL373" s="215">
        <f>IFERROR(VLOOKUP(J373,Аркуш4!O:Q,3,FALSE),0)</f>
        <v>5</v>
      </c>
      <c r="AM373" s="349"/>
      <c r="AN373" s="349"/>
      <c r="AO373" s="350"/>
      <c r="AP373" s="351"/>
      <c r="AQ373" s="352"/>
      <c r="AR373" s="215">
        <f>IFERROR(VLOOKUP(J373,Аркуш4!H:M,3,FALSE),0)</f>
        <v>3</v>
      </c>
      <c r="AS373" s="215">
        <f>IFERROR(VLOOKUP(J373,Аркуш4!H:M,4,FALSE),0)</f>
        <v>1</v>
      </c>
      <c r="AT373" s="215">
        <f>IFERROR(VLOOKUP(J373,Аркуш4!H:M,5,FALSE),0)</f>
        <v>3</v>
      </c>
      <c r="AU373" s="215">
        <f t="shared" si="33"/>
        <v>4.5600000000000002E-2</v>
      </c>
      <c r="AV373" s="357">
        <f t="shared" si="9"/>
        <v>2.8500000000000001E-2</v>
      </c>
    </row>
    <row r="374" spans="1:48" ht="46.5" customHeight="1" outlineLevel="1" x14ac:dyDescent="0.2">
      <c r="A374" s="207"/>
      <c r="B374" s="208" t="s">
        <v>2823</v>
      </c>
      <c r="C374" s="211"/>
      <c r="D374" s="209">
        <f>VLOOKUP(J374,Аркуш4!Y:Z,2,FALSE)</f>
        <v>761</v>
      </c>
      <c r="E374" s="210">
        <f t="shared" si="0"/>
        <v>3.0204090000000003</v>
      </c>
      <c r="F374" s="211"/>
      <c r="G374" s="211"/>
      <c r="H374" s="211" t="s">
        <v>2538</v>
      </c>
      <c r="I374" s="211" t="s">
        <v>2824</v>
      </c>
      <c r="J374" s="213">
        <v>173961</v>
      </c>
      <c r="K374" s="213">
        <v>126</v>
      </c>
      <c r="L374" s="213">
        <v>167</v>
      </c>
      <c r="M374" s="213">
        <v>28911</v>
      </c>
      <c r="N374" s="211"/>
      <c r="O374" s="211" t="s">
        <v>3433</v>
      </c>
      <c r="P374" s="211"/>
      <c r="Q374" s="354">
        <f t="shared" si="1"/>
        <v>0</v>
      </c>
      <c r="R374" s="212">
        <f t="shared" si="2"/>
        <v>0</v>
      </c>
      <c r="S374" s="211"/>
      <c r="T374" s="211"/>
      <c r="U374" s="355"/>
      <c r="V374" s="211">
        <v>32</v>
      </c>
      <c r="W374" s="356"/>
      <c r="X374" s="214" t="s">
        <v>3564</v>
      </c>
      <c r="Y374" s="214" t="s">
        <v>3564</v>
      </c>
      <c r="Z374" s="214"/>
      <c r="AA374" s="215">
        <f>IFERROR(VLOOKUP(J374,Аркуш4!H:M,6,FALSE),0)</f>
        <v>462</v>
      </c>
      <c r="AB374" s="215" t="str">
        <f t="shared" si="37"/>
        <v/>
      </c>
      <c r="AC374" s="215">
        <v>3.9690000000000003E-3</v>
      </c>
      <c r="AD374" s="214"/>
      <c r="AE374" s="210">
        <f t="shared" si="4"/>
        <v>3.0204090000000003</v>
      </c>
      <c r="AF374" s="324"/>
      <c r="AG374" s="325"/>
      <c r="AH374" s="304" t="e">
        <v>#DIV/0!</v>
      </c>
      <c r="AI374" s="348"/>
      <c r="AJ374" s="306">
        <f t="shared" si="7"/>
        <v>0</v>
      </c>
      <c r="AK374" s="215">
        <f>IFERROR(VLOOKUP(J374,Аркуш4!O:Q,2,FALSE),0)</f>
        <v>5</v>
      </c>
      <c r="AL374" s="215">
        <f>IFERROR(VLOOKUP(J374,Аркуш4!O:Q,3,FALSE),0)</f>
        <v>27</v>
      </c>
      <c r="AM374" s="349"/>
      <c r="AN374" s="349"/>
      <c r="AO374" s="350"/>
      <c r="AP374" s="351"/>
      <c r="AQ374" s="352"/>
      <c r="AR374" s="215">
        <f>IFERROR(VLOOKUP(J374,Аркуш4!H:M,3,FALSE),0)</f>
        <v>81</v>
      </c>
      <c r="AS374" s="215">
        <f>IFERROR(VLOOKUP(J374,Аркуш4!H:M,4,FALSE),0)</f>
        <v>48</v>
      </c>
      <c r="AT374" s="215">
        <f>IFERROR(VLOOKUP(J374,Аркуш4!H:M,5,FALSE),0)</f>
        <v>135</v>
      </c>
      <c r="AU374" s="215">
        <f t="shared" si="33"/>
        <v>1.0676610000000002</v>
      </c>
      <c r="AV374" s="357">
        <f t="shared" si="9"/>
        <v>1.8336780000000001</v>
      </c>
    </row>
    <row r="375" spans="1:48" ht="46.5" customHeight="1" outlineLevel="1" x14ac:dyDescent="0.2">
      <c r="A375" s="207"/>
      <c r="B375" s="208" t="s">
        <v>2825</v>
      </c>
      <c r="C375" s="211"/>
      <c r="D375" s="209">
        <f>VLOOKUP(J375,Аркуш4!Y:Z,2,FALSE)</f>
        <v>37</v>
      </c>
      <c r="E375" s="210">
        <f t="shared" si="0"/>
        <v>1.1987999999999999</v>
      </c>
      <c r="F375" s="211"/>
      <c r="G375" s="211"/>
      <c r="H375" s="211" t="s">
        <v>2538</v>
      </c>
      <c r="I375" s="211" t="s">
        <v>2826</v>
      </c>
      <c r="J375" s="213">
        <v>173971</v>
      </c>
      <c r="K375" s="213">
        <v>28</v>
      </c>
      <c r="L375" s="213">
        <v>121</v>
      </c>
      <c r="M375" s="213">
        <v>33010</v>
      </c>
      <c r="N375" s="211"/>
      <c r="O375" s="211" t="s">
        <v>3433</v>
      </c>
      <c r="P375" s="211"/>
      <c r="Q375" s="354">
        <f t="shared" si="1"/>
        <v>0</v>
      </c>
      <c r="R375" s="212">
        <f t="shared" si="2"/>
        <v>0</v>
      </c>
      <c r="S375" s="211"/>
      <c r="T375" s="211"/>
      <c r="U375" s="355"/>
      <c r="V375" s="211">
        <v>0</v>
      </c>
      <c r="W375" s="356"/>
      <c r="X375" s="214" t="s">
        <v>3564</v>
      </c>
      <c r="Y375" s="214" t="s">
        <v>3564</v>
      </c>
      <c r="Z375" s="214"/>
      <c r="AA375" s="215">
        <f>IFERROR(VLOOKUP(J375,Аркуш4!H:M,6,FALSE),0)</f>
        <v>18</v>
      </c>
      <c r="AB375" s="215" t="str">
        <f t="shared" si="37"/>
        <v/>
      </c>
      <c r="AC375" s="215">
        <v>3.2399999999999998E-2</v>
      </c>
      <c r="AD375" s="214"/>
      <c r="AE375" s="210">
        <f t="shared" si="4"/>
        <v>1.1987999999999999</v>
      </c>
      <c r="AF375" s="324"/>
      <c r="AG375" s="325"/>
      <c r="AH375" s="304" t="e">
        <v>#DIV/0!</v>
      </c>
      <c r="AI375" s="348"/>
      <c r="AJ375" s="306">
        <f t="shared" si="7"/>
        <v>0</v>
      </c>
      <c r="AK375" s="215">
        <f>IFERROR(VLOOKUP(J375,Аркуш4!O:Q,2,FALSE),0)</f>
        <v>0</v>
      </c>
      <c r="AL375" s="215">
        <f>IFERROR(VLOOKUP(J375,Аркуш4!O:Q,3,FALSE),0)</f>
        <v>0</v>
      </c>
      <c r="AM375" s="349"/>
      <c r="AN375" s="349"/>
      <c r="AO375" s="350"/>
      <c r="AP375" s="351"/>
      <c r="AQ375" s="352"/>
      <c r="AR375" s="215">
        <f>IFERROR(VLOOKUP(J375,Аркуш4!H:M,3,FALSE),0)</f>
        <v>0</v>
      </c>
      <c r="AS375" s="215">
        <f>IFERROR(VLOOKUP(J375,Аркуш4!H:M,4,FALSE),0)</f>
        <v>0</v>
      </c>
      <c r="AT375" s="215">
        <f>IFERROR(VLOOKUP(J375,Аркуш4!H:M,5,FALSE),0)</f>
        <v>0</v>
      </c>
      <c r="AU375" s="215">
        <f t="shared" si="33"/>
        <v>0</v>
      </c>
      <c r="AV375" s="357">
        <f t="shared" si="9"/>
        <v>0.58319999999999994</v>
      </c>
    </row>
    <row r="376" spans="1:48" ht="46.5" customHeight="1" outlineLevel="1" x14ac:dyDescent="0.2">
      <c r="A376" s="207"/>
      <c r="B376" s="208" t="s">
        <v>2827</v>
      </c>
      <c r="C376" s="211"/>
      <c r="D376" s="209">
        <f>VLOOKUP(J376,Аркуш4!Y:Z,2,FALSE)</f>
        <v>23</v>
      </c>
      <c r="E376" s="210">
        <f t="shared" si="0"/>
        <v>0</v>
      </c>
      <c r="F376" s="211" t="s">
        <v>2624</v>
      </c>
      <c r="G376" s="211"/>
      <c r="H376" s="211" t="s">
        <v>2538</v>
      </c>
      <c r="I376" s="211" t="s">
        <v>2828</v>
      </c>
      <c r="J376" s="213">
        <v>174015</v>
      </c>
      <c r="K376" s="213">
        <v>27</v>
      </c>
      <c r="L376" s="213">
        <v>100</v>
      </c>
      <c r="M376" s="213">
        <v>68326</v>
      </c>
      <c r="N376" s="211"/>
      <c r="O376" s="211" t="s">
        <v>3433</v>
      </c>
      <c r="P376" s="211"/>
      <c r="Q376" s="354">
        <f t="shared" si="1"/>
        <v>0</v>
      </c>
      <c r="R376" s="212">
        <f t="shared" si="2"/>
        <v>0</v>
      </c>
      <c r="S376" s="211"/>
      <c r="T376" s="211"/>
      <c r="U376" s="355"/>
      <c r="V376" s="211">
        <v>0</v>
      </c>
      <c r="W376" s="356"/>
      <c r="X376" s="214" t="s">
        <v>3564</v>
      </c>
      <c r="Y376" s="214" t="s">
        <v>3564</v>
      </c>
      <c r="Z376" s="214"/>
      <c r="AA376" s="215">
        <f>IFERROR(VLOOKUP(J376,Аркуш4!H:M,6,FALSE),0)</f>
        <v>3</v>
      </c>
      <c r="AB376" s="215" t="str">
        <f t="shared" si="37"/>
        <v/>
      </c>
      <c r="AC376" s="215"/>
      <c r="AD376" s="214"/>
      <c r="AE376" s="210">
        <f t="shared" si="4"/>
        <v>0</v>
      </c>
      <c r="AF376" s="324"/>
      <c r="AG376" s="325"/>
      <c r="AH376" s="304" t="e">
        <v>#DIV/0!</v>
      </c>
      <c r="AI376" s="348"/>
      <c r="AJ376" s="306">
        <f t="shared" si="7"/>
        <v>0</v>
      </c>
      <c r="AK376" s="215">
        <f>IFERROR(VLOOKUP(J376,Аркуш4!O:Q,2,FALSE),0)</f>
        <v>1</v>
      </c>
      <c r="AL376" s="215">
        <f>IFERROR(VLOOKUP(J376,Аркуш4!O:Q,3,FALSE),0)</f>
        <v>0</v>
      </c>
      <c r="AM376" s="349"/>
      <c r="AN376" s="349"/>
      <c r="AO376" s="350"/>
      <c r="AP376" s="351"/>
      <c r="AQ376" s="352"/>
      <c r="AR376" s="215">
        <f>IFERROR(VLOOKUP(J376,Аркуш4!H:M,3,FALSE),0)</f>
        <v>1</v>
      </c>
      <c r="AS376" s="215">
        <f>IFERROR(VLOOKUP(J376,Аркуш4!H:M,4,FALSE),0)</f>
        <v>0</v>
      </c>
      <c r="AT376" s="215">
        <f>IFERROR(VLOOKUP(J376,Аркуш4!H:M,5,FALSE),0)</f>
        <v>1</v>
      </c>
      <c r="AU376" s="215">
        <f t="shared" si="33"/>
        <v>0</v>
      </c>
      <c r="AV376" s="357">
        <f t="shared" si="9"/>
        <v>0</v>
      </c>
    </row>
    <row r="377" spans="1:48" ht="46.5" customHeight="1" outlineLevel="1" x14ac:dyDescent="0.2">
      <c r="A377" s="207"/>
      <c r="B377" s="208" t="s">
        <v>2829</v>
      </c>
      <c r="C377" s="211"/>
      <c r="D377" s="209">
        <f>VLOOKUP(J377,Аркуш4!Y:Z,2,FALSE)</f>
        <v>72</v>
      </c>
      <c r="E377" s="210">
        <f t="shared" si="0"/>
        <v>0</v>
      </c>
      <c r="F377" s="211" t="s">
        <v>2624</v>
      </c>
      <c r="G377" s="211"/>
      <c r="H377" s="211" t="s">
        <v>2538</v>
      </c>
      <c r="I377" s="211" t="s">
        <v>2830</v>
      </c>
      <c r="J377" s="213">
        <v>174013</v>
      </c>
      <c r="K377" s="213">
        <v>72</v>
      </c>
      <c r="L377" s="213">
        <v>98</v>
      </c>
      <c r="M377" s="213">
        <v>58020</v>
      </c>
      <c r="N377" s="211"/>
      <c r="O377" s="211" t="s">
        <v>3433</v>
      </c>
      <c r="P377" s="211"/>
      <c r="Q377" s="354">
        <f t="shared" si="1"/>
        <v>0</v>
      </c>
      <c r="R377" s="212">
        <f t="shared" si="2"/>
        <v>0</v>
      </c>
      <c r="S377" s="211"/>
      <c r="T377" s="211"/>
      <c r="U377" s="355"/>
      <c r="V377" s="211">
        <v>0</v>
      </c>
      <c r="W377" s="356"/>
      <c r="X377" s="214" t="s">
        <v>3564</v>
      </c>
      <c r="Y377" s="214" t="s">
        <v>3564</v>
      </c>
      <c r="Z377" s="214"/>
      <c r="AA377" s="215">
        <f>IFERROR(VLOOKUP(J377,Аркуш4!H:M,6,FALSE),0)</f>
        <v>0</v>
      </c>
      <c r="AB377" s="215" t="str">
        <f t="shared" si="37"/>
        <v/>
      </c>
      <c r="AC377" s="215"/>
      <c r="AD377" s="214"/>
      <c r="AE377" s="210">
        <f t="shared" si="4"/>
        <v>0</v>
      </c>
      <c r="AF377" s="324"/>
      <c r="AG377" s="325"/>
      <c r="AH377" s="304" t="e">
        <v>#DIV/0!</v>
      </c>
      <c r="AI377" s="348"/>
      <c r="AJ377" s="306">
        <f t="shared" si="7"/>
        <v>0</v>
      </c>
      <c r="AK377" s="215">
        <f>IFERROR(VLOOKUP(J377,Аркуш4!O:Q,2,FALSE),0)</f>
        <v>0</v>
      </c>
      <c r="AL377" s="215">
        <f>IFERROR(VLOOKUP(J377,Аркуш4!O:Q,3,FALSE),0)</f>
        <v>0</v>
      </c>
      <c r="AM377" s="349"/>
      <c r="AN377" s="349"/>
      <c r="AO377" s="350"/>
      <c r="AP377" s="351"/>
      <c r="AQ377" s="352"/>
      <c r="AR377" s="215">
        <f>IFERROR(VLOOKUP(J377,Аркуш4!H:M,3,FALSE),0)</f>
        <v>0</v>
      </c>
      <c r="AS377" s="215">
        <f>IFERROR(VLOOKUP(J377,Аркуш4!H:M,4,FALSE),0)</f>
        <v>0</v>
      </c>
      <c r="AT377" s="215">
        <f>IFERROR(VLOOKUP(J377,Аркуш4!H:M,5,FALSE),0)</f>
        <v>0</v>
      </c>
      <c r="AU377" s="215">
        <f t="shared" si="33"/>
        <v>0</v>
      </c>
      <c r="AV377" s="357">
        <f t="shared" si="9"/>
        <v>0</v>
      </c>
    </row>
    <row r="378" spans="1:48" ht="46.5" customHeight="1" outlineLevel="1" x14ac:dyDescent="0.2">
      <c r="A378" s="207"/>
      <c r="B378" s="208" t="s">
        <v>2831</v>
      </c>
      <c r="C378" s="211"/>
      <c r="D378" s="209">
        <f>VLOOKUP(J378,Аркуш4!Y:Z,2,FALSE)</f>
        <v>2</v>
      </c>
      <c r="E378" s="210">
        <f t="shared" si="0"/>
        <v>0</v>
      </c>
      <c r="F378" s="211"/>
      <c r="G378" s="211"/>
      <c r="H378" s="211" t="s">
        <v>2538</v>
      </c>
      <c r="I378" s="211" t="s">
        <v>2832</v>
      </c>
      <c r="J378" s="213">
        <v>174016</v>
      </c>
      <c r="K378" s="213">
        <v>3</v>
      </c>
      <c r="L378" s="213">
        <v>413</v>
      </c>
      <c r="M378" s="213">
        <v>65310</v>
      </c>
      <c r="N378" s="211"/>
      <c r="O378" s="211" t="s">
        <v>3433</v>
      </c>
      <c r="P378" s="211"/>
      <c r="Q378" s="354">
        <f t="shared" si="1"/>
        <v>0</v>
      </c>
      <c r="R378" s="212">
        <f t="shared" si="2"/>
        <v>0</v>
      </c>
      <c r="S378" s="211"/>
      <c r="T378" s="211"/>
      <c r="U378" s="355"/>
      <c r="V378" s="211">
        <v>0</v>
      </c>
      <c r="W378" s="356"/>
      <c r="X378" s="214" t="s">
        <v>3564</v>
      </c>
      <c r="Y378" s="214" t="s">
        <v>3564</v>
      </c>
      <c r="Z378" s="214"/>
      <c r="AA378" s="215">
        <f>IFERROR(VLOOKUP(J378,Аркуш4!H:M,6,FALSE),0)</f>
        <v>0</v>
      </c>
      <c r="AB378" s="215" t="str">
        <f t="shared" si="37"/>
        <v/>
      </c>
      <c r="AC378" s="215"/>
      <c r="AD378" s="214"/>
      <c r="AE378" s="210">
        <f t="shared" si="4"/>
        <v>0</v>
      </c>
      <c r="AF378" s="324"/>
      <c r="AG378" s="325"/>
      <c r="AH378" s="304" t="e">
        <v>#DIV/0!</v>
      </c>
      <c r="AI378" s="348"/>
      <c r="AJ378" s="306">
        <f t="shared" si="7"/>
        <v>0</v>
      </c>
      <c r="AK378" s="215">
        <f>IFERROR(VLOOKUP(J378,Аркуш4!O:Q,2,FALSE),0)</f>
        <v>0</v>
      </c>
      <c r="AL378" s="215">
        <f>IFERROR(VLOOKUP(J378,Аркуш4!O:Q,3,FALSE),0)</f>
        <v>0</v>
      </c>
      <c r="AM378" s="349"/>
      <c r="AN378" s="349"/>
      <c r="AO378" s="350"/>
      <c r="AP378" s="351"/>
      <c r="AQ378" s="352"/>
      <c r="AR378" s="215">
        <f>IFERROR(VLOOKUP(J378,Аркуш4!H:M,3,FALSE),0)</f>
        <v>0</v>
      </c>
      <c r="AS378" s="215">
        <f>IFERROR(VLOOKUP(J378,Аркуш4!H:M,4,FALSE),0)</f>
        <v>0</v>
      </c>
      <c r="AT378" s="215">
        <f>IFERROR(VLOOKUP(J378,Аркуш4!H:M,5,FALSE),0)</f>
        <v>0</v>
      </c>
      <c r="AU378" s="215">
        <f t="shared" si="33"/>
        <v>0</v>
      </c>
      <c r="AV378" s="357">
        <f t="shared" si="9"/>
        <v>0</v>
      </c>
    </row>
    <row r="379" spans="1:48" ht="46.5" customHeight="1" outlineLevel="1" x14ac:dyDescent="0.2">
      <c r="A379" s="207"/>
      <c r="B379" s="208" t="s">
        <v>3848</v>
      </c>
      <c r="C379" s="211"/>
      <c r="D379" s="209"/>
      <c r="E379" s="210">
        <f t="shared" si="0"/>
        <v>0</v>
      </c>
      <c r="F379" s="211"/>
      <c r="G379" s="211"/>
      <c r="H379" s="211" t="s">
        <v>2546</v>
      </c>
      <c r="I379" s="211"/>
      <c r="J379" s="211" t="s">
        <v>212</v>
      </c>
      <c r="K379" s="211"/>
      <c r="L379" s="211"/>
      <c r="M379" s="211" t="s">
        <v>258</v>
      </c>
      <c r="N379" s="211"/>
      <c r="O379" s="211"/>
      <c r="P379" s="211"/>
      <c r="Q379" s="354">
        <f t="shared" si="1"/>
        <v>0</v>
      </c>
      <c r="R379" s="212">
        <f t="shared" si="2"/>
        <v>0</v>
      </c>
      <c r="S379" s="211"/>
      <c r="T379" s="211"/>
      <c r="U379" s="355"/>
      <c r="V379" s="211">
        <v>0</v>
      </c>
      <c r="W379" s="356"/>
      <c r="X379" s="214" t="s">
        <v>3564</v>
      </c>
      <c r="Y379" s="214" t="s">
        <v>3564</v>
      </c>
      <c r="Z379" s="214"/>
      <c r="AA379" s="215">
        <f>IFERROR(VLOOKUP(J379,Аркуш4!H:M,6,FALSE),0)</f>
        <v>0</v>
      </c>
      <c r="AB379" s="215" t="str">
        <f t="shared" si="37"/>
        <v/>
      </c>
      <c r="AC379" s="215"/>
      <c r="AD379" s="214"/>
      <c r="AE379" s="210">
        <f t="shared" si="4"/>
        <v>0</v>
      </c>
      <c r="AF379" s="324"/>
      <c r="AG379" s="325"/>
      <c r="AH379" s="304" t="e">
        <v>#DIV/0!</v>
      </c>
      <c r="AI379" s="348"/>
      <c r="AJ379" s="306">
        <f t="shared" si="7"/>
        <v>0</v>
      </c>
      <c r="AK379" s="215">
        <f>IFERROR(VLOOKUP(J379,Аркуш4!O:Q,2,FALSE),0)</f>
        <v>0</v>
      </c>
      <c r="AL379" s="215">
        <f>IFERROR(VLOOKUP(J379,Аркуш4!O:Q,3,FALSE),0)</f>
        <v>0</v>
      </c>
      <c r="AM379" s="349"/>
      <c r="AN379" s="349"/>
      <c r="AO379" s="350"/>
      <c r="AP379" s="351"/>
      <c r="AQ379" s="352"/>
      <c r="AR379" s="215">
        <f>IFERROR(VLOOKUP(J379,Аркуш4!H:M,3,FALSE),0)</f>
        <v>0</v>
      </c>
      <c r="AS379" s="215">
        <f>IFERROR(VLOOKUP(J379,Аркуш4!H:M,4,FALSE),0)</f>
        <v>0</v>
      </c>
      <c r="AT379" s="215">
        <f>IFERROR(VLOOKUP(J379,Аркуш4!H:M,5,FALSE),0)</f>
        <v>0</v>
      </c>
      <c r="AU379" s="215">
        <f t="shared" si="33"/>
        <v>0</v>
      </c>
      <c r="AV379" s="357">
        <f t="shared" si="9"/>
        <v>0</v>
      </c>
    </row>
    <row r="380" spans="1:48" ht="46.5" customHeight="1" outlineLevel="1" x14ac:dyDescent="0.2">
      <c r="A380" s="207"/>
      <c r="B380" s="208" t="s">
        <v>2833</v>
      </c>
      <c r="C380" s="211"/>
      <c r="D380" s="209">
        <f>VLOOKUP(J380,Аркуш4!Y:Z,2,FALSE)</f>
        <v>27</v>
      </c>
      <c r="E380" s="210">
        <f t="shared" si="0"/>
        <v>0</v>
      </c>
      <c r="F380" s="211" t="s">
        <v>2624</v>
      </c>
      <c r="G380" s="211"/>
      <c r="H380" s="211" t="s">
        <v>2538</v>
      </c>
      <c r="I380" s="211" t="s">
        <v>2834</v>
      </c>
      <c r="J380" s="213">
        <v>174075</v>
      </c>
      <c r="K380" s="213">
        <v>25</v>
      </c>
      <c r="L380" s="213">
        <v>139</v>
      </c>
      <c r="M380" s="213">
        <v>68200</v>
      </c>
      <c r="N380" s="211"/>
      <c r="O380" s="211" t="s">
        <v>3433</v>
      </c>
      <c r="P380" s="211"/>
      <c r="Q380" s="354">
        <f t="shared" si="1"/>
        <v>0</v>
      </c>
      <c r="R380" s="212">
        <f t="shared" si="2"/>
        <v>0</v>
      </c>
      <c r="S380" s="211"/>
      <c r="T380" s="211"/>
      <c r="U380" s="355"/>
      <c r="V380" s="211">
        <v>2</v>
      </c>
      <c r="W380" s="356"/>
      <c r="X380" s="214" t="s">
        <v>3564</v>
      </c>
      <c r="Y380" s="214" t="s">
        <v>3564</v>
      </c>
      <c r="Z380" s="214"/>
      <c r="AA380" s="215">
        <f>IFERROR(VLOOKUP(J380,Аркуш4!H:M,6,FALSE),0)</f>
        <v>4</v>
      </c>
      <c r="AB380" s="215" t="str">
        <f t="shared" si="37"/>
        <v/>
      </c>
      <c r="AC380" s="215"/>
      <c r="AD380" s="214"/>
      <c r="AE380" s="210">
        <f t="shared" si="4"/>
        <v>0</v>
      </c>
      <c r="AF380" s="324"/>
      <c r="AG380" s="325"/>
      <c r="AH380" s="304" t="e">
        <v>#DIV/0!</v>
      </c>
      <c r="AI380" s="348"/>
      <c r="AJ380" s="306">
        <f t="shared" si="7"/>
        <v>0</v>
      </c>
      <c r="AK380" s="215">
        <f>IFERROR(VLOOKUP(J380,Аркуш4!O:Q,2,FALSE),0)</f>
        <v>1</v>
      </c>
      <c r="AL380" s="215">
        <f>IFERROR(VLOOKUP(J380,Аркуш4!O:Q,3,FALSE),0)</f>
        <v>1</v>
      </c>
      <c r="AM380" s="349"/>
      <c r="AN380" s="349"/>
      <c r="AO380" s="350"/>
      <c r="AP380" s="351"/>
      <c r="AQ380" s="352"/>
      <c r="AR380" s="215">
        <f>IFERROR(VLOOKUP(J380,Аркуш4!H:M,3,FALSE),0)</f>
        <v>2</v>
      </c>
      <c r="AS380" s="215">
        <f>IFERROR(VLOOKUP(J380,Аркуш4!H:M,4,FALSE),0)</f>
        <v>0</v>
      </c>
      <c r="AT380" s="215">
        <f>IFERROR(VLOOKUP(J380,Аркуш4!H:M,5,FALSE),0)</f>
        <v>0</v>
      </c>
      <c r="AU380" s="215">
        <f t="shared" si="33"/>
        <v>0</v>
      </c>
      <c r="AV380" s="357">
        <f t="shared" si="9"/>
        <v>0</v>
      </c>
    </row>
    <row r="381" spans="1:48" ht="46.5" customHeight="1" outlineLevel="1" x14ac:dyDescent="0.2">
      <c r="A381" s="207"/>
      <c r="B381" s="208" t="s">
        <v>2835</v>
      </c>
      <c r="C381" s="211"/>
      <c r="D381" s="209">
        <f>VLOOKUP(J381,Аркуш4!Y:Z,2,FALSE)</f>
        <v>6</v>
      </c>
      <c r="E381" s="210">
        <f t="shared" si="0"/>
        <v>0.445824</v>
      </c>
      <c r="F381" s="211"/>
      <c r="G381" s="211" t="s">
        <v>3849</v>
      </c>
      <c r="H381" s="211" t="s">
        <v>2538</v>
      </c>
      <c r="I381" s="211" t="s">
        <v>2836</v>
      </c>
      <c r="J381" s="213">
        <v>174078</v>
      </c>
      <c r="K381" s="213">
        <v>32</v>
      </c>
      <c r="L381" s="353">
        <v>1320</v>
      </c>
      <c r="M381" s="229">
        <v>28634</v>
      </c>
      <c r="N381" s="211"/>
      <c r="O381" s="211" t="s">
        <v>3433</v>
      </c>
      <c r="P381" s="211" t="s">
        <v>2548</v>
      </c>
      <c r="Q381" s="354">
        <f t="shared" si="1"/>
        <v>0</v>
      </c>
      <c r="R381" s="212">
        <f t="shared" si="2"/>
        <v>0</v>
      </c>
      <c r="S381" s="211"/>
      <c r="T381" s="211"/>
      <c r="U381" s="355"/>
      <c r="V381" s="211">
        <v>0</v>
      </c>
      <c r="W381" s="356"/>
      <c r="X381" s="214" t="s">
        <v>3564</v>
      </c>
      <c r="Y381" s="214" t="s">
        <v>3564</v>
      </c>
      <c r="Z381" s="214"/>
      <c r="AA381" s="215">
        <f>IFERROR(VLOOKUP(J381,Аркуш4!H:M,6,FALSE),0)</f>
        <v>3</v>
      </c>
      <c r="AB381" s="215" t="str">
        <f t="shared" si="37"/>
        <v/>
      </c>
      <c r="AC381" s="215">
        <v>7.4303999999999995E-2</v>
      </c>
      <c r="AD381" s="214"/>
      <c r="AE381" s="210">
        <f t="shared" si="4"/>
        <v>0.445824</v>
      </c>
      <c r="AF381" s="324"/>
      <c r="AG381" s="325"/>
      <c r="AH381" s="304" t="e">
        <v>#DIV/0!</v>
      </c>
      <c r="AI381" s="348"/>
      <c r="AJ381" s="306">
        <f t="shared" si="7"/>
        <v>0</v>
      </c>
      <c r="AK381" s="215">
        <f>IFERROR(VLOOKUP(J381,Аркуш4!O:Q,2,FALSE),0)</f>
        <v>0</v>
      </c>
      <c r="AL381" s="215">
        <f>IFERROR(VLOOKUP(J381,Аркуш4!O:Q,3,FALSE),0)</f>
        <v>0</v>
      </c>
      <c r="AM381" s="349"/>
      <c r="AN381" s="349"/>
      <c r="AO381" s="350"/>
      <c r="AP381" s="351"/>
      <c r="AQ381" s="352"/>
      <c r="AR381" s="215">
        <f>IFERROR(VLOOKUP(J381,Аркуш4!H:M,3,FALSE),0)</f>
        <v>0</v>
      </c>
      <c r="AS381" s="215">
        <f>IFERROR(VLOOKUP(J381,Аркуш4!H:M,4,FALSE),0)</f>
        <v>0</v>
      </c>
      <c r="AT381" s="215">
        <f>IFERROR(VLOOKUP(J381,Аркуш4!H:M,5,FALSE),0)</f>
        <v>0</v>
      </c>
      <c r="AU381" s="215">
        <f t="shared" si="33"/>
        <v>0</v>
      </c>
      <c r="AV381" s="357">
        <f t="shared" si="9"/>
        <v>0.222912</v>
      </c>
    </row>
    <row r="382" spans="1:48" ht="46.5" customHeight="1" outlineLevel="1" x14ac:dyDescent="0.2">
      <c r="A382" s="207"/>
      <c r="B382" s="208" t="s">
        <v>2837</v>
      </c>
      <c r="C382" s="211"/>
      <c r="D382" s="209">
        <f>VLOOKUP(J382,Аркуш4!Y:Z,2,FALSE)</f>
        <v>2</v>
      </c>
      <c r="E382" s="210">
        <f t="shared" si="0"/>
        <v>2.1000000000000001E-2</v>
      </c>
      <c r="F382" s="211"/>
      <c r="G382" s="211"/>
      <c r="H382" s="211" t="s">
        <v>2546</v>
      </c>
      <c r="I382" s="211" t="s">
        <v>2587</v>
      </c>
      <c r="J382" s="213">
        <v>174091</v>
      </c>
      <c r="K382" s="213">
        <v>19</v>
      </c>
      <c r="L382" s="213">
        <v>134</v>
      </c>
      <c r="M382" s="213">
        <v>56874</v>
      </c>
      <c r="N382" s="211"/>
      <c r="O382" s="211" t="s">
        <v>3433</v>
      </c>
      <c r="P382" s="211"/>
      <c r="Q382" s="354">
        <f t="shared" si="1"/>
        <v>0</v>
      </c>
      <c r="R382" s="212">
        <f t="shared" si="2"/>
        <v>0</v>
      </c>
      <c r="S382" s="211"/>
      <c r="T382" s="211"/>
      <c r="U382" s="355"/>
      <c r="V382" s="211">
        <v>0</v>
      </c>
      <c r="W382" s="356"/>
      <c r="X382" s="214" t="s">
        <v>3564</v>
      </c>
      <c r="Y382" s="214" t="s">
        <v>3564</v>
      </c>
      <c r="Z382" s="214"/>
      <c r="AA382" s="215">
        <f>IFERROR(VLOOKUP(J382,Аркуш4!H:M,6,FALSE),0)</f>
        <v>8</v>
      </c>
      <c r="AB382" s="215" t="str">
        <f t="shared" si="37"/>
        <v/>
      </c>
      <c r="AC382" s="215">
        <v>1.0500000000000001E-2</v>
      </c>
      <c r="AD382" s="214"/>
      <c r="AE382" s="210">
        <f t="shared" si="4"/>
        <v>2.1000000000000001E-2</v>
      </c>
      <c r="AF382" s="324"/>
      <c r="AG382" s="325"/>
      <c r="AH382" s="304" t="e">
        <v>#DIV/0!</v>
      </c>
      <c r="AI382" s="348"/>
      <c r="AJ382" s="306">
        <f t="shared" si="7"/>
        <v>0</v>
      </c>
      <c r="AK382" s="215">
        <f>IFERROR(VLOOKUP(J382,Аркуш4!O:Q,2,FALSE),0)</f>
        <v>0</v>
      </c>
      <c r="AL382" s="215">
        <f>IFERROR(VLOOKUP(J382,Аркуш4!O:Q,3,FALSE),0)</f>
        <v>0</v>
      </c>
      <c r="AM382" s="349"/>
      <c r="AN382" s="349"/>
      <c r="AO382" s="350"/>
      <c r="AP382" s="351"/>
      <c r="AQ382" s="352"/>
      <c r="AR382" s="215">
        <f>IFERROR(VLOOKUP(J382,Аркуш4!H:M,3,FALSE),0)</f>
        <v>1</v>
      </c>
      <c r="AS382" s="215">
        <f>IFERROR(VLOOKUP(J382,Аркуш4!H:M,4,FALSE),0)</f>
        <v>1</v>
      </c>
      <c r="AT382" s="215">
        <f>IFERROR(VLOOKUP(J382,Аркуш4!H:M,5,FALSE),0)</f>
        <v>1</v>
      </c>
      <c r="AU382" s="215">
        <f t="shared" si="33"/>
        <v>3.15E-2</v>
      </c>
      <c r="AV382" s="357">
        <f t="shared" si="9"/>
        <v>8.4000000000000005E-2</v>
      </c>
    </row>
    <row r="383" spans="1:48" ht="46.5" customHeight="1" outlineLevel="1" x14ac:dyDescent="0.2">
      <c r="A383" s="207"/>
      <c r="B383" s="208" t="s">
        <v>2838</v>
      </c>
      <c r="C383" s="211"/>
      <c r="D383" s="209">
        <f>VLOOKUP(J383,Аркуш4!Y:Z,2,FALSE)</f>
        <v>3</v>
      </c>
      <c r="E383" s="210">
        <f t="shared" si="0"/>
        <v>3.2399999999999998E-2</v>
      </c>
      <c r="F383" s="211"/>
      <c r="G383" s="211"/>
      <c r="H383" s="211" t="s">
        <v>2546</v>
      </c>
      <c r="I383" s="211" t="s">
        <v>2587</v>
      </c>
      <c r="J383" s="213">
        <v>174092</v>
      </c>
      <c r="K383" s="213">
        <v>25</v>
      </c>
      <c r="L383" s="213">
        <v>167</v>
      </c>
      <c r="M383" s="213">
        <v>56875</v>
      </c>
      <c r="N383" s="211"/>
      <c r="O383" s="211" t="s">
        <v>3433</v>
      </c>
      <c r="P383" s="211"/>
      <c r="Q383" s="354">
        <f t="shared" si="1"/>
        <v>0</v>
      </c>
      <c r="R383" s="212">
        <f t="shared" si="2"/>
        <v>0</v>
      </c>
      <c r="S383" s="211"/>
      <c r="T383" s="211"/>
      <c r="U383" s="355"/>
      <c r="V383" s="211">
        <v>0</v>
      </c>
      <c r="W383" s="356"/>
      <c r="X383" s="214" t="s">
        <v>3564</v>
      </c>
      <c r="Y383" s="214" t="s">
        <v>3564</v>
      </c>
      <c r="Z383" s="214"/>
      <c r="AA383" s="215">
        <f>IFERROR(VLOOKUP(J383,Аркуш4!H:M,6,FALSE),0)</f>
        <v>5</v>
      </c>
      <c r="AB383" s="215" t="str">
        <f t="shared" si="37"/>
        <v/>
      </c>
      <c r="AC383" s="215">
        <v>1.0800000000000001E-2</v>
      </c>
      <c r="AD383" s="214"/>
      <c r="AE383" s="210">
        <f t="shared" si="4"/>
        <v>3.2399999999999998E-2</v>
      </c>
      <c r="AF383" s="324"/>
      <c r="AG383" s="325"/>
      <c r="AH383" s="304" t="e">
        <v>#DIV/0!</v>
      </c>
      <c r="AI383" s="348"/>
      <c r="AJ383" s="306">
        <f t="shared" si="7"/>
        <v>0</v>
      </c>
      <c r="AK383" s="215">
        <f>IFERROR(VLOOKUP(J383,Аркуш4!O:Q,2,FALSE),0)</f>
        <v>0</v>
      </c>
      <c r="AL383" s="215">
        <f>IFERROR(VLOOKUP(J383,Аркуш4!O:Q,3,FALSE),0)</f>
        <v>0</v>
      </c>
      <c r="AM383" s="349"/>
      <c r="AN383" s="349"/>
      <c r="AO383" s="350"/>
      <c r="AP383" s="351"/>
      <c r="AQ383" s="352"/>
      <c r="AR383" s="215">
        <f>IFERROR(VLOOKUP(J383,Аркуш4!H:M,3,FALSE),0)</f>
        <v>2</v>
      </c>
      <c r="AS383" s="215">
        <f>IFERROR(VLOOKUP(J383,Аркуш4!H:M,4,FALSE),0)</f>
        <v>1</v>
      </c>
      <c r="AT383" s="215">
        <f>IFERROR(VLOOKUP(J383,Аркуш4!H:M,5,FALSE),0)</f>
        <v>3</v>
      </c>
      <c r="AU383" s="215">
        <f t="shared" si="33"/>
        <v>6.4799999999999996E-2</v>
      </c>
      <c r="AV383" s="357">
        <f t="shared" si="9"/>
        <v>5.4000000000000006E-2</v>
      </c>
    </row>
    <row r="384" spans="1:48" ht="46.5" customHeight="1" outlineLevel="1" x14ac:dyDescent="0.2">
      <c r="A384" s="207"/>
      <c r="B384" s="208" t="s">
        <v>2839</v>
      </c>
      <c r="C384" s="211"/>
      <c r="D384" s="209">
        <f>VLOOKUP(J384,Аркуш4!Y:Z,2,FALSE)</f>
        <v>44</v>
      </c>
      <c r="E384" s="210">
        <f t="shared" si="0"/>
        <v>4.2591999999999998E-2</v>
      </c>
      <c r="F384" s="211"/>
      <c r="G384" s="211"/>
      <c r="H384" s="211" t="s">
        <v>2546</v>
      </c>
      <c r="I384" s="211" t="s">
        <v>2840</v>
      </c>
      <c r="J384" s="213">
        <v>174108</v>
      </c>
      <c r="K384" s="213">
        <v>21</v>
      </c>
      <c r="L384" s="213">
        <v>80</v>
      </c>
      <c r="M384" s="213">
        <v>66635</v>
      </c>
      <c r="N384" s="211"/>
      <c r="O384" s="211" t="s">
        <v>3433</v>
      </c>
      <c r="P384" s="211"/>
      <c r="Q384" s="354">
        <f t="shared" si="1"/>
        <v>0</v>
      </c>
      <c r="R384" s="212">
        <f t="shared" si="2"/>
        <v>0</v>
      </c>
      <c r="S384" s="211"/>
      <c r="T384" s="211"/>
      <c r="U384" s="355"/>
      <c r="V384" s="211">
        <v>0</v>
      </c>
      <c r="W384" s="356"/>
      <c r="X384" s="214" t="s">
        <v>3564</v>
      </c>
      <c r="Y384" s="214" t="s">
        <v>3564</v>
      </c>
      <c r="Z384" s="214"/>
      <c r="AA384" s="215">
        <f>IFERROR(VLOOKUP(J384,Аркуш4!H:M,6,FALSE),0)</f>
        <v>19</v>
      </c>
      <c r="AB384" s="215" t="str">
        <f t="shared" si="37"/>
        <v/>
      </c>
      <c r="AC384" s="215">
        <v>9.68E-4</v>
      </c>
      <c r="AD384" s="214"/>
      <c r="AE384" s="210">
        <f t="shared" si="4"/>
        <v>4.2591999999999998E-2</v>
      </c>
      <c r="AF384" s="324"/>
      <c r="AG384" s="325"/>
      <c r="AH384" s="304" t="e">
        <v>#DIV/0!</v>
      </c>
      <c r="AI384" s="348"/>
      <c r="AJ384" s="306">
        <f t="shared" si="7"/>
        <v>0</v>
      </c>
      <c r="AK384" s="215">
        <f>IFERROR(VLOOKUP(J384,Аркуш4!O:Q,2,FALSE),0)</f>
        <v>0</v>
      </c>
      <c r="AL384" s="215">
        <f>IFERROR(VLOOKUP(J384,Аркуш4!O:Q,3,FALSE),0)</f>
        <v>0</v>
      </c>
      <c r="AM384" s="349"/>
      <c r="AN384" s="349"/>
      <c r="AO384" s="350"/>
      <c r="AP384" s="351"/>
      <c r="AQ384" s="352"/>
      <c r="AR384" s="215">
        <f>IFERROR(VLOOKUP(J384,Аркуш4!H:M,3,FALSE),0)</f>
        <v>17</v>
      </c>
      <c r="AS384" s="215">
        <f>IFERROR(VLOOKUP(J384,Аркуш4!H:M,4,FALSE),0)</f>
        <v>8</v>
      </c>
      <c r="AT384" s="215">
        <f>IFERROR(VLOOKUP(J384,Аркуш4!H:M,5,FALSE),0)</f>
        <v>22</v>
      </c>
      <c r="AU384" s="215">
        <f t="shared" si="33"/>
        <v>4.5496000000000002E-2</v>
      </c>
      <c r="AV384" s="357">
        <f t="shared" si="9"/>
        <v>1.8391999999999999E-2</v>
      </c>
    </row>
    <row r="385" spans="1:48" ht="46.5" customHeight="1" outlineLevel="1" x14ac:dyDescent="0.2">
      <c r="A385" s="207"/>
      <c r="B385" s="208" t="s">
        <v>2841</v>
      </c>
      <c r="C385" s="211"/>
      <c r="D385" s="209">
        <f>VLOOKUP(J385,Аркуш4!Y:Z,2,FALSE)</f>
        <v>781</v>
      </c>
      <c r="E385" s="210">
        <f t="shared" si="0"/>
        <v>0</v>
      </c>
      <c r="F385" s="211"/>
      <c r="G385" s="211"/>
      <c r="H385" s="211" t="s">
        <v>2538</v>
      </c>
      <c r="I385" s="211" t="s">
        <v>2842</v>
      </c>
      <c r="J385" s="213">
        <v>173555</v>
      </c>
      <c r="K385" s="213">
        <v>596</v>
      </c>
      <c r="L385" s="213">
        <v>73</v>
      </c>
      <c r="M385" s="213">
        <v>33640</v>
      </c>
      <c r="N385" s="211"/>
      <c r="O385" s="211" t="s">
        <v>3433</v>
      </c>
      <c r="P385" s="211"/>
      <c r="Q385" s="354">
        <f t="shared" si="1"/>
        <v>0</v>
      </c>
      <c r="R385" s="212">
        <f t="shared" si="2"/>
        <v>0</v>
      </c>
      <c r="S385" s="211"/>
      <c r="T385" s="211"/>
      <c r="U385" s="355"/>
      <c r="V385" s="211">
        <v>134</v>
      </c>
      <c r="W385" s="356"/>
      <c r="X385" s="214" t="s">
        <v>3564</v>
      </c>
      <c r="Y385" s="214" t="s">
        <v>3564</v>
      </c>
      <c r="Z385" s="214"/>
      <c r="AA385" s="215">
        <f>IFERROR(VLOOKUP(J385,Аркуш4!H:M,6,FALSE),0)</f>
        <v>35</v>
      </c>
      <c r="AB385" s="215" t="str">
        <f t="shared" si="37"/>
        <v/>
      </c>
      <c r="AC385" s="215"/>
      <c r="AD385" s="214"/>
      <c r="AE385" s="210">
        <f t="shared" si="4"/>
        <v>0</v>
      </c>
      <c r="AF385" s="324"/>
      <c r="AG385" s="325"/>
      <c r="AH385" s="304" t="e">
        <v>#DIV/0!</v>
      </c>
      <c r="AI385" s="348"/>
      <c r="AJ385" s="306">
        <f t="shared" si="7"/>
        <v>0</v>
      </c>
      <c r="AK385" s="215">
        <f>IFERROR(VLOOKUP(J385,Аркуш4!O:Q,2,FALSE),0)</f>
        <v>84</v>
      </c>
      <c r="AL385" s="215">
        <f>IFERROR(VLOOKUP(J385,Аркуш4!O:Q,3,FALSE),0)</f>
        <v>53</v>
      </c>
      <c r="AM385" s="349"/>
      <c r="AN385" s="349"/>
      <c r="AO385" s="350"/>
      <c r="AP385" s="351"/>
      <c r="AQ385" s="352"/>
      <c r="AR385" s="215">
        <f>IFERROR(VLOOKUP(J385,Аркуш4!H:M,3,FALSE),0)</f>
        <v>28</v>
      </c>
      <c r="AS385" s="215">
        <f>IFERROR(VLOOKUP(J385,Аркуш4!H:M,4,FALSE),0)</f>
        <v>13</v>
      </c>
      <c r="AT385" s="215">
        <f>IFERROR(VLOOKUP(J385,Аркуш4!H:M,5,FALSE),0)</f>
        <v>14</v>
      </c>
      <c r="AU385" s="215">
        <f t="shared" si="33"/>
        <v>0</v>
      </c>
      <c r="AV385" s="357">
        <f t="shared" si="9"/>
        <v>0</v>
      </c>
    </row>
    <row r="386" spans="1:48" ht="46.5" customHeight="1" outlineLevel="1" x14ac:dyDescent="0.2">
      <c r="A386" s="207"/>
      <c r="B386" s="208" t="s">
        <v>2843</v>
      </c>
      <c r="C386" s="211"/>
      <c r="D386" s="209">
        <f>VLOOKUP(J386,Аркуш4!Y:Z,2,FALSE)</f>
        <v>2</v>
      </c>
      <c r="E386" s="210">
        <f t="shared" si="0"/>
        <v>8.9599999999999999E-2</v>
      </c>
      <c r="F386" s="211"/>
      <c r="G386" s="211" t="s">
        <v>3850</v>
      </c>
      <c r="H386" s="211" t="s">
        <v>2546</v>
      </c>
      <c r="I386" s="211" t="s">
        <v>2602</v>
      </c>
      <c r="J386" s="213">
        <v>173294</v>
      </c>
      <c r="K386" s="213">
        <v>34</v>
      </c>
      <c r="L386" s="213">
        <v>263</v>
      </c>
      <c r="M386" s="216">
        <v>58636</v>
      </c>
      <c r="N386" s="211"/>
      <c r="O386" s="211" t="s">
        <v>3433</v>
      </c>
      <c r="P386" s="211"/>
      <c r="Q386" s="354">
        <f t="shared" si="1"/>
        <v>0</v>
      </c>
      <c r="R386" s="212">
        <f t="shared" si="2"/>
        <v>0</v>
      </c>
      <c r="S386" s="211"/>
      <c r="T386" s="211"/>
      <c r="U386" s="355"/>
      <c r="V386" s="211">
        <v>0</v>
      </c>
      <c r="W386" s="356"/>
      <c r="X386" s="214" t="s">
        <v>3564</v>
      </c>
      <c r="Y386" s="214" t="s">
        <v>3564</v>
      </c>
      <c r="Z386" s="214"/>
      <c r="AA386" s="215">
        <f>IFERROR(VLOOKUP(J386,Аркуш4!H:M,6,FALSE),0)</f>
        <v>18</v>
      </c>
      <c r="AB386" s="215" t="str">
        <f t="shared" si="37"/>
        <v/>
      </c>
      <c r="AC386" s="215">
        <v>4.48E-2</v>
      </c>
      <c r="AD386" s="214"/>
      <c r="AE386" s="210">
        <f t="shared" si="4"/>
        <v>8.9599999999999999E-2</v>
      </c>
      <c r="AF386" s="324"/>
      <c r="AG386" s="325"/>
      <c r="AH386" s="304" t="e">
        <v>#DIV/0!</v>
      </c>
      <c r="AI386" s="348"/>
      <c r="AJ386" s="306">
        <f t="shared" si="7"/>
        <v>0</v>
      </c>
      <c r="AK386" s="215">
        <f>IFERROR(VLOOKUP(J386,Аркуш4!O:Q,2,FALSE),0)</f>
        <v>0</v>
      </c>
      <c r="AL386" s="215">
        <f>IFERROR(VLOOKUP(J386,Аркуш4!O:Q,3,FALSE),0)</f>
        <v>0</v>
      </c>
      <c r="AM386" s="349"/>
      <c r="AN386" s="349"/>
      <c r="AO386" s="350"/>
      <c r="AP386" s="351"/>
      <c r="AQ386" s="352"/>
      <c r="AR386" s="215">
        <f>IFERROR(VLOOKUP(J386,Аркуш4!H:M,3,FALSE),0)</f>
        <v>2</v>
      </c>
      <c r="AS386" s="215">
        <f>IFERROR(VLOOKUP(J386,Аркуш4!H:M,4,FALSE),0)</f>
        <v>2</v>
      </c>
      <c r="AT386" s="215">
        <f>IFERROR(VLOOKUP(J386,Аркуш4!H:M,5,FALSE),0)</f>
        <v>5</v>
      </c>
      <c r="AU386" s="215">
        <f t="shared" si="33"/>
        <v>0.4032</v>
      </c>
      <c r="AV386" s="357">
        <f t="shared" si="9"/>
        <v>0.80640000000000001</v>
      </c>
    </row>
    <row r="387" spans="1:48" ht="46.5" customHeight="1" outlineLevel="1" x14ac:dyDescent="0.2">
      <c r="A387" s="207"/>
      <c r="B387" s="208" t="s">
        <v>2844</v>
      </c>
      <c r="C387" s="211"/>
      <c r="D387" s="209">
        <f>VLOOKUP(J387,Аркуш4!Y:Z,2,FALSE)</f>
        <v>26</v>
      </c>
      <c r="E387" s="210">
        <f t="shared" si="0"/>
        <v>0.41698800000000003</v>
      </c>
      <c r="F387" s="211"/>
      <c r="G387" s="211"/>
      <c r="H387" s="211" t="s">
        <v>2546</v>
      </c>
      <c r="I387" s="211" t="s">
        <v>2845</v>
      </c>
      <c r="J387" s="213">
        <v>173300</v>
      </c>
      <c r="K387" s="213">
        <v>25</v>
      </c>
      <c r="L387" s="213">
        <v>465</v>
      </c>
      <c r="M387" s="213">
        <v>28054</v>
      </c>
      <c r="N387" s="211"/>
      <c r="O387" s="211" t="s">
        <v>3433</v>
      </c>
      <c r="P387" s="211"/>
      <c r="Q387" s="354">
        <f t="shared" si="1"/>
        <v>0</v>
      </c>
      <c r="R387" s="212">
        <f t="shared" si="2"/>
        <v>0</v>
      </c>
      <c r="S387" s="211"/>
      <c r="T387" s="211"/>
      <c r="U387" s="355"/>
      <c r="V387" s="211">
        <v>0</v>
      </c>
      <c r="W387" s="356"/>
      <c r="X387" s="214" t="s">
        <v>3564</v>
      </c>
      <c r="Y387" s="214" t="s">
        <v>3564</v>
      </c>
      <c r="Z387" s="214"/>
      <c r="AA387" s="215">
        <f>IFERROR(VLOOKUP(J387,Аркуш4!H:M,6,FALSE),0)</f>
        <v>8</v>
      </c>
      <c r="AB387" s="215" t="str">
        <f t="shared" si="37"/>
        <v/>
      </c>
      <c r="AC387" s="215">
        <v>1.6038E-2</v>
      </c>
      <c r="AD387" s="214"/>
      <c r="AE387" s="210">
        <f t="shared" si="4"/>
        <v>0.41698800000000003</v>
      </c>
      <c r="AF387" s="324"/>
      <c r="AG387" s="325"/>
      <c r="AH387" s="304" t="e">
        <v>#DIV/0!</v>
      </c>
      <c r="AI387" s="348"/>
      <c r="AJ387" s="306">
        <f t="shared" si="7"/>
        <v>0</v>
      </c>
      <c r="AK387" s="215">
        <f>IFERROR(VLOOKUP(J387,Аркуш4!O:Q,2,FALSE),0)</f>
        <v>0</v>
      </c>
      <c r="AL387" s="215">
        <f>IFERROR(VLOOKUP(J387,Аркуш4!O:Q,3,FALSE),0)</f>
        <v>0</v>
      </c>
      <c r="AM387" s="349"/>
      <c r="AN387" s="349"/>
      <c r="AO387" s="350"/>
      <c r="AP387" s="351"/>
      <c r="AQ387" s="352"/>
      <c r="AR387" s="215">
        <f>IFERROR(VLOOKUP(J387,Аркуш4!H:M,3,FALSE),0)</f>
        <v>0</v>
      </c>
      <c r="AS387" s="215">
        <f>IFERROR(VLOOKUP(J387,Аркуш4!H:M,4,FALSE),0)</f>
        <v>0</v>
      </c>
      <c r="AT387" s="215">
        <f>IFERROR(VLOOKUP(J387,Аркуш4!H:M,5,FALSE),0)</f>
        <v>1</v>
      </c>
      <c r="AU387" s="215">
        <f t="shared" si="33"/>
        <v>1.6038E-2</v>
      </c>
      <c r="AV387" s="357">
        <f t="shared" si="9"/>
        <v>0.128304</v>
      </c>
    </row>
    <row r="388" spans="1:48" ht="46.5" customHeight="1" outlineLevel="1" x14ac:dyDescent="0.2">
      <c r="A388" s="207"/>
      <c r="B388" s="208" t="s">
        <v>2846</v>
      </c>
      <c r="C388" s="211"/>
      <c r="D388" s="209">
        <f>VLOOKUP(J388,Аркуш4!Y:Z,2,FALSE)</f>
        <v>8</v>
      </c>
      <c r="E388" s="210">
        <f t="shared" si="0"/>
        <v>0</v>
      </c>
      <c r="F388" s="211" t="s">
        <v>2624</v>
      </c>
      <c r="G388" s="211"/>
      <c r="H388" s="211" t="s">
        <v>2538</v>
      </c>
      <c r="I388" s="211" t="s">
        <v>2847</v>
      </c>
      <c r="J388" s="213">
        <v>173301</v>
      </c>
      <c r="K388" s="213">
        <v>51</v>
      </c>
      <c r="L388" s="213">
        <v>63</v>
      </c>
      <c r="M388" s="213">
        <v>10159</v>
      </c>
      <c r="N388" s="211"/>
      <c r="O388" s="211" t="s">
        <v>3433</v>
      </c>
      <c r="P388" s="211"/>
      <c r="Q388" s="354">
        <f t="shared" si="1"/>
        <v>0</v>
      </c>
      <c r="R388" s="212">
        <f t="shared" si="2"/>
        <v>0</v>
      </c>
      <c r="S388" s="211"/>
      <c r="T388" s="211"/>
      <c r="U388" s="355"/>
      <c r="V388" s="211">
        <v>0</v>
      </c>
      <c r="W388" s="356"/>
      <c r="X388" s="214" t="s">
        <v>3564</v>
      </c>
      <c r="Y388" s="214" t="s">
        <v>3564</v>
      </c>
      <c r="Z388" s="214"/>
      <c r="AA388" s="215">
        <f>IFERROR(VLOOKUP(J388,Аркуш4!H:M,6,FALSE),0)</f>
        <v>0</v>
      </c>
      <c r="AB388" s="215" t="str">
        <f t="shared" si="37"/>
        <v/>
      </c>
      <c r="AC388" s="215"/>
      <c r="AD388" s="214"/>
      <c r="AE388" s="210">
        <f t="shared" si="4"/>
        <v>0</v>
      </c>
      <c r="AF388" s="324"/>
      <c r="AG388" s="325"/>
      <c r="AH388" s="304" t="e">
        <v>#DIV/0!</v>
      </c>
      <c r="AI388" s="348"/>
      <c r="AJ388" s="306">
        <f t="shared" si="7"/>
        <v>0</v>
      </c>
      <c r="AK388" s="215">
        <f>IFERROR(VLOOKUP(J388,Аркуш4!O:Q,2,FALSE),0)</f>
        <v>0</v>
      </c>
      <c r="AL388" s="215">
        <f>IFERROR(VLOOKUP(J388,Аркуш4!O:Q,3,FALSE),0)</f>
        <v>0</v>
      </c>
      <c r="AM388" s="349"/>
      <c r="AN388" s="349"/>
      <c r="AO388" s="350"/>
      <c r="AP388" s="351"/>
      <c r="AQ388" s="352"/>
      <c r="AR388" s="215">
        <f>IFERROR(VLOOKUP(J388,Аркуш4!H:M,3,FALSE),0)</f>
        <v>0</v>
      </c>
      <c r="AS388" s="215">
        <f>IFERROR(VLOOKUP(J388,Аркуш4!H:M,4,FALSE),0)</f>
        <v>0</v>
      </c>
      <c r="AT388" s="215">
        <f>IFERROR(VLOOKUP(J388,Аркуш4!H:M,5,FALSE),0)</f>
        <v>0</v>
      </c>
      <c r="AU388" s="215">
        <f t="shared" si="33"/>
        <v>0</v>
      </c>
      <c r="AV388" s="357">
        <f t="shared" si="9"/>
        <v>0</v>
      </c>
    </row>
    <row r="389" spans="1:48" ht="46.5" customHeight="1" outlineLevel="1" x14ac:dyDescent="0.2">
      <c r="A389" s="207"/>
      <c r="B389" s="208" t="s">
        <v>2848</v>
      </c>
      <c r="C389" s="211"/>
      <c r="D389" s="209">
        <f>VLOOKUP(J389,Аркуш4!Y:Z,2,FALSE)</f>
        <v>10</v>
      </c>
      <c r="E389" s="210">
        <f t="shared" si="0"/>
        <v>0</v>
      </c>
      <c r="F389" s="211"/>
      <c r="G389" s="211"/>
      <c r="H389" s="211" t="s">
        <v>2546</v>
      </c>
      <c r="I389" s="211" t="s">
        <v>2635</v>
      </c>
      <c r="J389" s="213">
        <v>173119</v>
      </c>
      <c r="K389" s="213">
        <v>71</v>
      </c>
      <c r="L389" s="213">
        <v>373</v>
      </c>
      <c r="M389" s="213">
        <v>68110</v>
      </c>
      <c r="N389" s="211"/>
      <c r="O389" s="211" t="s">
        <v>3433</v>
      </c>
      <c r="P389" s="211"/>
      <c r="Q389" s="354">
        <f t="shared" si="1"/>
        <v>0</v>
      </c>
      <c r="R389" s="212">
        <f t="shared" si="2"/>
        <v>0</v>
      </c>
      <c r="S389" s="211"/>
      <c r="T389" s="211"/>
      <c r="U389" s="355"/>
      <c r="V389" s="211">
        <v>4</v>
      </c>
      <c r="W389" s="356"/>
      <c r="X389" s="214" t="s">
        <v>3564</v>
      </c>
      <c r="Y389" s="214" t="s">
        <v>3564</v>
      </c>
      <c r="Z389" s="214"/>
      <c r="AA389" s="215">
        <f>IFERROR(VLOOKUP(J389,Аркуш4!H:M,6,FALSE),0)</f>
        <v>1</v>
      </c>
      <c r="AB389" s="215" t="str">
        <f t="shared" si="37"/>
        <v/>
      </c>
      <c r="AC389" s="215"/>
      <c r="AD389" s="214"/>
      <c r="AE389" s="210">
        <f t="shared" si="4"/>
        <v>0</v>
      </c>
      <c r="AF389" s="324"/>
      <c r="AG389" s="325"/>
      <c r="AH389" s="304" t="e">
        <v>#DIV/0!</v>
      </c>
      <c r="AI389" s="348"/>
      <c r="AJ389" s="306">
        <f t="shared" si="7"/>
        <v>0</v>
      </c>
      <c r="AK389" s="215">
        <f>IFERROR(VLOOKUP(J389,Аркуш4!O:Q,2,FALSE),0)</f>
        <v>2</v>
      </c>
      <c r="AL389" s="215">
        <f>IFERROR(VLOOKUP(J389,Аркуш4!O:Q,3,FALSE),0)</f>
        <v>2</v>
      </c>
      <c r="AM389" s="349"/>
      <c r="AN389" s="349"/>
      <c r="AO389" s="350"/>
      <c r="AP389" s="351"/>
      <c r="AQ389" s="352"/>
      <c r="AR389" s="215">
        <f>IFERROR(VLOOKUP(J389,Аркуш4!H:M,3,FALSE),0)</f>
        <v>0</v>
      </c>
      <c r="AS389" s="215">
        <f>IFERROR(VLOOKUP(J389,Аркуш4!H:M,4,FALSE),0)</f>
        <v>0</v>
      </c>
      <c r="AT389" s="215">
        <f>IFERROR(VLOOKUP(J389,Аркуш4!H:M,5,FALSE),0)</f>
        <v>0</v>
      </c>
      <c r="AU389" s="215">
        <f t="shared" si="33"/>
        <v>0</v>
      </c>
      <c r="AV389" s="357">
        <f t="shared" si="9"/>
        <v>0</v>
      </c>
    </row>
    <row r="390" spans="1:48" ht="46.5" customHeight="1" outlineLevel="1" x14ac:dyDescent="0.2">
      <c r="A390" s="207"/>
      <c r="B390" s="208" t="s">
        <v>2849</v>
      </c>
      <c r="C390" s="211"/>
      <c r="D390" s="209">
        <f>VLOOKUP(J390,Аркуш4!Y:Z,2,FALSE)</f>
        <v>5</v>
      </c>
      <c r="E390" s="210">
        <f t="shared" si="0"/>
        <v>0</v>
      </c>
      <c r="F390" s="211"/>
      <c r="G390" s="211"/>
      <c r="H390" s="211" t="s">
        <v>2546</v>
      </c>
      <c r="I390" s="211" t="s">
        <v>2587</v>
      </c>
      <c r="J390" s="213">
        <v>173126</v>
      </c>
      <c r="K390" s="213">
        <v>12</v>
      </c>
      <c r="L390" s="213">
        <v>804</v>
      </c>
      <c r="M390" s="213">
        <v>68303</v>
      </c>
      <c r="N390" s="211"/>
      <c r="O390" s="211" t="s">
        <v>3433</v>
      </c>
      <c r="P390" s="211"/>
      <c r="Q390" s="354">
        <f t="shared" si="1"/>
        <v>0</v>
      </c>
      <c r="R390" s="212">
        <f t="shared" si="2"/>
        <v>0</v>
      </c>
      <c r="S390" s="211"/>
      <c r="T390" s="211"/>
      <c r="U390" s="355"/>
      <c r="V390" s="211">
        <v>0</v>
      </c>
      <c r="W390" s="356"/>
      <c r="X390" s="214" t="s">
        <v>3564</v>
      </c>
      <c r="Y390" s="214" t="s">
        <v>3564</v>
      </c>
      <c r="Z390" s="214"/>
      <c r="AA390" s="215">
        <f>IFERROR(VLOOKUP(J390,Аркуш4!H:M,6,FALSE),0)</f>
        <v>0</v>
      </c>
      <c r="AB390" s="215" t="str">
        <f t="shared" si="37"/>
        <v/>
      </c>
      <c r="AC390" s="215"/>
      <c r="AD390" s="214"/>
      <c r="AE390" s="210">
        <f t="shared" si="4"/>
        <v>0</v>
      </c>
      <c r="AF390" s="324"/>
      <c r="AG390" s="325"/>
      <c r="AH390" s="304" t="e">
        <v>#DIV/0!</v>
      </c>
      <c r="AI390" s="348"/>
      <c r="AJ390" s="306">
        <f t="shared" si="7"/>
        <v>0</v>
      </c>
      <c r="AK390" s="215">
        <f>IFERROR(VLOOKUP(J390,Аркуш4!O:Q,2,FALSE),0)</f>
        <v>0</v>
      </c>
      <c r="AL390" s="215">
        <f>IFERROR(VLOOKUP(J390,Аркуш4!O:Q,3,FALSE),0)</f>
        <v>0</v>
      </c>
      <c r="AM390" s="349"/>
      <c r="AN390" s="349"/>
      <c r="AO390" s="350"/>
      <c r="AP390" s="351"/>
      <c r="AQ390" s="352"/>
      <c r="AR390" s="215">
        <f>IFERROR(VLOOKUP(J390,Аркуш4!H:M,3,FALSE),0)</f>
        <v>0</v>
      </c>
      <c r="AS390" s="215">
        <f>IFERROR(VLOOKUP(J390,Аркуш4!H:M,4,FALSE),0)</f>
        <v>0</v>
      </c>
      <c r="AT390" s="215">
        <f>IFERROR(VLOOKUP(J390,Аркуш4!H:M,5,FALSE),0)</f>
        <v>0</v>
      </c>
      <c r="AU390" s="215">
        <f t="shared" si="33"/>
        <v>0</v>
      </c>
      <c r="AV390" s="357">
        <f t="shared" si="9"/>
        <v>0</v>
      </c>
    </row>
    <row r="391" spans="1:48" ht="46.5" customHeight="1" outlineLevel="1" x14ac:dyDescent="0.2">
      <c r="A391" s="207"/>
      <c r="B391" s="208" t="s">
        <v>2850</v>
      </c>
      <c r="C391" s="211"/>
      <c r="D391" s="209">
        <f>VLOOKUP(J391,Аркуш4!Y:Z,2,FALSE)</f>
        <v>3</v>
      </c>
      <c r="E391" s="210">
        <f t="shared" si="0"/>
        <v>5.2224E-2</v>
      </c>
      <c r="F391" s="211" t="s">
        <v>2624</v>
      </c>
      <c r="G391" s="211"/>
      <c r="H391" s="211" t="s">
        <v>2546</v>
      </c>
      <c r="I391" s="211" t="s">
        <v>2587</v>
      </c>
      <c r="J391" s="213">
        <v>173132</v>
      </c>
      <c r="K391" s="213">
        <v>22</v>
      </c>
      <c r="L391" s="213">
        <v>129</v>
      </c>
      <c r="M391" s="216">
        <v>68107</v>
      </c>
      <c r="N391" s="211"/>
      <c r="O391" s="211" t="s">
        <v>3433</v>
      </c>
      <c r="P391" s="211"/>
      <c r="Q391" s="354">
        <f t="shared" si="1"/>
        <v>0</v>
      </c>
      <c r="R391" s="212">
        <f t="shared" si="2"/>
        <v>0</v>
      </c>
      <c r="S391" s="211"/>
      <c r="T391" s="211"/>
      <c r="U391" s="355"/>
      <c r="V391" s="211">
        <v>2</v>
      </c>
      <c r="W391" s="356"/>
      <c r="X391" s="214" t="s">
        <v>3564</v>
      </c>
      <c r="Y391" s="214" t="s">
        <v>3564</v>
      </c>
      <c r="Z391" s="214"/>
      <c r="AA391" s="215">
        <f>IFERROR(VLOOKUP(J391,Аркуш4!H:M,6,FALSE),0)</f>
        <v>2</v>
      </c>
      <c r="AB391" s="215" t="str">
        <f t="shared" si="37"/>
        <v/>
      </c>
      <c r="AC391" s="215">
        <v>1.7408E-2</v>
      </c>
      <c r="AD391" s="214"/>
      <c r="AE391" s="210">
        <f t="shared" si="4"/>
        <v>5.2224E-2</v>
      </c>
      <c r="AF391" s="324"/>
      <c r="AG391" s="325"/>
      <c r="AH391" s="304" t="e">
        <v>#DIV/0!</v>
      </c>
      <c r="AI391" s="348"/>
      <c r="AJ391" s="306">
        <f t="shared" si="7"/>
        <v>0</v>
      </c>
      <c r="AK391" s="215">
        <f>IFERROR(VLOOKUP(J391,Аркуш4!O:Q,2,FALSE),0)</f>
        <v>2</v>
      </c>
      <c r="AL391" s="215">
        <f>IFERROR(VLOOKUP(J391,Аркуш4!O:Q,3,FALSE),0)</f>
        <v>0</v>
      </c>
      <c r="AM391" s="349"/>
      <c r="AN391" s="349"/>
      <c r="AO391" s="350"/>
      <c r="AP391" s="351"/>
      <c r="AQ391" s="352"/>
      <c r="AR391" s="215">
        <f>IFERROR(VLOOKUP(J391,Аркуш4!H:M,3,FALSE),0)</f>
        <v>1</v>
      </c>
      <c r="AS391" s="215">
        <f>IFERROR(VLOOKUP(J391,Аркуш4!H:M,4,FALSE),0)</f>
        <v>0</v>
      </c>
      <c r="AT391" s="215">
        <f>IFERROR(VLOOKUP(J391,Аркуш4!H:M,5,FALSE),0)</f>
        <v>0</v>
      </c>
      <c r="AU391" s="215">
        <f t="shared" si="33"/>
        <v>5.2224E-2</v>
      </c>
      <c r="AV391" s="357">
        <f t="shared" si="9"/>
        <v>3.4816E-2</v>
      </c>
    </row>
    <row r="392" spans="1:48" ht="46.5" customHeight="1" outlineLevel="1" x14ac:dyDescent="0.2">
      <c r="A392" s="207"/>
      <c r="B392" s="208" t="s">
        <v>2851</v>
      </c>
      <c r="C392" s="211"/>
      <c r="D392" s="209">
        <f>VLOOKUP(J392,Аркуш4!Y:Z,2,FALSE)</f>
        <v>24</v>
      </c>
      <c r="E392" s="210">
        <f t="shared" si="0"/>
        <v>0</v>
      </c>
      <c r="F392" s="211" t="s">
        <v>2624</v>
      </c>
      <c r="G392" s="211"/>
      <c r="H392" s="211" t="s">
        <v>2538</v>
      </c>
      <c r="I392" s="211" t="s">
        <v>2852</v>
      </c>
      <c r="J392" s="213">
        <v>173070</v>
      </c>
      <c r="K392" s="213">
        <v>84</v>
      </c>
      <c r="L392" s="213">
        <v>217</v>
      </c>
      <c r="M392" s="213">
        <v>25629</v>
      </c>
      <c r="N392" s="211"/>
      <c r="O392" s="211" t="s">
        <v>3433</v>
      </c>
      <c r="P392" s="211"/>
      <c r="Q392" s="354">
        <f t="shared" si="1"/>
        <v>0</v>
      </c>
      <c r="R392" s="212">
        <f t="shared" si="2"/>
        <v>0</v>
      </c>
      <c r="S392" s="211"/>
      <c r="T392" s="211"/>
      <c r="U392" s="355"/>
      <c r="V392" s="211">
        <v>0</v>
      </c>
      <c r="W392" s="356"/>
      <c r="X392" s="214" t="s">
        <v>3564</v>
      </c>
      <c r="Y392" s="214" t="s">
        <v>3564</v>
      </c>
      <c r="Z392" s="214"/>
      <c r="AA392" s="215">
        <f>IFERROR(VLOOKUP(J392,Аркуш4!H:M,6,FALSE),0)</f>
        <v>25</v>
      </c>
      <c r="AB392" s="215" t="str">
        <f t="shared" si="37"/>
        <v/>
      </c>
      <c r="AC392" s="215"/>
      <c r="AD392" s="214"/>
      <c r="AE392" s="210">
        <f t="shared" si="4"/>
        <v>0</v>
      </c>
      <c r="AF392" s="324"/>
      <c r="AG392" s="325"/>
      <c r="AH392" s="304" t="e">
        <v>#DIV/0!</v>
      </c>
      <c r="AI392" s="348"/>
      <c r="AJ392" s="306">
        <f t="shared" si="7"/>
        <v>0</v>
      </c>
      <c r="AK392" s="215">
        <f>IFERROR(VLOOKUP(J392,Аркуш4!O:Q,2,FALSE),0)</f>
        <v>0</v>
      </c>
      <c r="AL392" s="215">
        <f>IFERROR(VLOOKUP(J392,Аркуш4!O:Q,3,FALSE),0)</f>
        <v>0</v>
      </c>
      <c r="AM392" s="349"/>
      <c r="AN392" s="349"/>
      <c r="AO392" s="350"/>
      <c r="AP392" s="351"/>
      <c r="AQ392" s="352"/>
      <c r="AR392" s="215">
        <f>IFERROR(VLOOKUP(J392,Аркуш4!H:M,3,FALSE),0)</f>
        <v>0</v>
      </c>
      <c r="AS392" s="215">
        <f>IFERROR(VLOOKUP(J392,Аркуш4!H:M,4,FALSE),0)</f>
        <v>0</v>
      </c>
      <c r="AT392" s="215">
        <f>IFERROR(VLOOKUP(J392,Аркуш4!H:M,5,FALSE),0)</f>
        <v>0</v>
      </c>
      <c r="AU392" s="215">
        <f t="shared" si="33"/>
        <v>0</v>
      </c>
      <c r="AV392" s="357">
        <f t="shared" si="9"/>
        <v>0</v>
      </c>
    </row>
    <row r="393" spans="1:48" ht="46.5" customHeight="1" outlineLevel="1" x14ac:dyDescent="0.2">
      <c r="A393" s="207"/>
      <c r="B393" s="208" t="s">
        <v>2853</v>
      </c>
      <c r="C393" s="211"/>
      <c r="D393" s="209">
        <f>VLOOKUP(J393,Аркуш4!Y:Z,2,FALSE)</f>
        <v>521</v>
      </c>
      <c r="E393" s="210">
        <f t="shared" si="0"/>
        <v>1.37544</v>
      </c>
      <c r="F393" s="211"/>
      <c r="G393" s="211"/>
      <c r="H393" s="211" t="s">
        <v>2538</v>
      </c>
      <c r="I393" s="211" t="s">
        <v>2854</v>
      </c>
      <c r="J393" s="213">
        <v>173386</v>
      </c>
      <c r="K393" s="213">
        <v>101</v>
      </c>
      <c r="L393" s="213">
        <v>159</v>
      </c>
      <c r="M393" s="213">
        <v>69543</v>
      </c>
      <c r="N393" s="211"/>
      <c r="O393" s="211" t="s">
        <v>3433</v>
      </c>
      <c r="P393" s="211"/>
      <c r="Q393" s="354">
        <f t="shared" si="1"/>
        <v>0</v>
      </c>
      <c r="R393" s="212">
        <f t="shared" si="2"/>
        <v>0</v>
      </c>
      <c r="S393" s="211"/>
      <c r="T393" s="211"/>
      <c r="U393" s="355"/>
      <c r="V393" s="211">
        <v>53</v>
      </c>
      <c r="W393" s="356"/>
      <c r="X393" s="214" t="s">
        <v>3564</v>
      </c>
      <c r="Y393" s="214" t="s">
        <v>3564</v>
      </c>
      <c r="Z393" s="214"/>
      <c r="AA393" s="215">
        <f>IFERROR(VLOOKUP(J393,Аркуш4!H:M,6,FALSE),0)</f>
        <v>29</v>
      </c>
      <c r="AB393" s="215" t="str">
        <f t="shared" si="37"/>
        <v/>
      </c>
      <c r="AC393" s="215">
        <v>2.64E-3</v>
      </c>
      <c r="AD393" s="214"/>
      <c r="AE393" s="210">
        <f t="shared" si="4"/>
        <v>1.37544</v>
      </c>
      <c r="AF393" s="324"/>
      <c r="AG393" s="325"/>
      <c r="AH393" s="304" t="e">
        <v>#DIV/0!</v>
      </c>
      <c r="AI393" s="348"/>
      <c r="AJ393" s="306">
        <f t="shared" si="7"/>
        <v>0</v>
      </c>
      <c r="AK393" s="215">
        <f>IFERROR(VLOOKUP(J393,Аркуш4!O:Q,2,FALSE),0)</f>
        <v>22</v>
      </c>
      <c r="AL393" s="215">
        <f>IFERROR(VLOOKUP(J393,Аркуш4!O:Q,3,FALSE),0)</f>
        <v>36</v>
      </c>
      <c r="AM393" s="349"/>
      <c r="AN393" s="349"/>
      <c r="AO393" s="350"/>
      <c r="AP393" s="351"/>
      <c r="AQ393" s="352"/>
      <c r="AR393" s="215">
        <f>IFERROR(VLOOKUP(J393,Аркуш4!H:M,3,FALSE),0)</f>
        <v>10</v>
      </c>
      <c r="AS393" s="215">
        <f>IFERROR(VLOOKUP(J393,Аркуш4!H:M,4,FALSE),0)</f>
        <v>10</v>
      </c>
      <c r="AT393" s="215">
        <f>IFERROR(VLOOKUP(J393,Аркуш4!H:M,5,FALSE),0)</f>
        <v>13</v>
      </c>
      <c r="AU393" s="215">
        <f t="shared" si="33"/>
        <v>0.1452</v>
      </c>
      <c r="AV393" s="357">
        <f t="shared" si="9"/>
        <v>7.6560000000000003E-2</v>
      </c>
    </row>
    <row r="394" spans="1:48" ht="46.5" customHeight="1" outlineLevel="1" x14ac:dyDescent="0.2">
      <c r="A394" s="207"/>
      <c r="B394" s="208" t="s">
        <v>2855</v>
      </c>
      <c r="C394" s="211"/>
      <c r="D394" s="209">
        <f>VLOOKUP(J394,Аркуш4!Y:Z,2,FALSE)</f>
        <v>1360</v>
      </c>
      <c r="E394" s="210">
        <f t="shared" si="0"/>
        <v>4.7872000000000003</v>
      </c>
      <c r="F394" s="211"/>
      <c r="G394" s="211"/>
      <c r="H394" s="211" t="s">
        <v>2538</v>
      </c>
      <c r="I394" s="211" t="s">
        <v>2856</v>
      </c>
      <c r="J394" s="213">
        <v>173387</v>
      </c>
      <c r="K394" s="213">
        <v>102</v>
      </c>
      <c r="L394" s="213">
        <v>196</v>
      </c>
      <c r="M394" s="213">
        <v>69542</v>
      </c>
      <c r="N394" s="211"/>
      <c r="O394" s="211" t="s">
        <v>3433</v>
      </c>
      <c r="P394" s="211"/>
      <c r="Q394" s="354">
        <f t="shared" si="1"/>
        <v>0</v>
      </c>
      <c r="R394" s="212">
        <f t="shared" si="2"/>
        <v>0</v>
      </c>
      <c r="S394" s="211"/>
      <c r="T394" s="211"/>
      <c r="U394" s="355"/>
      <c r="V394" s="211">
        <v>104</v>
      </c>
      <c r="W394" s="356"/>
      <c r="X394" s="214" t="s">
        <v>3564</v>
      </c>
      <c r="Y394" s="214" t="s">
        <v>3564</v>
      </c>
      <c r="Z394" s="214"/>
      <c r="AA394" s="215">
        <f>IFERROR(VLOOKUP(J394,Аркуш4!H:M,6,FALSE),0)</f>
        <v>49</v>
      </c>
      <c r="AB394" s="215" t="str">
        <f t="shared" si="37"/>
        <v/>
      </c>
      <c r="AC394" s="215">
        <v>3.5200000000000001E-3</v>
      </c>
      <c r="AD394" s="214"/>
      <c r="AE394" s="210">
        <f t="shared" si="4"/>
        <v>4.7872000000000003</v>
      </c>
      <c r="AF394" s="324"/>
      <c r="AG394" s="325"/>
      <c r="AH394" s="304" t="e">
        <v>#DIV/0!</v>
      </c>
      <c r="AI394" s="348"/>
      <c r="AJ394" s="306">
        <f t="shared" si="7"/>
        <v>0</v>
      </c>
      <c r="AK394" s="215">
        <f>IFERROR(VLOOKUP(J394,Аркуш4!O:Q,2,FALSE),0)</f>
        <v>76</v>
      </c>
      <c r="AL394" s="215">
        <f>IFERROR(VLOOKUP(J394,Аркуш4!O:Q,3,FALSE),0)</f>
        <v>29</v>
      </c>
      <c r="AM394" s="349"/>
      <c r="AN394" s="349"/>
      <c r="AO394" s="350"/>
      <c r="AP394" s="351"/>
      <c r="AQ394" s="352"/>
      <c r="AR394" s="215">
        <f>IFERROR(VLOOKUP(J394,Аркуш4!H:M,3,FALSE),0)</f>
        <v>17</v>
      </c>
      <c r="AS394" s="215">
        <f>IFERROR(VLOOKUP(J394,Аркуш4!H:M,4,FALSE),0)</f>
        <v>10</v>
      </c>
      <c r="AT394" s="215">
        <f>IFERROR(VLOOKUP(J394,Аркуш4!H:M,5,FALSE),0)</f>
        <v>14</v>
      </c>
      <c r="AU394" s="215">
        <f t="shared" si="33"/>
        <v>0.41184000000000004</v>
      </c>
      <c r="AV394" s="357">
        <f t="shared" si="9"/>
        <v>0.17247999999999999</v>
      </c>
    </row>
    <row r="395" spans="1:48" ht="46.5" customHeight="1" outlineLevel="1" x14ac:dyDescent="0.2">
      <c r="A395" s="207"/>
      <c r="B395" s="208" t="s">
        <v>2857</v>
      </c>
      <c r="C395" s="211"/>
      <c r="D395" s="209">
        <f>VLOOKUP(J395,Аркуш4!Y:Z,2,FALSE)</f>
        <v>25</v>
      </c>
      <c r="E395" s="210">
        <f t="shared" si="0"/>
        <v>0</v>
      </c>
      <c r="F395" s="211"/>
      <c r="G395" s="211" t="s">
        <v>3851</v>
      </c>
      <c r="H395" s="211" t="s">
        <v>2546</v>
      </c>
      <c r="I395" s="211" t="s">
        <v>2587</v>
      </c>
      <c r="J395" s="213">
        <v>173134</v>
      </c>
      <c r="K395" s="213">
        <v>92</v>
      </c>
      <c r="L395" s="213">
        <v>50</v>
      </c>
      <c r="M395" s="216">
        <v>62147</v>
      </c>
      <c r="N395" s="213">
        <v>2</v>
      </c>
      <c r="O395" s="211" t="s">
        <v>3433</v>
      </c>
      <c r="P395" s="211"/>
      <c r="Q395" s="354">
        <f t="shared" si="1"/>
        <v>0</v>
      </c>
      <c r="R395" s="212">
        <f t="shared" si="2"/>
        <v>0</v>
      </c>
      <c r="S395" s="211"/>
      <c r="T395" s="211"/>
      <c r="U395" s="355"/>
      <c r="V395" s="211">
        <v>0</v>
      </c>
      <c r="W395" s="356"/>
      <c r="X395" s="214" t="s">
        <v>3564</v>
      </c>
      <c r="Y395" s="214" t="s">
        <v>3564</v>
      </c>
      <c r="Z395" s="214"/>
      <c r="AA395" s="215">
        <f>IFERROR(VLOOKUP(J395,Аркуш4!H:M,6,FALSE),0)</f>
        <v>2</v>
      </c>
      <c r="AB395" s="215" t="str">
        <f t="shared" si="37"/>
        <v/>
      </c>
      <c r="AC395" s="215"/>
      <c r="AD395" s="214"/>
      <c r="AE395" s="210">
        <f t="shared" si="4"/>
        <v>0</v>
      </c>
      <c r="AF395" s="324"/>
      <c r="AG395" s="325"/>
      <c r="AH395" s="304" t="e">
        <v>#DIV/0!</v>
      </c>
      <c r="AI395" s="348"/>
      <c r="AJ395" s="306">
        <f t="shared" si="7"/>
        <v>0</v>
      </c>
      <c r="AK395" s="215">
        <f>IFERROR(VLOOKUP(J395,Аркуш4!O:Q,2,FALSE),0)</f>
        <v>0</v>
      </c>
      <c r="AL395" s="215">
        <f>IFERROR(VLOOKUP(J395,Аркуш4!O:Q,3,FALSE),0)</f>
        <v>0</v>
      </c>
      <c r="AM395" s="349"/>
      <c r="AN395" s="349"/>
      <c r="AO395" s="350"/>
      <c r="AP395" s="351"/>
      <c r="AQ395" s="352"/>
      <c r="AR395" s="215">
        <f>IFERROR(VLOOKUP(J395,Аркуш4!H:M,3,FALSE),0)</f>
        <v>0</v>
      </c>
      <c r="AS395" s="215">
        <f>IFERROR(VLOOKUP(J395,Аркуш4!H:M,4,FALSE),0)</f>
        <v>2</v>
      </c>
      <c r="AT395" s="215">
        <f>IFERROR(VLOOKUP(J395,Аркуш4!H:M,5,FALSE),0)</f>
        <v>2</v>
      </c>
      <c r="AU395" s="215">
        <f t="shared" si="33"/>
        <v>0</v>
      </c>
      <c r="AV395" s="357">
        <f t="shared" si="9"/>
        <v>0</v>
      </c>
    </row>
    <row r="396" spans="1:48" ht="46.5" customHeight="1" outlineLevel="1" x14ac:dyDescent="0.2">
      <c r="A396" s="207"/>
      <c r="B396" s="208" t="s">
        <v>2858</v>
      </c>
      <c r="C396" s="211"/>
      <c r="D396" s="209">
        <f>VLOOKUP(J396,Аркуш4!Y:Z,2,FALSE)</f>
        <v>6</v>
      </c>
      <c r="E396" s="210">
        <f t="shared" si="0"/>
        <v>2.4191999999999998E-2</v>
      </c>
      <c r="F396" s="211"/>
      <c r="G396" s="211"/>
      <c r="H396" s="211" t="s">
        <v>2546</v>
      </c>
      <c r="I396" s="211" t="s">
        <v>2859</v>
      </c>
      <c r="J396" s="213">
        <v>173140</v>
      </c>
      <c r="K396" s="213">
        <v>48</v>
      </c>
      <c r="L396" s="213">
        <v>87</v>
      </c>
      <c r="M396" s="213">
        <v>58154</v>
      </c>
      <c r="N396" s="211"/>
      <c r="O396" s="211" t="s">
        <v>3433</v>
      </c>
      <c r="P396" s="211"/>
      <c r="Q396" s="354">
        <f t="shared" si="1"/>
        <v>0</v>
      </c>
      <c r="R396" s="212">
        <f t="shared" si="2"/>
        <v>0</v>
      </c>
      <c r="S396" s="211"/>
      <c r="T396" s="211"/>
      <c r="U396" s="355"/>
      <c r="V396" s="211">
        <v>0</v>
      </c>
      <c r="W396" s="356"/>
      <c r="X396" s="214" t="s">
        <v>3564</v>
      </c>
      <c r="Y396" s="214" t="s">
        <v>3564</v>
      </c>
      <c r="Z396" s="214"/>
      <c r="AA396" s="215">
        <f>IFERROR(VLOOKUP(J396,Аркуш4!H:M,6,FALSE),0)</f>
        <v>3</v>
      </c>
      <c r="AB396" s="215" t="str">
        <f t="shared" si="37"/>
        <v/>
      </c>
      <c r="AC396" s="215">
        <v>4.032E-3</v>
      </c>
      <c r="AD396" s="214"/>
      <c r="AE396" s="210">
        <f t="shared" si="4"/>
        <v>2.4191999999999998E-2</v>
      </c>
      <c r="AF396" s="324"/>
      <c r="AG396" s="325"/>
      <c r="AH396" s="304" t="e">
        <v>#DIV/0!</v>
      </c>
      <c r="AI396" s="348"/>
      <c r="AJ396" s="306">
        <f t="shared" si="7"/>
        <v>0</v>
      </c>
      <c r="AK396" s="215">
        <f>IFERROR(VLOOKUP(J396,Аркуш4!O:Q,2,FALSE),0)</f>
        <v>0</v>
      </c>
      <c r="AL396" s="215">
        <f>IFERROR(VLOOKUP(J396,Аркуш4!O:Q,3,FALSE),0)</f>
        <v>0</v>
      </c>
      <c r="AM396" s="349"/>
      <c r="AN396" s="349"/>
      <c r="AO396" s="350"/>
      <c r="AP396" s="351"/>
      <c r="AQ396" s="352"/>
      <c r="AR396" s="215">
        <f>IFERROR(VLOOKUP(J396,Аркуш4!H:M,3,FALSE),0)</f>
        <v>0</v>
      </c>
      <c r="AS396" s="215">
        <f>IFERROR(VLOOKUP(J396,Аркуш4!H:M,4,FALSE),0)</f>
        <v>0</v>
      </c>
      <c r="AT396" s="215">
        <f>IFERROR(VLOOKUP(J396,Аркуш4!H:M,5,FALSE),0)</f>
        <v>0</v>
      </c>
      <c r="AU396" s="215">
        <f t="shared" si="33"/>
        <v>0</v>
      </c>
      <c r="AV396" s="357">
        <f t="shared" si="9"/>
        <v>1.2095999999999999E-2</v>
      </c>
    </row>
    <row r="397" spans="1:48" ht="46.5" customHeight="1" outlineLevel="1" x14ac:dyDescent="0.2">
      <c r="A397" s="207"/>
      <c r="B397" s="208" t="s">
        <v>2860</v>
      </c>
      <c r="C397" s="211"/>
      <c r="D397" s="209">
        <f>VLOOKUP(J397,Аркуш4!Y:Z,2,FALSE)</f>
        <v>1</v>
      </c>
      <c r="E397" s="210">
        <f t="shared" si="0"/>
        <v>0.242592</v>
      </c>
      <c r="F397" s="211"/>
      <c r="G397" s="211"/>
      <c r="H397" s="211" t="s">
        <v>2546</v>
      </c>
      <c r="I397" s="211" t="s">
        <v>2602</v>
      </c>
      <c r="J397" s="213">
        <v>173165</v>
      </c>
      <c r="K397" s="213">
        <v>10</v>
      </c>
      <c r="L397" s="353">
        <v>2227</v>
      </c>
      <c r="M397" s="216">
        <v>60029</v>
      </c>
      <c r="N397" s="211"/>
      <c r="O397" s="211" t="s">
        <v>3563</v>
      </c>
      <c r="P397" s="211" t="s">
        <v>2861</v>
      </c>
      <c r="Q397" s="354">
        <f t="shared" si="1"/>
        <v>0</v>
      </c>
      <c r="R397" s="212">
        <f t="shared" si="2"/>
        <v>0</v>
      </c>
      <c r="S397" s="211"/>
      <c r="T397" s="211"/>
      <c r="U397" s="355"/>
      <c r="V397" s="211">
        <v>0</v>
      </c>
      <c r="W397" s="356"/>
      <c r="X397" s="214" t="s">
        <v>3564</v>
      </c>
      <c r="Y397" s="214" t="s">
        <v>3564</v>
      </c>
      <c r="Z397" s="214"/>
      <c r="AA397" s="215">
        <f>IFERROR(VLOOKUP(J397,Аркуш4!H:M,6,FALSE),0)</f>
        <v>0</v>
      </c>
      <c r="AB397" s="215" t="str">
        <f t="shared" si="37"/>
        <v/>
      </c>
      <c r="AC397" s="215">
        <v>0.242592</v>
      </c>
      <c r="AD397" s="214"/>
      <c r="AE397" s="210">
        <f t="shared" si="4"/>
        <v>0.242592</v>
      </c>
      <c r="AF397" s="324"/>
      <c r="AG397" s="325"/>
      <c r="AH397" s="304" t="e">
        <v>#DIV/0!</v>
      </c>
      <c r="AI397" s="348"/>
      <c r="AJ397" s="306">
        <f t="shared" si="7"/>
        <v>0</v>
      </c>
      <c r="AK397" s="215">
        <f>IFERROR(VLOOKUP(J397,Аркуш4!O:Q,2,FALSE),0)</f>
        <v>0</v>
      </c>
      <c r="AL397" s="215">
        <f>IFERROR(VLOOKUP(J397,Аркуш4!O:Q,3,FALSE),0)</f>
        <v>0</v>
      </c>
      <c r="AM397" s="349"/>
      <c r="AN397" s="349"/>
      <c r="AO397" s="350"/>
      <c r="AP397" s="351"/>
      <c r="AQ397" s="352"/>
      <c r="AR397" s="215">
        <f>IFERROR(VLOOKUP(J397,Аркуш4!H:M,3,FALSE),0)</f>
        <v>0</v>
      </c>
      <c r="AS397" s="215">
        <f>IFERROR(VLOOKUP(J397,Аркуш4!H:M,4,FALSE),0)</f>
        <v>0</v>
      </c>
      <c r="AT397" s="215">
        <f>IFERROR(VLOOKUP(J397,Аркуш4!H:M,5,FALSE),0)</f>
        <v>1</v>
      </c>
      <c r="AU397" s="215">
        <f t="shared" si="33"/>
        <v>0.242592</v>
      </c>
      <c r="AV397" s="357">
        <f t="shared" si="9"/>
        <v>0</v>
      </c>
    </row>
    <row r="398" spans="1:48" ht="46.5" customHeight="1" outlineLevel="1" x14ac:dyDescent="0.2">
      <c r="A398" s="207"/>
      <c r="B398" s="208" t="s">
        <v>2862</v>
      </c>
      <c r="C398" s="211"/>
      <c r="D398" s="209">
        <f>VLOOKUP(J398,Аркуш4!Y:Z,2,FALSE)</f>
        <v>498</v>
      </c>
      <c r="E398" s="210">
        <f t="shared" si="0"/>
        <v>8.4898148580000008</v>
      </c>
      <c r="F398" s="211"/>
      <c r="G398" s="211"/>
      <c r="H398" s="211" t="s">
        <v>2538</v>
      </c>
      <c r="I398" s="211" t="s">
        <v>2863</v>
      </c>
      <c r="J398" s="213">
        <v>173177</v>
      </c>
      <c r="K398" s="213">
        <v>23</v>
      </c>
      <c r="L398" s="213">
        <v>220</v>
      </c>
      <c r="M398" s="213">
        <v>28106</v>
      </c>
      <c r="N398" s="213">
        <v>-1</v>
      </c>
      <c r="O398" s="211" t="s">
        <v>3433</v>
      </c>
      <c r="P398" s="211"/>
      <c r="Q398" s="354">
        <f t="shared" si="1"/>
        <v>0</v>
      </c>
      <c r="R398" s="212">
        <f t="shared" si="2"/>
        <v>0</v>
      </c>
      <c r="S398" s="211"/>
      <c r="T398" s="211"/>
      <c r="U398" s="355"/>
      <c r="V398" s="211">
        <v>5</v>
      </c>
      <c r="W398" s="356"/>
      <c r="X398" s="214" t="s">
        <v>3564</v>
      </c>
      <c r="Y398" s="214" t="s">
        <v>3564</v>
      </c>
      <c r="Z398" s="214"/>
      <c r="AA398" s="215">
        <f>IFERROR(VLOOKUP(J398,Аркуш4!H:M,6,FALSE),0)</f>
        <v>61</v>
      </c>
      <c r="AB398" s="215" t="str">
        <f t="shared" si="37"/>
        <v/>
      </c>
      <c r="AC398" s="215">
        <v>1.7047821000000001E-2</v>
      </c>
      <c r="AD398" s="214"/>
      <c r="AE398" s="210">
        <f t="shared" si="4"/>
        <v>8.4898148580000008</v>
      </c>
      <c r="AF398" s="324"/>
      <c r="AG398" s="325"/>
      <c r="AH398" s="304" t="e">
        <v>#DIV/0!</v>
      </c>
      <c r="AI398" s="348"/>
      <c r="AJ398" s="306">
        <f t="shared" si="7"/>
        <v>0</v>
      </c>
      <c r="AK398" s="215">
        <f>IFERROR(VLOOKUP(J398,Аркуш4!O:Q,2,FALSE),0)</f>
        <v>4</v>
      </c>
      <c r="AL398" s="215">
        <f>IFERROR(VLOOKUP(J398,Аркуш4!O:Q,3,FALSE),0)</f>
        <v>2</v>
      </c>
      <c r="AM398" s="349"/>
      <c r="AN398" s="349"/>
      <c r="AO398" s="350"/>
      <c r="AP398" s="351"/>
      <c r="AQ398" s="352"/>
      <c r="AR398" s="215">
        <f>IFERROR(VLOOKUP(J398,Аркуш4!H:M,3,FALSE),0)</f>
        <v>7</v>
      </c>
      <c r="AS398" s="215">
        <f>IFERROR(VLOOKUP(J398,Аркуш4!H:M,4,FALSE),0)</f>
        <v>2</v>
      </c>
      <c r="AT398" s="215">
        <f>IFERROR(VLOOKUP(J398,Аркуш4!H:M,5,FALSE),0)</f>
        <v>7</v>
      </c>
      <c r="AU398" s="215">
        <f t="shared" si="33"/>
        <v>0.34095642000000004</v>
      </c>
      <c r="AV398" s="357">
        <f t="shared" si="9"/>
        <v>1.039917081</v>
      </c>
    </row>
    <row r="399" spans="1:48" ht="46.5" customHeight="1" outlineLevel="1" x14ac:dyDescent="0.2">
      <c r="A399" s="207"/>
      <c r="B399" s="208" t="s">
        <v>2864</v>
      </c>
      <c r="C399" s="211"/>
      <c r="D399" s="209">
        <f>VLOOKUP(J399,Аркуш4!Y:Z,2,FALSE)</f>
        <v>103</v>
      </c>
      <c r="E399" s="210">
        <f t="shared" si="0"/>
        <v>44.541869814000002</v>
      </c>
      <c r="F399" s="211"/>
      <c r="G399" s="211"/>
      <c r="H399" s="211" t="s">
        <v>2538</v>
      </c>
      <c r="I399" s="211" t="s">
        <v>2865</v>
      </c>
      <c r="J399" s="213">
        <v>173194</v>
      </c>
      <c r="K399" s="213">
        <v>17</v>
      </c>
      <c r="L399" s="353">
        <v>2809</v>
      </c>
      <c r="M399" s="213">
        <v>26790</v>
      </c>
      <c r="N399" s="211"/>
      <c r="O399" s="211" t="s">
        <v>3433</v>
      </c>
      <c r="P399" s="211"/>
      <c r="Q399" s="354">
        <f t="shared" si="1"/>
        <v>0</v>
      </c>
      <c r="R399" s="212">
        <f t="shared" si="2"/>
        <v>0</v>
      </c>
      <c r="S399" s="211"/>
      <c r="T399" s="211"/>
      <c r="U399" s="355"/>
      <c r="V399" s="211">
        <v>1</v>
      </c>
      <c r="W399" s="356"/>
      <c r="X399" s="214" t="s">
        <v>3564</v>
      </c>
      <c r="Y399" s="214" t="s">
        <v>3564</v>
      </c>
      <c r="Z399" s="214"/>
      <c r="AA399" s="215">
        <f>IFERROR(VLOOKUP(J399,Аркуш4!H:M,6,FALSE),0)</f>
        <v>22</v>
      </c>
      <c r="AB399" s="215" t="str">
        <f t="shared" si="37"/>
        <v/>
      </c>
      <c r="AC399" s="215">
        <v>0.43244533800000001</v>
      </c>
      <c r="AD399" s="214"/>
      <c r="AE399" s="210">
        <f t="shared" si="4"/>
        <v>44.541869814000002</v>
      </c>
      <c r="AF399" s="324"/>
      <c r="AG399" s="325"/>
      <c r="AH399" s="304" t="e">
        <v>#DIV/0!</v>
      </c>
      <c r="AI399" s="348"/>
      <c r="AJ399" s="306">
        <f t="shared" si="7"/>
        <v>0</v>
      </c>
      <c r="AK399" s="215">
        <f>IFERROR(VLOOKUP(J399,Аркуш4!O:Q,2,FALSE),0)</f>
        <v>0</v>
      </c>
      <c r="AL399" s="215">
        <f>IFERROR(VLOOKUP(J399,Аркуш4!O:Q,3,FALSE),0)</f>
        <v>1</v>
      </c>
      <c r="AM399" s="349"/>
      <c r="AN399" s="349"/>
      <c r="AO399" s="350"/>
      <c r="AP399" s="351"/>
      <c r="AQ399" s="352"/>
      <c r="AR399" s="215">
        <f>IFERROR(VLOOKUP(J399,Аркуш4!H:M,3,FALSE),0)</f>
        <v>3</v>
      </c>
      <c r="AS399" s="215">
        <f>IFERROR(VLOOKUP(J399,Аркуш4!H:M,4,FALSE),0)</f>
        <v>2</v>
      </c>
      <c r="AT399" s="215">
        <f>IFERROR(VLOOKUP(J399,Аркуш4!H:M,5,FALSE),0)</f>
        <v>8</v>
      </c>
      <c r="AU399" s="215">
        <f t="shared" si="33"/>
        <v>5.6217893940000003</v>
      </c>
      <c r="AV399" s="357">
        <f t="shared" si="9"/>
        <v>9.5137974360000008</v>
      </c>
    </row>
    <row r="400" spans="1:48" ht="46.5" customHeight="1" outlineLevel="1" x14ac:dyDescent="0.2">
      <c r="A400" s="207"/>
      <c r="B400" s="208" t="s">
        <v>2866</v>
      </c>
      <c r="C400" s="211"/>
      <c r="D400" s="209">
        <f>VLOOKUP(J400,Аркуш4!Y:Z,2,FALSE)</f>
        <v>54</v>
      </c>
      <c r="E400" s="210">
        <f t="shared" si="0"/>
        <v>0</v>
      </c>
      <c r="F400" s="211"/>
      <c r="G400" s="211"/>
      <c r="H400" s="211" t="s">
        <v>2538</v>
      </c>
      <c r="I400" s="211" t="s">
        <v>2635</v>
      </c>
      <c r="J400" s="213">
        <v>173209</v>
      </c>
      <c r="K400" s="213">
        <v>23</v>
      </c>
      <c r="L400" s="353">
        <v>2227</v>
      </c>
      <c r="M400" s="239">
        <v>5614</v>
      </c>
      <c r="N400" s="211"/>
      <c r="O400" s="211" t="s">
        <v>3433</v>
      </c>
      <c r="P400" s="211"/>
      <c r="Q400" s="354">
        <f t="shared" si="1"/>
        <v>0</v>
      </c>
      <c r="R400" s="212">
        <f t="shared" si="2"/>
        <v>0</v>
      </c>
      <c r="S400" s="211"/>
      <c r="T400" s="211"/>
      <c r="U400" s="355"/>
      <c r="V400" s="211">
        <v>10</v>
      </c>
      <c r="W400" s="356"/>
      <c r="X400" s="214" t="s">
        <v>3564</v>
      </c>
      <c r="Y400" s="214" t="s">
        <v>3564</v>
      </c>
      <c r="Z400" s="214"/>
      <c r="AA400" s="215">
        <f>IFERROR(VLOOKUP(J400,Аркуш4!H:M,6,FALSE),0)</f>
        <v>13</v>
      </c>
      <c r="AB400" s="215" t="str">
        <f t="shared" si="37"/>
        <v/>
      </c>
      <c r="AC400" s="215"/>
      <c r="AD400" s="214"/>
      <c r="AE400" s="210">
        <f t="shared" si="4"/>
        <v>0</v>
      </c>
      <c r="AF400" s="324"/>
      <c r="AG400" s="325"/>
      <c r="AH400" s="304" t="e">
        <v>#DIV/0!</v>
      </c>
      <c r="AI400" s="348"/>
      <c r="AJ400" s="306">
        <f t="shared" si="7"/>
        <v>0</v>
      </c>
      <c r="AK400" s="215">
        <f>IFERROR(VLOOKUP(J400,Аркуш4!O:Q,2,FALSE),0)</f>
        <v>4</v>
      </c>
      <c r="AL400" s="215">
        <f>IFERROR(VLOOKUP(J400,Аркуш4!O:Q,3,FALSE),0)</f>
        <v>6</v>
      </c>
      <c r="AM400" s="349"/>
      <c r="AN400" s="349"/>
      <c r="AO400" s="350"/>
      <c r="AP400" s="351"/>
      <c r="AQ400" s="352"/>
      <c r="AR400" s="215">
        <f>IFERROR(VLOOKUP(J400,Аркуш4!H:M,3,FALSE),0)</f>
        <v>6</v>
      </c>
      <c r="AS400" s="215">
        <f>IFERROR(VLOOKUP(J400,Аркуш4!H:M,4,FALSE),0)</f>
        <v>1</v>
      </c>
      <c r="AT400" s="215">
        <f>IFERROR(VLOOKUP(J400,Аркуш4!H:M,5,FALSE),0)</f>
        <v>5</v>
      </c>
      <c r="AU400" s="215">
        <f t="shared" si="33"/>
        <v>0</v>
      </c>
      <c r="AV400" s="357">
        <f t="shared" si="9"/>
        <v>0</v>
      </c>
    </row>
    <row r="401" spans="1:48" ht="46.5" customHeight="1" outlineLevel="1" x14ac:dyDescent="0.2">
      <c r="A401" s="207"/>
      <c r="B401" s="208" t="s">
        <v>2867</v>
      </c>
      <c r="C401" s="211"/>
      <c r="D401" s="209">
        <f>VLOOKUP(J401,Аркуш4!Y:Z,2,FALSE)</f>
        <v>3</v>
      </c>
      <c r="E401" s="210">
        <f t="shared" si="0"/>
        <v>2.5079999999999998E-2</v>
      </c>
      <c r="F401" s="211"/>
      <c r="G401" s="211"/>
      <c r="H401" s="211" t="s">
        <v>2546</v>
      </c>
      <c r="I401" s="211" t="s">
        <v>2587</v>
      </c>
      <c r="J401" s="213">
        <v>173223</v>
      </c>
      <c r="K401" s="213">
        <v>30</v>
      </c>
      <c r="L401" s="213">
        <v>231</v>
      </c>
      <c r="M401" s="216">
        <v>24058</v>
      </c>
      <c r="N401" s="211"/>
      <c r="O401" s="211" t="s">
        <v>3433</v>
      </c>
      <c r="P401" s="211"/>
      <c r="Q401" s="354">
        <f t="shared" si="1"/>
        <v>0</v>
      </c>
      <c r="R401" s="212">
        <f t="shared" si="2"/>
        <v>0</v>
      </c>
      <c r="S401" s="211"/>
      <c r="T401" s="211"/>
      <c r="U401" s="355"/>
      <c r="V401" s="211">
        <v>0</v>
      </c>
      <c r="W401" s="356"/>
      <c r="X401" s="214" t="s">
        <v>3564</v>
      </c>
      <c r="Y401" s="214" t="s">
        <v>3564</v>
      </c>
      <c r="Z401" s="214"/>
      <c r="AA401" s="215">
        <f>IFERROR(VLOOKUP(J401,Аркуш4!H:M,6,FALSE),0)</f>
        <v>0</v>
      </c>
      <c r="AB401" s="215" t="str">
        <f t="shared" si="37"/>
        <v/>
      </c>
      <c r="AC401" s="215">
        <v>8.3599999999999994E-3</v>
      </c>
      <c r="AD401" s="214"/>
      <c r="AE401" s="210">
        <f t="shared" si="4"/>
        <v>2.5079999999999998E-2</v>
      </c>
      <c r="AF401" s="324"/>
      <c r="AG401" s="325"/>
      <c r="AH401" s="304" t="e">
        <v>#DIV/0!</v>
      </c>
      <c r="AI401" s="348"/>
      <c r="AJ401" s="306">
        <f t="shared" si="7"/>
        <v>0</v>
      </c>
      <c r="AK401" s="215">
        <f>IFERROR(VLOOKUP(J401,Аркуш4!O:Q,2,FALSE),0)</f>
        <v>0</v>
      </c>
      <c r="AL401" s="215">
        <f>IFERROR(VLOOKUP(J401,Аркуш4!O:Q,3,FALSE),0)</f>
        <v>0</v>
      </c>
      <c r="AM401" s="349"/>
      <c r="AN401" s="349"/>
      <c r="AO401" s="350"/>
      <c r="AP401" s="351"/>
      <c r="AQ401" s="352"/>
      <c r="AR401" s="215">
        <f>IFERROR(VLOOKUP(J401,Аркуш4!H:M,3,FALSE),0)</f>
        <v>1</v>
      </c>
      <c r="AS401" s="215">
        <f>IFERROR(VLOOKUP(J401,Аркуш4!H:M,4,FALSE),0)</f>
        <v>0</v>
      </c>
      <c r="AT401" s="215">
        <f>IFERROR(VLOOKUP(J401,Аркуш4!H:M,5,FALSE),0)</f>
        <v>0</v>
      </c>
      <c r="AU401" s="215">
        <f t="shared" si="33"/>
        <v>8.3599999999999994E-3</v>
      </c>
      <c r="AV401" s="357">
        <f t="shared" si="9"/>
        <v>0</v>
      </c>
    </row>
    <row r="402" spans="1:48" ht="46.5" customHeight="1" outlineLevel="1" x14ac:dyDescent="0.2">
      <c r="A402" s="207"/>
      <c r="B402" s="208" t="s">
        <v>2868</v>
      </c>
      <c r="C402" s="211"/>
      <c r="D402" s="209">
        <f>VLOOKUP(J402,Аркуш4!Y:Z,2,FALSE)</f>
        <v>3</v>
      </c>
      <c r="E402" s="210">
        <f t="shared" si="0"/>
        <v>1.3823999999999999E-2</v>
      </c>
      <c r="F402" s="211"/>
      <c r="G402" s="211"/>
      <c r="H402" s="211" t="s">
        <v>2546</v>
      </c>
      <c r="I402" s="211" t="s">
        <v>2869</v>
      </c>
      <c r="J402" s="213">
        <v>173245</v>
      </c>
      <c r="K402" s="213">
        <v>38</v>
      </c>
      <c r="L402" s="213">
        <v>65</v>
      </c>
      <c r="M402" s="216">
        <v>43410</v>
      </c>
      <c r="N402" s="211"/>
      <c r="O402" s="211" t="s">
        <v>3433</v>
      </c>
      <c r="P402" s="211"/>
      <c r="Q402" s="354">
        <f t="shared" si="1"/>
        <v>0</v>
      </c>
      <c r="R402" s="212">
        <f t="shared" si="2"/>
        <v>0</v>
      </c>
      <c r="S402" s="211"/>
      <c r="T402" s="211"/>
      <c r="U402" s="355"/>
      <c r="V402" s="211">
        <v>0</v>
      </c>
      <c r="W402" s="356"/>
      <c r="X402" s="214" t="s">
        <v>3564</v>
      </c>
      <c r="Y402" s="214" t="s">
        <v>3564</v>
      </c>
      <c r="Z402" s="214"/>
      <c r="AA402" s="215">
        <f>IFERROR(VLOOKUP(J402,Аркуш4!H:M,6,FALSE),0)</f>
        <v>0</v>
      </c>
      <c r="AB402" s="215" t="str">
        <f t="shared" si="37"/>
        <v/>
      </c>
      <c r="AC402" s="215">
        <v>4.6080000000000001E-3</v>
      </c>
      <c r="AD402" s="214"/>
      <c r="AE402" s="210">
        <f t="shared" si="4"/>
        <v>1.3823999999999999E-2</v>
      </c>
      <c r="AF402" s="324"/>
      <c r="AG402" s="325"/>
      <c r="AH402" s="304" t="e">
        <v>#DIV/0!</v>
      </c>
      <c r="AI402" s="348"/>
      <c r="AJ402" s="306">
        <f t="shared" si="7"/>
        <v>0</v>
      </c>
      <c r="AK402" s="215">
        <f>IFERROR(VLOOKUP(J402,Аркуш4!O:Q,2,FALSE),0)</f>
        <v>0</v>
      </c>
      <c r="AL402" s="215">
        <f>IFERROR(VLOOKUP(J402,Аркуш4!O:Q,3,FALSE),0)</f>
        <v>0</v>
      </c>
      <c r="AM402" s="349"/>
      <c r="AN402" s="349"/>
      <c r="AO402" s="350"/>
      <c r="AP402" s="351"/>
      <c r="AQ402" s="352"/>
      <c r="AR402" s="215">
        <f>IFERROR(VLOOKUP(J402,Аркуш4!H:M,3,FALSE),0)</f>
        <v>0</v>
      </c>
      <c r="AS402" s="215">
        <f>IFERROR(VLOOKUP(J402,Аркуш4!H:M,4,FALSE),0)</f>
        <v>0</v>
      </c>
      <c r="AT402" s="215">
        <f>IFERROR(VLOOKUP(J402,Аркуш4!H:M,5,FALSE),0)</f>
        <v>0</v>
      </c>
      <c r="AU402" s="215">
        <f t="shared" si="33"/>
        <v>0</v>
      </c>
      <c r="AV402" s="357">
        <f t="shared" si="9"/>
        <v>0</v>
      </c>
    </row>
    <row r="403" spans="1:48" ht="46.5" customHeight="1" outlineLevel="1" x14ac:dyDescent="0.2">
      <c r="A403" s="207"/>
      <c r="B403" s="208" t="s">
        <v>2870</v>
      </c>
      <c r="C403" s="211"/>
      <c r="D403" s="209">
        <f>VLOOKUP(J403,Аркуш4!Y:Z,2,FALSE)</f>
        <v>7</v>
      </c>
      <c r="E403" s="210">
        <f t="shared" si="0"/>
        <v>5.1880499999999996E-2</v>
      </c>
      <c r="F403" s="211"/>
      <c r="G403" s="211"/>
      <c r="H403" s="211" t="s">
        <v>2546</v>
      </c>
      <c r="I403" s="211" t="s">
        <v>2871</v>
      </c>
      <c r="J403" s="213">
        <v>173258</v>
      </c>
      <c r="K403" s="213">
        <v>4</v>
      </c>
      <c r="L403" s="213">
        <v>15</v>
      </c>
      <c r="M403" s="213">
        <v>58790</v>
      </c>
      <c r="N403" s="211"/>
      <c r="O403" s="211" t="s">
        <v>3433</v>
      </c>
      <c r="P403" s="211"/>
      <c r="Q403" s="354">
        <f t="shared" si="1"/>
        <v>0</v>
      </c>
      <c r="R403" s="212">
        <f t="shared" si="2"/>
        <v>0</v>
      </c>
      <c r="S403" s="211"/>
      <c r="T403" s="211"/>
      <c r="U403" s="355"/>
      <c r="V403" s="211">
        <v>0</v>
      </c>
      <c r="W403" s="356"/>
      <c r="X403" s="214" t="s">
        <v>3564</v>
      </c>
      <c r="Y403" s="214" t="s">
        <v>3564</v>
      </c>
      <c r="Z403" s="214"/>
      <c r="AA403" s="215">
        <f>IFERROR(VLOOKUP(J403,Аркуш4!H:M,6,FALSE),0)</f>
        <v>0</v>
      </c>
      <c r="AB403" s="215" t="str">
        <f t="shared" si="37"/>
        <v/>
      </c>
      <c r="AC403" s="215">
        <v>7.4114999999999997E-3</v>
      </c>
      <c r="AD403" s="214"/>
      <c r="AE403" s="210">
        <f t="shared" si="4"/>
        <v>5.1880499999999996E-2</v>
      </c>
      <c r="AF403" s="324"/>
      <c r="AG403" s="325"/>
      <c r="AH403" s="304" t="e">
        <v>#DIV/0!</v>
      </c>
      <c r="AI403" s="348"/>
      <c r="AJ403" s="306">
        <f t="shared" si="7"/>
        <v>0</v>
      </c>
      <c r="AK403" s="215">
        <f>IFERROR(VLOOKUP(J403,Аркуш4!O:Q,2,FALSE),0)</f>
        <v>0</v>
      </c>
      <c r="AL403" s="215">
        <f>IFERROR(VLOOKUP(J403,Аркуш4!O:Q,3,FALSE),0)</f>
        <v>0</v>
      </c>
      <c r="AM403" s="349"/>
      <c r="AN403" s="349"/>
      <c r="AO403" s="350"/>
      <c r="AP403" s="351"/>
      <c r="AQ403" s="352"/>
      <c r="AR403" s="215">
        <f>IFERROR(VLOOKUP(J403,Аркуш4!H:M,3,FALSE),0)</f>
        <v>0</v>
      </c>
      <c r="AS403" s="215">
        <f>IFERROR(VLOOKUP(J403,Аркуш4!H:M,4,FALSE),0)</f>
        <v>0</v>
      </c>
      <c r="AT403" s="215">
        <f>IFERROR(VLOOKUP(J403,Аркуш4!H:M,5,FALSE),0)</f>
        <v>0</v>
      </c>
      <c r="AU403" s="215">
        <f t="shared" si="33"/>
        <v>0</v>
      </c>
      <c r="AV403" s="357">
        <f t="shared" si="9"/>
        <v>0</v>
      </c>
    </row>
    <row r="404" spans="1:48" ht="46.5" customHeight="1" outlineLevel="1" x14ac:dyDescent="0.2">
      <c r="A404" s="207"/>
      <c r="B404" s="208" t="s">
        <v>2872</v>
      </c>
      <c r="C404" s="211"/>
      <c r="D404" s="209">
        <f>VLOOKUP(J404,Аркуш4!Y:Z,2,FALSE)</f>
        <v>4</v>
      </c>
      <c r="E404" s="210">
        <f t="shared" si="0"/>
        <v>0</v>
      </c>
      <c r="F404" s="211" t="s">
        <v>2624</v>
      </c>
      <c r="G404" s="211"/>
      <c r="H404" s="211" t="s">
        <v>2538</v>
      </c>
      <c r="I404" s="211" t="s">
        <v>2873</v>
      </c>
      <c r="J404" s="213">
        <v>173261</v>
      </c>
      <c r="K404" s="213">
        <v>45</v>
      </c>
      <c r="L404" s="213">
        <v>124</v>
      </c>
      <c r="M404" s="216">
        <v>43412</v>
      </c>
      <c r="N404" s="211"/>
      <c r="O404" s="211" t="s">
        <v>3433</v>
      </c>
      <c r="P404" s="211"/>
      <c r="Q404" s="354">
        <f t="shared" si="1"/>
        <v>0</v>
      </c>
      <c r="R404" s="212">
        <f t="shared" si="2"/>
        <v>0</v>
      </c>
      <c r="S404" s="211"/>
      <c r="T404" s="211"/>
      <c r="U404" s="355"/>
      <c r="V404" s="211">
        <v>0</v>
      </c>
      <c r="W404" s="356"/>
      <c r="X404" s="214" t="s">
        <v>3564</v>
      </c>
      <c r="Y404" s="214" t="s">
        <v>3564</v>
      </c>
      <c r="Z404" s="214"/>
      <c r="AA404" s="215">
        <f>IFERROR(VLOOKUP(J404,Аркуш4!H:M,6,FALSE),0)</f>
        <v>4</v>
      </c>
      <c r="AB404" s="215" t="str">
        <f t="shared" si="37"/>
        <v/>
      </c>
      <c r="AC404" s="215"/>
      <c r="AD404" s="214"/>
      <c r="AE404" s="210">
        <f t="shared" si="4"/>
        <v>0</v>
      </c>
      <c r="AF404" s="324"/>
      <c r="AG404" s="325"/>
      <c r="AH404" s="304" t="e">
        <v>#DIV/0!</v>
      </c>
      <c r="AI404" s="348"/>
      <c r="AJ404" s="306">
        <f t="shared" si="7"/>
        <v>0</v>
      </c>
      <c r="AK404" s="215">
        <f>IFERROR(VLOOKUP(J404,Аркуш4!O:Q,2,FALSE),0)</f>
        <v>0</v>
      </c>
      <c r="AL404" s="215">
        <f>IFERROR(VLOOKUP(J404,Аркуш4!O:Q,3,FALSE),0)</f>
        <v>0</v>
      </c>
      <c r="AM404" s="349"/>
      <c r="AN404" s="349"/>
      <c r="AO404" s="350"/>
      <c r="AP404" s="351"/>
      <c r="AQ404" s="352"/>
      <c r="AR404" s="215">
        <f>IFERROR(VLOOKUP(J404,Аркуш4!H:M,3,FALSE),0)</f>
        <v>1</v>
      </c>
      <c r="AS404" s="215">
        <f>IFERROR(VLOOKUP(J404,Аркуш4!H:M,4,FALSE),0)</f>
        <v>0</v>
      </c>
      <c r="AT404" s="215">
        <f>IFERROR(VLOOKUP(J404,Аркуш4!H:M,5,FALSE),0)</f>
        <v>0</v>
      </c>
      <c r="AU404" s="215">
        <f t="shared" si="33"/>
        <v>0</v>
      </c>
      <c r="AV404" s="357">
        <f t="shared" si="9"/>
        <v>0</v>
      </c>
    </row>
    <row r="405" spans="1:48" ht="46.5" customHeight="1" outlineLevel="1" x14ac:dyDescent="0.2">
      <c r="A405" s="207"/>
      <c r="B405" s="208" t="s">
        <v>2874</v>
      </c>
      <c r="C405" s="211"/>
      <c r="D405" s="209">
        <f>VLOOKUP(J405,Аркуш4!Y:Z,2,FALSE)</f>
        <v>424</v>
      </c>
      <c r="E405" s="210">
        <f t="shared" si="0"/>
        <v>0.26500000000000001</v>
      </c>
      <c r="F405" s="211"/>
      <c r="G405" s="211"/>
      <c r="H405" s="211" t="s">
        <v>2538</v>
      </c>
      <c r="I405" s="211" t="s">
        <v>2875</v>
      </c>
      <c r="J405" s="213">
        <v>173266</v>
      </c>
      <c r="K405" s="213">
        <v>225</v>
      </c>
      <c r="L405" s="213">
        <v>103</v>
      </c>
      <c r="M405" s="213">
        <v>59703</v>
      </c>
      <c r="N405" s="211"/>
      <c r="O405" s="211" t="s">
        <v>3433</v>
      </c>
      <c r="P405" s="211"/>
      <c r="Q405" s="354">
        <f t="shared" si="1"/>
        <v>0</v>
      </c>
      <c r="R405" s="212">
        <f t="shared" si="2"/>
        <v>0</v>
      </c>
      <c r="S405" s="211"/>
      <c r="T405" s="211"/>
      <c r="U405" s="355"/>
      <c r="V405" s="211">
        <v>3</v>
      </c>
      <c r="W405" s="356"/>
      <c r="X405" s="214" t="s">
        <v>3564</v>
      </c>
      <c r="Y405" s="214" t="s">
        <v>3564</v>
      </c>
      <c r="Z405" s="214"/>
      <c r="AA405" s="215">
        <f>IFERROR(VLOOKUP(J405,Аркуш4!H:M,6,FALSE),0)</f>
        <v>15</v>
      </c>
      <c r="AB405" s="215" t="str">
        <f t="shared" si="37"/>
        <v/>
      </c>
      <c r="AC405" s="215">
        <v>6.2500000000000001E-4</v>
      </c>
      <c r="AD405" s="214"/>
      <c r="AE405" s="210">
        <f t="shared" si="4"/>
        <v>0.26500000000000001</v>
      </c>
      <c r="AF405" s="324"/>
      <c r="AG405" s="325"/>
      <c r="AH405" s="304" t="e">
        <v>#DIV/0!</v>
      </c>
      <c r="AI405" s="348"/>
      <c r="AJ405" s="306">
        <f t="shared" si="7"/>
        <v>0</v>
      </c>
      <c r="AK405" s="215">
        <f>IFERROR(VLOOKUP(J405,Аркуш4!O:Q,2,FALSE),0)</f>
        <v>1</v>
      </c>
      <c r="AL405" s="215">
        <f>IFERROR(VLOOKUP(J405,Аркуш4!O:Q,3,FALSE),0)</f>
        <v>2</v>
      </c>
      <c r="AM405" s="349"/>
      <c r="AN405" s="349"/>
      <c r="AO405" s="350"/>
      <c r="AP405" s="351"/>
      <c r="AQ405" s="352"/>
      <c r="AR405" s="215">
        <f>IFERROR(VLOOKUP(J405,Аркуш4!H:M,3,FALSE),0)</f>
        <v>4</v>
      </c>
      <c r="AS405" s="215">
        <f>IFERROR(VLOOKUP(J405,Аркуш4!H:M,4,FALSE),0)</f>
        <v>3</v>
      </c>
      <c r="AT405" s="215">
        <f>IFERROR(VLOOKUP(J405,Аркуш4!H:M,5,FALSE),0)</f>
        <v>9</v>
      </c>
      <c r="AU405" s="215">
        <f t="shared" si="33"/>
        <v>1.0625000000000001E-2</v>
      </c>
      <c r="AV405" s="357">
        <f t="shared" si="9"/>
        <v>9.3749999999999997E-3</v>
      </c>
    </row>
    <row r="406" spans="1:48" ht="46.5" customHeight="1" outlineLevel="1" x14ac:dyDescent="0.2">
      <c r="A406" s="207"/>
      <c r="B406" s="208" t="s">
        <v>2876</v>
      </c>
      <c r="C406" s="211"/>
      <c r="D406" s="209">
        <f>VLOOKUP(J406,Аркуш4!Y:Z,2,FALSE)</f>
        <v>2</v>
      </c>
      <c r="E406" s="210">
        <f t="shared" si="0"/>
        <v>1.1039999999999999E-2</v>
      </c>
      <c r="F406" s="211"/>
      <c r="G406" s="211"/>
      <c r="H406" s="211" t="s">
        <v>2546</v>
      </c>
      <c r="I406" s="211" t="s">
        <v>2877</v>
      </c>
      <c r="J406" s="213">
        <v>173282</v>
      </c>
      <c r="K406" s="213">
        <v>45</v>
      </c>
      <c r="L406" s="213">
        <v>156</v>
      </c>
      <c r="M406" s="219">
        <v>57552</v>
      </c>
      <c r="N406" s="211"/>
      <c r="O406" s="211" t="s">
        <v>3433</v>
      </c>
      <c r="P406" s="211"/>
      <c r="Q406" s="354">
        <f t="shared" si="1"/>
        <v>0</v>
      </c>
      <c r="R406" s="212">
        <f t="shared" si="2"/>
        <v>0</v>
      </c>
      <c r="S406" s="211"/>
      <c r="T406" s="211"/>
      <c r="U406" s="355"/>
      <c r="V406" s="211">
        <v>0</v>
      </c>
      <c r="W406" s="356"/>
      <c r="X406" s="214" t="s">
        <v>3564</v>
      </c>
      <c r="Y406" s="214" t="s">
        <v>3564</v>
      </c>
      <c r="Z406" s="214"/>
      <c r="AA406" s="215">
        <f>IFERROR(VLOOKUP(J406,Аркуш4!H:M,6,FALSE),0)</f>
        <v>2</v>
      </c>
      <c r="AB406" s="215" t="str">
        <f t="shared" si="37"/>
        <v/>
      </c>
      <c r="AC406" s="215">
        <v>5.5199999999999997E-3</v>
      </c>
      <c r="AD406" s="214"/>
      <c r="AE406" s="210">
        <f t="shared" si="4"/>
        <v>1.1039999999999999E-2</v>
      </c>
      <c r="AF406" s="324"/>
      <c r="AG406" s="325"/>
      <c r="AH406" s="304" t="e">
        <v>#DIV/0!</v>
      </c>
      <c r="AI406" s="348"/>
      <c r="AJ406" s="306">
        <f t="shared" si="7"/>
        <v>0</v>
      </c>
      <c r="AK406" s="215">
        <f>IFERROR(VLOOKUP(J406,Аркуш4!O:Q,2,FALSE),0)</f>
        <v>0</v>
      </c>
      <c r="AL406" s="215">
        <f>IFERROR(VLOOKUP(J406,Аркуш4!O:Q,3,FALSE),0)</f>
        <v>0</v>
      </c>
      <c r="AM406" s="349"/>
      <c r="AN406" s="349"/>
      <c r="AO406" s="350"/>
      <c r="AP406" s="351"/>
      <c r="AQ406" s="352"/>
      <c r="AR406" s="215">
        <f>IFERROR(VLOOKUP(J406,Аркуш4!H:M,3,FALSE),0)</f>
        <v>0</v>
      </c>
      <c r="AS406" s="215">
        <f>IFERROR(VLOOKUP(J406,Аркуш4!H:M,4,FALSE),0)</f>
        <v>0</v>
      </c>
      <c r="AT406" s="215">
        <f>IFERROR(VLOOKUP(J406,Аркуш4!H:M,5,FALSE),0)</f>
        <v>0</v>
      </c>
      <c r="AU406" s="215">
        <f t="shared" si="33"/>
        <v>0</v>
      </c>
      <c r="AV406" s="357">
        <f t="shared" si="9"/>
        <v>1.1039999999999999E-2</v>
      </c>
    </row>
    <row r="407" spans="1:48" ht="46.5" customHeight="1" outlineLevel="1" x14ac:dyDescent="0.2">
      <c r="A407" s="207"/>
      <c r="B407" s="208" t="s">
        <v>2878</v>
      </c>
      <c r="C407" s="211"/>
      <c r="D407" s="209">
        <f>VLOOKUP(J407,Аркуш4!Y:Z,2,FALSE)</f>
        <v>168</v>
      </c>
      <c r="E407" s="210">
        <f t="shared" si="0"/>
        <v>3.7537499999999997</v>
      </c>
      <c r="F407" s="211" t="s">
        <v>2624</v>
      </c>
      <c r="G407" s="211" t="s">
        <v>3852</v>
      </c>
      <c r="H407" s="211" t="s">
        <v>2538</v>
      </c>
      <c r="I407" s="211" t="s">
        <v>2879</v>
      </c>
      <c r="J407" s="213">
        <v>173292</v>
      </c>
      <c r="K407" s="213">
        <v>67</v>
      </c>
      <c r="L407" s="353">
        <v>1526</v>
      </c>
      <c r="M407" s="213">
        <v>26664</v>
      </c>
      <c r="N407" s="211"/>
      <c r="O407" s="211" t="s">
        <v>3433</v>
      </c>
      <c r="P407" s="211"/>
      <c r="Q407" s="354">
        <f t="shared" si="1"/>
        <v>0</v>
      </c>
      <c r="R407" s="212">
        <f t="shared" si="2"/>
        <v>0</v>
      </c>
      <c r="S407" s="211"/>
      <c r="T407" s="211"/>
      <c r="U407" s="355"/>
      <c r="V407" s="211">
        <v>2</v>
      </c>
      <c r="W407" s="356"/>
      <c r="X407" s="214" t="s">
        <v>3564</v>
      </c>
      <c r="Y407" s="214" t="s">
        <v>3564</v>
      </c>
      <c r="Z407" s="214"/>
      <c r="AA407" s="215">
        <f>IFERROR(VLOOKUP(J407,Аркуш4!H:M,6,FALSE),0)</f>
        <v>23</v>
      </c>
      <c r="AB407" s="215" t="str">
        <f t="shared" si="37"/>
        <v/>
      </c>
      <c r="AC407" s="215">
        <v>2.2343749999999999E-2</v>
      </c>
      <c r="AD407" s="214"/>
      <c r="AE407" s="210">
        <f t="shared" si="4"/>
        <v>3.7537499999999997</v>
      </c>
      <c r="AF407" s="324"/>
      <c r="AG407" s="325"/>
      <c r="AH407" s="304" t="e">
        <v>#DIV/0!</v>
      </c>
      <c r="AI407" s="348"/>
      <c r="AJ407" s="306">
        <f t="shared" si="7"/>
        <v>0</v>
      </c>
      <c r="AK407" s="215">
        <f>IFERROR(VLOOKUP(J407,Аркуш4!O:Q,2,FALSE),0)</f>
        <v>0</v>
      </c>
      <c r="AL407" s="215">
        <f>IFERROR(VLOOKUP(J407,Аркуш4!O:Q,3,FALSE),0)</f>
        <v>2</v>
      </c>
      <c r="AM407" s="349"/>
      <c r="AN407" s="349"/>
      <c r="AO407" s="350"/>
      <c r="AP407" s="351"/>
      <c r="AQ407" s="352"/>
      <c r="AR407" s="215">
        <f>IFERROR(VLOOKUP(J407,Аркуш4!H:M,3,FALSE),0)</f>
        <v>6</v>
      </c>
      <c r="AS407" s="215">
        <f>IFERROR(VLOOKUP(J407,Аркуш4!H:M,4,FALSE),0)</f>
        <v>5</v>
      </c>
      <c r="AT407" s="215">
        <f>IFERROR(VLOOKUP(J407,Аркуш4!H:M,5,FALSE),0)</f>
        <v>21</v>
      </c>
      <c r="AU407" s="215">
        <f t="shared" si="33"/>
        <v>0.71499999999999997</v>
      </c>
      <c r="AV407" s="357">
        <f t="shared" si="9"/>
        <v>0.51390625000000001</v>
      </c>
    </row>
    <row r="408" spans="1:48" ht="46.5" customHeight="1" outlineLevel="1" x14ac:dyDescent="0.2">
      <c r="A408" s="207"/>
      <c r="B408" s="208" t="s">
        <v>2880</v>
      </c>
      <c r="C408" s="211"/>
      <c r="D408" s="209">
        <f>VLOOKUP(J408,Аркуш4!Y:Z,2,FALSE)</f>
        <v>230</v>
      </c>
      <c r="E408" s="210">
        <f t="shared" si="0"/>
        <v>0</v>
      </c>
      <c r="F408" s="211"/>
      <c r="G408" s="211"/>
      <c r="H408" s="211" t="s">
        <v>2538</v>
      </c>
      <c r="I408" s="211" t="s">
        <v>2881</v>
      </c>
      <c r="J408" s="213">
        <v>172058</v>
      </c>
      <c r="K408" s="213">
        <v>668</v>
      </c>
      <c r="L408" s="213">
        <v>74</v>
      </c>
      <c r="M408" s="213">
        <v>33641</v>
      </c>
      <c r="N408" s="213">
        <v>2</v>
      </c>
      <c r="O408" s="211" t="s">
        <v>3433</v>
      </c>
      <c r="P408" s="211"/>
      <c r="Q408" s="354">
        <f t="shared" si="1"/>
        <v>0</v>
      </c>
      <c r="R408" s="212">
        <f t="shared" si="2"/>
        <v>0</v>
      </c>
      <c r="S408" s="211"/>
      <c r="T408" s="211"/>
      <c r="U408" s="355"/>
      <c r="V408" s="211">
        <v>543</v>
      </c>
      <c r="W408" s="356"/>
      <c r="X408" s="214" t="s">
        <v>3564</v>
      </c>
      <c r="Y408" s="214" t="s">
        <v>3564</v>
      </c>
      <c r="Z408" s="214"/>
      <c r="AA408" s="215">
        <f>IFERROR(VLOOKUP(J408,Аркуш4!H:M,6,FALSE),0)</f>
        <v>203</v>
      </c>
      <c r="AB408" s="215" t="str">
        <f t="shared" si="37"/>
        <v/>
      </c>
      <c r="AC408" s="215"/>
      <c r="AD408" s="214"/>
      <c r="AE408" s="210">
        <f t="shared" si="4"/>
        <v>0</v>
      </c>
      <c r="AF408" s="324"/>
      <c r="AG408" s="325"/>
      <c r="AH408" s="304" t="e">
        <v>#DIV/0!</v>
      </c>
      <c r="AI408" s="348"/>
      <c r="AJ408" s="306">
        <f t="shared" si="7"/>
        <v>0</v>
      </c>
      <c r="AK408" s="215">
        <f>IFERROR(VLOOKUP(J408,Аркуш4!O:Q,2,FALSE),0)</f>
        <v>316</v>
      </c>
      <c r="AL408" s="215">
        <f>IFERROR(VLOOKUP(J408,Аркуш4!O:Q,3,FALSE),0)</f>
        <v>243</v>
      </c>
      <c r="AM408" s="349"/>
      <c r="AN408" s="349"/>
      <c r="AO408" s="350"/>
      <c r="AP408" s="351"/>
      <c r="AQ408" s="352"/>
      <c r="AR408" s="215">
        <f>IFERROR(VLOOKUP(J408,Аркуш4!H:M,3,FALSE),0)</f>
        <v>186</v>
      </c>
      <c r="AS408" s="215">
        <f>IFERROR(VLOOKUP(J408,Аркуш4!H:M,4,FALSE),0)</f>
        <v>47</v>
      </c>
      <c r="AT408" s="215">
        <f>IFERROR(VLOOKUP(J408,Аркуш4!H:M,5,FALSE),0)</f>
        <v>82</v>
      </c>
      <c r="AU408" s="215">
        <f t="shared" si="33"/>
        <v>0</v>
      </c>
      <c r="AV408" s="357">
        <f t="shared" si="9"/>
        <v>0</v>
      </c>
    </row>
    <row r="409" spans="1:48" ht="46.5" customHeight="1" outlineLevel="1" x14ac:dyDescent="0.2">
      <c r="A409" s="207"/>
      <c r="B409" s="208" t="s">
        <v>2882</v>
      </c>
      <c r="C409" s="211"/>
      <c r="D409" s="209">
        <f>VLOOKUP(J409,Аркуш4!Y:Z,2,FALSE)</f>
        <v>2</v>
      </c>
      <c r="E409" s="210">
        <f t="shared" si="0"/>
        <v>9.2160000000000002E-3</v>
      </c>
      <c r="F409" s="211"/>
      <c r="G409" s="211"/>
      <c r="H409" s="211" t="s">
        <v>2546</v>
      </c>
      <c r="I409" s="211" t="s">
        <v>2883</v>
      </c>
      <c r="J409" s="213">
        <v>173353</v>
      </c>
      <c r="K409" s="213">
        <v>107</v>
      </c>
      <c r="L409" s="213">
        <v>179</v>
      </c>
      <c r="M409" s="216">
        <v>58032</v>
      </c>
      <c r="N409" s="211"/>
      <c r="O409" s="211" t="s">
        <v>3433</v>
      </c>
      <c r="P409" s="211"/>
      <c r="Q409" s="354">
        <f t="shared" si="1"/>
        <v>0</v>
      </c>
      <c r="R409" s="212">
        <f t="shared" si="2"/>
        <v>0</v>
      </c>
      <c r="S409" s="211"/>
      <c r="T409" s="211"/>
      <c r="U409" s="355"/>
      <c r="V409" s="211">
        <v>0</v>
      </c>
      <c r="W409" s="356"/>
      <c r="X409" s="214" t="s">
        <v>3564</v>
      </c>
      <c r="Y409" s="214" t="s">
        <v>3564</v>
      </c>
      <c r="Z409" s="214"/>
      <c r="AA409" s="215">
        <f>IFERROR(VLOOKUP(J409,Аркуш4!H:M,6,FALSE),0)</f>
        <v>5</v>
      </c>
      <c r="AB409" s="215" t="str">
        <f t="shared" si="37"/>
        <v/>
      </c>
      <c r="AC409" s="215">
        <v>4.6080000000000001E-3</v>
      </c>
      <c r="AD409" s="214"/>
      <c r="AE409" s="210">
        <f t="shared" si="4"/>
        <v>9.2160000000000002E-3</v>
      </c>
      <c r="AF409" s="324"/>
      <c r="AG409" s="325"/>
      <c r="AH409" s="304" t="e">
        <v>#DIV/0!</v>
      </c>
      <c r="AI409" s="348"/>
      <c r="AJ409" s="306">
        <f t="shared" si="7"/>
        <v>0</v>
      </c>
      <c r="AK409" s="215">
        <f>IFERROR(VLOOKUP(J409,Аркуш4!O:Q,2,FALSE),0)</f>
        <v>0</v>
      </c>
      <c r="AL409" s="215">
        <f>IFERROR(VLOOKUP(J409,Аркуш4!O:Q,3,FALSE),0)</f>
        <v>0</v>
      </c>
      <c r="AM409" s="349"/>
      <c r="AN409" s="349"/>
      <c r="AO409" s="350"/>
      <c r="AP409" s="351"/>
      <c r="AQ409" s="352"/>
      <c r="AR409" s="215">
        <f>IFERROR(VLOOKUP(J409,Аркуш4!H:M,3,FALSE),0)</f>
        <v>0</v>
      </c>
      <c r="AS409" s="215">
        <f>IFERROR(VLOOKUP(J409,Аркуш4!H:M,4,FALSE),0)</f>
        <v>0</v>
      </c>
      <c r="AT409" s="215">
        <f>IFERROR(VLOOKUP(J409,Аркуш4!H:M,5,FALSE),0)</f>
        <v>0</v>
      </c>
      <c r="AU409" s="215">
        <f t="shared" si="33"/>
        <v>0</v>
      </c>
      <c r="AV409" s="357">
        <f t="shared" si="9"/>
        <v>2.3040000000000001E-2</v>
      </c>
    </row>
    <row r="410" spans="1:48" ht="46.5" customHeight="1" outlineLevel="1" x14ac:dyDescent="0.2">
      <c r="A410" s="207"/>
      <c r="B410" s="208" t="s">
        <v>2884</v>
      </c>
      <c r="C410" s="211"/>
      <c r="D410" s="209">
        <f>VLOOKUP(J410,Аркуш4!Y:Z,2,FALSE)</f>
        <v>7</v>
      </c>
      <c r="E410" s="210">
        <f t="shared" si="0"/>
        <v>0</v>
      </c>
      <c r="F410" s="211" t="s">
        <v>2624</v>
      </c>
      <c r="G410" s="211"/>
      <c r="H410" s="211" t="s">
        <v>2538</v>
      </c>
      <c r="I410" s="211" t="s">
        <v>2885</v>
      </c>
      <c r="J410" s="213">
        <v>173458</v>
      </c>
      <c r="K410" s="213">
        <v>165</v>
      </c>
      <c r="L410" s="213">
        <v>248</v>
      </c>
      <c r="M410" s="213">
        <v>25626</v>
      </c>
      <c r="N410" s="211"/>
      <c r="O410" s="211" t="s">
        <v>3433</v>
      </c>
      <c r="P410" s="211"/>
      <c r="Q410" s="354">
        <f t="shared" si="1"/>
        <v>0</v>
      </c>
      <c r="R410" s="212">
        <f t="shared" si="2"/>
        <v>0</v>
      </c>
      <c r="S410" s="211"/>
      <c r="T410" s="211"/>
      <c r="U410" s="355"/>
      <c r="V410" s="211">
        <v>0</v>
      </c>
      <c r="W410" s="356"/>
      <c r="X410" s="214" t="s">
        <v>3564</v>
      </c>
      <c r="Y410" s="214" t="s">
        <v>3564</v>
      </c>
      <c r="Z410" s="214"/>
      <c r="AA410" s="215">
        <f>IFERROR(VLOOKUP(J410,Аркуш4!H:M,6,FALSE),0)</f>
        <v>79</v>
      </c>
      <c r="AB410" s="215" t="str">
        <f t="shared" si="37"/>
        <v/>
      </c>
      <c r="AC410" s="215"/>
      <c r="AD410" s="214"/>
      <c r="AE410" s="210">
        <f t="shared" si="4"/>
        <v>0</v>
      </c>
      <c r="AF410" s="324"/>
      <c r="AG410" s="325"/>
      <c r="AH410" s="304" t="e">
        <v>#DIV/0!</v>
      </c>
      <c r="AI410" s="348"/>
      <c r="AJ410" s="306">
        <f t="shared" si="7"/>
        <v>0</v>
      </c>
      <c r="AK410" s="215">
        <f>IFERROR(VLOOKUP(J410,Аркуш4!O:Q,2,FALSE),0)</f>
        <v>0</v>
      </c>
      <c r="AL410" s="215">
        <f>IFERROR(VLOOKUP(J410,Аркуш4!O:Q,3,FALSE),0)</f>
        <v>0</v>
      </c>
      <c r="AM410" s="349"/>
      <c r="AN410" s="349"/>
      <c r="AO410" s="350"/>
      <c r="AP410" s="351"/>
      <c r="AQ410" s="352"/>
      <c r="AR410" s="215">
        <f>IFERROR(VLOOKUP(J410,Аркуш4!H:M,3,FALSE),0)</f>
        <v>0</v>
      </c>
      <c r="AS410" s="215">
        <f>IFERROR(VLOOKUP(J410,Аркуш4!H:M,4,FALSE),0)</f>
        <v>0</v>
      </c>
      <c r="AT410" s="215">
        <f>IFERROR(VLOOKUP(J410,Аркуш4!H:M,5,FALSE),0)</f>
        <v>3</v>
      </c>
      <c r="AU410" s="215">
        <f t="shared" si="33"/>
        <v>0</v>
      </c>
      <c r="AV410" s="357">
        <f t="shared" si="9"/>
        <v>0</v>
      </c>
    </row>
    <row r="411" spans="1:48" ht="46.5" customHeight="1" outlineLevel="1" x14ac:dyDescent="0.2">
      <c r="A411" s="207"/>
      <c r="B411" s="208" t="s">
        <v>2886</v>
      </c>
      <c r="C411" s="211"/>
      <c r="D411" s="209">
        <f>VLOOKUP(J411,Аркуш4!Y:Z,2,FALSE)</f>
        <v>2</v>
      </c>
      <c r="E411" s="210">
        <f t="shared" si="0"/>
        <v>0</v>
      </c>
      <c r="F411" s="211"/>
      <c r="G411" s="211"/>
      <c r="H411" s="211" t="s">
        <v>2546</v>
      </c>
      <c r="I411" s="211" t="s">
        <v>2836</v>
      </c>
      <c r="J411" s="213">
        <v>173478</v>
      </c>
      <c r="K411" s="213">
        <v>19</v>
      </c>
      <c r="L411" s="353">
        <v>4398</v>
      </c>
      <c r="M411" s="211" t="s">
        <v>1547</v>
      </c>
      <c r="N411" s="211"/>
      <c r="O411" s="211" t="s">
        <v>3433</v>
      </c>
      <c r="P411" s="211"/>
      <c r="Q411" s="354">
        <f t="shared" si="1"/>
        <v>0</v>
      </c>
      <c r="R411" s="212">
        <f t="shared" si="2"/>
        <v>0</v>
      </c>
      <c r="S411" s="211"/>
      <c r="T411" s="211"/>
      <c r="U411" s="355"/>
      <c r="V411" s="211">
        <v>0</v>
      </c>
      <c r="W411" s="356"/>
      <c r="X411" s="214" t="s">
        <v>3564</v>
      </c>
      <c r="Y411" s="214" t="s">
        <v>3564</v>
      </c>
      <c r="Z411" s="214"/>
      <c r="AA411" s="215">
        <f>IFERROR(VLOOKUP(J411,Аркуш4!H:M,6,FALSE),0)</f>
        <v>0</v>
      </c>
      <c r="AB411" s="215" t="str">
        <f t="shared" si="37"/>
        <v/>
      </c>
      <c r="AC411" s="215"/>
      <c r="AD411" s="214"/>
      <c r="AE411" s="210">
        <f t="shared" si="4"/>
        <v>0</v>
      </c>
      <c r="AF411" s="324"/>
      <c r="AG411" s="325"/>
      <c r="AH411" s="304" t="e">
        <v>#DIV/0!</v>
      </c>
      <c r="AI411" s="348"/>
      <c r="AJ411" s="306">
        <f t="shared" si="7"/>
        <v>0</v>
      </c>
      <c r="AK411" s="215">
        <f>IFERROR(VLOOKUP(J411,Аркуш4!O:Q,2,FALSE),0)</f>
        <v>0</v>
      </c>
      <c r="AL411" s="215">
        <f>IFERROR(VLOOKUP(J411,Аркуш4!O:Q,3,FALSE),0)</f>
        <v>0</v>
      </c>
      <c r="AM411" s="349"/>
      <c r="AN411" s="349"/>
      <c r="AO411" s="350"/>
      <c r="AP411" s="351"/>
      <c r="AQ411" s="352"/>
      <c r="AR411" s="215">
        <f>IFERROR(VLOOKUP(J411,Аркуш4!H:M,3,FALSE),0)</f>
        <v>0</v>
      </c>
      <c r="AS411" s="215">
        <f>IFERROR(VLOOKUP(J411,Аркуш4!H:M,4,FALSE),0)</f>
        <v>0</v>
      </c>
      <c r="AT411" s="215">
        <f>IFERROR(VLOOKUP(J411,Аркуш4!H:M,5,FALSE),0)</f>
        <v>0</v>
      </c>
      <c r="AU411" s="215">
        <f t="shared" si="33"/>
        <v>0</v>
      </c>
      <c r="AV411" s="357">
        <f t="shared" si="9"/>
        <v>0</v>
      </c>
    </row>
    <row r="412" spans="1:48" ht="46.5" customHeight="1" outlineLevel="1" x14ac:dyDescent="0.2">
      <c r="A412" s="207"/>
      <c r="B412" s="208" t="s">
        <v>2887</v>
      </c>
      <c r="C412" s="211"/>
      <c r="D412" s="209">
        <f>VLOOKUP(J412,Аркуш4!Y:Z,2,FALSE)</f>
        <v>23</v>
      </c>
      <c r="E412" s="210">
        <f t="shared" si="0"/>
        <v>9.7564620000000009</v>
      </c>
      <c r="F412" s="211"/>
      <c r="G412" s="211"/>
      <c r="H412" s="211" t="s">
        <v>2538</v>
      </c>
      <c r="I412" s="211" t="s">
        <v>2888</v>
      </c>
      <c r="J412" s="213">
        <v>173479</v>
      </c>
      <c r="K412" s="213">
        <v>32</v>
      </c>
      <c r="L412" s="353">
        <v>5659</v>
      </c>
      <c r="M412" s="211" t="s">
        <v>1491</v>
      </c>
      <c r="N412" s="211"/>
      <c r="O412" s="211" t="s">
        <v>3433</v>
      </c>
      <c r="P412" s="211"/>
      <c r="Q412" s="354">
        <f t="shared" si="1"/>
        <v>0</v>
      </c>
      <c r="R412" s="212">
        <f t="shared" si="2"/>
        <v>0</v>
      </c>
      <c r="S412" s="211"/>
      <c r="T412" s="211"/>
      <c r="U412" s="355"/>
      <c r="V412" s="211">
        <v>0</v>
      </c>
      <c r="W412" s="356"/>
      <c r="X412" s="214" t="s">
        <v>3564</v>
      </c>
      <c r="Y412" s="214" t="s">
        <v>3564</v>
      </c>
      <c r="Z412" s="214"/>
      <c r="AA412" s="215">
        <f>IFERROR(VLOOKUP(J412,Аркуш4!H:M,6,FALSE),0)</f>
        <v>2</v>
      </c>
      <c r="AB412" s="215" t="str">
        <f t="shared" si="37"/>
        <v/>
      </c>
      <c r="AC412" s="215">
        <v>0.42419400000000002</v>
      </c>
      <c r="AD412" s="214"/>
      <c r="AE412" s="210">
        <f t="shared" si="4"/>
        <v>9.7564620000000009</v>
      </c>
      <c r="AF412" s="324"/>
      <c r="AG412" s="325"/>
      <c r="AH412" s="304" t="e">
        <v>#DIV/0!</v>
      </c>
      <c r="AI412" s="348"/>
      <c r="AJ412" s="306">
        <f t="shared" si="7"/>
        <v>0</v>
      </c>
      <c r="AK412" s="215">
        <f>IFERROR(VLOOKUP(J412,Аркуш4!O:Q,2,FALSE),0)</f>
        <v>0</v>
      </c>
      <c r="AL412" s="215">
        <f>IFERROR(VLOOKUP(J412,Аркуш4!O:Q,3,FALSE),0)</f>
        <v>0</v>
      </c>
      <c r="AM412" s="349"/>
      <c r="AN412" s="349"/>
      <c r="AO412" s="350"/>
      <c r="AP412" s="351"/>
      <c r="AQ412" s="352"/>
      <c r="AR412" s="215">
        <f>IFERROR(VLOOKUP(J412,Аркуш4!H:M,3,FALSE),0)</f>
        <v>0</v>
      </c>
      <c r="AS412" s="215">
        <f>IFERROR(VLOOKUP(J412,Аркуш4!H:M,4,FALSE),0)</f>
        <v>0</v>
      </c>
      <c r="AT412" s="215">
        <f>IFERROR(VLOOKUP(J412,Аркуш4!H:M,5,FALSE),0)</f>
        <v>2</v>
      </c>
      <c r="AU412" s="215">
        <f t="shared" si="33"/>
        <v>0.84838800000000003</v>
      </c>
      <c r="AV412" s="357">
        <f t="shared" si="9"/>
        <v>0.84838800000000003</v>
      </c>
    </row>
    <row r="413" spans="1:48" ht="46.5" customHeight="1" outlineLevel="1" x14ac:dyDescent="0.2">
      <c r="A413" s="207"/>
      <c r="B413" s="208" t="s">
        <v>2889</v>
      </c>
      <c r="C413" s="211"/>
      <c r="D413" s="209">
        <f>VLOOKUP(J413,Аркуш4!Y:Z,2,FALSE)</f>
        <v>1</v>
      </c>
      <c r="E413" s="210">
        <f t="shared" si="0"/>
        <v>0</v>
      </c>
      <c r="F413" s="211"/>
      <c r="G413" s="211"/>
      <c r="H413" s="211" t="s">
        <v>2546</v>
      </c>
      <c r="I413" s="211" t="s">
        <v>2890</v>
      </c>
      <c r="J413" s="213">
        <v>173481</v>
      </c>
      <c r="K413" s="213">
        <v>27</v>
      </c>
      <c r="L413" s="353">
        <v>6338</v>
      </c>
      <c r="M413" s="211" t="s">
        <v>1497</v>
      </c>
      <c r="N413" s="211"/>
      <c r="O413" s="211" t="s">
        <v>3433</v>
      </c>
      <c r="P413" s="211"/>
      <c r="Q413" s="354">
        <f t="shared" si="1"/>
        <v>0</v>
      </c>
      <c r="R413" s="212">
        <f t="shared" si="2"/>
        <v>0</v>
      </c>
      <c r="S413" s="211"/>
      <c r="T413" s="211"/>
      <c r="U413" s="355"/>
      <c r="V413" s="211">
        <v>0</v>
      </c>
      <c r="W413" s="356"/>
      <c r="X413" s="214" t="s">
        <v>3564</v>
      </c>
      <c r="Y413" s="214" t="s">
        <v>3564</v>
      </c>
      <c r="Z413" s="214"/>
      <c r="AA413" s="215">
        <f>IFERROR(VLOOKUP(J413,Аркуш4!H:M,6,FALSE),0)</f>
        <v>0</v>
      </c>
      <c r="AB413" s="215" t="str">
        <f t="shared" si="37"/>
        <v/>
      </c>
      <c r="AC413" s="215"/>
      <c r="AD413" s="214"/>
      <c r="AE413" s="210">
        <f t="shared" si="4"/>
        <v>0</v>
      </c>
      <c r="AF413" s="324"/>
      <c r="AG413" s="325"/>
      <c r="AH413" s="304" t="e">
        <v>#DIV/0!</v>
      </c>
      <c r="AI413" s="348"/>
      <c r="AJ413" s="306">
        <f t="shared" si="7"/>
        <v>0</v>
      </c>
      <c r="AK413" s="215">
        <f>IFERROR(VLOOKUP(J413,Аркуш4!O:Q,2,FALSE),0)</f>
        <v>0</v>
      </c>
      <c r="AL413" s="215">
        <f>IFERROR(VLOOKUP(J413,Аркуш4!O:Q,3,FALSE),0)</f>
        <v>0</v>
      </c>
      <c r="AM413" s="349"/>
      <c r="AN413" s="349"/>
      <c r="AO413" s="350"/>
      <c r="AP413" s="351"/>
      <c r="AQ413" s="352"/>
      <c r="AR413" s="215">
        <f>IFERROR(VLOOKUP(J413,Аркуш4!H:M,3,FALSE),0)</f>
        <v>0</v>
      </c>
      <c r="AS413" s="215">
        <f>IFERROR(VLOOKUP(J413,Аркуш4!H:M,4,FALSE),0)</f>
        <v>0</v>
      </c>
      <c r="AT413" s="215">
        <f>IFERROR(VLOOKUP(J413,Аркуш4!H:M,5,FALSE),0)</f>
        <v>0</v>
      </c>
      <c r="AU413" s="215">
        <f t="shared" si="33"/>
        <v>0</v>
      </c>
      <c r="AV413" s="357">
        <f t="shared" si="9"/>
        <v>0</v>
      </c>
    </row>
    <row r="414" spans="1:48" ht="46.5" customHeight="1" outlineLevel="1" x14ac:dyDescent="0.2">
      <c r="A414" s="207"/>
      <c r="B414" s="208" t="s">
        <v>2891</v>
      </c>
      <c r="C414" s="211"/>
      <c r="D414" s="209">
        <f>VLOOKUP(J414,Аркуш4!Y:Z,2,FALSE)</f>
        <v>25</v>
      </c>
      <c r="E414" s="210">
        <f t="shared" si="0"/>
        <v>0</v>
      </c>
      <c r="F414" s="211"/>
      <c r="G414" s="211"/>
      <c r="H414" s="211" t="s">
        <v>2546</v>
      </c>
      <c r="I414" s="211"/>
      <c r="J414" s="213">
        <v>173496</v>
      </c>
      <c r="K414" s="213">
        <v>46</v>
      </c>
      <c r="L414" s="213">
        <v>897</v>
      </c>
      <c r="M414" s="216">
        <v>57450</v>
      </c>
      <c r="N414" s="211"/>
      <c r="O414" s="211" t="s">
        <v>3433</v>
      </c>
      <c r="P414" s="211"/>
      <c r="Q414" s="354">
        <f t="shared" si="1"/>
        <v>0</v>
      </c>
      <c r="R414" s="212">
        <f t="shared" si="2"/>
        <v>0</v>
      </c>
      <c r="S414" s="211"/>
      <c r="T414" s="211"/>
      <c r="U414" s="355"/>
      <c r="V414" s="211">
        <v>0</v>
      </c>
      <c r="W414" s="356"/>
      <c r="X414" s="214" t="s">
        <v>3564</v>
      </c>
      <c r="Y414" s="214" t="s">
        <v>3564</v>
      </c>
      <c r="Z414" s="214"/>
      <c r="AA414" s="215">
        <f>IFERROR(VLOOKUP(J414,Аркуш4!H:M,6,FALSE),0)</f>
        <v>0</v>
      </c>
      <c r="AB414" s="215" t="str">
        <f t="shared" si="37"/>
        <v/>
      </c>
      <c r="AC414" s="215"/>
      <c r="AD414" s="214"/>
      <c r="AE414" s="210">
        <f t="shared" si="4"/>
        <v>0</v>
      </c>
      <c r="AF414" s="324"/>
      <c r="AG414" s="325"/>
      <c r="AH414" s="304" t="e">
        <v>#DIV/0!</v>
      </c>
      <c r="AI414" s="348"/>
      <c r="AJ414" s="306">
        <f t="shared" si="7"/>
        <v>0</v>
      </c>
      <c r="AK414" s="215">
        <f>IFERROR(VLOOKUP(J414,Аркуш4!O:Q,2,FALSE),0)</f>
        <v>0</v>
      </c>
      <c r="AL414" s="215">
        <f>IFERROR(VLOOKUP(J414,Аркуш4!O:Q,3,FALSE),0)</f>
        <v>0</v>
      </c>
      <c r="AM414" s="349"/>
      <c r="AN414" s="349"/>
      <c r="AO414" s="350"/>
      <c r="AP414" s="351"/>
      <c r="AQ414" s="352"/>
      <c r="AR414" s="215">
        <f>IFERROR(VLOOKUP(J414,Аркуш4!H:M,3,FALSE),0)</f>
        <v>0</v>
      </c>
      <c r="AS414" s="215">
        <f>IFERROR(VLOOKUP(J414,Аркуш4!H:M,4,FALSE),0)</f>
        <v>0</v>
      </c>
      <c r="AT414" s="215">
        <f>IFERROR(VLOOKUP(J414,Аркуш4!H:M,5,FALSE),0)</f>
        <v>0</v>
      </c>
      <c r="AU414" s="215">
        <f t="shared" si="33"/>
        <v>0</v>
      </c>
      <c r="AV414" s="357">
        <f t="shared" si="9"/>
        <v>0</v>
      </c>
    </row>
    <row r="415" spans="1:48" ht="46.5" customHeight="1" outlineLevel="1" x14ac:dyDescent="0.2">
      <c r="A415" s="207"/>
      <c r="B415" s="208" t="s">
        <v>2892</v>
      </c>
      <c r="C415" s="211"/>
      <c r="D415" s="209">
        <f>VLOOKUP(J415,Аркуш4!Y:Z,2,FALSE)</f>
        <v>25</v>
      </c>
      <c r="E415" s="210">
        <f t="shared" si="0"/>
        <v>0</v>
      </c>
      <c r="F415" s="211"/>
      <c r="G415" s="211"/>
      <c r="H415" s="211" t="s">
        <v>2538</v>
      </c>
      <c r="I415" s="211" t="s">
        <v>2893</v>
      </c>
      <c r="J415" s="213">
        <v>173509</v>
      </c>
      <c r="K415" s="213">
        <v>22</v>
      </c>
      <c r="L415" s="213">
        <v>134</v>
      </c>
      <c r="M415" s="211" t="s">
        <v>107</v>
      </c>
      <c r="N415" s="211"/>
      <c r="O415" s="211" t="s">
        <v>3433</v>
      </c>
      <c r="P415" s="211"/>
      <c r="Q415" s="354">
        <f t="shared" si="1"/>
        <v>0</v>
      </c>
      <c r="R415" s="212">
        <f t="shared" si="2"/>
        <v>0</v>
      </c>
      <c r="S415" s="211"/>
      <c r="T415" s="211"/>
      <c r="U415" s="355"/>
      <c r="V415" s="211">
        <v>0</v>
      </c>
      <c r="W415" s="356"/>
      <c r="X415" s="214" t="s">
        <v>3564</v>
      </c>
      <c r="Y415" s="214" t="s">
        <v>3564</v>
      </c>
      <c r="Z415" s="214"/>
      <c r="AA415" s="215">
        <f>IFERROR(VLOOKUP(J415,Аркуш4!H:M,6,FALSE),0)</f>
        <v>17</v>
      </c>
      <c r="AB415" s="215" t="str">
        <f t="shared" si="37"/>
        <v/>
      </c>
      <c r="AC415" s="215"/>
      <c r="AD415" s="214"/>
      <c r="AE415" s="210">
        <f t="shared" si="4"/>
        <v>0</v>
      </c>
      <c r="AF415" s="324"/>
      <c r="AG415" s="325"/>
      <c r="AH415" s="304" t="e">
        <v>#DIV/0!</v>
      </c>
      <c r="AI415" s="348"/>
      <c r="AJ415" s="306">
        <f t="shared" si="7"/>
        <v>0</v>
      </c>
      <c r="AK415" s="215">
        <f>IFERROR(VLOOKUP(J415,Аркуш4!O:Q,2,FALSE),0)</f>
        <v>0</v>
      </c>
      <c r="AL415" s="215">
        <f>IFERROR(VLOOKUP(J415,Аркуш4!O:Q,3,FALSE),0)</f>
        <v>0</v>
      </c>
      <c r="AM415" s="349"/>
      <c r="AN415" s="349"/>
      <c r="AO415" s="350"/>
      <c r="AP415" s="351"/>
      <c r="AQ415" s="352"/>
      <c r="AR415" s="215">
        <f>IFERROR(VLOOKUP(J415,Аркуш4!H:M,3,FALSE),0)</f>
        <v>0</v>
      </c>
      <c r="AS415" s="215">
        <f>IFERROR(VLOOKUP(J415,Аркуш4!H:M,4,FALSE),0)</f>
        <v>0</v>
      </c>
      <c r="AT415" s="215">
        <f>IFERROR(VLOOKUP(J415,Аркуш4!H:M,5,FALSE),0)</f>
        <v>0</v>
      </c>
      <c r="AU415" s="215">
        <f t="shared" si="33"/>
        <v>0</v>
      </c>
      <c r="AV415" s="357">
        <f t="shared" si="9"/>
        <v>0</v>
      </c>
    </row>
    <row r="416" spans="1:48" ht="46.5" customHeight="1" outlineLevel="1" x14ac:dyDescent="0.2">
      <c r="A416" s="207"/>
      <c r="B416" s="208" t="s">
        <v>2894</v>
      </c>
      <c r="C416" s="211"/>
      <c r="D416" s="209">
        <f>VLOOKUP(J416,Аркуш4!Y:Z,2,FALSE)</f>
        <v>12</v>
      </c>
      <c r="E416" s="210">
        <f t="shared" si="0"/>
        <v>0</v>
      </c>
      <c r="F416" s="211"/>
      <c r="G416" s="211"/>
      <c r="H416" s="211" t="s">
        <v>2538</v>
      </c>
      <c r="I416" s="211" t="s">
        <v>2893</v>
      </c>
      <c r="J416" s="213">
        <v>173511</v>
      </c>
      <c r="K416" s="213">
        <v>31</v>
      </c>
      <c r="L416" s="213">
        <v>236</v>
      </c>
      <c r="M416" s="211" t="s">
        <v>111</v>
      </c>
      <c r="N416" s="211"/>
      <c r="O416" s="211" t="s">
        <v>3433</v>
      </c>
      <c r="P416" s="211"/>
      <c r="Q416" s="354">
        <f t="shared" si="1"/>
        <v>0</v>
      </c>
      <c r="R416" s="212">
        <f t="shared" si="2"/>
        <v>0</v>
      </c>
      <c r="S416" s="211"/>
      <c r="T416" s="211"/>
      <c r="U416" s="355"/>
      <c r="V416" s="211">
        <v>0</v>
      </c>
      <c r="W416" s="356"/>
      <c r="X416" s="214" t="s">
        <v>3564</v>
      </c>
      <c r="Y416" s="214" t="s">
        <v>3564</v>
      </c>
      <c r="Z416" s="214"/>
      <c r="AA416" s="215">
        <f>IFERROR(VLOOKUP(J416,Аркуш4!H:M,6,FALSE),0)</f>
        <v>7</v>
      </c>
      <c r="AB416" s="215" t="str">
        <f t="shared" si="37"/>
        <v/>
      </c>
      <c r="AC416" s="215"/>
      <c r="AD416" s="214"/>
      <c r="AE416" s="210">
        <f t="shared" si="4"/>
        <v>0</v>
      </c>
      <c r="AF416" s="324"/>
      <c r="AG416" s="325"/>
      <c r="AH416" s="304" t="e">
        <v>#DIV/0!</v>
      </c>
      <c r="AI416" s="348"/>
      <c r="AJ416" s="306">
        <f t="shared" si="7"/>
        <v>0</v>
      </c>
      <c r="AK416" s="215">
        <f>IFERROR(VLOOKUP(J416,Аркуш4!O:Q,2,FALSE),0)</f>
        <v>0</v>
      </c>
      <c r="AL416" s="215">
        <f>IFERROR(VLOOKUP(J416,Аркуш4!O:Q,3,FALSE),0)</f>
        <v>0</v>
      </c>
      <c r="AM416" s="349"/>
      <c r="AN416" s="349"/>
      <c r="AO416" s="350"/>
      <c r="AP416" s="351"/>
      <c r="AQ416" s="352"/>
      <c r="AR416" s="215">
        <f>IFERROR(VLOOKUP(J416,Аркуш4!H:M,3,FALSE),0)</f>
        <v>0</v>
      </c>
      <c r="AS416" s="215">
        <f>IFERROR(VLOOKUP(J416,Аркуш4!H:M,4,FALSE),0)</f>
        <v>0</v>
      </c>
      <c r="AT416" s="215">
        <f>IFERROR(VLOOKUP(J416,Аркуш4!H:M,5,FALSE),0)</f>
        <v>0</v>
      </c>
      <c r="AU416" s="215">
        <f t="shared" si="33"/>
        <v>0</v>
      </c>
      <c r="AV416" s="357">
        <f t="shared" si="9"/>
        <v>0</v>
      </c>
    </row>
    <row r="417" spans="1:48" ht="46.5" customHeight="1" outlineLevel="1" x14ac:dyDescent="0.2">
      <c r="A417" s="207"/>
      <c r="B417" s="208" t="s">
        <v>2895</v>
      </c>
      <c r="C417" s="211"/>
      <c r="D417" s="209">
        <f>VLOOKUP(J417,Аркуш4!Y:Z,2,FALSE)</f>
        <v>8</v>
      </c>
      <c r="E417" s="210">
        <f t="shared" si="0"/>
        <v>0</v>
      </c>
      <c r="F417" s="211"/>
      <c r="G417" s="211"/>
      <c r="H417" s="211" t="s">
        <v>2538</v>
      </c>
      <c r="I417" s="211" t="s">
        <v>2896</v>
      </c>
      <c r="J417" s="213">
        <v>173512</v>
      </c>
      <c r="K417" s="213">
        <v>71</v>
      </c>
      <c r="L417" s="213">
        <v>147</v>
      </c>
      <c r="M417" s="211" t="s">
        <v>92</v>
      </c>
      <c r="N417" s="211"/>
      <c r="O417" s="211" t="s">
        <v>3433</v>
      </c>
      <c r="P417" s="211"/>
      <c r="Q417" s="354">
        <f t="shared" si="1"/>
        <v>0</v>
      </c>
      <c r="R417" s="212">
        <f t="shared" si="2"/>
        <v>0</v>
      </c>
      <c r="S417" s="211"/>
      <c r="T417" s="211"/>
      <c r="U417" s="355"/>
      <c r="V417" s="211">
        <v>0</v>
      </c>
      <c r="W417" s="356"/>
      <c r="X417" s="214" t="s">
        <v>3564</v>
      </c>
      <c r="Y417" s="214" t="s">
        <v>3564</v>
      </c>
      <c r="Z417" s="214"/>
      <c r="AA417" s="215">
        <f>IFERROR(VLOOKUP(J417,Аркуш4!H:M,6,FALSE),0)</f>
        <v>2</v>
      </c>
      <c r="AB417" s="215" t="str">
        <f t="shared" si="37"/>
        <v/>
      </c>
      <c r="AC417" s="215"/>
      <c r="AD417" s="214"/>
      <c r="AE417" s="210">
        <f t="shared" si="4"/>
        <v>0</v>
      </c>
      <c r="AF417" s="324"/>
      <c r="AG417" s="325"/>
      <c r="AH417" s="304" t="e">
        <v>#DIV/0!</v>
      </c>
      <c r="AI417" s="348"/>
      <c r="AJ417" s="306">
        <f t="shared" si="7"/>
        <v>0</v>
      </c>
      <c r="AK417" s="215">
        <f>IFERROR(VLOOKUP(J417,Аркуш4!O:Q,2,FALSE),0)</f>
        <v>0</v>
      </c>
      <c r="AL417" s="215">
        <f>IFERROR(VLOOKUP(J417,Аркуш4!O:Q,3,FALSE),0)</f>
        <v>0</v>
      </c>
      <c r="AM417" s="349"/>
      <c r="AN417" s="349"/>
      <c r="AO417" s="350"/>
      <c r="AP417" s="351"/>
      <c r="AQ417" s="352"/>
      <c r="AR417" s="215">
        <f>IFERROR(VLOOKUP(J417,Аркуш4!H:M,3,FALSE),0)</f>
        <v>0</v>
      </c>
      <c r="AS417" s="215">
        <f>IFERROR(VLOOKUP(J417,Аркуш4!H:M,4,FALSE),0)</f>
        <v>0</v>
      </c>
      <c r="AT417" s="215">
        <f>IFERROR(VLOOKUP(J417,Аркуш4!H:M,5,FALSE),0)</f>
        <v>0</v>
      </c>
      <c r="AU417" s="215">
        <f t="shared" si="33"/>
        <v>0</v>
      </c>
      <c r="AV417" s="357">
        <f t="shared" si="9"/>
        <v>0</v>
      </c>
    </row>
    <row r="418" spans="1:48" ht="46.5" customHeight="1" outlineLevel="1" x14ac:dyDescent="0.2">
      <c r="A418" s="207"/>
      <c r="B418" s="208" t="s">
        <v>2897</v>
      </c>
      <c r="C418" s="211"/>
      <c r="D418" s="209">
        <f>VLOOKUP(J418,Аркуш4!Y:Z,2,FALSE)</f>
        <v>52</v>
      </c>
      <c r="E418" s="210">
        <f t="shared" si="0"/>
        <v>0</v>
      </c>
      <c r="F418" s="211" t="s">
        <v>2624</v>
      </c>
      <c r="G418" s="211"/>
      <c r="H418" s="211" t="s">
        <v>2538</v>
      </c>
      <c r="I418" s="211" t="s">
        <v>2898</v>
      </c>
      <c r="J418" s="213">
        <v>173530</v>
      </c>
      <c r="K418" s="213">
        <v>138</v>
      </c>
      <c r="L418" s="213">
        <v>212</v>
      </c>
      <c r="M418" s="213">
        <v>25630</v>
      </c>
      <c r="N418" s="211"/>
      <c r="O418" s="211" t="s">
        <v>3433</v>
      </c>
      <c r="P418" s="211"/>
      <c r="Q418" s="354">
        <f t="shared" si="1"/>
        <v>0</v>
      </c>
      <c r="R418" s="212">
        <f t="shared" si="2"/>
        <v>0</v>
      </c>
      <c r="S418" s="211"/>
      <c r="T418" s="211"/>
      <c r="U418" s="355"/>
      <c r="V418" s="211">
        <v>0</v>
      </c>
      <c r="W418" s="356"/>
      <c r="X418" s="214" t="s">
        <v>3564</v>
      </c>
      <c r="Y418" s="214" t="s">
        <v>3564</v>
      </c>
      <c r="Z418" s="214"/>
      <c r="AA418" s="215">
        <f>IFERROR(VLOOKUP(J418,Аркуш4!H:M,6,FALSE),0)</f>
        <v>42</v>
      </c>
      <c r="AB418" s="215" t="str">
        <f t="shared" si="37"/>
        <v/>
      </c>
      <c r="AC418" s="215"/>
      <c r="AD418" s="214"/>
      <c r="AE418" s="210">
        <f t="shared" si="4"/>
        <v>0</v>
      </c>
      <c r="AF418" s="324"/>
      <c r="AG418" s="325"/>
      <c r="AH418" s="304" t="e">
        <v>#DIV/0!</v>
      </c>
      <c r="AI418" s="348"/>
      <c r="AJ418" s="306">
        <f t="shared" si="7"/>
        <v>0</v>
      </c>
      <c r="AK418" s="215">
        <f>IFERROR(VLOOKUP(J418,Аркуш4!O:Q,2,FALSE),0)</f>
        <v>0</v>
      </c>
      <c r="AL418" s="215">
        <f>IFERROR(VLOOKUP(J418,Аркуш4!O:Q,3,FALSE),0)</f>
        <v>0</v>
      </c>
      <c r="AM418" s="349"/>
      <c r="AN418" s="349"/>
      <c r="AO418" s="350"/>
      <c r="AP418" s="351"/>
      <c r="AQ418" s="352"/>
      <c r="AR418" s="215">
        <f>IFERROR(VLOOKUP(J418,Аркуш4!H:M,3,FALSE),0)</f>
        <v>0</v>
      </c>
      <c r="AS418" s="215">
        <f>IFERROR(VLOOKUP(J418,Аркуш4!H:M,4,FALSE),0)</f>
        <v>0</v>
      </c>
      <c r="AT418" s="215">
        <f>IFERROR(VLOOKUP(J418,Аркуш4!H:M,5,FALSE),0)</f>
        <v>14</v>
      </c>
      <c r="AU418" s="215">
        <f t="shared" si="33"/>
        <v>0</v>
      </c>
      <c r="AV418" s="357">
        <f t="shared" si="9"/>
        <v>0</v>
      </c>
    </row>
    <row r="419" spans="1:48" ht="46.5" customHeight="1" outlineLevel="1" x14ac:dyDescent="0.2">
      <c r="A419" s="207"/>
      <c r="B419" s="208" t="s">
        <v>2899</v>
      </c>
      <c r="C419" s="211"/>
      <c r="D419" s="209">
        <f>VLOOKUP(J419,Аркуш4!Y:Z,2,FALSE)</f>
        <v>8</v>
      </c>
      <c r="E419" s="210">
        <f t="shared" si="0"/>
        <v>0</v>
      </c>
      <c r="F419" s="211"/>
      <c r="G419" s="211"/>
      <c r="H419" s="211" t="s">
        <v>2538</v>
      </c>
      <c r="I419" s="211" t="s">
        <v>2836</v>
      </c>
      <c r="J419" s="213">
        <v>173531</v>
      </c>
      <c r="K419" s="213">
        <v>-18</v>
      </c>
      <c r="L419" s="213">
        <v>-95</v>
      </c>
      <c r="M419" s="240">
        <v>57561</v>
      </c>
      <c r="N419" s="211"/>
      <c r="O419" s="211" t="s">
        <v>3433</v>
      </c>
      <c r="P419" s="211"/>
      <c r="Q419" s="354">
        <f t="shared" si="1"/>
        <v>0</v>
      </c>
      <c r="R419" s="212">
        <f t="shared" si="2"/>
        <v>0</v>
      </c>
      <c r="S419" s="211"/>
      <c r="T419" s="211"/>
      <c r="U419" s="355"/>
      <c r="V419" s="211">
        <v>0</v>
      </c>
      <c r="W419" s="356"/>
      <c r="X419" s="214" t="s">
        <v>3564</v>
      </c>
      <c r="Y419" s="214" t="s">
        <v>3564</v>
      </c>
      <c r="Z419" s="214"/>
      <c r="AA419" s="215">
        <f>IFERROR(VLOOKUP(J419,Аркуш4!H:M,6,FALSE),0)</f>
        <v>0</v>
      </c>
      <c r="AB419" s="215" t="str">
        <f t="shared" si="37"/>
        <v/>
      </c>
      <c r="AC419" s="215"/>
      <c r="AD419" s="214"/>
      <c r="AE419" s="210">
        <f t="shared" si="4"/>
        <v>0</v>
      </c>
      <c r="AF419" s="324"/>
      <c r="AG419" s="325"/>
      <c r="AH419" s="304" t="e">
        <v>#DIV/0!</v>
      </c>
      <c r="AI419" s="348"/>
      <c r="AJ419" s="306">
        <f t="shared" si="7"/>
        <v>0</v>
      </c>
      <c r="AK419" s="215">
        <f>IFERROR(VLOOKUP(J419,Аркуш4!O:Q,2,FALSE),0)</f>
        <v>0</v>
      </c>
      <c r="AL419" s="215">
        <f>IFERROR(VLOOKUP(J419,Аркуш4!O:Q,3,FALSE),0)</f>
        <v>0</v>
      </c>
      <c r="AM419" s="349"/>
      <c r="AN419" s="349"/>
      <c r="AO419" s="350"/>
      <c r="AP419" s="351"/>
      <c r="AQ419" s="352"/>
      <c r="AR419" s="215">
        <f>IFERROR(VLOOKUP(J419,Аркуш4!H:M,3,FALSE),0)</f>
        <v>0</v>
      </c>
      <c r="AS419" s="215">
        <f>IFERROR(VLOOKUP(J419,Аркуш4!H:M,4,FALSE),0)</f>
        <v>1</v>
      </c>
      <c r="AT419" s="215">
        <f>IFERROR(VLOOKUP(J419,Аркуш4!H:M,5,FALSE),0)</f>
        <v>0</v>
      </c>
      <c r="AU419" s="215">
        <f t="shared" si="33"/>
        <v>0</v>
      </c>
      <c r="AV419" s="357">
        <f t="shared" si="9"/>
        <v>0</v>
      </c>
    </row>
    <row r="420" spans="1:48" ht="46.5" customHeight="1" outlineLevel="1" x14ac:dyDescent="0.2">
      <c r="A420" s="207"/>
      <c r="B420" s="208" t="s">
        <v>2900</v>
      </c>
      <c r="C420" s="211"/>
      <c r="D420" s="209">
        <f>VLOOKUP(J420,Аркуш4!Y:Z,2,FALSE)</f>
        <v>72</v>
      </c>
      <c r="E420" s="210">
        <f t="shared" si="0"/>
        <v>0</v>
      </c>
      <c r="F420" s="211" t="s">
        <v>2624</v>
      </c>
      <c r="G420" s="211"/>
      <c r="H420" s="211" t="s">
        <v>2538</v>
      </c>
      <c r="I420" s="211" t="s">
        <v>2901</v>
      </c>
      <c r="J420" s="213">
        <v>173752</v>
      </c>
      <c r="K420" s="213">
        <v>68</v>
      </c>
      <c r="L420" s="213">
        <v>103</v>
      </c>
      <c r="M420" s="213">
        <v>69888</v>
      </c>
      <c r="N420" s="211"/>
      <c r="O420" s="211" t="s">
        <v>3433</v>
      </c>
      <c r="P420" s="211"/>
      <c r="Q420" s="354">
        <f t="shared" si="1"/>
        <v>0</v>
      </c>
      <c r="R420" s="212">
        <f t="shared" si="2"/>
        <v>0</v>
      </c>
      <c r="S420" s="211"/>
      <c r="T420" s="211"/>
      <c r="U420" s="355"/>
      <c r="V420" s="211">
        <v>5</v>
      </c>
      <c r="W420" s="356"/>
      <c r="X420" s="214" t="s">
        <v>3564</v>
      </c>
      <c r="Y420" s="214" t="s">
        <v>3564</v>
      </c>
      <c r="Z420" s="214"/>
      <c r="AA420" s="215">
        <f>IFERROR(VLOOKUP(J420,Аркуш4!H:M,6,FALSE),0)</f>
        <v>40</v>
      </c>
      <c r="AB420" s="215" t="str">
        <f t="shared" si="37"/>
        <v/>
      </c>
      <c r="AC420" s="215"/>
      <c r="AD420" s="214"/>
      <c r="AE420" s="210">
        <f t="shared" si="4"/>
        <v>0</v>
      </c>
      <c r="AF420" s="324"/>
      <c r="AG420" s="325"/>
      <c r="AH420" s="304" t="e">
        <v>#DIV/0!</v>
      </c>
      <c r="AI420" s="348"/>
      <c r="AJ420" s="306">
        <f t="shared" si="7"/>
        <v>0</v>
      </c>
      <c r="AK420" s="215">
        <f>IFERROR(VLOOKUP(J420,Аркуш4!O:Q,2,FALSE),0)</f>
        <v>1</v>
      </c>
      <c r="AL420" s="215">
        <f>IFERROR(VLOOKUP(J420,Аркуш4!O:Q,3,FALSE),0)</f>
        <v>4</v>
      </c>
      <c r="AM420" s="349"/>
      <c r="AN420" s="349"/>
      <c r="AO420" s="350"/>
      <c r="AP420" s="351"/>
      <c r="AQ420" s="352"/>
      <c r="AR420" s="215">
        <f>IFERROR(VLOOKUP(J420,Аркуш4!H:M,3,FALSE),0)</f>
        <v>4</v>
      </c>
      <c r="AS420" s="215">
        <f>IFERROR(VLOOKUP(J420,Аркуш4!H:M,4,FALSE),0)</f>
        <v>3</v>
      </c>
      <c r="AT420" s="215">
        <f>IFERROR(VLOOKUP(J420,Аркуш4!H:M,5,FALSE),0)</f>
        <v>10</v>
      </c>
      <c r="AU420" s="215">
        <f t="shared" si="33"/>
        <v>0</v>
      </c>
      <c r="AV420" s="357">
        <f t="shared" si="9"/>
        <v>0</v>
      </c>
    </row>
    <row r="421" spans="1:48" ht="46.5" customHeight="1" outlineLevel="1" x14ac:dyDescent="0.2">
      <c r="A421" s="207"/>
      <c r="B421" s="208" t="s">
        <v>2902</v>
      </c>
      <c r="C421" s="211"/>
      <c r="D421" s="209">
        <f>VLOOKUP(J421,Аркуш4!Y:Z,2,FALSE)</f>
        <v>50</v>
      </c>
      <c r="E421" s="210">
        <f t="shared" si="0"/>
        <v>0.23200000000000001</v>
      </c>
      <c r="F421" s="211"/>
      <c r="G421" s="211" t="s">
        <v>3853</v>
      </c>
      <c r="H421" s="211" t="s">
        <v>2538</v>
      </c>
      <c r="I421" s="211"/>
      <c r="J421" s="213">
        <v>173669</v>
      </c>
      <c r="K421" s="213">
        <v>26</v>
      </c>
      <c r="L421" s="213">
        <v>145</v>
      </c>
      <c r="M421" s="213">
        <v>58674</v>
      </c>
      <c r="N421" s="211"/>
      <c r="O421" s="211" t="s">
        <v>3433</v>
      </c>
      <c r="P421" s="211"/>
      <c r="Q421" s="354">
        <f t="shared" si="1"/>
        <v>0</v>
      </c>
      <c r="R421" s="212">
        <f t="shared" si="2"/>
        <v>0</v>
      </c>
      <c r="S421" s="211"/>
      <c r="T421" s="211"/>
      <c r="U421" s="355"/>
      <c r="V421" s="211">
        <v>0</v>
      </c>
      <c r="W421" s="356"/>
      <c r="X421" s="214" t="s">
        <v>3564</v>
      </c>
      <c r="Y421" s="214" t="s">
        <v>3564</v>
      </c>
      <c r="Z421" s="214"/>
      <c r="AA421" s="215">
        <f>IFERROR(VLOOKUP(J421,Аркуш4!H:M,6,FALSE),0)</f>
        <v>3</v>
      </c>
      <c r="AB421" s="215" t="str">
        <f t="shared" si="37"/>
        <v/>
      </c>
      <c r="AC421" s="215">
        <v>4.64E-3</v>
      </c>
      <c r="AD421" s="214"/>
      <c r="AE421" s="210">
        <f t="shared" si="4"/>
        <v>0.23200000000000001</v>
      </c>
      <c r="AF421" s="324"/>
      <c r="AG421" s="325"/>
      <c r="AH421" s="304" t="e">
        <v>#DIV/0!</v>
      </c>
      <c r="AI421" s="348"/>
      <c r="AJ421" s="306">
        <f t="shared" si="7"/>
        <v>0</v>
      </c>
      <c r="AK421" s="215">
        <f>IFERROR(VLOOKUP(J421,Аркуш4!O:Q,2,FALSE),0)</f>
        <v>0</v>
      </c>
      <c r="AL421" s="215">
        <f>IFERROR(VLOOKUP(J421,Аркуш4!O:Q,3,FALSE),0)</f>
        <v>0</v>
      </c>
      <c r="AM421" s="349"/>
      <c r="AN421" s="349"/>
      <c r="AO421" s="350"/>
      <c r="AP421" s="351"/>
      <c r="AQ421" s="352"/>
      <c r="AR421" s="215">
        <f>IFERROR(VLOOKUP(J421,Аркуш4!H:M,3,FALSE),0)</f>
        <v>0</v>
      </c>
      <c r="AS421" s="215">
        <f>IFERROR(VLOOKUP(J421,Аркуш4!H:M,4,FALSE),0)</f>
        <v>1</v>
      </c>
      <c r="AT421" s="215">
        <f>IFERROR(VLOOKUP(J421,Аркуш4!H:M,5,FALSE),0)</f>
        <v>0</v>
      </c>
      <c r="AU421" s="215">
        <f t="shared" si="33"/>
        <v>4.64E-3</v>
      </c>
      <c r="AV421" s="357">
        <f t="shared" si="9"/>
        <v>1.392E-2</v>
      </c>
    </row>
    <row r="422" spans="1:48" ht="46.5" customHeight="1" outlineLevel="1" x14ac:dyDescent="0.2">
      <c r="A422" s="207"/>
      <c r="B422" s="208" t="s">
        <v>2903</v>
      </c>
      <c r="C422" s="211"/>
      <c r="D422" s="209">
        <f>VLOOKUP(J422,Аркуш4!Y:Z,2,FALSE)</f>
        <v>12</v>
      </c>
      <c r="E422" s="210">
        <f t="shared" si="0"/>
        <v>2.5740000000000002E-2</v>
      </c>
      <c r="F422" s="211"/>
      <c r="G422" s="211"/>
      <c r="H422" s="211" t="s">
        <v>2538</v>
      </c>
      <c r="I422" s="211"/>
      <c r="J422" s="213">
        <v>170358</v>
      </c>
      <c r="K422" s="213">
        <v>56</v>
      </c>
      <c r="L422" s="213">
        <v>114</v>
      </c>
      <c r="M422" s="213">
        <v>66638</v>
      </c>
      <c r="N422" s="211"/>
      <c r="O422" s="211" t="s">
        <v>3433</v>
      </c>
      <c r="P422" s="211"/>
      <c r="Q422" s="354">
        <f t="shared" si="1"/>
        <v>0</v>
      </c>
      <c r="R422" s="212">
        <f t="shared" si="2"/>
        <v>0</v>
      </c>
      <c r="S422" s="211"/>
      <c r="T422" s="211"/>
      <c r="U422" s="355"/>
      <c r="V422" s="211">
        <v>0</v>
      </c>
      <c r="W422" s="356"/>
      <c r="X422" s="214" t="s">
        <v>3564</v>
      </c>
      <c r="Y422" s="214" t="s">
        <v>3564</v>
      </c>
      <c r="Z422" s="214"/>
      <c r="AA422" s="215">
        <f>IFERROR(VLOOKUP(J422,Аркуш4!H:M,6,FALSE),0)</f>
        <v>7</v>
      </c>
      <c r="AB422" s="215" t="str">
        <f t="shared" si="37"/>
        <v/>
      </c>
      <c r="AC422" s="215">
        <v>2.1450000000000002E-3</v>
      </c>
      <c r="AD422" s="214"/>
      <c r="AE422" s="210">
        <f t="shared" si="4"/>
        <v>2.5740000000000002E-2</v>
      </c>
      <c r="AF422" s="324"/>
      <c r="AG422" s="325"/>
      <c r="AH422" s="304" t="e">
        <v>#DIV/0!</v>
      </c>
      <c r="AI422" s="348"/>
      <c r="AJ422" s="306">
        <f t="shared" si="7"/>
        <v>0</v>
      </c>
      <c r="AK422" s="215">
        <f>IFERROR(VLOOKUP(J422,Аркуш4!O:Q,2,FALSE),0)</f>
        <v>0</v>
      </c>
      <c r="AL422" s="215">
        <f>IFERROR(VLOOKUP(J422,Аркуш4!O:Q,3,FALSE),0)</f>
        <v>0</v>
      </c>
      <c r="AM422" s="349"/>
      <c r="AN422" s="349"/>
      <c r="AO422" s="350"/>
      <c r="AP422" s="351"/>
      <c r="AQ422" s="352"/>
      <c r="AR422" s="215">
        <f>IFERROR(VLOOKUP(J422,Аркуш4!H:M,3,FALSE),0)</f>
        <v>1</v>
      </c>
      <c r="AS422" s="215">
        <f>IFERROR(VLOOKUP(J422,Аркуш4!H:M,4,FALSE),0)</f>
        <v>1</v>
      </c>
      <c r="AT422" s="215">
        <f>IFERROR(VLOOKUP(J422,Аркуш4!H:M,5,FALSE),0)</f>
        <v>1</v>
      </c>
      <c r="AU422" s="215">
        <f t="shared" si="33"/>
        <v>6.4350000000000006E-3</v>
      </c>
      <c r="AV422" s="357">
        <f t="shared" si="9"/>
        <v>1.5015000000000001E-2</v>
      </c>
    </row>
    <row r="423" spans="1:48" ht="46.5" customHeight="1" outlineLevel="1" x14ac:dyDescent="0.2">
      <c r="A423" s="207"/>
      <c r="B423" s="208" t="s">
        <v>2904</v>
      </c>
      <c r="C423" s="211"/>
      <c r="D423" s="209">
        <f>VLOOKUP(J423,Аркуш4!Y:Z,2,FALSE)</f>
        <v>238</v>
      </c>
      <c r="E423" s="210">
        <f t="shared" si="0"/>
        <v>0.21241499999999999</v>
      </c>
      <c r="F423" s="211"/>
      <c r="G423" s="211"/>
      <c r="H423" s="211" t="s">
        <v>2538</v>
      </c>
      <c r="I423" s="211" t="s">
        <v>2624</v>
      </c>
      <c r="J423" s="213">
        <v>170361</v>
      </c>
      <c r="K423" s="213">
        <v>102</v>
      </c>
      <c r="L423" s="213">
        <v>88</v>
      </c>
      <c r="M423" s="211" t="s">
        <v>734</v>
      </c>
      <c r="N423" s="211"/>
      <c r="O423" s="211" t="s">
        <v>3433</v>
      </c>
      <c r="P423" s="211"/>
      <c r="Q423" s="354">
        <f t="shared" si="1"/>
        <v>0</v>
      </c>
      <c r="R423" s="212">
        <f t="shared" si="2"/>
        <v>0</v>
      </c>
      <c r="S423" s="211"/>
      <c r="T423" s="211"/>
      <c r="U423" s="355"/>
      <c r="V423" s="211">
        <v>0</v>
      </c>
      <c r="W423" s="356"/>
      <c r="X423" s="214" t="s">
        <v>3564</v>
      </c>
      <c r="Y423" s="214" t="s">
        <v>3564</v>
      </c>
      <c r="Z423" s="214"/>
      <c r="AA423" s="215">
        <f>IFERROR(VLOOKUP(J423,Аркуш4!H:M,6,FALSE),0)</f>
        <v>7</v>
      </c>
      <c r="AB423" s="215" t="str">
        <f t="shared" si="37"/>
        <v/>
      </c>
      <c r="AC423" s="215">
        <v>8.9249999999999996E-4</v>
      </c>
      <c r="AD423" s="214"/>
      <c r="AE423" s="210">
        <f t="shared" si="4"/>
        <v>0.21241499999999999</v>
      </c>
      <c r="AF423" s="324"/>
      <c r="AG423" s="325"/>
      <c r="AH423" s="304" t="e">
        <v>#DIV/0!</v>
      </c>
      <c r="AI423" s="348"/>
      <c r="AJ423" s="306">
        <f t="shared" si="7"/>
        <v>0</v>
      </c>
      <c r="AK423" s="215">
        <f>IFERROR(VLOOKUP(J423,Аркуш4!O:Q,2,FALSE),0)</f>
        <v>0</v>
      </c>
      <c r="AL423" s="215">
        <f>IFERROR(VLOOKUP(J423,Аркуш4!O:Q,3,FALSE),0)</f>
        <v>0</v>
      </c>
      <c r="AM423" s="349"/>
      <c r="AN423" s="349"/>
      <c r="AO423" s="350"/>
      <c r="AP423" s="351"/>
      <c r="AQ423" s="352"/>
      <c r="AR423" s="215">
        <f>IFERROR(VLOOKUP(J423,Аркуш4!H:M,3,FALSE),0)</f>
        <v>1</v>
      </c>
      <c r="AS423" s="215">
        <f>IFERROR(VLOOKUP(J423,Аркуш4!H:M,4,FALSE),0)</f>
        <v>0</v>
      </c>
      <c r="AT423" s="215">
        <f>IFERROR(VLOOKUP(J423,Аркуш4!H:M,5,FALSE),0)</f>
        <v>3</v>
      </c>
      <c r="AU423" s="215">
        <f t="shared" si="33"/>
        <v>3.5699999999999998E-3</v>
      </c>
      <c r="AV423" s="357">
        <f t="shared" si="9"/>
        <v>6.2474999999999996E-3</v>
      </c>
    </row>
    <row r="424" spans="1:48" ht="46.5" customHeight="1" outlineLevel="1" x14ac:dyDescent="0.2">
      <c r="A424" s="207"/>
      <c r="B424" s="208" t="s">
        <v>2905</v>
      </c>
      <c r="C424" s="211"/>
      <c r="D424" s="209">
        <f>VLOOKUP(J424,Аркуш4!Y:Z,2,FALSE)</f>
        <v>72</v>
      </c>
      <c r="E424" s="210">
        <f t="shared" si="0"/>
        <v>0.1368</v>
      </c>
      <c r="F424" s="211" t="s">
        <v>2624</v>
      </c>
      <c r="G424" s="211"/>
      <c r="H424" s="211" t="s">
        <v>2538</v>
      </c>
      <c r="I424" s="211" t="s">
        <v>2906</v>
      </c>
      <c r="J424" s="213">
        <v>170363</v>
      </c>
      <c r="K424" s="213">
        <v>191</v>
      </c>
      <c r="L424" s="213">
        <v>104</v>
      </c>
      <c r="M424" s="213">
        <v>58075</v>
      </c>
      <c r="N424" s="211"/>
      <c r="O424" s="211" t="s">
        <v>3433</v>
      </c>
      <c r="P424" s="211"/>
      <c r="Q424" s="354">
        <f t="shared" si="1"/>
        <v>0</v>
      </c>
      <c r="R424" s="212">
        <f t="shared" si="2"/>
        <v>0</v>
      </c>
      <c r="S424" s="211"/>
      <c r="T424" s="211"/>
      <c r="U424" s="355"/>
      <c r="V424" s="211">
        <v>4</v>
      </c>
      <c r="W424" s="356"/>
      <c r="X424" s="214" t="s">
        <v>3564</v>
      </c>
      <c r="Y424" s="214" t="s">
        <v>3564</v>
      </c>
      <c r="Z424" s="214"/>
      <c r="AA424" s="215">
        <f>IFERROR(VLOOKUP(J424,Аркуш4!H:M,6,FALSE),0)</f>
        <v>5</v>
      </c>
      <c r="AB424" s="215" t="str">
        <f t="shared" si="37"/>
        <v/>
      </c>
      <c r="AC424" s="215">
        <v>1.9E-3</v>
      </c>
      <c r="AD424" s="214"/>
      <c r="AE424" s="210">
        <f t="shared" si="4"/>
        <v>0.1368</v>
      </c>
      <c r="AF424" s="324"/>
      <c r="AG424" s="325"/>
      <c r="AH424" s="304" t="e">
        <v>#DIV/0!</v>
      </c>
      <c r="AI424" s="348"/>
      <c r="AJ424" s="306">
        <f t="shared" si="7"/>
        <v>0</v>
      </c>
      <c r="AK424" s="215">
        <f>IFERROR(VLOOKUP(J424,Аркуш4!O:Q,2,FALSE),0)</f>
        <v>2</v>
      </c>
      <c r="AL424" s="215">
        <f>IFERROR(VLOOKUP(J424,Аркуш4!O:Q,3,FALSE),0)</f>
        <v>1</v>
      </c>
      <c r="AM424" s="349"/>
      <c r="AN424" s="349"/>
      <c r="AO424" s="350"/>
      <c r="AP424" s="351"/>
      <c r="AQ424" s="352"/>
      <c r="AR424" s="215">
        <f>IFERROR(VLOOKUP(J424,Аркуш4!H:M,3,FALSE),0)</f>
        <v>1</v>
      </c>
      <c r="AS424" s="215">
        <f>IFERROR(VLOOKUP(J424,Аркуш4!H:M,4,FALSE),0)</f>
        <v>0</v>
      </c>
      <c r="AT424" s="215">
        <f>IFERROR(VLOOKUP(J424,Аркуш4!H:M,5,FALSE),0)</f>
        <v>0</v>
      </c>
      <c r="AU424" s="215">
        <f t="shared" si="33"/>
        <v>5.7000000000000002E-3</v>
      </c>
      <c r="AV424" s="357">
        <f t="shared" si="9"/>
        <v>9.4999999999999998E-3</v>
      </c>
    </row>
    <row r="425" spans="1:48" ht="46.5" customHeight="1" outlineLevel="1" x14ac:dyDescent="0.2">
      <c r="A425" s="207"/>
      <c r="B425" s="208" t="s">
        <v>2907</v>
      </c>
      <c r="C425" s="211"/>
      <c r="D425" s="209">
        <f>VLOOKUP(J425,Аркуш4!Y:Z,2,FALSE)</f>
        <v>19</v>
      </c>
      <c r="E425" s="210">
        <f t="shared" si="0"/>
        <v>5.6809999999999999E-2</v>
      </c>
      <c r="F425" s="211"/>
      <c r="G425" s="211"/>
      <c r="H425" s="211" t="s">
        <v>2538</v>
      </c>
      <c r="I425" s="211" t="s">
        <v>2908</v>
      </c>
      <c r="J425" s="213">
        <v>170364</v>
      </c>
      <c r="K425" s="213">
        <v>51</v>
      </c>
      <c r="L425" s="213">
        <v>135</v>
      </c>
      <c r="M425" s="241">
        <v>56274</v>
      </c>
      <c r="N425" s="211"/>
      <c r="O425" s="211" t="s">
        <v>3433</v>
      </c>
      <c r="P425" s="211"/>
      <c r="Q425" s="354">
        <f t="shared" si="1"/>
        <v>0</v>
      </c>
      <c r="R425" s="212">
        <f t="shared" si="2"/>
        <v>0</v>
      </c>
      <c r="S425" s="211"/>
      <c r="T425" s="211"/>
      <c r="U425" s="355"/>
      <c r="V425" s="211">
        <v>0</v>
      </c>
      <c r="W425" s="356"/>
      <c r="X425" s="214" t="s">
        <v>3564</v>
      </c>
      <c r="Y425" s="214" t="s">
        <v>3564</v>
      </c>
      <c r="Z425" s="214"/>
      <c r="AA425" s="215">
        <f>IFERROR(VLOOKUP(J425,Аркуш4!H:M,6,FALSE),0)</f>
        <v>6</v>
      </c>
      <c r="AB425" s="215" t="str">
        <f t="shared" si="37"/>
        <v/>
      </c>
      <c r="AC425" s="215">
        <v>2.99E-3</v>
      </c>
      <c r="AD425" s="214"/>
      <c r="AE425" s="210">
        <f t="shared" si="4"/>
        <v>5.6809999999999999E-2</v>
      </c>
      <c r="AF425" s="324"/>
      <c r="AG425" s="325"/>
      <c r="AH425" s="304" t="e">
        <v>#DIV/0!</v>
      </c>
      <c r="AI425" s="348"/>
      <c r="AJ425" s="306">
        <f t="shared" si="7"/>
        <v>0</v>
      </c>
      <c r="AK425" s="215">
        <f>IFERROR(VLOOKUP(J425,Аркуш4!O:Q,2,FALSE),0)</f>
        <v>0</v>
      </c>
      <c r="AL425" s="215">
        <f>IFERROR(VLOOKUP(J425,Аркуш4!O:Q,3,FALSE),0)</f>
        <v>0</v>
      </c>
      <c r="AM425" s="349"/>
      <c r="AN425" s="349"/>
      <c r="AO425" s="350"/>
      <c r="AP425" s="351"/>
      <c r="AQ425" s="352"/>
      <c r="AR425" s="215">
        <f>IFERROR(VLOOKUP(J425,Аркуш4!H:M,3,FALSE),0)</f>
        <v>1</v>
      </c>
      <c r="AS425" s="215">
        <f>IFERROR(VLOOKUP(J425,Аркуш4!H:M,4,FALSE),0)</f>
        <v>0</v>
      </c>
      <c r="AT425" s="215">
        <f>IFERROR(VLOOKUP(J425,Аркуш4!H:M,5,FALSE),0)</f>
        <v>0</v>
      </c>
      <c r="AU425" s="215">
        <f t="shared" si="33"/>
        <v>2.99E-3</v>
      </c>
      <c r="AV425" s="357">
        <f t="shared" si="9"/>
        <v>1.7940000000000001E-2</v>
      </c>
    </row>
    <row r="426" spans="1:48" ht="46.5" customHeight="1" outlineLevel="1" x14ac:dyDescent="0.2">
      <c r="A426" s="207"/>
      <c r="B426" s="208" t="s">
        <v>2909</v>
      </c>
      <c r="C426" s="211"/>
      <c r="D426" s="209">
        <f>VLOOKUP(J426,Аркуш4!Y:Z,2,FALSE)</f>
        <v>18</v>
      </c>
      <c r="E426" s="210">
        <f t="shared" si="0"/>
        <v>9.1286999999999993E-2</v>
      </c>
      <c r="F426" s="211"/>
      <c r="G426" s="211"/>
      <c r="H426" s="211" t="s">
        <v>2538</v>
      </c>
      <c r="I426" s="211" t="s">
        <v>2910</v>
      </c>
      <c r="J426" s="213">
        <v>170365</v>
      </c>
      <c r="K426" s="213">
        <v>83</v>
      </c>
      <c r="L426" s="213">
        <v>90</v>
      </c>
      <c r="M426" s="213">
        <v>58778</v>
      </c>
      <c r="N426" s="211"/>
      <c r="O426" s="211" t="s">
        <v>3433</v>
      </c>
      <c r="P426" s="211"/>
      <c r="Q426" s="354">
        <f t="shared" si="1"/>
        <v>0</v>
      </c>
      <c r="R426" s="212">
        <f t="shared" si="2"/>
        <v>0</v>
      </c>
      <c r="S426" s="211"/>
      <c r="T426" s="211"/>
      <c r="U426" s="355"/>
      <c r="V426" s="211">
        <v>0</v>
      </c>
      <c r="W426" s="356"/>
      <c r="X426" s="214" t="s">
        <v>3564</v>
      </c>
      <c r="Y426" s="214" t="s">
        <v>3564</v>
      </c>
      <c r="Z426" s="214"/>
      <c r="AA426" s="215">
        <f>IFERROR(VLOOKUP(J426,Аркуш4!H:M,6,FALSE),0)</f>
        <v>4</v>
      </c>
      <c r="AB426" s="215" t="str">
        <f t="shared" si="37"/>
        <v/>
      </c>
      <c r="AC426" s="215">
        <v>5.0714999999999996E-3</v>
      </c>
      <c r="AD426" s="214"/>
      <c r="AE426" s="210">
        <f t="shared" si="4"/>
        <v>9.1286999999999993E-2</v>
      </c>
      <c r="AF426" s="324"/>
      <c r="AG426" s="325"/>
      <c r="AH426" s="304" t="e">
        <v>#DIV/0!</v>
      </c>
      <c r="AI426" s="348"/>
      <c r="AJ426" s="306">
        <f t="shared" si="7"/>
        <v>0</v>
      </c>
      <c r="AK426" s="215">
        <f>IFERROR(VLOOKUP(J426,Аркуш4!O:Q,2,FALSE),0)</f>
        <v>0</v>
      </c>
      <c r="AL426" s="215">
        <f>IFERROR(VLOOKUP(J426,Аркуш4!O:Q,3,FALSE),0)</f>
        <v>0</v>
      </c>
      <c r="AM426" s="349"/>
      <c r="AN426" s="349"/>
      <c r="AO426" s="350"/>
      <c r="AP426" s="351"/>
      <c r="AQ426" s="352"/>
      <c r="AR426" s="215">
        <f>IFERROR(VLOOKUP(J426,Аркуш4!H:M,3,FALSE),0)</f>
        <v>0</v>
      </c>
      <c r="AS426" s="215">
        <f>IFERROR(VLOOKUP(J426,Аркуш4!H:M,4,FALSE),0)</f>
        <v>0</v>
      </c>
      <c r="AT426" s="215">
        <f>IFERROR(VLOOKUP(J426,Аркуш4!H:M,5,FALSE),0)</f>
        <v>1</v>
      </c>
      <c r="AU426" s="215">
        <f t="shared" si="33"/>
        <v>5.0714999999999996E-3</v>
      </c>
      <c r="AV426" s="357">
        <f t="shared" si="9"/>
        <v>2.0285999999999998E-2</v>
      </c>
    </row>
    <row r="427" spans="1:48" ht="46.5" customHeight="1" outlineLevel="1" x14ac:dyDescent="0.2">
      <c r="A427" s="207"/>
      <c r="B427" s="208" t="s">
        <v>2911</v>
      </c>
      <c r="C427" s="211"/>
      <c r="D427" s="209">
        <f>VLOOKUP(J427,Аркуш4!Y:Z,2,FALSE)</f>
        <v>21</v>
      </c>
      <c r="E427" s="210">
        <f t="shared" si="0"/>
        <v>0.14174999999999999</v>
      </c>
      <c r="F427" s="211"/>
      <c r="G427" s="211"/>
      <c r="H427" s="211" t="s">
        <v>2538</v>
      </c>
      <c r="I427" s="211" t="s">
        <v>2912</v>
      </c>
      <c r="J427" s="213">
        <v>170367</v>
      </c>
      <c r="K427" s="213">
        <v>-40</v>
      </c>
      <c r="L427" s="213">
        <v>-157</v>
      </c>
      <c r="M427" s="213">
        <v>58780</v>
      </c>
      <c r="N427" s="211"/>
      <c r="O427" s="211" t="s">
        <v>3433</v>
      </c>
      <c r="P427" s="211"/>
      <c r="Q427" s="354">
        <f t="shared" si="1"/>
        <v>0</v>
      </c>
      <c r="R427" s="212">
        <f t="shared" si="2"/>
        <v>0</v>
      </c>
      <c r="S427" s="211"/>
      <c r="T427" s="211"/>
      <c r="U427" s="355"/>
      <c r="V427" s="211">
        <v>0</v>
      </c>
      <c r="W427" s="356"/>
      <c r="X427" s="214" t="s">
        <v>3564</v>
      </c>
      <c r="Y427" s="214" t="s">
        <v>3564</v>
      </c>
      <c r="Z427" s="214"/>
      <c r="AA427" s="215">
        <f>IFERROR(VLOOKUP(J427,Аркуш4!H:M,6,FALSE),0)</f>
        <v>1</v>
      </c>
      <c r="AB427" s="215" t="str">
        <f t="shared" si="37"/>
        <v/>
      </c>
      <c r="AC427" s="215">
        <v>6.7499999999999999E-3</v>
      </c>
      <c r="AD427" s="214"/>
      <c r="AE427" s="210">
        <f t="shared" si="4"/>
        <v>0.14174999999999999</v>
      </c>
      <c r="AF427" s="324"/>
      <c r="AG427" s="325"/>
      <c r="AH427" s="304" t="e">
        <v>#DIV/0!</v>
      </c>
      <c r="AI427" s="348"/>
      <c r="AJ427" s="306">
        <f t="shared" si="7"/>
        <v>0</v>
      </c>
      <c r="AK427" s="215">
        <f>IFERROR(VLOOKUP(J427,Аркуш4!O:Q,2,FALSE),0)</f>
        <v>0</v>
      </c>
      <c r="AL427" s="215">
        <f>IFERROR(VLOOKUP(J427,Аркуш4!O:Q,3,FALSE),0)</f>
        <v>0</v>
      </c>
      <c r="AM427" s="349"/>
      <c r="AN427" s="349"/>
      <c r="AO427" s="350"/>
      <c r="AP427" s="351"/>
      <c r="AQ427" s="352"/>
      <c r="AR427" s="215">
        <f>IFERROR(VLOOKUP(J427,Аркуш4!H:M,3,FALSE),0)</f>
        <v>0</v>
      </c>
      <c r="AS427" s="215">
        <f>IFERROR(VLOOKUP(J427,Аркуш4!H:M,4,FALSE),0)</f>
        <v>0</v>
      </c>
      <c r="AT427" s="215">
        <f>IFERROR(VLOOKUP(J427,Аркуш4!H:M,5,FALSE),0)</f>
        <v>0</v>
      </c>
      <c r="AU427" s="215">
        <f t="shared" si="33"/>
        <v>0</v>
      </c>
      <c r="AV427" s="357">
        <f t="shared" si="9"/>
        <v>6.7499999999999999E-3</v>
      </c>
    </row>
    <row r="428" spans="1:48" ht="46.5" customHeight="1" outlineLevel="1" x14ac:dyDescent="0.2">
      <c r="A428" s="207"/>
      <c r="B428" s="208" t="s">
        <v>2913</v>
      </c>
      <c r="C428" s="211"/>
      <c r="D428" s="209">
        <f>VLOOKUP(J428,Аркуш4!Y:Z,2,FALSE)</f>
        <v>13</v>
      </c>
      <c r="E428" s="210">
        <f t="shared" si="0"/>
        <v>0</v>
      </c>
      <c r="F428" s="211"/>
      <c r="G428" s="211"/>
      <c r="H428" s="211" t="s">
        <v>2538</v>
      </c>
      <c r="I428" s="211" t="s">
        <v>2914</v>
      </c>
      <c r="J428" s="213">
        <v>170368</v>
      </c>
      <c r="K428" s="213">
        <v>-33</v>
      </c>
      <c r="L428" s="213">
        <v>-111</v>
      </c>
      <c r="M428" s="213">
        <v>58779</v>
      </c>
      <c r="N428" s="211"/>
      <c r="O428" s="211" t="s">
        <v>3433</v>
      </c>
      <c r="P428" s="211"/>
      <c r="Q428" s="354">
        <f t="shared" si="1"/>
        <v>0</v>
      </c>
      <c r="R428" s="212">
        <f t="shared" si="2"/>
        <v>0</v>
      </c>
      <c r="S428" s="211"/>
      <c r="T428" s="211"/>
      <c r="U428" s="355"/>
      <c r="V428" s="211">
        <v>0</v>
      </c>
      <c r="W428" s="356"/>
      <c r="X428" s="214" t="s">
        <v>3564</v>
      </c>
      <c r="Y428" s="214" t="s">
        <v>3564</v>
      </c>
      <c r="Z428" s="214"/>
      <c r="AA428" s="215">
        <f>IFERROR(VLOOKUP(J428,Аркуш4!H:M,6,FALSE),0)</f>
        <v>2</v>
      </c>
      <c r="AB428" s="215" t="str">
        <f t="shared" si="37"/>
        <v/>
      </c>
      <c r="AC428" s="215"/>
      <c r="AD428" s="214"/>
      <c r="AE428" s="210">
        <f t="shared" si="4"/>
        <v>0</v>
      </c>
      <c r="AF428" s="324"/>
      <c r="AG428" s="325"/>
      <c r="AH428" s="304" t="e">
        <v>#DIV/0!</v>
      </c>
      <c r="AI428" s="348"/>
      <c r="AJ428" s="306">
        <f t="shared" si="7"/>
        <v>0</v>
      </c>
      <c r="AK428" s="215">
        <f>IFERROR(VLOOKUP(J428,Аркуш4!O:Q,2,FALSE),0)</f>
        <v>1</v>
      </c>
      <c r="AL428" s="215">
        <f>IFERROR(VLOOKUP(J428,Аркуш4!O:Q,3,FALSE),0)</f>
        <v>0</v>
      </c>
      <c r="AM428" s="349"/>
      <c r="AN428" s="349"/>
      <c r="AO428" s="350"/>
      <c r="AP428" s="351"/>
      <c r="AQ428" s="352"/>
      <c r="AR428" s="215">
        <f>IFERROR(VLOOKUP(J428,Аркуш4!H:M,3,FALSE),0)</f>
        <v>0</v>
      </c>
      <c r="AS428" s="215">
        <f>IFERROR(VLOOKUP(J428,Аркуш4!H:M,4,FALSE),0)</f>
        <v>0</v>
      </c>
      <c r="AT428" s="215">
        <f>IFERROR(VLOOKUP(J428,Аркуш4!H:M,5,FALSE),0)</f>
        <v>0</v>
      </c>
      <c r="AU428" s="215">
        <f t="shared" si="33"/>
        <v>0</v>
      </c>
      <c r="AV428" s="357">
        <f t="shared" si="9"/>
        <v>0</v>
      </c>
    </row>
    <row r="429" spans="1:48" ht="46.5" customHeight="1" outlineLevel="1" x14ac:dyDescent="0.2">
      <c r="A429" s="207"/>
      <c r="B429" s="208" t="s">
        <v>2915</v>
      </c>
      <c r="C429" s="211"/>
      <c r="D429" s="209">
        <f>VLOOKUP(J429,Аркуш4!Y:Z,2,FALSE)</f>
        <v>12</v>
      </c>
      <c r="E429" s="210">
        <f t="shared" si="0"/>
        <v>9.5400000000000013E-2</v>
      </c>
      <c r="F429" s="211"/>
      <c r="G429" s="211"/>
      <c r="H429" s="211" t="s">
        <v>2538</v>
      </c>
      <c r="I429" s="211" t="s">
        <v>2587</v>
      </c>
      <c r="J429" s="213">
        <v>170369</v>
      </c>
      <c r="K429" s="213">
        <v>55</v>
      </c>
      <c r="L429" s="213">
        <v>141</v>
      </c>
      <c r="M429" s="213">
        <v>58781</v>
      </c>
      <c r="N429" s="211"/>
      <c r="O429" s="211" t="s">
        <v>3433</v>
      </c>
      <c r="P429" s="211"/>
      <c r="Q429" s="354">
        <f t="shared" si="1"/>
        <v>0</v>
      </c>
      <c r="R429" s="212">
        <f t="shared" si="2"/>
        <v>0</v>
      </c>
      <c r="S429" s="211"/>
      <c r="T429" s="211"/>
      <c r="U429" s="355"/>
      <c r="V429" s="211">
        <v>0</v>
      </c>
      <c r="W429" s="356"/>
      <c r="X429" s="214" t="s">
        <v>3564</v>
      </c>
      <c r="Y429" s="214" t="s">
        <v>3564</v>
      </c>
      <c r="Z429" s="214"/>
      <c r="AA429" s="215">
        <f>IFERROR(VLOOKUP(J429,Аркуш4!H:M,6,FALSE),0)</f>
        <v>1</v>
      </c>
      <c r="AB429" s="215" t="str">
        <f t="shared" si="37"/>
        <v/>
      </c>
      <c r="AC429" s="215">
        <v>7.9500000000000005E-3</v>
      </c>
      <c r="AD429" s="214"/>
      <c r="AE429" s="210">
        <f t="shared" si="4"/>
        <v>9.5400000000000013E-2</v>
      </c>
      <c r="AF429" s="324"/>
      <c r="AG429" s="325"/>
      <c r="AH429" s="304" t="e">
        <v>#DIV/0!</v>
      </c>
      <c r="AI429" s="348"/>
      <c r="AJ429" s="306">
        <f t="shared" si="7"/>
        <v>0</v>
      </c>
      <c r="AK429" s="215">
        <f>IFERROR(VLOOKUP(J429,Аркуш4!O:Q,2,FALSE),0)</f>
        <v>0</v>
      </c>
      <c r="AL429" s="215">
        <f>IFERROR(VLOOKUP(J429,Аркуш4!O:Q,3,FALSE),0)</f>
        <v>0</v>
      </c>
      <c r="AM429" s="349"/>
      <c r="AN429" s="349"/>
      <c r="AO429" s="350"/>
      <c r="AP429" s="351"/>
      <c r="AQ429" s="352"/>
      <c r="AR429" s="215">
        <f>IFERROR(VLOOKUP(J429,Аркуш4!H:M,3,FALSE),0)</f>
        <v>3</v>
      </c>
      <c r="AS429" s="215">
        <f>IFERROR(VLOOKUP(J429,Аркуш4!H:M,4,FALSE),0)</f>
        <v>1</v>
      </c>
      <c r="AT429" s="215">
        <f>IFERROR(VLOOKUP(J429,Аркуш4!H:M,5,FALSE),0)</f>
        <v>1</v>
      </c>
      <c r="AU429" s="215">
        <f t="shared" si="33"/>
        <v>3.9750000000000001E-2</v>
      </c>
      <c r="AV429" s="357">
        <f t="shared" si="9"/>
        <v>7.9500000000000005E-3</v>
      </c>
    </row>
    <row r="430" spans="1:48" ht="46.5" customHeight="1" outlineLevel="1" x14ac:dyDescent="0.2">
      <c r="A430" s="207"/>
      <c r="B430" s="208" t="s">
        <v>2916</v>
      </c>
      <c r="C430" s="211"/>
      <c r="D430" s="209">
        <f>VLOOKUP(J430,Аркуш4!Y:Z,2,FALSE)</f>
        <v>6</v>
      </c>
      <c r="E430" s="210">
        <f t="shared" si="0"/>
        <v>3.8879999999999998E-2</v>
      </c>
      <c r="F430" s="211"/>
      <c r="G430" s="211"/>
      <c r="H430" s="211" t="s">
        <v>2546</v>
      </c>
      <c r="I430" s="211" t="s">
        <v>2869</v>
      </c>
      <c r="J430" s="213">
        <v>170370</v>
      </c>
      <c r="K430" s="213">
        <v>36</v>
      </c>
      <c r="L430" s="213">
        <v>55</v>
      </c>
      <c r="M430" s="213">
        <v>58789</v>
      </c>
      <c r="N430" s="211"/>
      <c r="O430" s="211" t="s">
        <v>3433</v>
      </c>
      <c r="P430" s="211"/>
      <c r="Q430" s="354">
        <f t="shared" si="1"/>
        <v>0</v>
      </c>
      <c r="R430" s="212">
        <f t="shared" si="2"/>
        <v>0</v>
      </c>
      <c r="S430" s="211"/>
      <c r="T430" s="211"/>
      <c r="U430" s="355"/>
      <c r="V430" s="211">
        <v>0</v>
      </c>
      <c r="W430" s="356"/>
      <c r="X430" s="214" t="s">
        <v>3564</v>
      </c>
      <c r="Y430" s="214" t="s">
        <v>3564</v>
      </c>
      <c r="Z430" s="214"/>
      <c r="AA430" s="215">
        <f>IFERROR(VLOOKUP(J430,Аркуш4!H:M,6,FALSE),0)</f>
        <v>0</v>
      </c>
      <c r="AB430" s="215" t="str">
        <f t="shared" si="37"/>
        <v/>
      </c>
      <c r="AC430" s="215">
        <v>6.4799999999999996E-3</v>
      </c>
      <c r="AD430" s="214"/>
      <c r="AE430" s="210">
        <f t="shared" si="4"/>
        <v>3.8879999999999998E-2</v>
      </c>
      <c r="AF430" s="324"/>
      <c r="AG430" s="325"/>
      <c r="AH430" s="304" t="e">
        <v>#DIV/0!</v>
      </c>
      <c r="AI430" s="348"/>
      <c r="AJ430" s="306">
        <f t="shared" si="7"/>
        <v>0</v>
      </c>
      <c r="AK430" s="215">
        <f>IFERROR(VLOOKUP(J430,Аркуш4!O:Q,2,FALSE),0)</f>
        <v>0</v>
      </c>
      <c r="AL430" s="215">
        <f>IFERROR(VLOOKUP(J430,Аркуш4!O:Q,3,FALSE),0)</f>
        <v>0</v>
      </c>
      <c r="AM430" s="349"/>
      <c r="AN430" s="349"/>
      <c r="AO430" s="350"/>
      <c r="AP430" s="351"/>
      <c r="AQ430" s="352"/>
      <c r="AR430" s="215">
        <f>IFERROR(VLOOKUP(J430,Аркуш4!H:M,3,FALSE),0)</f>
        <v>0</v>
      </c>
      <c r="AS430" s="215">
        <f>IFERROR(VLOOKUP(J430,Аркуш4!H:M,4,FALSE),0)</f>
        <v>0</v>
      </c>
      <c r="AT430" s="215">
        <f>IFERROR(VLOOKUP(J430,Аркуш4!H:M,5,FALSE),0)</f>
        <v>0</v>
      </c>
      <c r="AU430" s="215">
        <f t="shared" si="33"/>
        <v>0</v>
      </c>
      <c r="AV430" s="357">
        <f t="shared" si="9"/>
        <v>0</v>
      </c>
    </row>
    <row r="431" spans="1:48" ht="46.5" customHeight="1" outlineLevel="1" x14ac:dyDescent="0.2">
      <c r="A431" s="207"/>
      <c r="B431" s="208" t="s">
        <v>2917</v>
      </c>
      <c r="C431" s="211"/>
      <c r="D431" s="209">
        <f>VLOOKUP(J431,Аркуш4!Y:Z,2,FALSE)</f>
        <v>1</v>
      </c>
      <c r="E431" s="210">
        <f t="shared" si="0"/>
        <v>0</v>
      </c>
      <c r="F431" s="211"/>
      <c r="G431" s="211"/>
      <c r="H431" s="211" t="s">
        <v>2546</v>
      </c>
      <c r="I431" s="211" t="s">
        <v>2918</v>
      </c>
      <c r="J431" s="213">
        <v>170371</v>
      </c>
      <c r="K431" s="213">
        <v>73</v>
      </c>
      <c r="L431" s="213">
        <v>185</v>
      </c>
      <c r="M431" s="213">
        <v>58784</v>
      </c>
      <c r="N431" s="211"/>
      <c r="O431" s="211" t="s">
        <v>3563</v>
      </c>
      <c r="P431" s="211"/>
      <c r="Q431" s="354">
        <f t="shared" si="1"/>
        <v>0</v>
      </c>
      <c r="R431" s="212">
        <f t="shared" si="2"/>
        <v>0</v>
      </c>
      <c r="S431" s="211"/>
      <c r="T431" s="211"/>
      <c r="U431" s="355"/>
      <c r="V431" s="211">
        <v>1</v>
      </c>
      <c r="W431" s="356"/>
      <c r="X431" s="214" t="s">
        <v>3564</v>
      </c>
      <c r="Y431" s="214" t="s">
        <v>3564</v>
      </c>
      <c r="Z431" s="214"/>
      <c r="AA431" s="215">
        <f>IFERROR(VLOOKUP(J431,Аркуш4!H:M,6,FALSE),0)</f>
        <v>7</v>
      </c>
      <c r="AB431" s="215" t="str">
        <f t="shared" si="37"/>
        <v/>
      </c>
      <c r="AC431" s="215"/>
      <c r="AD431" s="214"/>
      <c r="AE431" s="210">
        <f t="shared" si="4"/>
        <v>0</v>
      </c>
      <c r="AF431" s="324"/>
      <c r="AG431" s="325"/>
      <c r="AH431" s="304" t="e">
        <v>#DIV/0!</v>
      </c>
      <c r="AI431" s="348"/>
      <c r="AJ431" s="306">
        <f t="shared" si="7"/>
        <v>0</v>
      </c>
      <c r="AK431" s="215">
        <f>IFERROR(VLOOKUP(J431,Аркуш4!O:Q,2,FALSE),0)</f>
        <v>2</v>
      </c>
      <c r="AL431" s="215">
        <f>IFERROR(VLOOKUP(J431,Аркуш4!O:Q,3,FALSE),0)</f>
        <v>0</v>
      </c>
      <c r="AM431" s="349"/>
      <c r="AN431" s="349"/>
      <c r="AO431" s="350"/>
      <c r="AP431" s="351"/>
      <c r="AQ431" s="352"/>
      <c r="AR431" s="215">
        <f>IFERROR(VLOOKUP(J431,Аркуш4!H:M,3,FALSE),0)</f>
        <v>0</v>
      </c>
      <c r="AS431" s="215">
        <f>IFERROR(VLOOKUP(J431,Аркуш4!H:M,4,FALSE),0)</f>
        <v>0</v>
      </c>
      <c r="AT431" s="215">
        <f>IFERROR(VLOOKUP(J431,Аркуш4!H:M,5,FALSE),0)</f>
        <v>1</v>
      </c>
      <c r="AU431" s="215">
        <f t="shared" si="33"/>
        <v>0</v>
      </c>
      <c r="AV431" s="357">
        <f t="shared" si="9"/>
        <v>0</v>
      </c>
    </row>
    <row r="432" spans="1:48" ht="46.5" customHeight="1" outlineLevel="1" x14ac:dyDescent="0.2">
      <c r="A432" s="207"/>
      <c r="B432" s="208" t="s">
        <v>2919</v>
      </c>
      <c r="C432" s="211"/>
      <c r="D432" s="209">
        <f>VLOOKUP(J432,Аркуш4!Y:Z,2,FALSE)</f>
        <v>11</v>
      </c>
      <c r="E432" s="210">
        <f t="shared" si="0"/>
        <v>0</v>
      </c>
      <c r="F432" s="211"/>
      <c r="G432" s="211"/>
      <c r="H432" s="211" t="s">
        <v>2546</v>
      </c>
      <c r="I432" s="211" t="s">
        <v>2918</v>
      </c>
      <c r="J432" s="213">
        <v>170372</v>
      </c>
      <c r="K432" s="213">
        <v>-42</v>
      </c>
      <c r="L432" s="213">
        <v>-155</v>
      </c>
      <c r="M432" s="213">
        <v>58785</v>
      </c>
      <c r="N432" s="211"/>
      <c r="O432" s="211" t="s">
        <v>3433</v>
      </c>
      <c r="P432" s="211"/>
      <c r="Q432" s="354">
        <f t="shared" si="1"/>
        <v>0</v>
      </c>
      <c r="R432" s="212">
        <f t="shared" si="2"/>
        <v>0</v>
      </c>
      <c r="S432" s="211"/>
      <c r="T432" s="211"/>
      <c r="U432" s="355"/>
      <c r="V432" s="211">
        <v>0</v>
      </c>
      <c r="W432" s="356"/>
      <c r="X432" s="214" t="s">
        <v>3564</v>
      </c>
      <c r="Y432" s="214" t="s">
        <v>3564</v>
      </c>
      <c r="Z432" s="214"/>
      <c r="AA432" s="215">
        <f>IFERROR(VLOOKUP(J432,Аркуш4!H:M,6,FALSE),0)</f>
        <v>0</v>
      </c>
      <c r="AB432" s="215" t="str">
        <f t="shared" si="37"/>
        <v/>
      </c>
      <c r="AC432" s="215"/>
      <c r="AD432" s="214"/>
      <c r="AE432" s="210">
        <f t="shared" si="4"/>
        <v>0</v>
      </c>
      <c r="AF432" s="324"/>
      <c r="AG432" s="325"/>
      <c r="AH432" s="304" t="e">
        <v>#DIV/0!</v>
      </c>
      <c r="AI432" s="348"/>
      <c r="AJ432" s="306">
        <f t="shared" si="7"/>
        <v>0</v>
      </c>
      <c r="AK432" s="215">
        <f>IFERROR(VLOOKUP(J432,Аркуш4!O:Q,2,FALSE),0)</f>
        <v>0</v>
      </c>
      <c r="AL432" s="215">
        <f>IFERROR(VLOOKUP(J432,Аркуш4!O:Q,3,FALSE),0)</f>
        <v>0</v>
      </c>
      <c r="AM432" s="349"/>
      <c r="AN432" s="349"/>
      <c r="AO432" s="350"/>
      <c r="AP432" s="351"/>
      <c r="AQ432" s="352"/>
      <c r="AR432" s="215">
        <f>IFERROR(VLOOKUP(J432,Аркуш4!H:M,3,FALSE),0)</f>
        <v>0</v>
      </c>
      <c r="AS432" s="215">
        <f>IFERROR(VLOOKUP(J432,Аркуш4!H:M,4,FALSE),0)</f>
        <v>0</v>
      </c>
      <c r="AT432" s="215">
        <f>IFERROR(VLOOKUP(J432,Аркуш4!H:M,5,FALSE),0)</f>
        <v>0</v>
      </c>
      <c r="AU432" s="215">
        <f t="shared" si="33"/>
        <v>0</v>
      </c>
      <c r="AV432" s="357">
        <f t="shared" si="9"/>
        <v>0</v>
      </c>
    </row>
    <row r="433" spans="1:48" ht="46.5" customHeight="1" outlineLevel="1" x14ac:dyDescent="0.2">
      <c r="A433" s="207"/>
      <c r="B433" s="208" t="s">
        <v>2920</v>
      </c>
      <c r="C433" s="211"/>
      <c r="D433" s="209">
        <f>VLOOKUP(J433,Аркуш4!Y:Z,2,FALSE)</f>
        <v>1</v>
      </c>
      <c r="E433" s="210">
        <f t="shared" si="0"/>
        <v>6.1762500000000003E-3</v>
      </c>
      <c r="F433" s="211"/>
      <c r="G433" s="211"/>
      <c r="H433" s="211" t="s">
        <v>2538</v>
      </c>
      <c r="I433" s="211" t="s">
        <v>2921</v>
      </c>
      <c r="J433" s="213">
        <v>170373</v>
      </c>
      <c r="K433" s="213">
        <v>29</v>
      </c>
      <c r="L433" s="213">
        <v>78</v>
      </c>
      <c r="M433" s="213">
        <v>58782</v>
      </c>
      <c r="N433" s="211"/>
      <c r="O433" s="211" t="s">
        <v>3563</v>
      </c>
      <c r="P433" s="211"/>
      <c r="Q433" s="354">
        <f t="shared" si="1"/>
        <v>0</v>
      </c>
      <c r="R433" s="212">
        <f t="shared" si="2"/>
        <v>0</v>
      </c>
      <c r="S433" s="211"/>
      <c r="T433" s="211"/>
      <c r="U433" s="355"/>
      <c r="V433" s="211">
        <v>1</v>
      </c>
      <c r="W433" s="356"/>
      <c r="X433" s="214" t="s">
        <v>3564</v>
      </c>
      <c r="Y433" s="214" t="s">
        <v>3564</v>
      </c>
      <c r="Z433" s="214"/>
      <c r="AA433" s="215">
        <f>IFERROR(VLOOKUP(J433,Аркуш4!H:M,6,FALSE),0)</f>
        <v>3</v>
      </c>
      <c r="AB433" s="215" t="str">
        <f t="shared" si="37"/>
        <v/>
      </c>
      <c r="AC433" s="215">
        <v>6.1762500000000003E-3</v>
      </c>
      <c r="AD433" s="214"/>
      <c r="AE433" s="210">
        <f t="shared" si="4"/>
        <v>6.1762500000000003E-3</v>
      </c>
      <c r="AF433" s="324"/>
      <c r="AG433" s="325"/>
      <c r="AH433" s="304" t="e">
        <v>#DIV/0!</v>
      </c>
      <c r="AI433" s="348"/>
      <c r="AJ433" s="306">
        <f t="shared" si="7"/>
        <v>0</v>
      </c>
      <c r="AK433" s="215">
        <f>IFERROR(VLOOKUP(J433,Аркуш4!O:Q,2,FALSE),0)</f>
        <v>1</v>
      </c>
      <c r="AL433" s="215">
        <f>IFERROR(VLOOKUP(J433,Аркуш4!O:Q,3,FALSE),0)</f>
        <v>0</v>
      </c>
      <c r="AM433" s="349"/>
      <c r="AN433" s="349"/>
      <c r="AO433" s="350"/>
      <c r="AP433" s="351"/>
      <c r="AQ433" s="352"/>
      <c r="AR433" s="215">
        <f>IFERROR(VLOOKUP(J433,Аркуш4!H:M,3,FALSE),0)</f>
        <v>1</v>
      </c>
      <c r="AS433" s="215">
        <f>IFERROR(VLOOKUP(J433,Аркуш4!H:M,4,FALSE),0)</f>
        <v>0</v>
      </c>
      <c r="AT433" s="215">
        <f>IFERROR(VLOOKUP(J433,Аркуш4!H:M,5,FALSE),0)</f>
        <v>1</v>
      </c>
      <c r="AU433" s="215">
        <f t="shared" si="33"/>
        <v>1.852875E-2</v>
      </c>
      <c r="AV433" s="357">
        <f t="shared" si="9"/>
        <v>1.852875E-2</v>
      </c>
    </row>
    <row r="434" spans="1:48" ht="46.5" customHeight="1" outlineLevel="1" x14ac:dyDescent="0.2">
      <c r="A434" s="207"/>
      <c r="B434" s="208" t="s">
        <v>2922</v>
      </c>
      <c r="C434" s="211"/>
      <c r="D434" s="209">
        <f>VLOOKUP(J434,Аркуш4!Y:Z,2,FALSE)</f>
        <v>9</v>
      </c>
      <c r="E434" s="210">
        <f t="shared" si="0"/>
        <v>4.5562499999999999E-2</v>
      </c>
      <c r="F434" s="211"/>
      <c r="G434" s="211"/>
      <c r="H434" s="211" t="s">
        <v>2538</v>
      </c>
      <c r="I434" s="211" t="s">
        <v>2587</v>
      </c>
      <c r="J434" s="213">
        <v>170374</v>
      </c>
      <c r="K434" s="213">
        <v>-39</v>
      </c>
      <c r="L434" s="213">
        <v>-110</v>
      </c>
      <c r="M434" s="213">
        <v>58783</v>
      </c>
      <c r="N434" s="211"/>
      <c r="O434" s="211" t="s">
        <v>3433</v>
      </c>
      <c r="P434" s="211"/>
      <c r="Q434" s="354">
        <f t="shared" si="1"/>
        <v>0</v>
      </c>
      <c r="R434" s="212">
        <f t="shared" si="2"/>
        <v>0</v>
      </c>
      <c r="S434" s="211"/>
      <c r="T434" s="211"/>
      <c r="U434" s="355"/>
      <c r="V434" s="211">
        <v>0</v>
      </c>
      <c r="W434" s="356"/>
      <c r="X434" s="214" t="s">
        <v>3564</v>
      </c>
      <c r="Y434" s="214" t="s">
        <v>3564</v>
      </c>
      <c r="Z434" s="214"/>
      <c r="AA434" s="215">
        <f>IFERROR(VLOOKUP(J434,Аркуш4!H:M,6,FALSE),0)</f>
        <v>2</v>
      </c>
      <c r="AB434" s="215" t="str">
        <f t="shared" si="37"/>
        <v/>
      </c>
      <c r="AC434" s="215">
        <v>5.0625000000000002E-3</v>
      </c>
      <c r="AD434" s="214"/>
      <c r="AE434" s="210">
        <f t="shared" si="4"/>
        <v>4.5562499999999999E-2</v>
      </c>
      <c r="AF434" s="324"/>
      <c r="AG434" s="325"/>
      <c r="AH434" s="304" t="e">
        <v>#DIV/0!</v>
      </c>
      <c r="AI434" s="348"/>
      <c r="AJ434" s="306">
        <f t="shared" si="7"/>
        <v>0</v>
      </c>
      <c r="AK434" s="215">
        <f>IFERROR(VLOOKUP(J434,Аркуш4!O:Q,2,FALSE),0)</f>
        <v>0</v>
      </c>
      <c r="AL434" s="215">
        <f>IFERROR(VLOOKUP(J434,Аркуш4!O:Q,3,FALSE),0)</f>
        <v>0</v>
      </c>
      <c r="AM434" s="349"/>
      <c r="AN434" s="349"/>
      <c r="AO434" s="350"/>
      <c r="AP434" s="351"/>
      <c r="AQ434" s="352"/>
      <c r="AR434" s="215">
        <f>IFERROR(VLOOKUP(J434,Аркуш4!H:M,3,FALSE),0)</f>
        <v>0</v>
      </c>
      <c r="AS434" s="215">
        <f>IFERROR(VLOOKUP(J434,Аркуш4!H:M,4,FALSE),0)</f>
        <v>0</v>
      </c>
      <c r="AT434" s="215">
        <f>IFERROR(VLOOKUP(J434,Аркуш4!H:M,5,FALSE),0)</f>
        <v>0</v>
      </c>
      <c r="AU434" s="215">
        <f t="shared" si="33"/>
        <v>0</v>
      </c>
      <c r="AV434" s="357">
        <f t="shared" si="9"/>
        <v>1.0125E-2</v>
      </c>
    </row>
    <row r="435" spans="1:48" ht="46.5" customHeight="1" outlineLevel="1" x14ac:dyDescent="0.2">
      <c r="A435" s="207"/>
      <c r="B435" s="208" t="s">
        <v>2923</v>
      </c>
      <c r="C435" s="211"/>
      <c r="D435" s="209">
        <f>VLOOKUP(J435,Аркуш4!Y:Z,2,FALSE)</f>
        <v>27</v>
      </c>
      <c r="E435" s="210">
        <f t="shared" si="0"/>
        <v>7.8624000000000001</v>
      </c>
      <c r="F435" s="211"/>
      <c r="G435" s="211"/>
      <c r="H435" s="211" t="s">
        <v>2538</v>
      </c>
      <c r="I435" s="211" t="s">
        <v>2573</v>
      </c>
      <c r="J435" s="213">
        <v>170377</v>
      </c>
      <c r="K435" s="213">
        <v>30</v>
      </c>
      <c r="L435" s="353">
        <v>2547</v>
      </c>
      <c r="M435" s="213">
        <v>26168</v>
      </c>
      <c r="N435" s="211"/>
      <c r="O435" s="211" t="s">
        <v>3433</v>
      </c>
      <c r="P435" s="211"/>
      <c r="Q435" s="354">
        <f t="shared" si="1"/>
        <v>0</v>
      </c>
      <c r="R435" s="212">
        <f t="shared" si="2"/>
        <v>0</v>
      </c>
      <c r="S435" s="211"/>
      <c r="T435" s="211"/>
      <c r="U435" s="355"/>
      <c r="V435" s="211">
        <v>3</v>
      </c>
      <c r="W435" s="356"/>
      <c r="X435" s="214" t="s">
        <v>3564</v>
      </c>
      <c r="Y435" s="214" t="s">
        <v>3564</v>
      </c>
      <c r="Z435" s="214"/>
      <c r="AA435" s="215">
        <f>IFERROR(VLOOKUP(J435,Аркуш4!H:M,6,FALSE),0)</f>
        <v>7</v>
      </c>
      <c r="AB435" s="215" t="str">
        <f t="shared" si="37"/>
        <v/>
      </c>
      <c r="AC435" s="215">
        <v>0.29120000000000001</v>
      </c>
      <c r="AD435" s="214"/>
      <c r="AE435" s="210">
        <f t="shared" si="4"/>
        <v>7.8624000000000001</v>
      </c>
      <c r="AF435" s="324"/>
      <c r="AG435" s="325"/>
      <c r="AH435" s="304" t="e">
        <v>#DIV/0!</v>
      </c>
      <c r="AI435" s="348"/>
      <c r="AJ435" s="306">
        <f t="shared" si="7"/>
        <v>0</v>
      </c>
      <c r="AK435" s="215">
        <f>IFERROR(VLOOKUP(J435,Аркуш4!O:Q,2,FALSE),0)</f>
        <v>2</v>
      </c>
      <c r="AL435" s="215">
        <f>IFERROR(VLOOKUP(J435,Аркуш4!O:Q,3,FALSE),0)</f>
        <v>1</v>
      </c>
      <c r="AM435" s="349"/>
      <c r="AN435" s="349"/>
      <c r="AO435" s="350"/>
      <c r="AP435" s="351"/>
      <c r="AQ435" s="352"/>
      <c r="AR435" s="215">
        <f>IFERROR(VLOOKUP(J435,Аркуш4!H:M,3,FALSE),0)</f>
        <v>0</v>
      </c>
      <c r="AS435" s="215">
        <f>IFERROR(VLOOKUP(J435,Аркуш4!H:M,4,FALSE),0)</f>
        <v>1</v>
      </c>
      <c r="AT435" s="215">
        <f>IFERROR(VLOOKUP(J435,Аркуш4!H:M,5,FALSE),0)</f>
        <v>2</v>
      </c>
      <c r="AU435" s="215">
        <f t="shared" si="33"/>
        <v>1.456</v>
      </c>
      <c r="AV435" s="357">
        <f t="shared" si="9"/>
        <v>2.0384000000000002</v>
      </c>
    </row>
    <row r="436" spans="1:48" ht="46.5" customHeight="1" outlineLevel="1" x14ac:dyDescent="0.2">
      <c r="A436" s="207"/>
      <c r="B436" s="208" t="s">
        <v>2924</v>
      </c>
      <c r="C436" s="211"/>
      <c r="D436" s="209">
        <f>VLOOKUP(J436,Аркуш4!Y:Z,2,FALSE)</f>
        <v>12</v>
      </c>
      <c r="E436" s="210">
        <f t="shared" si="0"/>
        <v>6.5635200000000005</v>
      </c>
      <c r="F436" s="211"/>
      <c r="G436" s="211"/>
      <c r="H436" s="211" t="s">
        <v>2538</v>
      </c>
      <c r="I436" s="211" t="s">
        <v>2925</v>
      </c>
      <c r="J436" s="213">
        <v>170390</v>
      </c>
      <c r="K436" s="213">
        <v>22</v>
      </c>
      <c r="L436" s="353">
        <v>4633</v>
      </c>
      <c r="M436" s="229">
        <v>26756</v>
      </c>
      <c r="N436" s="211"/>
      <c r="O436" s="211" t="s">
        <v>3433</v>
      </c>
      <c r="P436" s="211"/>
      <c r="Q436" s="354">
        <f t="shared" si="1"/>
        <v>0</v>
      </c>
      <c r="R436" s="212">
        <f t="shared" si="2"/>
        <v>0</v>
      </c>
      <c r="S436" s="211"/>
      <c r="T436" s="211"/>
      <c r="U436" s="355"/>
      <c r="V436" s="211">
        <v>1</v>
      </c>
      <c r="W436" s="356"/>
      <c r="X436" s="214" t="s">
        <v>3564</v>
      </c>
      <c r="Y436" s="214" t="s">
        <v>3564</v>
      </c>
      <c r="Z436" s="214"/>
      <c r="AA436" s="215">
        <f>IFERROR(VLOOKUP(J436,Аркуш4!H:M,6,FALSE),0)</f>
        <v>13</v>
      </c>
      <c r="AB436" s="215" t="str">
        <f t="shared" si="37"/>
        <v/>
      </c>
      <c r="AC436" s="215">
        <v>0.54696</v>
      </c>
      <c r="AD436" s="214"/>
      <c r="AE436" s="210">
        <f t="shared" si="4"/>
        <v>6.5635200000000005</v>
      </c>
      <c r="AF436" s="324"/>
      <c r="AG436" s="325"/>
      <c r="AH436" s="304" t="e">
        <v>#DIV/0!</v>
      </c>
      <c r="AI436" s="348"/>
      <c r="AJ436" s="306">
        <f t="shared" si="7"/>
        <v>0</v>
      </c>
      <c r="AK436" s="215">
        <f>IFERROR(VLOOKUP(J436,Аркуш4!O:Q,2,FALSE),0)</f>
        <v>0</v>
      </c>
      <c r="AL436" s="215">
        <f>IFERROR(VLOOKUP(J436,Аркуш4!O:Q,3,FALSE),0)</f>
        <v>1</v>
      </c>
      <c r="AM436" s="349"/>
      <c r="AN436" s="349"/>
      <c r="AO436" s="350"/>
      <c r="AP436" s="351"/>
      <c r="AQ436" s="352"/>
      <c r="AR436" s="215">
        <f>IFERROR(VLOOKUP(J436,Аркуш4!H:M,3,FALSE),0)</f>
        <v>2</v>
      </c>
      <c r="AS436" s="215">
        <f>IFERROR(VLOOKUP(J436,Аркуш4!H:M,4,FALSE),0)</f>
        <v>1</v>
      </c>
      <c r="AT436" s="215">
        <f>IFERROR(VLOOKUP(J436,Аркуш4!H:M,5,FALSE),0)</f>
        <v>1</v>
      </c>
      <c r="AU436" s="215">
        <f t="shared" si="33"/>
        <v>2.18784</v>
      </c>
      <c r="AV436" s="357">
        <f t="shared" si="9"/>
        <v>7.1104799999999999</v>
      </c>
    </row>
    <row r="437" spans="1:48" ht="46.5" customHeight="1" outlineLevel="1" x14ac:dyDescent="0.2">
      <c r="A437" s="207"/>
      <c r="B437" s="208" t="s">
        <v>3854</v>
      </c>
      <c r="C437" s="211"/>
      <c r="D437" s="209"/>
      <c r="E437" s="210">
        <f t="shared" si="0"/>
        <v>0</v>
      </c>
      <c r="F437" s="211"/>
      <c r="G437" s="211"/>
      <c r="H437" s="211" t="s">
        <v>2538</v>
      </c>
      <c r="I437" s="211" t="s">
        <v>3097</v>
      </c>
      <c r="J437" s="213">
        <v>170354</v>
      </c>
      <c r="K437" s="213">
        <v>70</v>
      </c>
      <c r="L437" s="213">
        <v>185</v>
      </c>
      <c r="M437" s="213">
        <v>66636</v>
      </c>
      <c r="N437" s="211"/>
      <c r="O437" s="211" t="s">
        <v>3433</v>
      </c>
      <c r="P437" s="211"/>
      <c r="Q437" s="354">
        <f t="shared" si="1"/>
        <v>0</v>
      </c>
      <c r="R437" s="212">
        <f t="shared" si="2"/>
        <v>0</v>
      </c>
      <c r="S437" s="211"/>
      <c r="T437" s="211"/>
      <c r="U437" s="355"/>
      <c r="V437" s="211">
        <v>17</v>
      </c>
      <c r="W437" s="356"/>
      <c r="X437" s="214" t="s">
        <v>3564</v>
      </c>
      <c r="Y437" s="214" t="s">
        <v>3564</v>
      </c>
      <c r="Z437" s="214"/>
      <c r="AA437" s="215">
        <f>IFERROR(VLOOKUP(J437,Аркуш4!H:M,6,FALSE),0)</f>
        <v>21</v>
      </c>
      <c r="AB437" s="215" t="str">
        <f t="shared" si="37"/>
        <v/>
      </c>
      <c r="AC437" s="215">
        <v>2.5374999999999998E-3</v>
      </c>
      <c r="AD437" s="214"/>
      <c r="AE437" s="210">
        <f t="shared" si="4"/>
        <v>0</v>
      </c>
      <c r="AF437" s="324"/>
      <c r="AG437" s="325"/>
      <c r="AH437" s="304" t="e">
        <v>#DIV/0!</v>
      </c>
      <c r="AI437" s="348"/>
      <c r="AJ437" s="306">
        <f t="shared" si="7"/>
        <v>0</v>
      </c>
      <c r="AK437" s="215">
        <f>IFERROR(VLOOKUP(J437,Аркуш4!O:Q,2,FALSE),0)</f>
        <v>15</v>
      </c>
      <c r="AL437" s="215">
        <f>IFERROR(VLOOKUP(J437,Аркуш4!O:Q,3,FALSE),0)</f>
        <v>3</v>
      </c>
      <c r="AM437" s="349"/>
      <c r="AN437" s="349"/>
      <c r="AO437" s="350"/>
      <c r="AP437" s="351"/>
      <c r="AQ437" s="352"/>
      <c r="AR437" s="215">
        <f>IFERROR(VLOOKUP(J437,Аркуш4!H:M,3,FALSE),0)</f>
        <v>12</v>
      </c>
      <c r="AS437" s="215">
        <f>IFERROR(VLOOKUP(J437,Аркуш4!H:M,4,FALSE),0)</f>
        <v>4</v>
      </c>
      <c r="AT437" s="215">
        <f>IFERROR(VLOOKUP(J437,Аркуш4!H:M,5,FALSE),0)</f>
        <v>3</v>
      </c>
      <c r="AU437" s="215">
        <f t="shared" si="33"/>
        <v>8.6274999999999991E-2</v>
      </c>
      <c r="AV437" s="357">
        <f t="shared" si="9"/>
        <v>5.3287499999999995E-2</v>
      </c>
    </row>
    <row r="438" spans="1:48" ht="46.5" customHeight="1" outlineLevel="1" x14ac:dyDescent="0.2">
      <c r="A438" s="207"/>
      <c r="B438" s="208" t="s">
        <v>2926</v>
      </c>
      <c r="C438" s="211"/>
      <c r="D438" s="209">
        <f>VLOOKUP(J438,Аркуш4!Y:Z,2,FALSE)</f>
        <v>8</v>
      </c>
      <c r="E438" s="210">
        <f t="shared" si="0"/>
        <v>4.6800000000000001E-2</v>
      </c>
      <c r="F438" s="211"/>
      <c r="G438" s="211"/>
      <c r="H438" s="211" t="s">
        <v>2546</v>
      </c>
      <c r="I438" s="211" t="s">
        <v>2927</v>
      </c>
      <c r="J438" s="213">
        <v>170338</v>
      </c>
      <c r="K438" s="213">
        <v>28</v>
      </c>
      <c r="L438" s="213">
        <v>110</v>
      </c>
      <c r="M438" s="213">
        <v>57141</v>
      </c>
      <c r="N438" s="211"/>
      <c r="O438" s="211" t="s">
        <v>3433</v>
      </c>
      <c r="P438" s="211"/>
      <c r="Q438" s="354">
        <f t="shared" si="1"/>
        <v>0</v>
      </c>
      <c r="R438" s="212">
        <f t="shared" si="2"/>
        <v>0</v>
      </c>
      <c r="S438" s="211"/>
      <c r="T438" s="211"/>
      <c r="U438" s="355"/>
      <c r="V438" s="211">
        <v>0</v>
      </c>
      <c r="W438" s="356"/>
      <c r="X438" s="214" t="s">
        <v>3564</v>
      </c>
      <c r="Y438" s="214" t="s">
        <v>3564</v>
      </c>
      <c r="Z438" s="214"/>
      <c r="AA438" s="215">
        <f>IFERROR(VLOOKUP(J438,Аркуш4!H:M,6,FALSE),0)</f>
        <v>1</v>
      </c>
      <c r="AB438" s="215" t="str">
        <f t="shared" si="37"/>
        <v/>
      </c>
      <c r="AC438" s="215">
        <v>5.8500000000000002E-3</v>
      </c>
      <c r="AD438" s="214"/>
      <c r="AE438" s="210">
        <f t="shared" si="4"/>
        <v>4.6800000000000001E-2</v>
      </c>
      <c r="AF438" s="324"/>
      <c r="AG438" s="325"/>
      <c r="AH438" s="304" t="e">
        <v>#DIV/0!</v>
      </c>
      <c r="AI438" s="348"/>
      <c r="AJ438" s="306">
        <f t="shared" si="7"/>
        <v>0</v>
      </c>
      <c r="AK438" s="215">
        <f>IFERROR(VLOOKUP(J438,Аркуш4!O:Q,2,FALSE),0)</f>
        <v>0</v>
      </c>
      <c r="AL438" s="215">
        <f>IFERROR(VLOOKUP(J438,Аркуш4!O:Q,3,FALSE),0)</f>
        <v>0</v>
      </c>
      <c r="AM438" s="349"/>
      <c r="AN438" s="349"/>
      <c r="AO438" s="350"/>
      <c r="AP438" s="351"/>
      <c r="AQ438" s="352"/>
      <c r="AR438" s="215">
        <f>IFERROR(VLOOKUP(J438,Аркуш4!H:M,3,FALSE),0)</f>
        <v>0</v>
      </c>
      <c r="AS438" s="215">
        <f>IFERROR(VLOOKUP(J438,Аркуш4!H:M,4,FALSE),0)</f>
        <v>0</v>
      </c>
      <c r="AT438" s="215">
        <f>IFERROR(VLOOKUP(J438,Аркуш4!H:M,5,FALSE),0)</f>
        <v>0</v>
      </c>
      <c r="AU438" s="215">
        <f t="shared" si="33"/>
        <v>0</v>
      </c>
      <c r="AV438" s="357">
        <f t="shared" si="9"/>
        <v>5.8500000000000002E-3</v>
      </c>
    </row>
    <row r="439" spans="1:48" ht="46.5" customHeight="1" outlineLevel="1" x14ac:dyDescent="0.2">
      <c r="A439" s="207"/>
      <c r="B439" s="208" t="s">
        <v>2928</v>
      </c>
      <c r="C439" s="211"/>
      <c r="D439" s="209">
        <f>VLOOKUP(J439,Аркуш4!Y:Z,2,FALSE)</f>
        <v>14</v>
      </c>
      <c r="E439" s="210">
        <f t="shared" si="0"/>
        <v>0.12447049999999998</v>
      </c>
      <c r="F439" s="211"/>
      <c r="G439" s="211"/>
      <c r="H439" s="211" t="s">
        <v>2538</v>
      </c>
      <c r="I439" s="211" t="s">
        <v>2587</v>
      </c>
      <c r="J439" s="213">
        <v>170340</v>
      </c>
      <c r="K439" s="213">
        <v>30</v>
      </c>
      <c r="L439" s="213">
        <v>184</v>
      </c>
      <c r="M439" s="213">
        <v>57440</v>
      </c>
      <c r="N439" s="211"/>
      <c r="O439" s="211" t="s">
        <v>3433</v>
      </c>
      <c r="P439" s="211"/>
      <c r="Q439" s="354">
        <f t="shared" si="1"/>
        <v>0</v>
      </c>
      <c r="R439" s="212">
        <f t="shared" si="2"/>
        <v>0</v>
      </c>
      <c r="S439" s="211"/>
      <c r="T439" s="211"/>
      <c r="U439" s="355"/>
      <c r="V439" s="211">
        <v>2</v>
      </c>
      <c r="W439" s="356"/>
      <c r="X439" s="214" t="s">
        <v>3564</v>
      </c>
      <c r="Y439" s="214" t="s">
        <v>3564</v>
      </c>
      <c r="Z439" s="214"/>
      <c r="AA439" s="215">
        <f>IFERROR(VLOOKUP(J439,Аркуш4!H:M,6,FALSE),0)</f>
        <v>10</v>
      </c>
      <c r="AB439" s="215" t="str">
        <f t="shared" si="37"/>
        <v/>
      </c>
      <c r="AC439" s="215">
        <v>8.8907499999999993E-3</v>
      </c>
      <c r="AD439" s="214"/>
      <c r="AE439" s="210">
        <f t="shared" si="4"/>
        <v>0.12447049999999998</v>
      </c>
      <c r="AF439" s="324"/>
      <c r="AG439" s="325"/>
      <c r="AH439" s="304" t="e">
        <v>#DIV/0!</v>
      </c>
      <c r="AI439" s="348"/>
      <c r="AJ439" s="306">
        <f t="shared" si="7"/>
        <v>0</v>
      </c>
      <c r="AK439" s="215">
        <f>IFERROR(VLOOKUP(J439,Аркуш4!O:Q,2,FALSE),0)</f>
        <v>2</v>
      </c>
      <c r="AL439" s="215">
        <f>IFERROR(VLOOKUP(J439,Аркуш4!O:Q,3,FALSE),0)</f>
        <v>0</v>
      </c>
      <c r="AM439" s="349"/>
      <c r="AN439" s="349"/>
      <c r="AO439" s="350"/>
      <c r="AP439" s="351"/>
      <c r="AQ439" s="352"/>
      <c r="AR439" s="215">
        <f>IFERROR(VLOOKUP(J439,Аркуш4!H:M,3,FALSE),0)</f>
        <v>1</v>
      </c>
      <c r="AS439" s="215">
        <f>IFERROR(VLOOKUP(J439,Аркуш4!H:M,4,FALSE),0)</f>
        <v>0</v>
      </c>
      <c r="AT439" s="215">
        <f>IFERROR(VLOOKUP(J439,Аркуш4!H:M,5,FALSE),0)</f>
        <v>3</v>
      </c>
      <c r="AU439" s="215">
        <f t="shared" si="33"/>
        <v>5.3344499999999996E-2</v>
      </c>
      <c r="AV439" s="357">
        <f t="shared" si="9"/>
        <v>8.89075E-2</v>
      </c>
    </row>
    <row r="440" spans="1:48" ht="46.5" customHeight="1" outlineLevel="1" x14ac:dyDescent="0.2">
      <c r="A440" s="207"/>
      <c r="B440" s="208" t="s">
        <v>2929</v>
      </c>
      <c r="C440" s="211"/>
      <c r="D440" s="209">
        <f>VLOOKUP(J440,Аркуш4!Y:Z,2,FALSE)</f>
        <v>108</v>
      </c>
      <c r="E440" s="210">
        <f t="shared" si="0"/>
        <v>1.0646640000000001</v>
      </c>
      <c r="F440" s="211"/>
      <c r="G440" s="211"/>
      <c r="H440" s="211" t="s">
        <v>2538</v>
      </c>
      <c r="I440" s="211" t="s">
        <v>2930</v>
      </c>
      <c r="J440" s="213">
        <v>170330</v>
      </c>
      <c r="K440" s="213">
        <v>65</v>
      </c>
      <c r="L440" s="213">
        <v>138</v>
      </c>
      <c r="M440" s="213">
        <v>56800</v>
      </c>
      <c r="N440" s="211"/>
      <c r="O440" s="211" t="s">
        <v>3433</v>
      </c>
      <c r="P440" s="211"/>
      <c r="Q440" s="354">
        <f t="shared" si="1"/>
        <v>0</v>
      </c>
      <c r="R440" s="212">
        <f t="shared" si="2"/>
        <v>0</v>
      </c>
      <c r="S440" s="211"/>
      <c r="T440" s="211"/>
      <c r="U440" s="355"/>
      <c r="V440" s="211">
        <v>0</v>
      </c>
      <c r="W440" s="356"/>
      <c r="X440" s="214" t="s">
        <v>3564</v>
      </c>
      <c r="Y440" s="214" t="s">
        <v>3564</v>
      </c>
      <c r="Z440" s="214"/>
      <c r="AA440" s="215">
        <f>IFERROR(VLOOKUP(J440,Аркуш4!H:M,6,FALSE),0)</f>
        <v>8</v>
      </c>
      <c r="AB440" s="215" t="str">
        <f t="shared" si="37"/>
        <v/>
      </c>
      <c r="AC440" s="215">
        <v>9.8580000000000004E-3</v>
      </c>
      <c r="AD440" s="214"/>
      <c r="AE440" s="210">
        <f t="shared" si="4"/>
        <v>1.0646640000000001</v>
      </c>
      <c r="AF440" s="324"/>
      <c r="AG440" s="325"/>
      <c r="AH440" s="304" t="e">
        <v>#DIV/0!</v>
      </c>
      <c r="AI440" s="348"/>
      <c r="AJ440" s="306">
        <f t="shared" si="7"/>
        <v>0</v>
      </c>
      <c r="AK440" s="215">
        <f>IFERROR(VLOOKUP(J440,Аркуш4!O:Q,2,FALSE),0)</f>
        <v>0</v>
      </c>
      <c r="AL440" s="215">
        <f>IFERROR(VLOOKUP(J440,Аркуш4!O:Q,3,FALSE),0)</f>
        <v>0</v>
      </c>
      <c r="AM440" s="349"/>
      <c r="AN440" s="349"/>
      <c r="AO440" s="350"/>
      <c r="AP440" s="351"/>
      <c r="AQ440" s="352"/>
      <c r="AR440" s="215">
        <f>IFERROR(VLOOKUP(J440,Аркуш4!H:M,3,FALSE),0)</f>
        <v>0</v>
      </c>
      <c r="AS440" s="215">
        <f>IFERROR(VLOOKUP(J440,Аркуш4!H:M,4,FALSE),0)</f>
        <v>0</v>
      </c>
      <c r="AT440" s="215">
        <f>IFERROR(VLOOKUP(J440,Аркуш4!H:M,5,FALSE),0)</f>
        <v>1</v>
      </c>
      <c r="AU440" s="215">
        <f t="shared" si="33"/>
        <v>9.8580000000000004E-3</v>
      </c>
      <c r="AV440" s="357">
        <f t="shared" si="9"/>
        <v>7.8864000000000004E-2</v>
      </c>
    </row>
    <row r="441" spans="1:48" ht="46.5" customHeight="1" outlineLevel="1" x14ac:dyDescent="0.2">
      <c r="A441" s="207"/>
      <c r="B441" s="208" t="s">
        <v>2931</v>
      </c>
      <c r="C441" s="211"/>
      <c r="D441" s="209">
        <f>VLOOKUP(J441,Аркуш4!Y:Z,2,FALSE)</f>
        <v>7</v>
      </c>
      <c r="E441" s="210">
        <f t="shared" si="0"/>
        <v>5.5660500000000002E-2</v>
      </c>
      <c r="F441" s="211"/>
      <c r="G441" s="211"/>
      <c r="H441" s="211" t="s">
        <v>2546</v>
      </c>
      <c r="I441" s="211" t="s">
        <v>2932</v>
      </c>
      <c r="J441" s="213">
        <v>170331</v>
      </c>
      <c r="K441" s="213">
        <v>-27</v>
      </c>
      <c r="L441" s="213">
        <v>-103</v>
      </c>
      <c r="M441" s="213">
        <v>57533</v>
      </c>
      <c r="N441" s="211"/>
      <c r="O441" s="211" t="s">
        <v>3433</v>
      </c>
      <c r="P441" s="211"/>
      <c r="Q441" s="354">
        <f t="shared" si="1"/>
        <v>0</v>
      </c>
      <c r="R441" s="212">
        <f t="shared" si="2"/>
        <v>0</v>
      </c>
      <c r="S441" s="211"/>
      <c r="T441" s="211"/>
      <c r="U441" s="355"/>
      <c r="V441" s="211">
        <v>0</v>
      </c>
      <c r="W441" s="356"/>
      <c r="X441" s="214" t="s">
        <v>3564</v>
      </c>
      <c r="Y441" s="214" t="s">
        <v>3564</v>
      </c>
      <c r="Z441" s="214"/>
      <c r="AA441" s="215">
        <f>IFERROR(VLOOKUP(J441,Аркуш4!H:M,6,FALSE),0)</f>
        <v>1</v>
      </c>
      <c r="AB441" s="215" t="str">
        <f t="shared" si="37"/>
        <v/>
      </c>
      <c r="AC441" s="215">
        <v>7.9515000000000002E-3</v>
      </c>
      <c r="AD441" s="214"/>
      <c r="AE441" s="210">
        <f t="shared" si="4"/>
        <v>5.5660500000000002E-2</v>
      </c>
      <c r="AF441" s="324"/>
      <c r="AG441" s="325"/>
      <c r="AH441" s="304" t="e">
        <v>#DIV/0!</v>
      </c>
      <c r="AI441" s="348"/>
      <c r="AJ441" s="306">
        <f t="shared" si="7"/>
        <v>0</v>
      </c>
      <c r="AK441" s="215">
        <f>IFERROR(VLOOKUP(J441,Аркуш4!O:Q,2,FALSE),0)</f>
        <v>0</v>
      </c>
      <c r="AL441" s="215">
        <f>IFERROR(VLOOKUP(J441,Аркуш4!O:Q,3,FALSE),0)</f>
        <v>0</v>
      </c>
      <c r="AM441" s="349"/>
      <c r="AN441" s="349"/>
      <c r="AO441" s="350"/>
      <c r="AP441" s="351"/>
      <c r="AQ441" s="352"/>
      <c r="AR441" s="215">
        <f>IFERROR(VLOOKUP(J441,Аркуш4!H:M,3,FALSE),0)</f>
        <v>0</v>
      </c>
      <c r="AS441" s="215">
        <f>IFERROR(VLOOKUP(J441,Аркуш4!H:M,4,FALSE),0)</f>
        <v>0</v>
      </c>
      <c r="AT441" s="215">
        <f>IFERROR(VLOOKUP(J441,Аркуш4!H:M,5,FALSE),0)</f>
        <v>0</v>
      </c>
      <c r="AU441" s="215">
        <f t="shared" si="33"/>
        <v>0</v>
      </c>
      <c r="AV441" s="357">
        <f t="shared" si="9"/>
        <v>7.9515000000000002E-3</v>
      </c>
    </row>
    <row r="442" spans="1:48" ht="46.5" customHeight="1" outlineLevel="1" x14ac:dyDescent="0.2">
      <c r="A442" s="207"/>
      <c r="B442" s="208" t="s">
        <v>2933</v>
      </c>
      <c r="C442" s="211"/>
      <c r="D442" s="209">
        <f>VLOOKUP(J442,Аркуш4!Y:Z,2,FALSE)</f>
        <v>6</v>
      </c>
      <c r="E442" s="210">
        <f t="shared" si="0"/>
        <v>0.158301</v>
      </c>
      <c r="F442" s="211"/>
      <c r="G442" s="211"/>
      <c r="H442" s="211" t="s">
        <v>2538</v>
      </c>
      <c r="I442" s="211" t="s">
        <v>2934</v>
      </c>
      <c r="J442" s="213">
        <v>170332</v>
      </c>
      <c r="K442" s="213">
        <v>14</v>
      </c>
      <c r="L442" s="213">
        <v>127</v>
      </c>
      <c r="M442" s="213">
        <v>56514</v>
      </c>
      <c r="N442" s="211"/>
      <c r="O442" s="211" t="s">
        <v>3433</v>
      </c>
      <c r="P442" s="211"/>
      <c r="Q442" s="354">
        <f t="shared" si="1"/>
        <v>0</v>
      </c>
      <c r="R442" s="212">
        <f t="shared" si="2"/>
        <v>0</v>
      </c>
      <c r="S442" s="211"/>
      <c r="T442" s="211"/>
      <c r="U442" s="355"/>
      <c r="V442" s="211">
        <v>1</v>
      </c>
      <c r="W442" s="356"/>
      <c r="X442" s="214" t="s">
        <v>3564</v>
      </c>
      <c r="Y442" s="214" t="s">
        <v>3564</v>
      </c>
      <c r="Z442" s="214"/>
      <c r="AA442" s="215">
        <f>IFERROR(VLOOKUP(J442,Аркуш4!H:M,6,FALSE),0)</f>
        <v>0</v>
      </c>
      <c r="AB442" s="215" t="str">
        <f t="shared" si="37"/>
        <v/>
      </c>
      <c r="AC442" s="215">
        <v>2.6383500000000001E-2</v>
      </c>
      <c r="AD442" s="214"/>
      <c r="AE442" s="210">
        <f t="shared" si="4"/>
        <v>0.158301</v>
      </c>
      <c r="AF442" s="324"/>
      <c r="AG442" s="325"/>
      <c r="AH442" s="304" t="e">
        <v>#DIV/0!</v>
      </c>
      <c r="AI442" s="348"/>
      <c r="AJ442" s="306">
        <f t="shared" si="7"/>
        <v>0</v>
      </c>
      <c r="AK442" s="215">
        <f>IFERROR(VLOOKUP(J442,Аркуш4!O:Q,2,FALSE),0)</f>
        <v>1</v>
      </c>
      <c r="AL442" s="215">
        <f>IFERROR(VLOOKUP(J442,Аркуш4!O:Q,3,FALSE),0)</f>
        <v>0</v>
      </c>
      <c r="AM442" s="349"/>
      <c r="AN442" s="349"/>
      <c r="AO442" s="350"/>
      <c r="AP442" s="351"/>
      <c r="AQ442" s="352"/>
      <c r="AR442" s="215">
        <f>IFERROR(VLOOKUP(J442,Аркуш4!H:M,3,FALSE),0)</f>
        <v>0</v>
      </c>
      <c r="AS442" s="215">
        <f>IFERROR(VLOOKUP(J442,Аркуш4!H:M,4,FALSE),0)</f>
        <v>0</v>
      </c>
      <c r="AT442" s="215">
        <f>IFERROR(VLOOKUP(J442,Аркуш4!H:M,5,FALSE),0)</f>
        <v>0</v>
      </c>
      <c r="AU442" s="215">
        <f t="shared" si="33"/>
        <v>2.6383500000000001E-2</v>
      </c>
      <c r="AV442" s="357">
        <f t="shared" si="9"/>
        <v>0</v>
      </c>
    </row>
    <row r="443" spans="1:48" ht="46.5" customHeight="1" outlineLevel="1" x14ac:dyDescent="0.2">
      <c r="A443" s="207"/>
      <c r="B443" s="208" t="s">
        <v>2935</v>
      </c>
      <c r="C443" s="211"/>
      <c r="D443" s="209">
        <f>VLOOKUP(J443,Аркуш4!Y:Z,2,FALSE)</f>
        <v>8</v>
      </c>
      <c r="E443" s="210">
        <f t="shared" si="0"/>
        <v>0.17712</v>
      </c>
      <c r="F443" s="211"/>
      <c r="G443" s="211"/>
      <c r="H443" s="211" t="s">
        <v>2546</v>
      </c>
      <c r="I443" s="211" t="s">
        <v>2936</v>
      </c>
      <c r="J443" s="213">
        <v>170145</v>
      </c>
      <c r="K443" s="213">
        <v>26</v>
      </c>
      <c r="L443" s="213">
        <v>375</v>
      </c>
      <c r="M443" s="242">
        <v>57495</v>
      </c>
      <c r="N443" s="211"/>
      <c r="O443" s="211" t="s">
        <v>3433</v>
      </c>
      <c r="P443" s="211"/>
      <c r="Q443" s="354">
        <f t="shared" si="1"/>
        <v>0</v>
      </c>
      <c r="R443" s="212">
        <f t="shared" si="2"/>
        <v>0</v>
      </c>
      <c r="S443" s="211"/>
      <c r="T443" s="211"/>
      <c r="U443" s="355"/>
      <c r="V443" s="211">
        <v>0</v>
      </c>
      <c r="W443" s="356"/>
      <c r="X443" s="214" t="s">
        <v>3564</v>
      </c>
      <c r="Y443" s="214" t="s">
        <v>3564</v>
      </c>
      <c r="Z443" s="214"/>
      <c r="AA443" s="215">
        <f>IFERROR(VLOOKUP(J443,Аркуш4!H:M,6,FALSE),0)</f>
        <v>0</v>
      </c>
      <c r="AB443" s="215" t="str">
        <f t="shared" si="37"/>
        <v/>
      </c>
      <c r="AC443" s="215">
        <v>2.214E-2</v>
      </c>
      <c r="AD443" s="214"/>
      <c r="AE443" s="210">
        <f t="shared" si="4"/>
        <v>0.17712</v>
      </c>
      <c r="AF443" s="324"/>
      <c r="AG443" s="325"/>
      <c r="AH443" s="304" t="e">
        <v>#DIV/0!</v>
      </c>
      <c r="AI443" s="348"/>
      <c r="AJ443" s="306">
        <f t="shared" si="7"/>
        <v>0</v>
      </c>
      <c r="AK443" s="215">
        <f>IFERROR(VLOOKUP(J443,Аркуш4!O:Q,2,FALSE),0)</f>
        <v>0</v>
      </c>
      <c r="AL443" s="215">
        <f>IFERROR(VLOOKUP(J443,Аркуш4!O:Q,3,FALSE),0)</f>
        <v>0</v>
      </c>
      <c r="AM443" s="349"/>
      <c r="AN443" s="349"/>
      <c r="AO443" s="350"/>
      <c r="AP443" s="351"/>
      <c r="AQ443" s="352"/>
      <c r="AR443" s="215">
        <f>IFERROR(VLOOKUP(J443,Аркуш4!H:M,3,FALSE),0)</f>
        <v>0</v>
      </c>
      <c r="AS443" s="215">
        <f>IFERROR(VLOOKUP(J443,Аркуш4!H:M,4,FALSE),0)</f>
        <v>0</v>
      </c>
      <c r="AT443" s="215">
        <f>IFERROR(VLOOKUP(J443,Аркуш4!H:M,5,FALSE),0)</f>
        <v>0</v>
      </c>
      <c r="AU443" s="215">
        <f t="shared" si="33"/>
        <v>0</v>
      </c>
      <c r="AV443" s="357">
        <f t="shared" si="9"/>
        <v>0</v>
      </c>
    </row>
    <row r="444" spans="1:48" ht="46.5" customHeight="1" outlineLevel="1" x14ac:dyDescent="0.2">
      <c r="A444" s="207"/>
      <c r="B444" s="208" t="s">
        <v>2937</v>
      </c>
      <c r="C444" s="211"/>
      <c r="D444" s="209">
        <f>VLOOKUP(J444,Аркуш4!Y:Z,2,FALSE)</f>
        <v>550</v>
      </c>
      <c r="E444" s="210">
        <f t="shared" si="0"/>
        <v>4.1580000000000004</v>
      </c>
      <c r="F444" s="211"/>
      <c r="G444" s="211"/>
      <c r="H444" s="211" t="s">
        <v>2538</v>
      </c>
      <c r="I444" s="211" t="s">
        <v>2938</v>
      </c>
      <c r="J444" s="213">
        <v>170153</v>
      </c>
      <c r="K444" s="213">
        <v>182</v>
      </c>
      <c r="L444" s="213">
        <v>64</v>
      </c>
      <c r="M444" s="211" t="s">
        <v>552</v>
      </c>
      <c r="N444" s="211"/>
      <c r="O444" s="211" t="s">
        <v>3433</v>
      </c>
      <c r="P444" s="211"/>
      <c r="Q444" s="354">
        <f t="shared" si="1"/>
        <v>0</v>
      </c>
      <c r="R444" s="212">
        <f t="shared" si="2"/>
        <v>0</v>
      </c>
      <c r="S444" s="211"/>
      <c r="T444" s="211"/>
      <c r="U444" s="355"/>
      <c r="V444" s="211">
        <v>125</v>
      </c>
      <c r="W444" s="356"/>
      <c r="X444" s="214" t="s">
        <v>3564</v>
      </c>
      <c r="Y444" s="214" t="s">
        <v>3564</v>
      </c>
      <c r="Z444" s="214"/>
      <c r="AA444" s="215">
        <f>IFERROR(VLOOKUP(J444,Аркуш4!H:M,6,FALSE),0)</f>
        <v>820</v>
      </c>
      <c r="AB444" s="215" t="str">
        <f t="shared" si="37"/>
        <v/>
      </c>
      <c r="AC444" s="215">
        <v>7.5599999999999999E-3</v>
      </c>
      <c r="AD444" s="214"/>
      <c r="AE444" s="210">
        <f t="shared" si="4"/>
        <v>4.1580000000000004</v>
      </c>
      <c r="AF444" s="324"/>
      <c r="AG444" s="325"/>
      <c r="AH444" s="304" t="e">
        <v>#DIV/0!</v>
      </c>
      <c r="AI444" s="348"/>
      <c r="AJ444" s="306">
        <f t="shared" si="7"/>
        <v>0</v>
      </c>
      <c r="AK444" s="215">
        <f>IFERROR(VLOOKUP(J444,Аркуш4!O:Q,2,FALSE),0)</f>
        <v>75</v>
      </c>
      <c r="AL444" s="215">
        <f>IFERROR(VLOOKUP(J444,Аркуш4!O:Q,3,FALSE),0)</f>
        <v>52</v>
      </c>
      <c r="AM444" s="349"/>
      <c r="AN444" s="349"/>
      <c r="AO444" s="350"/>
      <c r="AP444" s="351"/>
      <c r="AQ444" s="352"/>
      <c r="AR444" s="215">
        <f>IFERROR(VLOOKUP(J444,Аркуш4!H:M,3,FALSE),0)</f>
        <v>93</v>
      </c>
      <c r="AS444" s="215">
        <f>IFERROR(VLOOKUP(J444,Аркуш4!H:M,4,FALSE),0)</f>
        <v>76</v>
      </c>
      <c r="AT444" s="215">
        <f>IFERROR(VLOOKUP(J444,Аркуш4!H:M,5,FALSE),0)</f>
        <v>198</v>
      </c>
      <c r="AU444" s="215">
        <f t="shared" si="33"/>
        <v>3.34152</v>
      </c>
      <c r="AV444" s="357">
        <f t="shared" si="9"/>
        <v>6.1992000000000003</v>
      </c>
    </row>
    <row r="445" spans="1:48" ht="46.5" customHeight="1" outlineLevel="1" x14ac:dyDescent="0.2">
      <c r="A445" s="207"/>
      <c r="B445" s="208" t="s">
        <v>2939</v>
      </c>
      <c r="C445" s="211"/>
      <c r="D445" s="209">
        <f>VLOOKUP(J445,Аркуш4!Y:Z,2,FALSE)</f>
        <v>19</v>
      </c>
      <c r="E445" s="210">
        <f t="shared" si="0"/>
        <v>0.28499999999999998</v>
      </c>
      <c r="F445" s="211"/>
      <c r="G445" s="211"/>
      <c r="H445" s="211" t="s">
        <v>2538</v>
      </c>
      <c r="I445" s="211" t="s">
        <v>2940</v>
      </c>
      <c r="J445" s="213">
        <v>170342</v>
      </c>
      <c r="K445" s="213">
        <v>91</v>
      </c>
      <c r="L445" s="213">
        <v>126</v>
      </c>
      <c r="M445" s="243">
        <v>55642</v>
      </c>
      <c r="N445" s="211"/>
      <c r="O445" s="211" t="s">
        <v>3433</v>
      </c>
      <c r="P445" s="211"/>
      <c r="Q445" s="354">
        <f t="shared" si="1"/>
        <v>0</v>
      </c>
      <c r="R445" s="212">
        <f t="shared" si="2"/>
        <v>0</v>
      </c>
      <c r="S445" s="211"/>
      <c r="T445" s="211"/>
      <c r="U445" s="355"/>
      <c r="V445" s="211">
        <v>2</v>
      </c>
      <c r="W445" s="356"/>
      <c r="X445" s="214" t="s">
        <v>3564</v>
      </c>
      <c r="Y445" s="214" t="s">
        <v>3564</v>
      </c>
      <c r="Z445" s="214"/>
      <c r="AA445" s="215">
        <f>IFERROR(VLOOKUP(J445,Аркуш4!H:M,6,FALSE),0)</f>
        <v>3</v>
      </c>
      <c r="AB445" s="215" t="str">
        <f t="shared" si="37"/>
        <v/>
      </c>
      <c r="AC445" s="215">
        <v>1.4999999999999999E-2</v>
      </c>
      <c r="AD445" s="214"/>
      <c r="AE445" s="210">
        <f t="shared" si="4"/>
        <v>0.28499999999999998</v>
      </c>
      <c r="AF445" s="324"/>
      <c r="AG445" s="325"/>
      <c r="AH445" s="304" t="e">
        <v>#DIV/0!</v>
      </c>
      <c r="AI445" s="348"/>
      <c r="AJ445" s="306">
        <f t="shared" si="7"/>
        <v>0</v>
      </c>
      <c r="AK445" s="215">
        <f>IFERROR(VLOOKUP(J445,Аркуш4!O:Q,2,FALSE),0)</f>
        <v>2</v>
      </c>
      <c r="AL445" s="215">
        <f>IFERROR(VLOOKUP(J445,Аркуш4!O:Q,3,FALSE),0)</f>
        <v>0</v>
      </c>
      <c r="AM445" s="349"/>
      <c r="AN445" s="349"/>
      <c r="AO445" s="350"/>
      <c r="AP445" s="351"/>
      <c r="AQ445" s="352"/>
      <c r="AR445" s="215">
        <f>IFERROR(VLOOKUP(J445,Аркуш4!H:M,3,FALSE),0)</f>
        <v>0</v>
      </c>
      <c r="AS445" s="215">
        <f>IFERROR(VLOOKUP(J445,Аркуш4!H:M,4,FALSE),0)</f>
        <v>0</v>
      </c>
      <c r="AT445" s="215">
        <f>IFERROR(VLOOKUP(J445,Аркуш4!H:M,5,FALSE),0)</f>
        <v>0</v>
      </c>
      <c r="AU445" s="215">
        <f t="shared" si="33"/>
        <v>0.03</v>
      </c>
      <c r="AV445" s="357">
        <f t="shared" si="9"/>
        <v>4.4999999999999998E-2</v>
      </c>
    </row>
    <row r="446" spans="1:48" ht="46.5" customHeight="1" outlineLevel="1" x14ac:dyDescent="0.2">
      <c r="A446" s="207"/>
      <c r="B446" s="208" t="s">
        <v>2941</v>
      </c>
      <c r="C446" s="211"/>
      <c r="D446" s="209">
        <f>VLOOKUP(J446,Аркуш4!Y:Z,2,FALSE)</f>
        <v>3</v>
      </c>
      <c r="E446" s="210">
        <f t="shared" si="0"/>
        <v>5.2199999999999996E-2</v>
      </c>
      <c r="F446" s="211"/>
      <c r="G446" s="211"/>
      <c r="H446" s="211" t="s">
        <v>2546</v>
      </c>
      <c r="I446" s="211" t="s">
        <v>2942</v>
      </c>
      <c r="J446" s="213">
        <v>170345</v>
      </c>
      <c r="K446" s="213">
        <v>27</v>
      </c>
      <c r="L446" s="213">
        <v>103</v>
      </c>
      <c r="M446" s="213">
        <v>55634</v>
      </c>
      <c r="N446" s="211"/>
      <c r="O446" s="211" t="s">
        <v>3433</v>
      </c>
      <c r="P446" s="211"/>
      <c r="Q446" s="354">
        <f t="shared" si="1"/>
        <v>0</v>
      </c>
      <c r="R446" s="212">
        <f t="shared" si="2"/>
        <v>0</v>
      </c>
      <c r="S446" s="211"/>
      <c r="T446" s="211"/>
      <c r="U446" s="355"/>
      <c r="V446" s="211">
        <v>0</v>
      </c>
      <c r="W446" s="356"/>
      <c r="X446" s="214" t="s">
        <v>3564</v>
      </c>
      <c r="Y446" s="214" t="s">
        <v>3564</v>
      </c>
      <c r="Z446" s="214"/>
      <c r="AA446" s="215">
        <f>IFERROR(VLOOKUP(J446,Аркуш4!H:M,6,FALSE),0)</f>
        <v>4</v>
      </c>
      <c r="AB446" s="215" t="str">
        <f t="shared" si="37"/>
        <v/>
      </c>
      <c r="AC446" s="215">
        <v>1.7399999999999999E-2</v>
      </c>
      <c r="AD446" s="214"/>
      <c r="AE446" s="210">
        <f t="shared" si="4"/>
        <v>5.2199999999999996E-2</v>
      </c>
      <c r="AF446" s="324"/>
      <c r="AG446" s="325"/>
      <c r="AH446" s="304" t="e">
        <v>#DIV/0!</v>
      </c>
      <c r="AI446" s="348"/>
      <c r="AJ446" s="306">
        <f t="shared" si="7"/>
        <v>0</v>
      </c>
      <c r="AK446" s="215">
        <f>IFERROR(VLOOKUP(J446,Аркуш4!O:Q,2,FALSE),0)</f>
        <v>0</v>
      </c>
      <c r="AL446" s="215">
        <f>IFERROR(VLOOKUP(J446,Аркуш4!O:Q,3,FALSE),0)</f>
        <v>0</v>
      </c>
      <c r="AM446" s="349"/>
      <c r="AN446" s="349"/>
      <c r="AO446" s="350"/>
      <c r="AP446" s="351"/>
      <c r="AQ446" s="352"/>
      <c r="AR446" s="215">
        <f>IFERROR(VLOOKUP(J446,Аркуш4!H:M,3,FALSE),0)</f>
        <v>0</v>
      </c>
      <c r="AS446" s="215">
        <f>IFERROR(VLOOKUP(J446,Аркуш4!H:M,4,FALSE),0)</f>
        <v>0</v>
      </c>
      <c r="AT446" s="215">
        <f>IFERROR(VLOOKUP(J446,Аркуш4!H:M,5,FALSE),0)</f>
        <v>0</v>
      </c>
      <c r="AU446" s="215">
        <f t="shared" si="33"/>
        <v>0</v>
      </c>
      <c r="AV446" s="357">
        <f t="shared" si="9"/>
        <v>6.9599999999999995E-2</v>
      </c>
    </row>
    <row r="447" spans="1:48" ht="46.5" customHeight="1" outlineLevel="1" x14ac:dyDescent="0.2">
      <c r="A447" s="207"/>
      <c r="B447" s="208" t="s">
        <v>2943</v>
      </c>
      <c r="C447" s="211"/>
      <c r="D447" s="209">
        <f>VLOOKUP(J447,Аркуш4!Y:Z,2,FALSE)</f>
        <v>21</v>
      </c>
      <c r="E447" s="210">
        <f t="shared" si="0"/>
        <v>0.32213999999999998</v>
      </c>
      <c r="F447" s="211"/>
      <c r="G447" s="211"/>
      <c r="H447" s="211" t="s">
        <v>2538</v>
      </c>
      <c r="I447" s="211" t="s">
        <v>2944</v>
      </c>
      <c r="J447" s="213">
        <v>170346</v>
      </c>
      <c r="K447" s="213">
        <v>16</v>
      </c>
      <c r="L447" s="213">
        <v>77</v>
      </c>
      <c r="M447" s="213">
        <v>55635</v>
      </c>
      <c r="N447" s="211"/>
      <c r="O447" s="211" t="s">
        <v>3433</v>
      </c>
      <c r="P447" s="211"/>
      <c r="Q447" s="354">
        <f t="shared" si="1"/>
        <v>0</v>
      </c>
      <c r="R447" s="212">
        <f t="shared" si="2"/>
        <v>0</v>
      </c>
      <c r="S447" s="211"/>
      <c r="T447" s="211"/>
      <c r="U447" s="355"/>
      <c r="V447" s="211">
        <v>1</v>
      </c>
      <c r="W447" s="356"/>
      <c r="X447" s="214" t="s">
        <v>3564</v>
      </c>
      <c r="Y447" s="214" t="s">
        <v>3564</v>
      </c>
      <c r="Z447" s="214"/>
      <c r="AA447" s="215">
        <f>IFERROR(VLOOKUP(J447,Аркуш4!H:M,6,FALSE),0)</f>
        <v>0</v>
      </c>
      <c r="AB447" s="215" t="str">
        <f t="shared" si="37"/>
        <v/>
      </c>
      <c r="AC447" s="215">
        <v>1.5339999999999999E-2</v>
      </c>
      <c r="AD447" s="214"/>
      <c r="AE447" s="210">
        <f t="shared" si="4"/>
        <v>0.32213999999999998</v>
      </c>
      <c r="AF447" s="324"/>
      <c r="AG447" s="325"/>
      <c r="AH447" s="304" t="e">
        <v>#DIV/0!</v>
      </c>
      <c r="AI447" s="348"/>
      <c r="AJ447" s="306">
        <f t="shared" si="7"/>
        <v>0</v>
      </c>
      <c r="AK447" s="215">
        <f>IFERROR(VLOOKUP(J447,Аркуш4!O:Q,2,FALSE),0)</f>
        <v>1</v>
      </c>
      <c r="AL447" s="215">
        <f>IFERROR(VLOOKUP(J447,Аркуш4!O:Q,3,FALSE),0)</f>
        <v>0</v>
      </c>
      <c r="AM447" s="349"/>
      <c r="AN447" s="349"/>
      <c r="AO447" s="350"/>
      <c r="AP447" s="351"/>
      <c r="AQ447" s="352"/>
      <c r="AR447" s="215">
        <f>IFERROR(VLOOKUP(J447,Аркуш4!H:M,3,FALSE),0)</f>
        <v>0</v>
      </c>
      <c r="AS447" s="215">
        <f>IFERROR(VLOOKUP(J447,Аркуш4!H:M,4,FALSE),0)</f>
        <v>0</v>
      </c>
      <c r="AT447" s="215">
        <f>IFERROR(VLOOKUP(J447,Аркуш4!H:M,5,FALSE),0)</f>
        <v>0</v>
      </c>
      <c r="AU447" s="215">
        <f t="shared" si="33"/>
        <v>1.5339999999999999E-2</v>
      </c>
      <c r="AV447" s="357">
        <f t="shared" si="9"/>
        <v>0</v>
      </c>
    </row>
    <row r="448" spans="1:48" ht="46.5" customHeight="1" outlineLevel="1" x14ac:dyDescent="0.2">
      <c r="A448" s="207"/>
      <c r="B448" s="208" t="s">
        <v>2945</v>
      </c>
      <c r="C448" s="211"/>
      <c r="D448" s="209">
        <f>VLOOKUP(J448,Аркуш4!Y:Z,2,FALSE)</f>
        <v>27</v>
      </c>
      <c r="E448" s="210">
        <f t="shared" si="0"/>
        <v>0.48599999999999999</v>
      </c>
      <c r="F448" s="211"/>
      <c r="G448" s="211"/>
      <c r="H448" s="211" t="s">
        <v>2538</v>
      </c>
      <c r="I448" s="211" t="s">
        <v>2946</v>
      </c>
      <c r="J448" s="213">
        <v>170347</v>
      </c>
      <c r="K448" s="213">
        <v>34</v>
      </c>
      <c r="L448" s="213">
        <v>179</v>
      </c>
      <c r="M448" s="213">
        <v>55657</v>
      </c>
      <c r="N448" s="211"/>
      <c r="O448" s="211" t="s">
        <v>3433</v>
      </c>
      <c r="P448" s="211"/>
      <c r="Q448" s="354">
        <f t="shared" si="1"/>
        <v>0</v>
      </c>
      <c r="R448" s="212">
        <f t="shared" si="2"/>
        <v>0</v>
      </c>
      <c r="S448" s="211"/>
      <c r="T448" s="211"/>
      <c r="U448" s="355"/>
      <c r="V448" s="211">
        <v>0</v>
      </c>
      <c r="W448" s="356"/>
      <c r="X448" s="214" t="s">
        <v>3564</v>
      </c>
      <c r="Y448" s="214" t="s">
        <v>3564</v>
      </c>
      <c r="Z448" s="214"/>
      <c r="AA448" s="215">
        <f>IFERROR(VLOOKUP(J448,Аркуш4!H:M,6,FALSE),0)</f>
        <v>1</v>
      </c>
      <c r="AB448" s="215" t="str">
        <f t="shared" si="37"/>
        <v/>
      </c>
      <c r="AC448" s="215">
        <v>1.7999999999999999E-2</v>
      </c>
      <c r="AD448" s="214"/>
      <c r="AE448" s="210">
        <f t="shared" si="4"/>
        <v>0.48599999999999999</v>
      </c>
      <c r="AF448" s="324"/>
      <c r="AG448" s="325"/>
      <c r="AH448" s="304" t="e">
        <v>#DIV/0!</v>
      </c>
      <c r="AI448" s="348"/>
      <c r="AJ448" s="306">
        <f t="shared" si="7"/>
        <v>0</v>
      </c>
      <c r="AK448" s="215">
        <f>IFERROR(VLOOKUP(J448,Аркуш4!O:Q,2,FALSE),0)</f>
        <v>0</v>
      </c>
      <c r="AL448" s="215">
        <f>IFERROR(VLOOKUP(J448,Аркуш4!O:Q,3,FALSE),0)</f>
        <v>0</v>
      </c>
      <c r="AM448" s="349"/>
      <c r="AN448" s="349"/>
      <c r="AO448" s="350"/>
      <c r="AP448" s="351"/>
      <c r="AQ448" s="352"/>
      <c r="AR448" s="215">
        <f>IFERROR(VLOOKUP(J448,Аркуш4!H:M,3,FALSE),0)</f>
        <v>1</v>
      </c>
      <c r="AS448" s="215">
        <f>IFERROR(VLOOKUP(J448,Аркуш4!H:M,4,FALSE),0)</f>
        <v>0</v>
      </c>
      <c r="AT448" s="215">
        <f>IFERROR(VLOOKUP(J448,Аркуш4!H:M,5,FALSE),0)</f>
        <v>0</v>
      </c>
      <c r="AU448" s="215">
        <f t="shared" si="33"/>
        <v>1.7999999999999999E-2</v>
      </c>
      <c r="AV448" s="357">
        <f t="shared" si="9"/>
        <v>1.7999999999999999E-2</v>
      </c>
    </row>
    <row r="449" spans="1:48" ht="46.5" customHeight="1" outlineLevel="1" x14ac:dyDescent="0.2">
      <c r="A449" s="207"/>
      <c r="B449" s="208" t="s">
        <v>2947</v>
      </c>
      <c r="C449" s="211"/>
      <c r="D449" s="209">
        <f>VLOOKUP(J449,Аркуш4!Y:Z,2,FALSE)</f>
        <v>14</v>
      </c>
      <c r="E449" s="210">
        <f t="shared" si="0"/>
        <v>0</v>
      </c>
      <c r="F449" s="211"/>
      <c r="G449" s="211"/>
      <c r="H449" s="211" t="s">
        <v>2546</v>
      </c>
      <c r="I449" s="211" t="s">
        <v>2948</v>
      </c>
      <c r="J449" s="213">
        <v>170348</v>
      </c>
      <c r="K449" s="213">
        <v>87</v>
      </c>
      <c r="L449" s="213">
        <v>337</v>
      </c>
      <c r="M449" s="230">
        <v>55658</v>
      </c>
      <c r="N449" s="211"/>
      <c r="O449" s="211" t="s">
        <v>3433</v>
      </c>
      <c r="P449" s="211"/>
      <c r="Q449" s="354">
        <f t="shared" si="1"/>
        <v>0</v>
      </c>
      <c r="R449" s="212">
        <f t="shared" si="2"/>
        <v>0</v>
      </c>
      <c r="S449" s="211"/>
      <c r="T449" s="211"/>
      <c r="U449" s="355"/>
      <c r="V449" s="211">
        <v>0</v>
      </c>
      <c r="W449" s="356"/>
      <c r="X449" s="214" t="s">
        <v>3564</v>
      </c>
      <c r="Y449" s="214" t="s">
        <v>3564</v>
      </c>
      <c r="Z449" s="214"/>
      <c r="AA449" s="215">
        <f>IFERROR(VLOOKUP(J449,Аркуш4!H:M,6,FALSE),0)</f>
        <v>0</v>
      </c>
      <c r="AB449" s="215" t="str">
        <f t="shared" si="37"/>
        <v/>
      </c>
      <c r="AC449" s="215"/>
      <c r="AD449" s="214"/>
      <c r="AE449" s="210">
        <f t="shared" si="4"/>
        <v>0</v>
      </c>
      <c r="AF449" s="324"/>
      <c r="AG449" s="325"/>
      <c r="AH449" s="304" t="e">
        <v>#DIV/0!</v>
      </c>
      <c r="AI449" s="348"/>
      <c r="AJ449" s="306">
        <f t="shared" si="7"/>
        <v>0</v>
      </c>
      <c r="AK449" s="215">
        <f>IFERROR(VLOOKUP(J449,Аркуш4!O:Q,2,FALSE),0)</f>
        <v>0</v>
      </c>
      <c r="AL449" s="215">
        <f>IFERROR(VLOOKUP(J449,Аркуш4!O:Q,3,FALSE),0)</f>
        <v>0</v>
      </c>
      <c r="AM449" s="349"/>
      <c r="AN449" s="349"/>
      <c r="AO449" s="350"/>
      <c r="AP449" s="351"/>
      <c r="AQ449" s="352"/>
      <c r="AR449" s="215">
        <f>IFERROR(VLOOKUP(J449,Аркуш4!H:M,3,FALSE),0)</f>
        <v>0</v>
      </c>
      <c r="AS449" s="215">
        <f>IFERROR(VLOOKUP(J449,Аркуш4!H:M,4,FALSE),0)</f>
        <v>0</v>
      </c>
      <c r="AT449" s="215">
        <f>IFERROR(VLOOKUP(J449,Аркуш4!H:M,5,FALSE),0)</f>
        <v>1</v>
      </c>
      <c r="AU449" s="215">
        <f t="shared" si="33"/>
        <v>0</v>
      </c>
      <c r="AV449" s="357">
        <f t="shared" si="9"/>
        <v>0</v>
      </c>
    </row>
    <row r="450" spans="1:48" ht="46.5" customHeight="1" outlineLevel="1" x14ac:dyDescent="0.2">
      <c r="A450" s="207"/>
      <c r="B450" s="208" t="s">
        <v>2949</v>
      </c>
      <c r="C450" s="211"/>
      <c r="D450" s="209">
        <f>VLOOKUP(J450,Аркуш4!Y:Z,2,FALSE)</f>
        <v>9</v>
      </c>
      <c r="E450" s="210">
        <f t="shared" si="0"/>
        <v>8.2862999999999992E-2</v>
      </c>
      <c r="F450" s="211"/>
      <c r="G450" s="211"/>
      <c r="H450" s="211" t="s">
        <v>2546</v>
      </c>
      <c r="I450" s="211" t="s">
        <v>2950</v>
      </c>
      <c r="J450" s="213">
        <v>170351</v>
      </c>
      <c r="K450" s="213">
        <v>18</v>
      </c>
      <c r="L450" s="213">
        <v>89</v>
      </c>
      <c r="M450" s="213">
        <v>48476</v>
      </c>
      <c r="N450" s="211"/>
      <c r="O450" s="211" t="s">
        <v>3433</v>
      </c>
      <c r="P450" s="211"/>
      <c r="Q450" s="354">
        <f t="shared" si="1"/>
        <v>0</v>
      </c>
      <c r="R450" s="212">
        <f t="shared" si="2"/>
        <v>0</v>
      </c>
      <c r="S450" s="211"/>
      <c r="T450" s="211"/>
      <c r="U450" s="355"/>
      <c r="V450" s="211">
        <v>8</v>
      </c>
      <c r="W450" s="356"/>
      <c r="X450" s="214" t="s">
        <v>3564</v>
      </c>
      <c r="Y450" s="214" t="s">
        <v>3564</v>
      </c>
      <c r="Z450" s="214"/>
      <c r="AA450" s="215">
        <f>IFERROR(VLOOKUP(J450,Аркуш4!H:M,6,FALSE),0)</f>
        <v>1</v>
      </c>
      <c r="AB450" s="215" t="str">
        <f t="shared" si="37"/>
        <v/>
      </c>
      <c r="AC450" s="215">
        <v>9.2069999999999999E-3</v>
      </c>
      <c r="AD450" s="214"/>
      <c r="AE450" s="210">
        <f t="shared" si="4"/>
        <v>8.2862999999999992E-2</v>
      </c>
      <c r="AF450" s="324"/>
      <c r="AG450" s="325"/>
      <c r="AH450" s="304" t="e">
        <v>#DIV/0!</v>
      </c>
      <c r="AI450" s="348"/>
      <c r="AJ450" s="306">
        <f t="shared" si="7"/>
        <v>0</v>
      </c>
      <c r="AK450" s="215">
        <f>IFERROR(VLOOKUP(J450,Аркуш4!O:Q,2,FALSE),0)</f>
        <v>5</v>
      </c>
      <c r="AL450" s="215">
        <f>IFERROR(VLOOKUP(J450,Аркуш4!O:Q,3,FALSE),0)</f>
        <v>6</v>
      </c>
      <c r="AM450" s="349"/>
      <c r="AN450" s="349"/>
      <c r="AO450" s="350"/>
      <c r="AP450" s="351"/>
      <c r="AQ450" s="352"/>
      <c r="AR450" s="215">
        <f>IFERROR(VLOOKUP(J450,Аркуш4!H:M,3,FALSE),0)</f>
        <v>2</v>
      </c>
      <c r="AS450" s="215">
        <f>IFERROR(VLOOKUP(J450,Аркуш4!H:M,4,FALSE),0)</f>
        <v>0</v>
      </c>
      <c r="AT450" s="215">
        <f>IFERROR(VLOOKUP(J450,Аркуш4!H:M,5,FALSE),0)</f>
        <v>0</v>
      </c>
      <c r="AU450" s="215">
        <f t="shared" si="33"/>
        <v>6.4449000000000006E-2</v>
      </c>
      <c r="AV450" s="357">
        <f t="shared" si="9"/>
        <v>9.2069999999999999E-3</v>
      </c>
    </row>
    <row r="451" spans="1:48" ht="46.5" customHeight="1" outlineLevel="1" x14ac:dyDescent="0.2">
      <c r="A451" s="207"/>
      <c r="B451" s="208" t="s">
        <v>2951</v>
      </c>
      <c r="C451" s="211"/>
      <c r="D451" s="209">
        <f>VLOOKUP(J451,Аркуш4!Y:Z,2,FALSE)</f>
        <v>35</v>
      </c>
      <c r="E451" s="210">
        <f t="shared" si="0"/>
        <v>2.7439999999999998</v>
      </c>
      <c r="F451" s="211"/>
      <c r="G451" s="211"/>
      <c r="H451" s="211" t="s">
        <v>2538</v>
      </c>
      <c r="I451" s="211" t="s">
        <v>2952</v>
      </c>
      <c r="J451" s="213">
        <v>168201</v>
      </c>
      <c r="K451" s="213">
        <v>44</v>
      </c>
      <c r="L451" s="213">
        <v>136</v>
      </c>
      <c r="M451" s="211" t="s">
        <v>554</v>
      </c>
      <c r="N451" s="211"/>
      <c r="O451" s="211" t="s">
        <v>3433</v>
      </c>
      <c r="P451" s="211"/>
      <c r="Q451" s="354">
        <f t="shared" si="1"/>
        <v>0</v>
      </c>
      <c r="R451" s="212">
        <f t="shared" si="2"/>
        <v>0</v>
      </c>
      <c r="S451" s="211"/>
      <c r="T451" s="211"/>
      <c r="U451" s="355"/>
      <c r="V451" s="211">
        <v>11</v>
      </c>
      <c r="W451" s="356"/>
      <c r="X451" s="214" t="s">
        <v>3564</v>
      </c>
      <c r="Y451" s="214" t="s">
        <v>3564</v>
      </c>
      <c r="Z451" s="214"/>
      <c r="AA451" s="215">
        <f>IFERROR(VLOOKUP(J451,Аркуш4!H:M,6,FALSE),0)</f>
        <v>2</v>
      </c>
      <c r="AB451" s="215" t="str">
        <f t="shared" si="37"/>
        <v/>
      </c>
      <c r="AC451" s="215">
        <v>7.8399999999999997E-2</v>
      </c>
      <c r="AD451" s="214"/>
      <c r="AE451" s="210">
        <f t="shared" si="4"/>
        <v>2.7439999999999998</v>
      </c>
      <c r="AF451" s="324"/>
      <c r="AG451" s="325"/>
      <c r="AH451" s="304" t="e">
        <v>#DIV/0!</v>
      </c>
      <c r="AI451" s="348"/>
      <c r="AJ451" s="306">
        <f t="shared" si="7"/>
        <v>0</v>
      </c>
      <c r="AK451" s="215">
        <f>IFERROR(VLOOKUP(J451,Аркуш4!O:Q,2,FALSE),0)</f>
        <v>7</v>
      </c>
      <c r="AL451" s="215">
        <f>IFERROR(VLOOKUP(J451,Аркуш4!O:Q,3,FALSE),0)</f>
        <v>4</v>
      </c>
      <c r="AM451" s="349"/>
      <c r="AN451" s="349"/>
      <c r="AO451" s="350"/>
      <c r="AP451" s="351"/>
      <c r="AQ451" s="352"/>
      <c r="AR451" s="215">
        <f>IFERROR(VLOOKUP(J451,Аркуш4!H:M,3,FALSE),0)</f>
        <v>0</v>
      </c>
      <c r="AS451" s="215">
        <f>IFERROR(VLOOKUP(J451,Аркуш4!H:M,4,FALSE),0)</f>
        <v>2</v>
      </c>
      <c r="AT451" s="215">
        <f>IFERROR(VLOOKUP(J451,Аркуш4!H:M,5,FALSE),0)</f>
        <v>21</v>
      </c>
      <c r="AU451" s="215">
        <f t="shared" si="33"/>
        <v>2.3519999999999999</v>
      </c>
      <c r="AV451" s="357">
        <f t="shared" si="9"/>
        <v>0.15679999999999999</v>
      </c>
    </row>
    <row r="452" spans="1:48" ht="46.5" customHeight="1" outlineLevel="1" x14ac:dyDescent="0.2">
      <c r="A452" s="207"/>
      <c r="B452" s="208" t="s">
        <v>2953</v>
      </c>
      <c r="C452" s="211"/>
      <c r="D452" s="209">
        <f>VLOOKUP(J452,Аркуш4!Y:Z,2,FALSE)</f>
        <v>29</v>
      </c>
      <c r="E452" s="210">
        <f t="shared" si="0"/>
        <v>0</v>
      </c>
      <c r="F452" s="211"/>
      <c r="G452" s="211"/>
      <c r="H452" s="211" t="s">
        <v>2538</v>
      </c>
      <c r="I452" s="211" t="s">
        <v>2918</v>
      </c>
      <c r="J452" s="213">
        <v>172348</v>
      </c>
      <c r="K452" s="353">
        <v>2914</v>
      </c>
      <c r="L452" s="213">
        <v>67</v>
      </c>
      <c r="M452" s="211" t="s">
        <v>246</v>
      </c>
      <c r="N452" s="211"/>
      <c r="O452" s="211" t="s">
        <v>3433</v>
      </c>
      <c r="P452" s="211"/>
      <c r="Q452" s="354">
        <f t="shared" si="1"/>
        <v>0</v>
      </c>
      <c r="R452" s="212">
        <f t="shared" si="2"/>
        <v>0</v>
      </c>
      <c r="S452" s="211"/>
      <c r="T452" s="211"/>
      <c r="U452" s="355"/>
      <c r="V452" s="211">
        <v>8</v>
      </c>
      <c r="W452" s="356"/>
      <c r="X452" s="214" t="s">
        <v>3564</v>
      </c>
      <c r="Y452" s="214" t="s">
        <v>3564</v>
      </c>
      <c r="Z452" s="214"/>
      <c r="AA452" s="215">
        <f>IFERROR(VLOOKUP(J452,Аркуш4!H:M,6,FALSE),0)</f>
        <v>23</v>
      </c>
      <c r="AB452" s="215" t="str">
        <f t="shared" si="37"/>
        <v/>
      </c>
      <c r="AC452" s="215"/>
      <c r="AD452" s="214"/>
      <c r="AE452" s="210">
        <f t="shared" si="4"/>
        <v>0</v>
      </c>
      <c r="AF452" s="324"/>
      <c r="AG452" s="325"/>
      <c r="AH452" s="304" t="e">
        <v>#DIV/0!</v>
      </c>
      <c r="AI452" s="348"/>
      <c r="AJ452" s="306">
        <f t="shared" si="7"/>
        <v>0</v>
      </c>
      <c r="AK452" s="215">
        <f>IFERROR(VLOOKUP(J452,Аркуш4!O:Q,2,FALSE),0)</f>
        <v>4</v>
      </c>
      <c r="AL452" s="215">
        <f>IFERROR(VLOOKUP(J452,Аркуш4!O:Q,3,FALSE),0)</f>
        <v>4</v>
      </c>
      <c r="AM452" s="349"/>
      <c r="AN452" s="349"/>
      <c r="AO452" s="350"/>
      <c r="AP452" s="351"/>
      <c r="AQ452" s="352"/>
      <c r="AR452" s="215">
        <f>IFERROR(VLOOKUP(J452,Аркуш4!H:M,3,FALSE),0)</f>
        <v>4</v>
      </c>
      <c r="AS452" s="215">
        <f>IFERROR(VLOOKUP(J452,Аркуш4!H:M,4,FALSE),0)</f>
        <v>2</v>
      </c>
      <c r="AT452" s="215">
        <f>IFERROR(VLOOKUP(J452,Аркуш4!H:M,5,FALSE),0)</f>
        <v>10</v>
      </c>
      <c r="AU452" s="215">
        <f t="shared" si="33"/>
        <v>0</v>
      </c>
      <c r="AV452" s="357">
        <f t="shared" si="9"/>
        <v>0</v>
      </c>
    </row>
    <row r="453" spans="1:48" ht="46.5" customHeight="1" outlineLevel="1" x14ac:dyDescent="0.2">
      <c r="A453" s="207"/>
      <c r="B453" s="208" t="s">
        <v>2954</v>
      </c>
      <c r="C453" s="211"/>
      <c r="D453" s="209">
        <f>VLOOKUP(J453,Аркуш4!Y:Z,2,FALSE)</f>
        <v>4</v>
      </c>
      <c r="E453" s="210">
        <f t="shared" si="0"/>
        <v>9.9959999999999997E-3</v>
      </c>
      <c r="F453" s="211" t="s">
        <v>2624</v>
      </c>
      <c r="G453" s="211"/>
      <c r="H453" s="211" t="s">
        <v>2546</v>
      </c>
      <c r="I453" s="211" t="s">
        <v>2955</v>
      </c>
      <c r="J453" s="213">
        <v>170254</v>
      </c>
      <c r="K453" s="213">
        <v>171</v>
      </c>
      <c r="L453" s="213">
        <v>98</v>
      </c>
      <c r="M453" s="213">
        <v>11073</v>
      </c>
      <c r="N453" s="211"/>
      <c r="O453" s="211" t="s">
        <v>3433</v>
      </c>
      <c r="P453" s="211" t="s">
        <v>2774</v>
      </c>
      <c r="Q453" s="354">
        <f t="shared" si="1"/>
        <v>0</v>
      </c>
      <c r="R453" s="212">
        <f t="shared" si="2"/>
        <v>0</v>
      </c>
      <c r="S453" s="211"/>
      <c r="T453" s="211"/>
      <c r="U453" s="355"/>
      <c r="V453" s="211">
        <v>1</v>
      </c>
      <c r="W453" s="356"/>
      <c r="X453" s="214" t="s">
        <v>3564</v>
      </c>
      <c r="Y453" s="214" t="s">
        <v>3564</v>
      </c>
      <c r="Z453" s="214"/>
      <c r="AA453" s="215">
        <f>IFERROR(VLOOKUP(J453,Аркуш4!H:M,6,FALSE),0)</f>
        <v>4</v>
      </c>
      <c r="AB453" s="215" t="str">
        <f t="shared" si="37"/>
        <v/>
      </c>
      <c r="AC453" s="215">
        <v>2.4989999999999999E-3</v>
      </c>
      <c r="AD453" s="214"/>
      <c r="AE453" s="210">
        <f t="shared" si="4"/>
        <v>9.9959999999999997E-3</v>
      </c>
      <c r="AF453" s="324"/>
      <c r="AG453" s="325"/>
      <c r="AH453" s="304" t="e">
        <v>#DIV/0!</v>
      </c>
      <c r="AI453" s="348"/>
      <c r="AJ453" s="306">
        <f t="shared" si="7"/>
        <v>0</v>
      </c>
      <c r="AK453" s="215">
        <f>IFERROR(VLOOKUP(J453,Аркуш4!O:Q,2,FALSE),0)</f>
        <v>1</v>
      </c>
      <c r="AL453" s="215">
        <f>IFERROR(VLOOKUP(J453,Аркуш4!O:Q,3,FALSE),0)</f>
        <v>0</v>
      </c>
      <c r="AM453" s="349"/>
      <c r="AN453" s="349"/>
      <c r="AO453" s="350"/>
      <c r="AP453" s="351"/>
      <c r="AQ453" s="352"/>
      <c r="AR453" s="215">
        <f>IFERROR(VLOOKUP(J453,Аркуш4!H:M,3,FALSE),0)</f>
        <v>0</v>
      </c>
      <c r="AS453" s="215">
        <f>IFERROR(VLOOKUP(J453,Аркуш4!H:M,4,FALSE),0)</f>
        <v>0</v>
      </c>
      <c r="AT453" s="215">
        <f>IFERROR(VLOOKUP(J453,Аркуш4!H:M,5,FALSE),0)</f>
        <v>4</v>
      </c>
      <c r="AU453" s="215">
        <f t="shared" si="33"/>
        <v>1.2494999999999999E-2</v>
      </c>
      <c r="AV453" s="357">
        <f t="shared" si="9"/>
        <v>9.9959999999999997E-3</v>
      </c>
    </row>
    <row r="454" spans="1:48" ht="46.5" customHeight="1" outlineLevel="1" x14ac:dyDescent="0.2">
      <c r="A454" s="207"/>
      <c r="B454" s="208" t="s">
        <v>2956</v>
      </c>
      <c r="C454" s="211"/>
      <c r="D454" s="209">
        <f>VLOOKUP(J454,Аркуш4!Y:Z,2,FALSE)</f>
        <v>441</v>
      </c>
      <c r="E454" s="210">
        <f t="shared" si="0"/>
        <v>0.31046400000000002</v>
      </c>
      <c r="F454" s="211" t="s">
        <v>2624</v>
      </c>
      <c r="G454" s="211"/>
      <c r="H454" s="211" t="s">
        <v>2538</v>
      </c>
      <c r="I454" s="211" t="s">
        <v>2957</v>
      </c>
      <c r="J454" s="213">
        <v>170711</v>
      </c>
      <c r="K454" s="213">
        <v>139</v>
      </c>
      <c r="L454" s="213">
        <v>59</v>
      </c>
      <c r="M454" s="213">
        <v>44408</v>
      </c>
      <c r="N454" s="213">
        <v>1</v>
      </c>
      <c r="O454" s="211" t="s">
        <v>3433</v>
      </c>
      <c r="P454" s="211"/>
      <c r="Q454" s="354">
        <f t="shared" si="1"/>
        <v>0</v>
      </c>
      <c r="R454" s="212">
        <f t="shared" si="2"/>
        <v>0</v>
      </c>
      <c r="S454" s="211"/>
      <c r="T454" s="211"/>
      <c r="U454" s="355"/>
      <c r="V454" s="211">
        <v>22</v>
      </c>
      <c r="W454" s="356"/>
      <c r="X454" s="214" t="s">
        <v>3564</v>
      </c>
      <c r="Y454" s="214" t="s">
        <v>3564</v>
      </c>
      <c r="Z454" s="214"/>
      <c r="AA454" s="215">
        <f>IFERROR(VLOOKUP(J454,Аркуш4!H:M,6,FALSE),0)</f>
        <v>16</v>
      </c>
      <c r="AB454" s="215" t="str">
        <f t="shared" si="37"/>
        <v/>
      </c>
      <c r="AC454" s="215">
        <v>7.0399999999999998E-4</v>
      </c>
      <c r="AD454" s="214"/>
      <c r="AE454" s="210">
        <f t="shared" si="4"/>
        <v>0.31046400000000002</v>
      </c>
      <c r="AF454" s="324"/>
      <c r="AG454" s="325"/>
      <c r="AH454" s="304" t="e">
        <v>#DIV/0!</v>
      </c>
      <c r="AI454" s="348"/>
      <c r="AJ454" s="306">
        <f t="shared" si="7"/>
        <v>0</v>
      </c>
      <c r="AK454" s="215">
        <f>IFERROR(VLOOKUP(J454,Аркуш4!O:Q,2,FALSE),0)</f>
        <v>12</v>
      </c>
      <c r="AL454" s="215">
        <f>IFERROR(VLOOKUP(J454,Аркуш4!O:Q,3,FALSE),0)</f>
        <v>10</v>
      </c>
      <c r="AM454" s="349"/>
      <c r="AN454" s="349"/>
      <c r="AO454" s="350"/>
      <c r="AP454" s="351"/>
      <c r="AQ454" s="352"/>
      <c r="AR454" s="215">
        <f>IFERROR(VLOOKUP(J454,Аркуш4!H:M,3,FALSE),0)</f>
        <v>7</v>
      </c>
      <c r="AS454" s="215">
        <f>IFERROR(VLOOKUP(J454,Аркуш4!H:M,4,FALSE),0)</f>
        <v>6</v>
      </c>
      <c r="AT454" s="215">
        <f>IFERROR(VLOOKUP(J454,Аркуш4!H:M,5,FALSE),0)</f>
        <v>7</v>
      </c>
      <c r="AU454" s="215">
        <f t="shared" si="33"/>
        <v>2.2527999999999999E-2</v>
      </c>
      <c r="AV454" s="357">
        <f t="shared" si="9"/>
        <v>1.1264E-2</v>
      </c>
    </row>
    <row r="455" spans="1:48" ht="46.5" customHeight="1" outlineLevel="1" x14ac:dyDescent="0.2">
      <c r="A455" s="207"/>
      <c r="B455" s="208" t="s">
        <v>2958</v>
      </c>
      <c r="C455" s="211"/>
      <c r="D455" s="209">
        <f>VLOOKUP(J455,Аркуш4!Y:Z,2,FALSE)</f>
        <v>61</v>
      </c>
      <c r="E455" s="210">
        <f t="shared" si="0"/>
        <v>19.804430799999999</v>
      </c>
      <c r="F455" s="211"/>
      <c r="G455" s="211"/>
      <c r="H455" s="211" t="s">
        <v>2538</v>
      </c>
      <c r="I455" s="211" t="s">
        <v>2959</v>
      </c>
      <c r="J455" s="213">
        <v>170392</v>
      </c>
      <c r="K455" s="213">
        <v>44</v>
      </c>
      <c r="L455" s="353">
        <v>4779</v>
      </c>
      <c r="M455" s="213">
        <v>26788</v>
      </c>
      <c r="N455" s="211"/>
      <c r="O455" s="211" t="s">
        <v>3433</v>
      </c>
      <c r="P455" s="211"/>
      <c r="Q455" s="354">
        <f t="shared" si="1"/>
        <v>0</v>
      </c>
      <c r="R455" s="212">
        <f t="shared" si="2"/>
        <v>0</v>
      </c>
      <c r="S455" s="211"/>
      <c r="T455" s="211"/>
      <c r="U455" s="355"/>
      <c r="V455" s="211">
        <v>1</v>
      </c>
      <c r="W455" s="356"/>
      <c r="X455" s="214" t="s">
        <v>3564</v>
      </c>
      <c r="Y455" s="214" t="s">
        <v>3564</v>
      </c>
      <c r="Z455" s="214"/>
      <c r="AA455" s="215">
        <f>IFERROR(VLOOKUP(J455,Аркуш4!H:M,6,FALSE),0)</f>
        <v>8</v>
      </c>
      <c r="AB455" s="215" t="str">
        <f t="shared" si="37"/>
        <v/>
      </c>
      <c r="AC455" s="215">
        <v>0.32466279999999997</v>
      </c>
      <c r="AD455" s="214"/>
      <c r="AE455" s="210">
        <f t="shared" si="4"/>
        <v>19.804430799999999</v>
      </c>
      <c r="AF455" s="324"/>
      <c r="AG455" s="325"/>
      <c r="AH455" s="304" t="e">
        <v>#DIV/0!</v>
      </c>
      <c r="AI455" s="348"/>
      <c r="AJ455" s="306">
        <f t="shared" si="7"/>
        <v>0</v>
      </c>
      <c r="AK455" s="215">
        <f>IFERROR(VLOOKUP(J455,Аркуш4!O:Q,2,FALSE),0)</f>
        <v>0</v>
      </c>
      <c r="AL455" s="215">
        <f>IFERROR(VLOOKUP(J455,Аркуш4!O:Q,3,FALSE),0)</f>
        <v>1</v>
      </c>
      <c r="AM455" s="349"/>
      <c r="AN455" s="349"/>
      <c r="AO455" s="350"/>
      <c r="AP455" s="351"/>
      <c r="AQ455" s="352"/>
      <c r="AR455" s="215">
        <f>IFERROR(VLOOKUP(J455,Аркуш4!H:M,3,FALSE),0)</f>
        <v>5</v>
      </c>
      <c r="AS455" s="215">
        <f>IFERROR(VLOOKUP(J455,Аркуш4!H:M,4,FALSE),0)</f>
        <v>1</v>
      </c>
      <c r="AT455" s="215">
        <f>IFERROR(VLOOKUP(J455,Аркуш4!H:M,5,FALSE),0)</f>
        <v>5</v>
      </c>
      <c r="AU455" s="215">
        <f t="shared" si="33"/>
        <v>3.5712907999999999</v>
      </c>
      <c r="AV455" s="357">
        <f t="shared" si="9"/>
        <v>2.5973023999999998</v>
      </c>
    </row>
    <row r="456" spans="1:48" ht="46.5" customHeight="1" outlineLevel="1" x14ac:dyDescent="0.2">
      <c r="A456" s="207"/>
      <c r="B456" s="208" t="s">
        <v>2960</v>
      </c>
      <c r="C456" s="211"/>
      <c r="D456" s="209">
        <f>VLOOKUP(J456,Аркуш4!Y:Z,2,FALSE)</f>
        <v>33</v>
      </c>
      <c r="E456" s="210">
        <f t="shared" si="0"/>
        <v>0.685971</v>
      </c>
      <c r="F456" s="211"/>
      <c r="G456" s="211"/>
      <c r="H456" s="211" t="s">
        <v>2538</v>
      </c>
      <c r="I456" s="211" t="s">
        <v>2918</v>
      </c>
      <c r="J456" s="213">
        <v>170335</v>
      </c>
      <c r="K456" s="213">
        <v>21</v>
      </c>
      <c r="L456" s="213">
        <v>295</v>
      </c>
      <c r="M456" s="213">
        <v>57162</v>
      </c>
      <c r="N456" s="211"/>
      <c r="O456" s="211" t="s">
        <v>3433</v>
      </c>
      <c r="P456" s="211"/>
      <c r="Q456" s="354">
        <f t="shared" si="1"/>
        <v>0</v>
      </c>
      <c r="R456" s="212">
        <f t="shared" si="2"/>
        <v>0</v>
      </c>
      <c r="S456" s="211"/>
      <c r="T456" s="211"/>
      <c r="U456" s="355"/>
      <c r="V456" s="211">
        <v>0</v>
      </c>
      <c r="W456" s="356"/>
      <c r="X456" s="214" t="s">
        <v>3564</v>
      </c>
      <c r="Y456" s="214" t="s">
        <v>3564</v>
      </c>
      <c r="Z456" s="214"/>
      <c r="AA456" s="215">
        <f>IFERROR(VLOOKUP(J456,Аркуш4!H:M,6,FALSE),0)</f>
        <v>6</v>
      </c>
      <c r="AB456" s="215" t="str">
        <f t="shared" si="37"/>
        <v/>
      </c>
      <c r="AC456" s="215">
        <v>2.0787E-2</v>
      </c>
      <c r="AD456" s="214"/>
      <c r="AE456" s="210">
        <f t="shared" si="4"/>
        <v>0.685971</v>
      </c>
      <c r="AF456" s="324"/>
      <c r="AG456" s="325"/>
      <c r="AH456" s="304" t="e">
        <v>#DIV/0!</v>
      </c>
      <c r="AI456" s="348"/>
      <c r="AJ456" s="306">
        <f t="shared" si="7"/>
        <v>0</v>
      </c>
      <c r="AK456" s="215">
        <f>IFERROR(VLOOKUP(J456,Аркуш4!O:Q,2,FALSE),0)</f>
        <v>0</v>
      </c>
      <c r="AL456" s="215">
        <f>IFERROR(VLOOKUP(J456,Аркуш4!O:Q,3,FALSE),0)</f>
        <v>0</v>
      </c>
      <c r="AM456" s="349"/>
      <c r="AN456" s="349"/>
      <c r="AO456" s="350"/>
      <c r="AP456" s="351"/>
      <c r="AQ456" s="352"/>
      <c r="AR456" s="215">
        <f>IFERROR(VLOOKUP(J456,Аркуш4!H:M,3,FALSE),0)</f>
        <v>1</v>
      </c>
      <c r="AS456" s="215">
        <f>IFERROR(VLOOKUP(J456,Аркуш4!H:M,4,FALSE),0)</f>
        <v>0</v>
      </c>
      <c r="AT456" s="215">
        <f>IFERROR(VLOOKUP(J456,Аркуш4!H:M,5,FALSE),0)</f>
        <v>0</v>
      </c>
      <c r="AU456" s="215">
        <f t="shared" si="33"/>
        <v>2.0787E-2</v>
      </c>
      <c r="AV456" s="357">
        <f t="shared" si="9"/>
        <v>0.124722</v>
      </c>
    </row>
    <row r="457" spans="1:48" ht="46.5" customHeight="1" outlineLevel="1" x14ac:dyDescent="0.2">
      <c r="A457" s="207"/>
      <c r="B457" s="208" t="s">
        <v>2961</v>
      </c>
      <c r="C457" s="211"/>
      <c r="D457" s="209">
        <f>VLOOKUP(J457,Аркуш4!Y:Z,2,FALSE)</f>
        <v>53</v>
      </c>
      <c r="E457" s="210">
        <f t="shared" si="0"/>
        <v>0.18282614999999999</v>
      </c>
      <c r="F457" s="211"/>
      <c r="G457" s="211"/>
      <c r="H457" s="211" t="s">
        <v>2538</v>
      </c>
      <c r="I457" s="211"/>
      <c r="J457" s="213">
        <v>170356</v>
      </c>
      <c r="K457" s="213">
        <v>27</v>
      </c>
      <c r="L457" s="213">
        <v>247</v>
      </c>
      <c r="M457" s="213">
        <v>66642</v>
      </c>
      <c r="N457" s="211"/>
      <c r="O457" s="211" t="s">
        <v>3433</v>
      </c>
      <c r="P457" s="211"/>
      <c r="Q457" s="354">
        <f t="shared" si="1"/>
        <v>0</v>
      </c>
      <c r="R457" s="212">
        <f t="shared" si="2"/>
        <v>0</v>
      </c>
      <c r="S457" s="211"/>
      <c r="T457" s="211"/>
      <c r="U457" s="355"/>
      <c r="V457" s="211">
        <v>26</v>
      </c>
      <c r="W457" s="356"/>
      <c r="X457" s="214" t="s">
        <v>3564</v>
      </c>
      <c r="Y457" s="214" t="s">
        <v>3564</v>
      </c>
      <c r="Z457" s="214"/>
      <c r="AA457" s="215">
        <f>IFERROR(VLOOKUP(J457,Аркуш4!H:M,6,FALSE),0)</f>
        <v>11</v>
      </c>
      <c r="AB457" s="215" t="str">
        <f t="shared" si="37"/>
        <v/>
      </c>
      <c r="AC457" s="215">
        <v>3.44955E-3</v>
      </c>
      <c r="AD457" s="214"/>
      <c r="AE457" s="210">
        <f t="shared" si="4"/>
        <v>0.18282614999999999</v>
      </c>
      <c r="AF457" s="324"/>
      <c r="AG457" s="325"/>
      <c r="AH457" s="304" t="e">
        <v>#DIV/0!</v>
      </c>
      <c r="AI457" s="348"/>
      <c r="AJ457" s="306">
        <f t="shared" si="7"/>
        <v>0</v>
      </c>
      <c r="AK457" s="215">
        <f>IFERROR(VLOOKUP(J457,Аркуш4!O:Q,2,FALSE),0)</f>
        <v>21</v>
      </c>
      <c r="AL457" s="215">
        <f>IFERROR(VLOOKUP(J457,Аркуш4!O:Q,3,FALSE),0)</f>
        <v>5</v>
      </c>
      <c r="AM457" s="349"/>
      <c r="AN457" s="349"/>
      <c r="AO457" s="350"/>
      <c r="AP457" s="351"/>
      <c r="AQ457" s="352"/>
      <c r="AR457" s="215">
        <f>IFERROR(VLOOKUP(J457,Аркуш4!H:M,3,FALSE),0)</f>
        <v>5</v>
      </c>
      <c r="AS457" s="215">
        <f>IFERROR(VLOOKUP(J457,Аркуш4!H:M,4,FALSE),0)</f>
        <v>3</v>
      </c>
      <c r="AT457" s="215">
        <f>IFERROR(VLOOKUP(J457,Аркуш4!H:M,5,FALSE),0)</f>
        <v>6</v>
      </c>
      <c r="AU457" s="215">
        <f t="shared" si="33"/>
        <v>0.12073425</v>
      </c>
      <c r="AV457" s="357">
        <f t="shared" si="9"/>
        <v>3.7945050000000001E-2</v>
      </c>
    </row>
    <row r="458" spans="1:48" ht="46.5" customHeight="1" outlineLevel="1" x14ac:dyDescent="0.2">
      <c r="A458" s="207"/>
      <c r="B458" s="208" t="s">
        <v>2962</v>
      </c>
      <c r="C458" s="211"/>
      <c r="D458" s="209">
        <f>VLOOKUP(J458,Аркуш4!Y:Z,2,FALSE)</f>
        <v>4</v>
      </c>
      <c r="E458" s="210">
        <f t="shared" si="0"/>
        <v>4.3185197999999998</v>
      </c>
      <c r="F458" s="211"/>
      <c r="G458" s="211"/>
      <c r="H458" s="211" t="s">
        <v>2546</v>
      </c>
      <c r="I458" s="211" t="s">
        <v>2963</v>
      </c>
      <c r="J458" s="213">
        <v>170397</v>
      </c>
      <c r="K458" s="213">
        <v>24</v>
      </c>
      <c r="L458" s="353">
        <v>9674</v>
      </c>
      <c r="M458" s="213">
        <v>26384</v>
      </c>
      <c r="N458" s="211"/>
      <c r="O458" s="211" t="s">
        <v>3433</v>
      </c>
      <c r="P458" s="211"/>
      <c r="Q458" s="354">
        <f t="shared" si="1"/>
        <v>0</v>
      </c>
      <c r="R458" s="212">
        <f t="shared" si="2"/>
        <v>0</v>
      </c>
      <c r="S458" s="211"/>
      <c r="T458" s="211"/>
      <c r="U458" s="355"/>
      <c r="V458" s="211">
        <v>0</v>
      </c>
      <c r="W458" s="356"/>
      <c r="X458" s="214" t="s">
        <v>3564</v>
      </c>
      <c r="Y458" s="214" t="s">
        <v>3564</v>
      </c>
      <c r="Z458" s="214"/>
      <c r="AA458" s="215">
        <f>IFERROR(VLOOKUP(J458,Аркуш4!H:M,6,FALSE),0)</f>
        <v>0</v>
      </c>
      <c r="AB458" s="215" t="str">
        <f t="shared" si="37"/>
        <v/>
      </c>
      <c r="AC458" s="215">
        <v>1.0796299499999999</v>
      </c>
      <c r="AD458" s="214"/>
      <c r="AE458" s="210">
        <f t="shared" si="4"/>
        <v>4.3185197999999998</v>
      </c>
      <c r="AF458" s="324"/>
      <c r="AG458" s="325"/>
      <c r="AH458" s="304" t="e">
        <v>#DIV/0!</v>
      </c>
      <c r="AI458" s="348"/>
      <c r="AJ458" s="306">
        <f t="shared" si="7"/>
        <v>0</v>
      </c>
      <c r="AK458" s="215">
        <f>IFERROR(VLOOKUP(J458,Аркуш4!O:Q,2,FALSE),0)</f>
        <v>0</v>
      </c>
      <c r="AL458" s="215">
        <f>IFERROR(VLOOKUP(J458,Аркуш4!O:Q,3,FALSE),0)</f>
        <v>0</v>
      </c>
      <c r="AM458" s="349"/>
      <c r="AN458" s="349"/>
      <c r="AO458" s="350"/>
      <c r="AP458" s="351"/>
      <c r="AQ458" s="352"/>
      <c r="AR458" s="215">
        <f>IFERROR(VLOOKUP(J458,Аркуш4!H:M,3,FALSE),0)</f>
        <v>0</v>
      </c>
      <c r="AS458" s="215">
        <f>IFERROR(VLOOKUP(J458,Аркуш4!H:M,4,FALSE),0)</f>
        <v>0</v>
      </c>
      <c r="AT458" s="215">
        <f>IFERROR(VLOOKUP(J458,Аркуш4!H:M,5,FALSE),0)</f>
        <v>0</v>
      </c>
      <c r="AU458" s="215">
        <f t="shared" si="33"/>
        <v>0</v>
      </c>
      <c r="AV458" s="357">
        <f t="shared" si="9"/>
        <v>0</v>
      </c>
    </row>
    <row r="459" spans="1:48" ht="46.5" customHeight="1" outlineLevel="1" x14ac:dyDescent="0.2">
      <c r="A459" s="207"/>
      <c r="B459" s="208" t="s">
        <v>2964</v>
      </c>
      <c r="C459" s="211"/>
      <c r="D459" s="209">
        <f>VLOOKUP(J459,Аркуш4!Y:Z,2,FALSE)</f>
        <v>9</v>
      </c>
      <c r="E459" s="210">
        <f t="shared" si="0"/>
        <v>6.0290714880000005</v>
      </c>
      <c r="F459" s="211"/>
      <c r="G459" s="211"/>
      <c r="H459" s="211" t="s">
        <v>2546</v>
      </c>
      <c r="I459" s="211" t="s">
        <v>2965</v>
      </c>
      <c r="J459" s="213">
        <v>170400</v>
      </c>
      <c r="K459" s="213">
        <v>15</v>
      </c>
      <c r="L459" s="353">
        <v>4683</v>
      </c>
      <c r="M459" s="213">
        <v>26334</v>
      </c>
      <c r="N459" s="211"/>
      <c r="O459" s="211" t="s">
        <v>3433</v>
      </c>
      <c r="P459" s="211"/>
      <c r="Q459" s="354">
        <f t="shared" si="1"/>
        <v>0</v>
      </c>
      <c r="R459" s="212">
        <f t="shared" si="2"/>
        <v>0</v>
      </c>
      <c r="S459" s="211"/>
      <c r="T459" s="211"/>
      <c r="U459" s="355"/>
      <c r="V459" s="211">
        <v>0</v>
      </c>
      <c r="W459" s="356"/>
      <c r="X459" s="214" t="s">
        <v>3564</v>
      </c>
      <c r="Y459" s="214" t="s">
        <v>3564</v>
      </c>
      <c r="Z459" s="214"/>
      <c r="AA459" s="215">
        <f>IFERROR(VLOOKUP(J459,Аркуш4!H:M,6,FALSE),0)</f>
        <v>1</v>
      </c>
      <c r="AB459" s="215" t="str">
        <f t="shared" si="37"/>
        <v/>
      </c>
      <c r="AC459" s="215">
        <v>0.66989683200000005</v>
      </c>
      <c r="AD459" s="214"/>
      <c r="AE459" s="210">
        <f t="shared" si="4"/>
        <v>6.0290714880000005</v>
      </c>
      <c r="AF459" s="324"/>
      <c r="AG459" s="325"/>
      <c r="AH459" s="304" t="e">
        <v>#DIV/0!</v>
      </c>
      <c r="AI459" s="348"/>
      <c r="AJ459" s="306">
        <f t="shared" si="7"/>
        <v>0</v>
      </c>
      <c r="AK459" s="215">
        <f>IFERROR(VLOOKUP(J459,Аркуш4!O:Q,2,FALSE),0)</f>
        <v>0</v>
      </c>
      <c r="AL459" s="215">
        <f>IFERROR(VLOOKUP(J459,Аркуш4!O:Q,3,FALSE),0)</f>
        <v>0</v>
      </c>
      <c r="AM459" s="349"/>
      <c r="AN459" s="349"/>
      <c r="AO459" s="350"/>
      <c r="AP459" s="351"/>
      <c r="AQ459" s="352"/>
      <c r="AR459" s="215">
        <f>IFERROR(VLOOKUP(J459,Аркуш4!H:M,3,FALSE),0)</f>
        <v>0</v>
      </c>
      <c r="AS459" s="215">
        <f>IFERROR(VLOOKUP(J459,Аркуш4!H:M,4,FALSE),0)</f>
        <v>0</v>
      </c>
      <c r="AT459" s="215">
        <f>IFERROR(VLOOKUP(J459,Аркуш4!H:M,5,FALSE),0)</f>
        <v>0</v>
      </c>
      <c r="AU459" s="215">
        <f t="shared" si="33"/>
        <v>0</v>
      </c>
      <c r="AV459" s="357">
        <f t="shared" si="9"/>
        <v>0.66989683200000005</v>
      </c>
    </row>
    <row r="460" spans="1:48" ht="46.5" customHeight="1" outlineLevel="1" x14ac:dyDescent="0.2">
      <c r="A460" s="207"/>
      <c r="B460" s="208" t="s">
        <v>2966</v>
      </c>
      <c r="C460" s="211"/>
      <c r="D460" s="209">
        <f>VLOOKUP(J460,Аркуш4!Y:Z,2,FALSE)</f>
        <v>11</v>
      </c>
      <c r="E460" s="210">
        <f t="shared" si="0"/>
        <v>8.2110114240000005</v>
      </c>
      <c r="F460" s="211"/>
      <c r="G460" s="211"/>
      <c r="H460" s="211" t="s">
        <v>2538</v>
      </c>
      <c r="I460" s="211" t="s">
        <v>2967</v>
      </c>
      <c r="J460" s="213">
        <v>170401</v>
      </c>
      <c r="K460" s="213">
        <v>33</v>
      </c>
      <c r="L460" s="353">
        <v>11090</v>
      </c>
      <c r="M460" s="213">
        <v>26340</v>
      </c>
      <c r="N460" s="211"/>
      <c r="O460" s="211" t="s">
        <v>3433</v>
      </c>
      <c r="P460" s="211"/>
      <c r="Q460" s="354">
        <f t="shared" si="1"/>
        <v>0</v>
      </c>
      <c r="R460" s="212">
        <f t="shared" si="2"/>
        <v>0</v>
      </c>
      <c r="S460" s="211"/>
      <c r="T460" s="211"/>
      <c r="U460" s="355"/>
      <c r="V460" s="211">
        <v>0</v>
      </c>
      <c r="W460" s="356"/>
      <c r="X460" s="214" t="s">
        <v>3564</v>
      </c>
      <c r="Y460" s="214" t="s">
        <v>3564</v>
      </c>
      <c r="Z460" s="214"/>
      <c r="AA460" s="215">
        <f>IFERROR(VLOOKUP(J460,Аркуш4!H:M,6,FALSE),0)</f>
        <v>5</v>
      </c>
      <c r="AB460" s="215" t="str">
        <f t="shared" si="37"/>
        <v/>
      </c>
      <c r="AC460" s="215">
        <v>0.74645558400000001</v>
      </c>
      <c r="AD460" s="214"/>
      <c r="AE460" s="210">
        <f t="shared" si="4"/>
        <v>8.2110114240000005</v>
      </c>
      <c r="AF460" s="324"/>
      <c r="AG460" s="325"/>
      <c r="AH460" s="304" t="e">
        <v>#DIV/0!</v>
      </c>
      <c r="AI460" s="348"/>
      <c r="AJ460" s="306">
        <f t="shared" si="7"/>
        <v>0</v>
      </c>
      <c r="AK460" s="215">
        <f>IFERROR(VLOOKUP(J460,Аркуш4!O:Q,2,FALSE),0)</f>
        <v>0</v>
      </c>
      <c r="AL460" s="215">
        <f>IFERROR(VLOOKUP(J460,Аркуш4!O:Q,3,FALSE),0)</f>
        <v>0</v>
      </c>
      <c r="AM460" s="349"/>
      <c r="AN460" s="349"/>
      <c r="AO460" s="350"/>
      <c r="AP460" s="351"/>
      <c r="AQ460" s="352"/>
      <c r="AR460" s="215">
        <f>IFERROR(VLOOKUP(J460,Аркуш4!H:M,3,FALSE),0)</f>
        <v>2</v>
      </c>
      <c r="AS460" s="215">
        <f>IFERROR(VLOOKUP(J460,Аркуш4!H:M,4,FALSE),0)</f>
        <v>0</v>
      </c>
      <c r="AT460" s="215">
        <f>IFERROR(VLOOKUP(J460,Аркуш4!H:M,5,FALSE),0)</f>
        <v>2</v>
      </c>
      <c r="AU460" s="215">
        <f t="shared" si="33"/>
        <v>2.985822336</v>
      </c>
      <c r="AV460" s="357">
        <f t="shared" si="9"/>
        <v>3.73227792</v>
      </c>
    </row>
    <row r="461" spans="1:48" ht="46.5" customHeight="1" outlineLevel="1" x14ac:dyDescent="0.2">
      <c r="A461" s="207"/>
      <c r="B461" s="208" t="s">
        <v>2968</v>
      </c>
      <c r="C461" s="211"/>
      <c r="D461" s="209">
        <f>VLOOKUP(J461,Аркуш4!Y:Z,2,FALSE)</f>
        <v>48</v>
      </c>
      <c r="E461" s="210">
        <f t="shared" si="0"/>
        <v>1.7884800000000001</v>
      </c>
      <c r="F461" s="211" t="s">
        <v>2624</v>
      </c>
      <c r="G461" s="211"/>
      <c r="H461" s="211" t="s">
        <v>2538</v>
      </c>
      <c r="I461" s="211" t="s">
        <v>2854</v>
      </c>
      <c r="J461" s="213">
        <v>168645</v>
      </c>
      <c r="K461" s="213">
        <v>45</v>
      </c>
      <c r="L461" s="213">
        <v>206</v>
      </c>
      <c r="M461" s="213">
        <v>29777</v>
      </c>
      <c r="N461" s="211"/>
      <c r="O461" s="211" t="s">
        <v>3433</v>
      </c>
      <c r="P461" s="211"/>
      <c r="Q461" s="354">
        <f t="shared" si="1"/>
        <v>0</v>
      </c>
      <c r="R461" s="212">
        <f t="shared" si="2"/>
        <v>0</v>
      </c>
      <c r="S461" s="211"/>
      <c r="T461" s="211"/>
      <c r="U461" s="355"/>
      <c r="V461" s="211">
        <v>1</v>
      </c>
      <c r="W461" s="356"/>
      <c r="X461" s="214" t="s">
        <v>3564</v>
      </c>
      <c r="Y461" s="214" t="s">
        <v>3564</v>
      </c>
      <c r="Z461" s="214"/>
      <c r="AA461" s="215">
        <f>IFERROR(VLOOKUP(J461,Аркуш4!H:M,6,FALSE),0)</f>
        <v>191</v>
      </c>
      <c r="AB461" s="215" t="str">
        <f t="shared" si="37"/>
        <v/>
      </c>
      <c r="AC461" s="215">
        <v>3.7260000000000001E-2</v>
      </c>
      <c r="AD461" s="214"/>
      <c r="AE461" s="210">
        <f t="shared" si="4"/>
        <v>1.7884800000000001</v>
      </c>
      <c r="AF461" s="324"/>
      <c r="AG461" s="325"/>
      <c r="AH461" s="304" t="e">
        <v>#DIV/0!</v>
      </c>
      <c r="AI461" s="348"/>
      <c r="AJ461" s="306">
        <f t="shared" si="7"/>
        <v>0</v>
      </c>
      <c r="AK461" s="215">
        <f>IFERROR(VLOOKUP(J461,Аркуш4!O:Q,2,FALSE),0)</f>
        <v>1</v>
      </c>
      <c r="AL461" s="215">
        <f>IFERROR(VLOOKUP(J461,Аркуш4!O:Q,3,FALSE),0)</f>
        <v>0</v>
      </c>
      <c r="AM461" s="349"/>
      <c r="AN461" s="349"/>
      <c r="AO461" s="350"/>
      <c r="AP461" s="351"/>
      <c r="AQ461" s="352"/>
      <c r="AR461" s="215">
        <f>IFERROR(VLOOKUP(J461,Аркуш4!H:M,3,FALSE),0)</f>
        <v>8</v>
      </c>
      <c r="AS461" s="215">
        <f>IFERROR(VLOOKUP(J461,Аркуш4!H:M,4,FALSE),0)</f>
        <v>27</v>
      </c>
      <c r="AT461" s="215">
        <f>IFERROR(VLOOKUP(J461,Аркуш4!H:M,5,FALSE),0)</f>
        <v>81</v>
      </c>
      <c r="AU461" s="215">
        <f t="shared" si="33"/>
        <v>4.3594200000000001</v>
      </c>
      <c r="AV461" s="357">
        <f t="shared" si="9"/>
        <v>7.1166600000000004</v>
      </c>
    </row>
    <row r="462" spans="1:48" ht="46.5" customHeight="1" outlineLevel="1" x14ac:dyDescent="0.2">
      <c r="A462" s="207"/>
      <c r="B462" s="208" t="s">
        <v>2969</v>
      </c>
      <c r="C462" s="211"/>
      <c r="D462" s="209">
        <f>VLOOKUP(J462,Аркуш4!Y:Z,2,FALSE)</f>
        <v>1379</v>
      </c>
      <c r="E462" s="210">
        <f t="shared" si="0"/>
        <v>15.191063999999999</v>
      </c>
      <c r="F462" s="211" t="s">
        <v>2624</v>
      </c>
      <c r="G462" s="211"/>
      <c r="H462" s="211" t="s">
        <v>2538</v>
      </c>
      <c r="I462" s="211" t="s">
        <v>2970</v>
      </c>
      <c r="J462" s="213">
        <v>168666</v>
      </c>
      <c r="K462" s="213">
        <v>70</v>
      </c>
      <c r="L462" s="213">
        <v>134</v>
      </c>
      <c r="M462" s="211" t="s">
        <v>2056</v>
      </c>
      <c r="N462" s="211"/>
      <c r="O462" s="211" t="s">
        <v>3433</v>
      </c>
      <c r="P462" s="211" t="s">
        <v>2548</v>
      </c>
      <c r="Q462" s="354">
        <f t="shared" si="1"/>
        <v>0</v>
      </c>
      <c r="R462" s="212">
        <f t="shared" si="2"/>
        <v>0</v>
      </c>
      <c r="S462" s="211"/>
      <c r="T462" s="211"/>
      <c r="U462" s="355"/>
      <c r="V462" s="211">
        <v>1</v>
      </c>
      <c r="W462" s="356"/>
      <c r="X462" s="214" t="s">
        <v>3564</v>
      </c>
      <c r="Y462" s="214" t="s">
        <v>3564</v>
      </c>
      <c r="Z462" s="214"/>
      <c r="AA462" s="215">
        <f>IFERROR(VLOOKUP(J462,Аркуш4!H:M,6,FALSE),0)</f>
        <v>185</v>
      </c>
      <c r="AB462" s="215" t="str">
        <f t="shared" si="37"/>
        <v/>
      </c>
      <c r="AC462" s="215">
        <v>1.1016E-2</v>
      </c>
      <c r="AD462" s="214"/>
      <c r="AE462" s="210">
        <f t="shared" si="4"/>
        <v>15.191063999999999</v>
      </c>
      <c r="AF462" s="324"/>
      <c r="AG462" s="325"/>
      <c r="AH462" s="304" t="e">
        <v>#DIV/0!</v>
      </c>
      <c r="AI462" s="348"/>
      <c r="AJ462" s="306">
        <f t="shared" si="7"/>
        <v>0</v>
      </c>
      <c r="AK462" s="215">
        <f>IFERROR(VLOOKUP(J462,Аркуш4!O:Q,2,FALSE),0)</f>
        <v>1</v>
      </c>
      <c r="AL462" s="215">
        <f>IFERROR(VLOOKUP(J462,Аркуш4!O:Q,3,FALSE),0)</f>
        <v>0</v>
      </c>
      <c r="AM462" s="349"/>
      <c r="AN462" s="349"/>
      <c r="AO462" s="350"/>
      <c r="AP462" s="351"/>
      <c r="AQ462" s="352"/>
      <c r="AR462" s="215">
        <f>IFERROR(VLOOKUP(J462,Аркуш4!H:M,3,FALSE),0)</f>
        <v>12</v>
      </c>
      <c r="AS462" s="215">
        <f>IFERROR(VLOOKUP(J462,Аркуш4!H:M,4,FALSE),0)</f>
        <v>15</v>
      </c>
      <c r="AT462" s="215">
        <f>IFERROR(VLOOKUP(J462,Аркуш4!H:M,5,FALSE),0)</f>
        <v>31</v>
      </c>
      <c r="AU462" s="215">
        <f t="shared" si="33"/>
        <v>0.64994399999999997</v>
      </c>
      <c r="AV462" s="357">
        <f t="shared" si="9"/>
        <v>2.03796</v>
      </c>
    </row>
    <row r="463" spans="1:48" ht="46.5" customHeight="1" outlineLevel="1" x14ac:dyDescent="0.2">
      <c r="A463" s="207"/>
      <c r="B463" s="208" t="s">
        <v>2971</v>
      </c>
      <c r="C463" s="211"/>
      <c r="D463" s="209">
        <f>VLOOKUP(J463,Аркуш4!Y:Z,2,FALSE)</f>
        <v>52</v>
      </c>
      <c r="E463" s="210">
        <f t="shared" si="0"/>
        <v>2.4470160000000001</v>
      </c>
      <c r="F463" s="211"/>
      <c r="G463" s="211"/>
      <c r="H463" s="211" t="s">
        <v>2538</v>
      </c>
      <c r="I463" s="211" t="s">
        <v>2972</v>
      </c>
      <c r="J463" s="213">
        <v>168705</v>
      </c>
      <c r="K463" s="213">
        <v>12</v>
      </c>
      <c r="L463" s="213">
        <v>236</v>
      </c>
      <c r="M463" s="216">
        <v>58336</v>
      </c>
      <c r="N463" s="211"/>
      <c r="O463" s="211" t="s">
        <v>3433</v>
      </c>
      <c r="P463" s="211" t="s">
        <v>2548</v>
      </c>
      <c r="Q463" s="354">
        <f t="shared" si="1"/>
        <v>0</v>
      </c>
      <c r="R463" s="212">
        <f t="shared" si="2"/>
        <v>0</v>
      </c>
      <c r="S463" s="211"/>
      <c r="T463" s="211"/>
      <c r="U463" s="355"/>
      <c r="V463" s="211">
        <v>0</v>
      </c>
      <c r="W463" s="356"/>
      <c r="X463" s="214" t="s">
        <v>3564</v>
      </c>
      <c r="Y463" s="214" t="s">
        <v>3564</v>
      </c>
      <c r="Z463" s="214"/>
      <c r="AA463" s="215">
        <f>IFERROR(VLOOKUP(J463,Аркуш4!H:M,6,FALSE),0)</f>
        <v>5</v>
      </c>
      <c r="AB463" s="215" t="str">
        <f t="shared" si="37"/>
        <v/>
      </c>
      <c r="AC463" s="215">
        <v>4.7058000000000003E-2</v>
      </c>
      <c r="AD463" s="214"/>
      <c r="AE463" s="210">
        <f t="shared" si="4"/>
        <v>2.4470160000000001</v>
      </c>
      <c r="AF463" s="324"/>
      <c r="AG463" s="325"/>
      <c r="AH463" s="304" t="e">
        <v>#DIV/0!</v>
      </c>
      <c r="AI463" s="348"/>
      <c r="AJ463" s="306">
        <f t="shared" si="7"/>
        <v>0</v>
      </c>
      <c r="AK463" s="215">
        <f>IFERROR(VLOOKUP(J463,Аркуш4!O:Q,2,FALSE),0)</f>
        <v>0</v>
      </c>
      <c r="AL463" s="215">
        <f>IFERROR(VLOOKUP(J463,Аркуш4!O:Q,3,FALSE),0)</f>
        <v>0</v>
      </c>
      <c r="AM463" s="349"/>
      <c r="AN463" s="349"/>
      <c r="AO463" s="350"/>
      <c r="AP463" s="351"/>
      <c r="AQ463" s="352"/>
      <c r="AR463" s="215">
        <f>IFERROR(VLOOKUP(J463,Аркуш4!H:M,3,FALSE),0)</f>
        <v>1</v>
      </c>
      <c r="AS463" s="215">
        <f>IFERROR(VLOOKUP(J463,Аркуш4!H:M,4,FALSE),0)</f>
        <v>0</v>
      </c>
      <c r="AT463" s="215">
        <f>IFERROR(VLOOKUP(J463,Аркуш4!H:M,5,FALSE),0)</f>
        <v>7</v>
      </c>
      <c r="AU463" s="215">
        <f t="shared" si="33"/>
        <v>0.37646400000000002</v>
      </c>
      <c r="AV463" s="357">
        <f t="shared" si="9"/>
        <v>0.23529</v>
      </c>
    </row>
    <row r="464" spans="1:48" ht="46.5" customHeight="1" outlineLevel="1" x14ac:dyDescent="0.2">
      <c r="A464" s="207"/>
      <c r="B464" s="208" t="s">
        <v>2973</v>
      </c>
      <c r="C464" s="211"/>
      <c r="D464" s="209">
        <f>VLOOKUP(J464,Аркуш4!Y:Z,2,FALSE)</f>
        <v>8192</v>
      </c>
      <c r="E464" s="210">
        <f t="shared" si="0"/>
        <v>1.441792</v>
      </c>
      <c r="F464" s="211" t="s">
        <v>2624</v>
      </c>
      <c r="G464" s="211"/>
      <c r="H464" s="211" t="s">
        <v>2538</v>
      </c>
      <c r="I464" s="211" t="s">
        <v>2974</v>
      </c>
      <c r="J464" s="213">
        <v>168841</v>
      </c>
      <c r="K464" s="213">
        <v>355</v>
      </c>
      <c r="L464" s="213">
        <v>46</v>
      </c>
      <c r="M464" s="213">
        <v>59631</v>
      </c>
      <c r="N464" s="211"/>
      <c r="O464" s="211" t="s">
        <v>3433</v>
      </c>
      <c r="P464" s="211"/>
      <c r="Q464" s="354">
        <f t="shared" si="1"/>
        <v>0</v>
      </c>
      <c r="R464" s="212">
        <f t="shared" si="2"/>
        <v>0</v>
      </c>
      <c r="S464" s="211"/>
      <c r="T464" s="211"/>
      <c r="U464" s="355"/>
      <c r="V464" s="211">
        <v>89</v>
      </c>
      <c r="W464" s="356"/>
      <c r="X464" s="214" t="s">
        <v>3564</v>
      </c>
      <c r="Y464" s="214" t="s">
        <v>3564</v>
      </c>
      <c r="Z464" s="214"/>
      <c r="AA464" s="215">
        <f>IFERROR(VLOOKUP(J464,Аркуш4!H:M,6,FALSE),0)</f>
        <v>347</v>
      </c>
      <c r="AB464" s="215" t="str">
        <f t="shared" si="37"/>
        <v/>
      </c>
      <c r="AC464" s="215">
        <v>1.76E-4</v>
      </c>
      <c r="AD464" s="214"/>
      <c r="AE464" s="210">
        <f t="shared" si="4"/>
        <v>1.441792</v>
      </c>
      <c r="AF464" s="324"/>
      <c r="AG464" s="325"/>
      <c r="AH464" s="304" t="e">
        <v>#DIV/0!</v>
      </c>
      <c r="AI464" s="348"/>
      <c r="AJ464" s="306">
        <f t="shared" si="7"/>
        <v>0</v>
      </c>
      <c r="AK464" s="215">
        <f>IFERROR(VLOOKUP(J464,Аркуш4!O:Q,2,FALSE),0)</f>
        <v>46</v>
      </c>
      <c r="AL464" s="215">
        <f>IFERROR(VLOOKUP(J464,Аркуш4!O:Q,3,FALSE),0)</f>
        <v>46</v>
      </c>
      <c r="AM464" s="349"/>
      <c r="AN464" s="349"/>
      <c r="AO464" s="350"/>
      <c r="AP464" s="351"/>
      <c r="AQ464" s="352"/>
      <c r="AR464" s="215">
        <f>IFERROR(VLOOKUP(J464,Аркуш4!H:M,3,FALSE),0)</f>
        <v>237</v>
      </c>
      <c r="AS464" s="215">
        <f>IFERROR(VLOOKUP(J464,Аркуш4!H:M,4,FALSE),0)</f>
        <v>33</v>
      </c>
      <c r="AT464" s="215">
        <f>IFERROR(VLOOKUP(J464,Аркуш4!H:M,5,FALSE),0)</f>
        <v>91</v>
      </c>
      <c r="AU464" s="215">
        <f t="shared" si="33"/>
        <v>7.1632000000000001E-2</v>
      </c>
      <c r="AV464" s="357">
        <f t="shared" si="9"/>
        <v>6.1072000000000001E-2</v>
      </c>
    </row>
    <row r="465" spans="1:48" ht="46.5" customHeight="1" outlineLevel="1" x14ac:dyDescent="0.2">
      <c r="A465" s="207"/>
      <c r="B465" s="208" t="s">
        <v>2975</v>
      </c>
      <c r="C465" s="211"/>
      <c r="D465" s="209">
        <f>VLOOKUP(J465,Аркуш4!Y:Z,2,FALSE)</f>
        <v>13</v>
      </c>
      <c r="E465" s="210">
        <f t="shared" si="0"/>
        <v>0</v>
      </c>
      <c r="F465" s="211"/>
      <c r="G465" s="211"/>
      <c r="H465" s="211" t="s">
        <v>2546</v>
      </c>
      <c r="I465" s="211" t="s">
        <v>2635</v>
      </c>
      <c r="J465" s="213">
        <v>168904</v>
      </c>
      <c r="K465" s="213">
        <v>33</v>
      </c>
      <c r="L465" s="213">
        <v>640</v>
      </c>
      <c r="M465" s="216">
        <v>57268</v>
      </c>
      <c r="N465" s="211"/>
      <c r="O465" s="211" t="s">
        <v>3433</v>
      </c>
      <c r="P465" s="211"/>
      <c r="Q465" s="354">
        <f t="shared" si="1"/>
        <v>0</v>
      </c>
      <c r="R465" s="212">
        <f t="shared" si="2"/>
        <v>0</v>
      </c>
      <c r="S465" s="211"/>
      <c r="T465" s="211"/>
      <c r="U465" s="355"/>
      <c r="V465" s="211">
        <v>1</v>
      </c>
      <c r="W465" s="356"/>
      <c r="X465" s="214" t="s">
        <v>3564</v>
      </c>
      <c r="Y465" s="214" t="s">
        <v>3564</v>
      </c>
      <c r="Z465" s="214"/>
      <c r="AA465" s="215">
        <f>IFERROR(VLOOKUP(J465,Аркуш4!H:M,6,FALSE),0)</f>
        <v>0</v>
      </c>
      <c r="AB465" s="215" t="str">
        <f t="shared" si="37"/>
        <v/>
      </c>
      <c r="AC465" s="215"/>
      <c r="AD465" s="214"/>
      <c r="AE465" s="210">
        <f t="shared" si="4"/>
        <v>0</v>
      </c>
      <c r="AF465" s="324"/>
      <c r="AG465" s="325"/>
      <c r="AH465" s="304" t="e">
        <v>#DIV/0!</v>
      </c>
      <c r="AI465" s="348"/>
      <c r="AJ465" s="306">
        <f t="shared" si="7"/>
        <v>0</v>
      </c>
      <c r="AK465" s="215">
        <f>IFERROR(VLOOKUP(J465,Аркуш4!O:Q,2,FALSE),0)</f>
        <v>0</v>
      </c>
      <c r="AL465" s="215">
        <f>IFERROR(VLOOKUP(J465,Аркуш4!O:Q,3,FALSE),0)</f>
        <v>1</v>
      </c>
      <c r="AM465" s="349"/>
      <c r="AN465" s="349"/>
      <c r="AO465" s="350"/>
      <c r="AP465" s="351"/>
      <c r="AQ465" s="352"/>
      <c r="AR465" s="215">
        <f>IFERROR(VLOOKUP(J465,Аркуш4!H:M,3,FALSE),0)</f>
        <v>0</v>
      </c>
      <c r="AS465" s="215">
        <f>IFERROR(VLOOKUP(J465,Аркуш4!H:M,4,FALSE),0)</f>
        <v>0</v>
      </c>
      <c r="AT465" s="215">
        <f>IFERROR(VLOOKUP(J465,Аркуш4!H:M,5,FALSE),0)</f>
        <v>0</v>
      </c>
      <c r="AU465" s="215">
        <f t="shared" si="33"/>
        <v>0</v>
      </c>
      <c r="AV465" s="357">
        <f t="shared" si="9"/>
        <v>0</v>
      </c>
    </row>
    <row r="466" spans="1:48" ht="46.5" customHeight="1" outlineLevel="1" x14ac:dyDescent="0.2">
      <c r="A466" s="207"/>
      <c r="B466" s="208" t="s">
        <v>2976</v>
      </c>
      <c r="C466" s="211"/>
      <c r="D466" s="209">
        <f>VLOOKUP(J466,Аркуш4!Y:Z,2,FALSE)</f>
        <v>43</v>
      </c>
      <c r="E466" s="210">
        <f t="shared" si="0"/>
        <v>4.0527499999999999E-3</v>
      </c>
      <c r="F466" s="211" t="s">
        <v>2624</v>
      </c>
      <c r="G466" s="211"/>
      <c r="H466" s="211" t="s">
        <v>2538</v>
      </c>
      <c r="I466" s="211" t="s">
        <v>2977</v>
      </c>
      <c r="J466" s="213">
        <v>168535</v>
      </c>
      <c r="K466" s="213">
        <v>240</v>
      </c>
      <c r="L466" s="213">
        <v>52</v>
      </c>
      <c r="M466" s="244">
        <v>559</v>
      </c>
      <c r="N466" s="211"/>
      <c r="O466" s="211" t="s">
        <v>3433</v>
      </c>
      <c r="P466" s="211"/>
      <c r="Q466" s="354">
        <f t="shared" si="1"/>
        <v>0</v>
      </c>
      <c r="R466" s="212">
        <f t="shared" si="2"/>
        <v>0</v>
      </c>
      <c r="S466" s="211"/>
      <c r="T466" s="211"/>
      <c r="U466" s="355"/>
      <c r="V466" s="211">
        <v>18</v>
      </c>
      <c r="W466" s="356"/>
      <c r="X466" s="214" t="s">
        <v>3564</v>
      </c>
      <c r="Y466" s="214" t="s">
        <v>3564</v>
      </c>
      <c r="Z466" s="214"/>
      <c r="AA466" s="215">
        <f>IFERROR(VLOOKUP(J466,Аркуш4!H:M,6,FALSE),0)</f>
        <v>21</v>
      </c>
      <c r="AB466" s="215" t="str">
        <f t="shared" si="37"/>
        <v/>
      </c>
      <c r="AC466" s="215">
        <v>9.4250000000000001E-5</v>
      </c>
      <c r="AD466" s="214"/>
      <c r="AE466" s="210">
        <f t="shared" si="4"/>
        <v>4.0527499999999999E-3</v>
      </c>
      <c r="AF466" s="324"/>
      <c r="AG466" s="325"/>
      <c r="AH466" s="304" t="e">
        <v>#DIV/0!</v>
      </c>
      <c r="AI466" s="348"/>
      <c r="AJ466" s="306">
        <f t="shared" si="7"/>
        <v>0</v>
      </c>
      <c r="AK466" s="215">
        <f>IFERROR(VLOOKUP(J466,Аркуш4!O:Q,2,FALSE),0)</f>
        <v>16</v>
      </c>
      <c r="AL466" s="215">
        <f>IFERROR(VLOOKUP(J466,Аркуш4!O:Q,3,FALSE),0)</f>
        <v>3</v>
      </c>
      <c r="AM466" s="349"/>
      <c r="AN466" s="349"/>
      <c r="AO466" s="350"/>
      <c r="AP466" s="351"/>
      <c r="AQ466" s="352"/>
      <c r="AR466" s="215">
        <f>IFERROR(VLOOKUP(J466,Аркуш4!H:M,3,FALSE),0)</f>
        <v>16</v>
      </c>
      <c r="AS466" s="215">
        <f>IFERROR(VLOOKUP(J466,Аркуш4!H:M,4,FALSE),0)</f>
        <v>0</v>
      </c>
      <c r="AT466" s="215">
        <f>IFERROR(VLOOKUP(J466,Аркуш4!H:M,5,FALSE),0)</f>
        <v>6</v>
      </c>
      <c r="AU466" s="215">
        <f t="shared" si="33"/>
        <v>3.5815E-3</v>
      </c>
      <c r="AV466" s="357">
        <f t="shared" si="9"/>
        <v>1.9792500000000001E-3</v>
      </c>
    </row>
    <row r="467" spans="1:48" ht="46.5" customHeight="1" outlineLevel="1" x14ac:dyDescent="0.2">
      <c r="A467" s="207"/>
      <c r="B467" s="208" t="s">
        <v>2978</v>
      </c>
      <c r="C467" s="211"/>
      <c r="D467" s="209">
        <f>VLOOKUP(J467,Аркуш4!Y:Z,2,FALSE)</f>
        <v>11</v>
      </c>
      <c r="E467" s="210">
        <f t="shared" si="0"/>
        <v>0.13101275000000001</v>
      </c>
      <c r="F467" s="211"/>
      <c r="G467" s="211"/>
      <c r="H467" s="211" t="s">
        <v>2538</v>
      </c>
      <c r="I467" s="211" t="s">
        <v>2587</v>
      </c>
      <c r="J467" s="213">
        <v>168551</v>
      </c>
      <c r="K467" s="213">
        <v>9</v>
      </c>
      <c r="L467" s="213">
        <v>24</v>
      </c>
      <c r="M467" s="245">
        <v>56283</v>
      </c>
      <c r="N467" s="211"/>
      <c r="O467" s="211" t="s">
        <v>3433</v>
      </c>
      <c r="P467" s="211"/>
      <c r="Q467" s="354">
        <f t="shared" si="1"/>
        <v>0</v>
      </c>
      <c r="R467" s="212">
        <f t="shared" si="2"/>
        <v>0</v>
      </c>
      <c r="S467" s="211"/>
      <c r="T467" s="211"/>
      <c r="U467" s="355"/>
      <c r="V467" s="211">
        <v>0</v>
      </c>
      <c r="W467" s="356"/>
      <c r="X467" s="214" t="s">
        <v>3564</v>
      </c>
      <c r="Y467" s="214" t="s">
        <v>3564</v>
      </c>
      <c r="Z467" s="214"/>
      <c r="AA467" s="215">
        <f>IFERROR(VLOOKUP(J467,Аркуш4!H:M,6,FALSE),0)</f>
        <v>5</v>
      </c>
      <c r="AB467" s="215" t="str">
        <f t="shared" si="37"/>
        <v/>
      </c>
      <c r="AC467" s="215">
        <v>1.1910250000000001E-2</v>
      </c>
      <c r="AD467" s="214"/>
      <c r="AE467" s="210">
        <f t="shared" si="4"/>
        <v>0.13101275000000001</v>
      </c>
      <c r="AF467" s="324"/>
      <c r="AG467" s="325"/>
      <c r="AH467" s="304" t="e">
        <v>#DIV/0!</v>
      </c>
      <c r="AI467" s="348"/>
      <c r="AJ467" s="306">
        <f t="shared" si="7"/>
        <v>0</v>
      </c>
      <c r="AK467" s="215">
        <f>IFERROR(VLOOKUP(J467,Аркуш4!O:Q,2,FALSE),0)</f>
        <v>0</v>
      </c>
      <c r="AL467" s="215">
        <f>IFERROR(VLOOKUP(J467,Аркуш4!O:Q,3,FALSE),0)</f>
        <v>0</v>
      </c>
      <c r="AM467" s="349"/>
      <c r="AN467" s="349"/>
      <c r="AO467" s="350"/>
      <c r="AP467" s="351"/>
      <c r="AQ467" s="352"/>
      <c r="AR467" s="215">
        <f>IFERROR(VLOOKUP(J467,Аркуш4!H:M,3,FALSE),0)</f>
        <v>0</v>
      </c>
      <c r="AS467" s="215">
        <f>IFERROR(VLOOKUP(J467,Аркуш4!H:M,4,FALSE),0)</f>
        <v>1</v>
      </c>
      <c r="AT467" s="215">
        <f>IFERROR(VLOOKUP(J467,Аркуш4!H:M,5,FALSE),0)</f>
        <v>1</v>
      </c>
      <c r="AU467" s="215">
        <f t="shared" si="33"/>
        <v>2.3820500000000001E-2</v>
      </c>
      <c r="AV467" s="357">
        <f t="shared" si="9"/>
        <v>5.955125E-2</v>
      </c>
    </row>
    <row r="468" spans="1:48" ht="46.5" customHeight="1" outlineLevel="1" x14ac:dyDescent="0.2">
      <c r="A468" s="207"/>
      <c r="B468" s="208" t="s">
        <v>2979</v>
      </c>
      <c r="C468" s="211"/>
      <c r="D468" s="209">
        <f>VLOOKUP(J468,Аркуш4!Y:Z,2,FALSE)</f>
        <v>31</v>
      </c>
      <c r="E468" s="210">
        <f t="shared" si="0"/>
        <v>0</v>
      </c>
      <c r="F468" s="211"/>
      <c r="G468" s="211"/>
      <c r="H468" s="211" t="s">
        <v>2538</v>
      </c>
      <c r="I468" s="211" t="s">
        <v>2980</v>
      </c>
      <c r="J468" s="213">
        <v>168971</v>
      </c>
      <c r="K468" s="213">
        <v>203</v>
      </c>
      <c r="L468" s="213">
        <v>119</v>
      </c>
      <c r="M468" s="246">
        <v>44669</v>
      </c>
      <c r="N468" s="211"/>
      <c r="O468" s="211" t="s">
        <v>3433</v>
      </c>
      <c r="P468" s="211"/>
      <c r="Q468" s="354">
        <f t="shared" si="1"/>
        <v>0</v>
      </c>
      <c r="R468" s="212">
        <f t="shared" si="2"/>
        <v>0</v>
      </c>
      <c r="S468" s="211"/>
      <c r="T468" s="211"/>
      <c r="U468" s="355"/>
      <c r="V468" s="211">
        <v>3</v>
      </c>
      <c r="W468" s="356"/>
      <c r="X468" s="214" t="s">
        <v>3564</v>
      </c>
      <c r="Y468" s="214" t="s">
        <v>3564</v>
      </c>
      <c r="Z468" s="214"/>
      <c r="AA468" s="215">
        <f>IFERROR(VLOOKUP(J468,Аркуш4!H:M,6,FALSE),0)</f>
        <v>3</v>
      </c>
      <c r="AB468" s="215" t="str">
        <f t="shared" si="37"/>
        <v/>
      </c>
      <c r="AC468" s="215"/>
      <c r="AD468" s="214"/>
      <c r="AE468" s="210">
        <f t="shared" si="4"/>
        <v>0</v>
      </c>
      <c r="AF468" s="324"/>
      <c r="AG468" s="325"/>
      <c r="AH468" s="304" t="e">
        <v>#DIV/0!</v>
      </c>
      <c r="AI468" s="348"/>
      <c r="AJ468" s="306">
        <f t="shared" si="7"/>
        <v>0</v>
      </c>
      <c r="AK468" s="215">
        <f>IFERROR(VLOOKUP(J468,Аркуш4!O:Q,2,FALSE),0)</f>
        <v>0</v>
      </c>
      <c r="AL468" s="215">
        <f>IFERROR(VLOOKUP(J468,Аркуш4!O:Q,3,FALSE),0)</f>
        <v>4</v>
      </c>
      <c r="AM468" s="349"/>
      <c r="AN468" s="349"/>
      <c r="AO468" s="350"/>
      <c r="AP468" s="351"/>
      <c r="AQ468" s="352"/>
      <c r="AR468" s="215">
        <f>IFERROR(VLOOKUP(J468,Аркуш4!H:M,3,FALSE),0)</f>
        <v>2</v>
      </c>
      <c r="AS468" s="215">
        <f>IFERROR(VLOOKUP(J468,Аркуш4!H:M,4,FALSE),0)</f>
        <v>1</v>
      </c>
      <c r="AT468" s="215">
        <f>IFERROR(VLOOKUP(J468,Аркуш4!H:M,5,FALSE),0)</f>
        <v>0</v>
      </c>
      <c r="AU468" s="215">
        <f t="shared" si="33"/>
        <v>0</v>
      </c>
      <c r="AV468" s="357">
        <f t="shared" si="9"/>
        <v>0</v>
      </c>
    </row>
    <row r="469" spans="1:48" ht="46.5" customHeight="1" outlineLevel="1" x14ac:dyDescent="0.2">
      <c r="A469" s="207"/>
      <c r="B469" s="208" t="s">
        <v>2981</v>
      </c>
      <c r="C469" s="211"/>
      <c r="D469" s="209">
        <f>VLOOKUP(J469,Аркуш4!Y:Z,2,FALSE)</f>
        <v>143</v>
      </c>
      <c r="E469" s="210">
        <f t="shared" si="0"/>
        <v>7.13856</v>
      </c>
      <c r="F469" s="211" t="s">
        <v>2624</v>
      </c>
      <c r="G469" s="211" t="s">
        <v>3855</v>
      </c>
      <c r="H469" s="211" t="s">
        <v>2538</v>
      </c>
      <c r="I469" s="211" t="s">
        <v>2982</v>
      </c>
      <c r="J469" s="213">
        <v>169009</v>
      </c>
      <c r="K469" s="213">
        <v>34</v>
      </c>
      <c r="L469" s="353">
        <v>2516</v>
      </c>
      <c r="M469" s="213">
        <v>26666</v>
      </c>
      <c r="N469" s="211"/>
      <c r="O469" s="211" t="s">
        <v>3433</v>
      </c>
      <c r="P469" s="211"/>
      <c r="Q469" s="354">
        <f t="shared" si="1"/>
        <v>0</v>
      </c>
      <c r="R469" s="212">
        <f t="shared" si="2"/>
        <v>0</v>
      </c>
      <c r="S469" s="211"/>
      <c r="T469" s="211"/>
      <c r="U469" s="355"/>
      <c r="V469" s="211">
        <v>5</v>
      </c>
      <c r="W469" s="356"/>
      <c r="X469" s="214" t="s">
        <v>3564</v>
      </c>
      <c r="Y469" s="214" t="s">
        <v>3564</v>
      </c>
      <c r="Z469" s="214"/>
      <c r="AA469" s="215">
        <f>IFERROR(VLOOKUP(J469,Аркуш4!H:M,6,FALSE),0)</f>
        <v>27</v>
      </c>
      <c r="AB469" s="215" t="str">
        <f t="shared" si="37"/>
        <v/>
      </c>
      <c r="AC469" s="215">
        <v>4.9919999999999999E-2</v>
      </c>
      <c r="AD469" s="214"/>
      <c r="AE469" s="210">
        <f t="shared" si="4"/>
        <v>7.13856</v>
      </c>
      <c r="AF469" s="324"/>
      <c r="AG469" s="325"/>
      <c r="AH469" s="304" t="e">
        <v>#DIV/0!</v>
      </c>
      <c r="AI469" s="348"/>
      <c r="AJ469" s="306">
        <f t="shared" si="7"/>
        <v>0</v>
      </c>
      <c r="AK469" s="215">
        <f>IFERROR(VLOOKUP(J469,Аркуш4!O:Q,2,FALSE),0)</f>
        <v>1</v>
      </c>
      <c r="AL469" s="215">
        <f>IFERROR(VLOOKUP(J469,Аркуш4!O:Q,3,FALSE),0)</f>
        <v>4</v>
      </c>
      <c r="AM469" s="349"/>
      <c r="AN469" s="349"/>
      <c r="AO469" s="350"/>
      <c r="AP469" s="351"/>
      <c r="AQ469" s="352"/>
      <c r="AR469" s="215">
        <f>IFERROR(VLOOKUP(J469,Аркуш4!H:M,3,FALSE),0)</f>
        <v>11</v>
      </c>
      <c r="AS469" s="215">
        <f>IFERROR(VLOOKUP(J469,Аркуш4!H:M,4,FALSE),0)</f>
        <v>7</v>
      </c>
      <c r="AT469" s="215">
        <f>IFERROR(VLOOKUP(J469,Аркуш4!H:M,5,FALSE),0)</f>
        <v>18</v>
      </c>
      <c r="AU469" s="215">
        <f t="shared" si="33"/>
        <v>1.84704</v>
      </c>
      <c r="AV469" s="357">
        <f t="shared" si="9"/>
        <v>1.3478399999999999</v>
      </c>
    </row>
    <row r="470" spans="1:48" ht="46.5" customHeight="1" outlineLevel="1" x14ac:dyDescent="0.2">
      <c r="A470" s="207"/>
      <c r="B470" s="208" t="s">
        <v>2983</v>
      </c>
      <c r="C470" s="211"/>
      <c r="D470" s="209">
        <f>VLOOKUP(J470,Аркуш4!Y:Z,2,FALSE)</f>
        <v>19</v>
      </c>
      <c r="E470" s="210">
        <f t="shared" si="0"/>
        <v>0.143127</v>
      </c>
      <c r="F470" s="211"/>
      <c r="G470" s="211"/>
      <c r="H470" s="211" t="s">
        <v>2538</v>
      </c>
      <c r="I470" s="211" t="s">
        <v>2984</v>
      </c>
      <c r="J470" s="213">
        <v>169010</v>
      </c>
      <c r="K470" s="213">
        <v>-30</v>
      </c>
      <c r="L470" s="213">
        <v>-110</v>
      </c>
      <c r="M470" s="213">
        <v>58761</v>
      </c>
      <c r="N470" s="211"/>
      <c r="O470" s="211" t="s">
        <v>3433</v>
      </c>
      <c r="P470" s="211"/>
      <c r="Q470" s="354">
        <f t="shared" si="1"/>
        <v>0</v>
      </c>
      <c r="R470" s="212">
        <f t="shared" si="2"/>
        <v>0</v>
      </c>
      <c r="S470" s="211"/>
      <c r="T470" s="211"/>
      <c r="U470" s="355"/>
      <c r="V470" s="211">
        <v>1</v>
      </c>
      <c r="W470" s="356"/>
      <c r="X470" s="214" t="s">
        <v>3564</v>
      </c>
      <c r="Y470" s="214" t="s">
        <v>3564</v>
      </c>
      <c r="Z470" s="214"/>
      <c r="AA470" s="215">
        <f>IFERROR(VLOOKUP(J470,Аркуш4!H:M,6,FALSE),0)</f>
        <v>2</v>
      </c>
      <c r="AB470" s="215" t="str">
        <f t="shared" si="37"/>
        <v/>
      </c>
      <c r="AC470" s="215">
        <v>7.5329999999999998E-3</v>
      </c>
      <c r="AD470" s="214"/>
      <c r="AE470" s="210">
        <f t="shared" si="4"/>
        <v>0.143127</v>
      </c>
      <c r="AF470" s="324"/>
      <c r="AG470" s="325"/>
      <c r="AH470" s="304" t="e">
        <v>#DIV/0!</v>
      </c>
      <c r="AI470" s="348"/>
      <c r="AJ470" s="306">
        <f t="shared" si="7"/>
        <v>0</v>
      </c>
      <c r="AK470" s="215">
        <f>IFERROR(VLOOKUP(J470,Аркуш4!O:Q,2,FALSE),0)</f>
        <v>1</v>
      </c>
      <c r="AL470" s="215">
        <f>IFERROR(VLOOKUP(J470,Аркуш4!O:Q,3,FALSE),0)</f>
        <v>0</v>
      </c>
      <c r="AM470" s="349"/>
      <c r="AN470" s="349"/>
      <c r="AO470" s="350"/>
      <c r="AP470" s="351"/>
      <c r="AQ470" s="352"/>
      <c r="AR470" s="215">
        <f>IFERROR(VLOOKUP(J470,Аркуш4!H:M,3,FALSE),0)</f>
        <v>1</v>
      </c>
      <c r="AS470" s="215">
        <f>IFERROR(VLOOKUP(J470,Аркуш4!H:M,4,FALSE),0)</f>
        <v>1</v>
      </c>
      <c r="AT470" s="215">
        <f>IFERROR(VLOOKUP(J470,Аркуш4!H:M,5,FALSE),0)</f>
        <v>0</v>
      </c>
      <c r="AU470" s="215">
        <f t="shared" si="33"/>
        <v>2.2599000000000001E-2</v>
      </c>
      <c r="AV470" s="357">
        <f t="shared" si="9"/>
        <v>1.5066E-2</v>
      </c>
    </row>
    <row r="471" spans="1:48" ht="46.5" customHeight="1" outlineLevel="1" x14ac:dyDescent="0.2">
      <c r="A471" s="207"/>
      <c r="B471" s="208" t="s">
        <v>2985</v>
      </c>
      <c r="C471" s="211"/>
      <c r="D471" s="209">
        <f>VLOOKUP(J471,Аркуш4!Y:Z,2,FALSE)</f>
        <v>16</v>
      </c>
      <c r="E471" s="210">
        <f t="shared" si="0"/>
        <v>0.77832000000000001</v>
      </c>
      <c r="F471" s="211"/>
      <c r="G471" s="211"/>
      <c r="H471" s="211" t="s">
        <v>2538</v>
      </c>
      <c r="I471" s="211" t="s">
        <v>2986</v>
      </c>
      <c r="J471" s="213">
        <v>169018</v>
      </c>
      <c r="K471" s="213">
        <v>32</v>
      </c>
      <c r="L471" s="213">
        <v>462</v>
      </c>
      <c r="M471" s="213">
        <v>28065</v>
      </c>
      <c r="N471" s="211"/>
      <c r="O471" s="211" t="s">
        <v>3433</v>
      </c>
      <c r="P471" s="211" t="s">
        <v>2548</v>
      </c>
      <c r="Q471" s="354">
        <f t="shared" si="1"/>
        <v>0</v>
      </c>
      <c r="R471" s="212">
        <f t="shared" si="2"/>
        <v>0</v>
      </c>
      <c r="S471" s="211"/>
      <c r="T471" s="211"/>
      <c r="U471" s="355"/>
      <c r="V471" s="211">
        <v>0</v>
      </c>
      <c r="W471" s="356"/>
      <c r="X471" s="214" t="s">
        <v>3564</v>
      </c>
      <c r="Y471" s="214" t="s">
        <v>3564</v>
      </c>
      <c r="Z471" s="214"/>
      <c r="AA471" s="215">
        <f>IFERROR(VLOOKUP(J471,Аркуш4!H:M,6,FALSE),0)</f>
        <v>21</v>
      </c>
      <c r="AB471" s="215" t="str">
        <f t="shared" si="37"/>
        <v/>
      </c>
      <c r="AC471" s="215">
        <v>4.8645000000000001E-2</v>
      </c>
      <c r="AD471" s="214"/>
      <c r="AE471" s="210">
        <f t="shared" si="4"/>
        <v>0.77832000000000001</v>
      </c>
      <c r="AF471" s="324"/>
      <c r="AG471" s="325"/>
      <c r="AH471" s="304" t="e">
        <v>#DIV/0!</v>
      </c>
      <c r="AI471" s="348"/>
      <c r="AJ471" s="306">
        <f t="shared" si="7"/>
        <v>0</v>
      </c>
      <c r="AK471" s="215">
        <f>IFERROR(VLOOKUP(J471,Аркуш4!O:Q,2,FALSE),0)</f>
        <v>0</v>
      </c>
      <c r="AL471" s="215">
        <f>IFERROR(VLOOKUP(J471,Аркуш4!O:Q,3,FALSE),0)</f>
        <v>0</v>
      </c>
      <c r="AM471" s="349"/>
      <c r="AN471" s="349"/>
      <c r="AO471" s="350"/>
      <c r="AP471" s="351"/>
      <c r="AQ471" s="352"/>
      <c r="AR471" s="215">
        <f>IFERROR(VLOOKUP(J471,Аркуш4!H:M,3,FALSE),0)</f>
        <v>1</v>
      </c>
      <c r="AS471" s="215">
        <f>IFERROR(VLOOKUP(J471,Аркуш4!H:M,4,FALSE),0)</f>
        <v>0</v>
      </c>
      <c r="AT471" s="215">
        <f>IFERROR(VLOOKUP(J471,Аркуш4!H:M,5,FALSE),0)</f>
        <v>2</v>
      </c>
      <c r="AU471" s="215">
        <f t="shared" si="33"/>
        <v>0.14593500000000001</v>
      </c>
      <c r="AV471" s="357">
        <f t="shared" si="9"/>
        <v>1.0215449999999999</v>
      </c>
    </row>
    <row r="472" spans="1:48" ht="46.5" customHeight="1" outlineLevel="1" x14ac:dyDescent="0.2">
      <c r="A472" s="207"/>
      <c r="B472" s="208" t="s">
        <v>2987</v>
      </c>
      <c r="C472" s="211"/>
      <c r="D472" s="209">
        <f>VLOOKUP(J472,Аркуш4!Y:Z,2,FALSE)</f>
        <v>7</v>
      </c>
      <c r="E472" s="210">
        <f t="shared" si="0"/>
        <v>0</v>
      </c>
      <c r="F472" s="211"/>
      <c r="G472" s="211"/>
      <c r="H472" s="211" t="s">
        <v>2538</v>
      </c>
      <c r="I472" s="211" t="s">
        <v>2988</v>
      </c>
      <c r="J472" s="213">
        <v>168977</v>
      </c>
      <c r="K472" s="213">
        <v>37</v>
      </c>
      <c r="L472" s="213">
        <v>62</v>
      </c>
      <c r="M472" s="213">
        <v>58752</v>
      </c>
      <c r="N472" s="213">
        <v>1</v>
      </c>
      <c r="O472" s="211" t="s">
        <v>3433</v>
      </c>
      <c r="P472" s="211"/>
      <c r="Q472" s="354">
        <f t="shared" si="1"/>
        <v>0</v>
      </c>
      <c r="R472" s="212">
        <f t="shared" si="2"/>
        <v>0</v>
      </c>
      <c r="S472" s="211"/>
      <c r="T472" s="211"/>
      <c r="U472" s="355"/>
      <c r="V472" s="211">
        <v>0</v>
      </c>
      <c r="W472" s="356"/>
      <c r="X472" s="214" t="s">
        <v>3564</v>
      </c>
      <c r="Y472" s="214" t="s">
        <v>3564</v>
      </c>
      <c r="Z472" s="214"/>
      <c r="AA472" s="215">
        <f>IFERROR(VLOOKUP(J472,Аркуш4!H:M,6,FALSE),0)</f>
        <v>0</v>
      </c>
      <c r="AB472" s="215" t="str">
        <f t="shared" si="37"/>
        <v/>
      </c>
      <c r="AC472" s="215"/>
      <c r="AD472" s="214"/>
      <c r="AE472" s="210">
        <f t="shared" si="4"/>
        <v>0</v>
      </c>
      <c r="AF472" s="324"/>
      <c r="AG472" s="325"/>
      <c r="AH472" s="304" t="e">
        <v>#DIV/0!</v>
      </c>
      <c r="AI472" s="348"/>
      <c r="AJ472" s="306">
        <f t="shared" si="7"/>
        <v>0</v>
      </c>
      <c r="AK472" s="215">
        <f>IFERROR(VLOOKUP(J472,Аркуш4!O:Q,2,FALSE),0)</f>
        <v>0</v>
      </c>
      <c r="AL472" s="215">
        <f>IFERROR(VLOOKUP(J472,Аркуш4!O:Q,3,FALSE),0)</f>
        <v>0</v>
      </c>
      <c r="AM472" s="349"/>
      <c r="AN472" s="349"/>
      <c r="AO472" s="350"/>
      <c r="AP472" s="351"/>
      <c r="AQ472" s="352"/>
      <c r="AR472" s="215">
        <f>IFERROR(VLOOKUP(J472,Аркуш4!H:M,3,FALSE),0)</f>
        <v>0</v>
      </c>
      <c r="AS472" s="215">
        <f>IFERROR(VLOOKUP(J472,Аркуш4!H:M,4,FALSE),0)</f>
        <v>0</v>
      </c>
      <c r="AT472" s="215">
        <f>IFERROR(VLOOKUP(J472,Аркуш4!H:M,5,FALSE),0)</f>
        <v>0</v>
      </c>
      <c r="AU472" s="215">
        <f t="shared" si="33"/>
        <v>0</v>
      </c>
      <c r="AV472" s="357">
        <f t="shared" si="9"/>
        <v>0</v>
      </c>
    </row>
    <row r="473" spans="1:48" ht="46.5" customHeight="1" outlineLevel="1" x14ac:dyDescent="0.2">
      <c r="A473" s="207"/>
      <c r="B473" s="208" t="s">
        <v>2989</v>
      </c>
      <c r="C473" s="211"/>
      <c r="D473" s="209">
        <f>VLOOKUP(J473,Аркуш4!Y:Z,2,FALSE)</f>
        <v>5</v>
      </c>
      <c r="E473" s="210">
        <f t="shared" si="0"/>
        <v>7.3800000000000004E-2</v>
      </c>
      <c r="F473" s="211"/>
      <c r="G473" s="211"/>
      <c r="H473" s="211" t="s">
        <v>2538</v>
      </c>
      <c r="I473" s="211" t="s">
        <v>2606</v>
      </c>
      <c r="J473" s="213">
        <v>168985</v>
      </c>
      <c r="K473" s="213">
        <v>-29</v>
      </c>
      <c r="L473" s="213">
        <v>-164</v>
      </c>
      <c r="M473" s="213">
        <v>56897</v>
      </c>
      <c r="N473" s="211"/>
      <c r="O473" s="211" t="s">
        <v>3433</v>
      </c>
      <c r="P473" s="211"/>
      <c r="Q473" s="354">
        <f t="shared" si="1"/>
        <v>0</v>
      </c>
      <c r="R473" s="212">
        <f t="shared" si="2"/>
        <v>0</v>
      </c>
      <c r="S473" s="211"/>
      <c r="T473" s="211"/>
      <c r="U473" s="355"/>
      <c r="V473" s="211">
        <v>0</v>
      </c>
      <c r="W473" s="356"/>
      <c r="X473" s="214" t="s">
        <v>3564</v>
      </c>
      <c r="Y473" s="214" t="s">
        <v>3564</v>
      </c>
      <c r="Z473" s="214"/>
      <c r="AA473" s="215">
        <f>IFERROR(VLOOKUP(J473,Аркуш4!H:M,6,FALSE),0)</f>
        <v>2</v>
      </c>
      <c r="AB473" s="215" t="str">
        <f t="shared" si="37"/>
        <v/>
      </c>
      <c r="AC473" s="215">
        <v>1.4760000000000001E-2</v>
      </c>
      <c r="AD473" s="214"/>
      <c r="AE473" s="210">
        <f t="shared" si="4"/>
        <v>7.3800000000000004E-2</v>
      </c>
      <c r="AF473" s="324"/>
      <c r="AG473" s="325"/>
      <c r="AH473" s="304" t="e">
        <v>#DIV/0!</v>
      </c>
      <c r="AI473" s="348"/>
      <c r="AJ473" s="306">
        <f t="shared" si="7"/>
        <v>0</v>
      </c>
      <c r="AK473" s="215">
        <f>IFERROR(VLOOKUP(J473,Аркуш4!O:Q,2,FALSE),0)</f>
        <v>0</v>
      </c>
      <c r="AL473" s="215">
        <f>IFERROR(VLOOKUP(J473,Аркуш4!O:Q,3,FALSE),0)</f>
        <v>0</v>
      </c>
      <c r="AM473" s="349"/>
      <c r="AN473" s="349"/>
      <c r="AO473" s="350"/>
      <c r="AP473" s="351"/>
      <c r="AQ473" s="352"/>
      <c r="AR473" s="215">
        <f>IFERROR(VLOOKUP(J473,Аркуш4!H:M,3,FALSE),0)</f>
        <v>0</v>
      </c>
      <c r="AS473" s="215">
        <f>IFERROR(VLOOKUP(J473,Аркуш4!H:M,4,FALSE),0)</f>
        <v>0</v>
      </c>
      <c r="AT473" s="215">
        <f>IFERROR(VLOOKUP(J473,Аркуш4!H:M,5,FALSE),0)</f>
        <v>1</v>
      </c>
      <c r="AU473" s="215">
        <f t="shared" si="33"/>
        <v>1.4760000000000001E-2</v>
      </c>
      <c r="AV473" s="357">
        <f t="shared" si="9"/>
        <v>2.9520000000000001E-2</v>
      </c>
    </row>
    <row r="474" spans="1:48" ht="46.5" customHeight="1" outlineLevel="1" x14ac:dyDescent="0.2">
      <c r="A474" s="207"/>
      <c r="B474" s="208" t="s">
        <v>2990</v>
      </c>
      <c r="C474" s="211"/>
      <c r="D474" s="209">
        <f>VLOOKUP(J474,Аркуш4!Y:Z,2,FALSE)</f>
        <v>73</v>
      </c>
      <c r="E474" s="210">
        <f t="shared" si="0"/>
        <v>0.46428000000000003</v>
      </c>
      <c r="F474" s="211" t="s">
        <v>2624</v>
      </c>
      <c r="G474" s="211"/>
      <c r="H474" s="211" t="s">
        <v>2538</v>
      </c>
      <c r="I474" s="211" t="s">
        <v>2991</v>
      </c>
      <c r="J474" s="213">
        <v>168988</v>
      </c>
      <c r="K474" s="213">
        <v>42</v>
      </c>
      <c r="L474" s="213">
        <v>159</v>
      </c>
      <c r="M474" s="213">
        <v>57558</v>
      </c>
      <c r="N474" s="211"/>
      <c r="O474" s="211" t="s">
        <v>3433</v>
      </c>
      <c r="P474" s="211"/>
      <c r="Q474" s="354">
        <f t="shared" si="1"/>
        <v>0</v>
      </c>
      <c r="R474" s="212">
        <f t="shared" si="2"/>
        <v>0</v>
      </c>
      <c r="S474" s="211"/>
      <c r="T474" s="211"/>
      <c r="U474" s="355"/>
      <c r="V474" s="211">
        <v>1</v>
      </c>
      <c r="W474" s="356"/>
      <c r="X474" s="214" t="s">
        <v>3564</v>
      </c>
      <c r="Y474" s="214" t="s">
        <v>3564</v>
      </c>
      <c r="Z474" s="214"/>
      <c r="AA474" s="215">
        <f>IFERROR(VLOOKUP(J474,Аркуш4!H:M,6,FALSE),0)</f>
        <v>28</v>
      </c>
      <c r="AB474" s="215" t="str">
        <f t="shared" si="37"/>
        <v/>
      </c>
      <c r="AC474" s="215">
        <v>6.3600000000000002E-3</v>
      </c>
      <c r="AD474" s="214"/>
      <c r="AE474" s="210">
        <f t="shared" si="4"/>
        <v>0.46428000000000003</v>
      </c>
      <c r="AF474" s="324"/>
      <c r="AG474" s="325"/>
      <c r="AH474" s="304" t="e">
        <v>#DIV/0!</v>
      </c>
      <c r="AI474" s="348"/>
      <c r="AJ474" s="306">
        <f t="shared" si="7"/>
        <v>0</v>
      </c>
      <c r="AK474" s="215">
        <f>IFERROR(VLOOKUP(J474,Аркуш4!O:Q,2,FALSE),0)</f>
        <v>1</v>
      </c>
      <c r="AL474" s="215">
        <f>IFERROR(VLOOKUP(J474,Аркуш4!O:Q,3,FALSE),0)</f>
        <v>0</v>
      </c>
      <c r="AM474" s="349"/>
      <c r="AN474" s="349"/>
      <c r="AO474" s="350"/>
      <c r="AP474" s="351"/>
      <c r="AQ474" s="352"/>
      <c r="AR474" s="215">
        <f>IFERROR(VLOOKUP(J474,Аркуш4!H:M,3,FALSE),0)</f>
        <v>2</v>
      </c>
      <c r="AS474" s="215">
        <f>IFERROR(VLOOKUP(J474,Аркуш4!H:M,4,FALSE),0)</f>
        <v>4</v>
      </c>
      <c r="AT474" s="215">
        <f>IFERROR(VLOOKUP(J474,Аркуш4!H:M,5,FALSE),0)</f>
        <v>18</v>
      </c>
      <c r="AU474" s="215">
        <f t="shared" si="33"/>
        <v>0.159</v>
      </c>
      <c r="AV474" s="357">
        <f t="shared" si="9"/>
        <v>0.17808000000000002</v>
      </c>
    </row>
    <row r="475" spans="1:48" ht="46.5" customHeight="1" outlineLevel="1" x14ac:dyDescent="0.2">
      <c r="A475" s="207"/>
      <c r="B475" s="208" t="s">
        <v>2992</v>
      </c>
      <c r="C475" s="211"/>
      <c r="D475" s="209">
        <f>VLOOKUP(J475,Аркуш4!Y:Z,2,FALSE)</f>
        <v>82</v>
      </c>
      <c r="E475" s="210">
        <f t="shared" si="0"/>
        <v>0.13283999999999999</v>
      </c>
      <c r="F475" s="211"/>
      <c r="G475" s="211"/>
      <c r="H475" s="211" t="s">
        <v>2538</v>
      </c>
      <c r="I475" s="211" t="s">
        <v>2993</v>
      </c>
      <c r="J475" s="213">
        <v>168989</v>
      </c>
      <c r="K475" s="213">
        <v>28</v>
      </c>
      <c r="L475" s="213">
        <v>55</v>
      </c>
      <c r="M475" s="213">
        <v>56263</v>
      </c>
      <c r="N475" s="211"/>
      <c r="O475" s="211" t="s">
        <v>3433</v>
      </c>
      <c r="P475" s="211"/>
      <c r="Q475" s="354">
        <f t="shared" si="1"/>
        <v>0</v>
      </c>
      <c r="R475" s="212">
        <f t="shared" si="2"/>
        <v>0</v>
      </c>
      <c r="S475" s="211"/>
      <c r="T475" s="211"/>
      <c r="U475" s="355"/>
      <c r="V475" s="211">
        <v>1</v>
      </c>
      <c r="W475" s="356"/>
      <c r="X475" s="214" t="s">
        <v>3564</v>
      </c>
      <c r="Y475" s="214" t="s">
        <v>3564</v>
      </c>
      <c r="Z475" s="214"/>
      <c r="AA475" s="215">
        <f>IFERROR(VLOOKUP(J475,Аркуш4!H:M,6,FALSE),0)</f>
        <v>11</v>
      </c>
      <c r="AB475" s="215" t="str">
        <f t="shared" si="37"/>
        <v/>
      </c>
      <c r="AC475" s="215">
        <v>1.6199999999999999E-3</v>
      </c>
      <c r="AD475" s="214"/>
      <c r="AE475" s="210">
        <f t="shared" si="4"/>
        <v>0.13283999999999999</v>
      </c>
      <c r="AF475" s="324"/>
      <c r="AG475" s="325"/>
      <c r="AH475" s="304" t="e">
        <v>#DIV/0!</v>
      </c>
      <c r="AI475" s="348"/>
      <c r="AJ475" s="306">
        <f t="shared" si="7"/>
        <v>0</v>
      </c>
      <c r="AK475" s="215">
        <f>IFERROR(VLOOKUP(J475,Аркуш4!O:Q,2,FALSE),0)</f>
        <v>0</v>
      </c>
      <c r="AL475" s="215">
        <f>IFERROR(VLOOKUP(J475,Аркуш4!O:Q,3,FALSE),0)</f>
        <v>1</v>
      </c>
      <c r="AM475" s="349"/>
      <c r="AN475" s="349"/>
      <c r="AO475" s="350"/>
      <c r="AP475" s="351"/>
      <c r="AQ475" s="352"/>
      <c r="AR475" s="215">
        <f>IFERROR(VLOOKUP(J475,Аркуш4!H:M,3,FALSE),0)</f>
        <v>1</v>
      </c>
      <c r="AS475" s="215">
        <f>IFERROR(VLOOKUP(J475,Аркуш4!H:M,4,FALSE),0)</f>
        <v>7</v>
      </c>
      <c r="AT475" s="215">
        <f>IFERROR(VLOOKUP(J475,Аркуш4!H:M,5,FALSE),0)</f>
        <v>2</v>
      </c>
      <c r="AU475" s="215">
        <f t="shared" si="33"/>
        <v>1.6199999999999999E-2</v>
      </c>
      <c r="AV475" s="357">
        <f t="shared" si="9"/>
        <v>1.7819999999999999E-2</v>
      </c>
    </row>
    <row r="476" spans="1:48" ht="46.5" customHeight="1" outlineLevel="1" x14ac:dyDescent="0.2">
      <c r="A476" s="207"/>
      <c r="B476" s="208" t="s">
        <v>2994</v>
      </c>
      <c r="C476" s="211"/>
      <c r="D476" s="209">
        <f>VLOOKUP(J476,Аркуш4!Y:Z,2,FALSE)</f>
        <v>27</v>
      </c>
      <c r="E476" s="210">
        <f t="shared" si="0"/>
        <v>0</v>
      </c>
      <c r="F476" s="211"/>
      <c r="G476" s="211"/>
      <c r="H476" s="211" t="s">
        <v>2538</v>
      </c>
      <c r="I476" s="211" t="s">
        <v>2995</v>
      </c>
      <c r="J476" s="213">
        <v>168996</v>
      </c>
      <c r="K476" s="213">
        <v>50</v>
      </c>
      <c r="L476" s="213">
        <v>715</v>
      </c>
      <c r="M476" s="213">
        <v>57149</v>
      </c>
      <c r="N476" s="211"/>
      <c r="O476" s="211" t="s">
        <v>3433</v>
      </c>
      <c r="P476" s="211"/>
      <c r="Q476" s="354">
        <f t="shared" si="1"/>
        <v>0</v>
      </c>
      <c r="R476" s="212">
        <f t="shared" si="2"/>
        <v>0</v>
      </c>
      <c r="S476" s="211"/>
      <c r="T476" s="211"/>
      <c r="U476" s="355"/>
      <c r="V476" s="211">
        <v>1</v>
      </c>
      <c r="W476" s="356"/>
      <c r="X476" s="214" t="s">
        <v>3564</v>
      </c>
      <c r="Y476" s="214" t="s">
        <v>3564</v>
      </c>
      <c r="Z476" s="214"/>
      <c r="AA476" s="215">
        <f>IFERROR(VLOOKUP(J476,Аркуш4!H:M,6,FALSE),0)</f>
        <v>12</v>
      </c>
      <c r="AB476" s="215" t="str">
        <f t="shared" si="37"/>
        <v/>
      </c>
      <c r="AC476" s="215"/>
      <c r="AD476" s="214"/>
      <c r="AE476" s="210">
        <f t="shared" si="4"/>
        <v>0</v>
      </c>
      <c r="AF476" s="324"/>
      <c r="AG476" s="325"/>
      <c r="AH476" s="304" t="e">
        <v>#DIV/0!</v>
      </c>
      <c r="AI476" s="348"/>
      <c r="AJ476" s="306">
        <f t="shared" si="7"/>
        <v>0</v>
      </c>
      <c r="AK476" s="215">
        <f>IFERROR(VLOOKUP(J476,Аркуш4!O:Q,2,FALSE),0)</f>
        <v>0</v>
      </c>
      <c r="AL476" s="215">
        <f>IFERROR(VLOOKUP(J476,Аркуш4!O:Q,3,FALSE),0)</f>
        <v>1</v>
      </c>
      <c r="AM476" s="349"/>
      <c r="AN476" s="349"/>
      <c r="AO476" s="350"/>
      <c r="AP476" s="351"/>
      <c r="AQ476" s="352"/>
      <c r="AR476" s="215">
        <f>IFERROR(VLOOKUP(J476,Аркуш4!H:M,3,FALSE),0)</f>
        <v>4</v>
      </c>
      <c r="AS476" s="215">
        <f>IFERROR(VLOOKUP(J476,Аркуш4!H:M,4,FALSE),0)</f>
        <v>1</v>
      </c>
      <c r="AT476" s="215">
        <f>IFERROR(VLOOKUP(J476,Аркуш4!H:M,5,FALSE),0)</f>
        <v>4</v>
      </c>
      <c r="AU476" s="215">
        <f t="shared" si="33"/>
        <v>0</v>
      </c>
      <c r="AV476" s="357">
        <f t="shared" si="9"/>
        <v>0</v>
      </c>
    </row>
    <row r="477" spans="1:48" ht="46.5" customHeight="1" outlineLevel="1" x14ac:dyDescent="0.2">
      <c r="A477" s="207"/>
      <c r="B477" s="208" t="s">
        <v>2996</v>
      </c>
      <c r="C477" s="211"/>
      <c r="D477" s="209">
        <f>VLOOKUP(J477,Аркуш4!Y:Z,2,FALSE)</f>
        <v>7</v>
      </c>
      <c r="E477" s="210">
        <f t="shared" si="0"/>
        <v>1.8620000000000001E-2</v>
      </c>
      <c r="F477" s="211" t="s">
        <v>2624</v>
      </c>
      <c r="G477" s="211"/>
      <c r="H477" s="211" t="s">
        <v>2538</v>
      </c>
      <c r="I477" s="211" t="s">
        <v>2550</v>
      </c>
      <c r="J477" s="213">
        <v>169000</v>
      </c>
      <c r="K477" s="213">
        <v>54</v>
      </c>
      <c r="L477" s="213">
        <v>127</v>
      </c>
      <c r="M477" s="213">
        <v>58535</v>
      </c>
      <c r="N477" s="211"/>
      <c r="O477" s="211" t="s">
        <v>3433</v>
      </c>
      <c r="P477" s="211"/>
      <c r="Q477" s="354">
        <f t="shared" si="1"/>
        <v>0</v>
      </c>
      <c r="R477" s="212">
        <f t="shared" si="2"/>
        <v>0</v>
      </c>
      <c r="S477" s="211"/>
      <c r="T477" s="211"/>
      <c r="U477" s="355"/>
      <c r="V477" s="211">
        <v>0</v>
      </c>
      <c r="W477" s="356"/>
      <c r="X477" s="214" t="s">
        <v>3564</v>
      </c>
      <c r="Y477" s="214" t="s">
        <v>3564</v>
      </c>
      <c r="Z477" s="214"/>
      <c r="AA477" s="215">
        <f>IFERROR(VLOOKUP(J477,Аркуш4!H:M,6,FALSE),0)</f>
        <v>4</v>
      </c>
      <c r="AB477" s="215" t="str">
        <f t="shared" si="37"/>
        <v/>
      </c>
      <c r="AC477" s="215">
        <v>2.66E-3</v>
      </c>
      <c r="AD477" s="214"/>
      <c r="AE477" s="210">
        <f t="shared" si="4"/>
        <v>1.8620000000000001E-2</v>
      </c>
      <c r="AF477" s="324"/>
      <c r="AG477" s="325"/>
      <c r="AH477" s="304" t="e">
        <v>#DIV/0!</v>
      </c>
      <c r="AI477" s="348"/>
      <c r="AJ477" s="306">
        <f t="shared" si="7"/>
        <v>0</v>
      </c>
      <c r="AK477" s="215">
        <f>IFERROR(VLOOKUP(J477,Аркуш4!O:Q,2,FALSE),0)</f>
        <v>0</v>
      </c>
      <c r="AL477" s="215">
        <f>IFERROR(VLOOKUP(J477,Аркуш4!O:Q,3,FALSE),0)</f>
        <v>0</v>
      </c>
      <c r="AM477" s="349"/>
      <c r="AN477" s="349"/>
      <c r="AO477" s="350"/>
      <c r="AP477" s="351"/>
      <c r="AQ477" s="352"/>
      <c r="AR477" s="215">
        <f>IFERROR(VLOOKUP(J477,Аркуш4!H:M,3,FALSE),0)</f>
        <v>0</v>
      </c>
      <c r="AS477" s="215">
        <f>IFERROR(VLOOKUP(J477,Аркуш4!H:M,4,FALSE),0)</f>
        <v>0</v>
      </c>
      <c r="AT477" s="215">
        <f>IFERROR(VLOOKUP(J477,Аркуш4!H:M,5,FALSE),0)</f>
        <v>0</v>
      </c>
      <c r="AU477" s="215">
        <f t="shared" si="33"/>
        <v>0</v>
      </c>
      <c r="AV477" s="357">
        <f t="shared" si="9"/>
        <v>1.064E-2</v>
      </c>
    </row>
    <row r="478" spans="1:48" ht="46.5" customHeight="1" outlineLevel="1" x14ac:dyDescent="0.2">
      <c r="A478" s="207"/>
      <c r="B478" s="208" t="s">
        <v>2997</v>
      </c>
      <c r="C478" s="211"/>
      <c r="D478" s="209">
        <f>VLOOKUP(J478,Аркуш4!Y:Z,2,FALSE)</f>
        <v>1933</v>
      </c>
      <c r="E478" s="210">
        <f t="shared" si="0"/>
        <v>74.304520000000011</v>
      </c>
      <c r="F478" s="211" t="s">
        <v>2624</v>
      </c>
      <c r="G478" s="211"/>
      <c r="H478" s="211" t="s">
        <v>2538</v>
      </c>
      <c r="I478" s="211" t="s">
        <v>2998</v>
      </c>
      <c r="J478" s="213">
        <v>166498</v>
      </c>
      <c r="K478" s="213">
        <v>41</v>
      </c>
      <c r="L478" s="213">
        <v>490</v>
      </c>
      <c r="M478" s="213">
        <v>28604</v>
      </c>
      <c r="N478" s="211"/>
      <c r="O478" s="211" t="s">
        <v>3433</v>
      </c>
      <c r="P478" s="211" t="s">
        <v>2548</v>
      </c>
      <c r="Q478" s="354">
        <f t="shared" si="1"/>
        <v>0</v>
      </c>
      <c r="R478" s="212">
        <f t="shared" si="2"/>
        <v>0</v>
      </c>
      <c r="S478" s="211"/>
      <c r="T478" s="211"/>
      <c r="U478" s="355"/>
      <c r="V478" s="211">
        <v>10</v>
      </c>
      <c r="W478" s="356"/>
      <c r="X478" s="214" t="s">
        <v>3564</v>
      </c>
      <c r="Y478" s="214" t="s">
        <v>3564</v>
      </c>
      <c r="Z478" s="214"/>
      <c r="AA478" s="215">
        <f>IFERROR(VLOOKUP(J478,Аркуш4!H:M,6,FALSE),0)</f>
        <v>424</v>
      </c>
      <c r="AB478" s="215" t="str">
        <f t="shared" si="37"/>
        <v/>
      </c>
      <c r="AC478" s="215">
        <v>3.8440000000000002E-2</v>
      </c>
      <c r="AD478" s="214"/>
      <c r="AE478" s="210">
        <f t="shared" si="4"/>
        <v>74.304520000000011</v>
      </c>
      <c r="AF478" s="324"/>
      <c r="AG478" s="325"/>
      <c r="AH478" s="304" t="e">
        <v>#DIV/0!</v>
      </c>
      <c r="AI478" s="348"/>
      <c r="AJ478" s="306">
        <f t="shared" si="7"/>
        <v>0</v>
      </c>
      <c r="AK478" s="215">
        <f>IFERROR(VLOOKUP(J478,Аркуш4!O:Q,2,FALSE),0)</f>
        <v>4</v>
      </c>
      <c r="AL478" s="215">
        <f>IFERROR(VLOOKUP(J478,Аркуш4!O:Q,3,FALSE),0)</f>
        <v>6</v>
      </c>
      <c r="AM478" s="349"/>
      <c r="AN478" s="349"/>
      <c r="AO478" s="350"/>
      <c r="AP478" s="351"/>
      <c r="AQ478" s="352"/>
      <c r="AR478" s="215">
        <f>IFERROR(VLOOKUP(J478,Аркуш4!H:M,3,FALSE),0)</f>
        <v>66</v>
      </c>
      <c r="AS478" s="215">
        <f>IFERROR(VLOOKUP(J478,Аркуш4!H:M,4,FALSE),0)</f>
        <v>25</v>
      </c>
      <c r="AT478" s="215">
        <f>IFERROR(VLOOKUP(J478,Аркуш4!H:M,5,FALSE),0)</f>
        <v>102</v>
      </c>
      <c r="AU478" s="215">
        <f t="shared" si="33"/>
        <v>7.5726800000000001</v>
      </c>
      <c r="AV478" s="357">
        <f t="shared" si="9"/>
        <v>16.298560000000002</v>
      </c>
    </row>
    <row r="479" spans="1:48" ht="46.5" customHeight="1" outlineLevel="1" x14ac:dyDescent="0.2">
      <c r="A479" s="207"/>
      <c r="B479" s="208" t="s">
        <v>2999</v>
      </c>
      <c r="C479" s="211"/>
      <c r="D479" s="209">
        <f>VLOOKUP(J479,Аркуш4!Y:Z,2,FALSE)</f>
        <v>47</v>
      </c>
      <c r="E479" s="210">
        <f t="shared" si="0"/>
        <v>0.25692549999999997</v>
      </c>
      <c r="F479" s="211"/>
      <c r="G479" s="211"/>
      <c r="H479" s="211" t="s">
        <v>2538</v>
      </c>
      <c r="I479" s="211"/>
      <c r="J479" s="213">
        <v>166536</v>
      </c>
      <c r="K479" s="213">
        <v>40</v>
      </c>
      <c r="L479" s="213">
        <v>79</v>
      </c>
      <c r="M479" s="211" t="s">
        <v>1974</v>
      </c>
      <c r="N479" s="211"/>
      <c r="O479" s="211" t="s">
        <v>3433</v>
      </c>
      <c r="P479" s="211"/>
      <c r="Q479" s="354">
        <f t="shared" si="1"/>
        <v>0</v>
      </c>
      <c r="R479" s="212">
        <f t="shared" si="2"/>
        <v>0</v>
      </c>
      <c r="S479" s="211"/>
      <c r="T479" s="211"/>
      <c r="U479" s="355"/>
      <c r="V479" s="211">
        <v>0</v>
      </c>
      <c r="W479" s="356"/>
      <c r="X479" s="214" t="s">
        <v>3564</v>
      </c>
      <c r="Y479" s="214" t="s">
        <v>3564</v>
      </c>
      <c r="Z479" s="214"/>
      <c r="AA479" s="215">
        <f>IFERROR(VLOOKUP(J479,Аркуш4!H:M,6,FALSE),0)</f>
        <v>33</v>
      </c>
      <c r="AB479" s="215" t="str">
        <f t="shared" si="37"/>
        <v/>
      </c>
      <c r="AC479" s="215">
        <v>5.4665E-3</v>
      </c>
      <c r="AD479" s="214"/>
      <c r="AE479" s="210">
        <f t="shared" si="4"/>
        <v>0.25692549999999997</v>
      </c>
      <c r="AF479" s="324"/>
      <c r="AG479" s="325"/>
      <c r="AH479" s="304" t="e">
        <v>#DIV/0!</v>
      </c>
      <c r="AI479" s="348"/>
      <c r="AJ479" s="306">
        <f t="shared" si="7"/>
        <v>0</v>
      </c>
      <c r="AK479" s="215">
        <f>IFERROR(VLOOKUP(J479,Аркуш4!O:Q,2,FALSE),0)</f>
        <v>0</v>
      </c>
      <c r="AL479" s="215">
        <f>IFERROR(VLOOKUP(J479,Аркуш4!O:Q,3,FALSE),0)</f>
        <v>0</v>
      </c>
      <c r="AM479" s="349"/>
      <c r="AN479" s="349"/>
      <c r="AO479" s="350"/>
      <c r="AP479" s="351"/>
      <c r="AQ479" s="352"/>
      <c r="AR479" s="215">
        <f>IFERROR(VLOOKUP(J479,Аркуш4!H:M,3,FALSE),0)</f>
        <v>3</v>
      </c>
      <c r="AS479" s="215">
        <f>IFERROR(VLOOKUP(J479,Аркуш4!H:M,4,FALSE),0)</f>
        <v>0</v>
      </c>
      <c r="AT479" s="215">
        <f>IFERROR(VLOOKUP(J479,Аркуш4!H:M,5,FALSE),0)</f>
        <v>9</v>
      </c>
      <c r="AU479" s="215">
        <f t="shared" si="33"/>
        <v>6.5598000000000004E-2</v>
      </c>
      <c r="AV479" s="357">
        <f t="shared" si="9"/>
        <v>0.18039450000000001</v>
      </c>
    </row>
    <row r="480" spans="1:48" ht="46.5" customHeight="1" outlineLevel="1" x14ac:dyDescent="0.2">
      <c r="A480" s="207"/>
      <c r="B480" s="208" t="s">
        <v>3000</v>
      </c>
      <c r="C480" s="211"/>
      <c r="D480" s="209">
        <f>VLOOKUP(J480,Аркуш4!Y:Z,2,FALSE)</f>
        <v>57</v>
      </c>
      <c r="E480" s="210">
        <f t="shared" si="0"/>
        <v>2.5974900000000001</v>
      </c>
      <c r="F480" s="211" t="s">
        <v>2624</v>
      </c>
      <c r="G480" s="211"/>
      <c r="H480" s="211" t="s">
        <v>2538</v>
      </c>
      <c r="I480" s="211" t="s">
        <v>3001</v>
      </c>
      <c r="J480" s="213">
        <v>166468</v>
      </c>
      <c r="K480" s="213">
        <v>62</v>
      </c>
      <c r="L480" s="353">
        <v>1250</v>
      </c>
      <c r="M480" s="213">
        <v>58292</v>
      </c>
      <c r="N480" s="211"/>
      <c r="O480" s="211" t="s">
        <v>3433</v>
      </c>
      <c r="P480" s="211"/>
      <c r="Q480" s="354">
        <f t="shared" si="1"/>
        <v>0</v>
      </c>
      <c r="R480" s="212">
        <f t="shared" si="2"/>
        <v>0</v>
      </c>
      <c r="S480" s="211"/>
      <c r="T480" s="211"/>
      <c r="U480" s="355"/>
      <c r="V480" s="211">
        <v>2</v>
      </c>
      <c r="W480" s="356"/>
      <c r="X480" s="214" t="s">
        <v>3564</v>
      </c>
      <c r="Y480" s="214" t="s">
        <v>3564</v>
      </c>
      <c r="Z480" s="214"/>
      <c r="AA480" s="215">
        <f>IFERROR(VLOOKUP(J480,Аркуш4!H:M,6,FALSE),0)</f>
        <v>18</v>
      </c>
      <c r="AB480" s="215" t="str">
        <f t="shared" si="37"/>
        <v/>
      </c>
      <c r="AC480" s="215">
        <v>4.5569999999999999E-2</v>
      </c>
      <c r="AD480" s="214"/>
      <c r="AE480" s="210">
        <f t="shared" si="4"/>
        <v>2.5974900000000001</v>
      </c>
      <c r="AF480" s="324"/>
      <c r="AG480" s="325"/>
      <c r="AH480" s="304" t="e">
        <v>#DIV/0!</v>
      </c>
      <c r="AI480" s="348"/>
      <c r="AJ480" s="306">
        <f t="shared" si="7"/>
        <v>0</v>
      </c>
      <c r="AK480" s="215">
        <f>IFERROR(VLOOKUP(J480,Аркуш4!O:Q,2,FALSE),0)</f>
        <v>1</v>
      </c>
      <c r="AL480" s="215">
        <f>IFERROR(VLOOKUP(J480,Аркуш4!O:Q,3,FALSE),0)</f>
        <v>2</v>
      </c>
      <c r="AM480" s="349"/>
      <c r="AN480" s="349"/>
      <c r="AO480" s="350"/>
      <c r="AP480" s="351"/>
      <c r="AQ480" s="352"/>
      <c r="AR480" s="215">
        <f>IFERROR(VLOOKUP(J480,Аркуш4!H:M,3,FALSE),0)</f>
        <v>5</v>
      </c>
      <c r="AS480" s="215">
        <f>IFERROR(VLOOKUP(J480,Аркуш4!H:M,4,FALSE),0)</f>
        <v>3</v>
      </c>
      <c r="AT480" s="215">
        <f>IFERROR(VLOOKUP(J480,Аркуш4!H:M,5,FALSE),0)</f>
        <v>12</v>
      </c>
      <c r="AU480" s="215">
        <f t="shared" si="33"/>
        <v>0.95696999999999999</v>
      </c>
      <c r="AV480" s="357">
        <f t="shared" si="9"/>
        <v>0.82025999999999999</v>
      </c>
    </row>
    <row r="481" spans="1:48" ht="46.5" customHeight="1" outlineLevel="1" x14ac:dyDescent="0.2">
      <c r="A481" s="207"/>
      <c r="B481" s="208" t="s">
        <v>3002</v>
      </c>
      <c r="C481" s="211"/>
      <c r="D481" s="209">
        <f>VLOOKUP(J481,Аркуш4!Y:Z,2,FALSE)</f>
        <v>1387</v>
      </c>
      <c r="E481" s="210">
        <f t="shared" si="0"/>
        <v>9.378893999999999</v>
      </c>
      <c r="F481" s="211"/>
      <c r="G481" s="211" t="s">
        <v>3856</v>
      </c>
      <c r="H481" s="211" t="s">
        <v>2546</v>
      </c>
      <c r="I481" s="211" t="s">
        <v>3003</v>
      </c>
      <c r="J481" s="213">
        <v>166493</v>
      </c>
      <c r="K481" s="213">
        <v>82</v>
      </c>
      <c r="L481" s="213">
        <v>270</v>
      </c>
      <c r="M481" s="213">
        <v>28030</v>
      </c>
      <c r="N481" s="213">
        <v>1</v>
      </c>
      <c r="O481" s="211" t="s">
        <v>3433</v>
      </c>
      <c r="P481" s="211"/>
      <c r="Q481" s="354">
        <f t="shared" si="1"/>
        <v>0</v>
      </c>
      <c r="R481" s="212">
        <f t="shared" si="2"/>
        <v>0</v>
      </c>
      <c r="S481" s="211"/>
      <c r="T481" s="211"/>
      <c r="U481" s="355"/>
      <c r="V481" s="211">
        <v>24</v>
      </c>
      <c r="W481" s="356"/>
      <c r="X481" s="214" t="s">
        <v>3564</v>
      </c>
      <c r="Y481" s="214" t="s">
        <v>3564</v>
      </c>
      <c r="Z481" s="214"/>
      <c r="AA481" s="215">
        <f>IFERROR(VLOOKUP(J481,Аркуш4!H:M,6,FALSE),0)</f>
        <v>495</v>
      </c>
      <c r="AB481" s="215" t="str">
        <f t="shared" si="37"/>
        <v/>
      </c>
      <c r="AC481" s="215">
        <v>6.7619999999999998E-3</v>
      </c>
      <c r="AD481" s="214"/>
      <c r="AE481" s="210">
        <f t="shared" si="4"/>
        <v>9.378893999999999</v>
      </c>
      <c r="AF481" s="324"/>
      <c r="AG481" s="325"/>
      <c r="AH481" s="304" t="e">
        <v>#DIV/0!</v>
      </c>
      <c r="AI481" s="348"/>
      <c r="AJ481" s="306">
        <f t="shared" si="7"/>
        <v>0</v>
      </c>
      <c r="AK481" s="215">
        <f>IFERROR(VLOOKUP(J481,Аркуш4!O:Q,2,FALSE),0)</f>
        <v>1</v>
      </c>
      <c r="AL481" s="215">
        <f>IFERROR(VLOOKUP(J481,Аркуш4!O:Q,3,FALSE),0)</f>
        <v>23</v>
      </c>
      <c r="AM481" s="349"/>
      <c r="AN481" s="349"/>
      <c r="AO481" s="350"/>
      <c r="AP481" s="351"/>
      <c r="AQ481" s="352"/>
      <c r="AR481" s="215">
        <f>IFERROR(VLOOKUP(J481,Аркуш4!H:M,3,FALSE),0)</f>
        <v>101</v>
      </c>
      <c r="AS481" s="215">
        <f>IFERROR(VLOOKUP(J481,Аркуш4!H:M,4,FALSE),0)</f>
        <v>44</v>
      </c>
      <c r="AT481" s="215">
        <f>IFERROR(VLOOKUP(J481,Аркуш4!H:M,5,FALSE),0)</f>
        <v>189</v>
      </c>
      <c r="AU481" s="215">
        <f t="shared" si="33"/>
        <v>2.2652700000000001</v>
      </c>
      <c r="AV481" s="357">
        <f t="shared" si="9"/>
        <v>3.3471899999999999</v>
      </c>
    </row>
    <row r="482" spans="1:48" ht="46.5" customHeight="1" outlineLevel="1" x14ac:dyDescent="0.2">
      <c r="A482" s="207"/>
      <c r="B482" s="208" t="s">
        <v>3004</v>
      </c>
      <c r="C482" s="211"/>
      <c r="D482" s="209">
        <f>VLOOKUP(J482,Аркуш4!Y:Z,2,FALSE)</f>
        <v>75</v>
      </c>
      <c r="E482" s="210">
        <f t="shared" si="0"/>
        <v>1.875</v>
      </c>
      <c r="F482" s="211"/>
      <c r="G482" s="211"/>
      <c r="H482" s="211" t="s">
        <v>2538</v>
      </c>
      <c r="I482" s="211" t="s">
        <v>3005</v>
      </c>
      <c r="J482" s="213">
        <v>166515</v>
      </c>
      <c r="K482" s="213">
        <v>60</v>
      </c>
      <c r="L482" s="213">
        <v>622</v>
      </c>
      <c r="M482" s="211" t="s">
        <v>3006</v>
      </c>
      <c r="N482" s="211"/>
      <c r="O482" s="211" t="s">
        <v>3433</v>
      </c>
      <c r="P482" s="211" t="s">
        <v>2548</v>
      </c>
      <c r="Q482" s="354">
        <f t="shared" si="1"/>
        <v>0</v>
      </c>
      <c r="R482" s="212">
        <f t="shared" si="2"/>
        <v>0</v>
      </c>
      <c r="S482" s="211"/>
      <c r="T482" s="211"/>
      <c r="U482" s="355"/>
      <c r="V482" s="211">
        <v>9</v>
      </c>
      <c r="W482" s="356"/>
      <c r="X482" s="214" t="s">
        <v>3564</v>
      </c>
      <c r="Y482" s="214" t="s">
        <v>3564</v>
      </c>
      <c r="Z482" s="214"/>
      <c r="AA482" s="215">
        <f>IFERROR(VLOOKUP(J482,Аркуш4!H:M,6,FALSE),0)</f>
        <v>154</v>
      </c>
      <c r="AB482" s="215" t="str">
        <f t="shared" si="37"/>
        <v/>
      </c>
      <c r="AC482" s="215">
        <v>2.5000000000000001E-2</v>
      </c>
      <c r="AD482" s="214"/>
      <c r="AE482" s="210">
        <f t="shared" si="4"/>
        <v>1.875</v>
      </c>
      <c r="AF482" s="324"/>
      <c r="AG482" s="325"/>
      <c r="AH482" s="304" t="e">
        <v>#DIV/0!</v>
      </c>
      <c r="AI482" s="348"/>
      <c r="AJ482" s="306">
        <f t="shared" si="7"/>
        <v>0</v>
      </c>
      <c r="AK482" s="215">
        <f>IFERROR(VLOOKUP(J482,Аркуш4!O:Q,2,FALSE),0)</f>
        <v>4</v>
      </c>
      <c r="AL482" s="215">
        <f>IFERROR(VLOOKUP(J482,Аркуш4!O:Q,3,FALSE),0)</f>
        <v>5</v>
      </c>
      <c r="AM482" s="349"/>
      <c r="AN482" s="349"/>
      <c r="AO482" s="350"/>
      <c r="AP482" s="351"/>
      <c r="AQ482" s="352"/>
      <c r="AR482" s="215">
        <f>IFERROR(VLOOKUP(J482,Аркуш4!H:M,3,FALSE),0)</f>
        <v>9</v>
      </c>
      <c r="AS482" s="215">
        <f>IFERROR(VLOOKUP(J482,Аркуш4!H:M,4,FALSE),0)</f>
        <v>6</v>
      </c>
      <c r="AT482" s="215">
        <f>IFERROR(VLOOKUP(J482,Аркуш4!H:M,5,FALSE),0)</f>
        <v>19</v>
      </c>
      <c r="AU482" s="215">
        <f t="shared" si="33"/>
        <v>0.95000000000000007</v>
      </c>
      <c r="AV482" s="357">
        <f t="shared" si="9"/>
        <v>3.85</v>
      </c>
    </row>
    <row r="483" spans="1:48" ht="46.5" customHeight="1" outlineLevel="1" x14ac:dyDescent="0.2">
      <c r="A483" s="207"/>
      <c r="B483" s="208" t="s">
        <v>3007</v>
      </c>
      <c r="C483" s="211"/>
      <c r="D483" s="209">
        <f>VLOOKUP(J483,Аркуш4!Y:Z,2,FALSE)</f>
        <v>190</v>
      </c>
      <c r="E483" s="210">
        <f t="shared" si="0"/>
        <v>22.565561279999997</v>
      </c>
      <c r="F483" s="211"/>
      <c r="G483" s="211"/>
      <c r="H483" s="211" t="s">
        <v>2538</v>
      </c>
      <c r="I483" s="211" t="s">
        <v>3008</v>
      </c>
      <c r="J483" s="213">
        <v>166524</v>
      </c>
      <c r="K483" s="213">
        <v>55</v>
      </c>
      <c r="L483" s="353">
        <v>2596</v>
      </c>
      <c r="M483" s="213">
        <v>28273</v>
      </c>
      <c r="N483" s="213">
        <v>1</v>
      </c>
      <c r="O483" s="211" t="s">
        <v>3433</v>
      </c>
      <c r="P483" s="211"/>
      <c r="Q483" s="354">
        <f t="shared" si="1"/>
        <v>0</v>
      </c>
      <c r="R483" s="212">
        <f t="shared" si="2"/>
        <v>0</v>
      </c>
      <c r="S483" s="211"/>
      <c r="T483" s="211"/>
      <c r="U483" s="355"/>
      <c r="V483" s="211">
        <v>7</v>
      </c>
      <c r="W483" s="356"/>
      <c r="X483" s="214" t="s">
        <v>3564</v>
      </c>
      <c r="Y483" s="214" t="s">
        <v>3564</v>
      </c>
      <c r="Z483" s="214"/>
      <c r="AA483" s="215">
        <f>IFERROR(VLOOKUP(J483,Аркуш4!H:M,6,FALSE),0)</f>
        <v>79</v>
      </c>
      <c r="AB483" s="215" t="str">
        <f t="shared" si="37"/>
        <v/>
      </c>
      <c r="AC483" s="215">
        <v>0.11876611199999999</v>
      </c>
      <c r="AD483" s="214"/>
      <c r="AE483" s="210">
        <f t="shared" si="4"/>
        <v>22.565561279999997</v>
      </c>
      <c r="AF483" s="324"/>
      <c r="AG483" s="325"/>
      <c r="AH483" s="304" t="e">
        <v>#DIV/0!</v>
      </c>
      <c r="AI483" s="348"/>
      <c r="AJ483" s="306">
        <f t="shared" si="7"/>
        <v>0</v>
      </c>
      <c r="AK483" s="215">
        <f>IFERROR(VLOOKUP(J483,Аркуш4!O:Q,2,FALSE),0)</f>
        <v>3</v>
      </c>
      <c r="AL483" s="215">
        <f>IFERROR(VLOOKUP(J483,Аркуш4!O:Q,3,FALSE),0)</f>
        <v>4</v>
      </c>
      <c r="AM483" s="349"/>
      <c r="AN483" s="349"/>
      <c r="AO483" s="350"/>
      <c r="AP483" s="351"/>
      <c r="AQ483" s="352"/>
      <c r="AR483" s="215">
        <f>IFERROR(VLOOKUP(J483,Аркуш4!H:M,3,FALSE),0)</f>
        <v>5</v>
      </c>
      <c r="AS483" s="215">
        <f>IFERROR(VLOOKUP(J483,Аркуш4!H:M,4,FALSE),0)</f>
        <v>5</v>
      </c>
      <c r="AT483" s="215">
        <f>IFERROR(VLOOKUP(J483,Аркуш4!H:M,5,FALSE),0)</f>
        <v>14</v>
      </c>
      <c r="AU483" s="215">
        <f t="shared" si="33"/>
        <v>3.206685024</v>
      </c>
      <c r="AV483" s="357">
        <f t="shared" si="9"/>
        <v>9.3825228479999989</v>
      </c>
    </row>
    <row r="484" spans="1:48" ht="46.5" customHeight="1" outlineLevel="1" x14ac:dyDescent="0.2">
      <c r="A484" s="207"/>
      <c r="B484" s="208" t="s">
        <v>3009</v>
      </c>
      <c r="C484" s="211"/>
      <c r="D484" s="209">
        <f>VLOOKUP(J484,Аркуш4!Y:Z,2,FALSE)</f>
        <v>66</v>
      </c>
      <c r="E484" s="210">
        <f t="shared" si="0"/>
        <v>0.73655999999999999</v>
      </c>
      <c r="F484" s="211" t="s">
        <v>2624</v>
      </c>
      <c r="G484" s="211"/>
      <c r="H484" s="211" t="s">
        <v>2538</v>
      </c>
      <c r="I484" s="211" t="s">
        <v>3010</v>
      </c>
      <c r="J484" s="213">
        <v>168522</v>
      </c>
      <c r="K484" s="213">
        <v>31</v>
      </c>
      <c r="L484" s="213">
        <v>183</v>
      </c>
      <c r="M484" s="213">
        <v>58825</v>
      </c>
      <c r="N484" s="211"/>
      <c r="O484" s="211" t="s">
        <v>3433</v>
      </c>
      <c r="P484" s="211"/>
      <c r="Q484" s="354">
        <f t="shared" si="1"/>
        <v>0</v>
      </c>
      <c r="R484" s="212">
        <f t="shared" si="2"/>
        <v>0</v>
      </c>
      <c r="S484" s="211"/>
      <c r="T484" s="211"/>
      <c r="U484" s="355"/>
      <c r="V484" s="211">
        <v>1</v>
      </c>
      <c r="W484" s="356"/>
      <c r="X484" s="214" t="s">
        <v>3564</v>
      </c>
      <c r="Y484" s="214" t="s">
        <v>3564</v>
      </c>
      <c r="Z484" s="214"/>
      <c r="AA484" s="215">
        <f>IFERROR(VLOOKUP(J484,Аркуш4!H:M,6,FALSE),0)</f>
        <v>1</v>
      </c>
      <c r="AB484" s="215" t="str">
        <f t="shared" si="37"/>
        <v/>
      </c>
      <c r="AC484" s="215">
        <v>1.116E-2</v>
      </c>
      <c r="AD484" s="214"/>
      <c r="AE484" s="210">
        <f t="shared" si="4"/>
        <v>0.73655999999999999</v>
      </c>
      <c r="AF484" s="324"/>
      <c r="AG484" s="325"/>
      <c r="AH484" s="304" t="e">
        <v>#DIV/0!</v>
      </c>
      <c r="AI484" s="348"/>
      <c r="AJ484" s="306">
        <f t="shared" si="7"/>
        <v>0</v>
      </c>
      <c r="AK484" s="215">
        <f>IFERROR(VLOOKUP(J484,Аркуш4!O:Q,2,FALSE),0)</f>
        <v>1</v>
      </c>
      <c r="AL484" s="215">
        <f>IFERROR(VLOOKUP(J484,Аркуш4!O:Q,3,FALSE),0)</f>
        <v>0</v>
      </c>
      <c r="AM484" s="349"/>
      <c r="AN484" s="349"/>
      <c r="AO484" s="350"/>
      <c r="AP484" s="351"/>
      <c r="AQ484" s="352"/>
      <c r="AR484" s="215">
        <f>IFERROR(VLOOKUP(J484,Аркуш4!H:M,3,FALSE),0)</f>
        <v>0</v>
      </c>
      <c r="AS484" s="215">
        <f>IFERROR(VLOOKUP(J484,Аркуш4!H:M,4,FALSE),0)</f>
        <v>0</v>
      </c>
      <c r="AT484" s="215">
        <f>IFERROR(VLOOKUP(J484,Аркуш4!H:M,5,FALSE),0)</f>
        <v>1</v>
      </c>
      <c r="AU484" s="215">
        <f t="shared" si="33"/>
        <v>2.232E-2</v>
      </c>
      <c r="AV484" s="357">
        <f t="shared" si="9"/>
        <v>1.116E-2</v>
      </c>
    </row>
    <row r="485" spans="1:48" ht="46.5" customHeight="1" outlineLevel="1" x14ac:dyDescent="0.2">
      <c r="A485" s="207"/>
      <c r="B485" s="208" t="s">
        <v>3011</v>
      </c>
      <c r="C485" s="211"/>
      <c r="D485" s="209">
        <f>VLOOKUP(J485,Аркуш4!Y:Z,2,FALSE)</f>
        <v>38</v>
      </c>
      <c r="E485" s="210">
        <f t="shared" si="0"/>
        <v>0.34234199999999998</v>
      </c>
      <c r="F485" s="211"/>
      <c r="G485" s="211"/>
      <c r="H485" s="211" t="s">
        <v>2538</v>
      </c>
      <c r="I485" s="211"/>
      <c r="J485" s="213">
        <v>166455</v>
      </c>
      <c r="K485" s="213">
        <v>45</v>
      </c>
      <c r="L485" s="213">
        <v>93</v>
      </c>
      <c r="M485" s="213">
        <v>68605</v>
      </c>
      <c r="N485" s="211"/>
      <c r="O485" s="211" t="s">
        <v>3433</v>
      </c>
      <c r="P485" s="211"/>
      <c r="Q485" s="354">
        <f t="shared" si="1"/>
        <v>0</v>
      </c>
      <c r="R485" s="212">
        <f t="shared" si="2"/>
        <v>0</v>
      </c>
      <c r="S485" s="211"/>
      <c r="T485" s="211"/>
      <c r="U485" s="355"/>
      <c r="V485" s="211">
        <v>3</v>
      </c>
      <c r="W485" s="356"/>
      <c r="X485" s="214" t="s">
        <v>3564</v>
      </c>
      <c r="Y485" s="214" t="s">
        <v>3564</v>
      </c>
      <c r="Z485" s="214"/>
      <c r="AA485" s="215">
        <f>IFERROR(VLOOKUP(J485,Аркуш4!H:M,6,FALSE),0)</f>
        <v>10</v>
      </c>
      <c r="AB485" s="215" t="str">
        <f t="shared" si="37"/>
        <v/>
      </c>
      <c r="AC485" s="215">
        <v>9.0089999999999996E-3</v>
      </c>
      <c r="AD485" s="214"/>
      <c r="AE485" s="210">
        <f t="shared" si="4"/>
        <v>0.34234199999999998</v>
      </c>
      <c r="AF485" s="324"/>
      <c r="AG485" s="325"/>
      <c r="AH485" s="304" t="e">
        <v>#DIV/0!</v>
      </c>
      <c r="AI485" s="348"/>
      <c r="AJ485" s="306">
        <f t="shared" si="7"/>
        <v>0</v>
      </c>
      <c r="AK485" s="215">
        <f>IFERROR(VLOOKUP(J485,Аркуш4!O:Q,2,FALSE),0)</f>
        <v>2</v>
      </c>
      <c r="AL485" s="215">
        <f>IFERROR(VLOOKUP(J485,Аркуш4!O:Q,3,FALSE),0)</f>
        <v>1</v>
      </c>
      <c r="AM485" s="349"/>
      <c r="AN485" s="349"/>
      <c r="AO485" s="350"/>
      <c r="AP485" s="351"/>
      <c r="AQ485" s="352"/>
      <c r="AR485" s="215">
        <f>IFERROR(VLOOKUP(J485,Аркуш4!H:M,3,FALSE),0)</f>
        <v>2</v>
      </c>
      <c r="AS485" s="215">
        <f>IFERROR(VLOOKUP(J485,Аркуш4!H:M,4,FALSE),0)</f>
        <v>1</v>
      </c>
      <c r="AT485" s="215">
        <f>IFERROR(VLOOKUP(J485,Аркуш4!H:M,5,FALSE),0)</f>
        <v>3</v>
      </c>
      <c r="AU485" s="215">
        <f t="shared" si="33"/>
        <v>7.2071999999999997E-2</v>
      </c>
      <c r="AV485" s="357">
        <f t="shared" si="9"/>
        <v>9.0090000000000003E-2</v>
      </c>
    </row>
    <row r="486" spans="1:48" ht="46.5" customHeight="1" outlineLevel="1" x14ac:dyDescent="0.2">
      <c r="A486" s="207"/>
      <c r="B486" s="208" t="s">
        <v>3012</v>
      </c>
      <c r="C486" s="211"/>
      <c r="D486" s="209">
        <f>VLOOKUP(J486,Аркуш4!Y:Z,2,FALSE)</f>
        <v>157</v>
      </c>
      <c r="E486" s="210">
        <f t="shared" si="0"/>
        <v>0.13470599999999999</v>
      </c>
      <c r="F486" s="211" t="s">
        <v>2624</v>
      </c>
      <c r="G486" s="211"/>
      <c r="H486" s="211" t="s">
        <v>2538</v>
      </c>
      <c r="I486" s="211" t="s">
        <v>3013</v>
      </c>
      <c r="J486" s="213">
        <v>166466</v>
      </c>
      <c r="K486" s="213">
        <v>89</v>
      </c>
      <c r="L486" s="213">
        <v>78</v>
      </c>
      <c r="M486" s="213">
        <v>58660</v>
      </c>
      <c r="N486" s="211"/>
      <c r="O486" s="211" t="s">
        <v>3433</v>
      </c>
      <c r="P486" s="211"/>
      <c r="Q486" s="354">
        <f t="shared" si="1"/>
        <v>0</v>
      </c>
      <c r="R486" s="212">
        <f t="shared" si="2"/>
        <v>0</v>
      </c>
      <c r="S486" s="211"/>
      <c r="T486" s="211"/>
      <c r="U486" s="355"/>
      <c r="V486" s="211">
        <v>7</v>
      </c>
      <c r="W486" s="356"/>
      <c r="X486" s="214" t="s">
        <v>3564</v>
      </c>
      <c r="Y486" s="214" t="s">
        <v>3564</v>
      </c>
      <c r="Z486" s="214"/>
      <c r="AA486" s="215">
        <f>IFERROR(VLOOKUP(J486,Аркуш4!H:M,6,FALSE),0)</f>
        <v>54</v>
      </c>
      <c r="AB486" s="215" t="str">
        <f t="shared" si="37"/>
        <v/>
      </c>
      <c r="AC486" s="215">
        <v>8.5800000000000004E-4</v>
      </c>
      <c r="AD486" s="214"/>
      <c r="AE486" s="210">
        <f t="shared" si="4"/>
        <v>0.13470599999999999</v>
      </c>
      <c r="AF486" s="324"/>
      <c r="AG486" s="325"/>
      <c r="AH486" s="304" t="e">
        <v>#DIV/0!</v>
      </c>
      <c r="AI486" s="348"/>
      <c r="AJ486" s="306">
        <f t="shared" si="7"/>
        <v>0</v>
      </c>
      <c r="AK486" s="215">
        <f>IFERROR(VLOOKUP(J486,Аркуш4!O:Q,2,FALSE),0)</f>
        <v>2</v>
      </c>
      <c r="AL486" s="215">
        <f>IFERROR(VLOOKUP(J486,Аркуш4!O:Q,3,FALSE),0)</f>
        <v>5</v>
      </c>
      <c r="AM486" s="349"/>
      <c r="AN486" s="349"/>
      <c r="AO486" s="350"/>
      <c r="AP486" s="351"/>
      <c r="AQ486" s="352"/>
      <c r="AR486" s="215">
        <f>IFERROR(VLOOKUP(J486,Аркуш4!H:M,3,FALSE),0)</f>
        <v>5</v>
      </c>
      <c r="AS486" s="215">
        <f>IFERROR(VLOOKUP(J486,Аркуш4!H:M,4,FALSE),0)</f>
        <v>5</v>
      </c>
      <c r="AT486" s="215">
        <f>IFERROR(VLOOKUP(J486,Аркуш4!H:M,5,FALSE),0)</f>
        <v>9</v>
      </c>
      <c r="AU486" s="215">
        <f t="shared" si="33"/>
        <v>1.8017999999999999E-2</v>
      </c>
      <c r="AV486" s="357">
        <f t="shared" si="9"/>
        <v>4.6332000000000005E-2</v>
      </c>
    </row>
    <row r="487" spans="1:48" ht="46.5" customHeight="1" outlineLevel="1" x14ac:dyDescent="0.2">
      <c r="A487" s="207"/>
      <c r="B487" s="208" t="s">
        <v>3014</v>
      </c>
      <c r="C487" s="211"/>
      <c r="D487" s="209">
        <f>VLOOKUP(J487,Аркуш4!Y:Z,2,FALSE)</f>
        <v>9</v>
      </c>
      <c r="E487" s="210">
        <f t="shared" si="0"/>
        <v>0</v>
      </c>
      <c r="F487" s="211"/>
      <c r="G487" s="211"/>
      <c r="H487" s="211" t="s">
        <v>2546</v>
      </c>
      <c r="I487" s="211" t="s">
        <v>2602</v>
      </c>
      <c r="J487" s="213">
        <v>168556</v>
      </c>
      <c r="K487" s="213">
        <v>58</v>
      </c>
      <c r="L487" s="213">
        <v>256</v>
      </c>
      <c r="M487" s="211" t="s">
        <v>1848</v>
      </c>
      <c r="N487" s="213">
        <v>1</v>
      </c>
      <c r="O487" s="211" t="s">
        <v>3433</v>
      </c>
      <c r="P487" s="211"/>
      <c r="Q487" s="354">
        <f t="shared" si="1"/>
        <v>0</v>
      </c>
      <c r="R487" s="212">
        <f t="shared" si="2"/>
        <v>0</v>
      </c>
      <c r="S487" s="211"/>
      <c r="T487" s="211"/>
      <c r="U487" s="355"/>
      <c r="V487" s="211">
        <v>4</v>
      </c>
      <c r="W487" s="356"/>
      <c r="X487" s="214" t="s">
        <v>3564</v>
      </c>
      <c r="Y487" s="214" t="s">
        <v>3564</v>
      </c>
      <c r="Z487" s="214"/>
      <c r="AA487" s="215">
        <f>IFERROR(VLOOKUP(J487,Аркуш4!H:M,6,FALSE),0)</f>
        <v>0</v>
      </c>
      <c r="AB487" s="215" t="str">
        <f t="shared" si="37"/>
        <v/>
      </c>
      <c r="AC487" s="215"/>
      <c r="AD487" s="214"/>
      <c r="AE487" s="210">
        <f t="shared" si="4"/>
        <v>0</v>
      </c>
      <c r="AF487" s="324"/>
      <c r="AG487" s="325"/>
      <c r="AH487" s="304" t="e">
        <v>#DIV/0!</v>
      </c>
      <c r="AI487" s="348"/>
      <c r="AJ487" s="306">
        <f t="shared" si="7"/>
        <v>0</v>
      </c>
      <c r="AK487" s="215">
        <f>IFERROR(VLOOKUP(J487,Аркуш4!O:Q,2,FALSE),0)</f>
        <v>0</v>
      </c>
      <c r="AL487" s="215">
        <f>IFERROR(VLOOKUP(J487,Аркуш4!O:Q,3,FALSE),0)</f>
        <v>6</v>
      </c>
      <c r="AM487" s="349"/>
      <c r="AN487" s="349"/>
      <c r="AO487" s="350"/>
      <c r="AP487" s="351"/>
      <c r="AQ487" s="352"/>
      <c r="AR487" s="215">
        <f>IFERROR(VLOOKUP(J487,Аркуш4!H:M,3,FALSE),0)</f>
        <v>0</v>
      </c>
      <c r="AS487" s="215">
        <f>IFERROR(VLOOKUP(J487,Аркуш4!H:M,4,FALSE),0)</f>
        <v>1</v>
      </c>
      <c r="AT487" s="215">
        <f>IFERROR(VLOOKUP(J487,Аркуш4!H:M,5,FALSE),0)</f>
        <v>0</v>
      </c>
      <c r="AU487" s="215">
        <f t="shared" si="33"/>
        <v>0</v>
      </c>
      <c r="AV487" s="357">
        <f t="shared" si="9"/>
        <v>0</v>
      </c>
    </row>
    <row r="488" spans="1:48" ht="46.5" customHeight="1" outlineLevel="1" x14ac:dyDescent="0.2">
      <c r="A488" s="207"/>
      <c r="B488" s="208" t="s">
        <v>3015</v>
      </c>
      <c r="C488" s="211"/>
      <c r="D488" s="209">
        <f>VLOOKUP(J488,Аркуш4!Y:Z,2,FALSE)</f>
        <v>1</v>
      </c>
      <c r="E488" s="210">
        <f t="shared" si="0"/>
        <v>0</v>
      </c>
      <c r="F488" s="211" t="s">
        <v>2624</v>
      </c>
      <c r="G488" s="211" t="s">
        <v>3857</v>
      </c>
      <c r="H488" s="211" t="s">
        <v>2546</v>
      </c>
      <c r="I488" s="211" t="s">
        <v>2602</v>
      </c>
      <c r="J488" s="213">
        <v>168608</v>
      </c>
      <c r="K488" s="213">
        <v>45</v>
      </c>
      <c r="L488" s="213">
        <v>450</v>
      </c>
      <c r="M488" s="216">
        <v>51132</v>
      </c>
      <c r="N488" s="211"/>
      <c r="O488" s="211" t="s">
        <v>3563</v>
      </c>
      <c r="P488" s="211"/>
      <c r="Q488" s="354">
        <f t="shared" si="1"/>
        <v>0</v>
      </c>
      <c r="R488" s="212">
        <f t="shared" si="2"/>
        <v>0</v>
      </c>
      <c r="S488" s="211"/>
      <c r="T488" s="211"/>
      <c r="U488" s="355"/>
      <c r="V488" s="211">
        <v>0</v>
      </c>
      <c r="W488" s="356"/>
      <c r="X488" s="214" t="s">
        <v>3564</v>
      </c>
      <c r="Y488" s="214" t="s">
        <v>3564</v>
      </c>
      <c r="Z488" s="214"/>
      <c r="AA488" s="215">
        <f>IFERROR(VLOOKUP(J488,Аркуш4!H:M,6,FALSE),0)</f>
        <v>2</v>
      </c>
      <c r="AB488" s="215" t="str">
        <f t="shared" si="37"/>
        <v/>
      </c>
      <c r="AC488" s="215"/>
      <c r="AD488" s="214"/>
      <c r="AE488" s="210">
        <f t="shared" si="4"/>
        <v>0</v>
      </c>
      <c r="AF488" s="324"/>
      <c r="AG488" s="325"/>
      <c r="AH488" s="304" t="e">
        <v>#DIV/0!</v>
      </c>
      <c r="AI488" s="348"/>
      <c r="AJ488" s="306">
        <f t="shared" si="7"/>
        <v>0</v>
      </c>
      <c r="AK488" s="215">
        <f>IFERROR(VLOOKUP(J488,Аркуш4!O:Q,2,FALSE),0)</f>
        <v>0</v>
      </c>
      <c r="AL488" s="215">
        <f>IFERROR(VLOOKUP(J488,Аркуш4!O:Q,3,FALSE),0)</f>
        <v>0</v>
      </c>
      <c r="AM488" s="349"/>
      <c r="AN488" s="349"/>
      <c r="AO488" s="350"/>
      <c r="AP488" s="351"/>
      <c r="AQ488" s="352"/>
      <c r="AR488" s="215">
        <f>IFERROR(VLOOKUP(J488,Аркуш4!H:M,3,FALSE),0)</f>
        <v>1</v>
      </c>
      <c r="AS488" s="215">
        <f>IFERROR(VLOOKUP(J488,Аркуш4!H:M,4,FALSE),0)</f>
        <v>0</v>
      </c>
      <c r="AT488" s="215">
        <f>IFERROR(VLOOKUP(J488,Аркуш4!H:M,5,FALSE),0)</f>
        <v>1</v>
      </c>
      <c r="AU488" s="215">
        <f t="shared" si="33"/>
        <v>0</v>
      </c>
      <c r="AV488" s="357">
        <f t="shared" si="9"/>
        <v>0</v>
      </c>
    </row>
    <row r="489" spans="1:48" ht="46.5" customHeight="1" outlineLevel="1" x14ac:dyDescent="0.2">
      <c r="A489" s="207"/>
      <c r="B489" s="208" t="s">
        <v>3016</v>
      </c>
      <c r="C489" s="211"/>
      <c r="D489" s="209">
        <f>VLOOKUP(J489,Аркуш4!Y:Z,2,FALSE)</f>
        <v>46</v>
      </c>
      <c r="E489" s="210">
        <f t="shared" si="0"/>
        <v>7.0379999999999998E-2</v>
      </c>
      <c r="F489" s="211"/>
      <c r="G489" s="211"/>
      <c r="H489" s="211" t="s">
        <v>2538</v>
      </c>
      <c r="I489" s="211" t="s">
        <v>3017</v>
      </c>
      <c r="J489" s="213">
        <v>168611</v>
      </c>
      <c r="K489" s="213">
        <v>128</v>
      </c>
      <c r="L489" s="213">
        <v>89</v>
      </c>
      <c r="M489" s="213">
        <v>57106</v>
      </c>
      <c r="N489" s="211"/>
      <c r="O489" s="211" t="s">
        <v>3433</v>
      </c>
      <c r="P489" s="211"/>
      <c r="Q489" s="354">
        <f t="shared" si="1"/>
        <v>0</v>
      </c>
      <c r="R489" s="212">
        <f t="shared" si="2"/>
        <v>0</v>
      </c>
      <c r="S489" s="211"/>
      <c r="T489" s="211"/>
      <c r="U489" s="355"/>
      <c r="V489" s="211">
        <v>6</v>
      </c>
      <c r="W489" s="356"/>
      <c r="X489" s="214" t="s">
        <v>3564</v>
      </c>
      <c r="Y489" s="214" t="s">
        <v>3564</v>
      </c>
      <c r="Z489" s="214"/>
      <c r="AA489" s="215">
        <f>IFERROR(VLOOKUP(J489,Аркуш4!H:M,6,FALSE),0)</f>
        <v>3</v>
      </c>
      <c r="AB489" s="215" t="str">
        <f t="shared" si="37"/>
        <v/>
      </c>
      <c r="AC489" s="215">
        <v>1.5299999999999999E-3</v>
      </c>
      <c r="AD489" s="214"/>
      <c r="AE489" s="210">
        <f t="shared" si="4"/>
        <v>7.0379999999999998E-2</v>
      </c>
      <c r="AF489" s="324"/>
      <c r="AG489" s="325"/>
      <c r="AH489" s="304" t="e">
        <v>#DIV/0!</v>
      </c>
      <c r="AI489" s="348"/>
      <c r="AJ489" s="306">
        <f t="shared" si="7"/>
        <v>0</v>
      </c>
      <c r="AK489" s="215">
        <f>IFERROR(VLOOKUP(J489,Аркуш4!O:Q,2,FALSE),0)</f>
        <v>2</v>
      </c>
      <c r="AL489" s="215">
        <f>IFERROR(VLOOKUP(J489,Аркуш4!O:Q,3,FALSE),0)</f>
        <v>4</v>
      </c>
      <c r="AM489" s="349"/>
      <c r="AN489" s="349"/>
      <c r="AO489" s="350"/>
      <c r="AP489" s="351"/>
      <c r="AQ489" s="352"/>
      <c r="AR489" s="215">
        <f>IFERROR(VLOOKUP(J489,Аркуш4!H:M,3,FALSE),0)</f>
        <v>1</v>
      </c>
      <c r="AS489" s="215">
        <f>IFERROR(VLOOKUP(J489,Аркуш4!H:M,4,FALSE),0)</f>
        <v>0</v>
      </c>
      <c r="AT489" s="215">
        <f>IFERROR(VLOOKUP(J489,Аркуш4!H:M,5,FALSE),0)</f>
        <v>0</v>
      </c>
      <c r="AU489" s="215">
        <f t="shared" si="33"/>
        <v>4.5899999999999995E-3</v>
      </c>
      <c r="AV489" s="357">
        <f t="shared" si="9"/>
        <v>4.5899999999999995E-3</v>
      </c>
    </row>
    <row r="490" spans="1:48" ht="46.5" customHeight="1" outlineLevel="1" x14ac:dyDescent="0.2">
      <c r="A490" s="207"/>
      <c r="B490" s="208" t="s">
        <v>3018</v>
      </c>
      <c r="C490" s="211"/>
      <c r="D490" s="209">
        <f>VLOOKUP(J490,Аркуш4!Y:Z,2,FALSE)</f>
        <v>18</v>
      </c>
      <c r="E490" s="210">
        <f t="shared" si="0"/>
        <v>0.15444000000000002</v>
      </c>
      <c r="F490" s="211"/>
      <c r="G490" s="211"/>
      <c r="H490" s="211" t="s">
        <v>2538</v>
      </c>
      <c r="I490" s="211" t="s">
        <v>3019</v>
      </c>
      <c r="J490" s="213">
        <v>168621</v>
      </c>
      <c r="K490" s="213">
        <v>53</v>
      </c>
      <c r="L490" s="213">
        <v>150</v>
      </c>
      <c r="M490" s="213">
        <v>69641</v>
      </c>
      <c r="N490" s="211"/>
      <c r="O490" s="211" t="s">
        <v>3433</v>
      </c>
      <c r="P490" s="211"/>
      <c r="Q490" s="354">
        <f t="shared" si="1"/>
        <v>0</v>
      </c>
      <c r="R490" s="212">
        <f t="shared" si="2"/>
        <v>0</v>
      </c>
      <c r="S490" s="211"/>
      <c r="T490" s="211"/>
      <c r="U490" s="355"/>
      <c r="V490" s="211">
        <v>48</v>
      </c>
      <c r="W490" s="356"/>
      <c r="X490" s="214" t="s">
        <v>3564</v>
      </c>
      <c r="Y490" s="214" t="s">
        <v>3564</v>
      </c>
      <c r="Z490" s="214"/>
      <c r="AA490" s="215">
        <f>IFERROR(VLOOKUP(J490,Аркуш4!H:M,6,FALSE),0)</f>
        <v>23</v>
      </c>
      <c r="AB490" s="215" t="str">
        <f t="shared" si="37"/>
        <v/>
      </c>
      <c r="AC490" s="215">
        <v>8.5800000000000008E-3</v>
      </c>
      <c r="AD490" s="214"/>
      <c r="AE490" s="210">
        <f t="shared" si="4"/>
        <v>0.15444000000000002</v>
      </c>
      <c r="AF490" s="324"/>
      <c r="AG490" s="325"/>
      <c r="AH490" s="304" t="e">
        <v>#DIV/0!</v>
      </c>
      <c r="AI490" s="348"/>
      <c r="AJ490" s="306">
        <f t="shared" si="7"/>
        <v>0</v>
      </c>
      <c r="AK490" s="215">
        <f>IFERROR(VLOOKUP(J490,Аркуш4!O:Q,2,FALSE),0)</f>
        <v>23</v>
      </c>
      <c r="AL490" s="215">
        <f>IFERROR(VLOOKUP(J490,Аркуш4!O:Q,3,FALSE),0)</f>
        <v>25</v>
      </c>
      <c r="AM490" s="349"/>
      <c r="AN490" s="349"/>
      <c r="AO490" s="350"/>
      <c r="AP490" s="351"/>
      <c r="AQ490" s="352"/>
      <c r="AR490" s="215">
        <f>IFERROR(VLOOKUP(J490,Аркуш4!H:M,3,FALSE),0)</f>
        <v>10</v>
      </c>
      <c r="AS490" s="215">
        <f>IFERROR(VLOOKUP(J490,Аркуш4!H:M,4,FALSE),0)</f>
        <v>3</v>
      </c>
      <c r="AT490" s="215">
        <f>IFERROR(VLOOKUP(J490,Аркуш4!H:M,5,FALSE),0)</f>
        <v>9</v>
      </c>
      <c r="AU490" s="215">
        <f t="shared" si="33"/>
        <v>0.38610000000000005</v>
      </c>
      <c r="AV490" s="357">
        <f t="shared" si="9"/>
        <v>0.19734000000000002</v>
      </c>
    </row>
    <row r="491" spans="1:48" ht="46.5" customHeight="1" outlineLevel="1" x14ac:dyDescent="0.2">
      <c r="A491" s="207"/>
      <c r="B491" s="208" t="s">
        <v>3020</v>
      </c>
      <c r="C491" s="211"/>
      <c r="D491" s="209">
        <f>VLOOKUP(J491,Аркуш4!Y:Z,2,FALSE)</f>
        <v>20</v>
      </c>
      <c r="E491" s="210">
        <f t="shared" si="0"/>
        <v>8.4525000000000003E-2</v>
      </c>
      <c r="F491" s="211"/>
      <c r="G491" s="211"/>
      <c r="H491" s="211" t="s">
        <v>2538</v>
      </c>
      <c r="I491" s="211" t="s">
        <v>2984</v>
      </c>
      <c r="J491" s="213">
        <v>169038</v>
      </c>
      <c r="K491" s="213">
        <v>-4</v>
      </c>
      <c r="L491" s="213">
        <v>-9</v>
      </c>
      <c r="M491" s="213">
        <v>58770</v>
      </c>
      <c r="N491" s="211"/>
      <c r="O491" s="211" t="s">
        <v>3433</v>
      </c>
      <c r="P491" s="211"/>
      <c r="Q491" s="354">
        <f t="shared" si="1"/>
        <v>0</v>
      </c>
      <c r="R491" s="212">
        <f t="shared" si="2"/>
        <v>0</v>
      </c>
      <c r="S491" s="211"/>
      <c r="T491" s="211"/>
      <c r="U491" s="355"/>
      <c r="V491" s="211">
        <v>0</v>
      </c>
      <c r="W491" s="356"/>
      <c r="X491" s="214" t="s">
        <v>3564</v>
      </c>
      <c r="Y491" s="214" t="s">
        <v>3564</v>
      </c>
      <c r="Z491" s="214"/>
      <c r="AA491" s="215">
        <f>IFERROR(VLOOKUP(J491,Аркуш4!H:M,6,FALSE),0)</f>
        <v>2</v>
      </c>
      <c r="AB491" s="215" t="str">
        <f t="shared" si="37"/>
        <v/>
      </c>
      <c r="AC491" s="215">
        <v>4.22625E-3</v>
      </c>
      <c r="AD491" s="214"/>
      <c r="AE491" s="210">
        <f t="shared" si="4"/>
        <v>8.4525000000000003E-2</v>
      </c>
      <c r="AF491" s="324"/>
      <c r="AG491" s="325"/>
      <c r="AH491" s="304" t="e">
        <v>#DIV/0!</v>
      </c>
      <c r="AI491" s="348"/>
      <c r="AJ491" s="306">
        <f t="shared" si="7"/>
        <v>0</v>
      </c>
      <c r="AK491" s="215">
        <f>IFERROR(VLOOKUP(J491,Аркуш4!O:Q,2,FALSE),0)</f>
        <v>0</v>
      </c>
      <c r="AL491" s="215">
        <f>IFERROR(VLOOKUP(J491,Аркуш4!O:Q,3,FALSE),0)</f>
        <v>0</v>
      </c>
      <c r="AM491" s="349"/>
      <c r="AN491" s="349"/>
      <c r="AO491" s="350"/>
      <c r="AP491" s="351"/>
      <c r="AQ491" s="352"/>
      <c r="AR491" s="215">
        <f>IFERROR(VLOOKUP(J491,Аркуш4!H:M,3,FALSE),0)</f>
        <v>1</v>
      </c>
      <c r="AS491" s="215">
        <f>IFERROR(VLOOKUP(J491,Аркуш4!H:M,4,FALSE),0)</f>
        <v>0</v>
      </c>
      <c r="AT491" s="215">
        <f>IFERROR(VLOOKUP(J491,Аркуш4!H:M,5,FALSE),0)</f>
        <v>1</v>
      </c>
      <c r="AU491" s="215">
        <f t="shared" si="33"/>
        <v>8.4524999999999999E-3</v>
      </c>
      <c r="AV491" s="357">
        <f t="shared" si="9"/>
        <v>8.4524999999999999E-3</v>
      </c>
    </row>
    <row r="492" spans="1:48" ht="46.5" customHeight="1" outlineLevel="1" x14ac:dyDescent="0.2">
      <c r="A492" s="207"/>
      <c r="B492" s="208" t="s">
        <v>3021</v>
      </c>
      <c r="C492" s="211"/>
      <c r="D492" s="209">
        <f>VLOOKUP(J492,Аркуш4!Y:Z,2,FALSE)</f>
        <v>1</v>
      </c>
      <c r="E492" s="210">
        <f t="shared" si="0"/>
        <v>0</v>
      </c>
      <c r="F492" s="211"/>
      <c r="G492" s="211"/>
      <c r="H492" s="211" t="s">
        <v>2546</v>
      </c>
      <c r="I492" s="211" t="s">
        <v>2918</v>
      </c>
      <c r="J492" s="213">
        <v>169039</v>
      </c>
      <c r="K492" s="213">
        <v>28</v>
      </c>
      <c r="L492" s="213">
        <v>863</v>
      </c>
      <c r="M492" s="213">
        <v>64906</v>
      </c>
      <c r="N492" s="211"/>
      <c r="O492" s="211" t="s">
        <v>3563</v>
      </c>
      <c r="P492" s="211"/>
      <c r="Q492" s="354">
        <f t="shared" si="1"/>
        <v>0</v>
      </c>
      <c r="R492" s="212">
        <f t="shared" si="2"/>
        <v>0</v>
      </c>
      <c r="S492" s="211"/>
      <c r="T492" s="211"/>
      <c r="U492" s="355"/>
      <c r="V492" s="211">
        <v>11</v>
      </c>
      <c r="W492" s="356"/>
      <c r="X492" s="214" t="s">
        <v>3564</v>
      </c>
      <c r="Y492" s="214" t="s">
        <v>3564</v>
      </c>
      <c r="Z492" s="214"/>
      <c r="AA492" s="215">
        <f>IFERROR(VLOOKUP(J492,Аркуш4!H:M,6,FALSE),0)</f>
        <v>1</v>
      </c>
      <c r="AB492" s="215" t="str">
        <f t="shared" si="37"/>
        <v/>
      </c>
      <c r="AC492" s="215"/>
      <c r="AD492" s="214"/>
      <c r="AE492" s="210">
        <f t="shared" si="4"/>
        <v>0</v>
      </c>
      <c r="AF492" s="324"/>
      <c r="AG492" s="325"/>
      <c r="AH492" s="304" t="e">
        <v>#DIV/0!</v>
      </c>
      <c r="AI492" s="348"/>
      <c r="AJ492" s="306">
        <f t="shared" si="7"/>
        <v>0</v>
      </c>
      <c r="AK492" s="215">
        <f>IFERROR(VLOOKUP(J492,Аркуш4!O:Q,2,FALSE),0)</f>
        <v>7</v>
      </c>
      <c r="AL492" s="215">
        <f>IFERROR(VLOOKUP(J492,Аркуш4!O:Q,3,FALSE),0)</f>
        <v>5</v>
      </c>
      <c r="AM492" s="349"/>
      <c r="AN492" s="349"/>
      <c r="AO492" s="350"/>
      <c r="AP492" s="351"/>
      <c r="AQ492" s="352"/>
      <c r="AR492" s="215">
        <f>IFERROR(VLOOKUP(J492,Аркуш4!H:M,3,FALSE),0)</f>
        <v>1</v>
      </c>
      <c r="AS492" s="215">
        <f>IFERROR(VLOOKUP(J492,Аркуш4!H:M,4,FALSE),0)</f>
        <v>1</v>
      </c>
      <c r="AT492" s="215">
        <f>IFERROR(VLOOKUP(J492,Аркуш4!H:M,5,FALSE),0)</f>
        <v>0</v>
      </c>
      <c r="AU492" s="215">
        <f t="shared" si="33"/>
        <v>0</v>
      </c>
      <c r="AV492" s="357">
        <f t="shared" si="9"/>
        <v>0</v>
      </c>
    </row>
    <row r="493" spans="1:48" ht="46.5" customHeight="1" outlineLevel="1" x14ac:dyDescent="0.2">
      <c r="A493" s="207"/>
      <c r="B493" s="208" t="s">
        <v>3022</v>
      </c>
      <c r="C493" s="211"/>
      <c r="D493" s="209">
        <f>VLOOKUP(J493,Аркуш4!Y:Z,2,FALSE)</f>
        <v>80</v>
      </c>
      <c r="E493" s="210">
        <f t="shared" si="0"/>
        <v>0.39690000000000003</v>
      </c>
      <c r="F493" s="211" t="s">
        <v>2624</v>
      </c>
      <c r="G493" s="211"/>
      <c r="H493" s="211" t="s">
        <v>2538</v>
      </c>
      <c r="I493" s="211" t="s">
        <v>3023</v>
      </c>
      <c r="J493" s="213">
        <v>169041</v>
      </c>
      <c r="K493" s="213">
        <v>32</v>
      </c>
      <c r="L493" s="213">
        <v>107</v>
      </c>
      <c r="M493" s="213">
        <v>67997</v>
      </c>
      <c r="N493" s="213">
        <v>1</v>
      </c>
      <c r="O493" s="211" t="s">
        <v>3433</v>
      </c>
      <c r="P493" s="211"/>
      <c r="Q493" s="354">
        <f t="shared" si="1"/>
        <v>0</v>
      </c>
      <c r="R493" s="212">
        <f t="shared" si="2"/>
        <v>0</v>
      </c>
      <c r="S493" s="211"/>
      <c r="T493" s="211"/>
      <c r="U493" s="355"/>
      <c r="V493" s="211">
        <v>0</v>
      </c>
      <c r="W493" s="356"/>
      <c r="X493" s="214" t="s">
        <v>3564</v>
      </c>
      <c r="Y493" s="214" t="s">
        <v>3564</v>
      </c>
      <c r="Z493" s="214"/>
      <c r="AA493" s="215">
        <f>IFERROR(VLOOKUP(J493,Аркуш4!H:M,6,FALSE),0)</f>
        <v>13</v>
      </c>
      <c r="AB493" s="215" t="str">
        <f t="shared" si="37"/>
        <v/>
      </c>
      <c r="AC493" s="215">
        <v>4.9612500000000004E-3</v>
      </c>
      <c r="AD493" s="214"/>
      <c r="AE493" s="210">
        <f t="shared" si="4"/>
        <v>0.39690000000000003</v>
      </c>
      <c r="AF493" s="324"/>
      <c r="AG493" s="325"/>
      <c r="AH493" s="304" t="e">
        <v>#DIV/0!</v>
      </c>
      <c r="AI493" s="348"/>
      <c r="AJ493" s="306">
        <f t="shared" si="7"/>
        <v>0</v>
      </c>
      <c r="AK493" s="215">
        <f>IFERROR(VLOOKUP(J493,Аркуш4!O:Q,2,FALSE),0)</f>
        <v>0</v>
      </c>
      <c r="AL493" s="215">
        <f>IFERROR(VLOOKUP(J493,Аркуш4!O:Q,3,FALSE),0)</f>
        <v>0</v>
      </c>
      <c r="AM493" s="349"/>
      <c r="AN493" s="349"/>
      <c r="AO493" s="350"/>
      <c r="AP493" s="351"/>
      <c r="AQ493" s="352"/>
      <c r="AR493" s="215">
        <f>IFERROR(VLOOKUP(J493,Аркуш4!H:M,3,FALSE),0)</f>
        <v>8</v>
      </c>
      <c r="AS493" s="215">
        <f>IFERROR(VLOOKUP(J493,Аркуш4!H:M,4,FALSE),0)</f>
        <v>2</v>
      </c>
      <c r="AT493" s="215">
        <f>IFERROR(VLOOKUP(J493,Аркуш4!H:M,5,FALSE),0)</f>
        <v>6</v>
      </c>
      <c r="AU493" s="215">
        <f t="shared" si="33"/>
        <v>7.9380000000000006E-2</v>
      </c>
      <c r="AV493" s="357">
        <f t="shared" si="9"/>
        <v>6.4496250000000005E-2</v>
      </c>
    </row>
    <row r="494" spans="1:48" ht="46.5" customHeight="1" outlineLevel="1" x14ac:dyDescent="0.2">
      <c r="A494" s="207"/>
      <c r="B494" s="208" t="s">
        <v>3024</v>
      </c>
      <c r="C494" s="211"/>
      <c r="D494" s="209">
        <f>VLOOKUP(J494,Аркуш4!Y:Z,2,FALSE)</f>
        <v>57</v>
      </c>
      <c r="E494" s="210">
        <f t="shared" si="0"/>
        <v>0.48373762499999995</v>
      </c>
      <c r="F494" s="211" t="s">
        <v>2624</v>
      </c>
      <c r="G494" s="211"/>
      <c r="H494" s="211" t="s">
        <v>2538</v>
      </c>
      <c r="I494" s="211" t="s">
        <v>2624</v>
      </c>
      <c r="J494" s="213">
        <v>169043</v>
      </c>
      <c r="K494" s="213">
        <v>29</v>
      </c>
      <c r="L494" s="213">
        <v>131</v>
      </c>
      <c r="M494" s="213">
        <v>67998</v>
      </c>
      <c r="N494" s="211"/>
      <c r="O494" s="211" t="s">
        <v>3433</v>
      </c>
      <c r="P494" s="211"/>
      <c r="Q494" s="354">
        <f t="shared" si="1"/>
        <v>0</v>
      </c>
      <c r="R494" s="212">
        <f t="shared" si="2"/>
        <v>0</v>
      </c>
      <c r="S494" s="211"/>
      <c r="T494" s="211"/>
      <c r="U494" s="355"/>
      <c r="V494" s="211">
        <v>0</v>
      </c>
      <c r="W494" s="356"/>
      <c r="X494" s="214" t="s">
        <v>3564</v>
      </c>
      <c r="Y494" s="214" t="s">
        <v>3564</v>
      </c>
      <c r="Z494" s="214"/>
      <c r="AA494" s="215">
        <f>IFERROR(VLOOKUP(J494,Аркуш4!H:M,6,FALSE),0)</f>
        <v>14</v>
      </c>
      <c r="AB494" s="215" t="str">
        <f t="shared" si="37"/>
        <v/>
      </c>
      <c r="AC494" s="215">
        <v>8.4866249999999994E-3</v>
      </c>
      <c r="AD494" s="214"/>
      <c r="AE494" s="210">
        <f t="shared" si="4"/>
        <v>0.48373762499999995</v>
      </c>
      <c r="AF494" s="324"/>
      <c r="AG494" s="325"/>
      <c r="AH494" s="304" t="e">
        <v>#DIV/0!</v>
      </c>
      <c r="AI494" s="348"/>
      <c r="AJ494" s="306">
        <f t="shared" si="7"/>
        <v>0</v>
      </c>
      <c r="AK494" s="215">
        <f>IFERROR(VLOOKUP(J494,Аркуш4!O:Q,2,FALSE),0)</f>
        <v>0</v>
      </c>
      <c r="AL494" s="215">
        <f>IFERROR(VLOOKUP(J494,Аркуш4!O:Q,3,FALSE),0)</f>
        <v>0</v>
      </c>
      <c r="AM494" s="349"/>
      <c r="AN494" s="349"/>
      <c r="AO494" s="350"/>
      <c r="AP494" s="351"/>
      <c r="AQ494" s="352"/>
      <c r="AR494" s="215">
        <f>IFERROR(VLOOKUP(J494,Аркуш4!H:M,3,FALSE),0)</f>
        <v>4</v>
      </c>
      <c r="AS494" s="215">
        <f>IFERROR(VLOOKUP(J494,Аркуш4!H:M,4,FALSE),0)</f>
        <v>0</v>
      </c>
      <c r="AT494" s="215">
        <f>IFERROR(VLOOKUP(J494,Аркуш4!H:M,5,FALSE),0)</f>
        <v>1</v>
      </c>
      <c r="AU494" s="215">
        <f t="shared" si="33"/>
        <v>4.2433124999999995E-2</v>
      </c>
      <c r="AV494" s="357">
        <f t="shared" si="9"/>
        <v>0.11881274999999999</v>
      </c>
    </row>
    <row r="495" spans="1:48" ht="46.5" customHeight="1" outlineLevel="1" x14ac:dyDescent="0.2">
      <c r="A495" s="207"/>
      <c r="B495" s="208" t="s">
        <v>3025</v>
      </c>
      <c r="C495" s="211"/>
      <c r="D495" s="209">
        <f>VLOOKUP(J495,Аркуш4!Y:Z,2,FALSE)</f>
        <v>72</v>
      </c>
      <c r="E495" s="210">
        <f t="shared" si="0"/>
        <v>0.98819999999999997</v>
      </c>
      <c r="F495" s="211" t="s">
        <v>2624</v>
      </c>
      <c r="G495" s="211"/>
      <c r="H495" s="211" t="s">
        <v>2538</v>
      </c>
      <c r="I495" s="211"/>
      <c r="J495" s="213">
        <v>169044</v>
      </c>
      <c r="K495" s="213">
        <v>26</v>
      </c>
      <c r="L495" s="213">
        <v>224</v>
      </c>
      <c r="M495" s="213">
        <v>67999</v>
      </c>
      <c r="N495" s="211"/>
      <c r="O495" s="211" t="s">
        <v>3433</v>
      </c>
      <c r="P495" s="211"/>
      <c r="Q495" s="354">
        <f t="shared" si="1"/>
        <v>0</v>
      </c>
      <c r="R495" s="212">
        <f t="shared" si="2"/>
        <v>0</v>
      </c>
      <c r="S495" s="211"/>
      <c r="T495" s="211"/>
      <c r="U495" s="355"/>
      <c r="V495" s="211">
        <v>27</v>
      </c>
      <c r="W495" s="356"/>
      <c r="X495" s="214" t="s">
        <v>3564</v>
      </c>
      <c r="Y495" s="214" t="s">
        <v>3564</v>
      </c>
      <c r="Z495" s="214"/>
      <c r="AA495" s="215">
        <f>IFERROR(VLOOKUP(J495,Аркуш4!H:M,6,FALSE),0)</f>
        <v>12</v>
      </c>
      <c r="AB495" s="215" t="str">
        <f t="shared" si="37"/>
        <v/>
      </c>
      <c r="AC495" s="215">
        <v>1.3724999999999999E-2</v>
      </c>
      <c r="AD495" s="214"/>
      <c r="AE495" s="210">
        <f t="shared" si="4"/>
        <v>0.98819999999999997</v>
      </c>
      <c r="AF495" s="324"/>
      <c r="AG495" s="325"/>
      <c r="AH495" s="304" t="e">
        <v>#DIV/0!</v>
      </c>
      <c r="AI495" s="348"/>
      <c r="AJ495" s="306">
        <f t="shared" si="7"/>
        <v>0</v>
      </c>
      <c r="AK495" s="215">
        <f>IFERROR(VLOOKUP(J495,Аркуш4!O:Q,2,FALSE),0)</f>
        <v>22</v>
      </c>
      <c r="AL495" s="215">
        <f>IFERROR(VLOOKUP(J495,Аркуш4!O:Q,3,FALSE),0)</f>
        <v>6</v>
      </c>
      <c r="AM495" s="349"/>
      <c r="AN495" s="349"/>
      <c r="AO495" s="350"/>
      <c r="AP495" s="351"/>
      <c r="AQ495" s="352"/>
      <c r="AR495" s="215">
        <f>IFERROR(VLOOKUP(J495,Аркуш4!H:M,3,FALSE),0)</f>
        <v>2</v>
      </c>
      <c r="AS495" s="215">
        <f>IFERROR(VLOOKUP(J495,Аркуш4!H:M,4,FALSE),0)</f>
        <v>2</v>
      </c>
      <c r="AT495" s="215">
        <f>IFERROR(VLOOKUP(J495,Аркуш4!H:M,5,FALSE),0)</f>
        <v>5</v>
      </c>
      <c r="AU495" s="215">
        <f t="shared" si="33"/>
        <v>0.42547499999999999</v>
      </c>
      <c r="AV495" s="357">
        <f t="shared" si="9"/>
        <v>0.16469999999999999</v>
      </c>
    </row>
    <row r="496" spans="1:48" ht="46.5" customHeight="1" outlineLevel="1" x14ac:dyDescent="0.2">
      <c r="A496" s="207"/>
      <c r="B496" s="208" t="s">
        <v>3026</v>
      </c>
      <c r="C496" s="211"/>
      <c r="D496" s="209">
        <f>VLOOKUP(J496,Аркуш4!Y:Z,2,FALSE)</f>
        <v>13</v>
      </c>
      <c r="E496" s="210">
        <f t="shared" si="0"/>
        <v>6.2266749999999996E-2</v>
      </c>
      <c r="F496" s="211"/>
      <c r="G496" s="211"/>
      <c r="H496" s="211" t="s">
        <v>2538</v>
      </c>
      <c r="I496" s="211" t="s">
        <v>2606</v>
      </c>
      <c r="J496" s="213">
        <v>169046</v>
      </c>
      <c r="K496" s="213">
        <v>17</v>
      </c>
      <c r="L496" s="213">
        <v>29</v>
      </c>
      <c r="M496" s="213">
        <v>58777</v>
      </c>
      <c r="N496" s="213">
        <v>1</v>
      </c>
      <c r="O496" s="211" t="s">
        <v>3433</v>
      </c>
      <c r="P496" s="211"/>
      <c r="Q496" s="354">
        <f t="shared" si="1"/>
        <v>0</v>
      </c>
      <c r="R496" s="212">
        <f t="shared" si="2"/>
        <v>0</v>
      </c>
      <c r="S496" s="211"/>
      <c r="T496" s="211"/>
      <c r="U496" s="355"/>
      <c r="V496" s="211">
        <v>0</v>
      </c>
      <c r="W496" s="356"/>
      <c r="X496" s="214" t="s">
        <v>3564</v>
      </c>
      <c r="Y496" s="214" t="s">
        <v>3564</v>
      </c>
      <c r="Z496" s="214"/>
      <c r="AA496" s="215">
        <f>IFERROR(VLOOKUP(J496,Аркуш4!H:M,6,FALSE),0)</f>
        <v>6</v>
      </c>
      <c r="AB496" s="215" t="str">
        <f t="shared" si="37"/>
        <v/>
      </c>
      <c r="AC496" s="215">
        <v>4.7897499999999997E-3</v>
      </c>
      <c r="AD496" s="214"/>
      <c r="AE496" s="210">
        <f t="shared" si="4"/>
        <v>6.2266749999999996E-2</v>
      </c>
      <c r="AF496" s="324"/>
      <c r="AG496" s="325"/>
      <c r="AH496" s="304" t="e">
        <v>#DIV/0!</v>
      </c>
      <c r="AI496" s="348"/>
      <c r="AJ496" s="306">
        <f t="shared" si="7"/>
        <v>0</v>
      </c>
      <c r="AK496" s="215">
        <f>IFERROR(VLOOKUP(J496,Аркуш4!O:Q,2,FALSE),0)</f>
        <v>0</v>
      </c>
      <c r="AL496" s="215">
        <f>IFERROR(VLOOKUP(J496,Аркуш4!O:Q,3,FALSE),0)</f>
        <v>0</v>
      </c>
      <c r="AM496" s="349"/>
      <c r="AN496" s="349"/>
      <c r="AO496" s="350"/>
      <c r="AP496" s="351"/>
      <c r="AQ496" s="352"/>
      <c r="AR496" s="215">
        <f>IFERROR(VLOOKUP(J496,Аркуш4!H:M,3,FALSE),0)</f>
        <v>0</v>
      </c>
      <c r="AS496" s="215">
        <f>IFERROR(VLOOKUP(J496,Аркуш4!H:M,4,FALSE),0)</f>
        <v>1</v>
      </c>
      <c r="AT496" s="215">
        <f>IFERROR(VLOOKUP(J496,Аркуш4!H:M,5,FALSE),0)</f>
        <v>1</v>
      </c>
      <c r="AU496" s="215">
        <f t="shared" si="33"/>
        <v>9.5794999999999995E-3</v>
      </c>
      <c r="AV496" s="357">
        <f t="shared" si="9"/>
        <v>2.87385E-2</v>
      </c>
    </row>
    <row r="497" spans="1:48" ht="46.5" customHeight="1" outlineLevel="1" x14ac:dyDescent="0.2">
      <c r="A497" s="207"/>
      <c r="B497" s="208" t="s">
        <v>3027</v>
      </c>
      <c r="C497" s="211"/>
      <c r="D497" s="209">
        <f>VLOOKUP(J497,Аркуш4!Y:Z,2,FALSE)</f>
        <v>37</v>
      </c>
      <c r="E497" s="210">
        <f t="shared" si="0"/>
        <v>0.33699600000000002</v>
      </c>
      <c r="F497" s="211"/>
      <c r="G497" s="211"/>
      <c r="H497" s="211" t="s">
        <v>2538</v>
      </c>
      <c r="I497" s="211" t="s">
        <v>3028</v>
      </c>
      <c r="J497" s="213">
        <v>169049</v>
      </c>
      <c r="K497" s="213">
        <v>55</v>
      </c>
      <c r="L497" s="213">
        <v>201</v>
      </c>
      <c r="M497" s="213">
        <v>45642</v>
      </c>
      <c r="N497" s="211"/>
      <c r="O497" s="211" t="s">
        <v>3433</v>
      </c>
      <c r="P497" s="211"/>
      <c r="Q497" s="354">
        <f t="shared" si="1"/>
        <v>0</v>
      </c>
      <c r="R497" s="212">
        <f t="shared" si="2"/>
        <v>0</v>
      </c>
      <c r="S497" s="211"/>
      <c r="T497" s="211"/>
      <c r="U497" s="355"/>
      <c r="V497" s="211">
        <v>7</v>
      </c>
      <c r="W497" s="356"/>
      <c r="X497" s="214" t="s">
        <v>3564</v>
      </c>
      <c r="Y497" s="214" t="s">
        <v>3564</v>
      </c>
      <c r="Z497" s="214"/>
      <c r="AA497" s="215">
        <f>IFERROR(VLOOKUP(J497,Аркуш4!H:M,6,FALSE),0)</f>
        <v>0</v>
      </c>
      <c r="AB497" s="215" t="str">
        <f t="shared" si="37"/>
        <v/>
      </c>
      <c r="AC497" s="215">
        <v>9.1079999999999998E-3</v>
      </c>
      <c r="AD497" s="214"/>
      <c r="AE497" s="210">
        <f t="shared" si="4"/>
        <v>0.33699600000000002</v>
      </c>
      <c r="AF497" s="324"/>
      <c r="AG497" s="325"/>
      <c r="AH497" s="304" t="e">
        <v>#DIV/0!</v>
      </c>
      <c r="AI497" s="348"/>
      <c r="AJ497" s="306">
        <f t="shared" si="7"/>
        <v>0</v>
      </c>
      <c r="AK497" s="215">
        <f>IFERROR(VLOOKUP(J497,Аркуш4!O:Q,2,FALSE),0)</f>
        <v>4</v>
      </c>
      <c r="AL497" s="215">
        <f>IFERROR(VLOOKUP(J497,Аркуш4!O:Q,3,FALSE),0)</f>
        <v>4</v>
      </c>
      <c r="AM497" s="349"/>
      <c r="AN497" s="349"/>
      <c r="AO497" s="350"/>
      <c r="AP497" s="351"/>
      <c r="AQ497" s="352"/>
      <c r="AR497" s="215">
        <f>IFERROR(VLOOKUP(J497,Аркуш4!H:M,3,FALSE),0)</f>
        <v>2</v>
      </c>
      <c r="AS497" s="215">
        <f>IFERROR(VLOOKUP(J497,Аркуш4!H:M,4,FALSE),0)</f>
        <v>1</v>
      </c>
      <c r="AT497" s="215">
        <f>IFERROR(VLOOKUP(J497,Аркуш4!H:M,5,FALSE),0)</f>
        <v>0</v>
      </c>
      <c r="AU497" s="215">
        <f t="shared" si="33"/>
        <v>6.3755999999999993E-2</v>
      </c>
      <c r="AV497" s="357">
        <f t="shared" si="9"/>
        <v>0</v>
      </c>
    </row>
    <row r="498" spans="1:48" ht="46.5" customHeight="1" outlineLevel="1" x14ac:dyDescent="0.2">
      <c r="A498" s="207"/>
      <c r="B498" s="208" t="s">
        <v>3029</v>
      </c>
      <c r="C498" s="211"/>
      <c r="D498" s="209">
        <f>VLOOKUP(J498,Аркуш4!Y:Z,2,FALSE)</f>
        <v>19</v>
      </c>
      <c r="E498" s="210">
        <f t="shared" si="0"/>
        <v>0.23324400000000001</v>
      </c>
      <c r="F498" s="211" t="s">
        <v>2624</v>
      </c>
      <c r="G498" s="211" t="s">
        <v>3858</v>
      </c>
      <c r="H498" s="211" t="s">
        <v>2538</v>
      </c>
      <c r="I498" s="211" t="s">
        <v>2811</v>
      </c>
      <c r="J498" s="213">
        <v>169052</v>
      </c>
      <c r="K498" s="213">
        <v>38</v>
      </c>
      <c r="L498" s="213">
        <v>239</v>
      </c>
      <c r="M498" s="213">
        <v>58854</v>
      </c>
      <c r="N498" s="211"/>
      <c r="O498" s="211" t="s">
        <v>3433</v>
      </c>
      <c r="P498" s="211"/>
      <c r="Q498" s="354">
        <f t="shared" si="1"/>
        <v>0</v>
      </c>
      <c r="R498" s="212">
        <f t="shared" si="2"/>
        <v>0</v>
      </c>
      <c r="S498" s="211"/>
      <c r="T498" s="211"/>
      <c r="U498" s="355"/>
      <c r="V498" s="211">
        <v>0</v>
      </c>
      <c r="W498" s="356"/>
      <c r="X498" s="214" t="s">
        <v>3564</v>
      </c>
      <c r="Y498" s="214" t="s">
        <v>3564</v>
      </c>
      <c r="Z498" s="214"/>
      <c r="AA498" s="215">
        <f>IFERROR(VLOOKUP(J498,Аркуш4!H:M,6,FALSE),0)</f>
        <v>8</v>
      </c>
      <c r="AB498" s="215" t="str">
        <f t="shared" si="37"/>
        <v/>
      </c>
      <c r="AC498" s="215">
        <v>1.2276E-2</v>
      </c>
      <c r="AD498" s="214"/>
      <c r="AE498" s="210">
        <f t="shared" si="4"/>
        <v>0.23324400000000001</v>
      </c>
      <c r="AF498" s="324"/>
      <c r="AG498" s="325"/>
      <c r="AH498" s="304" t="e">
        <v>#DIV/0!</v>
      </c>
      <c r="AI498" s="348"/>
      <c r="AJ498" s="306">
        <f t="shared" si="7"/>
        <v>0</v>
      </c>
      <c r="AK498" s="215">
        <f>IFERROR(VLOOKUP(J498,Аркуш4!O:Q,2,FALSE),0)</f>
        <v>0</v>
      </c>
      <c r="AL498" s="215">
        <f>IFERROR(VLOOKUP(J498,Аркуш4!O:Q,3,FALSE),0)</f>
        <v>0</v>
      </c>
      <c r="AM498" s="349"/>
      <c r="AN498" s="349"/>
      <c r="AO498" s="350"/>
      <c r="AP498" s="351"/>
      <c r="AQ498" s="352"/>
      <c r="AR498" s="215">
        <f>IFERROR(VLOOKUP(J498,Аркуш4!H:M,3,FALSE),0)</f>
        <v>1</v>
      </c>
      <c r="AS498" s="215">
        <f>IFERROR(VLOOKUP(J498,Аркуш4!H:M,4,FALSE),0)</f>
        <v>0</v>
      </c>
      <c r="AT498" s="215">
        <f>IFERROR(VLOOKUP(J498,Аркуш4!H:M,5,FALSE),0)</f>
        <v>0</v>
      </c>
      <c r="AU498" s="215">
        <f t="shared" si="33"/>
        <v>1.2276E-2</v>
      </c>
      <c r="AV498" s="357">
        <f t="shared" si="9"/>
        <v>9.8208000000000004E-2</v>
      </c>
    </row>
    <row r="499" spans="1:48" ht="46.5" customHeight="1" outlineLevel="1" x14ac:dyDescent="0.2">
      <c r="A499" s="207"/>
      <c r="B499" s="208" t="s">
        <v>3030</v>
      </c>
      <c r="C499" s="211"/>
      <c r="D499" s="209">
        <f>VLOOKUP(J499,Аркуш4!Y:Z,2,FALSE)</f>
        <v>4231</v>
      </c>
      <c r="E499" s="210">
        <f t="shared" si="0"/>
        <v>2.4751349999999999</v>
      </c>
      <c r="F499" s="211"/>
      <c r="G499" s="211"/>
      <c r="H499" s="211" t="s">
        <v>2538</v>
      </c>
      <c r="I499" s="211" t="s">
        <v>3031</v>
      </c>
      <c r="J499" s="213">
        <v>169086</v>
      </c>
      <c r="K499" s="213">
        <v>99</v>
      </c>
      <c r="L499" s="213">
        <v>44</v>
      </c>
      <c r="M499" s="211" t="s">
        <v>1737</v>
      </c>
      <c r="N499" s="213">
        <v>10</v>
      </c>
      <c r="O499" s="211" t="s">
        <v>3433</v>
      </c>
      <c r="P499" s="211"/>
      <c r="Q499" s="354">
        <f t="shared" si="1"/>
        <v>0</v>
      </c>
      <c r="R499" s="212">
        <f t="shared" si="2"/>
        <v>0</v>
      </c>
      <c r="S499" s="211"/>
      <c r="T499" s="211"/>
      <c r="U499" s="355"/>
      <c r="V499" s="211">
        <v>136</v>
      </c>
      <c r="W499" s="356"/>
      <c r="X499" s="214" t="s">
        <v>3564</v>
      </c>
      <c r="Y499" s="214" t="s">
        <v>3564</v>
      </c>
      <c r="Z499" s="214"/>
      <c r="AA499" s="215">
        <f>IFERROR(VLOOKUP(J499,Аркуш4!H:M,6,FALSE),0)</f>
        <v>241</v>
      </c>
      <c r="AB499" s="215" t="str">
        <f t="shared" si="37"/>
        <v/>
      </c>
      <c r="AC499" s="215">
        <v>5.8500000000000002E-4</v>
      </c>
      <c r="AD499" s="214"/>
      <c r="AE499" s="210">
        <f t="shared" si="4"/>
        <v>2.4751349999999999</v>
      </c>
      <c r="AF499" s="324"/>
      <c r="AG499" s="325"/>
      <c r="AH499" s="304" t="e">
        <v>#DIV/0!</v>
      </c>
      <c r="AI499" s="348"/>
      <c r="AJ499" s="306">
        <f t="shared" si="7"/>
        <v>0</v>
      </c>
      <c r="AK499" s="215">
        <f>IFERROR(VLOOKUP(J499,Аркуш4!O:Q,2,FALSE),0)</f>
        <v>144</v>
      </c>
      <c r="AL499" s="215">
        <f>IFERROR(VLOOKUP(J499,Аркуш4!O:Q,3,FALSE),0)</f>
        <v>0</v>
      </c>
      <c r="AM499" s="349"/>
      <c r="AN499" s="349"/>
      <c r="AO499" s="350"/>
      <c r="AP499" s="351"/>
      <c r="AQ499" s="352"/>
      <c r="AR499" s="215">
        <f>IFERROR(VLOOKUP(J499,Аркуш4!H:M,3,FALSE),0)</f>
        <v>5</v>
      </c>
      <c r="AS499" s="215">
        <f>IFERROR(VLOOKUP(J499,Аркуш4!H:M,4,FALSE),0)</f>
        <v>78</v>
      </c>
      <c r="AT499" s="215">
        <f>IFERROR(VLOOKUP(J499,Аркуш4!H:M,5,FALSE),0)</f>
        <v>105</v>
      </c>
      <c r="AU499" s="215">
        <f t="shared" si="33"/>
        <v>0.19422</v>
      </c>
      <c r="AV499" s="357">
        <f t="shared" si="9"/>
        <v>0.140985</v>
      </c>
    </row>
    <row r="500" spans="1:48" ht="46.5" customHeight="1" outlineLevel="1" x14ac:dyDescent="0.2">
      <c r="A500" s="207"/>
      <c r="B500" s="208" t="s">
        <v>3032</v>
      </c>
      <c r="C500" s="211"/>
      <c r="D500" s="209">
        <f>VLOOKUP(J500,Аркуш4!Y:Z,2,FALSE)</f>
        <v>375</v>
      </c>
      <c r="E500" s="210">
        <f t="shared" si="0"/>
        <v>0.2315625</v>
      </c>
      <c r="F500" s="211"/>
      <c r="G500" s="211"/>
      <c r="H500" s="211" t="s">
        <v>2538</v>
      </c>
      <c r="I500" s="211" t="s">
        <v>3033</v>
      </c>
      <c r="J500" s="213">
        <v>169087</v>
      </c>
      <c r="K500" s="213">
        <v>475</v>
      </c>
      <c r="L500" s="213">
        <v>65</v>
      </c>
      <c r="M500" s="213">
        <v>58642</v>
      </c>
      <c r="N500" s="211"/>
      <c r="O500" s="211" t="s">
        <v>3433</v>
      </c>
      <c r="P500" s="211"/>
      <c r="Q500" s="354">
        <f t="shared" si="1"/>
        <v>0</v>
      </c>
      <c r="R500" s="212">
        <f t="shared" si="2"/>
        <v>0</v>
      </c>
      <c r="S500" s="211"/>
      <c r="T500" s="211"/>
      <c r="U500" s="355"/>
      <c r="V500" s="211">
        <v>6</v>
      </c>
      <c r="W500" s="356"/>
      <c r="X500" s="214" t="s">
        <v>3564</v>
      </c>
      <c r="Y500" s="214" t="s">
        <v>3564</v>
      </c>
      <c r="Z500" s="214"/>
      <c r="AA500" s="215">
        <f>IFERROR(VLOOKUP(J500,Аркуш4!H:M,6,FALSE),0)</f>
        <v>6</v>
      </c>
      <c r="AB500" s="215" t="str">
        <f t="shared" si="37"/>
        <v/>
      </c>
      <c r="AC500" s="215">
        <v>6.1749999999999999E-4</v>
      </c>
      <c r="AD500" s="214"/>
      <c r="AE500" s="210">
        <f t="shared" si="4"/>
        <v>0.2315625</v>
      </c>
      <c r="AF500" s="324"/>
      <c r="AG500" s="325"/>
      <c r="AH500" s="304" t="e">
        <v>#DIV/0!</v>
      </c>
      <c r="AI500" s="348"/>
      <c r="AJ500" s="306">
        <f t="shared" si="7"/>
        <v>0</v>
      </c>
      <c r="AK500" s="215">
        <f>IFERROR(VLOOKUP(J500,Аркуш4!O:Q,2,FALSE),0)</f>
        <v>1</v>
      </c>
      <c r="AL500" s="215">
        <f>IFERROR(VLOOKUP(J500,Аркуш4!O:Q,3,FALSE),0)</f>
        <v>5</v>
      </c>
      <c r="AM500" s="349"/>
      <c r="AN500" s="349"/>
      <c r="AO500" s="350"/>
      <c r="AP500" s="351"/>
      <c r="AQ500" s="352"/>
      <c r="AR500" s="215">
        <f>IFERROR(VLOOKUP(J500,Аркуш4!H:M,3,FALSE),0)</f>
        <v>8</v>
      </c>
      <c r="AS500" s="215">
        <f>IFERROR(VLOOKUP(J500,Аркуш4!H:M,4,FALSE),0)</f>
        <v>3</v>
      </c>
      <c r="AT500" s="215">
        <f>IFERROR(VLOOKUP(J500,Аркуш4!H:M,5,FALSE),0)</f>
        <v>1</v>
      </c>
      <c r="AU500" s="215">
        <f t="shared" si="33"/>
        <v>8.0274999999999999E-3</v>
      </c>
      <c r="AV500" s="357">
        <f t="shared" si="9"/>
        <v>3.705E-3</v>
      </c>
    </row>
    <row r="501" spans="1:48" ht="46.5" customHeight="1" outlineLevel="1" x14ac:dyDescent="0.2">
      <c r="A501" s="207"/>
      <c r="B501" s="208" t="s">
        <v>3034</v>
      </c>
      <c r="C501" s="211"/>
      <c r="D501" s="209">
        <f>VLOOKUP(J501,Аркуш4!Y:Z,2,FALSE)</f>
        <v>4</v>
      </c>
      <c r="E501" s="210">
        <f t="shared" si="0"/>
        <v>2.3400000000000001E-3</v>
      </c>
      <c r="F501" s="211"/>
      <c r="G501" s="211"/>
      <c r="H501" s="211" t="s">
        <v>2538</v>
      </c>
      <c r="I501" s="211"/>
      <c r="J501" s="213">
        <v>169099</v>
      </c>
      <c r="K501" s="213">
        <v>139</v>
      </c>
      <c r="L501" s="213">
        <v>55</v>
      </c>
      <c r="M501" s="216">
        <v>98002</v>
      </c>
      <c r="N501" s="211"/>
      <c r="O501" s="211" t="s">
        <v>3433</v>
      </c>
      <c r="P501" s="211"/>
      <c r="Q501" s="354">
        <f t="shared" si="1"/>
        <v>0</v>
      </c>
      <c r="R501" s="212">
        <f t="shared" si="2"/>
        <v>0</v>
      </c>
      <c r="S501" s="211"/>
      <c r="T501" s="211"/>
      <c r="U501" s="355"/>
      <c r="V501" s="211">
        <v>2</v>
      </c>
      <c r="W501" s="356"/>
      <c r="X501" s="214" t="s">
        <v>3564</v>
      </c>
      <c r="Y501" s="214" t="s">
        <v>3564</v>
      </c>
      <c r="Z501" s="214"/>
      <c r="AA501" s="215">
        <f>IFERROR(VLOOKUP(J501,Аркуш4!H:M,6,FALSE),0)</f>
        <v>2</v>
      </c>
      <c r="AB501" s="215" t="str">
        <f t="shared" si="37"/>
        <v/>
      </c>
      <c r="AC501" s="215">
        <v>5.8500000000000002E-4</v>
      </c>
      <c r="AD501" s="214"/>
      <c r="AE501" s="210">
        <f t="shared" si="4"/>
        <v>2.3400000000000001E-3</v>
      </c>
      <c r="AF501" s="324"/>
      <c r="AG501" s="325"/>
      <c r="AH501" s="304" t="e">
        <v>#DIV/0!</v>
      </c>
      <c r="AI501" s="348"/>
      <c r="AJ501" s="306">
        <f t="shared" si="7"/>
        <v>0</v>
      </c>
      <c r="AK501" s="215">
        <f>IFERROR(VLOOKUP(J501,Аркуш4!O:Q,2,FALSE),0)</f>
        <v>0</v>
      </c>
      <c r="AL501" s="215">
        <f>IFERROR(VLOOKUP(J501,Аркуш4!O:Q,3,FALSE),0)</f>
        <v>2</v>
      </c>
      <c r="AM501" s="349"/>
      <c r="AN501" s="349"/>
      <c r="AO501" s="350"/>
      <c r="AP501" s="351"/>
      <c r="AQ501" s="352"/>
      <c r="AR501" s="215">
        <f>IFERROR(VLOOKUP(J501,Аркуш4!H:M,3,FALSE),0)</f>
        <v>2</v>
      </c>
      <c r="AS501" s="215">
        <f>IFERROR(VLOOKUP(J501,Аркуш4!H:M,4,FALSE),0)</f>
        <v>0</v>
      </c>
      <c r="AT501" s="215">
        <f>IFERROR(VLOOKUP(J501,Аркуш4!H:M,5,FALSE),0)</f>
        <v>0</v>
      </c>
      <c r="AU501" s="215">
        <f t="shared" si="33"/>
        <v>1.17E-3</v>
      </c>
      <c r="AV501" s="357">
        <f t="shared" si="9"/>
        <v>1.17E-3</v>
      </c>
    </row>
    <row r="502" spans="1:48" ht="46.5" customHeight="1" outlineLevel="1" x14ac:dyDescent="0.2">
      <c r="A502" s="207"/>
      <c r="B502" s="208" t="s">
        <v>3035</v>
      </c>
      <c r="C502" s="211"/>
      <c r="D502" s="209">
        <f>VLOOKUP(J502,Аркуш4!Y:Z,2,FALSE)</f>
        <v>6</v>
      </c>
      <c r="E502" s="210">
        <f t="shared" si="0"/>
        <v>1.4999999999999999E-2</v>
      </c>
      <c r="F502" s="211"/>
      <c r="G502" s="211"/>
      <c r="H502" s="211" t="s">
        <v>2538</v>
      </c>
      <c r="I502" s="211" t="s">
        <v>3036</v>
      </c>
      <c r="J502" s="213">
        <v>169108</v>
      </c>
      <c r="K502" s="213">
        <v>105</v>
      </c>
      <c r="L502" s="213">
        <v>82</v>
      </c>
      <c r="M502" s="247">
        <v>59380</v>
      </c>
      <c r="N502" s="211"/>
      <c r="O502" s="211" t="s">
        <v>3433</v>
      </c>
      <c r="P502" s="211"/>
      <c r="Q502" s="354">
        <f t="shared" si="1"/>
        <v>0</v>
      </c>
      <c r="R502" s="212">
        <f t="shared" si="2"/>
        <v>0</v>
      </c>
      <c r="S502" s="211"/>
      <c r="T502" s="211"/>
      <c r="U502" s="355"/>
      <c r="V502" s="211">
        <v>1</v>
      </c>
      <c r="W502" s="356"/>
      <c r="X502" s="214" t="s">
        <v>3564</v>
      </c>
      <c r="Y502" s="214" t="s">
        <v>3564</v>
      </c>
      <c r="Z502" s="214"/>
      <c r="AA502" s="215">
        <f>IFERROR(VLOOKUP(J502,Аркуш4!H:M,6,FALSE),0)</f>
        <v>1</v>
      </c>
      <c r="AB502" s="215" t="str">
        <f t="shared" si="37"/>
        <v/>
      </c>
      <c r="AC502" s="215">
        <v>2.5000000000000001E-3</v>
      </c>
      <c r="AD502" s="214"/>
      <c r="AE502" s="210">
        <f t="shared" si="4"/>
        <v>1.4999999999999999E-2</v>
      </c>
      <c r="AF502" s="324"/>
      <c r="AG502" s="325"/>
      <c r="AH502" s="304" t="e">
        <v>#DIV/0!</v>
      </c>
      <c r="AI502" s="348"/>
      <c r="AJ502" s="306">
        <f t="shared" si="7"/>
        <v>0</v>
      </c>
      <c r="AK502" s="215">
        <f>IFERROR(VLOOKUP(J502,Аркуш4!O:Q,2,FALSE),0)</f>
        <v>0</v>
      </c>
      <c r="AL502" s="215">
        <f>IFERROR(VLOOKUP(J502,Аркуш4!O:Q,3,FALSE),0)</f>
        <v>1</v>
      </c>
      <c r="AM502" s="349"/>
      <c r="AN502" s="349"/>
      <c r="AO502" s="350"/>
      <c r="AP502" s="351"/>
      <c r="AQ502" s="352"/>
      <c r="AR502" s="215">
        <f>IFERROR(VLOOKUP(J502,Аркуш4!H:M,3,FALSE),0)</f>
        <v>0</v>
      </c>
      <c r="AS502" s="215">
        <f>IFERROR(VLOOKUP(J502,Аркуш4!H:M,4,FALSE),0)</f>
        <v>0</v>
      </c>
      <c r="AT502" s="215">
        <f>IFERROR(VLOOKUP(J502,Аркуш4!H:M,5,FALSE),0)</f>
        <v>2</v>
      </c>
      <c r="AU502" s="215">
        <f t="shared" si="33"/>
        <v>5.0000000000000001E-3</v>
      </c>
      <c r="AV502" s="357">
        <f t="shared" si="9"/>
        <v>2.5000000000000001E-3</v>
      </c>
    </row>
    <row r="503" spans="1:48" ht="46.5" customHeight="1" outlineLevel="1" x14ac:dyDescent="0.2">
      <c r="A503" s="207"/>
      <c r="B503" s="208" t="s">
        <v>3037</v>
      </c>
      <c r="C503" s="211"/>
      <c r="D503" s="209">
        <f>VLOOKUP(J503,Аркуш4!Y:Z,2,FALSE)</f>
        <v>1</v>
      </c>
      <c r="E503" s="210">
        <f t="shared" si="0"/>
        <v>0</v>
      </c>
      <c r="F503" s="211"/>
      <c r="G503" s="211"/>
      <c r="H503" s="211" t="s">
        <v>2546</v>
      </c>
      <c r="I503" s="211" t="s">
        <v>3038</v>
      </c>
      <c r="J503" s="213">
        <v>169109</v>
      </c>
      <c r="K503" s="213">
        <v>157</v>
      </c>
      <c r="L503" s="213">
        <v>122</v>
      </c>
      <c r="M503" s="248">
        <v>59380</v>
      </c>
      <c r="N503" s="211"/>
      <c r="O503" s="211" t="s">
        <v>3563</v>
      </c>
      <c r="P503" s="211"/>
      <c r="Q503" s="354">
        <f t="shared" si="1"/>
        <v>0</v>
      </c>
      <c r="R503" s="212">
        <f t="shared" si="2"/>
        <v>0</v>
      </c>
      <c r="S503" s="211"/>
      <c r="T503" s="211"/>
      <c r="U503" s="355"/>
      <c r="V503" s="211">
        <v>0</v>
      </c>
      <c r="W503" s="356"/>
      <c r="X503" s="214" t="s">
        <v>3564</v>
      </c>
      <c r="Y503" s="214" t="s">
        <v>3564</v>
      </c>
      <c r="Z503" s="214"/>
      <c r="AA503" s="215">
        <f>IFERROR(VLOOKUP(J503,Аркуш4!H:M,6,FALSE),0)</f>
        <v>2</v>
      </c>
      <c r="AB503" s="215" t="str">
        <f t="shared" si="37"/>
        <v/>
      </c>
      <c r="AC503" s="215"/>
      <c r="AD503" s="214"/>
      <c r="AE503" s="210">
        <f t="shared" si="4"/>
        <v>0</v>
      </c>
      <c r="AF503" s="324"/>
      <c r="AG503" s="325"/>
      <c r="AH503" s="304" t="e">
        <v>#DIV/0!</v>
      </c>
      <c r="AI503" s="348"/>
      <c r="AJ503" s="306">
        <f t="shared" si="7"/>
        <v>0</v>
      </c>
      <c r="AK503" s="215">
        <f>IFERROR(VLOOKUP(J503,Аркуш4!O:Q,2,FALSE),0)</f>
        <v>0</v>
      </c>
      <c r="AL503" s="215">
        <f>IFERROR(VLOOKUP(J503,Аркуш4!O:Q,3,FALSE),0)</f>
        <v>0</v>
      </c>
      <c r="AM503" s="349"/>
      <c r="AN503" s="349"/>
      <c r="AO503" s="350"/>
      <c r="AP503" s="351"/>
      <c r="AQ503" s="352"/>
      <c r="AR503" s="215">
        <f>IFERROR(VLOOKUP(J503,Аркуш4!H:M,3,FALSE),0)</f>
        <v>0</v>
      </c>
      <c r="AS503" s="215">
        <f>IFERROR(VLOOKUP(J503,Аркуш4!H:M,4,FALSE),0)</f>
        <v>0</v>
      </c>
      <c r="AT503" s="215">
        <f>IFERROR(VLOOKUP(J503,Аркуш4!H:M,5,FALSE),0)</f>
        <v>0</v>
      </c>
      <c r="AU503" s="215">
        <f t="shared" si="33"/>
        <v>0</v>
      </c>
      <c r="AV503" s="357">
        <f t="shared" si="9"/>
        <v>0</v>
      </c>
    </row>
    <row r="504" spans="1:48" ht="46.5" customHeight="1" outlineLevel="1" x14ac:dyDescent="0.2">
      <c r="A504" s="207"/>
      <c r="B504" s="208" t="s">
        <v>3039</v>
      </c>
      <c r="C504" s="211"/>
      <c r="D504" s="209">
        <f>VLOOKUP(J504,Аркуш4!Y:Z,2,FALSE)</f>
        <v>1</v>
      </c>
      <c r="E504" s="210">
        <f t="shared" si="0"/>
        <v>0</v>
      </c>
      <c r="F504" s="211"/>
      <c r="G504" s="211"/>
      <c r="H504" s="211" t="s">
        <v>2538</v>
      </c>
      <c r="I504" s="211" t="s">
        <v>2635</v>
      </c>
      <c r="J504" s="213">
        <v>169110</v>
      </c>
      <c r="K504" s="213">
        <v>35</v>
      </c>
      <c r="L504" s="213">
        <v>65</v>
      </c>
      <c r="M504" s="249">
        <v>59570</v>
      </c>
      <c r="N504" s="211"/>
      <c r="O504" s="211" t="s">
        <v>3563</v>
      </c>
      <c r="P504" s="211"/>
      <c r="Q504" s="354">
        <f t="shared" si="1"/>
        <v>0</v>
      </c>
      <c r="R504" s="212">
        <f t="shared" si="2"/>
        <v>0</v>
      </c>
      <c r="S504" s="211"/>
      <c r="T504" s="211"/>
      <c r="U504" s="355"/>
      <c r="V504" s="211">
        <v>0</v>
      </c>
      <c r="W504" s="356"/>
      <c r="X504" s="214" t="s">
        <v>3564</v>
      </c>
      <c r="Y504" s="214" t="s">
        <v>3564</v>
      </c>
      <c r="Z504" s="214"/>
      <c r="AA504" s="215">
        <f>IFERROR(VLOOKUP(J504,Аркуш4!H:M,6,FALSE),0)</f>
        <v>5</v>
      </c>
      <c r="AB504" s="215" t="str">
        <f t="shared" si="37"/>
        <v/>
      </c>
      <c r="AC504" s="215"/>
      <c r="AD504" s="214"/>
      <c r="AE504" s="210">
        <f t="shared" si="4"/>
        <v>0</v>
      </c>
      <c r="AF504" s="324"/>
      <c r="AG504" s="325"/>
      <c r="AH504" s="304" t="e">
        <v>#DIV/0!</v>
      </c>
      <c r="AI504" s="348"/>
      <c r="AJ504" s="306">
        <f t="shared" si="7"/>
        <v>0</v>
      </c>
      <c r="AK504" s="215">
        <f>IFERROR(VLOOKUP(J504,Аркуш4!O:Q,2,FALSE),0)</f>
        <v>0</v>
      </c>
      <c r="AL504" s="215">
        <f>IFERROR(VLOOKUP(J504,Аркуш4!O:Q,3,FALSE),0)</f>
        <v>0</v>
      </c>
      <c r="AM504" s="349"/>
      <c r="AN504" s="349"/>
      <c r="AO504" s="350"/>
      <c r="AP504" s="351"/>
      <c r="AQ504" s="352"/>
      <c r="AR504" s="215">
        <f>IFERROR(VLOOKUP(J504,Аркуш4!H:M,3,FALSE),0)</f>
        <v>0</v>
      </c>
      <c r="AS504" s="215">
        <f>IFERROR(VLOOKUP(J504,Аркуш4!H:M,4,FALSE),0)</f>
        <v>0</v>
      </c>
      <c r="AT504" s="215">
        <f>IFERROR(VLOOKUP(J504,Аркуш4!H:M,5,FALSE),0)</f>
        <v>1</v>
      </c>
      <c r="AU504" s="215">
        <f t="shared" si="33"/>
        <v>0</v>
      </c>
      <c r="AV504" s="357">
        <f t="shared" si="9"/>
        <v>0</v>
      </c>
    </row>
    <row r="505" spans="1:48" ht="46.5" customHeight="1" outlineLevel="1" x14ac:dyDescent="0.2">
      <c r="A505" s="207"/>
      <c r="B505" s="208" t="s">
        <v>3040</v>
      </c>
      <c r="C505" s="211"/>
      <c r="D505" s="209">
        <f>VLOOKUP(J505,Аркуш4!Y:Z,2,FALSE)</f>
        <v>6</v>
      </c>
      <c r="E505" s="210">
        <f t="shared" si="0"/>
        <v>0</v>
      </c>
      <c r="F505" s="211"/>
      <c r="G505" s="211"/>
      <c r="H505" s="211" t="s">
        <v>2538</v>
      </c>
      <c r="I505" s="211" t="s">
        <v>2606</v>
      </c>
      <c r="J505" s="213">
        <v>169015</v>
      </c>
      <c r="K505" s="213">
        <v>-11</v>
      </c>
      <c r="L505" s="213">
        <v>-30</v>
      </c>
      <c r="M505" s="213">
        <v>58762</v>
      </c>
      <c r="N505" s="211"/>
      <c r="O505" s="211" t="s">
        <v>3433</v>
      </c>
      <c r="P505" s="211"/>
      <c r="Q505" s="354">
        <f t="shared" si="1"/>
        <v>0</v>
      </c>
      <c r="R505" s="212">
        <f t="shared" si="2"/>
        <v>0</v>
      </c>
      <c r="S505" s="211"/>
      <c r="T505" s="211"/>
      <c r="U505" s="355"/>
      <c r="V505" s="211">
        <v>0</v>
      </c>
      <c r="W505" s="356"/>
      <c r="X505" s="214" t="s">
        <v>3564</v>
      </c>
      <c r="Y505" s="214" t="s">
        <v>3564</v>
      </c>
      <c r="Z505" s="214"/>
      <c r="AA505" s="215">
        <f>IFERROR(VLOOKUP(J505,Аркуш4!H:M,6,FALSE),0)</f>
        <v>3</v>
      </c>
      <c r="AB505" s="215" t="str">
        <f t="shared" si="37"/>
        <v/>
      </c>
      <c r="AC505" s="215"/>
      <c r="AD505" s="214"/>
      <c r="AE505" s="210">
        <f t="shared" si="4"/>
        <v>0</v>
      </c>
      <c r="AF505" s="324"/>
      <c r="AG505" s="325"/>
      <c r="AH505" s="304" t="e">
        <v>#DIV/0!</v>
      </c>
      <c r="AI505" s="348"/>
      <c r="AJ505" s="306">
        <f t="shared" si="7"/>
        <v>0</v>
      </c>
      <c r="AK505" s="215">
        <f>IFERROR(VLOOKUP(J505,Аркуш4!O:Q,2,FALSE),0)</f>
        <v>0</v>
      </c>
      <c r="AL505" s="215">
        <f>IFERROR(VLOOKUP(J505,Аркуш4!O:Q,3,FALSE),0)</f>
        <v>0</v>
      </c>
      <c r="AM505" s="349"/>
      <c r="AN505" s="349"/>
      <c r="AO505" s="350"/>
      <c r="AP505" s="351"/>
      <c r="AQ505" s="352"/>
      <c r="AR505" s="215">
        <f>IFERROR(VLOOKUP(J505,Аркуш4!H:M,3,FALSE),0)</f>
        <v>1</v>
      </c>
      <c r="AS505" s="215">
        <f>IFERROR(VLOOKUP(J505,Аркуш4!H:M,4,FALSE),0)</f>
        <v>0</v>
      </c>
      <c r="AT505" s="215">
        <f>IFERROR(VLOOKUP(J505,Аркуш4!H:M,5,FALSE),0)</f>
        <v>1</v>
      </c>
      <c r="AU505" s="215">
        <f t="shared" si="33"/>
        <v>0</v>
      </c>
      <c r="AV505" s="357">
        <f t="shared" si="9"/>
        <v>0</v>
      </c>
    </row>
    <row r="506" spans="1:48" ht="46.5" customHeight="1" outlineLevel="1" x14ac:dyDescent="0.2">
      <c r="A506" s="207"/>
      <c r="B506" s="208" t="s">
        <v>3041</v>
      </c>
      <c r="C506" s="211"/>
      <c r="D506" s="209">
        <f>VLOOKUP(J506,Аркуш4!Y:Z,2,FALSE)</f>
        <v>81</v>
      </c>
      <c r="E506" s="210">
        <f t="shared" si="0"/>
        <v>1.05119775</v>
      </c>
      <c r="F506" s="211"/>
      <c r="G506" s="211"/>
      <c r="H506" s="211" t="s">
        <v>2538</v>
      </c>
      <c r="I506" s="211" t="s">
        <v>3042</v>
      </c>
      <c r="J506" s="213">
        <v>169031</v>
      </c>
      <c r="K506" s="213">
        <v>23</v>
      </c>
      <c r="L506" s="213">
        <v>139</v>
      </c>
      <c r="M506" s="213">
        <v>64103</v>
      </c>
      <c r="N506" s="213">
        <v>2</v>
      </c>
      <c r="O506" s="211" t="s">
        <v>3433</v>
      </c>
      <c r="P506" s="211"/>
      <c r="Q506" s="354">
        <f t="shared" si="1"/>
        <v>0</v>
      </c>
      <c r="R506" s="212">
        <f t="shared" si="2"/>
        <v>0</v>
      </c>
      <c r="S506" s="211"/>
      <c r="T506" s="211"/>
      <c r="U506" s="355"/>
      <c r="V506" s="211">
        <v>26</v>
      </c>
      <c r="W506" s="356"/>
      <c r="X506" s="214" t="s">
        <v>3564</v>
      </c>
      <c r="Y506" s="214" t="s">
        <v>3564</v>
      </c>
      <c r="Z506" s="214"/>
      <c r="AA506" s="215">
        <f>IFERROR(VLOOKUP(J506,Аркуш4!H:M,6,FALSE),0)</f>
        <v>10</v>
      </c>
      <c r="AB506" s="215" t="str">
        <f t="shared" si="37"/>
        <v/>
      </c>
      <c r="AC506" s="215">
        <v>1.297775E-2</v>
      </c>
      <c r="AD506" s="214"/>
      <c r="AE506" s="210">
        <f t="shared" si="4"/>
        <v>1.05119775</v>
      </c>
      <c r="AF506" s="324"/>
      <c r="AG506" s="325"/>
      <c r="AH506" s="304" t="e">
        <v>#DIV/0!</v>
      </c>
      <c r="AI506" s="348"/>
      <c r="AJ506" s="306">
        <f t="shared" si="7"/>
        <v>0</v>
      </c>
      <c r="AK506" s="215">
        <f>IFERROR(VLOOKUP(J506,Аркуш4!O:Q,2,FALSE),0)</f>
        <v>26</v>
      </c>
      <c r="AL506" s="215">
        <f>IFERROR(VLOOKUP(J506,Аркуш4!O:Q,3,FALSE),0)</f>
        <v>0</v>
      </c>
      <c r="AM506" s="349"/>
      <c r="AN506" s="349"/>
      <c r="AO506" s="350"/>
      <c r="AP506" s="351"/>
      <c r="AQ506" s="352"/>
      <c r="AR506" s="215">
        <f>IFERROR(VLOOKUP(J506,Аркуш4!H:M,3,FALSE),0)</f>
        <v>6</v>
      </c>
      <c r="AS506" s="215">
        <f>IFERROR(VLOOKUP(J506,Аркуш4!H:M,4,FALSE),0)</f>
        <v>7</v>
      </c>
      <c r="AT506" s="215">
        <f>IFERROR(VLOOKUP(J506,Аркуш4!H:M,5,FALSE),0)</f>
        <v>4</v>
      </c>
      <c r="AU506" s="215">
        <f t="shared" si="33"/>
        <v>0.55804324999999999</v>
      </c>
      <c r="AV506" s="357">
        <f t="shared" si="9"/>
        <v>0.12977749999999999</v>
      </c>
    </row>
    <row r="507" spans="1:48" ht="46.5" customHeight="1" outlineLevel="1" x14ac:dyDescent="0.2">
      <c r="A507" s="207"/>
      <c r="B507" s="208" t="s">
        <v>3043</v>
      </c>
      <c r="C507" s="211"/>
      <c r="D507" s="209">
        <f>VLOOKUP(J507,Аркуш4!Y:Z,2,FALSE)</f>
        <v>35</v>
      </c>
      <c r="E507" s="210">
        <f t="shared" si="0"/>
        <v>0.79211999999999994</v>
      </c>
      <c r="F507" s="211"/>
      <c r="G507" s="211"/>
      <c r="H507" s="211" t="s">
        <v>2538</v>
      </c>
      <c r="I507" s="211" t="s">
        <v>2587</v>
      </c>
      <c r="J507" s="213">
        <v>167565</v>
      </c>
      <c r="K507" s="213">
        <v>33</v>
      </c>
      <c r="L507" s="213">
        <v>448</v>
      </c>
      <c r="M507" s="213">
        <v>58485</v>
      </c>
      <c r="N507" s="211"/>
      <c r="O507" s="211" t="s">
        <v>3433</v>
      </c>
      <c r="P507" s="211"/>
      <c r="Q507" s="354">
        <f t="shared" si="1"/>
        <v>0</v>
      </c>
      <c r="R507" s="212">
        <f t="shared" si="2"/>
        <v>0</v>
      </c>
      <c r="S507" s="211"/>
      <c r="T507" s="211"/>
      <c r="U507" s="355"/>
      <c r="V507" s="211">
        <v>2</v>
      </c>
      <c r="W507" s="356"/>
      <c r="X507" s="214" t="s">
        <v>3564</v>
      </c>
      <c r="Y507" s="214" t="s">
        <v>3564</v>
      </c>
      <c r="Z507" s="214"/>
      <c r="AA507" s="215">
        <f>IFERROR(VLOOKUP(J507,Аркуш4!H:M,6,FALSE),0)</f>
        <v>8</v>
      </c>
      <c r="AB507" s="215" t="str">
        <f t="shared" si="37"/>
        <v/>
      </c>
      <c r="AC507" s="215">
        <v>2.2631999999999999E-2</v>
      </c>
      <c r="AD507" s="214"/>
      <c r="AE507" s="210">
        <f t="shared" si="4"/>
        <v>0.79211999999999994</v>
      </c>
      <c r="AF507" s="324"/>
      <c r="AG507" s="325"/>
      <c r="AH507" s="304" t="e">
        <v>#DIV/0!</v>
      </c>
      <c r="AI507" s="348"/>
      <c r="AJ507" s="306">
        <f t="shared" si="7"/>
        <v>0</v>
      </c>
      <c r="AK507" s="215">
        <f>IFERROR(VLOOKUP(J507,Аркуш4!O:Q,2,FALSE),0)</f>
        <v>1</v>
      </c>
      <c r="AL507" s="215">
        <f>IFERROR(VLOOKUP(J507,Аркуш4!O:Q,3,FALSE),0)</f>
        <v>1</v>
      </c>
      <c r="AM507" s="349"/>
      <c r="AN507" s="349"/>
      <c r="AO507" s="350"/>
      <c r="AP507" s="351"/>
      <c r="AQ507" s="352"/>
      <c r="AR507" s="215">
        <f>IFERROR(VLOOKUP(J507,Аркуш4!H:M,3,FALSE),0)</f>
        <v>1</v>
      </c>
      <c r="AS507" s="215">
        <f>IFERROR(VLOOKUP(J507,Аркуш4!H:M,4,FALSE),0)</f>
        <v>1</v>
      </c>
      <c r="AT507" s="215">
        <f>IFERROR(VLOOKUP(J507,Аркуш4!H:M,5,FALSE),0)</f>
        <v>3</v>
      </c>
      <c r="AU507" s="215">
        <f t="shared" si="33"/>
        <v>0.135792</v>
      </c>
      <c r="AV507" s="357">
        <f t="shared" si="9"/>
        <v>0.18105599999999999</v>
      </c>
    </row>
    <row r="508" spans="1:48" ht="46.5" customHeight="1" outlineLevel="1" x14ac:dyDescent="0.2">
      <c r="A508" s="207"/>
      <c r="B508" s="208" t="s">
        <v>3044</v>
      </c>
      <c r="C508" s="211"/>
      <c r="D508" s="209">
        <f>VLOOKUP(J508,Аркуш4!Y:Z,2,FALSE)</f>
        <v>4</v>
      </c>
      <c r="E508" s="210">
        <f t="shared" si="0"/>
        <v>6.0939E-2</v>
      </c>
      <c r="F508" s="211"/>
      <c r="G508" s="211"/>
      <c r="H508" s="211" t="s">
        <v>2546</v>
      </c>
      <c r="I508" s="211" t="s">
        <v>2587</v>
      </c>
      <c r="J508" s="213">
        <v>167407</v>
      </c>
      <c r="K508" s="213">
        <v>35</v>
      </c>
      <c r="L508" s="213">
        <v>285</v>
      </c>
      <c r="M508" s="213">
        <v>58356</v>
      </c>
      <c r="N508" s="211"/>
      <c r="O508" s="211" t="s">
        <v>3433</v>
      </c>
      <c r="P508" s="211"/>
      <c r="Q508" s="354">
        <f t="shared" si="1"/>
        <v>0</v>
      </c>
      <c r="R508" s="212">
        <f t="shared" si="2"/>
        <v>0</v>
      </c>
      <c r="S508" s="211"/>
      <c r="T508" s="211"/>
      <c r="U508" s="355"/>
      <c r="V508" s="211">
        <v>6</v>
      </c>
      <c r="W508" s="356"/>
      <c r="X508" s="214" t="s">
        <v>3564</v>
      </c>
      <c r="Y508" s="214" t="s">
        <v>3564</v>
      </c>
      <c r="Z508" s="214"/>
      <c r="AA508" s="215">
        <f>IFERROR(VLOOKUP(J508,Аркуш4!H:M,6,FALSE),0)</f>
        <v>1</v>
      </c>
      <c r="AB508" s="215" t="str">
        <f t="shared" si="37"/>
        <v/>
      </c>
      <c r="AC508" s="215">
        <v>1.523475E-2</v>
      </c>
      <c r="AD508" s="214"/>
      <c r="AE508" s="210">
        <f t="shared" si="4"/>
        <v>6.0939E-2</v>
      </c>
      <c r="AF508" s="324"/>
      <c r="AG508" s="325"/>
      <c r="AH508" s="304" t="e">
        <v>#DIV/0!</v>
      </c>
      <c r="AI508" s="348"/>
      <c r="AJ508" s="306">
        <f t="shared" si="7"/>
        <v>0</v>
      </c>
      <c r="AK508" s="215">
        <f>IFERROR(VLOOKUP(J508,Аркуш4!O:Q,2,FALSE),0)</f>
        <v>5</v>
      </c>
      <c r="AL508" s="215">
        <f>IFERROR(VLOOKUP(J508,Аркуш4!O:Q,3,FALSE),0)</f>
        <v>1</v>
      </c>
      <c r="AM508" s="349"/>
      <c r="AN508" s="349"/>
      <c r="AO508" s="350"/>
      <c r="AP508" s="351"/>
      <c r="AQ508" s="352"/>
      <c r="AR508" s="215">
        <f>IFERROR(VLOOKUP(J508,Аркуш4!H:M,3,FALSE),0)</f>
        <v>3</v>
      </c>
      <c r="AS508" s="215">
        <f>IFERROR(VLOOKUP(J508,Аркуш4!H:M,4,FALSE),0)</f>
        <v>0</v>
      </c>
      <c r="AT508" s="215">
        <f>IFERROR(VLOOKUP(J508,Аркуш4!H:M,5,FALSE),0)</f>
        <v>0</v>
      </c>
      <c r="AU508" s="215">
        <f t="shared" si="33"/>
        <v>0.121878</v>
      </c>
      <c r="AV508" s="357">
        <f t="shared" si="9"/>
        <v>1.523475E-2</v>
      </c>
    </row>
    <row r="509" spans="1:48" ht="46.5" customHeight="1" outlineLevel="1" x14ac:dyDescent="0.2">
      <c r="A509" s="207"/>
      <c r="B509" s="208" t="s">
        <v>3045</v>
      </c>
      <c r="C509" s="211"/>
      <c r="D509" s="209">
        <f>VLOOKUP(J509,Аркуш4!Y:Z,2,FALSE)</f>
        <v>92</v>
      </c>
      <c r="E509" s="210">
        <f t="shared" si="0"/>
        <v>1.24108</v>
      </c>
      <c r="F509" s="211"/>
      <c r="G509" s="211"/>
      <c r="H509" s="211" t="s">
        <v>2538</v>
      </c>
      <c r="I509" s="211" t="s">
        <v>2550</v>
      </c>
      <c r="J509" s="213">
        <v>167571</v>
      </c>
      <c r="K509" s="213">
        <v>22</v>
      </c>
      <c r="L509" s="213">
        <v>223</v>
      </c>
      <c r="M509" s="213">
        <v>56493</v>
      </c>
      <c r="N509" s="211"/>
      <c r="O509" s="211" t="s">
        <v>3433</v>
      </c>
      <c r="P509" s="211"/>
      <c r="Q509" s="354">
        <f t="shared" si="1"/>
        <v>0</v>
      </c>
      <c r="R509" s="212">
        <f t="shared" si="2"/>
        <v>0</v>
      </c>
      <c r="S509" s="211"/>
      <c r="T509" s="211"/>
      <c r="U509" s="355"/>
      <c r="V509" s="211">
        <v>4</v>
      </c>
      <c r="W509" s="356"/>
      <c r="X509" s="214" t="s">
        <v>3564</v>
      </c>
      <c r="Y509" s="214" t="s">
        <v>3564</v>
      </c>
      <c r="Z509" s="214"/>
      <c r="AA509" s="215">
        <f>IFERROR(VLOOKUP(J509,Аркуш4!H:M,6,FALSE),0)</f>
        <v>13</v>
      </c>
      <c r="AB509" s="215" t="str">
        <f t="shared" si="37"/>
        <v/>
      </c>
      <c r="AC509" s="215">
        <v>1.349E-2</v>
      </c>
      <c r="AD509" s="214"/>
      <c r="AE509" s="210">
        <f t="shared" si="4"/>
        <v>1.24108</v>
      </c>
      <c r="AF509" s="324"/>
      <c r="AG509" s="325"/>
      <c r="AH509" s="304" t="e">
        <v>#DIV/0!</v>
      </c>
      <c r="AI509" s="348"/>
      <c r="AJ509" s="306">
        <f t="shared" si="7"/>
        <v>0</v>
      </c>
      <c r="AK509" s="215">
        <f>IFERROR(VLOOKUP(J509,Аркуш4!O:Q,2,FALSE),0)</f>
        <v>1</v>
      </c>
      <c r="AL509" s="215">
        <f>IFERROR(VLOOKUP(J509,Аркуш4!O:Q,3,FALSE),0)</f>
        <v>3</v>
      </c>
      <c r="AM509" s="349"/>
      <c r="AN509" s="349"/>
      <c r="AO509" s="350"/>
      <c r="AP509" s="351"/>
      <c r="AQ509" s="352"/>
      <c r="AR509" s="215">
        <f>IFERROR(VLOOKUP(J509,Аркуш4!H:M,3,FALSE),0)</f>
        <v>2</v>
      </c>
      <c r="AS509" s="215">
        <f>IFERROR(VLOOKUP(J509,Аркуш4!H:M,4,FALSE),0)</f>
        <v>0</v>
      </c>
      <c r="AT509" s="215">
        <f>IFERROR(VLOOKUP(J509,Аркуш4!H:M,5,FALSE),0)</f>
        <v>3</v>
      </c>
      <c r="AU509" s="215">
        <f t="shared" si="33"/>
        <v>8.0939999999999998E-2</v>
      </c>
      <c r="AV509" s="357">
        <f t="shared" si="9"/>
        <v>0.17537</v>
      </c>
    </row>
    <row r="510" spans="1:48" ht="46.5" customHeight="1" outlineLevel="1" x14ac:dyDescent="0.2">
      <c r="A510" s="207"/>
      <c r="B510" s="208" t="s">
        <v>3046</v>
      </c>
      <c r="C510" s="211"/>
      <c r="D510" s="209">
        <f>VLOOKUP(J510,Аркуш4!Y:Z,2,FALSE)</f>
        <v>69</v>
      </c>
      <c r="E510" s="210">
        <f t="shared" si="0"/>
        <v>1.03543125</v>
      </c>
      <c r="F510" s="211"/>
      <c r="G510" s="211"/>
      <c r="H510" s="211" t="s">
        <v>2538</v>
      </c>
      <c r="I510" s="211" t="s">
        <v>3047</v>
      </c>
      <c r="J510" s="213">
        <v>167465</v>
      </c>
      <c r="K510" s="213">
        <v>35</v>
      </c>
      <c r="L510" s="213">
        <v>258</v>
      </c>
      <c r="M510" s="213">
        <v>58472</v>
      </c>
      <c r="N510" s="211"/>
      <c r="O510" s="211" t="s">
        <v>3433</v>
      </c>
      <c r="P510" s="211"/>
      <c r="Q510" s="354">
        <f t="shared" si="1"/>
        <v>0</v>
      </c>
      <c r="R510" s="212">
        <f t="shared" si="2"/>
        <v>0</v>
      </c>
      <c r="S510" s="211"/>
      <c r="T510" s="211"/>
      <c r="U510" s="355"/>
      <c r="V510" s="211">
        <v>1</v>
      </c>
      <c r="W510" s="356"/>
      <c r="X510" s="214" t="s">
        <v>3564</v>
      </c>
      <c r="Y510" s="214" t="s">
        <v>3564</v>
      </c>
      <c r="Z510" s="214"/>
      <c r="AA510" s="215">
        <f>IFERROR(VLOOKUP(J510,Аркуш4!H:M,6,FALSE),0)</f>
        <v>92</v>
      </c>
      <c r="AB510" s="215" t="str">
        <f t="shared" si="37"/>
        <v/>
      </c>
      <c r="AC510" s="215">
        <v>1.500625E-2</v>
      </c>
      <c r="AD510" s="214"/>
      <c r="AE510" s="210">
        <f t="shared" si="4"/>
        <v>1.03543125</v>
      </c>
      <c r="AF510" s="324"/>
      <c r="AG510" s="325"/>
      <c r="AH510" s="304" t="e">
        <v>#DIV/0!</v>
      </c>
      <c r="AI510" s="348"/>
      <c r="AJ510" s="306">
        <f t="shared" si="7"/>
        <v>0</v>
      </c>
      <c r="AK510" s="215">
        <f>IFERROR(VLOOKUP(J510,Аркуш4!O:Q,2,FALSE),0)</f>
        <v>0</v>
      </c>
      <c r="AL510" s="215">
        <f>IFERROR(VLOOKUP(J510,Аркуш4!O:Q,3,FALSE),0)</f>
        <v>1</v>
      </c>
      <c r="AM510" s="349"/>
      <c r="AN510" s="349"/>
      <c r="AO510" s="350"/>
      <c r="AP510" s="351"/>
      <c r="AQ510" s="352"/>
      <c r="AR510" s="215">
        <f>IFERROR(VLOOKUP(J510,Аркуш4!H:M,3,FALSE),0)</f>
        <v>4</v>
      </c>
      <c r="AS510" s="215">
        <f>IFERROR(VLOOKUP(J510,Аркуш4!H:M,4,FALSE),0)</f>
        <v>3</v>
      </c>
      <c r="AT510" s="215">
        <f>IFERROR(VLOOKUP(J510,Аркуш4!H:M,5,FALSE),0)</f>
        <v>29</v>
      </c>
      <c r="AU510" s="215">
        <f t="shared" si="33"/>
        <v>0.54022500000000007</v>
      </c>
      <c r="AV510" s="357">
        <f t="shared" si="9"/>
        <v>1.3805750000000001</v>
      </c>
    </row>
    <row r="511" spans="1:48" ht="46.5" customHeight="1" outlineLevel="1" x14ac:dyDescent="0.2">
      <c r="A511" s="207"/>
      <c r="B511" s="208" t="s">
        <v>3048</v>
      </c>
      <c r="C511" s="211"/>
      <c r="D511" s="209">
        <f>VLOOKUP(J511,Аркуш4!Y:Z,2,FALSE)</f>
        <v>1</v>
      </c>
      <c r="E511" s="210">
        <f t="shared" si="0"/>
        <v>3.8802499999999997E-2</v>
      </c>
      <c r="F511" s="211"/>
      <c r="G511" s="211"/>
      <c r="H511" s="211" t="s">
        <v>2538</v>
      </c>
      <c r="I511" s="211" t="s">
        <v>3049</v>
      </c>
      <c r="J511" s="213">
        <v>167478</v>
      </c>
      <c r="K511" s="213">
        <v>21</v>
      </c>
      <c r="L511" s="213">
        <v>324</v>
      </c>
      <c r="M511" s="213">
        <v>48259</v>
      </c>
      <c r="N511" s="211"/>
      <c r="O511" s="211" t="s">
        <v>3433</v>
      </c>
      <c r="P511" s="211"/>
      <c r="Q511" s="354">
        <f t="shared" si="1"/>
        <v>0</v>
      </c>
      <c r="R511" s="212">
        <f t="shared" si="2"/>
        <v>0</v>
      </c>
      <c r="S511" s="211"/>
      <c r="T511" s="211"/>
      <c r="U511" s="355"/>
      <c r="V511" s="211">
        <v>38</v>
      </c>
      <c r="W511" s="356"/>
      <c r="X511" s="214" t="s">
        <v>3564</v>
      </c>
      <c r="Y511" s="214" t="s">
        <v>3564</v>
      </c>
      <c r="Z511" s="214"/>
      <c r="AA511" s="215">
        <f>IFERROR(VLOOKUP(J511,Аркуш4!H:M,6,FALSE),0)</f>
        <v>3</v>
      </c>
      <c r="AB511" s="215" t="str">
        <f t="shared" si="37"/>
        <v/>
      </c>
      <c r="AC511" s="215">
        <v>3.8802499999999997E-2</v>
      </c>
      <c r="AD511" s="214"/>
      <c r="AE511" s="210">
        <f t="shared" si="4"/>
        <v>3.8802499999999997E-2</v>
      </c>
      <c r="AF511" s="324"/>
      <c r="AG511" s="325"/>
      <c r="AH511" s="304" t="e">
        <v>#DIV/0!</v>
      </c>
      <c r="AI511" s="348"/>
      <c r="AJ511" s="306">
        <f t="shared" si="7"/>
        <v>0</v>
      </c>
      <c r="AK511" s="215">
        <f>IFERROR(VLOOKUP(J511,Аркуш4!O:Q,2,FALSE),0)</f>
        <v>30</v>
      </c>
      <c r="AL511" s="215">
        <f>IFERROR(VLOOKUP(J511,Аркуш4!O:Q,3,FALSE),0)</f>
        <v>9</v>
      </c>
      <c r="AM511" s="349"/>
      <c r="AN511" s="349"/>
      <c r="AO511" s="350"/>
      <c r="AP511" s="351"/>
      <c r="AQ511" s="352"/>
      <c r="AR511" s="215">
        <f>IFERROR(VLOOKUP(J511,Аркуш4!H:M,3,FALSE),0)</f>
        <v>5</v>
      </c>
      <c r="AS511" s="215">
        <f>IFERROR(VLOOKUP(J511,Аркуш4!H:M,4,FALSE),0)</f>
        <v>2</v>
      </c>
      <c r="AT511" s="215">
        <f>IFERROR(VLOOKUP(J511,Аркуш4!H:M,5,FALSE),0)</f>
        <v>1</v>
      </c>
      <c r="AU511" s="215">
        <f t="shared" si="33"/>
        <v>1.4744949999999999</v>
      </c>
      <c r="AV511" s="357">
        <f t="shared" si="9"/>
        <v>0.1164075</v>
      </c>
    </row>
    <row r="512" spans="1:48" ht="46.5" customHeight="1" outlineLevel="1" x14ac:dyDescent="0.2">
      <c r="A512" s="207"/>
      <c r="B512" s="208" t="s">
        <v>3050</v>
      </c>
      <c r="C512" s="211"/>
      <c r="D512" s="209">
        <f>VLOOKUP(J512,Аркуш4!Y:Z,2,FALSE)</f>
        <v>53</v>
      </c>
      <c r="E512" s="210">
        <f t="shared" si="0"/>
        <v>1.481085</v>
      </c>
      <c r="F512" s="211"/>
      <c r="G512" s="211"/>
      <c r="H512" s="211" t="s">
        <v>2538</v>
      </c>
      <c r="I512" s="211" t="s">
        <v>3051</v>
      </c>
      <c r="J512" s="213">
        <v>167479</v>
      </c>
      <c r="K512" s="213">
        <v>17</v>
      </c>
      <c r="L512" s="213">
        <v>307</v>
      </c>
      <c r="M512" s="213">
        <v>48260</v>
      </c>
      <c r="N512" s="211"/>
      <c r="O512" s="211" t="s">
        <v>3433</v>
      </c>
      <c r="P512" s="211"/>
      <c r="Q512" s="354">
        <f t="shared" si="1"/>
        <v>0</v>
      </c>
      <c r="R512" s="212">
        <f t="shared" si="2"/>
        <v>0</v>
      </c>
      <c r="S512" s="211"/>
      <c r="T512" s="211"/>
      <c r="U512" s="355"/>
      <c r="V512" s="211">
        <v>16</v>
      </c>
      <c r="W512" s="356"/>
      <c r="X512" s="214" t="s">
        <v>3564</v>
      </c>
      <c r="Y512" s="214" t="s">
        <v>3564</v>
      </c>
      <c r="Z512" s="214"/>
      <c r="AA512" s="215">
        <f>IFERROR(VLOOKUP(J512,Аркуш4!H:M,6,FALSE),0)</f>
        <v>7</v>
      </c>
      <c r="AB512" s="215" t="str">
        <f t="shared" si="37"/>
        <v/>
      </c>
      <c r="AC512" s="215">
        <v>2.7945000000000001E-2</v>
      </c>
      <c r="AD512" s="214"/>
      <c r="AE512" s="210">
        <f t="shared" si="4"/>
        <v>1.481085</v>
      </c>
      <c r="AF512" s="324"/>
      <c r="AG512" s="325"/>
      <c r="AH512" s="304" t="e">
        <v>#DIV/0!</v>
      </c>
      <c r="AI512" s="348"/>
      <c r="AJ512" s="306">
        <f t="shared" si="7"/>
        <v>0</v>
      </c>
      <c r="AK512" s="215">
        <f>IFERROR(VLOOKUP(J512,Аркуш4!O:Q,2,FALSE),0)</f>
        <v>10</v>
      </c>
      <c r="AL512" s="215">
        <f>IFERROR(VLOOKUP(J512,Аркуш4!O:Q,3,FALSE),0)</f>
        <v>6</v>
      </c>
      <c r="AM512" s="349"/>
      <c r="AN512" s="349"/>
      <c r="AO512" s="350"/>
      <c r="AP512" s="351"/>
      <c r="AQ512" s="352"/>
      <c r="AR512" s="215">
        <f>IFERROR(VLOOKUP(J512,Аркуш4!H:M,3,FALSE),0)</f>
        <v>4</v>
      </c>
      <c r="AS512" s="215">
        <f>IFERROR(VLOOKUP(J512,Аркуш4!H:M,4,FALSE),0)</f>
        <v>1</v>
      </c>
      <c r="AT512" s="215">
        <f>IFERROR(VLOOKUP(J512,Аркуш4!H:M,5,FALSE),0)</f>
        <v>3</v>
      </c>
      <c r="AU512" s="215">
        <f t="shared" si="33"/>
        <v>0.50301000000000007</v>
      </c>
      <c r="AV512" s="357">
        <f t="shared" si="9"/>
        <v>0.19561500000000001</v>
      </c>
    </row>
    <row r="513" spans="1:48" ht="46.5" customHeight="1" outlineLevel="1" x14ac:dyDescent="0.2">
      <c r="A513" s="207"/>
      <c r="B513" s="208" t="s">
        <v>3052</v>
      </c>
      <c r="C513" s="211"/>
      <c r="D513" s="209">
        <f>VLOOKUP(J513,Аркуш4!Y:Z,2,FALSE)</f>
        <v>87</v>
      </c>
      <c r="E513" s="210">
        <f t="shared" si="0"/>
        <v>2.5369199999999998</v>
      </c>
      <c r="F513" s="211"/>
      <c r="G513" s="211"/>
      <c r="H513" s="211" t="s">
        <v>2538</v>
      </c>
      <c r="I513" s="211" t="s">
        <v>2550</v>
      </c>
      <c r="J513" s="213">
        <v>167515</v>
      </c>
      <c r="K513" s="213">
        <v>20</v>
      </c>
      <c r="L513" s="213">
        <v>329</v>
      </c>
      <c r="M513" s="213">
        <v>57453</v>
      </c>
      <c r="N513" s="211"/>
      <c r="O513" s="211" t="s">
        <v>3433</v>
      </c>
      <c r="P513" s="211"/>
      <c r="Q513" s="354">
        <f t="shared" si="1"/>
        <v>0</v>
      </c>
      <c r="R513" s="212">
        <f t="shared" si="2"/>
        <v>0</v>
      </c>
      <c r="S513" s="211"/>
      <c r="T513" s="211"/>
      <c r="U513" s="355"/>
      <c r="V513" s="211">
        <v>0</v>
      </c>
      <c r="W513" s="356"/>
      <c r="X513" s="214" t="s">
        <v>3564</v>
      </c>
      <c r="Y513" s="214" t="s">
        <v>3564</v>
      </c>
      <c r="Z513" s="214"/>
      <c r="AA513" s="215">
        <f>IFERROR(VLOOKUP(J513,Аркуш4!H:M,6,FALSE),0)</f>
        <v>38</v>
      </c>
      <c r="AB513" s="215" t="str">
        <f t="shared" si="37"/>
        <v/>
      </c>
      <c r="AC513" s="215">
        <v>2.9159999999999998E-2</v>
      </c>
      <c r="AD513" s="214"/>
      <c r="AE513" s="210">
        <f t="shared" si="4"/>
        <v>2.5369199999999998</v>
      </c>
      <c r="AF513" s="324"/>
      <c r="AG513" s="325"/>
      <c r="AH513" s="304" t="e">
        <v>#DIV/0!</v>
      </c>
      <c r="AI513" s="348"/>
      <c r="AJ513" s="306">
        <f t="shared" si="7"/>
        <v>0</v>
      </c>
      <c r="AK513" s="215">
        <f>IFERROR(VLOOKUP(J513,Аркуш4!O:Q,2,FALSE),0)</f>
        <v>0</v>
      </c>
      <c r="AL513" s="215">
        <f>IFERROR(VLOOKUP(J513,Аркуш4!O:Q,3,FALSE),0)</f>
        <v>0</v>
      </c>
      <c r="AM513" s="349"/>
      <c r="AN513" s="349"/>
      <c r="AO513" s="350"/>
      <c r="AP513" s="351"/>
      <c r="AQ513" s="352"/>
      <c r="AR513" s="215">
        <f>IFERROR(VLOOKUP(J513,Аркуш4!H:M,3,FALSE),0)</f>
        <v>4</v>
      </c>
      <c r="AS513" s="215">
        <f>IFERROR(VLOOKUP(J513,Аркуш4!H:M,4,FALSE),0)</f>
        <v>3</v>
      </c>
      <c r="AT513" s="215">
        <f>IFERROR(VLOOKUP(J513,Аркуш4!H:M,5,FALSE),0)</f>
        <v>4</v>
      </c>
      <c r="AU513" s="215">
        <f t="shared" si="33"/>
        <v>0.32075999999999999</v>
      </c>
      <c r="AV513" s="357">
        <f t="shared" si="9"/>
        <v>1.10808</v>
      </c>
    </row>
    <row r="514" spans="1:48" ht="46.5" customHeight="1" outlineLevel="1" x14ac:dyDescent="0.2">
      <c r="A514" s="207"/>
      <c r="B514" s="208" t="s">
        <v>3053</v>
      </c>
      <c r="C514" s="211"/>
      <c r="D514" s="209">
        <f>VLOOKUP(J514,Аркуш4!Y:Z,2,FALSE)</f>
        <v>451</v>
      </c>
      <c r="E514" s="210">
        <f t="shared" si="0"/>
        <v>1.0282799999999999</v>
      </c>
      <c r="F514" s="211"/>
      <c r="G514" s="211" t="s">
        <v>3859</v>
      </c>
      <c r="H514" s="211" t="s">
        <v>2538</v>
      </c>
      <c r="I514" s="211" t="s">
        <v>3054</v>
      </c>
      <c r="J514" s="213">
        <v>167521</v>
      </c>
      <c r="K514" s="213">
        <v>275</v>
      </c>
      <c r="L514" s="213">
        <v>146</v>
      </c>
      <c r="M514" s="213">
        <v>58924</v>
      </c>
      <c r="N514" s="211"/>
      <c r="O514" s="211" t="s">
        <v>3433</v>
      </c>
      <c r="P514" s="211"/>
      <c r="Q514" s="354">
        <f t="shared" si="1"/>
        <v>0</v>
      </c>
      <c r="R514" s="212">
        <f t="shared" si="2"/>
        <v>0</v>
      </c>
      <c r="S514" s="211"/>
      <c r="T514" s="211"/>
      <c r="U514" s="355"/>
      <c r="V514" s="211">
        <v>42</v>
      </c>
      <c r="W514" s="356"/>
      <c r="X514" s="214" t="s">
        <v>3564</v>
      </c>
      <c r="Y514" s="214" t="s">
        <v>3564</v>
      </c>
      <c r="Z514" s="214"/>
      <c r="AA514" s="215">
        <f>IFERROR(VLOOKUP(J514,Аркуш4!H:M,6,FALSE),0)</f>
        <v>18</v>
      </c>
      <c r="AB514" s="215" t="str">
        <f t="shared" si="37"/>
        <v/>
      </c>
      <c r="AC514" s="215">
        <v>2.2799999999999999E-3</v>
      </c>
      <c r="AD514" s="214"/>
      <c r="AE514" s="210">
        <f t="shared" si="4"/>
        <v>1.0282799999999999</v>
      </c>
      <c r="AF514" s="324"/>
      <c r="AG514" s="325"/>
      <c r="AH514" s="304" t="e">
        <v>#DIV/0!</v>
      </c>
      <c r="AI514" s="348"/>
      <c r="AJ514" s="306">
        <f t="shared" si="7"/>
        <v>0</v>
      </c>
      <c r="AK514" s="215">
        <f>IFERROR(VLOOKUP(J514,Аркуш4!O:Q,2,FALSE),0)</f>
        <v>28</v>
      </c>
      <c r="AL514" s="215">
        <f>IFERROR(VLOOKUP(J514,Аркуш4!O:Q,3,FALSE),0)</f>
        <v>15</v>
      </c>
      <c r="AM514" s="349"/>
      <c r="AN514" s="349"/>
      <c r="AO514" s="350"/>
      <c r="AP514" s="351"/>
      <c r="AQ514" s="352"/>
      <c r="AR514" s="215">
        <f>IFERROR(VLOOKUP(J514,Аркуш4!H:M,3,FALSE),0)</f>
        <v>11</v>
      </c>
      <c r="AS514" s="215">
        <f>IFERROR(VLOOKUP(J514,Аркуш4!H:M,4,FALSE),0)</f>
        <v>3</v>
      </c>
      <c r="AT514" s="215">
        <f>IFERROR(VLOOKUP(J514,Аркуш4!H:M,5,FALSE),0)</f>
        <v>6</v>
      </c>
      <c r="AU514" s="215">
        <f t="shared" si="33"/>
        <v>0.10944</v>
      </c>
      <c r="AV514" s="357">
        <f t="shared" si="9"/>
        <v>4.104E-2</v>
      </c>
    </row>
    <row r="515" spans="1:48" ht="46.5" customHeight="1" outlineLevel="1" x14ac:dyDescent="0.2">
      <c r="A515" s="207"/>
      <c r="B515" s="208" t="s">
        <v>3055</v>
      </c>
      <c r="C515" s="211"/>
      <c r="D515" s="209">
        <f>VLOOKUP(J515,Аркуш4!Y:Z,2,FALSE)</f>
        <v>158</v>
      </c>
      <c r="E515" s="210">
        <f t="shared" si="0"/>
        <v>1.2360735</v>
      </c>
      <c r="F515" s="211"/>
      <c r="G515" s="211"/>
      <c r="H515" s="211" t="s">
        <v>2538</v>
      </c>
      <c r="I515" s="211" t="s">
        <v>2550</v>
      </c>
      <c r="J515" s="213">
        <v>167526</v>
      </c>
      <c r="K515" s="213">
        <v>20</v>
      </c>
      <c r="L515" s="213">
        <v>93</v>
      </c>
      <c r="M515" s="250">
        <v>56441</v>
      </c>
      <c r="N515" s="211"/>
      <c r="O515" s="211" t="s">
        <v>3433</v>
      </c>
      <c r="P515" s="211"/>
      <c r="Q515" s="354">
        <f t="shared" si="1"/>
        <v>0</v>
      </c>
      <c r="R515" s="212">
        <f t="shared" si="2"/>
        <v>0</v>
      </c>
      <c r="S515" s="211"/>
      <c r="T515" s="211"/>
      <c r="U515" s="355"/>
      <c r="V515" s="211">
        <v>8</v>
      </c>
      <c r="W515" s="356"/>
      <c r="X515" s="214" t="s">
        <v>3564</v>
      </c>
      <c r="Y515" s="214" t="s">
        <v>3564</v>
      </c>
      <c r="Z515" s="214"/>
      <c r="AA515" s="215">
        <f>IFERROR(VLOOKUP(J515,Аркуш4!H:M,6,FALSE),0)</f>
        <v>20</v>
      </c>
      <c r="AB515" s="215" t="str">
        <f t="shared" si="37"/>
        <v/>
      </c>
      <c r="AC515" s="215">
        <v>7.8232500000000003E-3</v>
      </c>
      <c r="AD515" s="214"/>
      <c r="AE515" s="210">
        <f t="shared" si="4"/>
        <v>1.2360735</v>
      </c>
      <c r="AF515" s="324"/>
      <c r="AG515" s="325"/>
      <c r="AH515" s="304" t="e">
        <v>#DIV/0!</v>
      </c>
      <c r="AI515" s="348"/>
      <c r="AJ515" s="306">
        <f t="shared" si="7"/>
        <v>0</v>
      </c>
      <c r="AK515" s="215">
        <f>IFERROR(VLOOKUP(J515,Аркуш4!O:Q,2,FALSE),0)</f>
        <v>7</v>
      </c>
      <c r="AL515" s="215">
        <f>IFERROR(VLOOKUP(J515,Аркуш4!O:Q,3,FALSE),0)</f>
        <v>1</v>
      </c>
      <c r="AM515" s="349"/>
      <c r="AN515" s="349"/>
      <c r="AO515" s="350"/>
      <c r="AP515" s="351"/>
      <c r="AQ515" s="352"/>
      <c r="AR515" s="215">
        <f>IFERROR(VLOOKUP(J515,Аркуш4!H:M,3,FALSE),0)</f>
        <v>1</v>
      </c>
      <c r="AS515" s="215">
        <f>IFERROR(VLOOKUP(J515,Аркуш4!H:M,4,FALSE),0)</f>
        <v>2</v>
      </c>
      <c r="AT515" s="215">
        <f>IFERROR(VLOOKUP(J515,Аркуш4!H:M,5,FALSE),0)</f>
        <v>3</v>
      </c>
      <c r="AU515" s="215">
        <f t="shared" si="33"/>
        <v>0.10170225000000001</v>
      </c>
      <c r="AV515" s="357">
        <f t="shared" si="9"/>
        <v>0.15646500000000002</v>
      </c>
    </row>
    <row r="516" spans="1:48" ht="46.5" customHeight="1" outlineLevel="1" x14ac:dyDescent="0.2">
      <c r="A516" s="207"/>
      <c r="B516" s="208" t="s">
        <v>3056</v>
      </c>
      <c r="C516" s="211"/>
      <c r="D516" s="209">
        <f>VLOOKUP(J516,Аркуш4!Y:Z,2,FALSE)</f>
        <v>45</v>
      </c>
      <c r="E516" s="210">
        <f t="shared" si="0"/>
        <v>0.8201250000000001</v>
      </c>
      <c r="F516" s="211"/>
      <c r="G516" s="211" t="s">
        <v>3860</v>
      </c>
      <c r="H516" s="211" t="s">
        <v>2538</v>
      </c>
      <c r="I516" s="211" t="s">
        <v>3057</v>
      </c>
      <c r="J516" s="213">
        <v>167527</v>
      </c>
      <c r="K516" s="213">
        <v>32</v>
      </c>
      <c r="L516" s="213">
        <v>372</v>
      </c>
      <c r="M516" s="213">
        <v>56494</v>
      </c>
      <c r="N516" s="211"/>
      <c r="O516" s="211" t="s">
        <v>3433</v>
      </c>
      <c r="P516" s="211"/>
      <c r="Q516" s="354">
        <f t="shared" si="1"/>
        <v>0</v>
      </c>
      <c r="R516" s="212">
        <f t="shared" si="2"/>
        <v>0</v>
      </c>
      <c r="S516" s="211"/>
      <c r="T516" s="211"/>
      <c r="U516" s="355"/>
      <c r="V516" s="211">
        <v>0</v>
      </c>
      <c r="W516" s="356"/>
      <c r="X516" s="214" t="s">
        <v>3564</v>
      </c>
      <c r="Y516" s="214" t="s">
        <v>3564</v>
      </c>
      <c r="Z516" s="214"/>
      <c r="AA516" s="215">
        <f>IFERROR(VLOOKUP(J516,Аркуш4!H:M,6,FALSE),0)</f>
        <v>5</v>
      </c>
      <c r="AB516" s="215" t="str">
        <f t="shared" si="37"/>
        <v/>
      </c>
      <c r="AC516" s="215">
        <v>1.8225000000000002E-2</v>
      </c>
      <c r="AD516" s="214"/>
      <c r="AE516" s="210">
        <f t="shared" si="4"/>
        <v>0.8201250000000001</v>
      </c>
      <c r="AF516" s="324"/>
      <c r="AG516" s="325"/>
      <c r="AH516" s="304" t="e">
        <v>#DIV/0!</v>
      </c>
      <c r="AI516" s="348"/>
      <c r="AJ516" s="306">
        <f t="shared" si="7"/>
        <v>0</v>
      </c>
      <c r="AK516" s="215">
        <f>IFERROR(VLOOKUP(J516,Аркуш4!O:Q,2,FALSE),0)</f>
        <v>0</v>
      </c>
      <c r="AL516" s="215">
        <f>IFERROR(VLOOKUP(J516,Аркуш4!O:Q,3,FALSE),0)</f>
        <v>0</v>
      </c>
      <c r="AM516" s="349"/>
      <c r="AN516" s="349"/>
      <c r="AO516" s="350"/>
      <c r="AP516" s="351"/>
      <c r="AQ516" s="352"/>
      <c r="AR516" s="215">
        <f>IFERROR(VLOOKUP(J516,Аркуш4!H:M,3,FALSE),0)</f>
        <v>0</v>
      </c>
      <c r="AS516" s="215">
        <f>IFERROR(VLOOKUP(J516,Аркуш4!H:M,4,FALSE),0)</f>
        <v>0</v>
      </c>
      <c r="AT516" s="215">
        <f>IFERROR(VLOOKUP(J516,Аркуш4!H:M,5,FALSE),0)</f>
        <v>0</v>
      </c>
      <c r="AU516" s="215">
        <f t="shared" si="33"/>
        <v>0</v>
      </c>
      <c r="AV516" s="357">
        <f t="shared" si="9"/>
        <v>9.1125000000000012E-2</v>
      </c>
    </row>
    <row r="517" spans="1:48" ht="46.5" customHeight="1" outlineLevel="1" x14ac:dyDescent="0.2">
      <c r="A517" s="207"/>
      <c r="B517" s="208" t="s">
        <v>3058</v>
      </c>
      <c r="C517" s="211"/>
      <c r="D517" s="209">
        <f>VLOOKUP(J517,Аркуш4!Y:Z,2,FALSE)</f>
        <v>67</v>
      </c>
      <c r="E517" s="210">
        <f t="shared" si="0"/>
        <v>0.97518499999999997</v>
      </c>
      <c r="F517" s="211"/>
      <c r="G517" s="211"/>
      <c r="H517" s="211" t="s">
        <v>2538</v>
      </c>
      <c r="I517" s="211" t="s">
        <v>2550</v>
      </c>
      <c r="J517" s="213">
        <v>167534</v>
      </c>
      <c r="K517" s="213">
        <v>20</v>
      </c>
      <c r="L517" s="213">
        <v>202</v>
      </c>
      <c r="M517" s="213">
        <v>56490</v>
      </c>
      <c r="N517" s="211"/>
      <c r="O517" s="211" t="s">
        <v>3433</v>
      </c>
      <c r="P517" s="211"/>
      <c r="Q517" s="354">
        <f t="shared" si="1"/>
        <v>0</v>
      </c>
      <c r="R517" s="212">
        <f t="shared" si="2"/>
        <v>0</v>
      </c>
      <c r="S517" s="211"/>
      <c r="T517" s="211"/>
      <c r="U517" s="355"/>
      <c r="V517" s="211">
        <v>1</v>
      </c>
      <c r="W517" s="356"/>
      <c r="X517" s="214" t="s">
        <v>3564</v>
      </c>
      <c r="Y517" s="214" t="s">
        <v>3564</v>
      </c>
      <c r="Z517" s="214"/>
      <c r="AA517" s="215">
        <f>IFERROR(VLOOKUP(J517,Аркуш4!H:M,6,FALSE),0)</f>
        <v>5</v>
      </c>
      <c r="AB517" s="215" t="str">
        <f t="shared" si="37"/>
        <v/>
      </c>
      <c r="AC517" s="215">
        <v>1.4555E-2</v>
      </c>
      <c r="AD517" s="214"/>
      <c r="AE517" s="210">
        <f t="shared" si="4"/>
        <v>0.97518499999999997</v>
      </c>
      <c r="AF517" s="324"/>
      <c r="AG517" s="325"/>
      <c r="AH517" s="304" t="e">
        <v>#DIV/0!</v>
      </c>
      <c r="AI517" s="348"/>
      <c r="AJ517" s="306">
        <f t="shared" si="7"/>
        <v>0</v>
      </c>
      <c r="AK517" s="215">
        <f>IFERROR(VLOOKUP(J517,Аркуш4!O:Q,2,FALSE),0)</f>
        <v>0</v>
      </c>
      <c r="AL517" s="215">
        <f>IFERROR(VLOOKUP(J517,Аркуш4!O:Q,3,FALSE),0)</f>
        <v>1</v>
      </c>
      <c r="AM517" s="349"/>
      <c r="AN517" s="349"/>
      <c r="AO517" s="350"/>
      <c r="AP517" s="351"/>
      <c r="AQ517" s="352"/>
      <c r="AR517" s="215">
        <f>IFERROR(VLOOKUP(J517,Аркуш4!H:M,3,FALSE),0)</f>
        <v>1</v>
      </c>
      <c r="AS517" s="215">
        <f>IFERROR(VLOOKUP(J517,Аркуш4!H:M,4,FALSE),0)</f>
        <v>0</v>
      </c>
      <c r="AT517" s="215">
        <f>IFERROR(VLOOKUP(J517,Аркуш4!H:M,5,FALSE),0)</f>
        <v>1</v>
      </c>
      <c r="AU517" s="215">
        <f t="shared" si="33"/>
        <v>2.911E-2</v>
      </c>
      <c r="AV517" s="357">
        <f t="shared" si="9"/>
        <v>7.2775000000000006E-2</v>
      </c>
    </row>
    <row r="518" spans="1:48" ht="46.5" customHeight="1" outlineLevel="1" x14ac:dyDescent="0.2">
      <c r="A518" s="207"/>
      <c r="B518" s="208" t="s">
        <v>3059</v>
      </c>
      <c r="C518" s="211"/>
      <c r="D518" s="209">
        <f>VLOOKUP(J518,Аркуш4!Y:Z,2,FALSE)</f>
        <v>45</v>
      </c>
      <c r="E518" s="210">
        <f t="shared" si="0"/>
        <v>0</v>
      </c>
      <c r="F518" s="211"/>
      <c r="G518" s="211"/>
      <c r="H518" s="211" t="s">
        <v>2538</v>
      </c>
      <c r="I518" s="211" t="s">
        <v>3060</v>
      </c>
      <c r="J518" s="213">
        <v>167535</v>
      </c>
      <c r="K518" s="213">
        <v>17</v>
      </c>
      <c r="L518" s="213">
        <v>158</v>
      </c>
      <c r="M518" s="213">
        <v>56495</v>
      </c>
      <c r="N518" s="211"/>
      <c r="O518" s="211" t="s">
        <v>3433</v>
      </c>
      <c r="P518" s="211"/>
      <c r="Q518" s="354">
        <f t="shared" si="1"/>
        <v>0</v>
      </c>
      <c r="R518" s="212">
        <f t="shared" si="2"/>
        <v>0</v>
      </c>
      <c r="S518" s="211"/>
      <c r="T518" s="211"/>
      <c r="U518" s="355"/>
      <c r="V518" s="211">
        <v>1</v>
      </c>
      <c r="W518" s="356"/>
      <c r="X518" s="214" t="s">
        <v>3564</v>
      </c>
      <c r="Y518" s="214" t="s">
        <v>3564</v>
      </c>
      <c r="Z518" s="214"/>
      <c r="AA518" s="215">
        <f>IFERROR(VLOOKUP(J518,Аркуш4!H:M,6,FALSE),0)</f>
        <v>10</v>
      </c>
      <c r="AB518" s="215" t="str">
        <f t="shared" si="37"/>
        <v/>
      </c>
      <c r="AC518" s="215"/>
      <c r="AD518" s="214"/>
      <c r="AE518" s="210">
        <f t="shared" si="4"/>
        <v>0</v>
      </c>
      <c r="AF518" s="324"/>
      <c r="AG518" s="325"/>
      <c r="AH518" s="304" t="e">
        <v>#DIV/0!</v>
      </c>
      <c r="AI518" s="348"/>
      <c r="AJ518" s="306">
        <f t="shared" si="7"/>
        <v>0</v>
      </c>
      <c r="AK518" s="215">
        <f>IFERROR(VLOOKUP(J518,Аркуш4!O:Q,2,FALSE),0)</f>
        <v>0</v>
      </c>
      <c r="AL518" s="215">
        <f>IFERROR(VLOOKUP(J518,Аркуш4!O:Q,3,FALSE),0)</f>
        <v>1</v>
      </c>
      <c r="AM518" s="349"/>
      <c r="AN518" s="349"/>
      <c r="AO518" s="350"/>
      <c r="AP518" s="351"/>
      <c r="AQ518" s="352"/>
      <c r="AR518" s="215">
        <f>IFERROR(VLOOKUP(J518,Аркуш4!H:M,3,FALSE),0)</f>
        <v>1</v>
      </c>
      <c r="AS518" s="215">
        <f>IFERROR(VLOOKUP(J518,Аркуш4!H:M,4,FALSE),0)</f>
        <v>2</v>
      </c>
      <c r="AT518" s="215">
        <f>IFERROR(VLOOKUP(J518,Аркуш4!H:M,5,FALSE),0)</f>
        <v>2</v>
      </c>
      <c r="AU518" s="215">
        <f t="shared" si="33"/>
        <v>0</v>
      </c>
      <c r="AV518" s="357">
        <f t="shared" si="9"/>
        <v>0</v>
      </c>
    </row>
    <row r="519" spans="1:48" ht="46.5" customHeight="1" outlineLevel="1" x14ac:dyDescent="0.2">
      <c r="A519" s="207"/>
      <c r="B519" s="208" t="s">
        <v>3061</v>
      </c>
      <c r="C519" s="211"/>
      <c r="D519" s="209">
        <f>VLOOKUP(J519,Аркуш4!Y:Z,2,FALSE)</f>
        <v>91</v>
      </c>
      <c r="E519" s="210">
        <f t="shared" si="0"/>
        <v>6.5974999999999992E-2</v>
      </c>
      <c r="F519" s="211" t="s">
        <v>2624</v>
      </c>
      <c r="G519" s="211" t="s">
        <v>3861</v>
      </c>
      <c r="H519" s="211" t="s">
        <v>2538</v>
      </c>
      <c r="I519" s="211" t="s">
        <v>3062</v>
      </c>
      <c r="J519" s="213">
        <v>167536</v>
      </c>
      <c r="K519" s="213">
        <v>159</v>
      </c>
      <c r="L519" s="213">
        <v>46</v>
      </c>
      <c r="M519" s="213">
        <v>69613</v>
      </c>
      <c r="N519" s="211"/>
      <c r="O519" s="211" t="s">
        <v>3433</v>
      </c>
      <c r="P519" s="211"/>
      <c r="Q519" s="354">
        <f t="shared" si="1"/>
        <v>0</v>
      </c>
      <c r="R519" s="212">
        <f t="shared" si="2"/>
        <v>0</v>
      </c>
      <c r="S519" s="211"/>
      <c r="T519" s="211"/>
      <c r="U519" s="355"/>
      <c r="V519" s="211">
        <v>24</v>
      </c>
      <c r="W519" s="356"/>
      <c r="X519" s="214" t="s">
        <v>3564</v>
      </c>
      <c r="Y519" s="214" t="s">
        <v>3564</v>
      </c>
      <c r="Z519" s="214"/>
      <c r="AA519" s="215">
        <f>IFERROR(VLOOKUP(J519,Аркуш4!H:M,6,FALSE),0)</f>
        <v>15</v>
      </c>
      <c r="AB519" s="215" t="str">
        <f t="shared" si="37"/>
        <v/>
      </c>
      <c r="AC519" s="215">
        <v>7.2499999999999995E-4</v>
      </c>
      <c r="AD519" s="214"/>
      <c r="AE519" s="210">
        <f t="shared" si="4"/>
        <v>6.5974999999999992E-2</v>
      </c>
      <c r="AF519" s="324"/>
      <c r="AG519" s="325"/>
      <c r="AH519" s="304" t="e">
        <v>#DIV/0!</v>
      </c>
      <c r="AI519" s="348"/>
      <c r="AJ519" s="306">
        <f t="shared" si="7"/>
        <v>0</v>
      </c>
      <c r="AK519" s="215">
        <f>IFERROR(VLOOKUP(J519,Аркуш4!O:Q,2,FALSE),0)</f>
        <v>15</v>
      </c>
      <c r="AL519" s="215">
        <f>IFERROR(VLOOKUP(J519,Аркуш4!O:Q,3,FALSE),0)</f>
        <v>9</v>
      </c>
      <c r="AM519" s="349"/>
      <c r="AN519" s="349"/>
      <c r="AO519" s="350"/>
      <c r="AP519" s="351"/>
      <c r="AQ519" s="352"/>
      <c r="AR519" s="215">
        <f>IFERROR(VLOOKUP(J519,Аркуш4!H:M,3,FALSE),0)</f>
        <v>3</v>
      </c>
      <c r="AS519" s="215">
        <f>IFERROR(VLOOKUP(J519,Аркуш4!H:M,4,FALSE),0)</f>
        <v>3</v>
      </c>
      <c r="AT519" s="215">
        <f>IFERROR(VLOOKUP(J519,Аркуш4!H:M,5,FALSE),0)</f>
        <v>4</v>
      </c>
      <c r="AU519" s="215">
        <f t="shared" si="33"/>
        <v>1.8124999999999999E-2</v>
      </c>
      <c r="AV519" s="357">
        <f t="shared" si="9"/>
        <v>1.0874999999999999E-2</v>
      </c>
    </row>
    <row r="520" spans="1:48" ht="46.5" customHeight="1" outlineLevel="1" x14ac:dyDescent="0.2">
      <c r="A520" s="207"/>
      <c r="B520" s="208" t="s">
        <v>3063</v>
      </c>
      <c r="C520" s="211"/>
      <c r="D520" s="209">
        <f>VLOOKUP(J520,Аркуш4!Y:Z,2,FALSE)</f>
        <v>79</v>
      </c>
      <c r="E520" s="210">
        <f t="shared" si="0"/>
        <v>0.33387375000000002</v>
      </c>
      <c r="F520" s="211"/>
      <c r="G520" s="211"/>
      <c r="H520" s="211" t="s">
        <v>2538</v>
      </c>
      <c r="I520" s="211"/>
      <c r="J520" s="213">
        <v>167547</v>
      </c>
      <c r="K520" s="213">
        <v>26</v>
      </c>
      <c r="L520" s="213">
        <v>66</v>
      </c>
      <c r="M520" s="213">
        <v>57412</v>
      </c>
      <c r="N520" s="211"/>
      <c r="O520" s="211" t="s">
        <v>3433</v>
      </c>
      <c r="P520" s="211"/>
      <c r="Q520" s="354">
        <f t="shared" si="1"/>
        <v>0</v>
      </c>
      <c r="R520" s="212">
        <f t="shared" si="2"/>
        <v>0</v>
      </c>
      <c r="S520" s="211"/>
      <c r="T520" s="211"/>
      <c r="U520" s="355"/>
      <c r="V520" s="211">
        <v>5</v>
      </c>
      <c r="W520" s="356"/>
      <c r="X520" s="214" t="s">
        <v>3564</v>
      </c>
      <c r="Y520" s="214" t="s">
        <v>3564</v>
      </c>
      <c r="Z520" s="214"/>
      <c r="AA520" s="215">
        <f>IFERROR(VLOOKUP(J520,Аркуш4!H:M,6,FALSE),0)</f>
        <v>8</v>
      </c>
      <c r="AB520" s="215" t="str">
        <f t="shared" si="37"/>
        <v/>
      </c>
      <c r="AC520" s="215">
        <v>4.22625E-3</v>
      </c>
      <c r="AD520" s="214"/>
      <c r="AE520" s="210">
        <f t="shared" si="4"/>
        <v>0.33387375000000002</v>
      </c>
      <c r="AF520" s="324"/>
      <c r="AG520" s="325"/>
      <c r="AH520" s="304" t="e">
        <v>#DIV/0!</v>
      </c>
      <c r="AI520" s="348"/>
      <c r="AJ520" s="306">
        <f t="shared" si="7"/>
        <v>0</v>
      </c>
      <c r="AK520" s="215">
        <f>IFERROR(VLOOKUP(J520,Аркуш4!O:Q,2,FALSE),0)</f>
        <v>1</v>
      </c>
      <c r="AL520" s="215">
        <f>IFERROR(VLOOKUP(J520,Аркуш4!O:Q,3,FALSE),0)</f>
        <v>4</v>
      </c>
      <c r="AM520" s="349"/>
      <c r="AN520" s="349"/>
      <c r="AO520" s="350"/>
      <c r="AP520" s="351"/>
      <c r="AQ520" s="352"/>
      <c r="AR520" s="215">
        <f>IFERROR(VLOOKUP(J520,Аркуш4!H:M,3,FALSE),0)</f>
        <v>2</v>
      </c>
      <c r="AS520" s="215">
        <f>IFERROR(VLOOKUP(J520,Аркуш4!H:M,4,FALSE),0)</f>
        <v>4</v>
      </c>
      <c r="AT520" s="215">
        <f>IFERROR(VLOOKUP(J520,Аркуш4!H:M,5,FALSE),0)</f>
        <v>6</v>
      </c>
      <c r="AU520" s="215">
        <f t="shared" si="33"/>
        <v>5.4941249999999997E-2</v>
      </c>
      <c r="AV520" s="357">
        <f t="shared" si="9"/>
        <v>3.381E-2</v>
      </c>
    </row>
    <row r="521" spans="1:48" ht="46.5" customHeight="1" outlineLevel="1" x14ac:dyDescent="0.2">
      <c r="A521" s="207"/>
      <c r="B521" s="208" t="s">
        <v>3064</v>
      </c>
      <c r="C521" s="211"/>
      <c r="D521" s="209">
        <f>VLOOKUP(J521,Аркуш4!Y:Z,2,FALSE)</f>
        <v>128</v>
      </c>
      <c r="E521" s="210">
        <f t="shared" si="0"/>
        <v>0.69920000000000004</v>
      </c>
      <c r="F521" s="211"/>
      <c r="G521" s="211"/>
      <c r="H521" s="211" t="s">
        <v>2538</v>
      </c>
      <c r="I521" s="211" t="s">
        <v>2550</v>
      </c>
      <c r="J521" s="213">
        <v>167549</v>
      </c>
      <c r="K521" s="213">
        <v>27</v>
      </c>
      <c r="L521" s="213">
        <v>87</v>
      </c>
      <c r="M521" s="213">
        <v>57422</v>
      </c>
      <c r="N521" s="211"/>
      <c r="O521" s="211" t="s">
        <v>3433</v>
      </c>
      <c r="P521" s="211"/>
      <c r="Q521" s="354">
        <f t="shared" si="1"/>
        <v>0</v>
      </c>
      <c r="R521" s="212">
        <f t="shared" si="2"/>
        <v>0</v>
      </c>
      <c r="S521" s="211"/>
      <c r="T521" s="211"/>
      <c r="U521" s="355"/>
      <c r="V521" s="211">
        <v>6</v>
      </c>
      <c r="W521" s="356"/>
      <c r="X521" s="214" t="s">
        <v>3564</v>
      </c>
      <c r="Y521" s="214" t="s">
        <v>3564</v>
      </c>
      <c r="Z521" s="214"/>
      <c r="AA521" s="215">
        <f>IFERROR(VLOOKUP(J521,Аркуш4!H:M,6,FALSE),0)</f>
        <v>32</v>
      </c>
      <c r="AB521" s="215" t="str">
        <f t="shared" si="37"/>
        <v/>
      </c>
      <c r="AC521" s="215">
        <v>5.4625000000000003E-3</v>
      </c>
      <c r="AD521" s="214"/>
      <c r="AE521" s="210">
        <f t="shared" si="4"/>
        <v>0.69920000000000004</v>
      </c>
      <c r="AF521" s="324"/>
      <c r="AG521" s="325"/>
      <c r="AH521" s="304" t="e">
        <v>#DIV/0!</v>
      </c>
      <c r="AI521" s="348"/>
      <c r="AJ521" s="306">
        <f t="shared" si="7"/>
        <v>0</v>
      </c>
      <c r="AK521" s="215">
        <f>IFERROR(VLOOKUP(J521,Аркуш4!O:Q,2,FALSE),0)</f>
        <v>4</v>
      </c>
      <c r="AL521" s="215">
        <f>IFERROR(VLOOKUP(J521,Аркуш4!O:Q,3,FALSE),0)</f>
        <v>2</v>
      </c>
      <c r="AM521" s="349"/>
      <c r="AN521" s="349"/>
      <c r="AO521" s="350"/>
      <c r="AP521" s="351"/>
      <c r="AQ521" s="352"/>
      <c r="AR521" s="215">
        <f>IFERROR(VLOOKUP(J521,Аркуш4!H:M,3,FALSE),0)</f>
        <v>6</v>
      </c>
      <c r="AS521" s="215">
        <f>IFERROR(VLOOKUP(J521,Аркуш4!H:M,4,FALSE),0)</f>
        <v>2</v>
      </c>
      <c r="AT521" s="215">
        <f>IFERROR(VLOOKUP(J521,Аркуш4!H:M,5,FALSE),0)</f>
        <v>7</v>
      </c>
      <c r="AU521" s="215">
        <f t="shared" si="33"/>
        <v>0.1037875</v>
      </c>
      <c r="AV521" s="357">
        <f t="shared" si="9"/>
        <v>0.17480000000000001</v>
      </c>
    </row>
    <row r="522" spans="1:48" ht="46.5" customHeight="1" outlineLevel="1" x14ac:dyDescent="0.2">
      <c r="A522" s="207"/>
      <c r="B522" s="208" t="s">
        <v>3065</v>
      </c>
      <c r="C522" s="211"/>
      <c r="D522" s="209">
        <f>VLOOKUP(J522,Аркуш4!Y:Z,2,FALSE)</f>
        <v>82</v>
      </c>
      <c r="E522" s="210">
        <f t="shared" si="0"/>
        <v>0.28855799999999998</v>
      </c>
      <c r="F522" s="211"/>
      <c r="G522" s="211"/>
      <c r="H522" s="211" t="s">
        <v>2538</v>
      </c>
      <c r="I522" s="211" t="s">
        <v>3066</v>
      </c>
      <c r="J522" s="213">
        <v>167550</v>
      </c>
      <c r="K522" s="213">
        <v>93</v>
      </c>
      <c r="L522" s="213">
        <v>240</v>
      </c>
      <c r="M522" s="213">
        <v>57424</v>
      </c>
      <c r="N522" s="211"/>
      <c r="O522" s="211" t="s">
        <v>3433</v>
      </c>
      <c r="P522" s="211"/>
      <c r="Q522" s="354">
        <f t="shared" si="1"/>
        <v>0</v>
      </c>
      <c r="R522" s="212">
        <f t="shared" si="2"/>
        <v>0</v>
      </c>
      <c r="S522" s="211"/>
      <c r="T522" s="211"/>
      <c r="U522" s="355"/>
      <c r="V522" s="211">
        <v>0</v>
      </c>
      <c r="W522" s="356"/>
      <c r="X522" s="214" t="s">
        <v>3564</v>
      </c>
      <c r="Y522" s="214" t="s">
        <v>3564</v>
      </c>
      <c r="Z522" s="214"/>
      <c r="AA522" s="215">
        <f>IFERROR(VLOOKUP(J522,Аркуш4!H:M,6,FALSE),0)</f>
        <v>12</v>
      </c>
      <c r="AB522" s="215" t="str">
        <f t="shared" si="37"/>
        <v/>
      </c>
      <c r="AC522" s="215">
        <v>3.519E-3</v>
      </c>
      <c r="AD522" s="214"/>
      <c r="AE522" s="210">
        <f t="shared" si="4"/>
        <v>0.28855799999999998</v>
      </c>
      <c r="AF522" s="324"/>
      <c r="AG522" s="325"/>
      <c r="AH522" s="304" t="e">
        <v>#DIV/0!</v>
      </c>
      <c r="AI522" s="348"/>
      <c r="AJ522" s="306">
        <f t="shared" si="7"/>
        <v>0</v>
      </c>
      <c r="AK522" s="215">
        <f>IFERROR(VLOOKUP(J522,Аркуш4!O:Q,2,FALSE),0)</f>
        <v>0</v>
      </c>
      <c r="AL522" s="215">
        <f>IFERROR(VLOOKUP(J522,Аркуш4!O:Q,3,FALSE),0)</f>
        <v>0</v>
      </c>
      <c r="AM522" s="349"/>
      <c r="AN522" s="349"/>
      <c r="AO522" s="350"/>
      <c r="AP522" s="351"/>
      <c r="AQ522" s="352"/>
      <c r="AR522" s="215">
        <f>IFERROR(VLOOKUP(J522,Аркуш4!H:M,3,FALSE),0)</f>
        <v>2</v>
      </c>
      <c r="AS522" s="215">
        <f>IFERROR(VLOOKUP(J522,Аркуш4!H:M,4,FALSE),0)</f>
        <v>3</v>
      </c>
      <c r="AT522" s="215">
        <f>IFERROR(VLOOKUP(J522,Аркуш4!H:M,5,FALSE),0)</f>
        <v>5</v>
      </c>
      <c r="AU522" s="215">
        <f t="shared" si="33"/>
        <v>3.5189999999999999E-2</v>
      </c>
      <c r="AV522" s="357">
        <f t="shared" si="9"/>
        <v>4.2228000000000002E-2</v>
      </c>
    </row>
    <row r="523" spans="1:48" ht="46.5" customHeight="1" outlineLevel="1" x14ac:dyDescent="0.2">
      <c r="A523" s="207"/>
      <c r="B523" s="208" t="s">
        <v>3067</v>
      </c>
      <c r="C523" s="211"/>
      <c r="D523" s="209">
        <f>VLOOKUP(J523,Аркуш4!Y:Z,2,FALSE)</f>
        <v>16</v>
      </c>
      <c r="E523" s="210">
        <f t="shared" si="0"/>
        <v>0.89012000000000002</v>
      </c>
      <c r="F523" s="211"/>
      <c r="G523" s="211"/>
      <c r="H523" s="211" t="s">
        <v>2538</v>
      </c>
      <c r="I523" s="211" t="s">
        <v>2552</v>
      </c>
      <c r="J523" s="213">
        <v>167418</v>
      </c>
      <c r="K523" s="213">
        <v>50</v>
      </c>
      <c r="L523" s="353">
        <v>1037</v>
      </c>
      <c r="M523" s="213">
        <v>68305</v>
      </c>
      <c r="N523" s="211"/>
      <c r="O523" s="211" t="s">
        <v>3433</v>
      </c>
      <c r="P523" s="211"/>
      <c r="Q523" s="354">
        <f t="shared" si="1"/>
        <v>0</v>
      </c>
      <c r="R523" s="212">
        <f t="shared" si="2"/>
        <v>0</v>
      </c>
      <c r="S523" s="211"/>
      <c r="T523" s="211"/>
      <c r="U523" s="355"/>
      <c r="V523" s="211">
        <v>1</v>
      </c>
      <c r="W523" s="356"/>
      <c r="X523" s="214" t="s">
        <v>3564</v>
      </c>
      <c r="Y523" s="214" t="s">
        <v>3564</v>
      </c>
      <c r="Z523" s="214"/>
      <c r="AA523" s="215">
        <f>IFERROR(VLOOKUP(J523,Аркуш4!H:M,6,FALSE),0)</f>
        <v>0</v>
      </c>
      <c r="AB523" s="215" t="str">
        <f t="shared" si="37"/>
        <v/>
      </c>
      <c r="AC523" s="215">
        <v>5.5632500000000001E-2</v>
      </c>
      <c r="AD523" s="214"/>
      <c r="AE523" s="210">
        <f t="shared" si="4"/>
        <v>0.89012000000000002</v>
      </c>
      <c r="AF523" s="324"/>
      <c r="AG523" s="325"/>
      <c r="AH523" s="304" t="e">
        <v>#DIV/0!</v>
      </c>
      <c r="AI523" s="348"/>
      <c r="AJ523" s="306">
        <f t="shared" si="7"/>
        <v>0</v>
      </c>
      <c r="AK523" s="215">
        <f>IFERROR(VLOOKUP(J523,Аркуш4!O:Q,2,FALSE),0)</f>
        <v>1</v>
      </c>
      <c r="AL523" s="215">
        <f>IFERROR(VLOOKUP(J523,Аркуш4!O:Q,3,FALSE),0)</f>
        <v>0</v>
      </c>
      <c r="AM523" s="349"/>
      <c r="AN523" s="349"/>
      <c r="AO523" s="350"/>
      <c r="AP523" s="351"/>
      <c r="AQ523" s="352"/>
      <c r="AR523" s="215">
        <f>IFERROR(VLOOKUP(J523,Аркуш4!H:M,3,FALSE),0)</f>
        <v>1</v>
      </c>
      <c r="AS523" s="215">
        <f>IFERROR(VLOOKUP(J523,Аркуш4!H:M,4,FALSE),0)</f>
        <v>0</v>
      </c>
      <c r="AT523" s="215">
        <f>IFERROR(VLOOKUP(J523,Аркуш4!H:M,5,FALSE),0)</f>
        <v>1</v>
      </c>
      <c r="AU523" s="215">
        <f t="shared" si="33"/>
        <v>0.1668975</v>
      </c>
      <c r="AV523" s="357">
        <f t="shared" si="9"/>
        <v>0</v>
      </c>
    </row>
    <row r="524" spans="1:48" ht="46.5" customHeight="1" outlineLevel="1" x14ac:dyDescent="0.2">
      <c r="A524" s="207"/>
      <c r="B524" s="208" t="s">
        <v>3068</v>
      </c>
      <c r="C524" s="211"/>
      <c r="D524" s="209">
        <f>VLOOKUP(J524,Аркуш4!Y:Z,2,FALSE)</f>
        <v>36</v>
      </c>
      <c r="E524" s="210">
        <f t="shared" si="0"/>
        <v>2.99376</v>
      </c>
      <c r="F524" s="211"/>
      <c r="G524" s="211"/>
      <c r="H524" s="211" t="s">
        <v>2538</v>
      </c>
      <c r="I524" s="211" t="s">
        <v>2550</v>
      </c>
      <c r="J524" s="213">
        <v>167419</v>
      </c>
      <c r="K524" s="213">
        <v>20</v>
      </c>
      <c r="L524" s="213">
        <v>875</v>
      </c>
      <c r="M524" s="213">
        <v>68306</v>
      </c>
      <c r="N524" s="211"/>
      <c r="O524" s="211" t="s">
        <v>3433</v>
      </c>
      <c r="P524" s="211"/>
      <c r="Q524" s="354">
        <f t="shared" si="1"/>
        <v>0</v>
      </c>
      <c r="R524" s="212">
        <f t="shared" si="2"/>
        <v>0</v>
      </c>
      <c r="S524" s="211"/>
      <c r="T524" s="211"/>
      <c r="U524" s="355"/>
      <c r="V524" s="211">
        <v>0</v>
      </c>
      <c r="W524" s="356"/>
      <c r="X524" s="214" t="s">
        <v>3564</v>
      </c>
      <c r="Y524" s="214" t="s">
        <v>3564</v>
      </c>
      <c r="Z524" s="214"/>
      <c r="AA524" s="215">
        <f>IFERROR(VLOOKUP(J524,Аркуш4!H:M,6,FALSE),0)</f>
        <v>2</v>
      </c>
      <c r="AB524" s="215" t="str">
        <f t="shared" si="37"/>
        <v/>
      </c>
      <c r="AC524" s="215">
        <v>8.3159999999999998E-2</v>
      </c>
      <c r="AD524" s="214"/>
      <c r="AE524" s="210">
        <f t="shared" si="4"/>
        <v>2.99376</v>
      </c>
      <c r="AF524" s="324"/>
      <c r="AG524" s="325"/>
      <c r="AH524" s="304" t="e">
        <v>#DIV/0!</v>
      </c>
      <c r="AI524" s="348"/>
      <c r="AJ524" s="306">
        <f t="shared" si="7"/>
        <v>0</v>
      </c>
      <c r="AK524" s="215">
        <f>IFERROR(VLOOKUP(J524,Аркуш4!O:Q,2,FALSE),0)</f>
        <v>0</v>
      </c>
      <c r="AL524" s="215">
        <f>IFERROR(VLOOKUP(J524,Аркуш4!O:Q,3,FALSE),0)</f>
        <v>0</v>
      </c>
      <c r="AM524" s="349"/>
      <c r="AN524" s="349"/>
      <c r="AO524" s="350"/>
      <c r="AP524" s="351"/>
      <c r="AQ524" s="352"/>
      <c r="AR524" s="215">
        <f>IFERROR(VLOOKUP(J524,Аркуш4!H:M,3,FALSE),0)</f>
        <v>0</v>
      </c>
      <c r="AS524" s="215">
        <f>IFERROR(VLOOKUP(J524,Аркуш4!H:M,4,FALSE),0)</f>
        <v>0</v>
      </c>
      <c r="AT524" s="215">
        <f>IFERROR(VLOOKUP(J524,Аркуш4!H:M,5,FALSE),0)</f>
        <v>0</v>
      </c>
      <c r="AU524" s="215">
        <f t="shared" si="33"/>
        <v>0</v>
      </c>
      <c r="AV524" s="357">
        <f t="shared" si="9"/>
        <v>0.16632</v>
      </c>
    </row>
    <row r="525" spans="1:48" ht="46.5" customHeight="1" outlineLevel="1" x14ac:dyDescent="0.2">
      <c r="A525" s="207"/>
      <c r="B525" s="208" t="s">
        <v>3069</v>
      </c>
      <c r="C525" s="211"/>
      <c r="D525" s="209">
        <f>VLOOKUP(J525,Аркуш4!Y:Z,2,FALSE)</f>
        <v>15</v>
      </c>
      <c r="E525" s="210">
        <f t="shared" si="0"/>
        <v>1.34698005</v>
      </c>
      <c r="F525" s="211"/>
      <c r="G525" s="211"/>
      <c r="H525" s="211" t="s">
        <v>2538</v>
      </c>
      <c r="I525" s="211" t="s">
        <v>3070</v>
      </c>
      <c r="J525" s="213">
        <v>167420</v>
      </c>
      <c r="K525" s="213">
        <v>18</v>
      </c>
      <c r="L525" s="213">
        <v>775</v>
      </c>
      <c r="M525" s="251">
        <v>68307</v>
      </c>
      <c r="N525" s="211"/>
      <c r="O525" s="211" t="s">
        <v>3433</v>
      </c>
      <c r="P525" s="211"/>
      <c r="Q525" s="354">
        <f t="shared" si="1"/>
        <v>0</v>
      </c>
      <c r="R525" s="212">
        <f t="shared" si="2"/>
        <v>0</v>
      </c>
      <c r="S525" s="211"/>
      <c r="T525" s="211"/>
      <c r="U525" s="355"/>
      <c r="V525" s="211">
        <v>0</v>
      </c>
      <c r="W525" s="356"/>
      <c r="X525" s="214" t="s">
        <v>3564</v>
      </c>
      <c r="Y525" s="214" t="s">
        <v>3564</v>
      </c>
      <c r="Z525" s="214"/>
      <c r="AA525" s="215">
        <f>IFERROR(VLOOKUP(J525,Аркуш4!H:M,6,FALSE),0)</f>
        <v>3</v>
      </c>
      <c r="AB525" s="215" t="str">
        <f t="shared" si="37"/>
        <v/>
      </c>
      <c r="AC525" s="215">
        <v>8.9798669999999997E-2</v>
      </c>
      <c r="AD525" s="214"/>
      <c r="AE525" s="210">
        <f t="shared" si="4"/>
        <v>1.34698005</v>
      </c>
      <c r="AF525" s="324"/>
      <c r="AG525" s="325"/>
      <c r="AH525" s="304" t="e">
        <v>#DIV/0!</v>
      </c>
      <c r="AI525" s="348"/>
      <c r="AJ525" s="306">
        <f t="shared" si="7"/>
        <v>0</v>
      </c>
      <c r="AK525" s="215">
        <f>IFERROR(VLOOKUP(J525,Аркуш4!O:Q,2,FALSE),0)</f>
        <v>0</v>
      </c>
      <c r="AL525" s="215">
        <f>IFERROR(VLOOKUP(J525,Аркуш4!O:Q,3,FALSE),0)</f>
        <v>0</v>
      </c>
      <c r="AM525" s="349"/>
      <c r="AN525" s="349"/>
      <c r="AO525" s="350"/>
      <c r="AP525" s="351"/>
      <c r="AQ525" s="352"/>
      <c r="AR525" s="215">
        <f>IFERROR(VLOOKUP(J525,Аркуш4!H:M,3,FALSE),0)</f>
        <v>0</v>
      </c>
      <c r="AS525" s="215">
        <f>IFERROR(VLOOKUP(J525,Аркуш4!H:M,4,FALSE),0)</f>
        <v>0</v>
      </c>
      <c r="AT525" s="215">
        <f>IFERROR(VLOOKUP(J525,Аркуш4!H:M,5,FALSE),0)</f>
        <v>0</v>
      </c>
      <c r="AU525" s="215">
        <f t="shared" si="33"/>
        <v>0</v>
      </c>
      <c r="AV525" s="357">
        <f t="shared" si="9"/>
        <v>0.26939601000000002</v>
      </c>
    </row>
    <row r="526" spans="1:48" ht="46.5" customHeight="1" outlineLevel="1" x14ac:dyDescent="0.2">
      <c r="A526" s="207"/>
      <c r="B526" s="208" t="s">
        <v>3862</v>
      </c>
      <c r="C526" s="211"/>
      <c r="D526" s="209"/>
      <c r="E526" s="210">
        <f t="shared" si="0"/>
        <v>0</v>
      </c>
      <c r="F526" s="211"/>
      <c r="G526" s="211"/>
      <c r="H526" s="211" t="s">
        <v>2546</v>
      </c>
      <c r="I526" s="211"/>
      <c r="J526" s="213">
        <v>167435</v>
      </c>
      <c r="K526" s="213">
        <v>122</v>
      </c>
      <c r="L526" s="353">
        <v>2531</v>
      </c>
      <c r="M526" s="213">
        <v>68575</v>
      </c>
      <c r="N526" s="211"/>
      <c r="O526" s="211" t="s">
        <v>3563</v>
      </c>
      <c r="P526" s="211"/>
      <c r="Q526" s="354">
        <f t="shared" si="1"/>
        <v>0</v>
      </c>
      <c r="R526" s="212">
        <f t="shared" si="2"/>
        <v>0</v>
      </c>
      <c r="S526" s="211"/>
      <c r="T526" s="211"/>
      <c r="U526" s="355"/>
      <c r="V526" s="211">
        <v>0</v>
      </c>
      <c r="W526" s="356"/>
      <c r="X526" s="214" t="s">
        <v>3564</v>
      </c>
      <c r="Y526" s="214" t="s">
        <v>3564</v>
      </c>
      <c r="Z526" s="214"/>
      <c r="AA526" s="215">
        <f>IFERROR(VLOOKUP(J526,Аркуш4!H:M,6,FALSE),0)</f>
        <v>0</v>
      </c>
      <c r="AB526" s="215" t="str">
        <f t="shared" si="37"/>
        <v/>
      </c>
      <c r="AC526" s="215">
        <v>5.0681249999999997E-2</v>
      </c>
      <c r="AD526" s="214"/>
      <c r="AE526" s="210">
        <f t="shared" si="4"/>
        <v>0</v>
      </c>
      <c r="AF526" s="324"/>
      <c r="AG526" s="325"/>
      <c r="AH526" s="304" t="e">
        <v>#DIV/0!</v>
      </c>
      <c r="AI526" s="348"/>
      <c r="AJ526" s="306">
        <f t="shared" si="7"/>
        <v>0</v>
      </c>
      <c r="AK526" s="215">
        <f>IFERROR(VLOOKUP(J526,Аркуш4!O:Q,2,FALSE),0)</f>
        <v>0</v>
      </c>
      <c r="AL526" s="215">
        <f>IFERROR(VLOOKUP(J526,Аркуш4!O:Q,3,FALSE),0)</f>
        <v>0</v>
      </c>
      <c r="AM526" s="349"/>
      <c r="AN526" s="349"/>
      <c r="AO526" s="350"/>
      <c r="AP526" s="351"/>
      <c r="AQ526" s="352"/>
      <c r="AR526" s="215">
        <f>IFERROR(VLOOKUP(J526,Аркуш4!H:M,3,FALSE),0)</f>
        <v>0</v>
      </c>
      <c r="AS526" s="215">
        <f>IFERROR(VLOOKUP(J526,Аркуш4!H:M,4,FALSE),0)</f>
        <v>1</v>
      </c>
      <c r="AT526" s="215">
        <f>IFERROR(VLOOKUP(J526,Аркуш4!H:M,5,FALSE),0)</f>
        <v>3</v>
      </c>
      <c r="AU526" s="215">
        <f t="shared" si="33"/>
        <v>0.20272499999999999</v>
      </c>
      <c r="AV526" s="357">
        <f t="shared" si="9"/>
        <v>0</v>
      </c>
    </row>
    <row r="527" spans="1:48" ht="46.5" customHeight="1" outlineLevel="1" x14ac:dyDescent="0.2">
      <c r="A527" s="207"/>
      <c r="B527" s="208" t="s">
        <v>3071</v>
      </c>
      <c r="C527" s="211"/>
      <c r="D527" s="209">
        <f>VLOOKUP(J527,Аркуш4!Y:Z,2,FALSE)</f>
        <v>75</v>
      </c>
      <c r="E527" s="210">
        <f t="shared" si="0"/>
        <v>3.2175000000000002E-2</v>
      </c>
      <c r="F527" s="211"/>
      <c r="G527" s="211"/>
      <c r="H527" s="211" t="s">
        <v>2538</v>
      </c>
      <c r="I527" s="211" t="s">
        <v>2881</v>
      </c>
      <c r="J527" s="213">
        <v>167438</v>
      </c>
      <c r="K527" s="213">
        <v>227</v>
      </c>
      <c r="L527" s="213">
        <v>63</v>
      </c>
      <c r="M527" s="252">
        <v>68675</v>
      </c>
      <c r="N527" s="211"/>
      <c r="O527" s="211" t="s">
        <v>3433</v>
      </c>
      <c r="P527" s="211"/>
      <c r="Q527" s="354">
        <f t="shared" si="1"/>
        <v>0</v>
      </c>
      <c r="R527" s="212">
        <f t="shared" si="2"/>
        <v>0</v>
      </c>
      <c r="S527" s="211"/>
      <c r="T527" s="211"/>
      <c r="U527" s="355"/>
      <c r="V527" s="211">
        <v>5</v>
      </c>
      <c r="W527" s="356"/>
      <c r="X527" s="214" t="s">
        <v>3564</v>
      </c>
      <c r="Y527" s="214" t="s">
        <v>3564</v>
      </c>
      <c r="Z527" s="214"/>
      <c r="AA527" s="215">
        <f>IFERROR(VLOOKUP(J527,Аркуш4!H:M,6,FALSE),0)</f>
        <v>15</v>
      </c>
      <c r="AB527" s="215" t="str">
        <f t="shared" si="37"/>
        <v/>
      </c>
      <c r="AC527" s="215">
        <v>4.2900000000000002E-4</v>
      </c>
      <c r="AD527" s="214"/>
      <c r="AE527" s="210">
        <f t="shared" si="4"/>
        <v>3.2175000000000002E-2</v>
      </c>
      <c r="AF527" s="324"/>
      <c r="AG527" s="325"/>
      <c r="AH527" s="304" t="e">
        <v>#DIV/0!</v>
      </c>
      <c r="AI527" s="348"/>
      <c r="AJ527" s="306">
        <f t="shared" si="7"/>
        <v>0</v>
      </c>
      <c r="AK527" s="215">
        <f>IFERROR(VLOOKUP(J527,Аркуш4!O:Q,2,FALSE),0)</f>
        <v>4</v>
      </c>
      <c r="AL527" s="215">
        <f>IFERROR(VLOOKUP(J527,Аркуш4!O:Q,3,FALSE),0)</f>
        <v>1</v>
      </c>
      <c r="AM527" s="349"/>
      <c r="AN527" s="349"/>
      <c r="AO527" s="350"/>
      <c r="AP527" s="351"/>
      <c r="AQ527" s="352"/>
      <c r="AR527" s="215">
        <f>IFERROR(VLOOKUP(J527,Аркуш4!H:M,3,FALSE),0)</f>
        <v>5</v>
      </c>
      <c r="AS527" s="215">
        <f>IFERROR(VLOOKUP(J527,Аркуш4!H:M,4,FALSE),0)</f>
        <v>5</v>
      </c>
      <c r="AT527" s="215">
        <f>IFERROR(VLOOKUP(J527,Аркуш4!H:M,5,FALSE),0)</f>
        <v>3</v>
      </c>
      <c r="AU527" s="215">
        <f t="shared" si="33"/>
        <v>7.293E-3</v>
      </c>
      <c r="AV527" s="357">
        <f t="shared" si="9"/>
        <v>6.4350000000000006E-3</v>
      </c>
    </row>
    <row r="528" spans="1:48" ht="46.5" customHeight="1" outlineLevel="1" x14ac:dyDescent="0.2">
      <c r="A528" s="207"/>
      <c r="B528" s="208" t="s">
        <v>3072</v>
      </c>
      <c r="C528" s="211"/>
      <c r="D528" s="209">
        <f>VLOOKUP(J528,Аркуш4!Y:Z,2,FALSE)</f>
        <v>64</v>
      </c>
      <c r="E528" s="210">
        <f t="shared" si="0"/>
        <v>0.57974400000000004</v>
      </c>
      <c r="F528" s="211"/>
      <c r="G528" s="211"/>
      <c r="H528" s="211" t="s">
        <v>2538</v>
      </c>
      <c r="I528" s="211"/>
      <c r="J528" s="213">
        <v>167445</v>
      </c>
      <c r="K528" s="213">
        <v>20</v>
      </c>
      <c r="L528" s="213">
        <v>128</v>
      </c>
      <c r="M528" s="213">
        <v>57482</v>
      </c>
      <c r="N528" s="211"/>
      <c r="O528" s="211" t="s">
        <v>3433</v>
      </c>
      <c r="P528" s="211"/>
      <c r="Q528" s="354">
        <f t="shared" si="1"/>
        <v>0</v>
      </c>
      <c r="R528" s="212">
        <f t="shared" si="2"/>
        <v>0</v>
      </c>
      <c r="S528" s="211"/>
      <c r="T528" s="211"/>
      <c r="U528" s="355"/>
      <c r="V528" s="211">
        <v>10</v>
      </c>
      <c r="W528" s="356"/>
      <c r="X528" s="214" t="s">
        <v>3564</v>
      </c>
      <c r="Y528" s="214" t="s">
        <v>3564</v>
      </c>
      <c r="Z528" s="214"/>
      <c r="AA528" s="215">
        <f>IFERROR(VLOOKUP(J528,Аркуш4!H:M,6,FALSE),0)</f>
        <v>10</v>
      </c>
      <c r="AB528" s="215" t="str">
        <f t="shared" si="37"/>
        <v/>
      </c>
      <c r="AC528" s="215">
        <v>9.0585000000000006E-3</v>
      </c>
      <c r="AD528" s="214"/>
      <c r="AE528" s="210">
        <f t="shared" si="4"/>
        <v>0.57974400000000004</v>
      </c>
      <c r="AF528" s="324"/>
      <c r="AG528" s="325"/>
      <c r="AH528" s="304" t="e">
        <v>#DIV/0!</v>
      </c>
      <c r="AI528" s="348"/>
      <c r="AJ528" s="306">
        <f t="shared" si="7"/>
        <v>0</v>
      </c>
      <c r="AK528" s="215">
        <f>IFERROR(VLOOKUP(J528,Аркуш4!O:Q,2,FALSE),0)</f>
        <v>5</v>
      </c>
      <c r="AL528" s="215">
        <f>IFERROR(VLOOKUP(J528,Аркуш4!O:Q,3,FALSE),0)</f>
        <v>5</v>
      </c>
      <c r="AM528" s="349"/>
      <c r="AN528" s="349"/>
      <c r="AO528" s="350"/>
      <c r="AP528" s="351"/>
      <c r="AQ528" s="352"/>
      <c r="AR528" s="215">
        <f>IFERROR(VLOOKUP(J528,Аркуш4!H:M,3,FALSE),0)</f>
        <v>2</v>
      </c>
      <c r="AS528" s="215">
        <f>IFERROR(VLOOKUP(J528,Аркуш4!H:M,4,FALSE),0)</f>
        <v>2</v>
      </c>
      <c r="AT528" s="215">
        <f>IFERROR(VLOOKUP(J528,Аркуш4!H:M,5,FALSE),0)</f>
        <v>2</v>
      </c>
      <c r="AU528" s="215">
        <f t="shared" si="33"/>
        <v>9.964350000000001E-2</v>
      </c>
      <c r="AV528" s="357">
        <f t="shared" si="9"/>
        <v>9.0584999999999999E-2</v>
      </c>
    </row>
    <row r="529" spans="1:48" ht="46.5" customHeight="1" outlineLevel="1" x14ac:dyDescent="0.2">
      <c r="A529" s="207"/>
      <c r="B529" s="208" t="s">
        <v>3073</v>
      </c>
      <c r="C529" s="211"/>
      <c r="D529" s="209">
        <f>VLOOKUP(J529,Аркуш4!Y:Z,2,FALSE)</f>
        <v>11128</v>
      </c>
      <c r="E529" s="210">
        <f t="shared" si="0"/>
        <v>27.603004000000002</v>
      </c>
      <c r="F529" s="211"/>
      <c r="G529" s="211"/>
      <c r="H529" s="211" t="s">
        <v>2538</v>
      </c>
      <c r="I529" s="211" t="s">
        <v>3074</v>
      </c>
      <c r="J529" s="213">
        <v>167292</v>
      </c>
      <c r="K529" s="213">
        <v>115</v>
      </c>
      <c r="L529" s="213">
        <v>85</v>
      </c>
      <c r="M529" s="211" t="s">
        <v>1969</v>
      </c>
      <c r="N529" s="211"/>
      <c r="O529" s="211" t="s">
        <v>3433</v>
      </c>
      <c r="P529" s="211" t="s">
        <v>2548</v>
      </c>
      <c r="Q529" s="354">
        <f t="shared" si="1"/>
        <v>0</v>
      </c>
      <c r="R529" s="212">
        <f t="shared" si="2"/>
        <v>0</v>
      </c>
      <c r="S529" s="211"/>
      <c r="T529" s="211"/>
      <c r="U529" s="355"/>
      <c r="V529" s="211">
        <v>76</v>
      </c>
      <c r="W529" s="356"/>
      <c r="X529" s="214" t="s">
        <v>3564</v>
      </c>
      <c r="Y529" s="214" t="s">
        <v>3564</v>
      </c>
      <c r="Z529" s="214"/>
      <c r="AA529" s="215">
        <f>IFERROR(VLOOKUP(J529,Аркуш4!H:M,6,FALSE),0)</f>
        <v>2270</v>
      </c>
      <c r="AB529" s="215" t="str">
        <f t="shared" si="37"/>
        <v/>
      </c>
      <c r="AC529" s="215">
        <v>2.4805000000000001E-3</v>
      </c>
      <c r="AD529" s="214"/>
      <c r="AE529" s="210">
        <f t="shared" si="4"/>
        <v>27.603004000000002</v>
      </c>
      <c r="AF529" s="324"/>
      <c r="AG529" s="325"/>
      <c r="AH529" s="304" t="e">
        <v>#DIV/0!</v>
      </c>
      <c r="AI529" s="348"/>
      <c r="AJ529" s="306">
        <f t="shared" si="7"/>
        <v>0</v>
      </c>
      <c r="AK529" s="215">
        <f>IFERROR(VLOOKUP(J529,Аркуш4!O:Q,2,FALSE),0)</f>
        <v>13</v>
      </c>
      <c r="AL529" s="215">
        <f>IFERROR(VLOOKUP(J529,Аркуш4!O:Q,3,FALSE),0)</f>
        <v>60</v>
      </c>
      <c r="AM529" s="349"/>
      <c r="AN529" s="349"/>
      <c r="AO529" s="350"/>
      <c r="AP529" s="351"/>
      <c r="AQ529" s="352"/>
      <c r="AR529" s="215">
        <f>IFERROR(VLOOKUP(J529,Аркуш4!H:M,3,FALSE),0)</f>
        <v>1157</v>
      </c>
      <c r="AS529" s="215">
        <f>IFERROR(VLOOKUP(J529,Аркуш4!H:M,4,FALSE),0)</f>
        <v>145</v>
      </c>
      <c r="AT529" s="215">
        <f>IFERROR(VLOOKUP(J529,Аркуш4!H:M,5,FALSE),0)</f>
        <v>540</v>
      </c>
      <c r="AU529" s="215">
        <f t="shared" si="33"/>
        <v>4.6013275</v>
      </c>
      <c r="AV529" s="357">
        <f t="shared" si="9"/>
        <v>5.6307350000000005</v>
      </c>
    </row>
    <row r="530" spans="1:48" ht="46.5" customHeight="1" outlineLevel="1" x14ac:dyDescent="0.2">
      <c r="A530" s="207"/>
      <c r="B530" s="208" t="s">
        <v>3075</v>
      </c>
      <c r="C530" s="211"/>
      <c r="D530" s="209">
        <f>VLOOKUP(J530,Аркуш4!Y:Z,2,FALSE)</f>
        <v>270</v>
      </c>
      <c r="E530" s="210">
        <f t="shared" si="0"/>
        <v>3.2659200000000004</v>
      </c>
      <c r="F530" s="211"/>
      <c r="G530" s="211"/>
      <c r="H530" s="211" t="s">
        <v>2538</v>
      </c>
      <c r="I530" s="211" t="s">
        <v>3076</v>
      </c>
      <c r="J530" s="213">
        <v>167307</v>
      </c>
      <c r="K530" s="213">
        <v>168</v>
      </c>
      <c r="L530" s="213">
        <v>135</v>
      </c>
      <c r="M530" s="211" t="s">
        <v>1992</v>
      </c>
      <c r="N530" s="213">
        <v>-1</v>
      </c>
      <c r="O530" s="211" t="s">
        <v>3433</v>
      </c>
      <c r="P530" s="211"/>
      <c r="Q530" s="354">
        <f t="shared" si="1"/>
        <v>0</v>
      </c>
      <c r="R530" s="212">
        <f t="shared" si="2"/>
        <v>0</v>
      </c>
      <c r="S530" s="211"/>
      <c r="T530" s="211"/>
      <c r="U530" s="355"/>
      <c r="V530" s="211">
        <v>100</v>
      </c>
      <c r="W530" s="356"/>
      <c r="X530" s="214" t="s">
        <v>3564</v>
      </c>
      <c r="Y530" s="214" t="s">
        <v>3564</v>
      </c>
      <c r="Z530" s="214"/>
      <c r="AA530" s="215">
        <f>IFERROR(VLOOKUP(J530,Аркуш4!H:M,6,FALSE),0)</f>
        <v>375</v>
      </c>
      <c r="AB530" s="215" t="str">
        <f t="shared" si="37"/>
        <v/>
      </c>
      <c r="AC530" s="215">
        <v>1.2096000000000001E-2</v>
      </c>
      <c r="AD530" s="214"/>
      <c r="AE530" s="210">
        <f t="shared" si="4"/>
        <v>3.2659200000000004</v>
      </c>
      <c r="AF530" s="324"/>
      <c r="AG530" s="325"/>
      <c r="AH530" s="304" t="e">
        <v>#DIV/0!</v>
      </c>
      <c r="AI530" s="348"/>
      <c r="AJ530" s="306">
        <f t="shared" si="7"/>
        <v>0</v>
      </c>
      <c r="AK530" s="215">
        <f>IFERROR(VLOOKUP(J530,Аркуш4!O:Q,2,FALSE),0)</f>
        <v>37</v>
      </c>
      <c r="AL530" s="215">
        <f>IFERROR(VLOOKUP(J530,Аркуш4!O:Q,3,FALSE),0)</f>
        <v>63</v>
      </c>
      <c r="AM530" s="349"/>
      <c r="AN530" s="349"/>
      <c r="AO530" s="350"/>
      <c r="AP530" s="351"/>
      <c r="AQ530" s="352"/>
      <c r="AR530" s="215">
        <f>IFERROR(VLOOKUP(J530,Аркуш4!H:M,3,FALSE),0)</f>
        <v>128</v>
      </c>
      <c r="AS530" s="215">
        <f>IFERROR(VLOOKUP(J530,Аркуш4!H:M,4,FALSE),0)</f>
        <v>48</v>
      </c>
      <c r="AT530" s="215">
        <f>IFERROR(VLOOKUP(J530,Аркуш4!H:M,5,FALSE),0)</f>
        <v>151</v>
      </c>
      <c r="AU530" s="215">
        <f t="shared" si="33"/>
        <v>4.4029440000000006</v>
      </c>
      <c r="AV530" s="357">
        <f t="shared" si="9"/>
        <v>4.5360000000000005</v>
      </c>
    </row>
    <row r="531" spans="1:48" ht="46.5" customHeight="1" outlineLevel="1" x14ac:dyDescent="0.2">
      <c r="A531" s="207"/>
      <c r="B531" s="208" t="s">
        <v>3077</v>
      </c>
      <c r="C531" s="211"/>
      <c r="D531" s="209">
        <f>VLOOKUP(J531,Аркуш4!Y:Z,2,FALSE)</f>
        <v>151</v>
      </c>
      <c r="E531" s="210">
        <f t="shared" si="0"/>
        <v>3.3147519999999999</v>
      </c>
      <c r="F531" s="211"/>
      <c r="G531" s="211"/>
      <c r="H531" s="211" t="s">
        <v>2538</v>
      </c>
      <c r="I531" s="211" t="s">
        <v>3078</v>
      </c>
      <c r="J531" s="213">
        <v>167308</v>
      </c>
      <c r="K531" s="213">
        <v>232</v>
      </c>
      <c r="L531" s="213">
        <v>259</v>
      </c>
      <c r="M531" s="211" t="s">
        <v>1989</v>
      </c>
      <c r="N531" s="213">
        <v>1</v>
      </c>
      <c r="O531" s="211" t="s">
        <v>3433</v>
      </c>
      <c r="P531" s="211"/>
      <c r="Q531" s="354">
        <f t="shared" si="1"/>
        <v>0</v>
      </c>
      <c r="R531" s="212">
        <f t="shared" si="2"/>
        <v>0</v>
      </c>
      <c r="S531" s="211"/>
      <c r="T531" s="211"/>
      <c r="U531" s="355"/>
      <c r="V531" s="211">
        <v>23</v>
      </c>
      <c r="W531" s="356"/>
      <c r="X531" s="214" t="s">
        <v>3564</v>
      </c>
      <c r="Y531" s="214" t="s">
        <v>3564</v>
      </c>
      <c r="Z531" s="214"/>
      <c r="AA531" s="215">
        <f>IFERROR(VLOOKUP(J531,Аркуш4!H:M,6,FALSE),0)</f>
        <v>408</v>
      </c>
      <c r="AB531" s="215" t="str">
        <f t="shared" si="37"/>
        <v/>
      </c>
      <c r="AC531" s="215">
        <v>2.1951999999999999E-2</v>
      </c>
      <c r="AD531" s="214"/>
      <c r="AE531" s="210">
        <f t="shared" si="4"/>
        <v>3.3147519999999999</v>
      </c>
      <c r="AF531" s="324"/>
      <c r="AG531" s="325"/>
      <c r="AH531" s="304" t="e">
        <v>#DIV/0!</v>
      </c>
      <c r="AI531" s="348"/>
      <c r="AJ531" s="306">
        <f t="shared" si="7"/>
        <v>0</v>
      </c>
      <c r="AK531" s="215">
        <f>IFERROR(VLOOKUP(J531,Аркуш4!O:Q,2,FALSE),0)</f>
        <v>0</v>
      </c>
      <c r="AL531" s="215">
        <f>IFERROR(VLOOKUP(J531,Аркуш4!O:Q,3,FALSE),0)</f>
        <v>0</v>
      </c>
      <c r="AM531" s="349"/>
      <c r="AN531" s="349"/>
      <c r="AO531" s="350"/>
      <c r="AP531" s="351"/>
      <c r="AQ531" s="352"/>
      <c r="AR531" s="215">
        <f>IFERROR(VLOOKUP(J531,Аркуш4!H:M,3,FALSE),0)</f>
        <v>55</v>
      </c>
      <c r="AS531" s="215">
        <f>IFERROR(VLOOKUP(J531,Аркуш4!H:M,4,FALSE),0)</f>
        <v>59</v>
      </c>
      <c r="AT531" s="215">
        <f>IFERROR(VLOOKUP(J531,Аркуш4!H:M,5,FALSE),0)</f>
        <v>179</v>
      </c>
      <c r="AU531" s="215">
        <f t="shared" si="33"/>
        <v>6.4319359999999994</v>
      </c>
      <c r="AV531" s="357">
        <f t="shared" si="9"/>
        <v>8.956415999999999</v>
      </c>
    </row>
    <row r="532" spans="1:48" ht="46.5" customHeight="1" outlineLevel="1" x14ac:dyDescent="0.2">
      <c r="A532" s="207"/>
      <c r="B532" s="208" t="s">
        <v>3079</v>
      </c>
      <c r="C532" s="211"/>
      <c r="D532" s="209">
        <f>VLOOKUP(J532,Аркуш4!Y:Z,2,FALSE)</f>
        <v>903</v>
      </c>
      <c r="E532" s="210">
        <f t="shared" si="0"/>
        <v>5.8694999999999997E-2</v>
      </c>
      <c r="F532" s="211"/>
      <c r="G532" s="211"/>
      <c r="H532" s="211" t="s">
        <v>2538</v>
      </c>
      <c r="I532" s="211" t="s">
        <v>3080</v>
      </c>
      <c r="J532" s="213">
        <v>167323</v>
      </c>
      <c r="K532" s="353">
        <v>1385</v>
      </c>
      <c r="L532" s="213">
        <v>79</v>
      </c>
      <c r="M532" s="213">
        <v>33320</v>
      </c>
      <c r="N532" s="211"/>
      <c r="O532" s="211" t="s">
        <v>3433</v>
      </c>
      <c r="P532" s="211"/>
      <c r="Q532" s="354">
        <f t="shared" si="1"/>
        <v>0</v>
      </c>
      <c r="R532" s="212">
        <f t="shared" si="2"/>
        <v>0</v>
      </c>
      <c r="S532" s="211"/>
      <c r="T532" s="211"/>
      <c r="U532" s="355"/>
      <c r="V532" s="211">
        <v>41</v>
      </c>
      <c r="W532" s="356"/>
      <c r="X532" s="214" t="s">
        <v>3564</v>
      </c>
      <c r="Y532" s="214" t="s">
        <v>3564</v>
      </c>
      <c r="Z532" s="214"/>
      <c r="AA532" s="215">
        <f>IFERROR(VLOOKUP(J532,Аркуш4!H:M,6,FALSE),0)</f>
        <v>743</v>
      </c>
      <c r="AB532" s="215" t="str">
        <f t="shared" si="37"/>
        <v/>
      </c>
      <c r="AC532" s="215">
        <v>6.4999999999999994E-5</v>
      </c>
      <c r="AD532" s="214"/>
      <c r="AE532" s="210">
        <f t="shared" si="4"/>
        <v>5.8694999999999997E-2</v>
      </c>
      <c r="AF532" s="324"/>
      <c r="AG532" s="325"/>
      <c r="AH532" s="304" t="e">
        <v>#DIV/0!</v>
      </c>
      <c r="AI532" s="348"/>
      <c r="AJ532" s="306">
        <f t="shared" si="7"/>
        <v>0</v>
      </c>
      <c r="AK532" s="215">
        <f>IFERROR(VLOOKUP(J532,Аркуш4!O:Q,2,FALSE),0)</f>
        <v>24</v>
      </c>
      <c r="AL532" s="215">
        <f>IFERROR(VLOOKUP(J532,Аркуш4!O:Q,3,FALSE),0)</f>
        <v>18</v>
      </c>
      <c r="AM532" s="349"/>
      <c r="AN532" s="349"/>
      <c r="AO532" s="350"/>
      <c r="AP532" s="351"/>
      <c r="AQ532" s="352"/>
      <c r="AR532" s="215">
        <f>IFERROR(VLOOKUP(J532,Аркуш4!H:M,3,FALSE),0)</f>
        <v>49</v>
      </c>
      <c r="AS532" s="215">
        <f>IFERROR(VLOOKUP(J532,Аркуш4!H:M,4,FALSE),0)</f>
        <v>78</v>
      </c>
      <c r="AT532" s="215">
        <f>IFERROR(VLOOKUP(J532,Аркуш4!H:M,5,FALSE),0)</f>
        <v>209</v>
      </c>
      <c r="AU532" s="215">
        <f t="shared" si="33"/>
        <v>2.3399999999999997E-2</v>
      </c>
      <c r="AV532" s="357">
        <f t="shared" si="9"/>
        <v>4.8294999999999998E-2</v>
      </c>
    </row>
    <row r="533" spans="1:48" ht="46.5" customHeight="1" outlineLevel="1" x14ac:dyDescent="0.2">
      <c r="A533" s="207"/>
      <c r="B533" s="208" t="s">
        <v>3863</v>
      </c>
      <c r="C533" s="211"/>
      <c r="D533" s="209"/>
      <c r="E533" s="210">
        <f t="shared" si="0"/>
        <v>0</v>
      </c>
      <c r="F533" s="211" t="s">
        <v>2624</v>
      </c>
      <c r="G533" s="211"/>
      <c r="H533" s="211" t="s">
        <v>2538</v>
      </c>
      <c r="I533" s="211"/>
      <c r="J533" s="213">
        <v>167357</v>
      </c>
      <c r="K533" s="213">
        <v>149</v>
      </c>
      <c r="L533" s="213">
        <v>81</v>
      </c>
      <c r="M533" s="233">
        <v>55991</v>
      </c>
      <c r="N533" s="211"/>
      <c r="O533" s="211" t="s">
        <v>3433</v>
      </c>
      <c r="P533" s="211"/>
      <c r="Q533" s="354">
        <f t="shared" si="1"/>
        <v>0</v>
      </c>
      <c r="R533" s="212">
        <f t="shared" si="2"/>
        <v>0</v>
      </c>
      <c r="S533" s="211"/>
      <c r="T533" s="211"/>
      <c r="U533" s="355"/>
      <c r="V533" s="211">
        <v>5</v>
      </c>
      <c r="W533" s="356"/>
      <c r="X533" s="214" t="s">
        <v>3564</v>
      </c>
      <c r="Y533" s="214" t="s">
        <v>3564</v>
      </c>
      <c r="Z533" s="214"/>
      <c r="AA533" s="215">
        <f>IFERROR(VLOOKUP(J533,Аркуш4!H:M,6,FALSE),0)</f>
        <v>3</v>
      </c>
      <c r="AB533" s="215" t="str">
        <f t="shared" si="37"/>
        <v/>
      </c>
      <c r="AC533" s="215">
        <v>4.1599999999999997E-4</v>
      </c>
      <c r="AD533" s="214"/>
      <c r="AE533" s="210">
        <f t="shared" si="4"/>
        <v>0</v>
      </c>
      <c r="AF533" s="324"/>
      <c r="AG533" s="325"/>
      <c r="AH533" s="304" t="e">
        <v>#DIV/0!</v>
      </c>
      <c r="AI533" s="348"/>
      <c r="AJ533" s="306">
        <f t="shared" si="7"/>
        <v>0</v>
      </c>
      <c r="AK533" s="215">
        <f>IFERROR(VLOOKUP(J533,Аркуш4!O:Q,2,FALSE),0)</f>
        <v>1</v>
      </c>
      <c r="AL533" s="215">
        <f>IFERROR(VLOOKUP(J533,Аркуш4!O:Q,3,FALSE),0)</f>
        <v>4</v>
      </c>
      <c r="AM533" s="349"/>
      <c r="AN533" s="349"/>
      <c r="AO533" s="350"/>
      <c r="AP533" s="351"/>
      <c r="AQ533" s="352"/>
      <c r="AR533" s="215">
        <f>IFERROR(VLOOKUP(J533,Аркуш4!H:M,3,FALSE),0)</f>
        <v>2</v>
      </c>
      <c r="AS533" s="215">
        <f>IFERROR(VLOOKUP(J533,Аркуш4!H:M,4,FALSE),0)</f>
        <v>0</v>
      </c>
      <c r="AT533" s="215">
        <f>IFERROR(VLOOKUP(J533,Аркуш4!H:M,5,FALSE),0)</f>
        <v>1</v>
      </c>
      <c r="AU533" s="215">
        <f t="shared" si="33"/>
        <v>1.6639999999999999E-3</v>
      </c>
      <c r="AV533" s="357">
        <f t="shared" si="9"/>
        <v>1.248E-3</v>
      </c>
    </row>
    <row r="534" spans="1:48" ht="46.5" customHeight="1" outlineLevel="1" x14ac:dyDescent="0.2">
      <c r="A534" s="207"/>
      <c r="B534" s="208" t="s">
        <v>3864</v>
      </c>
      <c r="C534" s="211"/>
      <c r="D534" s="209"/>
      <c r="E534" s="210">
        <f t="shared" si="0"/>
        <v>0</v>
      </c>
      <c r="F534" s="211" t="s">
        <v>2624</v>
      </c>
      <c r="G534" s="211"/>
      <c r="H534" s="211" t="s">
        <v>2538</v>
      </c>
      <c r="I534" s="211"/>
      <c r="J534" s="213">
        <v>167359</v>
      </c>
      <c r="K534" s="213">
        <v>149</v>
      </c>
      <c r="L534" s="213">
        <v>81</v>
      </c>
      <c r="M534" s="232">
        <v>55991</v>
      </c>
      <c r="N534" s="211"/>
      <c r="O534" s="211" t="s">
        <v>3433</v>
      </c>
      <c r="P534" s="211"/>
      <c r="Q534" s="354">
        <f t="shared" si="1"/>
        <v>0</v>
      </c>
      <c r="R534" s="212">
        <f t="shared" si="2"/>
        <v>0</v>
      </c>
      <c r="S534" s="211"/>
      <c r="T534" s="211"/>
      <c r="U534" s="355"/>
      <c r="V534" s="211">
        <v>9</v>
      </c>
      <c r="W534" s="356"/>
      <c r="X534" s="214" t="s">
        <v>3564</v>
      </c>
      <c r="Y534" s="214" t="s">
        <v>3564</v>
      </c>
      <c r="Z534" s="214"/>
      <c r="AA534" s="215">
        <f>IFERROR(VLOOKUP(J534,Аркуш4!H:M,6,FALSE),0)</f>
        <v>2</v>
      </c>
      <c r="AB534" s="215" t="str">
        <f t="shared" si="37"/>
        <v/>
      </c>
      <c r="AC534" s="215">
        <v>4.1599999999999997E-4</v>
      </c>
      <c r="AD534" s="214"/>
      <c r="AE534" s="210">
        <f t="shared" si="4"/>
        <v>0</v>
      </c>
      <c r="AF534" s="324"/>
      <c r="AG534" s="325"/>
      <c r="AH534" s="304" t="e">
        <v>#DIV/0!</v>
      </c>
      <c r="AI534" s="348"/>
      <c r="AJ534" s="306">
        <f t="shared" si="7"/>
        <v>0</v>
      </c>
      <c r="AK534" s="215">
        <f>IFERROR(VLOOKUP(J534,Аркуш4!O:Q,2,FALSE),0)</f>
        <v>4</v>
      </c>
      <c r="AL534" s="215">
        <f>IFERROR(VLOOKUP(J534,Аркуш4!O:Q,3,FALSE),0)</f>
        <v>6</v>
      </c>
      <c r="AM534" s="349"/>
      <c r="AN534" s="349"/>
      <c r="AO534" s="350"/>
      <c r="AP534" s="351"/>
      <c r="AQ534" s="352"/>
      <c r="AR534" s="215">
        <f>IFERROR(VLOOKUP(J534,Аркуш4!H:M,3,FALSE),0)</f>
        <v>0</v>
      </c>
      <c r="AS534" s="215">
        <f>IFERROR(VLOOKUP(J534,Аркуш4!H:M,4,FALSE),0)</f>
        <v>0</v>
      </c>
      <c r="AT534" s="215">
        <f>IFERROR(VLOOKUP(J534,Аркуш4!H:M,5,FALSE),0)</f>
        <v>1</v>
      </c>
      <c r="AU534" s="215">
        <f t="shared" si="33"/>
        <v>2.0799999999999998E-3</v>
      </c>
      <c r="AV534" s="357">
        <f t="shared" si="9"/>
        <v>8.3199999999999995E-4</v>
      </c>
    </row>
    <row r="535" spans="1:48" ht="46.5" customHeight="1" outlineLevel="1" x14ac:dyDescent="0.2">
      <c r="A535" s="207"/>
      <c r="B535" s="208" t="s">
        <v>3865</v>
      </c>
      <c r="C535" s="211"/>
      <c r="D535" s="209"/>
      <c r="E535" s="210">
        <f t="shared" si="0"/>
        <v>0</v>
      </c>
      <c r="F535" s="211" t="s">
        <v>2624</v>
      </c>
      <c r="G535" s="211"/>
      <c r="H535" s="211" t="s">
        <v>2538</v>
      </c>
      <c r="I535" s="211" t="s">
        <v>2881</v>
      </c>
      <c r="J535" s="213">
        <v>167360</v>
      </c>
      <c r="K535" s="213">
        <v>149</v>
      </c>
      <c r="L535" s="213">
        <v>81</v>
      </c>
      <c r="M535" s="359">
        <v>55991</v>
      </c>
      <c r="N535" s="213">
        <v>1</v>
      </c>
      <c r="O535" s="211" t="s">
        <v>3433</v>
      </c>
      <c r="P535" s="211"/>
      <c r="Q535" s="354">
        <f t="shared" si="1"/>
        <v>0</v>
      </c>
      <c r="R535" s="212">
        <f t="shared" si="2"/>
        <v>0</v>
      </c>
      <c r="S535" s="211"/>
      <c r="T535" s="211"/>
      <c r="U535" s="355"/>
      <c r="V535" s="211">
        <v>2</v>
      </c>
      <c r="W535" s="356"/>
      <c r="X535" s="214" t="s">
        <v>3564</v>
      </c>
      <c r="Y535" s="214" t="s">
        <v>3564</v>
      </c>
      <c r="Z535" s="214"/>
      <c r="AA535" s="215">
        <f>IFERROR(VLOOKUP(J535,Аркуш4!H:M,6,FALSE),0)</f>
        <v>9</v>
      </c>
      <c r="AB535" s="215" t="str">
        <f t="shared" si="37"/>
        <v/>
      </c>
      <c r="AC535" s="215">
        <v>4.1599999999999997E-4</v>
      </c>
      <c r="AD535" s="214"/>
      <c r="AE535" s="210">
        <f t="shared" si="4"/>
        <v>0</v>
      </c>
      <c r="AF535" s="324"/>
      <c r="AG535" s="325"/>
      <c r="AH535" s="304" t="e">
        <v>#DIV/0!</v>
      </c>
      <c r="AI535" s="348"/>
      <c r="AJ535" s="306">
        <f t="shared" si="7"/>
        <v>0</v>
      </c>
      <c r="AK535" s="215">
        <f>IFERROR(VLOOKUP(J535,Аркуш4!O:Q,2,FALSE),0)</f>
        <v>1</v>
      </c>
      <c r="AL535" s="215">
        <f>IFERROR(VLOOKUP(J535,Аркуш4!O:Q,3,FALSE),0)</f>
        <v>1</v>
      </c>
      <c r="AM535" s="349"/>
      <c r="AN535" s="349"/>
      <c r="AO535" s="350"/>
      <c r="AP535" s="351"/>
      <c r="AQ535" s="352"/>
      <c r="AR535" s="215">
        <f>IFERROR(VLOOKUP(J535,Аркуш4!H:M,3,FALSE),0)</f>
        <v>4</v>
      </c>
      <c r="AS535" s="215">
        <f>IFERROR(VLOOKUP(J535,Аркуш4!H:M,4,FALSE),0)</f>
        <v>3</v>
      </c>
      <c r="AT535" s="215">
        <f>IFERROR(VLOOKUP(J535,Аркуш4!H:M,5,FALSE),0)</f>
        <v>4</v>
      </c>
      <c r="AU535" s="215">
        <f t="shared" si="33"/>
        <v>4.9919999999999999E-3</v>
      </c>
      <c r="AV535" s="357">
        <f t="shared" si="9"/>
        <v>3.7439999999999999E-3</v>
      </c>
    </row>
    <row r="536" spans="1:48" ht="46.5" customHeight="1" outlineLevel="1" x14ac:dyDescent="0.2">
      <c r="A536" s="207"/>
      <c r="B536" s="208" t="s">
        <v>3081</v>
      </c>
      <c r="C536" s="211"/>
      <c r="D536" s="209">
        <f>VLOOKUP(J536,Аркуш4!Y:Z,2,FALSE)</f>
        <v>24</v>
      </c>
      <c r="E536" s="210">
        <f t="shared" si="0"/>
        <v>0.52703999999999995</v>
      </c>
      <c r="F536" s="211"/>
      <c r="G536" s="211"/>
      <c r="H536" s="211" t="s">
        <v>2538</v>
      </c>
      <c r="I536" s="211" t="s">
        <v>2550</v>
      </c>
      <c r="J536" s="213">
        <v>167372</v>
      </c>
      <c r="K536" s="213">
        <v>24</v>
      </c>
      <c r="L536" s="213">
        <v>229</v>
      </c>
      <c r="M536" s="213">
        <v>58332</v>
      </c>
      <c r="N536" s="213">
        <v>2</v>
      </c>
      <c r="O536" s="211" t="s">
        <v>3433</v>
      </c>
      <c r="P536" s="211"/>
      <c r="Q536" s="354">
        <f t="shared" si="1"/>
        <v>0</v>
      </c>
      <c r="R536" s="212">
        <f t="shared" si="2"/>
        <v>0</v>
      </c>
      <c r="S536" s="211"/>
      <c r="T536" s="211"/>
      <c r="U536" s="355"/>
      <c r="V536" s="211">
        <v>0</v>
      </c>
      <c r="W536" s="356"/>
      <c r="X536" s="214" t="s">
        <v>3564</v>
      </c>
      <c r="Y536" s="214" t="s">
        <v>3564</v>
      </c>
      <c r="Z536" s="214"/>
      <c r="AA536" s="215">
        <f>IFERROR(VLOOKUP(J536,Аркуш4!H:M,6,FALSE),0)</f>
        <v>14</v>
      </c>
      <c r="AB536" s="215" t="str">
        <f t="shared" si="37"/>
        <v/>
      </c>
      <c r="AC536" s="215">
        <v>2.196E-2</v>
      </c>
      <c r="AD536" s="214"/>
      <c r="AE536" s="210">
        <f t="shared" si="4"/>
        <v>0.52703999999999995</v>
      </c>
      <c r="AF536" s="324"/>
      <c r="AG536" s="325"/>
      <c r="AH536" s="304" t="e">
        <v>#DIV/0!</v>
      </c>
      <c r="AI536" s="348"/>
      <c r="AJ536" s="306">
        <f t="shared" si="7"/>
        <v>0</v>
      </c>
      <c r="AK536" s="215">
        <f>IFERROR(VLOOKUP(J536,Аркуш4!O:Q,2,FALSE),0)</f>
        <v>0</v>
      </c>
      <c r="AL536" s="215">
        <f>IFERROR(VLOOKUP(J536,Аркуш4!O:Q,3,FALSE),0)</f>
        <v>0</v>
      </c>
      <c r="AM536" s="349"/>
      <c r="AN536" s="349"/>
      <c r="AO536" s="350"/>
      <c r="AP536" s="351"/>
      <c r="AQ536" s="352"/>
      <c r="AR536" s="215">
        <f>IFERROR(VLOOKUP(J536,Аркуш4!H:M,3,FALSE),0)</f>
        <v>6</v>
      </c>
      <c r="AS536" s="215">
        <f>IFERROR(VLOOKUP(J536,Аркуш4!H:M,4,FALSE),0)</f>
        <v>0</v>
      </c>
      <c r="AT536" s="215">
        <f>IFERROR(VLOOKUP(J536,Аркуш4!H:M,5,FALSE),0)</f>
        <v>2</v>
      </c>
      <c r="AU536" s="215">
        <f t="shared" si="33"/>
        <v>0.17568</v>
      </c>
      <c r="AV536" s="357">
        <f t="shared" si="9"/>
        <v>0.30743999999999999</v>
      </c>
    </row>
    <row r="537" spans="1:48" ht="46.5" customHeight="1" outlineLevel="1" x14ac:dyDescent="0.2">
      <c r="A537" s="207"/>
      <c r="B537" s="208" t="s">
        <v>3082</v>
      </c>
      <c r="C537" s="211"/>
      <c r="D537" s="209">
        <f>VLOOKUP(J537,Аркуш4!Y:Z,2,FALSE)</f>
        <v>4</v>
      </c>
      <c r="E537" s="210">
        <f t="shared" si="0"/>
        <v>2.9159999999999998E-2</v>
      </c>
      <c r="F537" s="211"/>
      <c r="G537" s="211"/>
      <c r="H537" s="211" t="s">
        <v>2546</v>
      </c>
      <c r="I537" s="211" t="s">
        <v>2587</v>
      </c>
      <c r="J537" s="213">
        <v>167403</v>
      </c>
      <c r="K537" s="213">
        <v>22</v>
      </c>
      <c r="L537" s="213">
        <v>104</v>
      </c>
      <c r="M537" s="213">
        <v>58354</v>
      </c>
      <c r="N537" s="211"/>
      <c r="O537" s="211" t="s">
        <v>3433</v>
      </c>
      <c r="P537" s="211"/>
      <c r="Q537" s="354">
        <f t="shared" si="1"/>
        <v>0</v>
      </c>
      <c r="R537" s="212">
        <f t="shared" si="2"/>
        <v>0</v>
      </c>
      <c r="S537" s="211"/>
      <c r="T537" s="211"/>
      <c r="U537" s="355"/>
      <c r="V537" s="211">
        <v>1</v>
      </c>
      <c r="W537" s="356"/>
      <c r="X537" s="214" t="s">
        <v>3564</v>
      </c>
      <c r="Y537" s="214" t="s">
        <v>3564</v>
      </c>
      <c r="Z537" s="214"/>
      <c r="AA537" s="215">
        <f>IFERROR(VLOOKUP(J537,Аркуш4!H:M,6,FALSE),0)</f>
        <v>0</v>
      </c>
      <c r="AB537" s="215" t="str">
        <f t="shared" si="37"/>
        <v/>
      </c>
      <c r="AC537" s="215">
        <v>7.2899999999999996E-3</v>
      </c>
      <c r="AD537" s="214"/>
      <c r="AE537" s="210">
        <f t="shared" si="4"/>
        <v>2.9159999999999998E-2</v>
      </c>
      <c r="AF537" s="324"/>
      <c r="AG537" s="325"/>
      <c r="AH537" s="304" t="e">
        <v>#DIV/0!</v>
      </c>
      <c r="AI537" s="348"/>
      <c r="AJ537" s="306">
        <f t="shared" si="7"/>
        <v>0</v>
      </c>
      <c r="AK537" s="215">
        <f>IFERROR(VLOOKUP(J537,Аркуш4!O:Q,2,FALSE),0)</f>
        <v>1</v>
      </c>
      <c r="AL537" s="215">
        <f>IFERROR(VLOOKUP(J537,Аркуш4!O:Q,3,FALSE),0)</f>
        <v>0</v>
      </c>
      <c r="AM537" s="349"/>
      <c r="AN537" s="349"/>
      <c r="AO537" s="350"/>
      <c r="AP537" s="351"/>
      <c r="AQ537" s="352"/>
      <c r="AR537" s="215">
        <f>IFERROR(VLOOKUP(J537,Аркуш4!H:M,3,FALSE),0)</f>
        <v>0</v>
      </c>
      <c r="AS537" s="215">
        <f>IFERROR(VLOOKUP(J537,Аркуш4!H:M,4,FALSE),0)</f>
        <v>0</v>
      </c>
      <c r="AT537" s="215">
        <f>IFERROR(VLOOKUP(J537,Аркуш4!H:M,5,FALSE),0)</f>
        <v>0</v>
      </c>
      <c r="AU537" s="215">
        <f t="shared" si="33"/>
        <v>7.2899999999999996E-3</v>
      </c>
      <c r="AV537" s="357">
        <f t="shared" si="9"/>
        <v>0</v>
      </c>
    </row>
    <row r="538" spans="1:48" ht="46.5" customHeight="1" outlineLevel="1" x14ac:dyDescent="0.2">
      <c r="A538" s="207"/>
      <c r="B538" s="208" t="s">
        <v>3083</v>
      </c>
      <c r="C538" s="211"/>
      <c r="D538" s="209">
        <f>VLOOKUP(J538,Аркуш4!Y:Z,2,FALSE)</f>
        <v>122</v>
      </c>
      <c r="E538" s="210">
        <f t="shared" si="0"/>
        <v>0.78416414999999995</v>
      </c>
      <c r="F538" s="211"/>
      <c r="G538" s="211" t="s">
        <v>3866</v>
      </c>
      <c r="H538" s="211" t="s">
        <v>2538</v>
      </c>
      <c r="I538" s="211" t="s">
        <v>2550</v>
      </c>
      <c r="J538" s="213">
        <v>167404</v>
      </c>
      <c r="K538" s="213">
        <v>25</v>
      </c>
      <c r="L538" s="213">
        <v>74</v>
      </c>
      <c r="M538" s="213">
        <v>58329</v>
      </c>
      <c r="N538" s="211"/>
      <c r="O538" s="211" t="s">
        <v>3433</v>
      </c>
      <c r="P538" s="211"/>
      <c r="Q538" s="354">
        <f t="shared" si="1"/>
        <v>0</v>
      </c>
      <c r="R538" s="212">
        <f t="shared" si="2"/>
        <v>0</v>
      </c>
      <c r="S538" s="211"/>
      <c r="T538" s="211"/>
      <c r="U538" s="355"/>
      <c r="V538" s="211">
        <v>0</v>
      </c>
      <c r="W538" s="356"/>
      <c r="X538" s="214" t="s">
        <v>3564</v>
      </c>
      <c r="Y538" s="214" t="s">
        <v>3564</v>
      </c>
      <c r="Z538" s="214"/>
      <c r="AA538" s="215">
        <f>IFERROR(VLOOKUP(J538,Аркуш4!H:M,6,FALSE),0)</f>
        <v>6</v>
      </c>
      <c r="AB538" s="215" t="str">
        <f t="shared" si="37"/>
        <v/>
      </c>
      <c r="AC538" s="215">
        <v>6.4275749999999996E-3</v>
      </c>
      <c r="AD538" s="214"/>
      <c r="AE538" s="210">
        <f t="shared" si="4"/>
        <v>0.78416414999999995</v>
      </c>
      <c r="AF538" s="324"/>
      <c r="AG538" s="325"/>
      <c r="AH538" s="304" t="e">
        <v>#DIV/0!</v>
      </c>
      <c r="AI538" s="348"/>
      <c r="AJ538" s="306">
        <f t="shared" si="7"/>
        <v>0</v>
      </c>
      <c r="AK538" s="215">
        <f>IFERROR(VLOOKUP(J538,Аркуш4!O:Q,2,FALSE),0)</f>
        <v>0</v>
      </c>
      <c r="AL538" s="215">
        <f>IFERROR(VLOOKUP(J538,Аркуш4!O:Q,3,FALSE),0)</f>
        <v>0</v>
      </c>
      <c r="AM538" s="349"/>
      <c r="AN538" s="349"/>
      <c r="AO538" s="350"/>
      <c r="AP538" s="351"/>
      <c r="AQ538" s="352"/>
      <c r="AR538" s="215">
        <f>IFERROR(VLOOKUP(J538,Аркуш4!H:M,3,FALSE),0)</f>
        <v>3</v>
      </c>
      <c r="AS538" s="215">
        <f>IFERROR(VLOOKUP(J538,Аркуш4!H:M,4,FALSE),0)</f>
        <v>4</v>
      </c>
      <c r="AT538" s="215">
        <f>IFERROR(VLOOKUP(J538,Аркуш4!H:M,5,FALSE),0)</f>
        <v>0</v>
      </c>
      <c r="AU538" s="215">
        <f t="shared" si="33"/>
        <v>4.4993024999999999E-2</v>
      </c>
      <c r="AV538" s="357">
        <f t="shared" si="9"/>
        <v>3.8565450000000001E-2</v>
      </c>
    </row>
    <row r="539" spans="1:48" ht="46.5" customHeight="1" outlineLevel="1" x14ac:dyDescent="0.2">
      <c r="A539" s="207"/>
      <c r="B539" s="208" t="s">
        <v>3084</v>
      </c>
      <c r="C539" s="211"/>
      <c r="D539" s="209">
        <f>VLOOKUP(J539,Аркуш4!Y:Z,2,FALSE)</f>
        <v>28</v>
      </c>
      <c r="E539" s="210">
        <f t="shared" si="0"/>
        <v>0.29792000000000002</v>
      </c>
      <c r="F539" s="211"/>
      <c r="G539" s="211"/>
      <c r="H539" s="211" t="s">
        <v>2546</v>
      </c>
      <c r="I539" s="211" t="s">
        <v>3085</v>
      </c>
      <c r="J539" s="213">
        <v>168145</v>
      </c>
      <c r="K539" s="213">
        <v>49</v>
      </c>
      <c r="L539" s="213">
        <v>295</v>
      </c>
      <c r="M539" s="213">
        <v>58248</v>
      </c>
      <c r="N539" s="211"/>
      <c r="O539" s="211" t="s">
        <v>3433</v>
      </c>
      <c r="P539" s="211"/>
      <c r="Q539" s="354">
        <f t="shared" si="1"/>
        <v>0</v>
      </c>
      <c r="R539" s="212">
        <f t="shared" si="2"/>
        <v>0</v>
      </c>
      <c r="S539" s="211"/>
      <c r="T539" s="211"/>
      <c r="U539" s="355"/>
      <c r="V539" s="211">
        <v>6</v>
      </c>
      <c r="W539" s="356"/>
      <c r="X539" s="214" t="s">
        <v>3564</v>
      </c>
      <c r="Y539" s="214" t="s">
        <v>3564</v>
      </c>
      <c r="Z539" s="214"/>
      <c r="AA539" s="215">
        <f>IFERROR(VLOOKUP(J539,Аркуш4!H:M,6,FALSE),0)</f>
        <v>32</v>
      </c>
      <c r="AB539" s="215" t="str">
        <f t="shared" si="37"/>
        <v/>
      </c>
      <c r="AC539" s="215">
        <v>1.064E-2</v>
      </c>
      <c r="AD539" s="214"/>
      <c r="AE539" s="210">
        <f t="shared" si="4"/>
        <v>0.29792000000000002</v>
      </c>
      <c r="AF539" s="324"/>
      <c r="AG539" s="325"/>
      <c r="AH539" s="304" t="e">
        <v>#DIV/0!</v>
      </c>
      <c r="AI539" s="348"/>
      <c r="AJ539" s="306">
        <f t="shared" si="7"/>
        <v>0</v>
      </c>
      <c r="AK539" s="215">
        <f>IFERROR(VLOOKUP(J539,Аркуш4!O:Q,2,FALSE),0)</f>
        <v>5</v>
      </c>
      <c r="AL539" s="215">
        <f>IFERROR(VLOOKUP(J539,Аркуш4!O:Q,3,FALSE),0)</f>
        <v>1</v>
      </c>
      <c r="AM539" s="349"/>
      <c r="AN539" s="349"/>
      <c r="AO539" s="350"/>
      <c r="AP539" s="351"/>
      <c r="AQ539" s="352"/>
      <c r="AR539" s="215">
        <f>IFERROR(VLOOKUP(J539,Аркуш4!H:M,3,FALSE),0)</f>
        <v>3</v>
      </c>
      <c r="AS539" s="215">
        <f>IFERROR(VLOOKUP(J539,Аркуш4!H:M,4,FALSE),0)</f>
        <v>1</v>
      </c>
      <c r="AT539" s="215">
        <f>IFERROR(VLOOKUP(J539,Аркуш4!H:M,5,FALSE),0)</f>
        <v>10</v>
      </c>
      <c r="AU539" s="215">
        <f t="shared" si="33"/>
        <v>0.20216000000000001</v>
      </c>
      <c r="AV539" s="357">
        <f t="shared" si="9"/>
        <v>0.34048</v>
      </c>
    </row>
    <row r="540" spans="1:48" ht="46.5" customHeight="1" outlineLevel="1" x14ac:dyDescent="0.2">
      <c r="A540" s="207"/>
      <c r="B540" s="208" t="s">
        <v>3086</v>
      </c>
      <c r="C540" s="211"/>
      <c r="D540" s="209">
        <f>VLOOKUP(J540,Аркуш4!Y:Z,2,FALSE)</f>
        <v>52</v>
      </c>
      <c r="E540" s="210">
        <f t="shared" si="0"/>
        <v>0.70378750000000001</v>
      </c>
      <c r="F540" s="211" t="s">
        <v>2624</v>
      </c>
      <c r="G540" s="211"/>
      <c r="H540" s="211" t="s">
        <v>2538</v>
      </c>
      <c r="I540" s="211" t="s">
        <v>3087</v>
      </c>
      <c r="J540" s="213">
        <v>168175</v>
      </c>
      <c r="K540" s="213">
        <v>25</v>
      </c>
      <c r="L540" s="213">
        <v>193</v>
      </c>
      <c r="M540" s="253">
        <v>58868</v>
      </c>
      <c r="N540" s="211"/>
      <c r="O540" s="211" t="s">
        <v>3433</v>
      </c>
      <c r="P540" s="211"/>
      <c r="Q540" s="354">
        <f t="shared" si="1"/>
        <v>0</v>
      </c>
      <c r="R540" s="212">
        <f t="shared" si="2"/>
        <v>0</v>
      </c>
      <c r="S540" s="211"/>
      <c r="T540" s="211"/>
      <c r="U540" s="355"/>
      <c r="V540" s="211">
        <v>0</v>
      </c>
      <c r="W540" s="356"/>
      <c r="X540" s="214" t="s">
        <v>3564</v>
      </c>
      <c r="Y540" s="214" t="s">
        <v>3564</v>
      </c>
      <c r="Z540" s="214"/>
      <c r="AA540" s="215">
        <f>IFERROR(VLOOKUP(J540,Аркуш4!H:M,6,FALSE),0)</f>
        <v>17</v>
      </c>
      <c r="AB540" s="215" t="str">
        <f t="shared" si="37"/>
        <v/>
      </c>
      <c r="AC540" s="215">
        <v>1.3534375E-2</v>
      </c>
      <c r="AD540" s="214"/>
      <c r="AE540" s="210">
        <f t="shared" si="4"/>
        <v>0.70378750000000001</v>
      </c>
      <c r="AF540" s="324"/>
      <c r="AG540" s="325"/>
      <c r="AH540" s="304" t="e">
        <v>#DIV/0!</v>
      </c>
      <c r="AI540" s="348"/>
      <c r="AJ540" s="306">
        <f t="shared" si="7"/>
        <v>0</v>
      </c>
      <c r="AK540" s="215">
        <f>IFERROR(VLOOKUP(J540,Аркуш4!O:Q,2,FALSE),0)</f>
        <v>0</v>
      </c>
      <c r="AL540" s="215">
        <f>IFERROR(VLOOKUP(J540,Аркуш4!O:Q,3,FALSE),0)</f>
        <v>0</v>
      </c>
      <c r="AM540" s="349"/>
      <c r="AN540" s="349"/>
      <c r="AO540" s="350"/>
      <c r="AP540" s="351"/>
      <c r="AQ540" s="352"/>
      <c r="AR540" s="215">
        <f>IFERROR(VLOOKUP(J540,Аркуш4!H:M,3,FALSE),0)</f>
        <v>1</v>
      </c>
      <c r="AS540" s="215">
        <f>IFERROR(VLOOKUP(J540,Аркуш4!H:M,4,FALSE),0)</f>
        <v>1</v>
      </c>
      <c r="AT540" s="215">
        <f>IFERROR(VLOOKUP(J540,Аркуш4!H:M,5,FALSE),0)</f>
        <v>3</v>
      </c>
      <c r="AU540" s="215">
        <f t="shared" si="33"/>
        <v>6.7671874999999992E-2</v>
      </c>
      <c r="AV540" s="357">
        <f t="shared" si="9"/>
        <v>0.23008437499999998</v>
      </c>
    </row>
    <row r="541" spans="1:48" ht="46.5" customHeight="1" outlineLevel="1" x14ac:dyDescent="0.2">
      <c r="A541" s="207"/>
      <c r="B541" s="208" t="s">
        <v>3088</v>
      </c>
      <c r="C541" s="211"/>
      <c r="D541" s="209">
        <f>VLOOKUP(J541,Аркуш4!Y:Z,2,FALSE)</f>
        <v>1</v>
      </c>
      <c r="E541" s="210">
        <f t="shared" si="0"/>
        <v>0</v>
      </c>
      <c r="F541" s="211"/>
      <c r="G541" s="211"/>
      <c r="H541" s="211" t="s">
        <v>2538</v>
      </c>
      <c r="I541" s="211"/>
      <c r="J541" s="213">
        <v>168177</v>
      </c>
      <c r="K541" s="213">
        <v>25</v>
      </c>
      <c r="L541" s="213">
        <v>70</v>
      </c>
      <c r="M541" s="213">
        <v>58894</v>
      </c>
      <c r="N541" s="211"/>
      <c r="O541" s="211" t="s">
        <v>3563</v>
      </c>
      <c r="P541" s="211"/>
      <c r="Q541" s="354">
        <f t="shared" si="1"/>
        <v>0</v>
      </c>
      <c r="R541" s="212">
        <f t="shared" si="2"/>
        <v>0</v>
      </c>
      <c r="S541" s="211"/>
      <c r="T541" s="211"/>
      <c r="U541" s="355"/>
      <c r="V541" s="211">
        <v>2</v>
      </c>
      <c r="W541" s="356"/>
      <c r="X541" s="214" t="s">
        <v>3564</v>
      </c>
      <c r="Y541" s="214" t="s">
        <v>3564</v>
      </c>
      <c r="Z541" s="214"/>
      <c r="AA541" s="215">
        <f>IFERROR(VLOOKUP(J541,Аркуш4!H:M,6,FALSE),0)</f>
        <v>12</v>
      </c>
      <c r="AB541" s="215" t="str">
        <f t="shared" si="37"/>
        <v/>
      </c>
      <c r="AC541" s="215"/>
      <c r="AD541" s="214"/>
      <c r="AE541" s="210">
        <f t="shared" si="4"/>
        <v>0</v>
      </c>
      <c r="AF541" s="324"/>
      <c r="AG541" s="325"/>
      <c r="AH541" s="304" t="e">
        <v>#DIV/0!</v>
      </c>
      <c r="AI541" s="348"/>
      <c r="AJ541" s="306">
        <f t="shared" si="7"/>
        <v>0</v>
      </c>
      <c r="AK541" s="215">
        <f>IFERROR(VLOOKUP(J541,Аркуш4!O:Q,2,FALSE),0)</f>
        <v>0</v>
      </c>
      <c r="AL541" s="215">
        <f>IFERROR(VLOOKUP(J541,Аркуш4!O:Q,3,FALSE),0)</f>
        <v>2</v>
      </c>
      <c r="AM541" s="349"/>
      <c r="AN541" s="349"/>
      <c r="AO541" s="350"/>
      <c r="AP541" s="351"/>
      <c r="AQ541" s="352"/>
      <c r="AR541" s="215">
        <f>IFERROR(VLOOKUP(J541,Аркуш4!H:M,3,FALSE),0)</f>
        <v>1</v>
      </c>
      <c r="AS541" s="215">
        <f>IFERROR(VLOOKUP(J541,Аркуш4!H:M,4,FALSE),0)</f>
        <v>0</v>
      </c>
      <c r="AT541" s="215">
        <f>IFERROR(VLOOKUP(J541,Аркуш4!H:M,5,FALSE),0)</f>
        <v>2</v>
      </c>
      <c r="AU541" s="215">
        <f t="shared" si="33"/>
        <v>0</v>
      </c>
      <c r="AV541" s="357">
        <f t="shared" si="9"/>
        <v>0</v>
      </c>
    </row>
    <row r="542" spans="1:48" ht="46.5" customHeight="1" outlineLevel="1" x14ac:dyDescent="0.2">
      <c r="A542" s="207"/>
      <c r="B542" s="208" t="s">
        <v>3089</v>
      </c>
      <c r="C542" s="211"/>
      <c r="D542" s="209">
        <f>VLOOKUP(J542,Аркуш4!Y:Z,2,FALSE)</f>
        <v>21</v>
      </c>
      <c r="E542" s="210">
        <f t="shared" si="0"/>
        <v>3.9375E-2</v>
      </c>
      <c r="F542" s="211"/>
      <c r="G542" s="211"/>
      <c r="H542" s="211" t="s">
        <v>2538</v>
      </c>
      <c r="I542" s="211" t="s">
        <v>3090</v>
      </c>
      <c r="J542" s="213">
        <v>168193</v>
      </c>
      <c r="K542" s="213">
        <v>44</v>
      </c>
      <c r="L542" s="213">
        <v>91</v>
      </c>
      <c r="M542" s="213">
        <v>59894</v>
      </c>
      <c r="N542" s="211"/>
      <c r="O542" s="211" t="s">
        <v>3433</v>
      </c>
      <c r="P542" s="211"/>
      <c r="Q542" s="354">
        <f t="shared" si="1"/>
        <v>0</v>
      </c>
      <c r="R542" s="212">
        <f t="shared" si="2"/>
        <v>0</v>
      </c>
      <c r="S542" s="211"/>
      <c r="T542" s="211"/>
      <c r="U542" s="355"/>
      <c r="V542" s="211">
        <v>0</v>
      </c>
      <c r="W542" s="356"/>
      <c r="X542" s="214" t="s">
        <v>3564</v>
      </c>
      <c r="Y542" s="214" t="s">
        <v>3564</v>
      </c>
      <c r="Z542" s="214"/>
      <c r="AA542" s="215">
        <f>IFERROR(VLOOKUP(J542,Аркуш4!H:M,6,FALSE),0)</f>
        <v>9</v>
      </c>
      <c r="AB542" s="215" t="str">
        <f t="shared" si="37"/>
        <v/>
      </c>
      <c r="AC542" s="215">
        <v>1.8749999999999999E-3</v>
      </c>
      <c r="AD542" s="214"/>
      <c r="AE542" s="210">
        <f t="shared" si="4"/>
        <v>3.9375E-2</v>
      </c>
      <c r="AF542" s="324"/>
      <c r="AG542" s="325"/>
      <c r="AH542" s="304" t="e">
        <v>#DIV/0!</v>
      </c>
      <c r="AI542" s="348"/>
      <c r="AJ542" s="306">
        <f t="shared" si="7"/>
        <v>0</v>
      </c>
      <c r="AK542" s="215">
        <f>IFERROR(VLOOKUP(J542,Аркуш4!O:Q,2,FALSE),0)</f>
        <v>0</v>
      </c>
      <c r="AL542" s="215">
        <f>IFERROR(VLOOKUP(J542,Аркуш4!O:Q,3,FALSE),0)</f>
        <v>0</v>
      </c>
      <c r="AM542" s="349"/>
      <c r="AN542" s="349"/>
      <c r="AO542" s="350"/>
      <c r="AP542" s="351"/>
      <c r="AQ542" s="352"/>
      <c r="AR542" s="215">
        <f>IFERROR(VLOOKUP(J542,Аркуш4!H:M,3,FALSE),0)</f>
        <v>3</v>
      </c>
      <c r="AS542" s="215">
        <f>IFERROR(VLOOKUP(J542,Аркуш4!H:M,4,FALSE),0)</f>
        <v>1</v>
      </c>
      <c r="AT542" s="215">
        <f>IFERROR(VLOOKUP(J542,Аркуш4!H:M,5,FALSE),0)</f>
        <v>1</v>
      </c>
      <c r="AU542" s="215">
        <f t="shared" si="33"/>
        <v>9.3749999999999997E-3</v>
      </c>
      <c r="AV542" s="357">
        <f t="shared" si="9"/>
        <v>1.6875000000000001E-2</v>
      </c>
    </row>
    <row r="543" spans="1:48" ht="46.5" customHeight="1" outlineLevel="1" x14ac:dyDescent="0.2">
      <c r="A543" s="207"/>
      <c r="B543" s="208" t="s">
        <v>3091</v>
      </c>
      <c r="C543" s="211"/>
      <c r="D543" s="209">
        <f>VLOOKUP(J543,Аркуш4!Y:Z,2,FALSE)</f>
        <v>876</v>
      </c>
      <c r="E543" s="210">
        <f t="shared" si="0"/>
        <v>3.7352640000000004</v>
      </c>
      <c r="F543" s="211" t="s">
        <v>2624</v>
      </c>
      <c r="G543" s="211"/>
      <c r="H543" s="211" t="s">
        <v>2538</v>
      </c>
      <c r="I543" s="211" t="s">
        <v>3092</v>
      </c>
      <c r="J543" s="213">
        <v>168236</v>
      </c>
      <c r="K543" s="213">
        <v>94</v>
      </c>
      <c r="L543" s="213">
        <v>90</v>
      </c>
      <c r="M543" s="213">
        <v>29059</v>
      </c>
      <c r="N543" s="211"/>
      <c r="O543" s="211" t="s">
        <v>3433</v>
      </c>
      <c r="P543" s="211" t="s">
        <v>2548</v>
      </c>
      <c r="Q543" s="354">
        <f t="shared" si="1"/>
        <v>0</v>
      </c>
      <c r="R543" s="212">
        <f t="shared" si="2"/>
        <v>0</v>
      </c>
      <c r="S543" s="211"/>
      <c r="T543" s="211"/>
      <c r="U543" s="355"/>
      <c r="V543" s="211">
        <v>8</v>
      </c>
      <c r="W543" s="356"/>
      <c r="X543" s="214" t="s">
        <v>3564</v>
      </c>
      <c r="Y543" s="214" t="s">
        <v>3564</v>
      </c>
      <c r="Z543" s="214"/>
      <c r="AA543" s="215">
        <f>IFERROR(VLOOKUP(J543,Аркуш4!H:M,6,FALSE),0)</f>
        <v>177</v>
      </c>
      <c r="AB543" s="215" t="str">
        <f t="shared" si="37"/>
        <v/>
      </c>
      <c r="AC543" s="215">
        <v>4.2640000000000004E-3</v>
      </c>
      <c r="AD543" s="214"/>
      <c r="AE543" s="210">
        <f t="shared" si="4"/>
        <v>3.7352640000000004</v>
      </c>
      <c r="AF543" s="324"/>
      <c r="AG543" s="325"/>
      <c r="AH543" s="304" t="e">
        <v>#DIV/0!</v>
      </c>
      <c r="AI543" s="348"/>
      <c r="AJ543" s="306">
        <f t="shared" si="7"/>
        <v>0</v>
      </c>
      <c r="AK543" s="215">
        <f>IFERROR(VLOOKUP(J543,Аркуш4!O:Q,2,FALSE),0)</f>
        <v>2</v>
      </c>
      <c r="AL543" s="215">
        <f>IFERROR(VLOOKUP(J543,Аркуш4!O:Q,3,FALSE),0)</f>
        <v>6</v>
      </c>
      <c r="AM543" s="349"/>
      <c r="AN543" s="349"/>
      <c r="AO543" s="350"/>
      <c r="AP543" s="351"/>
      <c r="AQ543" s="352"/>
      <c r="AR543" s="215">
        <f>IFERROR(VLOOKUP(J543,Аркуш4!H:M,3,FALSE),0)</f>
        <v>96</v>
      </c>
      <c r="AS543" s="215">
        <f>IFERROR(VLOOKUP(J543,Аркуш4!H:M,4,FALSE),0)</f>
        <v>15</v>
      </c>
      <c r="AT543" s="215">
        <f>IFERROR(VLOOKUP(J543,Аркуш4!H:M,5,FALSE),0)</f>
        <v>67</v>
      </c>
      <c r="AU543" s="215">
        <f t="shared" si="33"/>
        <v>0.76752000000000009</v>
      </c>
      <c r="AV543" s="357">
        <f t="shared" si="9"/>
        <v>0.75472800000000007</v>
      </c>
    </row>
    <row r="544" spans="1:48" ht="46.5" customHeight="1" outlineLevel="1" x14ac:dyDescent="0.2">
      <c r="A544" s="207"/>
      <c r="B544" s="208" t="s">
        <v>3093</v>
      </c>
      <c r="C544" s="211"/>
      <c r="D544" s="209">
        <f>VLOOKUP(J544,Аркуш4!Y:Z,2,FALSE)</f>
        <v>48</v>
      </c>
      <c r="E544" s="210">
        <f t="shared" si="0"/>
        <v>1.7496</v>
      </c>
      <c r="F544" s="211" t="s">
        <v>2624</v>
      </c>
      <c r="G544" s="211"/>
      <c r="H544" s="211" t="s">
        <v>2538</v>
      </c>
      <c r="I544" s="211" t="s">
        <v>3094</v>
      </c>
      <c r="J544" s="213">
        <v>168237</v>
      </c>
      <c r="K544" s="213">
        <v>36</v>
      </c>
      <c r="L544" s="213">
        <v>208</v>
      </c>
      <c r="M544" s="213">
        <v>29083</v>
      </c>
      <c r="N544" s="211"/>
      <c r="O544" s="211" t="s">
        <v>3433</v>
      </c>
      <c r="P544" s="211"/>
      <c r="Q544" s="354">
        <f t="shared" si="1"/>
        <v>0</v>
      </c>
      <c r="R544" s="212">
        <f t="shared" si="2"/>
        <v>0</v>
      </c>
      <c r="S544" s="211"/>
      <c r="T544" s="211"/>
      <c r="U544" s="355"/>
      <c r="V544" s="211">
        <v>1</v>
      </c>
      <c r="W544" s="356"/>
      <c r="X544" s="214" t="s">
        <v>3564</v>
      </c>
      <c r="Y544" s="214" t="s">
        <v>3564</v>
      </c>
      <c r="Z544" s="214"/>
      <c r="AA544" s="215">
        <f>IFERROR(VLOOKUP(J544,Аркуш4!H:M,6,FALSE),0)</f>
        <v>6</v>
      </c>
      <c r="AB544" s="215" t="str">
        <f t="shared" si="37"/>
        <v/>
      </c>
      <c r="AC544" s="215">
        <v>3.6450000000000003E-2</v>
      </c>
      <c r="AD544" s="214"/>
      <c r="AE544" s="210">
        <f t="shared" si="4"/>
        <v>1.7496</v>
      </c>
      <c r="AF544" s="324"/>
      <c r="AG544" s="325"/>
      <c r="AH544" s="304" t="e">
        <v>#DIV/0!</v>
      </c>
      <c r="AI544" s="348"/>
      <c r="AJ544" s="306">
        <f t="shared" si="7"/>
        <v>0</v>
      </c>
      <c r="AK544" s="215">
        <f>IFERROR(VLOOKUP(J544,Аркуш4!O:Q,2,FALSE),0)</f>
        <v>1</v>
      </c>
      <c r="AL544" s="215">
        <f>IFERROR(VLOOKUP(J544,Аркуш4!O:Q,3,FALSE),0)</f>
        <v>0</v>
      </c>
      <c r="AM544" s="349"/>
      <c r="AN544" s="349"/>
      <c r="AO544" s="350"/>
      <c r="AP544" s="351"/>
      <c r="AQ544" s="352"/>
      <c r="AR544" s="215">
        <f>IFERROR(VLOOKUP(J544,Аркуш4!H:M,3,FALSE),0)</f>
        <v>20</v>
      </c>
      <c r="AS544" s="215">
        <f>IFERROR(VLOOKUP(J544,Аркуш4!H:M,4,FALSE),0)</f>
        <v>3</v>
      </c>
      <c r="AT544" s="215">
        <f>IFERROR(VLOOKUP(J544,Аркуш4!H:M,5,FALSE),0)</f>
        <v>5</v>
      </c>
      <c r="AU544" s="215">
        <f t="shared" si="33"/>
        <v>1.05705</v>
      </c>
      <c r="AV544" s="357">
        <f t="shared" si="9"/>
        <v>0.21870000000000001</v>
      </c>
    </row>
    <row r="545" spans="1:48" ht="46.5" customHeight="1" outlineLevel="1" x14ac:dyDescent="0.2">
      <c r="A545" s="207"/>
      <c r="B545" s="208" t="s">
        <v>3095</v>
      </c>
      <c r="C545" s="211"/>
      <c r="D545" s="209">
        <f>VLOOKUP(J545,Аркуш4!Y:Z,2,FALSE)</f>
        <v>14</v>
      </c>
      <c r="E545" s="210">
        <f t="shared" si="0"/>
        <v>0</v>
      </c>
      <c r="F545" s="211" t="s">
        <v>2624</v>
      </c>
      <c r="G545" s="211"/>
      <c r="H545" s="211" t="s">
        <v>2546</v>
      </c>
      <c r="I545" s="211" t="s">
        <v>2811</v>
      </c>
      <c r="J545" s="213">
        <v>168264</v>
      </c>
      <c r="K545" s="213">
        <v>127</v>
      </c>
      <c r="L545" s="213">
        <v>48</v>
      </c>
      <c r="M545" s="213">
        <v>58652</v>
      </c>
      <c r="N545" s="211"/>
      <c r="O545" s="211" t="s">
        <v>3433</v>
      </c>
      <c r="P545" s="211"/>
      <c r="Q545" s="354">
        <f t="shared" si="1"/>
        <v>0</v>
      </c>
      <c r="R545" s="212">
        <f t="shared" si="2"/>
        <v>0</v>
      </c>
      <c r="S545" s="211"/>
      <c r="T545" s="211"/>
      <c r="U545" s="355"/>
      <c r="V545" s="211">
        <v>1</v>
      </c>
      <c r="W545" s="356"/>
      <c r="X545" s="214" t="s">
        <v>3564</v>
      </c>
      <c r="Y545" s="214" t="s">
        <v>3564</v>
      </c>
      <c r="Z545" s="214"/>
      <c r="AA545" s="215">
        <f>IFERROR(VLOOKUP(J545,Аркуш4!H:M,6,FALSE),0)</f>
        <v>5</v>
      </c>
      <c r="AB545" s="215" t="str">
        <f t="shared" si="37"/>
        <v/>
      </c>
      <c r="AC545" s="215"/>
      <c r="AD545" s="214"/>
      <c r="AE545" s="210">
        <f t="shared" si="4"/>
        <v>0</v>
      </c>
      <c r="AF545" s="324"/>
      <c r="AG545" s="325"/>
      <c r="AH545" s="304" t="e">
        <v>#DIV/0!</v>
      </c>
      <c r="AI545" s="348"/>
      <c r="AJ545" s="306">
        <f t="shared" si="7"/>
        <v>0</v>
      </c>
      <c r="AK545" s="215">
        <f>IFERROR(VLOOKUP(J545,Аркуш4!O:Q,2,FALSE),0)</f>
        <v>0</v>
      </c>
      <c r="AL545" s="215">
        <f>IFERROR(VLOOKUP(J545,Аркуш4!O:Q,3,FALSE),0)</f>
        <v>1</v>
      </c>
      <c r="AM545" s="349"/>
      <c r="AN545" s="349"/>
      <c r="AO545" s="350"/>
      <c r="AP545" s="351"/>
      <c r="AQ545" s="352"/>
      <c r="AR545" s="215">
        <f>IFERROR(VLOOKUP(J545,Аркуш4!H:M,3,FALSE),0)</f>
        <v>2</v>
      </c>
      <c r="AS545" s="215">
        <f>IFERROR(VLOOKUP(J545,Аркуш4!H:M,4,FALSE),0)</f>
        <v>0</v>
      </c>
      <c r="AT545" s="215">
        <f>IFERROR(VLOOKUP(J545,Аркуш4!H:M,5,FALSE),0)</f>
        <v>2</v>
      </c>
      <c r="AU545" s="215">
        <f t="shared" si="33"/>
        <v>0</v>
      </c>
      <c r="AV545" s="357">
        <f t="shared" si="9"/>
        <v>0</v>
      </c>
    </row>
    <row r="546" spans="1:48" ht="46.5" customHeight="1" outlineLevel="1" x14ac:dyDescent="0.2">
      <c r="A546" s="207"/>
      <c r="B546" s="208" t="s">
        <v>3096</v>
      </c>
      <c r="C546" s="211"/>
      <c r="D546" s="209">
        <f>VLOOKUP(J546,Аркуш4!Y:Z,2,FALSE)</f>
        <v>44</v>
      </c>
      <c r="E546" s="210">
        <f t="shared" si="0"/>
        <v>0.18215999999999999</v>
      </c>
      <c r="F546" s="211"/>
      <c r="G546" s="211"/>
      <c r="H546" s="211" t="s">
        <v>2538</v>
      </c>
      <c r="I546" s="211" t="s">
        <v>3097</v>
      </c>
      <c r="J546" s="213">
        <v>168267</v>
      </c>
      <c r="K546" s="213">
        <v>32</v>
      </c>
      <c r="L546" s="213">
        <v>93</v>
      </c>
      <c r="M546" s="229">
        <v>58202</v>
      </c>
      <c r="N546" s="211"/>
      <c r="O546" s="211" t="s">
        <v>3433</v>
      </c>
      <c r="P546" s="211"/>
      <c r="Q546" s="354">
        <f t="shared" si="1"/>
        <v>0</v>
      </c>
      <c r="R546" s="212">
        <f t="shared" si="2"/>
        <v>0</v>
      </c>
      <c r="S546" s="211"/>
      <c r="T546" s="211"/>
      <c r="U546" s="355"/>
      <c r="V546" s="211">
        <v>0</v>
      </c>
      <c r="W546" s="356"/>
      <c r="X546" s="214" t="s">
        <v>3564</v>
      </c>
      <c r="Y546" s="214" t="s">
        <v>3564</v>
      </c>
      <c r="Z546" s="214"/>
      <c r="AA546" s="215">
        <f>IFERROR(VLOOKUP(J546,Аркуш4!H:M,6,FALSE),0)</f>
        <v>3</v>
      </c>
      <c r="AB546" s="215" t="str">
        <f t="shared" si="37"/>
        <v/>
      </c>
      <c r="AC546" s="215">
        <v>4.1399999999999996E-3</v>
      </c>
      <c r="AD546" s="214"/>
      <c r="AE546" s="210">
        <f t="shared" si="4"/>
        <v>0.18215999999999999</v>
      </c>
      <c r="AF546" s="324"/>
      <c r="AG546" s="325"/>
      <c r="AH546" s="304" t="e">
        <v>#DIV/0!</v>
      </c>
      <c r="AI546" s="348"/>
      <c r="AJ546" s="306">
        <f t="shared" si="7"/>
        <v>0</v>
      </c>
      <c r="AK546" s="215">
        <f>IFERROR(VLOOKUP(J546,Аркуш4!O:Q,2,FALSE),0)</f>
        <v>0</v>
      </c>
      <c r="AL546" s="215">
        <f>IFERROR(VLOOKUP(J546,Аркуш4!O:Q,3,FALSE),0)</f>
        <v>0</v>
      </c>
      <c r="AM546" s="349"/>
      <c r="AN546" s="349"/>
      <c r="AO546" s="350"/>
      <c r="AP546" s="351"/>
      <c r="AQ546" s="352"/>
      <c r="AR546" s="215">
        <f>IFERROR(VLOOKUP(J546,Аркуш4!H:M,3,FALSE),0)</f>
        <v>0</v>
      </c>
      <c r="AS546" s="215">
        <f>IFERROR(VLOOKUP(J546,Аркуш4!H:M,4,FALSE),0)</f>
        <v>0</v>
      </c>
      <c r="AT546" s="215">
        <f>IFERROR(VLOOKUP(J546,Аркуш4!H:M,5,FALSE),0)</f>
        <v>2</v>
      </c>
      <c r="AU546" s="215">
        <f t="shared" si="33"/>
        <v>8.2799999999999992E-3</v>
      </c>
      <c r="AV546" s="357">
        <f t="shared" si="9"/>
        <v>1.2419999999999999E-2</v>
      </c>
    </row>
    <row r="547" spans="1:48" ht="46.5" customHeight="1" outlineLevel="1" x14ac:dyDescent="0.2">
      <c r="A547" s="207"/>
      <c r="B547" s="208" t="s">
        <v>3098</v>
      </c>
      <c r="C547" s="211"/>
      <c r="D547" s="209">
        <f>VLOOKUP(J547,Аркуш4!Y:Z,2,FALSE)</f>
        <v>26</v>
      </c>
      <c r="E547" s="210">
        <f t="shared" si="0"/>
        <v>0.63320399999999999</v>
      </c>
      <c r="F547" s="211" t="s">
        <v>2624</v>
      </c>
      <c r="G547" s="211"/>
      <c r="H547" s="211" t="s">
        <v>2538</v>
      </c>
      <c r="I547" s="211" t="s">
        <v>3090</v>
      </c>
      <c r="J547" s="213">
        <v>168279</v>
      </c>
      <c r="K547" s="213">
        <v>23</v>
      </c>
      <c r="L547" s="213">
        <v>332</v>
      </c>
      <c r="M547" s="213">
        <v>58837</v>
      </c>
      <c r="N547" s="211"/>
      <c r="O547" s="211" t="s">
        <v>3433</v>
      </c>
      <c r="P547" s="211"/>
      <c r="Q547" s="354">
        <f t="shared" si="1"/>
        <v>0</v>
      </c>
      <c r="R547" s="212">
        <f t="shared" si="2"/>
        <v>0</v>
      </c>
      <c r="S547" s="211"/>
      <c r="T547" s="211"/>
      <c r="U547" s="355"/>
      <c r="V547" s="211">
        <v>0</v>
      </c>
      <c r="W547" s="356"/>
      <c r="X547" s="214" t="s">
        <v>3564</v>
      </c>
      <c r="Y547" s="214" t="s">
        <v>3564</v>
      </c>
      <c r="Z547" s="214"/>
      <c r="AA547" s="215">
        <f>IFERROR(VLOOKUP(J547,Аркуш4!H:M,6,FALSE),0)</f>
        <v>2</v>
      </c>
      <c r="AB547" s="215" t="str">
        <f t="shared" si="37"/>
        <v/>
      </c>
      <c r="AC547" s="215">
        <v>2.4354000000000001E-2</v>
      </c>
      <c r="AD547" s="214"/>
      <c r="AE547" s="210">
        <f t="shared" si="4"/>
        <v>0.63320399999999999</v>
      </c>
      <c r="AF547" s="324"/>
      <c r="AG547" s="325"/>
      <c r="AH547" s="304" t="e">
        <v>#DIV/0!</v>
      </c>
      <c r="AI547" s="348"/>
      <c r="AJ547" s="306">
        <f t="shared" si="7"/>
        <v>0</v>
      </c>
      <c r="AK547" s="215">
        <f>IFERROR(VLOOKUP(J547,Аркуш4!O:Q,2,FALSE),0)</f>
        <v>0</v>
      </c>
      <c r="AL547" s="215">
        <f>IFERROR(VLOOKUP(J547,Аркуш4!O:Q,3,FALSE),0)</f>
        <v>0</v>
      </c>
      <c r="AM547" s="349"/>
      <c r="AN547" s="349"/>
      <c r="AO547" s="350"/>
      <c r="AP547" s="351"/>
      <c r="AQ547" s="352"/>
      <c r="AR547" s="215">
        <f>IFERROR(VLOOKUP(J547,Аркуш4!H:M,3,FALSE),0)</f>
        <v>0</v>
      </c>
      <c r="AS547" s="215">
        <f>IFERROR(VLOOKUP(J547,Аркуш4!H:M,4,FALSE),0)</f>
        <v>0</v>
      </c>
      <c r="AT547" s="215">
        <f>IFERROR(VLOOKUP(J547,Аркуш4!H:M,5,FALSE),0)</f>
        <v>0</v>
      </c>
      <c r="AU547" s="215">
        <f t="shared" si="33"/>
        <v>0</v>
      </c>
      <c r="AV547" s="357">
        <f t="shared" si="9"/>
        <v>4.8708000000000001E-2</v>
      </c>
    </row>
    <row r="548" spans="1:48" ht="46.5" customHeight="1" outlineLevel="1" x14ac:dyDescent="0.2">
      <c r="A548" s="207"/>
      <c r="B548" s="208" t="s">
        <v>3099</v>
      </c>
      <c r="C548" s="211"/>
      <c r="D548" s="209">
        <f>VLOOKUP(J548,Аркуш4!Y:Z,2,FALSE)</f>
        <v>6</v>
      </c>
      <c r="E548" s="210">
        <f t="shared" si="0"/>
        <v>3.1464000000000006E-2</v>
      </c>
      <c r="F548" s="211"/>
      <c r="G548" s="211"/>
      <c r="H548" s="211" t="s">
        <v>2546</v>
      </c>
      <c r="I548" s="211"/>
      <c r="J548" s="213">
        <v>168280</v>
      </c>
      <c r="K548" s="213">
        <v>53</v>
      </c>
      <c r="L548" s="213">
        <v>152</v>
      </c>
      <c r="M548" s="254">
        <v>58883</v>
      </c>
      <c r="N548" s="211"/>
      <c r="O548" s="211" t="s">
        <v>3433</v>
      </c>
      <c r="P548" s="211"/>
      <c r="Q548" s="354">
        <f t="shared" si="1"/>
        <v>0</v>
      </c>
      <c r="R548" s="212">
        <f t="shared" si="2"/>
        <v>0</v>
      </c>
      <c r="S548" s="211"/>
      <c r="T548" s="211"/>
      <c r="U548" s="355"/>
      <c r="V548" s="211">
        <v>0</v>
      </c>
      <c r="W548" s="356"/>
      <c r="X548" s="214" t="s">
        <v>3564</v>
      </c>
      <c r="Y548" s="214" t="s">
        <v>3564</v>
      </c>
      <c r="Z548" s="214"/>
      <c r="AA548" s="215">
        <f>IFERROR(VLOOKUP(J548,Аркуш4!H:M,6,FALSE),0)</f>
        <v>0</v>
      </c>
      <c r="AB548" s="215" t="str">
        <f t="shared" si="37"/>
        <v/>
      </c>
      <c r="AC548" s="215">
        <v>5.2440000000000004E-3</v>
      </c>
      <c r="AD548" s="214"/>
      <c r="AE548" s="210">
        <f t="shared" si="4"/>
        <v>3.1464000000000006E-2</v>
      </c>
      <c r="AF548" s="324"/>
      <c r="AG548" s="325"/>
      <c r="AH548" s="304" t="e">
        <v>#DIV/0!</v>
      </c>
      <c r="AI548" s="348"/>
      <c r="AJ548" s="306">
        <f t="shared" si="7"/>
        <v>0</v>
      </c>
      <c r="AK548" s="215">
        <f>IFERROR(VLOOKUP(J548,Аркуш4!O:Q,2,FALSE),0)</f>
        <v>0</v>
      </c>
      <c r="AL548" s="215">
        <f>IFERROR(VLOOKUP(J548,Аркуш4!O:Q,3,FALSE),0)</f>
        <v>0</v>
      </c>
      <c r="AM548" s="349"/>
      <c r="AN548" s="349"/>
      <c r="AO548" s="350"/>
      <c r="AP548" s="351"/>
      <c r="AQ548" s="352"/>
      <c r="AR548" s="215">
        <f>IFERROR(VLOOKUP(J548,Аркуш4!H:M,3,FALSE),0)</f>
        <v>0</v>
      </c>
      <c r="AS548" s="215">
        <f>IFERROR(VLOOKUP(J548,Аркуш4!H:M,4,FALSE),0)</f>
        <v>0</v>
      </c>
      <c r="AT548" s="215">
        <f>IFERROR(VLOOKUP(J548,Аркуш4!H:M,5,FALSE),0)</f>
        <v>0</v>
      </c>
      <c r="AU548" s="215">
        <f t="shared" si="33"/>
        <v>0</v>
      </c>
      <c r="AV548" s="357">
        <f t="shared" si="9"/>
        <v>0</v>
      </c>
    </row>
    <row r="549" spans="1:48" ht="46.5" customHeight="1" outlineLevel="1" x14ac:dyDescent="0.2">
      <c r="A549" s="207"/>
      <c r="B549" s="208" t="s">
        <v>3100</v>
      </c>
      <c r="C549" s="211"/>
      <c r="D549" s="209">
        <f>VLOOKUP(J549,Аркуш4!Y:Z,2,FALSE)</f>
        <v>1</v>
      </c>
      <c r="E549" s="210">
        <f t="shared" si="0"/>
        <v>5.2440000000000004E-3</v>
      </c>
      <c r="F549" s="211"/>
      <c r="G549" s="211"/>
      <c r="H549" s="211" t="s">
        <v>2546</v>
      </c>
      <c r="I549" s="211"/>
      <c r="J549" s="213">
        <v>168317</v>
      </c>
      <c r="K549" s="213">
        <v>24</v>
      </c>
      <c r="L549" s="213">
        <v>86</v>
      </c>
      <c r="M549" s="255">
        <v>58883</v>
      </c>
      <c r="N549" s="211"/>
      <c r="O549" s="211" t="s">
        <v>3563</v>
      </c>
      <c r="P549" s="211"/>
      <c r="Q549" s="354">
        <f t="shared" si="1"/>
        <v>0</v>
      </c>
      <c r="R549" s="212">
        <f t="shared" si="2"/>
        <v>0</v>
      </c>
      <c r="S549" s="211"/>
      <c r="T549" s="211"/>
      <c r="U549" s="355"/>
      <c r="V549" s="211">
        <v>0</v>
      </c>
      <c r="W549" s="356"/>
      <c r="X549" s="214" t="s">
        <v>3564</v>
      </c>
      <c r="Y549" s="214" t="s">
        <v>3564</v>
      </c>
      <c r="Z549" s="214"/>
      <c r="AA549" s="215">
        <f>IFERROR(VLOOKUP(J549,Аркуш4!H:M,6,FALSE),0)</f>
        <v>1</v>
      </c>
      <c r="AB549" s="215" t="str">
        <f t="shared" si="37"/>
        <v/>
      </c>
      <c r="AC549" s="215">
        <v>5.2440000000000004E-3</v>
      </c>
      <c r="AD549" s="214"/>
      <c r="AE549" s="210">
        <f t="shared" si="4"/>
        <v>5.2440000000000004E-3</v>
      </c>
      <c r="AF549" s="324"/>
      <c r="AG549" s="325"/>
      <c r="AH549" s="304" t="e">
        <v>#DIV/0!</v>
      </c>
      <c r="AI549" s="348"/>
      <c r="AJ549" s="306">
        <f t="shared" si="7"/>
        <v>0</v>
      </c>
      <c r="AK549" s="215">
        <f>IFERROR(VLOOKUP(J549,Аркуш4!O:Q,2,FALSE),0)</f>
        <v>0</v>
      </c>
      <c r="AL549" s="215">
        <f>IFERROR(VLOOKUP(J549,Аркуш4!O:Q,3,FALSE),0)</f>
        <v>0</v>
      </c>
      <c r="AM549" s="349"/>
      <c r="AN549" s="349"/>
      <c r="AO549" s="350"/>
      <c r="AP549" s="351"/>
      <c r="AQ549" s="352"/>
      <c r="AR549" s="215">
        <f>IFERROR(VLOOKUP(J549,Аркуш4!H:M,3,FALSE),0)</f>
        <v>0</v>
      </c>
      <c r="AS549" s="215">
        <f>IFERROR(VLOOKUP(J549,Аркуш4!H:M,4,FALSE),0)</f>
        <v>0</v>
      </c>
      <c r="AT549" s="215">
        <f>IFERROR(VLOOKUP(J549,Аркуш4!H:M,5,FALSE),0)</f>
        <v>0</v>
      </c>
      <c r="AU549" s="215">
        <f t="shared" si="33"/>
        <v>0</v>
      </c>
      <c r="AV549" s="357">
        <f t="shared" si="9"/>
        <v>5.2440000000000004E-3</v>
      </c>
    </row>
    <row r="550" spans="1:48" ht="46.5" customHeight="1" outlineLevel="1" x14ac:dyDescent="0.2">
      <c r="A550" s="207"/>
      <c r="B550" s="208" t="s">
        <v>3101</v>
      </c>
      <c r="C550" s="211"/>
      <c r="D550" s="209">
        <f>VLOOKUP(J550,Аркуш4!Y:Z,2,FALSE)</f>
        <v>11</v>
      </c>
      <c r="E550" s="210">
        <f t="shared" si="0"/>
        <v>1.0867999999999999E-2</v>
      </c>
      <c r="F550" s="211" t="s">
        <v>2624</v>
      </c>
      <c r="G550" s="211"/>
      <c r="H550" s="211" t="s">
        <v>2546</v>
      </c>
      <c r="I550" s="211"/>
      <c r="J550" s="213">
        <v>168320</v>
      </c>
      <c r="K550" s="213">
        <v>86</v>
      </c>
      <c r="L550" s="213">
        <v>69</v>
      </c>
      <c r="M550" s="256">
        <v>58221</v>
      </c>
      <c r="N550" s="211"/>
      <c r="O550" s="211" t="s">
        <v>3433</v>
      </c>
      <c r="P550" s="211"/>
      <c r="Q550" s="354">
        <f t="shared" si="1"/>
        <v>0</v>
      </c>
      <c r="R550" s="212">
        <f t="shared" si="2"/>
        <v>0</v>
      </c>
      <c r="S550" s="211"/>
      <c r="T550" s="211"/>
      <c r="U550" s="355"/>
      <c r="V550" s="211">
        <v>0</v>
      </c>
      <c r="W550" s="356"/>
      <c r="X550" s="214" t="s">
        <v>3564</v>
      </c>
      <c r="Y550" s="214" t="s">
        <v>3564</v>
      </c>
      <c r="Z550" s="214"/>
      <c r="AA550" s="215">
        <f>IFERROR(VLOOKUP(J550,Аркуш4!H:M,6,FALSE),0)</f>
        <v>5</v>
      </c>
      <c r="AB550" s="215" t="str">
        <f t="shared" si="37"/>
        <v/>
      </c>
      <c r="AC550" s="215">
        <v>9.8799999999999995E-4</v>
      </c>
      <c r="AD550" s="214"/>
      <c r="AE550" s="210">
        <f t="shared" si="4"/>
        <v>1.0867999999999999E-2</v>
      </c>
      <c r="AF550" s="324"/>
      <c r="AG550" s="325"/>
      <c r="AH550" s="304" t="e">
        <v>#DIV/0!</v>
      </c>
      <c r="AI550" s="348"/>
      <c r="AJ550" s="306">
        <f t="shared" si="7"/>
        <v>0</v>
      </c>
      <c r="AK550" s="215">
        <f>IFERROR(VLOOKUP(J550,Аркуш4!O:Q,2,FALSE),0)</f>
        <v>0</v>
      </c>
      <c r="AL550" s="215">
        <f>IFERROR(VLOOKUP(J550,Аркуш4!O:Q,3,FALSE),0)</f>
        <v>0</v>
      </c>
      <c r="AM550" s="349"/>
      <c r="AN550" s="349"/>
      <c r="AO550" s="350"/>
      <c r="AP550" s="351"/>
      <c r="AQ550" s="352"/>
      <c r="AR550" s="215">
        <f>IFERROR(VLOOKUP(J550,Аркуш4!H:M,3,FALSE),0)</f>
        <v>0</v>
      </c>
      <c r="AS550" s="215">
        <f>IFERROR(VLOOKUP(J550,Аркуш4!H:M,4,FALSE),0)</f>
        <v>0</v>
      </c>
      <c r="AT550" s="215">
        <f>IFERROR(VLOOKUP(J550,Аркуш4!H:M,5,FALSE),0)</f>
        <v>2</v>
      </c>
      <c r="AU550" s="215">
        <f t="shared" si="33"/>
        <v>1.9759999999999999E-3</v>
      </c>
      <c r="AV550" s="357">
        <f t="shared" si="9"/>
        <v>4.9399999999999999E-3</v>
      </c>
    </row>
    <row r="551" spans="1:48" ht="46.5" customHeight="1" outlineLevel="1" x14ac:dyDescent="0.2">
      <c r="A551" s="207"/>
      <c r="B551" s="208" t="s">
        <v>3102</v>
      </c>
      <c r="C551" s="211"/>
      <c r="D551" s="209">
        <f>VLOOKUP(J551,Аркуш4!Y:Z,2,FALSE)</f>
        <v>4</v>
      </c>
      <c r="E551" s="210">
        <f t="shared" si="0"/>
        <v>3.4580000000000001E-3</v>
      </c>
      <c r="F551" s="211" t="s">
        <v>2624</v>
      </c>
      <c r="G551" s="211"/>
      <c r="H551" s="211" t="s">
        <v>2546</v>
      </c>
      <c r="I551" s="211"/>
      <c r="J551" s="213">
        <v>168321</v>
      </c>
      <c r="K551" s="213">
        <v>57</v>
      </c>
      <c r="L551" s="213">
        <v>54</v>
      </c>
      <c r="M551" s="257">
        <v>58221</v>
      </c>
      <c r="N551" s="213">
        <v>1</v>
      </c>
      <c r="O551" s="211" t="s">
        <v>3433</v>
      </c>
      <c r="P551" s="211"/>
      <c r="Q551" s="354">
        <f t="shared" si="1"/>
        <v>0</v>
      </c>
      <c r="R551" s="212">
        <f t="shared" si="2"/>
        <v>0</v>
      </c>
      <c r="S551" s="211"/>
      <c r="T551" s="211"/>
      <c r="U551" s="355"/>
      <c r="V551" s="211">
        <v>0</v>
      </c>
      <c r="W551" s="356"/>
      <c r="X551" s="214" t="s">
        <v>3564</v>
      </c>
      <c r="Y551" s="214" t="s">
        <v>3564</v>
      </c>
      <c r="Z551" s="214"/>
      <c r="AA551" s="215">
        <f>IFERROR(VLOOKUP(J551,Аркуш4!H:M,6,FALSE),0)</f>
        <v>2</v>
      </c>
      <c r="AB551" s="215" t="str">
        <f t="shared" si="37"/>
        <v/>
      </c>
      <c r="AC551" s="215">
        <v>8.6450000000000003E-4</v>
      </c>
      <c r="AD551" s="214"/>
      <c r="AE551" s="210">
        <f t="shared" si="4"/>
        <v>3.4580000000000001E-3</v>
      </c>
      <c r="AF551" s="324"/>
      <c r="AG551" s="325"/>
      <c r="AH551" s="304" t="e">
        <v>#DIV/0!</v>
      </c>
      <c r="AI551" s="348"/>
      <c r="AJ551" s="306">
        <f t="shared" si="7"/>
        <v>0</v>
      </c>
      <c r="AK551" s="215">
        <f>IFERROR(VLOOKUP(J551,Аркуш4!O:Q,2,FALSE),0)</f>
        <v>0</v>
      </c>
      <c r="AL551" s="215">
        <f>IFERROR(VLOOKUP(J551,Аркуш4!O:Q,3,FALSE),0)</f>
        <v>0</v>
      </c>
      <c r="AM551" s="349"/>
      <c r="AN551" s="349"/>
      <c r="AO551" s="350"/>
      <c r="AP551" s="351"/>
      <c r="AQ551" s="352"/>
      <c r="AR551" s="215">
        <f>IFERROR(VLOOKUP(J551,Аркуш4!H:M,3,FALSE),0)</f>
        <v>0</v>
      </c>
      <c r="AS551" s="215">
        <f>IFERROR(VLOOKUP(J551,Аркуш4!H:M,4,FALSE),0)</f>
        <v>2</v>
      </c>
      <c r="AT551" s="215">
        <f>IFERROR(VLOOKUP(J551,Аркуш4!H:M,5,FALSE),0)</f>
        <v>0</v>
      </c>
      <c r="AU551" s="215">
        <f t="shared" si="33"/>
        <v>1.7290000000000001E-3</v>
      </c>
      <c r="AV551" s="357">
        <f t="shared" si="9"/>
        <v>1.7290000000000001E-3</v>
      </c>
    </row>
    <row r="552" spans="1:48" ht="46.5" customHeight="1" outlineLevel="1" x14ac:dyDescent="0.2">
      <c r="A552" s="207"/>
      <c r="B552" s="208" t="s">
        <v>3103</v>
      </c>
      <c r="C552" s="211"/>
      <c r="D552" s="209">
        <f>VLOOKUP(J552,Аркуш4!Y:Z,2,FALSE)</f>
        <v>11</v>
      </c>
      <c r="E552" s="210">
        <f t="shared" si="0"/>
        <v>4.5160499999999999E-2</v>
      </c>
      <c r="F552" s="211" t="s">
        <v>2624</v>
      </c>
      <c r="G552" s="211"/>
      <c r="H552" s="211" t="s">
        <v>2538</v>
      </c>
      <c r="I552" s="211" t="s">
        <v>2587</v>
      </c>
      <c r="J552" s="213">
        <v>168376</v>
      </c>
      <c r="K552" s="213">
        <v>50</v>
      </c>
      <c r="L552" s="213">
        <v>116</v>
      </c>
      <c r="M552" s="213">
        <v>57524</v>
      </c>
      <c r="N552" s="211"/>
      <c r="O552" s="211" t="s">
        <v>3433</v>
      </c>
      <c r="P552" s="211"/>
      <c r="Q552" s="354">
        <f t="shared" si="1"/>
        <v>0</v>
      </c>
      <c r="R552" s="212">
        <f t="shared" si="2"/>
        <v>0</v>
      </c>
      <c r="S552" s="211"/>
      <c r="T552" s="211"/>
      <c r="U552" s="355"/>
      <c r="V552" s="211">
        <v>0</v>
      </c>
      <c r="W552" s="356"/>
      <c r="X552" s="214" t="s">
        <v>3564</v>
      </c>
      <c r="Y552" s="214" t="s">
        <v>3564</v>
      </c>
      <c r="Z552" s="214"/>
      <c r="AA552" s="215">
        <f>IFERROR(VLOOKUP(J552,Аркуш4!H:M,6,FALSE),0)</f>
        <v>6</v>
      </c>
      <c r="AB552" s="215" t="str">
        <f t="shared" si="37"/>
        <v/>
      </c>
      <c r="AC552" s="215">
        <v>4.1054999999999998E-3</v>
      </c>
      <c r="AD552" s="214"/>
      <c r="AE552" s="210">
        <f t="shared" si="4"/>
        <v>4.5160499999999999E-2</v>
      </c>
      <c r="AF552" s="324"/>
      <c r="AG552" s="325"/>
      <c r="AH552" s="304" t="e">
        <v>#DIV/0!</v>
      </c>
      <c r="AI552" s="348"/>
      <c r="AJ552" s="306">
        <f t="shared" si="7"/>
        <v>0</v>
      </c>
      <c r="AK552" s="215">
        <f>IFERROR(VLOOKUP(J552,Аркуш4!O:Q,2,FALSE),0)</f>
        <v>0</v>
      </c>
      <c r="AL552" s="215">
        <f>IFERROR(VLOOKUP(J552,Аркуш4!O:Q,3,FALSE),0)</f>
        <v>0</v>
      </c>
      <c r="AM552" s="349"/>
      <c r="AN552" s="349"/>
      <c r="AO552" s="350"/>
      <c r="AP552" s="351"/>
      <c r="AQ552" s="352"/>
      <c r="AR552" s="215">
        <f>IFERROR(VLOOKUP(J552,Аркуш4!H:M,3,FALSE),0)</f>
        <v>1</v>
      </c>
      <c r="AS552" s="215">
        <f>IFERROR(VLOOKUP(J552,Аркуш4!H:M,4,FALSE),0)</f>
        <v>1</v>
      </c>
      <c r="AT552" s="215">
        <f>IFERROR(VLOOKUP(J552,Аркуш4!H:M,5,FALSE),0)</f>
        <v>1</v>
      </c>
      <c r="AU552" s="215">
        <f t="shared" si="33"/>
        <v>1.2316499999999999E-2</v>
      </c>
      <c r="AV552" s="357">
        <f t="shared" si="9"/>
        <v>2.4632999999999999E-2</v>
      </c>
    </row>
    <row r="553" spans="1:48" ht="46.5" customHeight="1" outlineLevel="1" x14ac:dyDescent="0.2">
      <c r="A553" s="207"/>
      <c r="B553" s="208" t="s">
        <v>3104</v>
      </c>
      <c r="C553" s="211"/>
      <c r="D553" s="209">
        <f>VLOOKUP(J553,Аркуш4!Y:Z,2,FALSE)</f>
        <v>11</v>
      </c>
      <c r="E553" s="210">
        <f t="shared" si="0"/>
        <v>3.8898749999999996E-2</v>
      </c>
      <c r="F553" s="211" t="s">
        <v>2624</v>
      </c>
      <c r="G553" s="211"/>
      <c r="H553" s="211" t="s">
        <v>2538</v>
      </c>
      <c r="I553" s="211" t="s">
        <v>3105</v>
      </c>
      <c r="J553" s="213">
        <v>168378</v>
      </c>
      <c r="K553" s="213">
        <v>33</v>
      </c>
      <c r="L553" s="213">
        <v>85</v>
      </c>
      <c r="M553" s="213">
        <v>57525</v>
      </c>
      <c r="N553" s="211"/>
      <c r="O553" s="211" t="s">
        <v>3433</v>
      </c>
      <c r="P553" s="211"/>
      <c r="Q553" s="354">
        <f t="shared" si="1"/>
        <v>0</v>
      </c>
      <c r="R553" s="212">
        <f t="shared" si="2"/>
        <v>0</v>
      </c>
      <c r="S553" s="211"/>
      <c r="T553" s="211"/>
      <c r="U553" s="355"/>
      <c r="V553" s="211">
        <v>1</v>
      </c>
      <c r="W553" s="356"/>
      <c r="X553" s="214" t="s">
        <v>3564</v>
      </c>
      <c r="Y553" s="214" t="s">
        <v>3564</v>
      </c>
      <c r="Z553" s="214"/>
      <c r="AA553" s="215">
        <f>IFERROR(VLOOKUP(J553,Аркуш4!H:M,6,FALSE),0)</f>
        <v>3</v>
      </c>
      <c r="AB553" s="215" t="str">
        <f t="shared" si="37"/>
        <v/>
      </c>
      <c r="AC553" s="215">
        <v>3.5362499999999999E-3</v>
      </c>
      <c r="AD553" s="214"/>
      <c r="AE553" s="210">
        <f t="shared" si="4"/>
        <v>3.8898749999999996E-2</v>
      </c>
      <c r="AF553" s="324"/>
      <c r="AG553" s="325"/>
      <c r="AH553" s="304" t="e">
        <v>#DIV/0!</v>
      </c>
      <c r="AI553" s="348"/>
      <c r="AJ553" s="306">
        <f t="shared" si="7"/>
        <v>0</v>
      </c>
      <c r="AK553" s="215">
        <f>IFERROR(VLOOKUP(J553,Аркуш4!O:Q,2,FALSE),0)</f>
        <v>0</v>
      </c>
      <c r="AL553" s="215">
        <f>IFERROR(VLOOKUP(J553,Аркуш4!O:Q,3,FALSE),0)</f>
        <v>1</v>
      </c>
      <c r="AM553" s="349"/>
      <c r="AN553" s="349"/>
      <c r="AO553" s="350"/>
      <c r="AP553" s="351"/>
      <c r="AQ553" s="352"/>
      <c r="AR553" s="215">
        <f>IFERROR(VLOOKUP(J553,Аркуш4!H:M,3,FALSE),0)</f>
        <v>0</v>
      </c>
      <c r="AS553" s="215">
        <f>IFERROR(VLOOKUP(J553,Аркуш4!H:M,4,FALSE),0)</f>
        <v>0</v>
      </c>
      <c r="AT553" s="215">
        <f>IFERROR(VLOOKUP(J553,Аркуш4!H:M,5,FALSE),0)</f>
        <v>0</v>
      </c>
      <c r="AU553" s="215">
        <f t="shared" si="33"/>
        <v>0</v>
      </c>
      <c r="AV553" s="357">
        <f t="shared" si="9"/>
        <v>1.060875E-2</v>
      </c>
    </row>
    <row r="554" spans="1:48" ht="46.5" customHeight="1" outlineLevel="1" x14ac:dyDescent="0.2">
      <c r="A554" s="207"/>
      <c r="B554" s="208" t="s">
        <v>3106</v>
      </c>
      <c r="C554" s="211"/>
      <c r="D554" s="209">
        <f>VLOOKUP(J554,Аркуш4!Y:Z,2,FALSE)</f>
        <v>13</v>
      </c>
      <c r="E554" s="210">
        <f t="shared" si="0"/>
        <v>5.3371499999999995E-2</v>
      </c>
      <c r="F554" s="211" t="s">
        <v>2624</v>
      </c>
      <c r="G554" s="211"/>
      <c r="H554" s="211" t="s">
        <v>2538</v>
      </c>
      <c r="I554" s="211" t="s">
        <v>3107</v>
      </c>
      <c r="J554" s="213">
        <v>168384</v>
      </c>
      <c r="K554" s="213">
        <v>51</v>
      </c>
      <c r="L554" s="213">
        <v>126</v>
      </c>
      <c r="M554" s="213">
        <v>57550</v>
      </c>
      <c r="N554" s="211"/>
      <c r="O554" s="211" t="s">
        <v>3433</v>
      </c>
      <c r="P554" s="211"/>
      <c r="Q554" s="354">
        <f t="shared" si="1"/>
        <v>0</v>
      </c>
      <c r="R554" s="212">
        <f t="shared" si="2"/>
        <v>0</v>
      </c>
      <c r="S554" s="211"/>
      <c r="T554" s="211"/>
      <c r="U554" s="355"/>
      <c r="V554" s="211">
        <v>0</v>
      </c>
      <c r="W554" s="356"/>
      <c r="X554" s="214" t="s">
        <v>3564</v>
      </c>
      <c r="Y554" s="214" t="s">
        <v>3564</v>
      </c>
      <c r="Z554" s="214"/>
      <c r="AA554" s="215">
        <f>IFERROR(VLOOKUP(J554,Аркуш4!H:M,6,FALSE),0)</f>
        <v>0</v>
      </c>
      <c r="AB554" s="215" t="str">
        <f t="shared" si="37"/>
        <v/>
      </c>
      <c r="AC554" s="215">
        <v>4.1054999999999998E-3</v>
      </c>
      <c r="AD554" s="214"/>
      <c r="AE554" s="210">
        <f t="shared" si="4"/>
        <v>5.3371499999999995E-2</v>
      </c>
      <c r="AF554" s="324"/>
      <c r="AG554" s="325"/>
      <c r="AH554" s="304" t="e">
        <v>#DIV/0!</v>
      </c>
      <c r="AI554" s="348"/>
      <c r="AJ554" s="306">
        <f t="shared" si="7"/>
        <v>0</v>
      </c>
      <c r="AK554" s="215">
        <f>IFERROR(VLOOKUP(J554,Аркуш4!O:Q,2,FALSE),0)</f>
        <v>0</v>
      </c>
      <c r="AL554" s="215">
        <f>IFERROR(VLOOKUP(J554,Аркуш4!O:Q,3,FALSE),0)</f>
        <v>0</v>
      </c>
      <c r="AM554" s="349"/>
      <c r="AN554" s="349"/>
      <c r="AO554" s="350"/>
      <c r="AP554" s="351"/>
      <c r="AQ554" s="352"/>
      <c r="AR554" s="215">
        <f>IFERROR(VLOOKUP(J554,Аркуш4!H:M,3,FALSE),0)</f>
        <v>0</v>
      </c>
      <c r="AS554" s="215">
        <f>IFERROR(VLOOKUP(J554,Аркуш4!H:M,4,FALSE),0)</f>
        <v>0</v>
      </c>
      <c r="AT554" s="215">
        <f>IFERROR(VLOOKUP(J554,Аркуш4!H:M,5,FALSE),0)</f>
        <v>2</v>
      </c>
      <c r="AU554" s="215">
        <f t="shared" si="33"/>
        <v>8.2109999999999995E-3</v>
      </c>
      <c r="AV554" s="357">
        <f t="shared" si="9"/>
        <v>0</v>
      </c>
    </row>
    <row r="555" spans="1:48" ht="46.5" customHeight="1" outlineLevel="1" x14ac:dyDescent="0.2">
      <c r="A555" s="207"/>
      <c r="B555" s="208" t="s">
        <v>3108</v>
      </c>
      <c r="C555" s="211"/>
      <c r="D555" s="209">
        <f>VLOOKUP(J555,Аркуш4!Y:Z,2,FALSE)</f>
        <v>18</v>
      </c>
      <c r="E555" s="210">
        <f t="shared" si="0"/>
        <v>4.104E-2</v>
      </c>
      <c r="F555" s="211" t="s">
        <v>2624</v>
      </c>
      <c r="G555" s="211"/>
      <c r="H555" s="211" t="s">
        <v>2546</v>
      </c>
      <c r="I555" s="211" t="s">
        <v>3109</v>
      </c>
      <c r="J555" s="213">
        <v>168386</v>
      </c>
      <c r="K555" s="213">
        <v>54</v>
      </c>
      <c r="L555" s="213">
        <v>79</v>
      </c>
      <c r="M555" s="258">
        <v>58165</v>
      </c>
      <c r="N555" s="211"/>
      <c r="O555" s="211" t="s">
        <v>3433</v>
      </c>
      <c r="P555" s="211"/>
      <c r="Q555" s="354">
        <f t="shared" si="1"/>
        <v>0</v>
      </c>
      <c r="R555" s="212">
        <f t="shared" si="2"/>
        <v>0</v>
      </c>
      <c r="S555" s="211"/>
      <c r="T555" s="211"/>
      <c r="U555" s="355"/>
      <c r="V555" s="211">
        <v>0</v>
      </c>
      <c r="W555" s="356"/>
      <c r="X555" s="214" t="s">
        <v>3564</v>
      </c>
      <c r="Y555" s="214" t="s">
        <v>3564</v>
      </c>
      <c r="Z555" s="214"/>
      <c r="AA555" s="215">
        <f>IFERROR(VLOOKUP(J555,Аркуш4!H:M,6,FALSE),0)</f>
        <v>4</v>
      </c>
      <c r="AB555" s="215" t="str">
        <f t="shared" si="37"/>
        <v/>
      </c>
      <c r="AC555" s="215">
        <v>2.2799999999999999E-3</v>
      </c>
      <c r="AD555" s="214"/>
      <c r="AE555" s="210">
        <f t="shared" si="4"/>
        <v>4.104E-2</v>
      </c>
      <c r="AF555" s="324"/>
      <c r="AG555" s="325"/>
      <c r="AH555" s="304" t="e">
        <v>#DIV/0!</v>
      </c>
      <c r="AI555" s="348"/>
      <c r="AJ555" s="306">
        <f t="shared" si="7"/>
        <v>0</v>
      </c>
      <c r="AK555" s="215">
        <f>IFERROR(VLOOKUP(J555,Аркуш4!O:Q,2,FALSE),0)</f>
        <v>0</v>
      </c>
      <c r="AL555" s="215">
        <f>IFERROR(VLOOKUP(J555,Аркуш4!O:Q,3,FALSE),0)</f>
        <v>0</v>
      </c>
      <c r="AM555" s="349"/>
      <c r="AN555" s="349"/>
      <c r="AO555" s="350"/>
      <c r="AP555" s="351"/>
      <c r="AQ555" s="352"/>
      <c r="AR555" s="215">
        <f>IFERROR(VLOOKUP(J555,Аркуш4!H:M,3,FALSE),0)</f>
        <v>0</v>
      </c>
      <c r="AS555" s="215">
        <f>IFERROR(VLOOKUP(J555,Аркуш4!H:M,4,FALSE),0)</f>
        <v>0</v>
      </c>
      <c r="AT555" s="215">
        <f>IFERROR(VLOOKUP(J555,Аркуш4!H:M,5,FALSE),0)</f>
        <v>2</v>
      </c>
      <c r="AU555" s="215">
        <f t="shared" si="33"/>
        <v>4.5599999999999998E-3</v>
      </c>
      <c r="AV555" s="357">
        <f t="shared" si="9"/>
        <v>9.1199999999999996E-3</v>
      </c>
    </row>
    <row r="556" spans="1:48" ht="46.5" customHeight="1" outlineLevel="1" x14ac:dyDescent="0.2">
      <c r="A556" s="207"/>
      <c r="B556" s="208" t="s">
        <v>3110</v>
      </c>
      <c r="C556" s="211"/>
      <c r="D556" s="209">
        <f>VLOOKUP(J556,Аркуш4!Y:Z,2,FALSE)</f>
        <v>5</v>
      </c>
      <c r="E556" s="210">
        <f t="shared" si="0"/>
        <v>1.14E-2</v>
      </c>
      <c r="F556" s="211"/>
      <c r="G556" s="211"/>
      <c r="H556" s="211" t="s">
        <v>2546</v>
      </c>
      <c r="I556" s="211"/>
      <c r="J556" s="213">
        <v>168387</v>
      </c>
      <c r="K556" s="213">
        <v>54</v>
      </c>
      <c r="L556" s="213">
        <v>79</v>
      </c>
      <c r="M556" s="259">
        <v>58165</v>
      </c>
      <c r="N556" s="211"/>
      <c r="O556" s="211" t="s">
        <v>3433</v>
      </c>
      <c r="P556" s="211"/>
      <c r="Q556" s="354">
        <f t="shared" si="1"/>
        <v>0</v>
      </c>
      <c r="R556" s="212">
        <f t="shared" si="2"/>
        <v>0</v>
      </c>
      <c r="S556" s="211"/>
      <c r="T556" s="211"/>
      <c r="U556" s="355"/>
      <c r="V556" s="211">
        <v>0</v>
      </c>
      <c r="W556" s="356"/>
      <c r="X556" s="214" t="s">
        <v>3564</v>
      </c>
      <c r="Y556" s="214" t="s">
        <v>3564</v>
      </c>
      <c r="Z556" s="214"/>
      <c r="AA556" s="215">
        <f>IFERROR(VLOOKUP(J556,Аркуш4!H:M,6,FALSE),0)</f>
        <v>12</v>
      </c>
      <c r="AB556" s="215" t="str">
        <f t="shared" si="37"/>
        <v/>
      </c>
      <c r="AC556" s="215">
        <v>2.2799999999999999E-3</v>
      </c>
      <c r="AD556" s="214"/>
      <c r="AE556" s="210">
        <f t="shared" si="4"/>
        <v>1.14E-2</v>
      </c>
      <c r="AF556" s="324"/>
      <c r="AG556" s="325"/>
      <c r="AH556" s="304" t="e">
        <v>#DIV/0!</v>
      </c>
      <c r="AI556" s="348"/>
      <c r="AJ556" s="306">
        <f t="shared" si="7"/>
        <v>0</v>
      </c>
      <c r="AK556" s="215">
        <f>IFERROR(VLOOKUP(J556,Аркуш4!O:Q,2,FALSE),0)</f>
        <v>0</v>
      </c>
      <c r="AL556" s="215">
        <f>IFERROR(VLOOKUP(J556,Аркуш4!O:Q,3,FALSE),0)</f>
        <v>0</v>
      </c>
      <c r="AM556" s="349"/>
      <c r="AN556" s="349"/>
      <c r="AO556" s="350"/>
      <c r="AP556" s="351"/>
      <c r="AQ556" s="352"/>
      <c r="AR556" s="215">
        <f>IFERROR(VLOOKUP(J556,Аркуш4!H:M,3,FALSE),0)</f>
        <v>0</v>
      </c>
      <c r="AS556" s="215">
        <f>IFERROR(VLOOKUP(J556,Аркуш4!H:M,4,FALSE),0)</f>
        <v>0</v>
      </c>
      <c r="AT556" s="215">
        <f>IFERROR(VLOOKUP(J556,Аркуш4!H:M,5,FALSE),0)</f>
        <v>1</v>
      </c>
      <c r="AU556" s="215">
        <f t="shared" si="33"/>
        <v>2.2799999999999999E-3</v>
      </c>
      <c r="AV556" s="357">
        <f t="shared" si="9"/>
        <v>2.7359999999999999E-2</v>
      </c>
    </row>
    <row r="557" spans="1:48" ht="46.5" customHeight="1" outlineLevel="1" x14ac:dyDescent="0.2">
      <c r="A557" s="207"/>
      <c r="B557" s="208" t="s">
        <v>3111</v>
      </c>
      <c r="C557" s="211"/>
      <c r="D557" s="209">
        <f>VLOOKUP(J557,Аркуш4!Y:Z,2,FALSE)</f>
        <v>43</v>
      </c>
      <c r="E557" s="210">
        <f t="shared" si="0"/>
        <v>0.20175599999999999</v>
      </c>
      <c r="F557" s="211"/>
      <c r="G557" s="211"/>
      <c r="H557" s="211" t="s">
        <v>2538</v>
      </c>
      <c r="I557" s="211" t="s">
        <v>3112</v>
      </c>
      <c r="J557" s="213">
        <v>168389</v>
      </c>
      <c r="K557" s="213">
        <v>53</v>
      </c>
      <c r="L557" s="213">
        <v>168</v>
      </c>
      <c r="M557" s="213">
        <v>58562</v>
      </c>
      <c r="N557" s="211"/>
      <c r="O557" s="211" t="s">
        <v>3433</v>
      </c>
      <c r="P557" s="211"/>
      <c r="Q557" s="354">
        <f t="shared" si="1"/>
        <v>0</v>
      </c>
      <c r="R557" s="212">
        <f t="shared" si="2"/>
        <v>0</v>
      </c>
      <c r="S557" s="211"/>
      <c r="T557" s="211"/>
      <c r="U557" s="355"/>
      <c r="V557" s="211">
        <v>0</v>
      </c>
      <c r="W557" s="356"/>
      <c r="X557" s="214" t="s">
        <v>3564</v>
      </c>
      <c r="Y557" s="214" t="s">
        <v>3564</v>
      </c>
      <c r="Z557" s="214"/>
      <c r="AA557" s="215">
        <f>IFERROR(VLOOKUP(J557,Аркуш4!H:M,6,FALSE),0)</f>
        <v>4</v>
      </c>
      <c r="AB557" s="215" t="str">
        <f t="shared" si="37"/>
        <v/>
      </c>
      <c r="AC557" s="215">
        <v>4.692E-3</v>
      </c>
      <c r="AD557" s="214"/>
      <c r="AE557" s="210">
        <f t="shared" si="4"/>
        <v>0.20175599999999999</v>
      </c>
      <c r="AF557" s="324"/>
      <c r="AG557" s="325"/>
      <c r="AH557" s="304" t="e">
        <v>#DIV/0!</v>
      </c>
      <c r="AI557" s="348"/>
      <c r="AJ557" s="306">
        <f t="shared" si="7"/>
        <v>0</v>
      </c>
      <c r="AK557" s="215">
        <f>IFERROR(VLOOKUP(J557,Аркуш4!O:Q,2,FALSE),0)</f>
        <v>0</v>
      </c>
      <c r="AL557" s="215">
        <f>IFERROR(VLOOKUP(J557,Аркуш4!O:Q,3,FALSE),0)</f>
        <v>0</v>
      </c>
      <c r="AM557" s="349"/>
      <c r="AN557" s="349"/>
      <c r="AO557" s="350"/>
      <c r="AP557" s="351"/>
      <c r="AQ557" s="352"/>
      <c r="AR557" s="215">
        <f>IFERROR(VLOOKUP(J557,Аркуш4!H:M,3,FALSE),0)</f>
        <v>1</v>
      </c>
      <c r="AS557" s="215">
        <f>IFERROR(VLOOKUP(J557,Аркуш4!H:M,4,FALSE),0)</f>
        <v>0</v>
      </c>
      <c r="AT557" s="215">
        <f>IFERROR(VLOOKUP(J557,Аркуш4!H:M,5,FALSE),0)</f>
        <v>2</v>
      </c>
      <c r="AU557" s="215">
        <f t="shared" si="33"/>
        <v>1.4076E-2</v>
      </c>
      <c r="AV557" s="357">
        <f t="shared" si="9"/>
        <v>1.8768E-2</v>
      </c>
    </row>
    <row r="558" spans="1:48" ht="46.5" customHeight="1" outlineLevel="1" x14ac:dyDescent="0.2">
      <c r="A558" s="207"/>
      <c r="B558" s="208" t="s">
        <v>3113</v>
      </c>
      <c r="C558" s="211"/>
      <c r="D558" s="209">
        <f>VLOOKUP(J558,Аркуш4!Y:Z,2,FALSE)</f>
        <v>8</v>
      </c>
      <c r="E558" s="210">
        <f t="shared" si="0"/>
        <v>0.28723199999999999</v>
      </c>
      <c r="F558" s="211"/>
      <c r="G558" s="211" t="s">
        <v>3867</v>
      </c>
      <c r="H558" s="211" t="s">
        <v>2546</v>
      </c>
      <c r="I558" s="211" t="s">
        <v>3114</v>
      </c>
      <c r="J558" s="213">
        <v>168124</v>
      </c>
      <c r="K558" s="213">
        <v>739</v>
      </c>
      <c r="L558" s="353">
        <v>2818</v>
      </c>
      <c r="M558" s="211" t="s">
        <v>1953</v>
      </c>
      <c r="N558" s="211"/>
      <c r="O558" s="211" t="s">
        <v>3433</v>
      </c>
      <c r="P558" s="211" t="s">
        <v>2548</v>
      </c>
      <c r="Q558" s="354">
        <f t="shared" si="1"/>
        <v>0</v>
      </c>
      <c r="R558" s="212">
        <f t="shared" si="2"/>
        <v>0</v>
      </c>
      <c r="S558" s="211"/>
      <c r="T558" s="211"/>
      <c r="U558" s="355"/>
      <c r="V558" s="211">
        <v>0</v>
      </c>
      <c r="W558" s="356"/>
      <c r="X558" s="214" t="s">
        <v>3564</v>
      </c>
      <c r="Y558" s="214" t="s">
        <v>3564</v>
      </c>
      <c r="Z558" s="214"/>
      <c r="AA558" s="215">
        <f>IFERROR(VLOOKUP(J558,Аркуш4!H:M,6,FALSE),0)</f>
        <v>4</v>
      </c>
      <c r="AB558" s="215" t="str">
        <f t="shared" si="37"/>
        <v/>
      </c>
      <c r="AC558" s="215">
        <v>3.5903999999999998E-2</v>
      </c>
      <c r="AD558" s="214"/>
      <c r="AE558" s="210">
        <f t="shared" si="4"/>
        <v>0.28723199999999999</v>
      </c>
      <c r="AF558" s="324"/>
      <c r="AG558" s="325"/>
      <c r="AH558" s="304" t="e">
        <v>#DIV/0!</v>
      </c>
      <c r="AI558" s="348"/>
      <c r="AJ558" s="306">
        <f t="shared" si="7"/>
        <v>0</v>
      </c>
      <c r="AK558" s="215">
        <f>IFERROR(VLOOKUP(J558,Аркуш4!O:Q,2,FALSE),0)</f>
        <v>0</v>
      </c>
      <c r="AL558" s="215">
        <f>IFERROR(VLOOKUP(J558,Аркуш4!O:Q,3,FALSE),0)</f>
        <v>0</v>
      </c>
      <c r="AM558" s="349"/>
      <c r="AN558" s="349"/>
      <c r="AO558" s="350"/>
      <c r="AP558" s="351"/>
      <c r="AQ558" s="352"/>
      <c r="AR558" s="215">
        <f>IFERROR(VLOOKUP(J558,Аркуш4!H:M,3,FALSE),0)</f>
        <v>2</v>
      </c>
      <c r="AS558" s="215">
        <f>IFERROR(VLOOKUP(J558,Аркуш4!H:M,4,FALSE),0)</f>
        <v>1</v>
      </c>
      <c r="AT558" s="215">
        <f>IFERROR(VLOOKUP(J558,Аркуш4!H:M,5,FALSE),0)</f>
        <v>1</v>
      </c>
      <c r="AU558" s="215">
        <f t="shared" si="33"/>
        <v>0.14361599999999999</v>
      </c>
      <c r="AV558" s="357">
        <f t="shared" si="9"/>
        <v>0.14361599999999999</v>
      </c>
    </row>
    <row r="559" spans="1:48" ht="46.5" customHeight="1" outlineLevel="1" x14ac:dyDescent="0.2">
      <c r="A559" s="207"/>
      <c r="B559" s="208" t="s">
        <v>3115</v>
      </c>
      <c r="C559" s="211"/>
      <c r="D559" s="209">
        <f>VLOOKUP(J559,Аркуш4!Y:Z,2,FALSE)</f>
        <v>4</v>
      </c>
      <c r="E559" s="210">
        <f t="shared" si="0"/>
        <v>0</v>
      </c>
      <c r="F559" s="211" t="s">
        <v>2624</v>
      </c>
      <c r="G559" s="211"/>
      <c r="H559" s="211" t="s">
        <v>2546</v>
      </c>
      <c r="I559" s="211" t="s">
        <v>3116</v>
      </c>
      <c r="J559" s="213">
        <v>170220</v>
      </c>
      <c r="K559" s="213">
        <v>57</v>
      </c>
      <c r="L559" s="213">
        <v>154</v>
      </c>
      <c r="M559" s="211" t="s">
        <v>557</v>
      </c>
      <c r="N559" s="211"/>
      <c r="O559" s="211" t="s">
        <v>3433</v>
      </c>
      <c r="P559" s="211"/>
      <c r="Q559" s="354">
        <f t="shared" si="1"/>
        <v>0</v>
      </c>
      <c r="R559" s="212">
        <f t="shared" si="2"/>
        <v>0</v>
      </c>
      <c r="S559" s="211"/>
      <c r="T559" s="211"/>
      <c r="U559" s="355"/>
      <c r="V559" s="211">
        <v>0</v>
      </c>
      <c r="W559" s="356"/>
      <c r="X559" s="214" t="s">
        <v>3564</v>
      </c>
      <c r="Y559" s="214" t="s">
        <v>3564</v>
      </c>
      <c r="Z559" s="214"/>
      <c r="AA559" s="215">
        <f>IFERROR(VLOOKUP(J559,Аркуш4!H:M,6,FALSE),0)</f>
        <v>6</v>
      </c>
      <c r="AB559" s="215" t="str">
        <f t="shared" si="37"/>
        <v/>
      </c>
      <c r="AC559" s="215"/>
      <c r="AD559" s="214"/>
      <c r="AE559" s="210">
        <f t="shared" si="4"/>
        <v>0</v>
      </c>
      <c r="AF559" s="324"/>
      <c r="AG559" s="325"/>
      <c r="AH559" s="304" t="e">
        <v>#DIV/0!</v>
      </c>
      <c r="AI559" s="348"/>
      <c r="AJ559" s="306">
        <f t="shared" si="7"/>
        <v>0</v>
      </c>
      <c r="AK559" s="215">
        <f>IFERROR(VLOOKUP(J559,Аркуш4!O:Q,2,FALSE),0)</f>
        <v>0</v>
      </c>
      <c r="AL559" s="215">
        <f>IFERROR(VLOOKUP(J559,Аркуш4!O:Q,3,FALSE),0)</f>
        <v>0</v>
      </c>
      <c r="AM559" s="349"/>
      <c r="AN559" s="349"/>
      <c r="AO559" s="350"/>
      <c r="AP559" s="351"/>
      <c r="AQ559" s="352"/>
      <c r="AR559" s="215">
        <f>IFERROR(VLOOKUP(J559,Аркуш4!H:M,3,FALSE),0)</f>
        <v>0</v>
      </c>
      <c r="AS559" s="215">
        <f>IFERROR(VLOOKUP(J559,Аркуш4!H:M,4,FALSE),0)</f>
        <v>0</v>
      </c>
      <c r="AT559" s="215">
        <f>IFERROR(VLOOKUP(J559,Аркуш4!H:M,5,FALSE),0)</f>
        <v>0</v>
      </c>
      <c r="AU559" s="215">
        <f t="shared" si="33"/>
        <v>0</v>
      </c>
      <c r="AV559" s="357">
        <f t="shared" si="9"/>
        <v>0</v>
      </c>
    </row>
    <row r="560" spans="1:48" ht="46.5" customHeight="1" outlineLevel="1" x14ac:dyDescent="0.2">
      <c r="A560" s="207"/>
      <c r="B560" s="208" t="s">
        <v>3117</v>
      </c>
      <c r="C560" s="211"/>
      <c r="D560" s="209">
        <f>VLOOKUP(J560,Аркуш4!Y:Z,2,FALSE)</f>
        <v>60</v>
      </c>
      <c r="E560" s="210">
        <f t="shared" si="0"/>
        <v>7.1999999999999995E-2</v>
      </c>
      <c r="F560" s="211"/>
      <c r="G560" s="211"/>
      <c r="H560" s="211" t="s">
        <v>2546</v>
      </c>
      <c r="I560" s="211" t="s">
        <v>2832</v>
      </c>
      <c r="J560" s="213">
        <v>168217</v>
      </c>
      <c r="K560" s="213">
        <v>112</v>
      </c>
      <c r="L560" s="213">
        <v>84</v>
      </c>
      <c r="M560" s="213">
        <v>59065</v>
      </c>
      <c r="N560" s="211"/>
      <c r="O560" s="211" t="s">
        <v>3433</v>
      </c>
      <c r="P560" s="211"/>
      <c r="Q560" s="354">
        <f t="shared" si="1"/>
        <v>0</v>
      </c>
      <c r="R560" s="212">
        <f t="shared" si="2"/>
        <v>0</v>
      </c>
      <c r="S560" s="211"/>
      <c r="T560" s="211"/>
      <c r="U560" s="355"/>
      <c r="V560" s="211">
        <v>4</v>
      </c>
      <c r="W560" s="356"/>
      <c r="X560" s="214" t="s">
        <v>3564</v>
      </c>
      <c r="Y560" s="214" t="s">
        <v>3564</v>
      </c>
      <c r="Z560" s="214"/>
      <c r="AA560" s="215">
        <f>IFERROR(VLOOKUP(J560,Аркуш4!H:M,6,FALSE),0)</f>
        <v>19</v>
      </c>
      <c r="AB560" s="215" t="str">
        <f t="shared" si="37"/>
        <v/>
      </c>
      <c r="AC560" s="215">
        <v>1.1999999999999999E-3</v>
      </c>
      <c r="AD560" s="214"/>
      <c r="AE560" s="210">
        <f t="shared" si="4"/>
        <v>7.1999999999999995E-2</v>
      </c>
      <c r="AF560" s="324"/>
      <c r="AG560" s="325"/>
      <c r="AH560" s="304" t="e">
        <v>#DIV/0!</v>
      </c>
      <c r="AI560" s="348"/>
      <c r="AJ560" s="306">
        <f t="shared" si="7"/>
        <v>0</v>
      </c>
      <c r="AK560" s="215">
        <f>IFERROR(VLOOKUP(J560,Аркуш4!O:Q,2,FALSE),0)</f>
        <v>4</v>
      </c>
      <c r="AL560" s="215">
        <f>IFERROR(VLOOKUP(J560,Аркуш4!O:Q,3,FALSE),0)</f>
        <v>0</v>
      </c>
      <c r="AM560" s="349"/>
      <c r="AN560" s="349"/>
      <c r="AO560" s="350"/>
      <c r="AP560" s="351"/>
      <c r="AQ560" s="352"/>
      <c r="AR560" s="215">
        <f>IFERROR(VLOOKUP(J560,Аркуш4!H:M,3,FALSE),0)</f>
        <v>3</v>
      </c>
      <c r="AS560" s="215">
        <f>IFERROR(VLOOKUP(J560,Аркуш4!H:M,4,FALSE),0)</f>
        <v>1</v>
      </c>
      <c r="AT560" s="215">
        <f>IFERROR(VLOOKUP(J560,Аркуш4!H:M,5,FALSE),0)</f>
        <v>4</v>
      </c>
      <c r="AU560" s="215">
        <f t="shared" si="33"/>
        <v>1.44E-2</v>
      </c>
      <c r="AV560" s="357">
        <f t="shared" si="9"/>
        <v>2.2799999999999997E-2</v>
      </c>
    </row>
    <row r="561" spans="1:48" ht="46.5" customHeight="1" outlineLevel="1" x14ac:dyDescent="0.2">
      <c r="A561" s="207"/>
      <c r="B561" s="208" t="s">
        <v>3118</v>
      </c>
      <c r="C561" s="211"/>
      <c r="D561" s="209">
        <f>VLOOKUP(J561,Аркуш4!Y:Z,2,FALSE)</f>
        <v>4</v>
      </c>
      <c r="E561" s="210">
        <f t="shared" si="0"/>
        <v>8.3519999999999997E-2</v>
      </c>
      <c r="F561" s="211"/>
      <c r="G561" s="211"/>
      <c r="H561" s="211" t="s">
        <v>2546</v>
      </c>
      <c r="I561" s="211" t="s">
        <v>3119</v>
      </c>
      <c r="J561" s="213">
        <v>168224</v>
      </c>
      <c r="K561" s="213">
        <v>72</v>
      </c>
      <c r="L561" s="213">
        <v>334</v>
      </c>
      <c r="M561" s="213">
        <v>10797</v>
      </c>
      <c r="N561" s="211"/>
      <c r="O561" s="211" t="s">
        <v>3433</v>
      </c>
      <c r="P561" s="211"/>
      <c r="Q561" s="354">
        <f t="shared" si="1"/>
        <v>0</v>
      </c>
      <c r="R561" s="212">
        <f t="shared" si="2"/>
        <v>0</v>
      </c>
      <c r="S561" s="211"/>
      <c r="T561" s="211"/>
      <c r="U561" s="355"/>
      <c r="V561" s="211">
        <v>0</v>
      </c>
      <c r="W561" s="356"/>
      <c r="X561" s="214" t="s">
        <v>3564</v>
      </c>
      <c r="Y561" s="214" t="s">
        <v>3564</v>
      </c>
      <c r="Z561" s="214"/>
      <c r="AA561" s="215">
        <f>IFERROR(VLOOKUP(J561,Аркуш4!H:M,6,FALSE),0)</f>
        <v>0</v>
      </c>
      <c r="AB561" s="215" t="str">
        <f t="shared" si="37"/>
        <v/>
      </c>
      <c r="AC561" s="215">
        <v>2.0879999999999999E-2</v>
      </c>
      <c r="AD561" s="214"/>
      <c r="AE561" s="210">
        <f t="shared" si="4"/>
        <v>8.3519999999999997E-2</v>
      </c>
      <c r="AF561" s="324"/>
      <c r="AG561" s="325"/>
      <c r="AH561" s="304" t="e">
        <v>#DIV/0!</v>
      </c>
      <c r="AI561" s="348"/>
      <c r="AJ561" s="306">
        <f t="shared" si="7"/>
        <v>0</v>
      </c>
      <c r="AK561" s="215">
        <f>IFERROR(VLOOKUP(J561,Аркуш4!O:Q,2,FALSE),0)</f>
        <v>0</v>
      </c>
      <c r="AL561" s="215">
        <f>IFERROR(VLOOKUP(J561,Аркуш4!O:Q,3,FALSE),0)</f>
        <v>0</v>
      </c>
      <c r="AM561" s="349"/>
      <c r="AN561" s="349"/>
      <c r="AO561" s="350"/>
      <c r="AP561" s="351"/>
      <c r="AQ561" s="352"/>
      <c r="AR561" s="215">
        <f>IFERROR(VLOOKUP(J561,Аркуш4!H:M,3,FALSE),0)</f>
        <v>2</v>
      </c>
      <c r="AS561" s="215">
        <f>IFERROR(VLOOKUP(J561,Аркуш4!H:M,4,FALSE),0)</f>
        <v>2</v>
      </c>
      <c r="AT561" s="215">
        <f>IFERROR(VLOOKUP(J561,Аркуш4!H:M,5,FALSE),0)</f>
        <v>1</v>
      </c>
      <c r="AU561" s="215">
        <f t="shared" si="33"/>
        <v>0.10439999999999999</v>
      </c>
      <c r="AV561" s="357">
        <f t="shared" si="9"/>
        <v>0</v>
      </c>
    </row>
    <row r="562" spans="1:48" ht="46.5" customHeight="1" outlineLevel="1" x14ac:dyDescent="0.2">
      <c r="A562" s="207"/>
      <c r="B562" s="208" t="s">
        <v>3120</v>
      </c>
      <c r="C562" s="211"/>
      <c r="D562" s="209">
        <f>VLOOKUP(J562,Аркуш4!Y:Z,2,FALSE)</f>
        <v>10</v>
      </c>
      <c r="E562" s="210">
        <f t="shared" si="0"/>
        <v>0.15225</v>
      </c>
      <c r="F562" s="211" t="s">
        <v>2624</v>
      </c>
      <c r="G562" s="211"/>
      <c r="H562" s="211" t="s">
        <v>2538</v>
      </c>
      <c r="I562" s="211" t="s">
        <v>3121</v>
      </c>
      <c r="J562" s="213">
        <v>168228</v>
      </c>
      <c r="K562" s="213">
        <v>118</v>
      </c>
      <c r="L562" s="213">
        <v>355</v>
      </c>
      <c r="M562" s="213">
        <v>11010</v>
      </c>
      <c r="N562" s="211"/>
      <c r="O562" s="211" t="s">
        <v>3433</v>
      </c>
      <c r="P562" s="211" t="s">
        <v>2774</v>
      </c>
      <c r="Q562" s="354">
        <f t="shared" si="1"/>
        <v>0</v>
      </c>
      <c r="R562" s="212">
        <f t="shared" si="2"/>
        <v>0</v>
      </c>
      <c r="S562" s="211"/>
      <c r="T562" s="211"/>
      <c r="U562" s="355"/>
      <c r="V562" s="211">
        <v>4</v>
      </c>
      <c r="W562" s="356"/>
      <c r="X562" s="214" t="s">
        <v>3564</v>
      </c>
      <c r="Y562" s="214" t="s">
        <v>3564</v>
      </c>
      <c r="Z562" s="214"/>
      <c r="AA562" s="215">
        <f>IFERROR(VLOOKUP(J562,Аркуш4!H:M,6,FALSE),0)</f>
        <v>93</v>
      </c>
      <c r="AB562" s="215" t="str">
        <f t="shared" si="37"/>
        <v/>
      </c>
      <c r="AC562" s="215">
        <v>1.5225000000000001E-2</v>
      </c>
      <c r="AD562" s="214"/>
      <c r="AE562" s="210">
        <f t="shared" si="4"/>
        <v>0.15225</v>
      </c>
      <c r="AF562" s="324"/>
      <c r="AG562" s="325"/>
      <c r="AH562" s="304" t="e">
        <v>#DIV/0!</v>
      </c>
      <c r="AI562" s="348"/>
      <c r="AJ562" s="306">
        <f t="shared" si="7"/>
        <v>0</v>
      </c>
      <c r="AK562" s="215">
        <f>IFERROR(VLOOKUP(J562,Аркуш4!O:Q,2,FALSE),0)</f>
        <v>3</v>
      </c>
      <c r="AL562" s="215">
        <f>IFERROR(VLOOKUP(J562,Аркуш4!O:Q,3,FALSE),0)</f>
        <v>1</v>
      </c>
      <c r="AM562" s="349"/>
      <c r="AN562" s="349"/>
      <c r="AO562" s="350"/>
      <c r="AP562" s="351"/>
      <c r="AQ562" s="352"/>
      <c r="AR562" s="215">
        <f>IFERROR(VLOOKUP(J562,Аркуш4!H:M,3,FALSE),0)</f>
        <v>11</v>
      </c>
      <c r="AS562" s="215">
        <f>IFERROR(VLOOKUP(J562,Аркуш4!H:M,4,FALSE),0)</f>
        <v>10</v>
      </c>
      <c r="AT562" s="215">
        <f>IFERROR(VLOOKUP(J562,Аркуш4!H:M,5,FALSE),0)</f>
        <v>60</v>
      </c>
      <c r="AU562" s="215">
        <f t="shared" si="33"/>
        <v>1.2789000000000001</v>
      </c>
      <c r="AV562" s="357">
        <f t="shared" si="9"/>
        <v>1.4159250000000001</v>
      </c>
    </row>
    <row r="563" spans="1:48" ht="46.5" customHeight="1" outlineLevel="1" x14ac:dyDescent="0.2">
      <c r="A563" s="207"/>
      <c r="B563" s="208" t="s">
        <v>3122</v>
      </c>
      <c r="C563" s="211"/>
      <c r="D563" s="209">
        <f>VLOOKUP(J563,Аркуш4!Y:Z,2,FALSE)</f>
        <v>41</v>
      </c>
      <c r="E563" s="210">
        <f t="shared" si="0"/>
        <v>15.344455</v>
      </c>
      <c r="F563" s="211"/>
      <c r="G563" s="211"/>
      <c r="H563" s="211" t="s">
        <v>2538</v>
      </c>
      <c r="I563" s="211" t="s">
        <v>3123</v>
      </c>
      <c r="J563" s="213">
        <v>168467</v>
      </c>
      <c r="K563" s="213">
        <v>19</v>
      </c>
      <c r="L563" s="353">
        <v>2814</v>
      </c>
      <c r="M563" s="216">
        <v>56456</v>
      </c>
      <c r="N563" s="211"/>
      <c r="O563" s="211" t="s">
        <v>3433</v>
      </c>
      <c r="P563" s="211"/>
      <c r="Q563" s="354">
        <f t="shared" si="1"/>
        <v>0</v>
      </c>
      <c r="R563" s="212">
        <f t="shared" si="2"/>
        <v>0</v>
      </c>
      <c r="S563" s="211"/>
      <c r="T563" s="211"/>
      <c r="U563" s="355"/>
      <c r="V563" s="211">
        <v>3</v>
      </c>
      <c r="W563" s="356"/>
      <c r="X563" s="214" t="s">
        <v>3564</v>
      </c>
      <c r="Y563" s="214" t="s">
        <v>3564</v>
      </c>
      <c r="Z563" s="214"/>
      <c r="AA563" s="215">
        <f>IFERROR(VLOOKUP(J563,Аркуш4!H:M,6,FALSE),0)</f>
        <v>15</v>
      </c>
      <c r="AB563" s="215" t="str">
        <f t="shared" si="37"/>
        <v/>
      </c>
      <c r="AC563" s="215">
        <v>0.374255</v>
      </c>
      <c r="AD563" s="214"/>
      <c r="AE563" s="210">
        <f t="shared" si="4"/>
        <v>15.344455</v>
      </c>
      <c r="AF563" s="324"/>
      <c r="AG563" s="325"/>
      <c r="AH563" s="304" t="e">
        <v>#DIV/0!</v>
      </c>
      <c r="AI563" s="348"/>
      <c r="AJ563" s="306">
        <f t="shared" si="7"/>
        <v>0</v>
      </c>
      <c r="AK563" s="215">
        <f>IFERROR(VLOOKUP(J563,Аркуш4!O:Q,2,FALSE),0)</f>
        <v>2</v>
      </c>
      <c r="AL563" s="215">
        <f>IFERROR(VLOOKUP(J563,Аркуш4!O:Q,3,FALSE),0)</f>
        <v>1</v>
      </c>
      <c r="AM563" s="349"/>
      <c r="AN563" s="349"/>
      <c r="AO563" s="350"/>
      <c r="AP563" s="351"/>
      <c r="AQ563" s="352"/>
      <c r="AR563" s="215">
        <f>IFERROR(VLOOKUP(J563,Аркуш4!H:M,3,FALSE),0)</f>
        <v>6</v>
      </c>
      <c r="AS563" s="215">
        <f>IFERROR(VLOOKUP(J563,Аркуш4!H:M,4,FALSE),0)</f>
        <v>3</v>
      </c>
      <c r="AT563" s="215">
        <f>IFERROR(VLOOKUP(J563,Аркуш4!H:M,5,FALSE),0)</f>
        <v>6</v>
      </c>
      <c r="AU563" s="215">
        <f t="shared" si="33"/>
        <v>6.3623349999999999</v>
      </c>
      <c r="AV563" s="357">
        <f t="shared" si="9"/>
        <v>5.6138250000000003</v>
      </c>
    </row>
    <row r="564" spans="1:48" ht="46.5" customHeight="1" outlineLevel="1" x14ac:dyDescent="0.2">
      <c r="A564" s="207"/>
      <c r="B564" s="208" t="s">
        <v>3124</v>
      </c>
      <c r="C564" s="211"/>
      <c r="D564" s="209">
        <f>VLOOKUP(J564,Аркуш4!Y:Z,2,FALSE)</f>
        <v>3</v>
      </c>
      <c r="E564" s="210">
        <f t="shared" si="0"/>
        <v>1.5988927500000001</v>
      </c>
      <c r="F564" s="211"/>
      <c r="G564" s="211"/>
      <c r="H564" s="211" t="s">
        <v>2538</v>
      </c>
      <c r="I564" s="211" t="s">
        <v>2602</v>
      </c>
      <c r="J564" s="213">
        <v>168468</v>
      </c>
      <c r="K564" s="213">
        <v>26</v>
      </c>
      <c r="L564" s="353">
        <v>4916</v>
      </c>
      <c r="M564" s="216">
        <v>56457</v>
      </c>
      <c r="N564" s="211"/>
      <c r="O564" s="211" t="s">
        <v>3433</v>
      </c>
      <c r="P564" s="211"/>
      <c r="Q564" s="354">
        <f t="shared" si="1"/>
        <v>0</v>
      </c>
      <c r="R564" s="212">
        <f t="shared" si="2"/>
        <v>0</v>
      </c>
      <c r="S564" s="211"/>
      <c r="T564" s="211"/>
      <c r="U564" s="355"/>
      <c r="V564" s="211">
        <v>1</v>
      </c>
      <c r="W564" s="356"/>
      <c r="X564" s="214" t="s">
        <v>3564</v>
      </c>
      <c r="Y564" s="214" t="s">
        <v>3564</v>
      </c>
      <c r="Z564" s="214"/>
      <c r="AA564" s="215">
        <f>IFERROR(VLOOKUP(J564,Аркуш4!H:M,6,FALSE),0)</f>
        <v>2</v>
      </c>
      <c r="AB564" s="215" t="str">
        <f t="shared" si="37"/>
        <v/>
      </c>
      <c r="AC564" s="215">
        <v>0.53296425000000003</v>
      </c>
      <c r="AD564" s="214"/>
      <c r="AE564" s="210">
        <f t="shared" si="4"/>
        <v>1.5988927500000001</v>
      </c>
      <c r="AF564" s="324"/>
      <c r="AG564" s="325"/>
      <c r="AH564" s="304" t="e">
        <v>#DIV/0!</v>
      </c>
      <c r="AI564" s="348"/>
      <c r="AJ564" s="306">
        <f t="shared" si="7"/>
        <v>0</v>
      </c>
      <c r="AK564" s="215">
        <f>IFERROR(VLOOKUP(J564,Аркуш4!O:Q,2,FALSE),0)</f>
        <v>0</v>
      </c>
      <c r="AL564" s="215">
        <f>IFERROR(VLOOKUP(J564,Аркуш4!O:Q,3,FALSE),0)</f>
        <v>1</v>
      </c>
      <c r="AM564" s="349"/>
      <c r="AN564" s="349"/>
      <c r="AO564" s="350"/>
      <c r="AP564" s="351"/>
      <c r="AQ564" s="352"/>
      <c r="AR564" s="215">
        <f>IFERROR(VLOOKUP(J564,Аркуш4!H:M,3,FALSE),0)</f>
        <v>0</v>
      </c>
      <c r="AS564" s="215">
        <f>IFERROR(VLOOKUP(J564,Аркуш4!H:M,4,FALSE),0)</f>
        <v>0</v>
      </c>
      <c r="AT564" s="215">
        <f>IFERROR(VLOOKUP(J564,Аркуш4!H:M,5,FALSE),0)</f>
        <v>2</v>
      </c>
      <c r="AU564" s="215">
        <f t="shared" si="33"/>
        <v>1.0659285000000001</v>
      </c>
      <c r="AV564" s="357">
        <f t="shared" si="9"/>
        <v>1.0659285000000001</v>
      </c>
    </row>
    <row r="565" spans="1:48" ht="46.5" customHeight="1" outlineLevel="1" x14ac:dyDescent="0.2">
      <c r="A565" s="207"/>
      <c r="B565" s="208" t="s">
        <v>3125</v>
      </c>
      <c r="C565" s="211"/>
      <c r="D565" s="209">
        <f>VLOOKUP(J565,Аркуш4!Y:Z,2,FALSE)</f>
        <v>85</v>
      </c>
      <c r="E565" s="210">
        <f t="shared" si="0"/>
        <v>0.25614750000000003</v>
      </c>
      <c r="F565" s="211"/>
      <c r="G565" s="211"/>
      <c r="H565" s="211" t="s">
        <v>2538</v>
      </c>
      <c r="I565" s="211"/>
      <c r="J565" s="213">
        <v>168486</v>
      </c>
      <c r="K565" s="213">
        <v>75</v>
      </c>
      <c r="L565" s="213">
        <v>106</v>
      </c>
      <c r="M565" s="213">
        <v>56587</v>
      </c>
      <c r="N565" s="211"/>
      <c r="O565" s="211" t="s">
        <v>3433</v>
      </c>
      <c r="P565" s="211"/>
      <c r="Q565" s="354">
        <f t="shared" si="1"/>
        <v>0</v>
      </c>
      <c r="R565" s="212">
        <f t="shared" si="2"/>
        <v>0</v>
      </c>
      <c r="S565" s="211"/>
      <c r="T565" s="211"/>
      <c r="U565" s="355"/>
      <c r="V565" s="211">
        <v>0</v>
      </c>
      <c r="W565" s="356"/>
      <c r="X565" s="214" t="s">
        <v>3564</v>
      </c>
      <c r="Y565" s="214" t="s">
        <v>3564</v>
      </c>
      <c r="Z565" s="214"/>
      <c r="AA565" s="215">
        <f>IFERROR(VLOOKUP(J565,Аркуш4!H:M,6,FALSE),0)</f>
        <v>0</v>
      </c>
      <c r="AB565" s="215" t="str">
        <f t="shared" si="37"/>
        <v/>
      </c>
      <c r="AC565" s="215">
        <v>3.0135000000000001E-3</v>
      </c>
      <c r="AD565" s="214"/>
      <c r="AE565" s="210">
        <f t="shared" si="4"/>
        <v>0.25614750000000003</v>
      </c>
      <c r="AF565" s="324"/>
      <c r="AG565" s="325"/>
      <c r="AH565" s="304" t="e">
        <v>#DIV/0!</v>
      </c>
      <c r="AI565" s="348"/>
      <c r="AJ565" s="306">
        <f t="shared" si="7"/>
        <v>0</v>
      </c>
      <c r="AK565" s="215">
        <f>IFERROR(VLOOKUP(J565,Аркуш4!O:Q,2,FALSE),0)</f>
        <v>0</v>
      </c>
      <c r="AL565" s="215">
        <f>IFERROR(VLOOKUP(J565,Аркуш4!O:Q,3,FALSE),0)</f>
        <v>0</v>
      </c>
      <c r="AM565" s="349"/>
      <c r="AN565" s="349"/>
      <c r="AO565" s="350"/>
      <c r="AP565" s="351"/>
      <c r="AQ565" s="352"/>
      <c r="AR565" s="215">
        <f>IFERROR(VLOOKUP(J565,Аркуш4!H:M,3,FALSE),0)</f>
        <v>0</v>
      </c>
      <c r="AS565" s="215">
        <f>IFERROR(VLOOKUP(J565,Аркуш4!H:M,4,FALSE),0)</f>
        <v>0</v>
      </c>
      <c r="AT565" s="215">
        <f>IFERROR(VLOOKUP(J565,Аркуш4!H:M,5,FALSE),0)</f>
        <v>0</v>
      </c>
      <c r="AU565" s="215">
        <f t="shared" si="33"/>
        <v>0</v>
      </c>
      <c r="AV565" s="357">
        <f t="shared" si="9"/>
        <v>0</v>
      </c>
    </row>
    <row r="566" spans="1:48" ht="46.5" customHeight="1" outlineLevel="1" x14ac:dyDescent="0.2">
      <c r="A566" s="207"/>
      <c r="B566" s="208" t="s">
        <v>3126</v>
      </c>
      <c r="C566" s="211"/>
      <c r="D566" s="209">
        <f>VLOOKUP(J566,Аркуш4!Y:Z,2,FALSE)</f>
        <v>155</v>
      </c>
      <c r="E566" s="210">
        <f t="shared" si="0"/>
        <v>7.3984103999999995</v>
      </c>
      <c r="F566" s="211"/>
      <c r="G566" s="211"/>
      <c r="H566" s="211" t="s">
        <v>2538</v>
      </c>
      <c r="I566" s="211" t="s">
        <v>2573</v>
      </c>
      <c r="J566" s="213">
        <v>168490</v>
      </c>
      <c r="K566" s="213">
        <v>17</v>
      </c>
      <c r="L566" s="213">
        <v>469</v>
      </c>
      <c r="M566" s="213">
        <v>28143</v>
      </c>
      <c r="N566" s="211"/>
      <c r="O566" s="211" t="s">
        <v>3433</v>
      </c>
      <c r="P566" s="211"/>
      <c r="Q566" s="354">
        <f t="shared" si="1"/>
        <v>0</v>
      </c>
      <c r="R566" s="212">
        <f t="shared" si="2"/>
        <v>0</v>
      </c>
      <c r="S566" s="211"/>
      <c r="T566" s="211"/>
      <c r="U566" s="355"/>
      <c r="V566" s="211">
        <v>2</v>
      </c>
      <c r="W566" s="356"/>
      <c r="X566" s="214" t="s">
        <v>3564</v>
      </c>
      <c r="Y566" s="214" t="s">
        <v>3564</v>
      </c>
      <c r="Z566" s="214"/>
      <c r="AA566" s="215">
        <f>IFERROR(VLOOKUP(J566,Аркуш4!H:M,6,FALSE),0)</f>
        <v>17</v>
      </c>
      <c r="AB566" s="215" t="str">
        <f t="shared" si="37"/>
        <v/>
      </c>
      <c r="AC566" s="215">
        <v>4.7731679999999999E-2</v>
      </c>
      <c r="AD566" s="214"/>
      <c r="AE566" s="210">
        <f t="shared" si="4"/>
        <v>7.3984103999999995</v>
      </c>
      <c r="AF566" s="324"/>
      <c r="AG566" s="325"/>
      <c r="AH566" s="304" t="e">
        <v>#DIV/0!</v>
      </c>
      <c r="AI566" s="348"/>
      <c r="AJ566" s="306">
        <f t="shared" si="7"/>
        <v>0</v>
      </c>
      <c r="AK566" s="215">
        <f>IFERROR(VLOOKUP(J566,Аркуш4!O:Q,2,FALSE),0)</f>
        <v>1</v>
      </c>
      <c r="AL566" s="215">
        <f>IFERROR(VLOOKUP(J566,Аркуш4!O:Q,3,FALSE),0)</f>
        <v>1</v>
      </c>
      <c r="AM566" s="349"/>
      <c r="AN566" s="349"/>
      <c r="AO566" s="350"/>
      <c r="AP566" s="351"/>
      <c r="AQ566" s="352"/>
      <c r="AR566" s="215">
        <f>IFERROR(VLOOKUP(J566,Аркуш4!H:M,3,FALSE),0)</f>
        <v>2</v>
      </c>
      <c r="AS566" s="215">
        <f>IFERROR(VLOOKUP(J566,Аркуш4!H:M,4,FALSE),0)</f>
        <v>2</v>
      </c>
      <c r="AT566" s="215">
        <f>IFERROR(VLOOKUP(J566,Аркуш4!H:M,5,FALSE),0)</f>
        <v>11</v>
      </c>
      <c r="AU566" s="215">
        <f t="shared" si="33"/>
        <v>0.76370687999999998</v>
      </c>
      <c r="AV566" s="357">
        <f t="shared" si="9"/>
        <v>0.81143856000000003</v>
      </c>
    </row>
    <row r="567" spans="1:48" ht="46.5" customHeight="1" outlineLevel="1" x14ac:dyDescent="0.2">
      <c r="A567" s="207"/>
      <c r="B567" s="208" t="s">
        <v>3127</v>
      </c>
      <c r="C567" s="211"/>
      <c r="D567" s="209">
        <f>VLOOKUP(J567,Аркуш4!Y:Z,2,FALSE)</f>
        <v>10</v>
      </c>
      <c r="E567" s="210">
        <f t="shared" si="0"/>
        <v>1.0854650000000001</v>
      </c>
      <c r="F567" s="211"/>
      <c r="G567" s="211"/>
      <c r="H567" s="211" t="s">
        <v>2546</v>
      </c>
      <c r="I567" s="211" t="s">
        <v>2573</v>
      </c>
      <c r="J567" s="213">
        <v>168491</v>
      </c>
      <c r="K567" s="213">
        <v>31</v>
      </c>
      <c r="L567" s="353">
        <v>1469</v>
      </c>
      <c r="M567" s="213">
        <v>28158</v>
      </c>
      <c r="N567" s="211"/>
      <c r="O567" s="211" t="s">
        <v>3433</v>
      </c>
      <c r="P567" s="211"/>
      <c r="Q567" s="354">
        <f t="shared" si="1"/>
        <v>0</v>
      </c>
      <c r="R567" s="212">
        <f t="shared" si="2"/>
        <v>0</v>
      </c>
      <c r="S567" s="211"/>
      <c r="T567" s="211"/>
      <c r="U567" s="355"/>
      <c r="V567" s="211">
        <v>0</v>
      </c>
      <c r="W567" s="356"/>
      <c r="X567" s="214" t="s">
        <v>3564</v>
      </c>
      <c r="Y567" s="214" t="s">
        <v>3564</v>
      </c>
      <c r="Z567" s="214"/>
      <c r="AA567" s="215">
        <f>IFERROR(VLOOKUP(J567,Аркуш4!H:M,6,FALSE),0)</f>
        <v>1</v>
      </c>
      <c r="AB567" s="215" t="str">
        <f t="shared" si="37"/>
        <v/>
      </c>
      <c r="AC567" s="215">
        <v>0.1085465</v>
      </c>
      <c r="AD567" s="214"/>
      <c r="AE567" s="210">
        <f t="shared" si="4"/>
        <v>1.0854650000000001</v>
      </c>
      <c r="AF567" s="324"/>
      <c r="AG567" s="325"/>
      <c r="AH567" s="304" t="e">
        <v>#DIV/0!</v>
      </c>
      <c r="AI567" s="348"/>
      <c r="AJ567" s="306">
        <f t="shared" si="7"/>
        <v>0</v>
      </c>
      <c r="AK567" s="215">
        <f>IFERROR(VLOOKUP(J567,Аркуш4!O:Q,2,FALSE),0)</f>
        <v>0</v>
      </c>
      <c r="AL567" s="215">
        <f>IFERROR(VLOOKUP(J567,Аркуш4!O:Q,3,FALSE),0)</f>
        <v>0</v>
      </c>
      <c r="AM567" s="349"/>
      <c r="AN567" s="349"/>
      <c r="AO567" s="350"/>
      <c r="AP567" s="351"/>
      <c r="AQ567" s="352"/>
      <c r="AR567" s="215">
        <f>IFERROR(VLOOKUP(J567,Аркуш4!H:M,3,FALSE),0)</f>
        <v>0</v>
      </c>
      <c r="AS567" s="215">
        <f>IFERROR(VLOOKUP(J567,Аркуш4!H:M,4,FALSE),0)</f>
        <v>0</v>
      </c>
      <c r="AT567" s="215">
        <f>IFERROR(VLOOKUP(J567,Аркуш4!H:M,5,FALSE),0)</f>
        <v>1</v>
      </c>
      <c r="AU567" s="215">
        <f t="shared" si="33"/>
        <v>0.1085465</v>
      </c>
      <c r="AV567" s="357">
        <f t="shared" si="9"/>
        <v>0.1085465</v>
      </c>
    </row>
    <row r="568" spans="1:48" ht="46.5" customHeight="1" outlineLevel="1" x14ac:dyDescent="0.2">
      <c r="A568" s="207"/>
      <c r="B568" s="208" t="s">
        <v>3128</v>
      </c>
      <c r="C568" s="211"/>
      <c r="D568" s="209">
        <f>VLOOKUP(J568,Аркуш4!Y:Z,2,FALSE)</f>
        <v>8</v>
      </c>
      <c r="E568" s="210">
        <f t="shared" si="0"/>
        <v>1.155E-2</v>
      </c>
      <c r="F568" s="211"/>
      <c r="G568" s="211"/>
      <c r="H568" s="211" t="s">
        <v>2546</v>
      </c>
      <c r="I568" s="211" t="s">
        <v>2587</v>
      </c>
      <c r="J568" s="213">
        <v>168493</v>
      </c>
      <c r="K568" s="213">
        <v>280</v>
      </c>
      <c r="L568" s="213">
        <v>102</v>
      </c>
      <c r="M568" s="213">
        <v>57107</v>
      </c>
      <c r="N568" s="211"/>
      <c r="O568" s="211" t="s">
        <v>3433</v>
      </c>
      <c r="P568" s="211"/>
      <c r="Q568" s="354">
        <f t="shared" si="1"/>
        <v>0</v>
      </c>
      <c r="R568" s="212">
        <f t="shared" si="2"/>
        <v>0</v>
      </c>
      <c r="S568" s="211"/>
      <c r="T568" s="211"/>
      <c r="U568" s="355"/>
      <c r="V568" s="211">
        <v>3</v>
      </c>
      <c r="W568" s="356"/>
      <c r="X568" s="214" t="s">
        <v>3564</v>
      </c>
      <c r="Y568" s="214" t="s">
        <v>3564</v>
      </c>
      <c r="Z568" s="214"/>
      <c r="AA568" s="215">
        <f>IFERROR(VLOOKUP(J568,Аркуш4!H:M,6,FALSE),0)</f>
        <v>4</v>
      </c>
      <c r="AB568" s="215" t="str">
        <f t="shared" si="37"/>
        <v/>
      </c>
      <c r="AC568" s="215">
        <v>1.4437499999999999E-3</v>
      </c>
      <c r="AD568" s="214"/>
      <c r="AE568" s="210">
        <f t="shared" si="4"/>
        <v>1.155E-2</v>
      </c>
      <c r="AF568" s="324"/>
      <c r="AG568" s="325"/>
      <c r="AH568" s="304" t="e">
        <v>#DIV/0!</v>
      </c>
      <c r="AI568" s="348"/>
      <c r="AJ568" s="306">
        <f t="shared" si="7"/>
        <v>0</v>
      </c>
      <c r="AK568" s="215">
        <f>IFERROR(VLOOKUP(J568,Аркуш4!O:Q,2,FALSE),0)</f>
        <v>2</v>
      </c>
      <c r="AL568" s="215">
        <f>IFERROR(VLOOKUP(J568,Аркуш4!O:Q,3,FALSE),0)</f>
        <v>1</v>
      </c>
      <c r="AM568" s="349"/>
      <c r="AN568" s="349"/>
      <c r="AO568" s="350"/>
      <c r="AP568" s="351"/>
      <c r="AQ568" s="352"/>
      <c r="AR568" s="215">
        <f>IFERROR(VLOOKUP(J568,Аркуш4!H:M,3,FALSE),0)</f>
        <v>0</v>
      </c>
      <c r="AS568" s="215">
        <f>IFERROR(VLOOKUP(J568,Аркуш4!H:M,4,FALSE),0)</f>
        <v>0</v>
      </c>
      <c r="AT568" s="215">
        <f>IFERROR(VLOOKUP(J568,Аркуш4!H:M,5,FALSE),0)</f>
        <v>1</v>
      </c>
      <c r="AU568" s="215">
        <f t="shared" si="33"/>
        <v>4.33125E-3</v>
      </c>
      <c r="AV568" s="357">
        <f t="shared" si="9"/>
        <v>5.7749999999999998E-3</v>
      </c>
    </row>
    <row r="569" spans="1:48" ht="46.5" customHeight="1" outlineLevel="1" x14ac:dyDescent="0.2">
      <c r="A569" s="207"/>
      <c r="B569" s="208" t="s">
        <v>3129</v>
      </c>
      <c r="C569" s="211"/>
      <c r="D569" s="209">
        <f>VLOOKUP(J569,Аркуш4!Y:Z,2,FALSE)</f>
        <v>89</v>
      </c>
      <c r="E569" s="210">
        <f t="shared" si="0"/>
        <v>6.8885999999999994</v>
      </c>
      <c r="F569" s="211" t="s">
        <v>2624</v>
      </c>
      <c r="G569" s="211"/>
      <c r="H569" s="211" t="s">
        <v>2538</v>
      </c>
      <c r="I569" s="211" t="s">
        <v>3130</v>
      </c>
      <c r="J569" s="213">
        <v>168497</v>
      </c>
      <c r="K569" s="213">
        <v>23</v>
      </c>
      <c r="L569" s="213">
        <v>481</v>
      </c>
      <c r="M569" s="213">
        <v>28076</v>
      </c>
      <c r="N569" s="211"/>
      <c r="O569" s="211" t="s">
        <v>3433</v>
      </c>
      <c r="P569" s="211" t="s">
        <v>2548</v>
      </c>
      <c r="Q569" s="354">
        <f t="shared" si="1"/>
        <v>0</v>
      </c>
      <c r="R569" s="212">
        <f t="shared" si="2"/>
        <v>0</v>
      </c>
      <c r="S569" s="211"/>
      <c r="T569" s="211"/>
      <c r="U569" s="355"/>
      <c r="V569" s="211">
        <v>2</v>
      </c>
      <c r="W569" s="356"/>
      <c r="X569" s="214" t="s">
        <v>3564</v>
      </c>
      <c r="Y569" s="214" t="s">
        <v>3564</v>
      </c>
      <c r="Z569" s="214"/>
      <c r="AA569" s="215">
        <f>IFERROR(VLOOKUP(J569,Аркуш4!H:M,6,FALSE),0)</f>
        <v>23</v>
      </c>
      <c r="AB569" s="215" t="str">
        <f t="shared" si="37"/>
        <v/>
      </c>
      <c r="AC569" s="215">
        <v>7.7399999999999997E-2</v>
      </c>
      <c r="AD569" s="214"/>
      <c r="AE569" s="210">
        <f t="shared" si="4"/>
        <v>6.8885999999999994</v>
      </c>
      <c r="AF569" s="324"/>
      <c r="AG569" s="325"/>
      <c r="AH569" s="304" t="e">
        <v>#DIV/0!</v>
      </c>
      <c r="AI569" s="348"/>
      <c r="AJ569" s="306">
        <f t="shared" si="7"/>
        <v>0</v>
      </c>
      <c r="AK569" s="215">
        <f>IFERROR(VLOOKUP(J569,Аркуш4!O:Q,2,FALSE),0)</f>
        <v>2</v>
      </c>
      <c r="AL569" s="215">
        <f>IFERROR(VLOOKUP(J569,Аркуш4!O:Q,3,FALSE),0)</f>
        <v>0</v>
      </c>
      <c r="AM569" s="349"/>
      <c r="AN569" s="349"/>
      <c r="AO569" s="350"/>
      <c r="AP569" s="351"/>
      <c r="AQ569" s="352"/>
      <c r="AR569" s="215">
        <f>IFERROR(VLOOKUP(J569,Аркуш4!H:M,3,FALSE),0)</f>
        <v>3</v>
      </c>
      <c r="AS569" s="215">
        <f>IFERROR(VLOOKUP(J569,Аркуш4!H:M,4,FALSE),0)</f>
        <v>1</v>
      </c>
      <c r="AT569" s="215">
        <f>IFERROR(VLOOKUP(J569,Аркуш4!H:M,5,FALSE),0)</f>
        <v>10</v>
      </c>
      <c r="AU569" s="215">
        <f t="shared" si="33"/>
        <v>1.2383999999999999</v>
      </c>
      <c r="AV569" s="357">
        <f t="shared" si="9"/>
        <v>1.7802</v>
      </c>
    </row>
    <row r="570" spans="1:48" ht="46.5" customHeight="1" outlineLevel="1" x14ac:dyDescent="0.2">
      <c r="A570" s="207"/>
      <c r="B570" s="208" t="s">
        <v>3868</v>
      </c>
      <c r="C570" s="211"/>
      <c r="D570" s="209"/>
      <c r="E570" s="210">
        <f t="shared" si="0"/>
        <v>0</v>
      </c>
      <c r="F570" s="211" t="s">
        <v>2624</v>
      </c>
      <c r="G570" s="211"/>
      <c r="H570" s="211" t="s">
        <v>2538</v>
      </c>
      <c r="I570" s="211" t="s">
        <v>3869</v>
      </c>
      <c r="J570" s="213">
        <v>168352</v>
      </c>
      <c r="K570" s="213">
        <v>25</v>
      </c>
      <c r="L570" s="213">
        <v>361</v>
      </c>
      <c r="M570" s="213">
        <v>64132</v>
      </c>
      <c r="N570" s="213">
        <v>1</v>
      </c>
      <c r="O570" s="211" t="s">
        <v>3446</v>
      </c>
      <c r="P570" s="211"/>
      <c r="Q570" s="354">
        <f t="shared" si="1"/>
        <v>0</v>
      </c>
      <c r="R570" s="212">
        <f t="shared" si="2"/>
        <v>0</v>
      </c>
      <c r="S570" s="211"/>
      <c r="T570" s="211"/>
      <c r="U570" s="355"/>
      <c r="V570" s="211">
        <v>109</v>
      </c>
      <c r="W570" s="356"/>
      <c r="X570" s="214" t="s">
        <v>3564</v>
      </c>
      <c r="Y570" s="214" t="s">
        <v>3564</v>
      </c>
      <c r="Z570" s="214"/>
      <c r="AA570" s="215">
        <f>IFERROR(VLOOKUP(J570,Аркуш4!H:M,6,FALSE),0)</f>
        <v>32</v>
      </c>
      <c r="AB570" s="215" t="str">
        <f t="shared" si="37"/>
        <v/>
      </c>
      <c r="AC570" s="215">
        <v>2.135625E-2</v>
      </c>
      <c r="AD570" s="214"/>
      <c r="AE570" s="210">
        <f t="shared" si="4"/>
        <v>0</v>
      </c>
      <c r="AF570" s="324"/>
      <c r="AG570" s="325"/>
      <c r="AH570" s="304" t="e">
        <v>#DIV/0!</v>
      </c>
      <c r="AI570" s="348"/>
      <c r="AJ570" s="306">
        <f t="shared" si="7"/>
        <v>0</v>
      </c>
      <c r="AK570" s="215">
        <f>IFERROR(VLOOKUP(J570,Аркуш4!O:Q,2,FALSE),0)</f>
        <v>106</v>
      </c>
      <c r="AL570" s="215">
        <f>IFERROR(VLOOKUP(J570,Аркуш4!O:Q,3,FALSE),0)</f>
        <v>8</v>
      </c>
      <c r="AM570" s="349"/>
      <c r="AN570" s="349"/>
      <c r="AO570" s="350"/>
      <c r="AP570" s="351"/>
      <c r="AQ570" s="352"/>
      <c r="AR570" s="215">
        <f>IFERROR(VLOOKUP(J570,Аркуш4!H:M,3,FALSE),0)</f>
        <v>18</v>
      </c>
      <c r="AS570" s="215">
        <f>IFERROR(VLOOKUP(J570,Аркуш4!H:M,4,FALSE),0)</f>
        <v>9</v>
      </c>
      <c r="AT570" s="215">
        <f>IFERROR(VLOOKUP(J570,Аркуш4!H:M,5,FALSE),0)</f>
        <v>22</v>
      </c>
      <c r="AU570" s="215">
        <f t="shared" si="33"/>
        <v>3.3102187500000002</v>
      </c>
      <c r="AV570" s="357">
        <f t="shared" si="9"/>
        <v>0.68340000000000001</v>
      </c>
    </row>
    <row r="571" spans="1:48" ht="46.5" customHeight="1" outlineLevel="1" x14ac:dyDescent="0.2">
      <c r="A571" s="207"/>
      <c r="B571" s="208" t="s">
        <v>3131</v>
      </c>
      <c r="C571" s="211"/>
      <c r="D571" s="209">
        <f>VLOOKUP(J571,Аркуш4!Y:Z,2,FALSE)</f>
        <v>31</v>
      </c>
      <c r="E571" s="210">
        <f t="shared" si="0"/>
        <v>0.60561600000000004</v>
      </c>
      <c r="F571" s="211"/>
      <c r="G571" s="211"/>
      <c r="H571" s="211" t="s">
        <v>2538</v>
      </c>
      <c r="I571" s="211" t="s">
        <v>3132</v>
      </c>
      <c r="J571" s="213">
        <v>168355</v>
      </c>
      <c r="K571" s="213">
        <v>35</v>
      </c>
      <c r="L571" s="213">
        <v>417</v>
      </c>
      <c r="M571" s="213">
        <v>64122</v>
      </c>
      <c r="N571" s="211"/>
      <c r="O571" s="211" t="s">
        <v>3433</v>
      </c>
      <c r="P571" s="211"/>
      <c r="Q571" s="354">
        <f t="shared" si="1"/>
        <v>0</v>
      </c>
      <c r="R571" s="212">
        <f t="shared" si="2"/>
        <v>0</v>
      </c>
      <c r="S571" s="211"/>
      <c r="T571" s="211"/>
      <c r="U571" s="355"/>
      <c r="V571" s="211">
        <v>24</v>
      </c>
      <c r="W571" s="356"/>
      <c r="X571" s="214" t="s">
        <v>3564</v>
      </c>
      <c r="Y571" s="214" t="s">
        <v>3564</v>
      </c>
      <c r="Z571" s="214"/>
      <c r="AA571" s="215">
        <f>IFERROR(VLOOKUP(J571,Аркуш4!H:M,6,FALSE),0)</f>
        <v>9</v>
      </c>
      <c r="AB571" s="215" t="str">
        <f t="shared" si="37"/>
        <v/>
      </c>
      <c r="AC571" s="215">
        <v>1.9536000000000001E-2</v>
      </c>
      <c r="AD571" s="214"/>
      <c r="AE571" s="210">
        <f t="shared" si="4"/>
        <v>0.60561600000000004</v>
      </c>
      <c r="AF571" s="324"/>
      <c r="AG571" s="325"/>
      <c r="AH571" s="304" t="e">
        <v>#DIV/0!</v>
      </c>
      <c r="AI571" s="348"/>
      <c r="AJ571" s="306">
        <f t="shared" si="7"/>
        <v>0</v>
      </c>
      <c r="AK571" s="215">
        <f>IFERROR(VLOOKUP(J571,Аркуш4!O:Q,2,FALSE),0)</f>
        <v>0</v>
      </c>
      <c r="AL571" s="215">
        <f>IFERROR(VLOOKUP(J571,Аркуш4!O:Q,3,FALSE),0)</f>
        <v>24</v>
      </c>
      <c r="AM571" s="349"/>
      <c r="AN571" s="349"/>
      <c r="AO571" s="350"/>
      <c r="AP571" s="351"/>
      <c r="AQ571" s="352"/>
      <c r="AR571" s="215">
        <f>IFERROR(VLOOKUP(J571,Аркуш4!H:M,3,FALSE),0)</f>
        <v>6</v>
      </c>
      <c r="AS571" s="215">
        <f>IFERROR(VLOOKUP(J571,Аркуш4!H:M,4,FALSE),0)</f>
        <v>6</v>
      </c>
      <c r="AT571" s="215">
        <f>IFERROR(VLOOKUP(J571,Аркуш4!H:M,5,FALSE),0)</f>
        <v>1</v>
      </c>
      <c r="AU571" s="215">
        <f t="shared" si="33"/>
        <v>0.25396800000000003</v>
      </c>
      <c r="AV571" s="357">
        <f t="shared" si="9"/>
        <v>0.17582400000000001</v>
      </c>
    </row>
    <row r="572" spans="1:48" ht="46.5" customHeight="1" outlineLevel="1" x14ac:dyDescent="0.2">
      <c r="A572" s="207"/>
      <c r="B572" s="208" t="s">
        <v>3133</v>
      </c>
      <c r="C572" s="211"/>
      <c r="D572" s="209">
        <f>VLOOKUP(J572,Аркуш4!Y:Z,2,FALSE)</f>
        <v>1165</v>
      </c>
      <c r="E572" s="210">
        <f t="shared" si="0"/>
        <v>0.86501249999999996</v>
      </c>
      <c r="F572" s="211"/>
      <c r="G572" s="211"/>
      <c r="H572" s="211" t="s">
        <v>2538</v>
      </c>
      <c r="I572" s="211" t="s">
        <v>3134</v>
      </c>
      <c r="J572" s="213">
        <v>170841</v>
      </c>
      <c r="K572" s="213">
        <v>248</v>
      </c>
      <c r="L572" s="213">
        <v>232</v>
      </c>
      <c r="M572" s="211" t="s">
        <v>227</v>
      </c>
      <c r="N572" s="211"/>
      <c r="O572" s="211" t="s">
        <v>3433</v>
      </c>
      <c r="P572" s="211"/>
      <c r="Q572" s="354">
        <f t="shared" si="1"/>
        <v>0</v>
      </c>
      <c r="R572" s="212">
        <f t="shared" si="2"/>
        <v>0</v>
      </c>
      <c r="S572" s="211"/>
      <c r="T572" s="211"/>
      <c r="U572" s="355"/>
      <c r="V572" s="211">
        <v>41</v>
      </c>
      <c r="W572" s="356"/>
      <c r="X572" s="214" t="s">
        <v>3564</v>
      </c>
      <c r="Y572" s="214" t="s">
        <v>3564</v>
      </c>
      <c r="Z572" s="214"/>
      <c r="AA572" s="215">
        <f>IFERROR(VLOOKUP(J572,Аркуш4!H:M,6,FALSE),0)</f>
        <v>504</v>
      </c>
      <c r="AB572" s="215" t="str">
        <f t="shared" si="37"/>
        <v/>
      </c>
      <c r="AC572" s="215">
        <v>7.425E-4</v>
      </c>
      <c r="AD572" s="214"/>
      <c r="AE572" s="210">
        <f t="shared" si="4"/>
        <v>0.86501249999999996</v>
      </c>
      <c r="AF572" s="324"/>
      <c r="AG572" s="325"/>
      <c r="AH572" s="304" t="e">
        <v>#DIV/0!</v>
      </c>
      <c r="AI572" s="348"/>
      <c r="AJ572" s="306">
        <f t="shared" si="7"/>
        <v>0</v>
      </c>
      <c r="AK572" s="215">
        <f>IFERROR(VLOOKUP(J572,Аркуш4!O:Q,2,FALSE),0)</f>
        <v>20</v>
      </c>
      <c r="AL572" s="215">
        <f>IFERROR(VLOOKUP(J572,Аркуш4!O:Q,3,FALSE),0)</f>
        <v>20</v>
      </c>
      <c r="AM572" s="349"/>
      <c r="AN572" s="349"/>
      <c r="AO572" s="350"/>
      <c r="AP572" s="351"/>
      <c r="AQ572" s="352"/>
      <c r="AR572" s="215">
        <f>IFERROR(VLOOKUP(J572,Аркуш4!H:M,3,FALSE),0)</f>
        <v>75</v>
      </c>
      <c r="AS572" s="215">
        <f>IFERROR(VLOOKUP(J572,Аркуш4!H:M,4,FALSE),0)</f>
        <v>60</v>
      </c>
      <c r="AT572" s="215">
        <f>IFERROR(VLOOKUP(J572,Аркуш4!H:M,5,FALSE),0)</f>
        <v>159</v>
      </c>
      <c r="AU572" s="215">
        <f t="shared" si="33"/>
        <v>0.23314499999999999</v>
      </c>
      <c r="AV572" s="357">
        <f t="shared" si="9"/>
        <v>0.37422</v>
      </c>
    </row>
    <row r="573" spans="1:48" ht="46.5" customHeight="1" outlineLevel="1" x14ac:dyDescent="0.2">
      <c r="A573" s="207"/>
      <c r="B573" s="208" t="s">
        <v>3135</v>
      </c>
      <c r="C573" s="211"/>
      <c r="D573" s="209">
        <f>VLOOKUP(J573,Аркуш4!Y:Z,2,FALSE)</f>
        <v>1</v>
      </c>
      <c r="E573" s="210">
        <f t="shared" si="0"/>
        <v>2.3040000000000001E-3</v>
      </c>
      <c r="F573" s="211"/>
      <c r="G573" s="211"/>
      <c r="H573" s="211" t="s">
        <v>2538</v>
      </c>
      <c r="I573" s="211"/>
      <c r="J573" s="213">
        <v>170872</v>
      </c>
      <c r="K573" s="213">
        <v>-7</v>
      </c>
      <c r="L573" s="213">
        <v>-17</v>
      </c>
      <c r="M573" s="211" t="s">
        <v>379</v>
      </c>
      <c r="N573" s="211"/>
      <c r="O573" s="211" t="s">
        <v>3563</v>
      </c>
      <c r="P573" s="211"/>
      <c r="Q573" s="354">
        <f t="shared" si="1"/>
        <v>0</v>
      </c>
      <c r="R573" s="212">
        <f t="shared" si="2"/>
        <v>0</v>
      </c>
      <c r="S573" s="211"/>
      <c r="T573" s="211"/>
      <c r="U573" s="355"/>
      <c r="V573" s="211">
        <v>0</v>
      </c>
      <c r="W573" s="356"/>
      <c r="X573" s="214" t="s">
        <v>3564</v>
      </c>
      <c r="Y573" s="214" t="s">
        <v>3564</v>
      </c>
      <c r="Z573" s="214"/>
      <c r="AA573" s="215">
        <f>IFERROR(VLOOKUP(J573,Аркуш4!H:M,6,FALSE),0)</f>
        <v>5</v>
      </c>
      <c r="AB573" s="215" t="str">
        <f t="shared" si="37"/>
        <v/>
      </c>
      <c r="AC573" s="215">
        <v>2.3040000000000001E-3</v>
      </c>
      <c r="AD573" s="214"/>
      <c r="AE573" s="210">
        <f t="shared" si="4"/>
        <v>2.3040000000000001E-3</v>
      </c>
      <c r="AF573" s="324"/>
      <c r="AG573" s="325"/>
      <c r="AH573" s="304" t="e">
        <v>#DIV/0!</v>
      </c>
      <c r="AI573" s="348"/>
      <c r="AJ573" s="306">
        <f t="shared" si="7"/>
        <v>0</v>
      </c>
      <c r="AK573" s="215">
        <f>IFERROR(VLOOKUP(J573,Аркуш4!O:Q,2,FALSE),0)</f>
        <v>0</v>
      </c>
      <c r="AL573" s="215">
        <f>IFERROR(VLOOKUP(J573,Аркуш4!O:Q,3,FALSE),0)</f>
        <v>0</v>
      </c>
      <c r="AM573" s="349"/>
      <c r="AN573" s="349"/>
      <c r="AO573" s="350"/>
      <c r="AP573" s="351"/>
      <c r="AQ573" s="352"/>
      <c r="AR573" s="215">
        <f>IFERROR(VLOOKUP(J573,Аркуш4!H:M,3,FALSE),0)</f>
        <v>0</v>
      </c>
      <c r="AS573" s="215">
        <f>IFERROR(VLOOKUP(J573,Аркуш4!H:M,4,FALSE),0)</f>
        <v>0</v>
      </c>
      <c r="AT573" s="215">
        <f>IFERROR(VLOOKUP(J573,Аркуш4!H:M,5,FALSE),0)</f>
        <v>2</v>
      </c>
      <c r="AU573" s="215">
        <f t="shared" si="33"/>
        <v>4.6080000000000001E-3</v>
      </c>
      <c r="AV573" s="357">
        <f t="shared" si="9"/>
        <v>1.1520000000000001E-2</v>
      </c>
    </row>
    <row r="574" spans="1:48" ht="46.5" customHeight="1" outlineLevel="1" x14ac:dyDescent="0.2">
      <c r="A574" s="207"/>
      <c r="B574" s="208" t="s">
        <v>3136</v>
      </c>
      <c r="C574" s="211"/>
      <c r="D574" s="209">
        <f>VLOOKUP(J574,Аркуш4!Y:Z,2,FALSE)</f>
        <v>158</v>
      </c>
      <c r="E574" s="210">
        <f t="shared" si="0"/>
        <v>1.3745999999999998</v>
      </c>
      <c r="F574" s="211"/>
      <c r="G574" s="211"/>
      <c r="H574" s="211" t="s">
        <v>2538</v>
      </c>
      <c r="I574" s="211" t="s">
        <v>3137</v>
      </c>
      <c r="J574" s="213">
        <v>170879</v>
      </c>
      <c r="K574" s="213">
        <v>50</v>
      </c>
      <c r="L574" s="213">
        <v>755</v>
      </c>
      <c r="M574" s="213">
        <v>28698</v>
      </c>
      <c r="N574" s="211"/>
      <c r="O574" s="211" t="s">
        <v>3433</v>
      </c>
      <c r="P574" s="211"/>
      <c r="Q574" s="354">
        <f t="shared" si="1"/>
        <v>0</v>
      </c>
      <c r="R574" s="212">
        <f t="shared" si="2"/>
        <v>0</v>
      </c>
      <c r="S574" s="211"/>
      <c r="T574" s="211"/>
      <c r="U574" s="355"/>
      <c r="V574" s="211">
        <v>6</v>
      </c>
      <c r="W574" s="356"/>
      <c r="X574" s="214" t="s">
        <v>3564</v>
      </c>
      <c r="Y574" s="214" t="s">
        <v>3564</v>
      </c>
      <c r="Z574" s="214"/>
      <c r="AA574" s="215">
        <f>IFERROR(VLOOKUP(J574,Аркуш4!H:M,6,FALSE),0)</f>
        <v>39</v>
      </c>
      <c r="AB574" s="215" t="str">
        <f t="shared" si="37"/>
        <v/>
      </c>
      <c r="AC574" s="215">
        <v>8.6999999999999994E-3</v>
      </c>
      <c r="AD574" s="214"/>
      <c r="AE574" s="210">
        <f t="shared" si="4"/>
        <v>1.3745999999999998</v>
      </c>
      <c r="AF574" s="324"/>
      <c r="AG574" s="325"/>
      <c r="AH574" s="304" t="e">
        <v>#DIV/0!</v>
      </c>
      <c r="AI574" s="348"/>
      <c r="AJ574" s="306">
        <f t="shared" si="7"/>
        <v>0</v>
      </c>
      <c r="AK574" s="215">
        <f>IFERROR(VLOOKUP(J574,Аркуш4!O:Q,2,FALSE),0)</f>
        <v>0</v>
      </c>
      <c r="AL574" s="215">
        <f>IFERROR(VLOOKUP(J574,Аркуш4!O:Q,3,FALSE),0)</f>
        <v>6</v>
      </c>
      <c r="AM574" s="349"/>
      <c r="AN574" s="349"/>
      <c r="AO574" s="350"/>
      <c r="AP574" s="351"/>
      <c r="AQ574" s="352"/>
      <c r="AR574" s="215">
        <f>IFERROR(VLOOKUP(J574,Аркуш4!H:M,3,FALSE),0)</f>
        <v>17</v>
      </c>
      <c r="AS574" s="215">
        <f>IFERROR(VLOOKUP(J574,Аркуш4!H:M,4,FALSE),0)</f>
        <v>4</v>
      </c>
      <c r="AT574" s="215">
        <f>IFERROR(VLOOKUP(J574,Аркуш4!H:M,5,FALSE),0)</f>
        <v>17</v>
      </c>
      <c r="AU574" s="215">
        <f t="shared" si="33"/>
        <v>0.3306</v>
      </c>
      <c r="AV574" s="357">
        <f t="shared" si="9"/>
        <v>0.33929999999999999</v>
      </c>
    </row>
    <row r="575" spans="1:48" ht="46.5" customHeight="1" outlineLevel="1" x14ac:dyDescent="0.2">
      <c r="A575" s="207"/>
      <c r="B575" s="208" t="s">
        <v>3138</v>
      </c>
      <c r="C575" s="211"/>
      <c r="D575" s="209">
        <f>VLOOKUP(J575,Аркуш4!Y:Z,2,FALSE)</f>
        <v>4</v>
      </c>
      <c r="E575" s="210">
        <f t="shared" si="0"/>
        <v>0.93701820800000002</v>
      </c>
      <c r="F575" s="211"/>
      <c r="G575" s="211"/>
      <c r="H575" s="211" t="s">
        <v>2546</v>
      </c>
      <c r="I575" s="211" t="s">
        <v>2573</v>
      </c>
      <c r="J575" s="213">
        <v>170880</v>
      </c>
      <c r="K575" s="213">
        <v>20</v>
      </c>
      <c r="L575" s="353">
        <v>1821</v>
      </c>
      <c r="M575" s="213">
        <v>26166</v>
      </c>
      <c r="N575" s="211"/>
      <c r="O575" s="211" t="s">
        <v>3433</v>
      </c>
      <c r="P575" s="211"/>
      <c r="Q575" s="354">
        <f t="shared" si="1"/>
        <v>0</v>
      </c>
      <c r="R575" s="212">
        <f t="shared" si="2"/>
        <v>0</v>
      </c>
      <c r="S575" s="211"/>
      <c r="T575" s="211"/>
      <c r="U575" s="355"/>
      <c r="V575" s="211">
        <v>0</v>
      </c>
      <c r="W575" s="356"/>
      <c r="X575" s="214" t="s">
        <v>3564</v>
      </c>
      <c r="Y575" s="214" t="s">
        <v>3564</v>
      </c>
      <c r="Z575" s="214"/>
      <c r="AA575" s="215">
        <f>IFERROR(VLOOKUP(J575,Аркуш4!H:M,6,FALSE),0)</f>
        <v>0</v>
      </c>
      <c r="AB575" s="215" t="str">
        <f t="shared" si="37"/>
        <v/>
      </c>
      <c r="AC575" s="215">
        <v>0.234254552</v>
      </c>
      <c r="AD575" s="214"/>
      <c r="AE575" s="210">
        <f t="shared" si="4"/>
        <v>0.93701820800000002</v>
      </c>
      <c r="AF575" s="324"/>
      <c r="AG575" s="325"/>
      <c r="AH575" s="304" t="e">
        <v>#DIV/0!</v>
      </c>
      <c r="AI575" s="348"/>
      <c r="AJ575" s="306">
        <f t="shared" si="7"/>
        <v>0</v>
      </c>
      <c r="AK575" s="215">
        <f>IFERROR(VLOOKUP(J575,Аркуш4!O:Q,2,FALSE),0)</f>
        <v>0</v>
      </c>
      <c r="AL575" s="215">
        <f>IFERROR(VLOOKUP(J575,Аркуш4!O:Q,3,FALSE),0)</f>
        <v>0</v>
      </c>
      <c r="AM575" s="349"/>
      <c r="AN575" s="349"/>
      <c r="AO575" s="350"/>
      <c r="AP575" s="351"/>
      <c r="AQ575" s="352"/>
      <c r="AR575" s="215">
        <f>IFERROR(VLOOKUP(J575,Аркуш4!H:M,3,FALSE),0)</f>
        <v>0</v>
      </c>
      <c r="AS575" s="215">
        <f>IFERROR(VLOOKUP(J575,Аркуш4!H:M,4,FALSE),0)</f>
        <v>0</v>
      </c>
      <c r="AT575" s="215">
        <f>IFERROR(VLOOKUP(J575,Аркуш4!H:M,5,FALSE),0)</f>
        <v>0</v>
      </c>
      <c r="AU575" s="215">
        <f t="shared" si="33"/>
        <v>0</v>
      </c>
      <c r="AV575" s="357">
        <f t="shared" si="9"/>
        <v>0</v>
      </c>
    </row>
    <row r="576" spans="1:48" ht="46.5" customHeight="1" outlineLevel="1" x14ac:dyDescent="0.2">
      <c r="A576" s="207"/>
      <c r="B576" s="208" t="s">
        <v>3139</v>
      </c>
      <c r="C576" s="211"/>
      <c r="D576" s="209">
        <f>VLOOKUP(J576,Аркуш4!Y:Z,2,FALSE)</f>
        <v>73</v>
      </c>
      <c r="E576" s="210">
        <f t="shared" si="0"/>
        <v>0.54804750000000002</v>
      </c>
      <c r="F576" s="211"/>
      <c r="G576" s="211" t="s">
        <v>3870</v>
      </c>
      <c r="H576" s="211" t="s">
        <v>2538</v>
      </c>
      <c r="I576" s="211" t="s">
        <v>3140</v>
      </c>
      <c r="J576" s="213">
        <v>170811</v>
      </c>
      <c r="K576" s="213">
        <v>26</v>
      </c>
      <c r="L576" s="213">
        <v>107</v>
      </c>
      <c r="M576" s="211" t="s">
        <v>1855</v>
      </c>
      <c r="N576" s="211"/>
      <c r="O576" s="211" t="s">
        <v>3433</v>
      </c>
      <c r="P576" s="211"/>
      <c r="Q576" s="354">
        <f t="shared" si="1"/>
        <v>0</v>
      </c>
      <c r="R576" s="212">
        <f t="shared" si="2"/>
        <v>0</v>
      </c>
      <c r="S576" s="211"/>
      <c r="T576" s="211"/>
      <c r="U576" s="355"/>
      <c r="V576" s="211">
        <v>3</v>
      </c>
      <c r="W576" s="356"/>
      <c r="X576" s="214" t="s">
        <v>3564</v>
      </c>
      <c r="Y576" s="214" t="s">
        <v>3564</v>
      </c>
      <c r="Z576" s="214"/>
      <c r="AA576" s="215">
        <f>IFERROR(VLOOKUP(J576,Аркуш4!H:M,6,FALSE),0)</f>
        <v>4</v>
      </c>
      <c r="AB576" s="215" t="str">
        <f t="shared" si="37"/>
        <v/>
      </c>
      <c r="AC576" s="215">
        <v>7.5075000000000003E-3</v>
      </c>
      <c r="AD576" s="214"/>
      <c r="AE576" s="210">
        <f t="shared" si="4"/>
        <v>0.54804750000000002</v>
      </c>
      <c r="AF576" s="324"/>
      <c r="AG576" s="325"/>
      <c r="AH576" s="304" t="e">
        <v>#DIV/0!</v>
      </c>
      <c r="AI576" s="348"/>
      <c r="AJ576" s="306">
        <f t="shared" si="7"/>
        <v>0</v>
      </c>
      <c r="AK576" s="215">
        <f>IFERROR(VLOOKUP(J576,Аркуш4!O:Q,2,FALSE),0)</f>
        <v>2</v>
      </c>
      <c r="AL576" s="215">
        <f>IFERROR(VLOOKUP(J576,Аркуш4!O:Q,3,FALSE),0)</f>
        <v>1</v>
      </c>
      <c r="AM576" s="349"/>
      <c r="AN576" s="349"/>
      <c r="AO576" s="350"/>
      <c r="AP576" s="351"/>
      <c r="AQ576" s="352"/>
      <c r="AR576" s="215">
        <f>IFERROR(VLOOKUP(J576,Аркуш4!H:M,3,FALSE),0)</f>
        <v>3</v>
      </c>
      <c r="AS576" s="215">
        <f>IFERROR(VLOOKUP(J576,Аркуш4!H:M,4,FALSE),0)</f>
        <v>0</v>
      </c>
      <c r="AT576" s="215">
        <f>IFERROR(VLOOKUP(J576,Аркуш4!H:M,5,FALSE),0)</f>
        <v>1</v>
      </c>
      <c r="AU576" s="215">
        <f t="shared" si="33"/>
        <v>4.5045000000000002E-2</v>
      </c>
      <c r="AV576" s="357">
        <f t="shared" si="9"/>
        <v>3.0030000000000001E-2</v>
      </c>
    </row>
    <row r="577" spans="1:48" ht="46.5" customHeight="1" outlineLevel="1" x14ac:dyDescent="0.2">
      <c r="A577" s="207"/>
      <c r="B577" s="208" t="s">
        <v>3141</v>
      </c>
      <c r="C577" s="211"/>
      <c r="D577" s="209">
        <f>VLOOKUP(J577,Аркуш4!Y:Z,2,FALSE)</f>
        <v>180</v>
      </c>
      <c r="E577" s="210">
        <f t="shared" si="0"/>
        <v>50.080679999999994</v>
      </c>
      <c r="F577" s="211"/>
      <c r="G577" s="211" t="s">
        <v>3871</v>
      </c>
      <c r="H577" s="211" t="s">
        <v>2538</v>
      </c>
      <c r="I577" s="211" t="s">
        <v>3142</v>
      </c>
      <c r="J577" s="213">
        <v>170813</v>
      </c>
      <c r="K577" s="213">
        <v>26</v>
      </c>
      <c r="L577" s="353">
        <v>3069</v>
      </c>
      <c r="M577" s="216">
        <v>15427</v>
      </c>
      <c r="N577" s="211"/>
      <c r="O577" s="211" t="s">
        <v>3433</v>
      </c>
      <c r="P577" s="211"/>
      <c r="Q577" s="354">
        <f t="shared" si="1"/>
        <v>0</v>
      </c>
      <c r="R577" s="212">
        <f t="shared" si="2"/>
        <v>0</v>
      </c>
      <c r="S577" s="211"/>
      <c r="T577" s="211"/>
      <c r="U577" s="355"/>
      <c r="V577" s="211">
        <v>2</v>
      </c>
      <c r="W577" s="356"/>
      <c r="X577" s="214" t="s">
        <v>3564</v>
      </c>
      <c r="Y577" s="214" t="s">
        <v>3564</v>
      </c>
      <c r="Z577" s="214"/>
      <c r="AA577" s="215">
        <f>IFERROR(VLOOKUP(J577,Аркуш4!H:M,6,FALSE),0)</f>
        <v>10</v>
      </c>
      <c r="AB577" s="215" t="str">
        <f t="shared" si="37"/>
        <v/>
      </c>
      <c r="AC577" s="215">
        <v>0.27822599999999997</v>
      </c>
      <c r="AD577" s="214"/>
      <c r="AE577" s="210">
        <f t="shared" si="4"/>
        <v>50.080679999999994</v>
      </c>
      <c r="AF577" s="324"/>
      <c r="AG577" s="325"/>
      <c r="AH577" s="304" t="e">
        <v>#DIV/0!</v>
      </c>
      <c r="AI577" s="348"/>
      <c r="AJ577" s="306">
        <f t="shared" si="7"/>
        <v>0</v>
      </c>
      <c r="AK577" s="215">
        <f>IFERROR(VLOOKUP(J577,Аркуш4!O:Q,2,FALSE),0)</f>
        <v>0</v>
      </c>
      <c r="AL577" s="215">
        <f>IFERROR(VLOOKUP(J577,Аркуш4!O:Q,3,FALSE),0)</f>
        <v>2</v>
      </c>
      <c r="AM577" s="349"/>
      <c r="AN577" s="349"/>
      <c r="AO577" s="350"/>
      <c r="AP577" s="351"/>
      <c r="AQ577" s="352"/>
      <c r="AR577" s="215">
        <f>IFERROR(VLOOKUP(J577,Аркуш4!H:M,3,FALSE),0)</f>
        <v>11</v>
      </c>
      <c r="AS577" s="215">
        <f>IFERROR(VLOOKUP(J577,Аркуш4!H:M,4,FALSE),0)</f>
        <v>6</v>
      </c>
      <c r="AT577" s="215">
        <f>IFERROR(VLOOKUP(J577,Аркуш4!H:M,5,FALSE),0)</f>
        <v>5</v>
      </c>
      <c r="AU577" s="215">
        <f t="shared" si="33"/>
        <v>6.1209719999999992</v>
      </c>
      <c r="AV577" s="357">
        <f t="shared" si="9"/>
        <v>2.78226</v>
      </c>
    </row>
    <row r="578" spans="1:48" ht="46.5" customHeight="1" outlineLevel="1" x14ac:dyDescent="0.2">
      <c r="A578" s="207"/>
      <c r="B578" s="208" t="s">
        <v>3143</v>
      </c>
      <c r="C578" s="211"/>
      <c r="D578" s="209">
        <f>VLOOKUP(J578,Аркуш4!Y:Z,2,FALSE)</f>
        <v>9</v>
      </c>
      <c r="E578" s="210">
        <f t="shared" si="0"/>
        <v>1.2960000000000001E-2</v>
      </c>
      <c r="F578" s="211"/>
      <c r="G578" s="211"/>
      <c r="H578" s="211" t="s">
        <v>2538</v>
      </c>
      <c r="I578" s="211"/>
      <c r="J578" s="213">
        <v>170830</v>
      </c>
      <c r="K578" s="213">
        <v>84</v>
      </c>
      <c r="L578" s="213">
        <v>91</v>
      </c>
      <c r="M578" s="260">
        <v>58070</v>
      </c>
      <c r="N578" s="211"/>
      <c r="O578" s="211" t="s">
        <v>3433</v>
      </c>
      <c r="P578" s="211"/>
      <c r="Q578" s="354">
        <f t="shared" si="1"/>
        <v>0</v>
      </c>
      <c r="R578" s="212">
        <f t="shared" si="2"/>
        <v>0</v>
      </c>
      <c r="S578" s="211"/>
      <c r="T578" s="211"/>
      <c r="U578" s="355"/>
      <c r="V578" s="211">
        <v>0</v>
      </c>
      <c r="W578" s="356"/>
      <c r="X578" s="214" t="s">
        <v>3564</v>
      </c>
      <c r="Y578" s="214" t="s">
        <v>3564</v>
      </c>
      <c r="Z578" s="214"/>
      <c r="AA578" s="215">
        <f>IFERROR(VLOOKUP(J578,Аркуш4!H:M,6,FALSE),0)</f>
        <v>1</v>
      </c>
      <c r="AB578" s="215" t="str">
        <f t="shared" si="37"/>
        <v/>
      </c>
      <c r="AC578" s="215">
        <v>1.4400000000000001E-3</v>
      </c>
      <c r="AD578" s="214"/>
      <c r="AE578" s="210">
        <f t="shared" si="4"/>
        <v>1.2960000000000001E-2</v>
      </c>
      <c r="AF578" s="324"/>
      <c r="AG578" s="325"/>
      <c r="AH578" s="304" t="e">
        <v>#DIV/0!</v>
      </c>
      <c r="AI578" s="348"/>
      <c r="AJ578" s="306">
        <f t="shared" si="7"/>
        <v>0</v>
      </c>
      <c r="AK578" s="215">
        <f>IFERROR(VLOOKUP(J578,Аркуш4!O:Q,2,FALSE),0)</f>
        <v>0</v>
      </c>
      <c r="AL578" s="215">
        <f>IFERROR(VLOOKUP(J578,Аркуш4!O:Q,3,FALSE),0)</f>
        <v>0</v>
      </c>
      <c r="AM578" s="349"/>
      <c r="AN578" s="349"/>
      <c r="AO578" s="350"/>
      <c r="AP578" s="351"/>
      <c r="AQ578" s="352"/>
      <c r="AR578" s="215">
        <f>IFERROR(VLOOKUP(J578,Аркуш4!H:M,3,FALSE),0)</f>
        <v>0</v>
      </c>
      <c r="AS578" s="215">
        <f>IFERROR(VLOOKUP(J578,Аркуш4!H:M,4,FALSE),0)</f>
        <v>1</v>
      </c>
      <c r="AT578" s="215">
        <f>IFERROR(VLOOKUP(J578,Аркуш4!H:M,5,FALSE),0)</f>
        <v>2</v>
      </c>
      <c r="AU578" s="215">
        <f t="shared" si="33"/>
        <v>4.3200000000000001E-3</v>
      </c>
      <c r="AV578" s="357">
        <f t="shared" si="9"/>
        <v>1.4400000000000001E-3</v>
      </c>
    </row>
    <row r="579" spans="1:48" ht="46.5" customHeight="1" outlineLevel="1" x14ac:dyDescent="0.2">
      <c r="A579" s="207"/>
      <c r="B579" s="208" t="s">
        <v>3144</v>
      </c>
      <c r="C579" s="211"/>
      <c r="D579" s="209">
        <f>VLOOKUP(J579,Аркуш4!Y:Z,2,FALSE)</f>
        <v>2</v>
      </c>
      <c r="E579" s="210">
        <f t="shared" si="0"/>
        <v>4.2119999999999996E-3</v>
      </c>
      <c r="F579" s="211"/>
      <c r="G579" s="211"/>
      <c r="H579" s="211" t="s">
        <v>2546</v>
      </c>
      <c r="I579" s="211"/>
      <c r="J579" s="213">
        <v>170836</v>
      </c>
      <c r="K579" s="213">
        <v>39</v>
      </c>
      <c r="L579" s="213">
        <v>84</v>
      </c>
      <c r="M579" s="261">
        <v>59421</v>
      </c>
      <c r="N579" s="211"/>
      <c r="O579" s="211" t="s">
        <v>3433</v>
      </c>
      <c r="P579" s="211"/>
      <c r="Q579" s="354">
        <f t="shared" si="1"/>
        <v>0</v>
      </c>
      <c r="R579" s="212">
        <f t="shared" si="2"/>
        <v>0</v>
      </c>
      <c r="S579" s="211"/>
      <c r="T579" s="211"/>
      <c r="U579" s="355"/>
      <c r="V579" s="211">
        <v>0</v>
      </c>
      <c r="W579" s="356"/>
      <c r="X579" s="214" t="s">
        <v>3564</v>
      </c>
      <c r="Y579" s="214" t="s">
        <v>3564</v>
      </c>
      <c r="Z579" s="214"/>
      <c r="AA579" s="215">
        <f>IFERROR(VLOOKUP(J579,Аркуш4!H:M,6,FALSE),0)</f>
        <v>4</v>
      </c>
      <c r="AB579" s="215" t="str">
        <f t="shared" si="37"/>
        <v/>
      </c>
      <c r="AC579" s="215">
        <v>2.1059999999999998E-3</v>
      </c>
      <c r="AD579" s="214"/>
      <c r="AE579" s="210">
        <f t="shared" si="4"/>
        <v>4.2119999999999996E-3</v>
      </c>
      <c r="AF579" s="324"/>
      <c r="AG579" s="325"/>
      <c r="AH579" s="304" t="e">
        <v>#DIV/0!</v>
      </c>
      <c r="AI579" s="348"/>
      <c r="AJ579" s="306">
        <f t="shared" si="7"/>
        <v>0</v>
      </c>
      <c r="AK579" s="215">
        <f>IFERROR(VLOOKUP(J579,Аркуш4!O:Q,2,FALSE),0)</f>
        <v>0</v>
      </c>
      <c r="AL579" s="215">
        <f>IFERROR(VLOOKUP(J579,Аркуш4!O:Q,3,FALSE),0)</f>
        <v>0</v>
      </c>
      <c r="AM579" s="349"/>
      <c r="AN579" s="349"/>
      <c r="AO579" s="350"/>
      <c r="AP579" s="351"/>
      <c r="AQ579" s="352"/>
      <c r="AR579" s="215">
        <f>IFERROR(VLOOKUP(J579,Аркуш4!H:M,3,FALSE),0)</f>
        <v>0</v>
      </c>
      <c r="AS579" s="215">
        <f>IFERROR(VLOOKUP(J579,Аркуш4!H:M,4,FALSE),0)</f>
        <v>1</v>
      </c>
      <c r="AT579" s="215">
        <f>IFERROR(VLOOKUP(J579,Аркуш4!H:M,5,FALSE),0)</f>
        <v>0</v>
      </c>
      <c r="AU579" s="215">
        <f t="shared" si="33"/>
        <v>2.1059999999999998E-3</v>
      </c>
      <c r="AV579" s="357">
        <f t="shared" si="9"/>
        <v>8.4239999999999992E-3</v>
      </c>
    </row>
    <row r="580" spans="1:48" ht="46.5" customHeight="1" outlineLevel="1" x14ac:dyDescent="0.2">
      <c r="A580" s="207"/>
      <c r="B580" s="208" t="s">
        <v>3145</v>
      </c>
      <c r="C580" s="211"/>
      <c r="D580" s="209">
        <f>VLOOKUP(J580,Аркуш4!Y:Z,2,FALSE)</f>
        <v>3</v>
      </c>
      <c r="E580" s="210">
        <f t="shared" si="0"/>
        <v>0</v>
      </c>
      <c r="F580" s="211"/>
      <c r="G580" s="211"/>
      <c r="H580" s="211" t="s">
        <v>2546</v>
      </c>
      <c r="I580" s="211" t="s">
        <v>3146</v>
      </c>
      <c r="J580" s="213">
        <v>171138</v>
      </c>
      <c r="K580" s="213">
        <v>58</v>
      </c>
      <c r="L580" s="213">
        <v>151</v>
      </c>
      <c r="M580" s="216">
        <v>41121</v>
      </c>
      <c r="N580" s="211"/>
      <c r="O580" s="211" t="s">
        <v>3433</v>
      </c>
      <c r="P580" s="211"/>
      <c r="Q580" s="354">
        <f t="shared" si="1"/>
        <v>0</v>
      </c>
      <c r="R580" s="212">
        <f t="shared" si="2"/>
        <v>0</v>
      </c>
      <c r="S580" s="211"/>
      <c r="T580" s="211"/>
      <c r="U580" s="355"/>
      <c r="V580" s="211">
        <v>0</v>
      </c>
      <c r="W580" s="356"/>
      <c r="X580" s="214" t="s">
        <v>3564</v>
      </c>
      <c r="Y580" s="214" t="s">
        <v>3564</v>
      </c>
      <c r="Z580" s="214"/>
      <c r="AA580" s="215">
        <f>IFERROR(VLOOKUP(J580,Аркуш4!H:M,6,FALSE),0)</f>
        <v>1</v>
      </c>
      <c r="AB580" s="215" t="str">
        <f t="shared" si="37"/>
        <v/>
      </c>
      <c r="AC580" s="215"/>
      <c r="AD580" s="214"/>
      <c r="AE580" s="210">
        <f t="shared" si="4"/>
        <v>0</v>
      </c>
      <c r="AF580" s="324"/>
      <c r="AG580" s="325"/>
      <c r="AH580" s="304" t="e">
        <v>#DIV/0!</v>
      </c>
      <c r="AI580" s="348"/>
      <c r="AJ580" s="306">
        <f t="shared" si="7"/>
        <v>0</v>
      </c>
      <c r="AK580" s="215">
        <f>IFERROR(VLOOKUP(J580,Аркуш4!O:Q,2,FALSE),0)</f>
        <v>0</v>
      </c>
      <c r="AL580" s="215">
        <f>IFERROR(VLOOKUP(J580,Аркуш4!O:Q,3,FALSE),0)</f>
        <v>0</v>
      </c>
      <c r="AM580" s="349"/>
      <c r="AN580" s="349"/>
      <c r="AO580" s="350"/>
      <c r="AP580" s="351"/>
      <c r="AQ580" s="352"/>
      <c r="AR580" s="215">
        <f>IFERROR(VLOOKUP(J580,Аркуш4!H:M,3,FALSE),0)</f>
        <v>0</v>
      </c>
      <c r="AS580" s="215">
        <f>IFERROR(VLOOKUP(J580,Аркуш4!H:M,4,FALSE),0)</f>
        <v>0</v>
      </c>
      <c r="AT580" s="215">
        <f>IFERROR(VLOOKUP(J580,Аркуш4!H:M,5,FALSE),0)</f>
        <v>0</v>
      </c>
      <c r="AU580" s="215">
        <f t="shared" si="33"/>
        <v>0</v>
      </c>
      <c r="AV580" s="357">
        <f t="shared" si="9"/>
        <v>0</v>
      </c>
    </row>
    <row r="581" spans="1:48" ht="46.5" customHeight="1" outlineLevel="1" x14ac:dyDescent="0.2">
      <c r="A581" s="207"/>
      <c r="B581" s="208" t="s">
        <v>3147</v>
      </c>
      <c r="C581" s="211"/>
      <c r="D581" s="209">
        <f>VLOOKUP(J581,Аркуш4!Y:Z,2,FALSE)</f>
        <v>11</v>
      </c>
      <c r="E581" s="210">
        <f t="shared" si="0"/>
        <v>3.8898749999999996E-2</v>
      </c>
      <c r="F581" s="211"/>
      <c r="G581" s="211"/>
      <c r="H581" s="211" t="s">
        <v>2546</v>
      </c>
      <c r="I581" s="211"/>
      <c r="J581" s="213">
        <v>171154</v>
      </c>
      <c r="K581" s="213">
        <v>102</v>
      </c>
      <c r="L581" s="213">
        <v>200</v>
      </c>
      <c r="M581" s="262">
        <v>58859</v>
      </c>
      <c r="N581" s="211"/>
      <c r="O581" s="211" t="s">
        <v>3433</v>
      </c>
      <c r="P581" s="211"/>
      <c r="Q581" s="354">
        <f t="shared" si="1"/>
        <v>0</v>
      </c>
      <c r="R581" s="212">
        <f t="shared" si="2"/>
        <v>0</v>
      </c>
      <c r="S581" s="211"/>
      <c r="T581" s="211"/>
      <c r="U581" s="355"/>
      <c r="V581" s="211">
        <v>0</v>
      </c>
      <c r="W581" s="356"/>
      <c r="X581" s="214" t="s">
        <v>3564</v>
      </c>
      <c r="Y581" s="214" t="s">
        <v>3564</v>
      </c>
      <c r="Z581" s="214"/>
      <c r="AA581" s="215">
        <f>IFERROR(VLOOKUP(J581,Аркуш4!H:M,6,FALSE),0)</f>
        <v>4</v>
      </c>
      <c r="AB581" s="215" t="str">
        <f t="shared" si="37"/>
        <v/>
      </c>
      <c r="AC581" s="215">
        <v>3.5362499999999999E-3</v>
      </c>
      <c r="AD581" s="214"/>
      <c r="AE581" s="210">
        <f t="shared" si="4"/>
        <v>3.8898749999999996E-2</v>
      </c>
      <c r="AF581" s="324"/>
      <c r="AG581" s="325"/>
      <c r="AH581" s="304" t="e">
        <v>#DIV/0!</v>
      </c>
      <c r="AI581" s="348"/>
      <c r="AJ581" s="306">
        <f t="shared" si="7"/>
        <v>0</v>
      </c>
      <c r="AK581" s="215">
        <f>IFERROR(VLOOKUP(J581,Аркуш4!O:Q,2,FALSE),0)</f>
        <v>0</v>
      </c>
      <c r="AL581" s="215">
        <f>IFERROR(VLOOKUP(J581,Аркуш4!O:Q,3,FALSE),0)</f>
        <v>0</v>
      </c>
      <c r="AM581" s="349"/>
      <c r="AN581" s="349"/>
      <c r="AO581" s="350"/>
      <c r="AP581" s="351"/>
      <c r="AQ581" s="352"/>
      <c r="AR581" s="215">
        <f>IFERROR(VLOOKUP(J581,Аркуш4!H:M,3,FALSE),0)</f>
        <v>0</v>
      </c>
      <c r="AS581" s="215">
        <f>IFERROR(VLOOKUP(J581,Аркуш4!H:M,4,FALSE),0)</f>
        <v>1</v>
      </c>
      <c r="AT581" s="215">
        <f>IFERROR(VLOOKUP(J581,Аркуш4!H:M,5,FALSE),0)</f>
        <v>0</v>
      </c>
      <c r="AU581" s="215">
        <f t="shared" si="33"/>
        <v>3.5362499999999999E-3</v>
      </c>
      <c r="AV581" s="357">
        <f t="shared" si="9"/>
        <v>1.4145E-2</v>
      </c>
    </row>
    <row r="582" spans="1:48" ht="46.5" customHeight="1" outlineLevel="1" x14ac:dyDescent="0.2">
      <c r="A582" s="207"/>
      <c r="B582" s="208" t="s">
        <v>3148</v>
      </c>
      <c r="C582" s="211"/>
      <c r="D582" s="209">
        <f>VLOOKUP(J582,Аркуш4!Y:Z,2,FALSE)</f>
        <v>15</v>
      </c>
      <c r="E582" s="210">
        <f t="shared" si="0"/>
        <v>0.22644562500000001</v>
      </c>
      <c r="F582" s="211"/>
      <c r="G582" s="211"/>
      <c r="H582" s="211" t="s">
        <v>2538</v>
      </c>
      <c r="I582" s="211" t="s">
        <v>3149</v>
      </c>
      <c r="J582" s="213">
        <v>171158</v>
      </c>
      <c r="K582" s="213">
        <v>36</v>
      </c>
      <c r="L582" s="213">
        <v>186</v>
      </c>
      <c r="M582" s="213">
        <v>57257</v>
      </c>
      <c r="N582" s="211"/>
      <c r="O582" s="211" t="s">
        <v>3433</v>
      </c>
      <c r="P582" s="211"/>
      <c r="Q582" s="354">
        <f t="shared" si="1"/>
        <v>0</v>
      </c>
      <c r="R582" s="212">
        <f t="shared" si="2"/>
        <v>0</v>
      </c>
      <c r="S582" s="211"/>
      <c r="T582" s="211"/>
      <c r="U582" s="355"/>
      <c r="V582" s="211">
        <v>0</v>
      </c>
      <c r="W582" s="356"/>
      <c r="X582" s="214" t="s">
        <v>3564</v>
      </c>
      <c r="Y582" s="214" t="s">
        <v>3564</v>
      </c>
      <c r="Z582" s="214"/>
      <c r="AA582" s="215">
        <f>IFERROR(VLOOKUP(J582,Аркуш4!H:M,6,FALSE),0)</f>
        <v>0</v>
      </c>
      <c r="AB582" s="215" t="str">
        <f t="shared" si="37"/>
        <v/>
      </c>
      <c r="AC582" s="215">
        <v>1.5096375E-2</v>
      </c>
      <c r="AD582" s="214"/>
      <c r="AE582" s="210">
        <f t="shared" si="4"/>
        <v>0.22644562500000001</v>
      </c>
      <c r="AF582" s="324"/>
      <c r="AG582" s="325"/>
      <c r="AH582" s="304" t="e">
        <v>#DIV/0!</v>
      </c>
      <c r="AI582" s="348"/>
      <c r="AJ582" s="306">
        <f t="shared" si="7"/>
        <v>0</v>
      </c>
      <c r="AK582" s="215">
        <f>IFERROR(VLOOKUP(J582,Аркуш4!O:Q,2,FALSE),0)</f>
        <v>0</v>
      </c>
      <c r="AL582" s="215">
        <f>IFERROR(VLOOKUP(J582,Аркуш4!O:Q,3,FALSE),0)</f>
        <v>0</v>
      </c>
      <c r="AM582" s="349"/>
      <c r="AN582" s="349"/>
      <c r="AO582" s="350"/>
      <c r="AP582" s="351"/>
      <c r="AQ582" s="352"/>
      <c r="AR582" s="215">
        <f>IFERROR(VLOOKUP(J582,Аркуш4!H:M,3,FALSE),0)</f>
        <v>0</v>
      </c>
      <c r="AS582" s="215">
        <f>IFERROR(VLOOKUP(J582,Аркуш4!H:M,4,FALSE),0)</f>
        <v>0</v>
      </c>
      <c r="AT582" s="215">
        <f>IFERROR(VLOOKUP(J582,Аркуш4!H:M,5,FALSE),0)</f>
        <v>0</v>
      </c>
      <c r="AU582" s="215">
        <f t="shared" si="33"/>
        <v>0</v>
      </c>
      <c r="AV582" s="357">
        <f t="shared" si="9"/>
        <v>0</v>
      </c>
    </row>
    <row r="583" spans="1:48" ht="46.5" customHeight="1" outlineLevel="1" x14ac:dyDescent="0.2">
      <c r="A583" s="207"/>
      <c r="B583" s="208" t="s">
        <v>3150</v>
      </c>
      <c r="C583" s="211"/>
      <c r="D583" s="209">
        <f>VLOOKUP(J583,Аркуш4!Y:Z,2,FALSE)</f>
        <v>12</v>
      </c>
      <c r="E583" s="210">
        <f t="shared" si="0"/>
        <v>0</v>
      </c>
      <c r="F583" s="211"/>
      <c r="G583" s="211"/>
      <c r="H583" s="211" t="s">
        <v>2538</v>
      </c>
      <c r="I583" s="211" t="s">
        <v>3151</v>
      </c>
      <c r="J583" s="213">
        <v>171162</v>
      </c>
      <c r="K583" s="213">
        <v>34</v>
      </c>
      <c r="L583" s="213">
        <v>86</v>
      </c>
      <c r="M583" s="216">
        <v>41114</v>
      </c>
      <c r="N583" s="211"/>
      <c r="O583" s="211" t="s">
        <v>3433</v>
      </c>
      <c r="P583" s="211"/>
      <c r="Q583" s="354">
        <f t="shared" si="1"/>
        <v>0</v>
      </c>
      <c r="R583" s="212">
        <f t="shared" si="2"/>
        <v>0</v>
      </c>
      <c r="S583" s="211"/>
      <c r="T583" s="211"/>
      <c r="U583" s="355"/>
      <c r="V583" s="211">
        <v>0</v>
      </c>
      <c r="W583" s="356"/>
      <c r="X583" s="214" t="s">
        <v>3564</v>
      </c>
      <c r="Y583" s="214" t="s">
        <v>3564</v>
      </c>
      <c r="Z583" s="214"/>
      <c r="AA583" s="215">
        <f>IFERROR(VLOOKUP(J583,Аркуш4!H:M,6,FALSE),0)</f>
        <v>2</v>
      </c>
      <c r="AB583" s="215" t="str">
        <f t="shared" si="37"/>
        <v/>
      </c>
      <c r="AC583" s="215"/>
      <c r="AD583" s="214"/>
      <c r="AE583" s="210">
        <f t="shared" si="4"/>
        <v>0</v>
      </c>
      <c r="AF583" s="324"/>
      <c r="AG583" s="325"/>
      <c r="AH583" s="304" t="e">
        <v>#DIV/0!</v>
      </c>
      <c r="AI583" s="348"/>
      <c r="AJ583" s="306">
        <f t="shared" si="7"/>
        <v>0</v>
      </c>
      <c r="AK583" s="215">
        <f>IFERROR(VLOOKUP(J583,Аркуш4!O:Q,2,FALSE),0)</f>
        <v>0</v>
      </c>
      <c r="AL583" s="215">
        <f>IFERROR(VLOOKUP(J583,Аркуш4!O:Q,3,FALSE),0)</f>
        <v>0</v>
      </c>
      <c r="AM583" s="349"/>
      <c r="AN583" s="349"/>
      <c r="AO583" s="350"/>
      <c r="AP583" s="351"/>
      <c r="AQ583" s="352"/>
      <c r="AR583" s="215">
        <f>IFERROR(VLOOKUP(J583,Аркуш4!H:M,3,FALSE),0)</f>
        <v>0</v>
      </c>
      <c r="AS583" s="215">
        <f>IFERROR(VLOOKUP(J583,Аркуш4!H:M,4,FALSE),0)</f>
        <v>0</v>
      </c>
      <c r="AT583" s="215">
        <f>IFERROR(VLOOKUP(J583,Аркуш4!H:M,5,FALSE),0)</f>
        <v>1</v>
      </c>
      <c r="AU583" s="215">
        <f t="shared" si="33"/>
        <v>0</v>
      </c>
      <c r="AV583" s="357">
        <f t="shared" si="9"/>
        <v>0</v>
      </c>
    </row>
    <row r="584" spans="1:48" ht="46.5" customHeight="1" outlineLevel="1" x14ac:dyDescent="0.2">
      <c r="A584" s="207"/>
      <c r="B584" s="208" t="s">
        <v>3152</v>
      </c>
      <c r="C584" s="211"/>
      <c r="D584" s="209">
        <f>VLOOKUP(J584,Аркуш4!Y:Z,2,FALSE)</f>
        <v>6</v>
      </c>
      <c r="E584" s="210">
        <f t="shared" si="0"/>
        <v>2.0735999999999997E-2</v>
      </c>
      <c r="F584" s="211"/>
      <c r="G584" s="211"/>
      <c r="H584" s="211" t="s">
        <v>2546</v>
      </c>
      <c r="I584" s="211"/>
      <c r="J584" s="213">
        <v>171163</v>
      </c>
      <c r="K584" s="213">
        <v>37</v>
      </c>
      <c r="L584" s="213">
        <v>65</v>
      </c>
      <c r="M584" s="216">
        <v>43183</v>
      </c>
      <c r="N584" s="211"/>
      <c r="O584" s="211" t="s">
        <v>3433</v>
      </c>
      <c r="P584" s="211"/>
      <c r="Q584" s="354">
        <f t="shared" si="1"/>
        <v>0</v>
      </c>
      <c r="R584" s="212">
        <f t="shared" si="2"/>
        <v>0</v>
      </c>
      <c r="S584" s="211"/>
      <c r="T584" s="211"/>
      <c r="U584" s="355"/>
      <c r="V584" s="211">
        <v>0</v>
      </c>
      <c r="W584" s="356"/>
      <c r="X584" s="214" t="s">
        <v>3564</v>
      </c>
      <c r="Y584" s="214" t="s">
        <v>3564</v>
      </c>
      <c r="Z584" s="214"/>
      <c r="AA584" s="215">
        <f>IFERROR(VLOOKUP(J584,Аркуш4!H:M,6,FALSE),0)</f>
        <v>0</v>
      </c>
      <c r="AB584" s="215" t="str">
        <f t="shared" si="37"/>
        <v/>
      </c>
      <c r="AC584" s="215">
        <v>3.4559999999999999E-3</v>
      </c>
      <c r="AD584" s="214"/>
      <c r="AE584" s="210">
        <f t="shared" si="4"/>
        <v>2.0735999999999997E-2</v>
      </c>
      <c r="AF584" s="324"/>
      <c r="AG584" s="325"/>
      <c r="AH584" s="304" t="e">
        <v>#DIV/0!</v>
      </c>
      <c r="AI584" s="348"/>
      <c r="AJ584" s="306">
        <f t="shared" si="7"/>
        <v>0</v>
      </c>
      <c r="AK584" s="215">
        <f>IFERROR(VLOOKUP(J584,Аркуш4!O:Q,2,FALSE),0)</f>
        <v>0</v>
      </c>
      <c r="AL584" s="215">
        <f>IFERROR(VLOOKUP(J584,Аркуш4!O:Q,3,FALSE),0)</f>
        <v>0</v>
      </c>
      <c r="AM584" s="349"/>
      <c r="AN584" s="349"/>
      <c r="AO584" s="350"/>
      <c r="AP584" s="351"/>
      <c r="AQ584" s="352"/>
      <c r="AR584" s="215">
        <f>IFERROR(VLOOKUP(J584,Аркуш4!H:M,3,FALSE),0)</f>
        <v>1</v>
      </c>
      <c r="AS584" s="215">
        <f>IFERROR(VLOOKUP(J584,Аркуш4!H:M,4,FALSE),0)</f>
        <v>0</v>
      </c>
      <c r="AT584" s="215">
        <f>IFERROR(VLOOKUP(J584,Аркуш4!H:M,5,FALSE),0)</f>
        <v>0</v>
      </c>
      <c r="AU584" s="215">
        <f t="shared" si="33"/>
        <v>3.4559999999999999E-3</v>
      </c>
      <c r="AV584" s="357">
        <f t="shared" si="9"/>
        <v>0</v>
      </c>
    </row>
    <row r="585" spans="1:48" ht="46.5" customHeight="1" outlineLevel="1" x14ac:dyDescent="0.2">
      <c r="A585" s="207"/>
      <c r="B585" s="208" t="s">
        <v>3153</v>
      </c>
      <c r="C585" s="211"/>
      <c r="D585" s="209">
        <f>VLOOKUP(J585,Аркуш4!Y:Z,2,FALSE)</f>
        <v>10</v>
      </c>
      <c r="E585" s="210">
        <f t="shared" si="0"/>
        <v>0</v>
      </c>
      <c r="F585" s="211"/>
      <c r="G585" s="211"/>
      <c r="H585" s="211" t="s">
        <v>2546</v>
      </c>
      <c r="I585" s="211" t="s">
        <v>2602</v>
      </c>
      <c r="J585" s="213">
        <v>171168</v>
      </c>
      <c r="K585" s="213">
        <v>23</v>
      </c>
      <c r="L585" s="213">
        <v>295</v>
      </c>
      <c r="M585" s="216">
        <v>52267</v>
      </c>
      <c r="N585" s="211"/>
      <c r="O585" s="211" t="s">
        <v>3433</v>
      </c>
      <c r="P585" s="211"/>
      <c r="Q585" s="354">
        <f t="shared" si="1"/>
        <v>0</v>
      </c>
      <c r="R585" s="212">
        <f t="shared" si="2"/>
        <v>0</v>
      </c>
      <c r="S585" s="211"/>
      <c r="T585" s="211"/>
      <c r="U585" s="355"/>
      <c r="V585" s="211">
        <v>14</v>
      </c>
      <c r="W585" s="356"/>
      <c r="X585" s="214" t="s">
        <v>3564</v>
      </c>
      <c r="Y585" s="214" t="s">
        <v>3564</v>
      </c>
      <c r="Z585" s="214"/>
      <c r="AA585" s="215">
        <f>IFERROR(VLOOKUP(J585,Аркуш4!H:M,6,FALSE),0)</f>
        <v>0</v>
      </c>
      <c r="AB585" s="215" t="str">
        <f t="shared" si="37"/>
        <v/>
      </c>
      <c r="AC585" s="215"/>
      <c r="AD585" s="214"/>
      <c r="AE585" s="210">
        <f t="shared" si="4"/>
        <v>0</v>
      </c>
      <c r="AF585" s="324"/>
      <c r="AG585" s="325"/>
      <c r="AH585" s="304" t="e">
        <v>#DIV/0!</v>
      </c>
      <c r="AI585" s="348"/>
      <c r="AJ585" s="306">
        <f t="shared" si="7"/>
        <v>0</v>
      </c>
      <c r="AK585" s="215">
        <f>IFERROR(VLOOKUP(J585,Аркуш4!O:Q,2,FALSE),0)</f>
        <v>10</v>
      </c>
      <c r="AL585" s="215">
        <f>IFERROR(VLOOKUP(J585,Аркуш4!O:Q,3,FALSE),0)</f>
        <v>4</v>
      </c>
      <c r="AM585" s="349"/>
      <c r="AN585" s="349"/>
      <c r="AO585" s="350"/>
      <c r="AP585" s="351"/>
      <c r="AQ585" s="352"/>
      <c r="AR585" s="215">
        <f>IFERROR(VLOOKUP(J585,Аркуш4!H:M,3,FALSE),0)</f>
        <v>4</v>
      </c>
      <c r="AS585" s="215">
        <f>IFERROR(VLOOKUP(J585,Аркуш4!H:M,4,FALSE),0)</f>
        <v>0</v>
      </c>
      <c r="AT585" s="215">
        <f>IFERROR(VLOOKUP(J585,Аркуш4!H:M,5,FALSE),0)</f>
        <v>0</v>
      </c>
      <c r="AU585" s="215">
        <f t="shared" si="33"/>
        <v>0</v>
      </c>
      <c r="AV585" s="357">
        <f t="shared" si="9"/>
        <v>0</v>
      </c>
    </row>
    <row r="586" spans="1:48" ht="46.5" customHeight="1" outlineLevel="1" x14ac:dyDescent="0.2">
      <c r="A586" s="207"/>
      <c r="B586" s="208" t="s">
        <v>3154</v>
      </c>
      <c r="C586" s="211"/>
      <c r="D586" s="209">
        <f>VLOOKUP(J586,Аркуш4!Y:Z,2,FALSE)</f>
        <v>1</v>
      </c>
      <c r="E586" s="210">
        <f t="shared" si="0"/>
        <v>5.0872499999999998E-3</v>
      </c>
      <c r="F586" s="211" t="s">
        <v>2624</v>
      </c>
      <c r="G586" s="211"/>
      <c r="H586" s="211" t="s">
        <v>2546</v>
      </c>
      <c r="I586" s="211"/>
      <c r="J586" s="213">
        <v>170415</v>
      </c>
      <c r="K586" s="213">
        <v>24</v>
      </c>
      <c r="L586" s="213">
        <v>87</v>
      </c>
      <c r="M586" s="213">
        <v>28505</v>
      </c>
      <c r="N586" s="211"/>
      <c r="O586" s="211" t="s">
        <v>3563</v>
      </c>
      <c r="P586" s="211"/>
      <c r="Q586" s="354">
        <f t="shared" si="1"/>
        <v>0</v>
      </c>
      <c r="R586" s="212">
        <f t="shared" si="2"/>
        <v>0</v>
      </c>
      <c r="S586" s="211"/>
      <c r="T586" s="211"/>
      <c r="U586" s="355"/>
      <c r="V586" s="211">
        <v>0</v>
      </c>
      <c r="W586" s="356"/>
      <c r="X586" s="214" t="s">
        <v>3564</v>
      </c>
      <c r="Y586" s="214" t="s">
        <v>3564</v>
      </c>
      <c r="Z586" s="214"/>
      <c r="AA586" s="215">
        <f>IFERROR(VLOOKUP(J586,Аркуш4!H:M,6,FALSE),0)</f>
        <v>5</v>
      </c>
      <c r="AB586" s="215" t="str">
        <f t="shared" si="37"/>
        <v/>
      </c>
      <c r="AC586" s="215">
        <v>5.0872499999999998E-3</v>
      </c>
      <c r="AD586" s="214"/>
      <c r="AE586" s="210">
        <f t="shared" si="4"/>
        <v>5.0872499999999998E-3</v>
      </c>
      <c r="AF586" s="324"/>
      <c r="AG586" s="325"/>
      <c r="AH586" s="304" t="e">
        <v>#DIV/0!</v>
      </c>
      <c r="AI586" s="348"/>
      <c r="AJ586" s="306">
        <f t="shared" si="7"/>
        <v>0</v>
      </c>
      <c r="AK586" s="215">
        <f>IFERROR(VLOOKUP(J586,Аркуш4!O:Q,2,FALSE),0)</f>
        <v>0</v>
      </c>
      <c r="AL586" s="215">
        <f>IFERROR(VLOOKUP(J586,Аркуш4!O:Q,3,FALSE),0)</f>
        <v>0</v>
      </c>
      <c r="AM586" s="349"/>
      <c r="AN586" s="349"/>
      <c r="AO586" s="350"/>
      <c r="AP586" s="351"/>
      <c r="AQ586" s="352"/>
      <c r="AR586" s="215">
        <f>IFERROR(VLOOKUP(J586,Аркуш4!H:M,3,FALSE),0)</f>
        <v>0</v>
      </c>
      <c r="AS586" s="215">
        <f>IFERROR(VLOOKUP(J586,Аркуш4!H:M,4,FALSE),0)</f>
        <v>0</v>
      </c>
      <c r="AT586" s="215">
        <f>IFERROR(VLOOKUP(J586,Аркуш4!H:M,5,FALSE),0)</f>
        <v>0</v>
      </c>
      <c r="AU586" s="215">
        <f t="shared" si="33"/>
        <v>0</v>
      </c>
      <c r="AV586" s="357">
        <f t="shared" si="9"/>
        <v>2.5436250000000001E-2</v>
      </c>
    </row>
    <row r="587" spans="1:48" ht="46.5" customHeight="1" outlineLevel="1" x14ac:dyDescent="0.2">
      <c r="A587" s="207"/>
      <c r="B587" s="208" t="s">
        <v>3155</v>
      </c>
      <c r="C587" s="211"/>
      <c r="D587" s="209">
        <f>VLOOKUP(J587,Аркуш4!Y:Z,2,FALSE)</f>
        <v>96</v>
      </c>
      <c r="E587" s="210">
        <f t="shared" si="0"/>
        <v>16.970687999999999</v>
      </c>
      <c r="F587" s="211"/>
      <c r="G587" s="211"/>
      <c r="H587" s="211" t="s">
        <v>2538</v>
      </c>
      <c r="I587" s="211" t="s">
        <v>3156</v>
      </c>
      <c r="J587" s="213">
        <v>170409</v>
      </c>
      <c r="K587" s="213">
        <v>56</v>
      </c>
      <c r="L587" s="353">
        <v>3534</v>
      </c>
      <c r="M587" s="213">
        <v>26648</v>
      </c>
      <c r="N587" s="211"/>
      <c r="O587" s="211" t="s">
        <v>3433</v>
      </c>
      <c r="P587" s="211" t="s">
        <v>2548</v>
      </c>
      <c r="Q587" s="354">
        <f t="shared" si="1"/>
        <v>0</v>
      </c>
      <c r="R587" s="212">
        <f t="shared" si="2"/>
        <v>0</v>
      </c>
      <c r="S587" s="211"/>
      <c r="T587" s="211"/>
      <c r="U587" s="355"/>
      <c r="V587" s="211">
        <v>3</v>
      </c>
      <c r="W587" s="356"/>
      <c r="X587" s="214" t="s">
        <v>3564</v>
      </c>
      <c r="Y587" s="214" t="s">
        <v>3564</v>
      </c>
      <c r="Z587" s="214"/>
      <c r="AA587" s="215">
        <f>IFERROR(VLOOKUP(J587,Аркуш4!H:M,6,FALSE),0)</f>
        <v>18</v>
      </c>
      <c r="AB587" s="215" t="str">
        <f t="shared" si="37"/>
        <v/>
      </c>
      <c r="AC587" s="215">
        <v>0.17677799999999999</v>
      </c>
      <c r="AD587" s="214"/>
      <c r="AE587" s="210">
        <f t="shared" si="4"/>
        <v>16.970687999999999</v>
      </c>
      <c r="AF587" s="324"/>
      <c r="AG587" s="325"/>
      <c r="AH587" s="304" t="e">
        <v>#DIV/0!</v>
      </c>
      <c r="AI587" s="348"/>
      <c r="AJ587" s="306">
        <f t="shared" si="7"/>
        <v>0</v>
      </c>
      <c r="AK587" s="215">
        <f>IFERROR(VLOOKUP(J587,Аркуш4!O:Q,2,FALSE),0)</f>
        <v>1</v>
      </c>
      <c r="AL587" s="215">
        <f>IFERROR(VLOOKUP(J587,Аркуш4!O:Q,3,FALSE),0)</f>
        <v>2</v>
      </c>
      <c r="AM587" s="349"/>
      <c r="AN587" s="349"/>
      <c r="AO587" s="350"/>
      <c r="AP587" s="351"/>
      <c r="AQ587" s="352"/>
      <c r="AR587" s="215">
        <f>IFERROR(VLOOKUP(J587,Аркуш4!H:M,3,FALSE),0)</f>
        <v>7</v>
      </c>
      <c r="AS587" s="215">
        <f>IFERROR(VLOOKUP(J587,Аркуш4!H:M,4,FALSE),0)</f>
        <v>2</v>
      </c>
      <c r="AT587" s="215">
        <f>IFERROR(VLOOKUP(J587,Аркуш4!H:M,5,FALSE),0)</f>
        <v>7</v>
      </c>
      <c r="AU587" s="215">
        <f t="shared" si="33"/>
        <v>3.005226</v>
      </c>
      <c r="AV587" s="357">
        <f t="shared" si="9"/>
        <v>3.1820040000000001</v>
      </c>
    </row>
    <row r="588" spans="1:48" ht="46.5" customHeight="1" outlineLevel="1" x14ac:dyDescent="0.2">
      <c r="A588" s="207"/>
      <c r="B588" s="208" t="s">
        <v>3157</v>
      </c>
      <c r="C588" s="211"/>
      <c r="D588" s="209">
        <f>VLOOKUP(J588,Аркуш4!Y:Z,2,FALSE)</f>
        <v>1</v>
      </c>
      <c r="E588" s="210">
        <f t="shared" si="0"/>
        <v>6.08E-2</v>
      </c>
      <c r="F588" s="211"/>
      <c r="G588" s="211"/>
      <c r="H588" s="211" t="s">
        <v>2546</v>
      </c>
      <c r="I588" s="211" t="s">
        <v>3158</v>
      </c>
      <c r="J588" s="213">
        <v>170554</v>
      </c>
      <c r="K588" s="213">
        <v>18</v>
      </c>
      <c r="L588" s="213">
        <v>675</v>
      </c>
      <c r="M588" s="211" t="s">
        <v>3159</v>
      </c>
      <c r="N588" s="211"/>
      <c r="O588" s="211" t="s">
        <v>3563</v>
      </c>
      <c r="P588" s="211" t="s">
        <v>2587</v>
      </c>
      <c r="Q588" s="354">
        <f t="shared" si="1"/>
        <v>0</v>
      </c>
      <c r="R588" s="212">
        <f t="shared" si="2"/>
        <v>0</v>
      </c>
      <c r="S588" s="211"/>
      <c r="T588" s="211"/>
      <c r="U588" s="355"/>
      <c r="V588" s="211">
        <v>2</v>
      </c>
      <c r="W588" s="356"/>
      <c r="X588" s="214" t="s">
        <v>3564</v>
      </c>
      <c r="Y588" s="214" t="s">
        <v>3564</v>
      </c>
      <c r="Z588" s="214"/>
      <c r="AA588" s="215">
        <f>IFERROR(VLOOKUP(J588,Аркуш4!H:M,6,FALSE),0)</f>
        <v>0</v>
      </c>
      <c r="AB588" s="215" t="str">
        <f t="shared" si="37"/>
        <v/>
      </c>
      <c r="AC588" s="215">
        <v>6.08E-2</v>
      </c>
      <c r="AD588" s="214"/>
      <c r="AE588" s="210">
        <f t="shared" si="4"/>
        <v>6.08E-2</v>
      </c>
      <c r="AF588" s="324"/>
      <c r="AG588" s="325"/>
      <c r="AH588" s="304" t="e">
        <v>#DIV/0!</v>
      </c>
      <c r="AI588" s="348"/>
      <c r="AJ588" s="306">
        <f t="shared" si="7"/>
        <v>0</v>
      </c>
      <c r="AK588" s="215">
        <f>IFERROR(VLOOKUP(J588,Аркуш4!O:Q,2,FALSE),0)</f>
        <v>2</v>
      </c>
      <c r="AL588" s="215">
        <f>IFERROR(VLOOKUP(J588,Аркуш4!O:Q,3,FALSE),0)</f>
        <v>0</v>
      </c>
      <c r="AM588" s="349"/>
      <c r="AN588" s="349"/>
      <c r="AO588" s="350"/>
      <c r="AP588" s="351"/>
      <c r="AQ588" s="352"/>
      <c r="AR588" s="215">
        <f>IFERROR(VLOOKUP(J588,Аркуш4!H:M,3,FALSE),0)</f>
        <v>0</v>
      </c>
      <c r="AS588" s="215">
        <f>IFERROR(VLOOKUP(J588,Аркуш4!H:M,4,FALSE),0)</f>
        <v>0</v>
      </c>
      <c r="AT588" s="215">
        <f>IFERROR(VLOOKUP(J588,Аркуш4!H:M,5,FALSE),0)</f>
        <v>0</v>
      </c>
      <c r="AU588" s="215">
        <f t="shared" si="33"/>
        <v>0.1216</v>
      </c>
      <c r="AV588" s="357">
        <f t="shared" si="9"/>
        <v>0</v>
      </c>
    </row>
    <row r="589" spans="1:48" ht="46.5" customHeight="1" outlineLevel="1" x14ac:dyDescent="0.2">
      <c r="A589" s="207"/>
      <c r="B589" s="208" t="s">
        <v>3160</v>
      </c>
      <c r="C589" s="211"/>
      <c r="D589" s="209">
        <f>VLOOKUP(J589,Аркуш4!Y:Z,2,FALSE)</f>
        <v>19</v>
      </c>
      <c r="E589" s="210">
        <f t="shared" si="0"/>
        <v>5.6809999999999999E-2</v>
      </c>
      <c r="F589" s="211"/>
      <c r="G589" s="211"/>
      <c r="H589" s="211" t="s">
        <v>2538</v>
      </c>
      <c r="I589" s="211"/>
      <c r="J589" s="213">
        <v>170605</v>
      </c>
      <c r="K589" s="213">
        <v>51</v>
      </c>
      <c r="L589" s="213">
        <v>135</v>
      </c>
      <c r="M589" s="260">
        <v>56274</v>
      </c>
      <c r="N589" s="211"/>
      <c r="O589" s="211" t="s">
        <v>3433</v>
      </c>
      <c r="P589" s="211"/>
      <c r="Q589" s="354">
        <f t="shared" si="1"/>
        <v>0</v>
      </c>
      <c r="R589" s="212">
        <f t="shared" si="2"/>
        <v>0</v>
      </c>
      <c r="S589" s="211"/>
      <c r="T589" s="211"/>
      <c r="U589" s="355"/>
      <c r="V589" s="211">
        <v>1</v>
      </c>
      <c r="W589" s="356"/>
      <c r="X589" s="214" t="s">
        <v>3564</v>
      </c>
      <c r="Y589" s="214" t="s">
        <v>3564</v>
      </c>
      <c r="Z589" s="214"/>
      <c r="AA589" s="215">
        <f>IFERROR(VLOOKUP(J589,Аркуш4!H:M,6,FALSE),0)</f>
        <v>7</v>
      </c>
      <c r="AB589" s="215" t="str">
        <f t="shared" si="37"/>
        <v/>
      </c>
      <c r="AC589" s="215">
        <v>2.99E-3</v>
      </c>
      <c r="AD589" s="214"/>
      <c r="AE589" s="210">
        <f t="shared" si="4"/>
        <v>5.6809999999999999E-2</v>
      </c>
      <c r="AF589" s="324"/>
      <c r="AG589" s="325"/>
      <c r="AH589" s="304" t="e">
        <v>#DIV/0!</v>
      </c>
      <c r="AI589" s="348"/>
      <c r="AJ589" s="306">
        <f t="shared" si="7"/>
        <v>0</v>
      </c>
      <c r="AK589" s="215">
        <f>IFERROR(VLOOKUP(J589,Аркуш4!O:Q,2,FALSE),0)</f>
        <v>1</v>
      </c>
      <c r="AL589" s="215">
        <f>IFERROR(VLOOKUP(J589,Аркуш4!O:Q,3,FALSE),0)</f>
        <v>0</v>
      </c>
      <c r="AM589" s="349"/>
      <c r="AN589" s="349"/>
      <c r="AO589" s="350"/>
      <c r="AP589" s="351"/>
      <c r="AQ589" s="352"/>
      <c r="AR589" s="215">
        <f>IFERROR(VLOOKUP(J589,Аркуш4!H:M,3,FALSE),0)</f>
        <v>1</v>
      </c>
      <c r="AS589" s="215">
        <f>IFERROR(VLOOKUP(J589,Аркуш4!H:M,4,FALSE),0)</f>
        <v>0</v>
      </c>
      <c r="AT589" s="215">
        <f>IFERROR(VLOOKUP(J589,Аркуш4!H:M,5,FALSE),0)</f>
        <v>1</v>
      </c>
      <c r="AU589" s="215">
        <f t="shared" si="33"/>
        <v>8.9700000000000005E-3</v>
      </c>
      <c r="AV589" s="357">
        <f t="shared" si="9"/>
        <v>2.0930000000000001E-2</v>
      </c>
    </row>
    <row r="590" spans="1:48" ht="46.5" customHeight="1" outlineLevel="1" x14ac:dyDescent="0.2">
      <c r="A590" s="207"/>
      <c r="B590" s="208" t="s">
        <v>3161</v>
      </c>
      <c r="C590" s="211"/>
      <c r="D590" s="209">
        <f>VLOOKUP(J590,Аркуш4!Y:Z,2,FALSE)</f>
        <v>13</v>
      </c>
      <c r="E590" s="210">
        <f t="shared" si="0"/>
        <v>0</v>
      </c>
      <c r="F590" s="211" t="s">
        <v>2624</v>
      </c>
      <c r="G590" s="211"/>
      <c r="H590" s="211" t="s">
        <v>2538</v>
      </c>
      <c r="I590" s="211" t="s">
        <v>3162</v>
      </c>
      <c r="J590" s="213">
        <v>170642</v>
      </c>
      <c r="K590" s="213">
        <v>611</v>
      </c>
      <c r="L590" s="213">
        <v>154</v>
      </c>
      <c r="M590" s="213">
        <v>11444</v>
      </c>
      <c r="N590" s="211"/>
      <c r="O590" s="211" t="s">
        <v>3433</v>
      </c>
      <c r="P590" s="211" t="s">
        <v>2774</v>
      </c>
      <c r="Q590" s="354">
        <f t="shared" si="1"/>
        <v>0</v>
      </c>
      <c r="R590" s="212">
        <f t="shared" si="2"/>
        <v>0</v>
      </c>
      <c r="S590" s="211"/>
      <c r="T590" s="211"/>
      <c r="U590" s="355"/>
      <c r="V590" s="211">
        <v>0</v>
      </c>
      <c r="W590" s="356"/>
      <c r="X590" s="214" t="s">
        <v>3564</v>
      </c>
      <c r="Y590" s="214" t="s">
        <v>3564</v>
      </c>
      <c r="Z590" s="214"/>
      <c r="AA590" s="215">
        <f>IFERROR(VLOOKUP(J590,Аркуш4!H:M,6,FALSE),0)</f>
        <v>10</v>
      </c>
      <c r="AB590" s="215" t="str">
        <f t="shared" si="37"/>
        <v/>
      </c>
      <c r="AC590" s="215"/>
      <c r="AD590" s="214"/>
      <c r="AE590" s="210">
        <f t="shared" si="4"/>
        <v>0</v>
      </c>
      <c r="AF590" s="324"/>
      <c r="AG590" s="325"/>
      <c r="AH590" s="304" t="e">
        <v>#DIV/0!</v>
      </c>
      <c r="AI590" s="348"/>
      <c r="AJ590" s="306">
        <f t="shared" si="7"/>
        <v>0</v>
      </c>
      <c r="AK590" s="215">
        <f>IFERROR(VLOOKUP(J590,Аркуш4!O:Q,2,FALSE),0)</f>
        <v>0</v>
      </c>
      <c r="AL590" s="215">
        <f>IFERROR(VLOOKUP(J590,Аркуш4!O:Q,3,FALSE),0)</f>
        <v>0</v>
      </c>
      <c r="AM590" s="349"/>
      <c r="AN590" s="349"/>
      <c r="AO590" s="350"/>
      <c r="AP590" s="351"/>
      <c r="AQ590" s="352"/>
      <c r="AR590" s="215">
        <f>IFERROR(VLOOKUP(J590,Аркуш4!H:M,3,FALSE),0)</f>
        <v>1</v>
      </c>
      <c r="AS590" s="215">
        <f>IFERROR(VLOOKUP(J590,Аркуш4!H:M,4,FALSE),0)</f>
        <v>2</v>
      </c>
      <c r="AT590" s="215">
        <f>IFERROR(VLOOKUP(J590,Аркуш4!H:M,5,FALSE),0)</f>
        <v>1</v>
      </c>
      <c r="AU590" s="215">
        <f t="shared" si="33"/>
        <v>0</v>
      </c>
      <c r="AV590" s="357">
        <f t="shared" si="9"/>
        <v>0</v>
      </c>
    </row>
    <row r="591" spans="1:48" ht="46.5" customHeight="1" outlineLevel="1" x14ac:dyDescent="0.2">
      <c r="A591" s="207"/>
      <c r="B591" s="208" t="s">
        <v>3163</v>
      </c>
      <c r="C591" s="211"/>
      <c r="D591" s="209">
        <f>VLOOKUP(J591,Аркуш4!Y:Z,2,FALSE)</f>
        <v>7</v>
      </c>
      <c r="E591" s="210">
        <f t="shared" si="0"/>
        <v>8.6239999999999997E-3</v>
      </c>
      <c r="F591" s="211"/>
      <c r="G591" s="211"/>
      <c r="H591" s="211" t="s">
        <v>2546</v>
      </c>
      <c r="I591" s="211" t="s">
        <v>3164</v>
      </c>
      <c r="J591" s="213">
        <v>170789</v>
      </c>
      <c r="K591" s="213">
        <v>155</v>
      </c>
      <c r="L591" s="213">
        <v>82</v>
      </c>
      <c r="M591" s="211" t="s">
        <v>570</v>
      </c>
      <c r="N591" s="211"/>
      <c r="O591" s="211" t="s">
        <v>3433</v>
      </c>
      <c r="P591" s="211"/>
      <c r="Q591" s="354">
        <f t="shared" si="1"/>
        <v>0</v>
      </c>
      <c r="R591" s="212">
        <f t="shared" si="2"/>
        <v>0</v>
      </c>
      <c r="S591" s="211"/>
      <c r="T591" s="211"/>
      <c r="U591" s="355"/>
      <c r="V591" s="211">
        <v>3</v>
      </c>
      <c r="W591" s="356"/>
      <c r="X591" s="214" t="s">
        <v>3564</v>
      </c>
      <c r="Y591" s="214" t="s">
        <v>3564</v>
      </c>
      <c r="Z591" s="214"/>
      <c r="AA591" s="215">
        <f>IFERROR(VLOOKUP(J591,Аркуш4!H:M,6,FALSE),0)</f>
        <v>2</v>
      </c>
      <c r="AB591" s="215" t="str">
        <f t="shared" si="37"/>
        <v/>
      </c>
      <c r="AC591" s="215">
        <v>1.232E-3</v>
      </c>
      <c r="AD591" s="214"/>
      <c r="AE591" s="210">
        <f t="shared" si="4"/>
        <v>8.6239999999999997E-3</v>
      </c>
      <c r="AF591" s="324"/>
      <c r="AG591" s="325"/>
      <c r="AH591" s="304" t="e">
        <v>#DIV/0!</v>
      </c>
      <c r="AI591" s="348"/>
      <c r="AJ591" s="306">
        <f t="shared" si="7"/>
        <v>0</v>
      </c>
      <c r="AK591" s="215">
        <f>IFERROR(VLOOKUP(J591,Аркуш4!O:Q,2,FALSE),0)</f>
        <v>0</v>
      </c>
      <c r="AL591" s="215">
        <f>IFERROR(VLOOKUP(J591,Аркуш4!O:Q,3,FALSE),0)</f>
        <v>3</v>
      </c>
      <c r="AM591" s="349"/>
      <c r="AN591" s="349"/>
      <c r="AO591" s="350"/>
      <c r="AP591" s="351"/>
      <c r="AQ591" s="352"/>
      <c r="AR591" s="215">
        <f>IFERROR(VLOOKUP(J591,Аркуш4!H:M,3,FALSE),0)</f>
        <v>0</v>
      </c>
      <c r="AS591" s="215">
        <f>IFERROR(VLOOKUP(J591,Аркуш4!H:M,4,FALSE),0)</f>
        <v>0</v>
      </c>
      <c r="AT591" s="215">
        <f>IFERROR(VLOOKUP(J591,Аркуш4!H:M,5,FALSE),0)</f>
        <v>2</v>
      </c>
      <c r="AU591" s="215">
        <f t="shared" si="33"/>
        <v>2.464E-3</v>
      </c>
      <c r="AV591" s="357">
        <f t="shared" si="9"/>
        <v>2.464E-3</v>
      </c>
    </row>
    <row r="592" spans="1:48" ht="46.5" customHeight="1" outlineLevel="1" x14ac:dyDescent="0.2">
      <c r="A592" s="207"/>
      <c r="B592" s="208" t="s">
        <v>3165</v>
      </c>
      <c r="C592" s="211"/>
      <c r="D592" s="209">
        <f>VLOOKUP(J592,Аркуш4!Y:Z,2,FALSE)</f>
        <v>9</v>
      </c>
      <c r="E592" s="210">
        <f t="shared" si="0"/>
        <v>1.1088000000000001E-2</v>
      </c>
      <c r="F592" s="211"/>
      <c r="G592" s="211"/>
      <c r="H592" s="211" t="s">
        <v>2546</v>
      </c>
      <c r="I592" s="211"/>
      <c r="J592" s="213">
        <v>170790</v>
      </c>
      <c r="K592" s="213">
        <v>155</v>
      </c>
      <c r="L592" s="213">
        <v>82</v>
      </c>
      <c r="M592" s="211" t="s">
        <v>572</v>
      </c>
      <c r="N592" s="211"/>
      <c r="O592" s="211" t="s">
        <v>3433</v>
      </c>
      <c r="P592" s="211"/>
      <c r="Q592" s="354">
        <f t="shared" si="1"/>
        <v>0</v>
      </c>
      <c r="R592" s="212">
        <f t="shared" si="2"/>
        <v>0</v>
      </c>
      <c r="S592" s="211"/>
      <c r="T592" s="211"/>
      <c r="U592" s="355"/>
      <c r="V592" s="211">
        <v>2</v>
      </c>
      <c r="W592" s="356"/>
      <c r="X592" s="214" t="s">
        <v>3564</v>
      </c>
      <c r="Y592" s="214" t="s">
        <v>3564</v>
      </c>
      <c r="Z592" s="214"/>
      <c r="AA592" s="215">
        <f>IFERROR(VLOOKUP(J592,Аркуш4!H:M,6,FALSE),0)</f>
        <v>3</v>
      </c>
      <c r="AB592" s="215" t="str">
        <f t="shared" si="37"/>
        <v/>
      </c>
      <c r="AC592" s="215">
        <v>1.232E-3</v>
      </c>
      <c r="AD592" s="214"/>
      <c r="AE592" s="210">
        <f t="shared" si="4"/>
        <v>1.1088000000000001E-2</v>
      </c>
      <c r="AF592" s="324"/>
      <c r="AG592" s="325"/>
      <c r="AH592" s="304" t="e">
        <v>#DIV/0!</v>
      </c>
      <c r="AI592" s="348"/>
      <c r="AJ592" s="306">
        <f t="shared" si="7"/>
        <v>0</v>
      </c>
      <c r="AK592" s="215">
        <f>IFERROR(VLOOKUP(J592,Аркуш4!O:Q,2,FALSE),0)</f>
        <v>0</v>
      </c>
      <c r="AL592" s="215">
        <f>IFERROR(VLOOKUP(J592,Аркуш4!O:Q,3,FALSE),0)</f>
        <v>2</v>
      </c>
      <c r="AM592" s="349"/>
      <c r="AN592" s="349"/>
      <c r="AO592" s="350"/>
      <c r="AP592" s="351"/>
      <c r="AQ592" s="352"/>
      <c r="AR592" s="215">
        <f>IFERROR(VLOOKUP(J592,Аркуш4!H:M,3,FALSE),0)</f>
        <v>0</v>
      </c>
      <c r="AS592" s="215">
        <f>IFERROR(VLOOKUP(J592,Аркуш4!H:M,4,FALSE),0)</f>
        <v>0</v>
      </c>
      <c r="AT592" s="215">
        <f>IFERROR(VLOOKUP(J592,Аркуш4!H:M,5,FALSE),0)</f>
        <v>0</v>
      </c>
      <c r="AU592" s="215">
        <f t="shared" si="33"/>
        <v>0</v>
      </c>
      <c r="AV592" s="357">
        <f t="shared" si="9"/>
        <v>3.6960000000000001E-3</v>
      </c>
    </row>
    <row r="593" spans="1:48" ht="46.5" customHeight="1" outlineLevel="1" x14ac:dyDescent="0.2">
      <c r="A593" s="207"/>
      <c r="B593" s="208" t="s">
        <v>3166</v>
      </c>
      <c r="C593" s="211"/>
      <c r="D593" s="209">
        <f>VLOOKUP(J593,Аркуш4!Y:Z,2,FALSE)</f>
        <v>21</v>
      </c>
      <c r="E593" s="210">
        <f t="shared" si="0"/>
        <v>0.71998541999999999</v>
      </c>
      <c r="F593" s="211"/>
      <c r="G593" s="211"/>
      <c r="H593" s="211" t="s">
        <v>2546</v>
      </c>
      <c r="I593" s="211"/>
      <c r="J593" s="213">
        <v>170801</v>
      </c>
      <c r="K593" s="213">
        <v>23</v>
      </c>
      <c r="L593" s="213">
        <v>375</v>
      </c>
      <c r="M593" s="213">
        <v>68367</v>
      </c>
      <c r="N593" s="211"/>
      <c r="O593" s="211" t="s">
        <v>3433</v>
      </c>
      <c r="P593" s="211"/>
      <c r="Q593" s="354">
        <f t="shared" si="1"/>
        <v>0</v>
      </c>
      <c r="R593" s="212">
        <f t="shared" si="2"/>
        <v>0</v>
      </c>
      <c r="S593" s="211"/>
      <c r="T593" s="211"/>
      <c r="U593" s="355"/>
      <c r="V593" s="211">
        <v>1</v>
      </c>
      <c r="W593" s="356"/>
      <c r="X593" s="214" t="s">
        <v>3564</v>
      </c>
      <c r="Y593" s="214" t="s">
        <v>3564</v>
      </c>
      <c r="Z593" s="214"/>
      <c r="AA593" s="215">
        <f>IFERROR(VLOOKUP(J593,Аркуш4!H:M,6,FALSE),0)</f>
        <v>5</v>
      </c>
      <c r="AB593" s="215" t="str">
        <f t="shared" si="37"/>
        <v/>
      </c>
      <c r="AC593" s="215">
        <v>3.4285019999999999E-2</v>
      </c>
      <c r="AD593" s="214"/>
      <c r="AE593" s="210">
        <f t="shared" si="4"/>
        <v>0.71998541999999999</v>
      </c>
      <c r="AF593" s="324"/>
      <c r="AG593" s="325"/>
      <c r="AH593" s="304" t="e">
        <v>#DIV/0!</v>
      </c>
      <c r="AI593" s="348"/>
      <c r="AJ593" s="306">
        <f t="shared" si="7"/>
        <v>0</v>
      </c>
      <c r="AK593" s="215">
        <f>IFERROR(VLOOKUP(J593,Аркуш4!O:Q,2,FALSE),0)</f>
        <v>0</v>
      </c>
      <c r="AL593" s="215">
        <f>IFERROR(VLOOKUP(J593,Аркуш4!O:Q,3,FALSE),0)</f>
        <v>1</v>
      </c>
      <c r="AM593" s="349"/>
      <c r="AN593" s="349"/>
      <c r="AO593" s="350"/>
      <c r="AP593" s="351"/>
      <c r="AQ593" s="352"/>
      <c r="AR593" s="215">
        <f>IFERROR(VLOOKUP(J593,Аркуш4!H:M,3,FALSE),0)</f>
        <v>1</v>
      </c>
      <c r="AS593" s="215">
        <f>IFERROR(VLOOKUP(J593,Аркуш4!H:M,4,FALSE),0)</f>
        <v>0</v>
      </c>
      <c r="AT593" s="215">
        <f>IFERROR(VLOOKUP(J593,Аркуш4!H:M,5,FALSE),0)</f>
        <v>0</v>
      </c>
      <c r="AU593" s="215">
        <f t="shared" si="33"/>
        <v>3.4285019999999999E-2</v>
      </c>
      <c r="AV593" s="357">
        <f t="shared" si="9"/>
        <v>0.1714251</v>
      </c>
    </row>
    <row r="594" spans="1:48" ht="46.5" customHeight="1" outlineLevel="1" x14ac:dyDescent="0.2">
      <c r="A594" s="207"/>
      <c r="B594" s="208" t="s">
        <v>3167</v>
      </c>
      <c r="C594" s="211"/>
      <c r="D594" s="209">
        <f>VLOOKUP(J594,Аркуш4!Y:Z,2,FALSE)</f>
        <v>29</v>
      </c>
      <c r="E594" s="210">
        <f t="shared" si="0"/>
        <v>2.3577173999999999</v>
      </c>
      <c r="F594" s="211"/>
      <c r="G594" s="211"/>
      <c r="H594" s="211" t="s">
        <v>2538</v>
      </c>
      <c r="I594" s="211" t="s">
        <v>2550</v>
      </c>
      <c r="J594" s="213">
        <v>170803</v>
      </c>
      <c r="K594" s="213">
        <v>24</v>
      </c>
      <c r="L594" s="213">
        <v>819</v>
      </c>
      <c r="M594" s="213">
        <v>68380</v>
      </c>
      <c r="N594" s="211"/>
      <c r="O594" s="211" t="s">
        <v>3433</v>
      </c>
      <c r="P594" s="211"/>
      <c r="Q594" s="354">
        <f t="shared" si="1"/>
        <v>0</v>
      </c>
      <c r="R594" s="212">
        <f t="shared" si="2"/>
        <v>0</v>
      </c>
      <c r="S594" s="211"/>
      <c r="T594" s="211"/>
      <c r="U594" s="355"/>
      <c r="V594" s="211">
        <v>0</v>
      </c>
      <c r="W594" s="356"/>
      <c r="X594" s="214" t="s">
        <v>3564</v>
      </c>
      <c r="Y594" s="214" t="s">
        <v>3564</v>
      </c>
      <c r="Z594" s="214"/>
      <c r="AA594" s="215">
        <f>IFERROR(VLOOKUP(J594,Аркуш4!H:M,6,FALSE),0)</f>
        <v>3</v>
      </c>
      <c r="AB594" s="215" t="str">
        <f t="shared" si="37"/>
        <v/>
      </c>
      <c r="AC594" s="215">
        <v>8.1300600000000001E-2</v>
      </c>
      <c r="AD594" s="214"/>
      <c r="AE594" s="210">
        <f t="shared" si="4"/>
        <v>2.3577173999999999</v>
      </c>
      <c r="AF594" s="324"/>
      <c r="AG594" s="325"/>
      <c r="AH594" s="304" t="e">
        <v>#DIV/0!</v>
      </c>
      <c r="AI594" s="348"/>
      <c r="AJ594" s="306">
        <f t="shared" si="7"/>
        <v>0</v>
      </c>
      <c r="AK594" s="215">
        <f>IFERROR(VLOOKUP(J594,Аркуш4!O:Q,2,FALSE),0)</f>
        <v>0</v>
      </c>
      <c r="AL594" s="215">
        <f>IFERROR(VLOOKUP(J594,Аркуш4!O:Q,3,FALSE),0)</f>
        <v>0</v>
      </c>
      <c r="AM594" s="349"/>
      <c r="AN594" s="349"/>
      <c r="AO594" s="350"/>
      <c r="AP594" s="351"/>
      <c r="AQ594" s="352"/>
      <c r="AR594" s="215">
        <f>IFERROR(VLOOKUP(J594,Аркуш4!H:M,3,FALSE),0)</f>
        <v>0</v>
      </c>
      <c r="AS594" s="215">
        <f>IFERROR(VLOOKUP(J594,Аркуш4!H:M,4,FALSE),0)</f>
        <v>0</v>
      </c>
      <c r="AT594" s="215">
        <f>IFERROR(VLOOKUP(J594,Аркуш4!H:M,5,FALSE),0)</f>
        <v>0</v>
      </c>
      <c r="AU594" s="215">
        <f t="shared" si="33"/>
        <v>0</v>
      </c>
      <c r="AV594" s="357">
        <f t="shared" si="9"/>
        <v>0.2439018</v>
      </c>
    </row>
    <row r="595" spans="1:48" ht="46.5" customHeight="1" outlineLevel="1" x14ac:dyDescent="0.2">
      <c r="A595" s="207"/>
      <c r="B595" s="208" t="s">
        <v>3168</v>
      </c>
      <c r="C595" s="211"/>
      <c r="D595" s="209">
        <f>VLOOKUP(J595,Аркуш4!Y:Z,2,FALSE)</f>
        <v>28</v>
      </c>
      <c r="E595" s="210">
        <f t="shared" si="0"/>
        <v>1.6536856</v>
      </c>
      <c r="F595" s="211"/>
      <c r="G595" s="211"/>
      <c r="H595" s="211" t="s">
        <v>2538</v>
      </c>
      <c r="I595" s="211" t="s">
        <v>3169</v>
      </c>
      <c r="J595" s="213">
        <v>170804</v>
      </c>
      <c r="K595" s="213">
        <v>32</v>
      </c>
      <c r="L595" s="213">
        <v>672</v>
      </c>
      <c r="M595" s="213">
        <v>68370</v>
      </c>
      <c r="N595" s="211"/>
      <c r="O595" s="211" t="s">
        <v>3433</v>
      </c>
      <c r="P595" s="211"/>
      <c r="Q595" s="354">
        <f t="shared" si="1"/>
        <v>0</v>
      </c>
      <c r="R595" s="212">
        <f t="shared" si="2"/>
        <v>0</v>
      </c>
      <c r="S595" s="211"/>
      <c r="T595" s="211"/>
      <c r="U595" s="355"/>
      <c r="V595" s="211">
        <v>0</v>
      </c>
      <c r="W595" s="356"/>
      <c r="X595" s="214" t="s">
        <v>3564</v>
      </c>
      <c r="Y595" s="214" t="s">
        <v>3564</v>
      </c>
      <c r="Z595" s="214"/>
      <c r="AA595" s="215">
        <f>IFERROR(VLOOKUP(J595,Аркуш4!H:M,6,FALSE),0)</f>
        <v>4</v>
      </c>
      <c r="AB595" s="215" t="str">
        <f t="shared" si="37"/>
        <v/>
      </c>
      <c r="AC595" s="215">
        <v>5.90602E-2</v>
      </c>
      <c r="AD595" s="214"/>
      <c r="AE595" s="210">
        <f t="shared" si="4"/>
        <v>1.6536856</v>
      </c>
      <c r="AF595" s="324"/>
      <c r="AG595" s="325"/>
      <c r="AH595" s="304" t="e">
        <v>#DIV/0!</v>
      </c>
      <c r="AI595" s="348"/>
      <c r="AJ595" s="306">
        <f t="shared" si="7"/>
        <v>0</v>
      </c>
      <c r="AK595" s="215">
        <f>IFERROR(VLOOKUP(J595,Аркуш4!O:Q,2,FALSE),0)</f>
        <v>0</v>
      </c>
      <c r="AL595" s="215">
        <f>IFERROR(VLOOKUP(J595,Аркуш4!O:Q,3,FALSE),0)</f>
        <v>0</v>
      </c>
      <c r="AM595" s="349"/>
      <c r="AN595" s="349"/>
      <c r="AO595" s="350"/>
      <c r="AP595" s="351"/>
      <c r="AQ595" s="352"/>
      <c r="AR595" s="215">
        <f>IFERROR(VLOOKUP(J595,Аркуш4!H:M,3,FALSE),0)</f>
        <v>0</v>
      </c>
      <c r="AS595" s="215">
        <f>IFERROR(VLOOKUP(J595,Аркуш4!H:M,4,FALSE),0)</f>
        <v>1</v>
      </c>
      <c r="AT595" s="215">
        <f>IFERROR(VLOOKUP(J595,Аркуш4!H:M,5,FALSE),0)</f>
        <v>0</v>
      </c>
      <c r="AU595" s="215">
        <f t="shared" si="33"/>
        <v>5.90602E-2</v>
      </c>
      <c r="AV595" s="357">
        <f t="shared" si="9"/>
        <v>0.2362408</v>
      </c>
    </row>
    <row r="596" spans="1:48" ht="46.5" customHeight="1" outlineLevel="1" x14ac:dyDescent="0.2">
      <c r="A596" s="207"/>
      <c r="B596" s="208" t="s">
        <v>3170</v>
      </c>
      <c r="C596" s="211"/>
      <c r="D596" s="209">
        <f>VLOOKUP(J596,Аркуш4!Y:Z,2,FALSE)</f>
        <v>34</v>
      </c>
      <c r="E596" s="210">
        <f t="shared" si="0"/>
        <v>3.1616525879999999</v>
      </c>
      <c r="F596" s="211"/>
      <c r="G596" s="211" t="s">
        <v>3872</v>
      </c>
      <c r="H596" s="211" t="s">
        <v>2538</v>
      </c>
      <c r="I596" s="211" t="s">
        <v>3171</v>
      </c>
      <c r="J596" s="213">
        <v>170805</v>
      </c>
      <c r="K596" s="213">
        <v>19</v>
      </c>
      <c r="L596" s="213">
        <v>912</v>
      </c>
      <c r="M596" s="213">
        <v>68351</v>
      </c>
      <c r="N596" s="211"/>
      <c r="O596" s="211" t="s">
        <v>3433</v>
      </c>
      <c r="P596" s="211"/>
      <c r="Q596" s="354">
        <f t="shared" si="1"/>
        <v>0</v>
      </c>
      <c r="R596" s="212">
        <f t="shared" si="2"/>
        <v>0</v>
      </c>
      <c r="S596" s="211"/>
      <c r="T596" s="211"/>
      <c r="U596" s="355"/>
      <c r="V596" s="211">
        <v>1</v>
      </c>
      <c r="W596" s="356"/>
      <c r="X596" s="214" t="s">
        <v>3564</v>
      </c>
      <c r="Y596" s="214" t="s">
        <v>3564</v>
      </c>
      <c r="Z596" s="214"/>
      <c r="AA596" s="215">
        <f>IFERROR(VLOOKUP(J596,Аркуш4!H:M,6,FALSE),0)</f>
        <v>1</v>
      </c>
      <c r="AB596" s="215" t="str">
        <f t="shared" si="37"/>
        <v/>
      </c>
      <c r="AC596" s="215">
        <v>9.2989781999999993E-2</v>
      </c>
      <c r="AD596" s="214"/>
      <c r="AE596" s="210">
        <f t="shared" si="4"/>
        <v>3.1616525879999999</v>
      </c>
      <c r="AF596" s="324"/>
      <c r="AG596" s="325"/>
      <c r="AH596" s="304" t="e">
        <v>#DIV/0!</v>
      </c>
      <c r="AI596" s="348"/>
      <c r="AJ596" s="306">
        <f t="shared" si="7"/>
        <v>0</v>
      </c>
      <c r="AK596" s="215">
        <f>IFERROR(VLOOKUP(J596,Аркуш4!O:Q,2,FALSE),0)</f>
        <v>1</v>
      </c>
      <c r="AL596" s="215">
        <f>IFERROR(VLOOKUP(J596,Аркуш4!O:Q,3,FALSE),0)</f>
        <v>0</v>
      </c>
      <c r="AM596" s="349"/>
      <c r="AN596" s="349"/>
      <c r="AO596" s="350"/>
      <c r="AP596" s="351"/>
      <c r="AQ596" s="352"/>
      <c r="AR596" s="215">
        <f>IFERROR(VLOOKUP(J596,Аркуш4!H:M,3,FALSE),0)</f>
        <v>1</v>
      </c>
      <c r="AS596" s="215">
        <f>IFERROR(VLOOKUP(J596,Аркуш4!H:M,4,FALSE),0)</f>
        <v>0</v>
      </c>
      <c r="AT596" s="215">
        <f>IFERROR(VLOOKUP(J596,Аркуш4!H:M,5,FALSE),0)</f>
        <v>0</v>
      </c>
      <c r="AU596" s="215">
        <f t="shared" si="33"/>
        <v>0.18597956399999999</v>
      </c>
      <c r="AV596" s="357">
        <f t="shared" si="9"/>
        <v>9.2989781999999993E-2</v>
      </c>
    </row>
    <row r="597" spans="1:48" ht="46.5" customHeight="1" outlineLevel="1" x14ac:dyDescent="0.2">
      <c r="A597" s="207"/>
      <c r="B597" s="208" t="s">
        <v>3172</v>
      </c>
      <c r="C597" s="211"/>
      <c r="D597" s="209">
        <f>VLOOKUP(J597,Аркуш4!Y:Z,2,FALSE)</f>
        <v>39</v>
      </c>
      <c r="E597" s="210">
        <f t="shared" si="0"/>
        <v>5.1869999999999999E-2</v>
      </c>
      <c r="F597" s="211"/>
      <c r="G597" s="211"/>
      <c r="H597" s="211" t="s">
        <v>2538</v>
      </c>
      <c r="I597" s="211"/>
      <c r="J597" s="213">
        <v>170455</v>
      </c>
      <c r="K597" s="213">
        <v>171</v>
      </c>
      <c r="L597" s="213">
        <v>98</v>
      </c>
      <c r="M597" s="216">
        <v>31045</v>
      </c>
      <c r="N597" s="213">
        <v>1</v>
      </c>
      <c r="O597" s="211" t="s">
        <v>3433</v>
      </c>
      <c r="P597" s="211"/>
      <c r="Q597" s="354">
        <f t="shared" si="1"/>
        <v>0</v>
      </c>
      <c r="R597" s="212">
        <f t="shared" si="2"/>
        <v>0</v>
      </c>
      <c r="S597" s="211"/>
      <c r="T597" s="211"/>
      <c r="U597" s="355"/>
      <c r="V597" s="211">
        <v>1</v>
      </c>
      <c r="W597" s="356"/>
      <c r="X597" s="214" t="s">
        <v>3564</v>
      </c>
      <c r="Y597" s="214" t="s">
        <v>3564</v>
      </c>
      <c r="Z597" s="214"/>
      <c r="AA597" s="215">
        <f>IFERROR(VLOOKUP(J597,Аркуш4!H:M,6,FALSE),0)</f>
        <v>4</v>
      </c>
      <c r="AB597" s="215" t="str">
        <f t="shared" si="37"/>
        <v/>
      </c>
      <c r="AC597" s="215">
        <v>1.33E-3</v>
      </c>
      <c r="AD597" s="214"/>
      <c r="AE597" s="210">
        <f t="shared" si="4"/>
        <v>5.1869999999999999E-2</v>
      </c>
      <c r="AF597" s="324"/>
      <c r="AG597" s="325"/>
      <c r="AH597" s="304" t="e">
        <v>#DIV/0!</v>
      </c>
      <c r="AI597" s="348"/>
      <c r="AJ597" s="306">
        <f t="shared" si="7"/>
        <v>0</v>
      </c>
      <c r="AK597" s="215">
        <f>IFERROR(VLOOKUP(J597,Аркуш4!O:Q,2,FALSE),0)</f>
        <v>1</v>
      </c>
      <c r="AL597" s="215">
        <f>IFERROR(VLOOKUP(J597,Аркуш4!O:Q,3,FALSE),0)</f>
        <v>0</v>
      </c>
      <c r="AM597" s="349"/>
      <c r="AN597" s="349"/>
      <c r="AO597" s="350"/>
      <c r="AP597" s="351"/>
      <c r="AQ597" s="352"/>
      <c r="AR597" s="215">
        <f>IFERROR(VLOOKUP(J597,Аркуш4!H:M,3,FALSE),0)</f>
        <v>4</v>
      </c>
      <c r="AS597" s="215">
        <f>IFERROR(VLOOKUP(J597,Аркуш4!H:M,4,FALSE),0)</f>
        <v>0</v>
      </c>
      <c r="AT597" s="215">
        <f>IFERROR(VLOOKUP(J597,Аркуш4!H:M,5,FALSE),0)</f>
        <v>1</v>
      </c>
      <c r="AU597" s="215">
        <f t="shared" si="33"/>
        <v>7.980000000000001E-3</v>
      </c>
      <c r="AV597" s="357">
        <f t="shared" si="9"/>
        <v>5.3200000000000001E-3</v>
      </c>
    </row>
    <row r="598" spans="1:48" ht="46.5" customHeight="1" outlineLevel="1" x14ac:dyDescent="0.2">
      <c r="A598" s="207"/>
      <c r="B598" s="208" t="s">
        <v>3173</v>
      </c>
      <c r="C598" s="211"/>
      <c r="D598" s="209">
        <f>VLOOKUP(J598,Аркуш4!Y:Z,2,FALSE)</f>
        <v>15</v>
      </c>
      <c r="E598" s="210">
        <f t="shared" si="0"/>
        <v>1.848E-2</v>
      </c>
      <c r="F598" s="211"/>
      <c r="G598" s="211"/>
      <c r="H598" s="211" t="s">
        <v>2546</v>
      </c>
      <c r="I598" s="211"/>
      <c r="J598" s="213">
        <v>170461</v>
      </c>
      <c r="K598" s="213">
        <v>155</v>
      </c>
      <c r="L598" s="213">
        <v>82</v>
      </c>
      <c r="M598" s="211" t="s">
        <v>574</v>
      </c>
      <c r="N598" s="211"/>
      <c r="O598" s="211" t="s">
        <v>3433</v>
      </c>
      <c r="P598" s="211"/>
      <c r="Q598" s="354">
        <f t="shared" si="1"/>
        <v>0</v>
      </c>
      <c r="R598" s="212">
        <f t="shared" si="2"/>
        <v>0</v>
      </c>
      <c r="S598" s="211"/>
      <c r="T598" s="211"/>
      <c r="U598" s="355"/>
      <c r="V598" s="211">
        <v>3</v>
      </c>
      <c r="W598" s="356"/>
      <c r="X598" s="214" t="s">
        <v>3564</v>
      </c>
      <c r="Y598" s="214" t="s">
        <v>3564</v>
      </c>
      <c r="Z598" s="214"/>
      <c r="AA598" s="215">
        <f>IFERROR(VLOOKUP(J598,Аркуш4!H:M,6,FALSE),0)</f>
        <v>3</v>
      </c>
      <c r="AB598" s="215" t="str">
        <f t="shared" si="37"/>
        <v/>
      </c>
      <c r="AC598" s="215">
        <v>1.232E-3</v>
      </c>
      <c r="AD598" s="214"/>
      <c r="AE598" s="210">
        <f t="shared" si="4"/>
        <v>1.848E-2</v>
      </c>
      <c r="AF598" s="324"/>
      <c r="AG598" s="325"/>
      <c r="AH598" s="304" t="e">
        <v>#DIV/0!</v>
      </c>
      <c r="AI598" s="348"/>
      <c r="AJ598" s="306">
        <f t="shared" si="7"/>
        <v>0</v>
      </c>
      <c r="AK598" s="215">
        <f>IFERROR(VLOOKUP(J598,Аркуш4!O:Q,2,FALSE),0)</f>
        <v>0</v>
      </c>
      <c r="AL598" s="215">
        <f>IFERROR(VLOOKUP(J598,Аркуш4!O:Q,3,FALSE),0)</f>
        <v>3</v>
      </c>
      <c r="AM598" s="349"/>
      <c r="AN598" s="349"/>
      <c r="AO598" s="350"/>
      <c r="AP598" s="351"/>
      <c r="AQ598" s="352"/>
      <c r="AR598" s="215">
        <f>IFERROR(VLOOKUP(J598,Аркуш4!H:M,3,FALSE),0)</f>
        <v>0</v>
      </c>
      <c r="AS598" s="215">
        <f>IFERROR(VLOOKUP(J598,Аркуш4!H:M,4,FALSE),0)</f>
        <v>0</v>
      </c>
      <c r="AT598" s="215">
        <f>IFERROR(VLOOKUP(J598,Аркуш4!H:M,5,FALSE),0)</f>
        <v>1</v>
      </c>
      <c r="AU598" s="215">
        <f t="shared" si="33"/>
        <v>1.232E-3</v>
      </c>
      <c r="AV598" s="357">
        <f t="shared" si="9"/>
        <v>3.6960000000000001E-3</v>
      </c>
    </row>
    <row r="599" spans="1:48" ht="46.5" customHeight="1" outlineLevel="1" x14ac:dyDescent="0.2">
      <c r="A599" s="207"/>
      <c r="B599" s="208" t="s">
        <v>3174</v>
      </c>
      <c r="C599" s="211"/>
      <c r="D599" s="209">
        <f>VLOOKUP(J599,Аркуш4!Y:Z,2,FALSE)</f>
        <v>2</v>
      </c>
      <c r="E599" s="210">
        <f t="shared" si="0"/>
        <v>0</v>
      </c>
      <c r="F599" s="211"/>
      <c r="G599" s="211"/>
      <c r="H599" s="211" t="s">
        <v>2538</v>
      </c>
      <c r="I599" s="211" t="s">
        <v>3175</v>
      </c>
      <c r="J599" s="213">
        <v>170475</v>
      </c>
      <c r="K599" s="213">
        <v>15</v>
      </c>
      <c r="L599" s="213">
        <v>92</v>
      </c>
      <c r="M599" s="216">
        <v>41118</v>
      </c>
      <c r="N599" s="211"/>
      <c r="O599" s="211" t="s">
        <v>3433</v>
      </c>
      <c r="P599" s="211"/>
      <c r="Q599" s="354">
        <f t="shared" si="1"/>
        <v>0</v>
      </c>
      <c r="R599" s="212">
        <f t="shared" si="2"/>
        <v>0</v>
      </c>
      <c r="S599" s="211"/>
      <c r="T599" s="211"/>
      <c r="U599" s="355"/>
      <c r="V599" s="211">
        <v>0</v>
      </c>
      <c r="W599" s="356"/>
      <c r="X599" s="214" t="s">
        <v>3564</v>
      </c>
      <c r="Y599" s="214" t="s">
        <v>3564</v>
      </c>
      <c r="Z599" s="214"/>
      <c r="AA599" s="215">
        <f>IFERROR(VLOOKUP(J599,Аркуш4!H:M,6,FALSE),0)</f>
        <v>1</v>
      </c>
      <c r="AB599" s="215" t="str">
        <f t="shared" si="37"/>
        <v/>
      </c>
      <c r="AC599" s="215"/>
      <c r="AD599" s="214"/>
      <c r="AE599" s="210">
        <f t="shared" si="4"/>
        <v>0</v>
      </c>
      <c r="AF599" s="324"/>
      <c r="AG599" s="325"/>
      <c r="AH599" s="304" t="e">
        <v>#DIV/0!</v>
      </c>
      <c r="AI599" s="348"/>
      <c r="AJ599" s="306">
        <f t="shared" si="7"/>
        <v>0</v>
      </c>
      <c r="AK599" s="215">
        <f>IFERROR(VLOOKUP(J599,Аркуш4!O:Q,2,FALSE),0)</f>
        <v>0</v>
      </c>
      <c r="AL599" s="215">
        <f>IFERROR(VLOOKUP(J599,Аркуш4!O:Q,3,FALSE),0)</f>
        <v>0</v>
      </c>
      <c r="AM599" s="349"/>
      <c r="AN599" s="349"/>
      <c r="AO599" s="350"/>
      <c r="AP599" s="351"/>
      <c r="AQ599" s="352"/>
      <c r="AR599" s="215">
        <f>IFERROR(VLOOKUP(J599,Аркуш4!H:M,3,FALSE),0)</f>
        <v>0</v>
      </c>
      <c r="AS599" s="215">
        <f>IFERROR(VLOOKUP(J599,Аркуш4!H:M,4,FALSE),0)</f>
        <v>0</v>
      </c>
      <c r="AT599" s="215">
        <f>IFERROR(VLOOKUP(J599,Аркуш4!H:M,5,FALSE),0)</f>
        <v>0</v>
      </c>
      <c r="AU599" s="215">
        <f t="shared" si="33"/>
        <v>0</v>
      </c>
      <c r="AV599" s="357">
        <f t="shared" si="9"/>
        <v>0</v>
      </c>
    </row>
    <row r="600" spans="1:48" ht="46.5" customHeight="1" outlineLevel="1" x14ac:dyDescent="0.2">
      <c r="A600" s="207"/>
      <c r="B600" s="208" t="s">
        <v>3176</v>
      </c>
      <c r="C600" s="211"/>
      <c r="D600" s="209">
        <f>VLOOKUP(J600,Аркуш4!Y:Z,2,FALSE)</f>
        <v>7</v>
      </c>
      <c r="E600" s="210">
        <f t="shared" si="0"/>
        <v>0</v>
      </c>
      <c r="F600" s="211"/>
      <c r="G600" s="211"/>
      <c r="H600" s="211" t="s">
        <v>2546</v>
      </c>
      <c r="I600" s="211" t="s">
        <v>3177</v>
      </c>
      <c r="J600" s="213">
        <v>170478</v>
      </c>
      <c r="K600" s="213">
        <v>42</v>
      </c>
      <c r="L600" s="213">
        <v>103</v>
      </c>
      <c r="M600" s="216">
        <v>41123</v>
      </c>
      <c r="N600" s="211"/>
      <c r="O600" s="211" t="s">
        <v>3433</v>
      </c>
      <c r="P600" s="211"/>
      <c r="Q600" s="354">
        <f t="shared" si="1"/>
        <v>0</v>
      </c>
      <c r="R600" s="212">
        <f t="shared" si="2"/>
        <v>0</v>
      </c>
      <c r="S600" s="211"/>
      <c r="T600" s="211"/>
      <c r="U600" s="355"/>
      <c r="V600" s="211">
        <v>0</v>
      </c>
      <c r="W600" s="356"/>
      <c r="X600" s="214" t="s">
        <v>3564</v>
      </c>
      <c r="Y600" s="214" t="s">
        <v>3564</v>
      </c>
      <c r="Z600" s="214"/>
      <c r="AA600" s="215">
        <f>IFERROR(VLOOKUP(J600,Аркуш4!H:M,6,FALSE),0)</f>
        <v>1</v>
      </c>
      <c r="AB600" s="215" t="str">
        <f t="shared" si="37"/>
        <v/>
      </c>
      <c r="AC600" s="215"/>
      <c r="AD600" s="214"/>
      <c r="AE600" s="210">
        <f t="shared" si="4"/>
        <v>0</v>
      </c>
      <c r="AF600" s="324"/>
      <c r="AG600" s="325"/>
      <c r="AH600" s="304" t="e">
        <v>#DIV/0!</v>
      </c>
      <c r="AI600" s="348"/>
      <c r="AJ600" s="306">
        <f t="shared" si="7"/>
        <v>0</v>
      </c>
      <c r="AK600" s="215">
        <f>IFERROR(VLOOKUP(J600,Аркуш4!O:Q,2,FALSE),0)</f>
        <v>0</v>
      </c>
      <c r="AL600" s="215">
        <f>IFERROR(VLOOKUP(J600,Аркуш4!O:Q,3,FALSE),0)</f>
        <v>0</v>
      </c>
      <c r="AM600" s="349"/>
      <c r="AN600" s="349"/>
      <c r="AO600" s="350"/>
      <c r="AP600" s="351"/>
      <c r="AQ600" s="352"/>
      <c r="AR600" s="215">
        <f>IFERROR(VLOOKUP(J600,Аркуш4!H:M,3,FALSE),0)</f>
        <v>0</v>
      </c>
      <c r="AS600" s="215">
        <f>IFERROR(VLOOKUP(J600,Аркуш4!H:M,4,FALSE),0)</f>
        <v>0</v>
      </c>
      <c r="AT600" s="215">
        <f>IFERROR(VLOOKUP(J600,Аркуш4!H:M,5,FALSE),0)</f>
        <v>0</v>
      </c>
      <c r="AU600" s="215">
        <f t="shared" si="33"/>
        <v>0</v>
      </c>
      <c r="AV600" s="357">
        <f t="shared" si="9"/>
        <v>0</v>
      </c>
    </row>
    <row r="601" spans="1:48" ht="46.5" customHeight="1" outlineLevel="1" x14ac:dyDescent="0.2">
      <c r="A601" s="207"/>
      <c r="B601" s="208" t="s">
        <v>3178</v>
      </c>
      <c r="C601" s="211"/>
      <c r="D601" s="209">
        <f>VLOOKUP(J601,Аркуш4!Y:Z,2,FALSE)</f>
        <v>14</v>
      </c>
      <c r="E601" s="210">
        <f t="shared" si="0"/>
        <v>0</v>
      </c>
      <c r="F601" s="211"/>
      <c r="G601" s="211"/>
      <c r="H601" s="211" t="s">
        <v>2546</v>
      </c>
      <c r="I601" s="211" t="s">
        <v>3175</v>
      </c>
      <c r="J601" s="213">
        <v>170490</v>
      </c>
      <c r="K601" s="213">
        <v>35</v>
      </c>
      <c r="L601" s="213">
        <v>61</v>
      </c>
      <c r="M601" s="216">
        <v>43161</v>
      </c>
      <c r="N601" s="211"/>
      <c r="O601" s="211" t="s">
        <v>3433</v>
      </c>
      <c r="P601" s="211"/>
      <c r="Q601" s="354">
        <f t="shared" si="1"/>
        <v>0</v>
      </c>
      <c r="R601" s="212">
        <f t="shared" si="2"/>
        <v>0</v>
      </c>
      <c r="S601" s="211"/>
      <c r="T601" s="211"/>
      <c r="U601" s="355"/>
      <c r="V601" s="211">
        <v>0</v>
      </c>
      <c r="W601" s="356"/>
      <c r="X601" s="214" t="s">
        <v>3564</v>
      </c>
      <c r="Y601" s="214" t="s">
        <v>3564</v>
      </c>
      <c r="Z601" s="214"/>
      <c r="AA601" s="215">
        <f>IFERROR(VLOOKUP(J601,Аркуш4!H:M,6,FALSE),0)</f>
        <v>2</v>
      </c>
      <c r="AB601" s="215" t="str">
        <f t="shared" si="37"/>
        <v/>
      </c>
      <c r="AC601" s="215"/>
      <c r="AD601" s="214"/>
      <c r="AE601" s="210">
        <f t="shared" si="4"/>
        <v>0</v>
      </c>
      <c r="AF601" s="324"/>
      <c r="AG601" s="325"/>
      <c r="AH601" s="304" t="e">
        <v>#DIV/0!</v>
      </c>
      <c r="AI601" s="348"/>
      <c r="AJ601" s="306">
        <f t="shared" si="7"/>
        <v>0</v>
      </c>
      <c r="AK601" s="215">
        <f>IFERROR(VLOOKUP(J601,Аркуш4!O:Q,2,FALSE),0)</f>
        <v>0</v>
      </c>
      <c r="AL601" s="215">
        <f>IFERROR(VLOOKUP(J601,Аркуш4!O:Q,3,FALSE),0)</f>
        <v>0</v>
      </c>
      <c r="AM601" s="349"/>
      <c r="AN601" s="349"/>
      <c r="AO601" s="350"/>
      <c r="AP601" s="351"/>
      <c r="AQ601" s="352"/>
      <c r="AR601" s="215">
        <f>IFERROR(VLOOKUP(J601,Аркуш4!H:M,3,FALSE),0)</f>
        <v>0</v>
      </c>
      <c r="AS601" s="215">
        <f>IFERROR(VLOOKUP(J601,Аркуш4!H:M,4,FALSE),0)</f>
        <v>0</v>
      </c>
      <c r="AT601" s="215">
        <f>IFERROR(VLOOKUP(J601,Аркуш4!H:M,5,FALSE),0)</f>
        <v>0</v>
      </c>
      <c r="AU601" s="215">
        <f t="shared" si="33"/>
        <v>0</v>
      </c>
      <c r="AV601" s="357">
        <f t="shared" si="9"/>
        <v>0</v>
      </c>
    </row>
    <row r="602" spans="1:48" ht="46.5" customHeight="1" outlineLevel="1" x14ac:dyDescent="0.2">
      <c r="A602" s="207"/>
      <c r="B602" s="208" t="s">
        <v>3179</v>
      </c>
      <c r="C602" s="211"/>
      <c r="D602" s="209">
        <f>VLOOKUP(J602,Аркуш4!Y:Z,2,FALSE)</f>
        <v>26</v>
      </c>
      <c r="E602" s="210">
        <f t="shared" si="0"/>
        <v>0.58240000000000003</v>
      </c>
      <c r="F602" s="211"/>
      <c r="G602" s="211"/>
      <c r="H602" s="211" t="s">
        <v>2538</v>
      </c>
      <c r="I602" s="211" t="s">
        <v>3180</v>
      </c>
      <c r="J602" s="213">
        <v>170499</v>
      </c>
      <c r="K602" s="213">
        <v>57</v>
      </c>
      <c r="L602" s="213">
        <v>754</v>
      </c>
      <c r="M602" s="216">
        <v>52262</v>
      </c>
      <c r="N602" s="211"/>
      <c r="O602" s="211" t="s">
        <v>3433</v>
      </c>
      <c r="P602" s="211"/>
      <c r="Q602" s="354">
        <f t="shared" si="1"/>
        <v>0</v>
      </c>
      <c r="R602" s="212">
        <f t="shared" si="2"/>
        <v>0</v>
      </c>
      <c r="S602" s="211"/>
      <c r="T602" s="211"/>
      <c r="U602" s="355"/>
      <c r="V602" s="211">
        <v>17</v>
      </c>
      <c r="W602" s="356"/>
      <c r="X602" s="214" t="s">
        <v>3564</v>
      </c>
      <c r="Y602" s="214" t="s">
        <v>3564</v>
      </c>
      <c r="Z602" s="214"/>
      <c r="AA602" s="215">
        <f>IFERROR(VLOOKUP(J602,Аркуш4!H:M,6,FALSE),0)</f>
        <v>5</v>
      </c>
      <c r="AB602" s="215" t="str">
        <f t="shared" si="37"/>
        <v/>
      </c>
      <c r="AC602" s="215">
        <v>2.24E-2</v>
      </c>
      <c r="AD602" s="214"/>
      <c r="AE602" s="210">
        <f t="shared" si="4"/>
        <v>0.58240000000000003</v>
      </c>
      <c r="AF602" s="324"/>
      <c r="AG602" s="325"/>
      <c r="AH602" s="304" t="e">
        <v>#DIV/0!</v>
      </c>
      <c r="AI602" s="348"/>
      <c r="AJ602" s="306">
        <f t="shared" si="7"/>
        <v>0</v>
      </c>
      <c r="AK602" s="215">
        <f>IFERROR(VLOOKUP(J602,Аркуш4!O:Q,2,FALSE),0)</f>
        <v>9</v>
      </c>
      <c r="AL602" s="215">
        <f>IFERROR(VLOOKUP(J602,Аркуш4!O:Q,3,FALSE),0)</f>
        <v>10</v>
      </c>
      <c r="AM602" s="349"/>
      <c r="AN602" s="349"/>
      <c r="AO602" s="350"/>
      <c r="AP602" s="351"/>
      <c r="AQ602" s="352"/>
      <c r="AR602" s="215">
        <f>IFERROR(VLOOKUP(J602,Аркуш4!H:M,3,FALSE),0)</f>
        <v>3</v>
      </c>
      <c r="AS602" s="215">
        <f>IFERROR(VLOOKUP(J602,Аркуш4!H:M,4,FALSE),0)</f>
        <v>3</v>
      </c>
      <c r="AT602" s="215">
        <f>IFERROR(VLOOKUP(J602,Аркуш4!H:M,5,FALSE),0)</f>
        <v>3</v>
      </c>
      <c r="AU602" s="215">
        <f t="shared" si="33"/>
        <v>0.4032</v>
      </c>
      <c r="AV602" s="357">
        <f t="shared" si="9"/>
        <v>0.112</v>
      </c>
    </row>
    <row r="603" spans="1:48" ht="46.5" customHeight="1" outlineLevel="1" x14ac:dyDescent="0.2">
      <c r="A603" s="207"/>
      <c r="B603" s="208" t="s">
        <v>3181</v>
      </c>
      <c r="C603" s="211"/>
      <c r="D603" s="209">
        <f>VLOOKUP(J603,Аркуш4!Y:Z,2,FALSE)</f>
        <v>1</v>
      </c>
      <c r="E603" s="210">
        <f t="shared" si="0"/>
        <v>4.6620000000000002E-2</v>
      </c>
      <c r="F603" s="211"/>
      <c r="G603" s="211"/>
      <c r="H603" s="211" t="s">
        <v>2546</v>
      </c>
      <c r="I603" s="211" t="s">
        <v>3182</v>
      </c>
      <c r="J603" s="213">
        <v>170530</v>
      </c>
      <c r="K603" s="213">
        <v>283</v>
      </c>
      <c r="L603" s="353">
        <v>1403</v>
      </c>
      <c r="M603" s="216">
        <v>58335</v>
      </c>
      <c r="N603" s="211"/>
      <c r="O603" s="211" t="s">
        <v>3563</v>
      </c>
      <c r="P603" s="211" t="s">
        <v>2548</v>
      </c>
      <c r="Q603" s="354">
        <f t="shared" si="1"/>
        <v>0</v>
      </c>
      <c r="R603" s="212">
        <f t="shared" si="2"/>
        <v>0</v>
      </c>
      <c r="S603" s="211"/>
      <c r="T603" s="211"/>
      <c r="U603" s="355"/>
      <c r="V603" s="211">
        <v>0</v>
      </c>
      <c r="W603" s="356"/>
      <c r="X603" s="214" t="s">
        <v>3564</v>
      </c>
      <c r="Y603" s="214" t="s">
        <v>3564</v>
      </c>
      <c r="Z603" s="214"/>
      <c r="AA603" s="215">
        <f>IFERROR(VLOOKUP(J603,Аркуш4!H:M,6,FALSE),0)</f>
        <v>0</v>
      </c>
      <c r="AB603" s="215" t="str">
        <f t="shared" si="37"/>
        <v/>
      </c>
      <c r="AC603" s="215">
        <v>4.6620000000000002E-2</v>
      </c>
      <c r="AD603" s="214"/>
      <c r="AE603" s="210">
        <f t="shared" si="4"/>
        <v>4.6620000000000002E-2</v>
      </c>
      <c r="AF603" s="324"/>
      <c r="AG603" s="325"/>
      <c r="AH603" s="304" t="e">
        <v>#DIV/0!</v>
      </c>
      <c r="AI603" s="348"/>
      <c r="AJ603" s="306">
        <f t="shared" si="7"/>
        <v>0</v>
      </c>
      <c r="AK603" s="215">
        <f>IFERROR(VLOOKUP(J603,Аркуш4!O:Q,2,FALSE),0)</f>
        <v>0</v>
      </c>
      <c r="AL603" s="215">
        <f>IFERROR(VLOOKUP(J603,Аркуш4!O:Q,3,FALSE),0)</f>
        <v>0</v>
      </c>
      <c r="AM603" s="349"/>
      <c r="AN603" s="349"/>
      <c r="AO603" s="350"/>
      <c r="AP603" s="351"/>
      <c r="AQ603" s="352"/>
      <c r="AR603" s="215">
        <f>IFERROR(VLOOKUP(J603,Аркуш4!H:M,3,FALSE),0)</f>
        <v>0</v>
      </c>
      <c r="AS603" s="215">
        <f>IFERROR(VLOOKUP(J603,Аркуш4!H:M,4,FALSE),0)</f>
        <v>0</v>
      </c>
      <c r="AT603" s="215">
        <f>IFERROR(VLOOKUP(J603,Аркуш4!H:M,5,FALSE),0)</f>
        <v>0</v>
      </c>
      <c r="AU603" s="215">
        <f t="shared" si="33"/>
        <v>0</v>
      </c>
      <c r="AV603" s="357">
        <f t="shared" si="9"/>
        <v>0</v>
      </c>
    </row>
    <row r="604" spans="1:48" ht="46.5" customHeight="1" outlineLevel="1" x14ac:dyDescent="0.2">
      <c r="A604" s="207"/>
      <c r="B604" s="208" t="s">
        <v>3873</v>
      </c>
      <c r="C604" s="211"/>
      <c r="D604" s="209"/>
      <c r="E604" s="210">
        <f t="shared" si="0"/>
        <v>0</v>
      </c>
      <c r="F604" s="211"/>
      <c r="G604" s="211"/>
      <c r="H604" s="211" t="s">
        <v>2546</v>
      </c>
      <c r="I604" s="211" t="s">
        <v>3182</v>
      </c>
      <c r="J604" s="213">
        <v>170531</v>
      </c>
      <c r="K604" s="213">
        <v>314</v>
      </c>
      <c r="L604" s="353">
        <v>2274</v>
      </c>
      <c r="M604" s="216">
        <v>58337</v>
      </c>
      <c r="N604" s="211"/>
      <c r="O604" s="211" t="s">
        <v>3563</v>
      </c>
      <c r="P604" s="211" t="s">
        <v>2548</v>
      </c>
      <c r="Q604" s="354">
        <f t="shared" si="1"/>
        <v>0</v>
      </c>
      <c r="R604" s="212">
        <f t="shared" si="2"/>
        <v>0</v>
      </c>
      <c r="S604" s="211"/>
      <c r="T604" s="211"/>
      <c r="U604" s="355"/>
      <c r="V604" s="211">
        <v>0</v>
      </c>
      <c r="W604" s="356"/>
      <c r="X604" s="214" t="s">
        <v>3564</v>
      </c>
      <c r="Y604" s="214" t="s">
        <v>3564</v>
      </c>
      <c r="Z604" s="214"/>
      <c r="AA604" s="215">
        <f>IFERROR(VLOOKUP(J604,Аркуш4!H:M,6,FALSE),0)</f>
        <v>1</v>
      </c>
      <c r="AB604" s="215" t="str">
        <f t="shared" si="37"/>
        <v/>
      </c>
      <c r="AC604" s="215">
        <v>5.7750000000000003E-2</v>
      </c>
      <c r="AD604" s="214"/>
      <c r="AE604" s="210">
        <f t="shared" si="4"/>
        <v>0</v>
      </c>
      <c r="AF604" s="324"/>
      <c r="AG604" s="325"/>
      <c r="AH604" s="304" t="e">
        <v>#DIV/0!</v>
      </c>
      <c r="AI604" s="348"/>
      <c r="AJ604" s="306">
        <f t="shared" si="7"/>
        <v>0</v>
      </c>
      <c r="AK604" s="215">
        <f>IFERROR(VLOOKUP(J604,Аркуш4!O:Q,2,FALSE),0)</f>
        <v>0</v>
      </c>
      <c r="AL604" s="215">
        <f>IFERROR(VLOOKUP(J604,Аркуш4!O:Q,3,FALSE),0)</f>
        <v>0</v>
      </c>
      <c r="AM604" s="349"/>
      <c r="AN604" s="349"/>
      <c r="AO604" s="350"/>
      <c r="AP604" s="351"/>
      <c r="AQ604" s="352"/>
      <c r="AR604" s="215">
        <f>IFERROR(VLOOKUP(J604,Аркуш4!H:M,3,FALSE),0)</f>
        <v>3</v>
      </c>
      <c r="AS604" s="215">
        <f>IFERROR(VLOOKUP(J604,Аркуш4!H:M,4,FALSE),0)</f>
        <v>3</v>
      </c>
      <c r="AT604" s="215">
        <f>IFERROR(VLOOKUP(J604,Аркуш4!H:M,5,FALSE),0)</f>
        <v>1</v>
      </c>
      <c r="AU604" s="215">
        <f t="shared" si="33"/>
        <v>0.40425</v>
      </c>
      <c r="AV604" s="357">
        <f t="shared" si="9"/>
        <v>5.7750000000000003E-2</v>
      </c>
    </row>
    <row r="605" spans="1:48" ht="46.5" customHeight="1" outlineLevel="1" x14ac:dyDescent="0.2">
      <c r="A605" s="207"/>
      <c r="B605" s="208" t="s">
        <v>3183</v>
      </c>
      <c r="C605" s="211"/>
      <c r="D605" s="209">
        <f>VLOOKUP(J605,Аркуш4!Y:Z,2,FALSE)</f>
        <v>234</v>
      </c>
      <c r="E605" s="210">
        <f t="shared" si="0"/>
        <v>1.26126</v>
      </c>
      <c r="F605" s="211" t="s">
        <v>2624</v>
      </c>
      <c r="G605" s="211"/>
      <c r="H605" s="211" t="s">
        <v>2538</v>
      </c>
      <c r="I605" s="211" t="s">
        <v>3184</v>
      </c>
      <c r="J605" s="213">
        <v>172806</v>
      </c>
      <c r="K605" s="213">
        <v>41</v>
      </c>
      <c r="L605" s="213">
        <v>174</v>
      </c>
      <c r="M605" s="213">
        <v>2712</v>
      </c>
      <c r="N605" s="211"/>
      <c r="O605" s="211" t="s">
        <v>3433</v>
      </c>
      <c r="P605" s="211"/>
      <c r="Q605" s="354">
        <f t="shared" si="1"/>
        <v>0</v>
      </c>
      <c r="R605" s="212">
        <f t="shared" si="2"/>
        <v>0</v>
      </c>
      <c r="S605" s="211"/>
      <c r="T605" s="211"/>
      <c r="U605" s="355"/>
      <c r="V605" s="211">
        <v>0</v>
      </c>
      <c r="W605" s="356"/>
      <c r="X605" s="214" t="s">
        <v>3564</v>
      </c>
      <c r="Y605" s="214" t="s">
        <v>3564</v>
      </c>
      <c r="Z605" s="214"/>
      <c r="AA605" s="215">
        <f>IFERROR(VLOOKUP(J605,Аркуш4!H:M,6,FALSE),0)</f>
        <v>24</v>
      </c>
      <c r="AB605" s="215" t="str">
        <f t="shared" si="37"/>
        <v/>
      </c>
      <c r="AC605" s="215">
        <v>5.3899999999999998E-3</v>
      </c>
      <c r="AD605" s="214"/>
      <c r="AE605" s="210">
        <f t="shared" si="4"/>
        <v>1.26126</v>
      </c>
      <c r="AF605" s="324"/>
      <c r="AG605" s="325"/>
      <c r="AH605" s="304" t="e">
        <v>#DIV/0!</v>
      </c>
      <c r="AI605" s="348"/>
      <c r="AJ605" s="306">
        <f t="shared" si="7"/>
        <v>0</v>
      </c>
      <c r="AK605" s="215">
        <f>IFERROR(VLOOKUP(J605,Аркуш4!O:Q,2,FALSE),0)</f>
        <v>0</v>
      </c>
      <c r="AL605" s="215">
        <f>IFERROR(VLOOKUP(J605,Аркуш4!O:Q,3,FALSE),0)</f>
        <v>0</v>
      </c>
      <c r="AM605" s="349"/>
      <c r="AN605" s="349"/>
      <c r="AO605" s="350"/>
      <c r="AP605" s="351"/>
      <c r="AQ605" s="352"/>
      <c r="AR605" s="215">
        <f>IFERROR(VLOOKUP(J605,Аркуш4!H:M,3,FALSE),0)</f>
        <v>0</v>
      </c>
      <c r="AS605" s="215">
        <f>IFERROR(VLOOKUP(J605,Аркуш4!H:M,4,FALSE),0)</f>
        <v>0</v>
      </c>
      <c r="AT605" s="215">
        <f>IFERROR(VLOOKUP(J605,Аркуш4!H:M,5,FALSE),0)</f>
        <v>9</v>
      </c>
      <c r="AU605" s="215">
        <f t="shared" si="33"/>
        <v>4.8509999999999998E-2</v>
      </c>
      <c r="AV605" s="357">
        <f t="shared" si="9"/>
        <v>0.12936</v>
      </c>
    </row>
    <row r="606" spans="1:48" ht="46.5" customHeight="1" outlineLevel="1" x14ac:dyDescent="0.2">
      <c r="A606" s="207"/>
      <c r="B606" s="208" t="s">
        <v>3185</v>
      </c>
      <c r="C606" s="211"/>
      <c r="D606" s="209">
        <f>VLOOKUP(J606,Аркуш4!Y:Z,2,FALSE)</f>
        <v>343</v>
      </c>
      <c r="E606" s="210">
        <f t="shared" si="0"/>
        <v>0.20579999999999998</v>
      </c>
      <c r="F606" s="211" t="s">
        <v>2624</v>
      </c>
      <c r="G606" s="211"/>
      <c r="H606" s="211" t="s">
        <v>2538</v>
      </c>
      <c r="I606" s="211" t="s">
        <v>3186</v>
      </c>
      <c r="J606" s="213">
        <v>172663</v>
      </c>
      <c r="K606" s="213">
        <v>218</v>
      </c>
      <c r="L606" s="213">
        <v>195</v>
      </c>
      <c r="M606" s="211" t="s">
        <v>251</v>
      </c>
      <c r="N606" s="213">
        <v>3</v>
      </c>
      <c r="O606" s="211" t="s">
        <v>3433</v>
      </c>
      <c r="P606" s="211"/>
      <c r="Q606" s="354">
        <f t="shared" si="1"/>
        <v>0</v>
      </c>
      <c r="R606" s="212">
        <f t="shared" si="2"/>
        <v>0</v>
      </c>
      <c r="S606" s="211"/>
      <c r="T606" s="211"/>
      <c r="U606" s="355"/>
      <c r="V606" s="211">
        <v>162</v>
      </c>
      <c r="W606" s="356"/>
      <c r="X606" s="214" t="s">
        <v>3564</v>
      </c>
      <c r="Y606" s="214" t="s">
        <v>3564</v>
      </c>
      <c r="Z606" s="214"/>
      <c r="AA606" s="215">
        <f>IFERROR(VLOOKUP(J606,Аркуш4!H:M,6,FALSE),0)</f>
        <v>90</v>
      </c>
      <c r="AB606" s="215" t="str">
        <f t="shared" si="37"/>
        <v/>
      </c>
      <c r="AC606" s="215">
        <v>5.9999999999999995E-4</v>
      </c>
      <c r="AD606" s="214"/>
      <c r="AE606" s="210">
        <f t="shared" si="4"/>
        <v>0.20579999999999998</v>
      </c>
      <c r="AF606" s="324"/>
      <c r="AG606" s="325"/>
      <c r="AH606" s="304" t="e">
        <v>#DIV/0!</v>
      </c>
      <c r="AI606" s="348"/>
      <c r="AJ606" s="306">
        <f t="shared" si="7"/>
        <v>0</v>
      </c>
      <c r="AK606" s="215">
        <f>IFERROR(VLOOKUP(J606,Аркуш4!O:Q,2,FALSE),0)</f>
        <v>110</v>
      </c>
      <c r="AL606" s="215">
        <f>IFERROR(VLOOKUP(J606,Аркуш4!O:Q,3,FALSE),0)</f>
        <v>54</v>
      </c>
      <c r="AM606" s="349"/>
      <c r="AN606" s="349"/>
      <c r="AO606" s="350"/>
      <c r="AP606" s="351"/>
      <c r="AQ606" s="352"/>
      <c r="AR606" s="215">
        <f>IFERROR(VLOOKUP(J606,Аркуш4!H:M,3,FALSE),0)</f>
        <v>58</v>
      </c>
      <c r="AS606" s="215">
        <f>IFERROR(VLOOKUP(J606,Аркуш4!H:M,4,FALSE),0)</f>
        <v>20</v>
      </c>
      <c r="AT606" s="215">
        <f>IFERROR(VLOOKUP(J606,Аркуш4!H:M,5,FALSE),0)</f>
        <v>38</v>
      </c>
      <c r="AU606" s="215">
        <f t="shared" si="33"/>
        <v>0.1356</v>
      </c>
      <c r="AV606" s="357">
        <f t="shared" si="9"/>
        <v>5.3999999999999992E-2</v>
      </c>
    </row>
    <row r="607" spans="1:48" ht="46.5" customHeight="1" outlineLevel="1" x14ac:dyDescent="0.2">
      <c r="A607" s="207"/>
      <c r="B607" s="208" t="s">
        <v>3874</v>
      </c>
      <c r="C607" s="211"/>
      <c r="D607" s="209"/>
      <c r="E607" s="210">
        <f t="shared" si="0"/>
        <v>0</v>
      </c>
      <c r="F607" s="211"/>
      <c r="G607" s="211"/>
      <c r="H607" s="211" t="s">
        <v>2546</v>
      </c>
      <c r="I607" s="211" t="s">
        <v>2811</v>
      </c>
      <c r="J607" s="213">
        <v>171382</v>
      </c>
      <c r="K607" s="213">
        <v>29</v>
      </c>
      <c r="L607" s="213">
        <v>290</v>
      </c>
      <c r="M607" s="211" t="s">
        <v>3875</v>
      </c>
      <c r="N607" s="211"/>
      <c r="O607" s="211" t="s">
        <v>3563</v>
      </c>
      <c r="P607" s="211"/>
      <c r="Q607" s="354">
        <f t="shared" si="1"/>
        <v>0</v>
      </c>
      <c r="R607" s="212">
        <f t="shared" si="2"/>
        <v>0</v>
      </c>
      <c r="S607" s="211"/>
      <c r="T607" s="211"/>
      <c r="U607" s="355"/>
      <c r="V607" s="211">
        <v>0</v>
      </c>
      <c r="W607" s="356"/>
      <c r="X607" s="214" t="s">
        <v>3564</v>
      </c>
      <c r="Y607" s="214" t="s">
        <v>3564</v>
      </c>
      <c r="Z607" s="214"/>
      <c r="AA607" s="215">
        <f>IFERROR(VLOOKUP(J607,Аркуш4!H:M,6,FALSE),0)</f>
        <v>2</v>
      </c>
      <c r="AB607" s="215" t="str">
        <f t="shared" si="37"/>
        <v/>
      </c>
      <c r="AC607" s="215"/>
      <c r="AD607" s="214"/>
      <c r="AE607" s="210">
        <f t="shared" si="4"/>
        <v>0</v>
      </c>
      <c r="AF607" s="324"/>
      <c r="AG607" s="325"/>
      <c r="AH607" s="304" t="e">
        <v>#DIV/0!</v>
      </c>
      <c r="AI607" s="348"/>
      <c r="AJ607" s="306">
        <f t="shared" si="7"/>
        <v>0</v>
      </c>
      <c r="AK607" s="215">
        <f>IFERROR(VLOOKUP(J607,Аркуш4!O:Q,2,FALSE),0)</f>
        <v>0</v>
      </c>
      <c r="AL607" s="215">
        <f>IFERROR(VLOOKUP(J607,Аркуш4!O:Q,3,FALSE),0)</f>
        <v>0</v>
      </c>
      <c r="AM607" s="349"/>
      <c r="AN607" s="349"/>
      <c r="AO607" s="350"/>
      <c r="AP607" s="351"/>
      <c r="AQ607" s="352"/>
      <c r="AR607" s="215">
        <f>IFERROR(VLOOKUP(J607,Аркуш4!H:M,3,FALSE),0)</f>
        <v>0</v>
      </c>
      <c r="AS607" s="215">
        <f>IFERROR(VLOOKUP(J607,Аркуш4!H:M,4,FALSE),0)</f>
        <v>1</v>
      </c>
      <c r="AT607" s="215">
        <f>IFERROR(VLOOKUP(J607,Аркуш4!H:M,5,FALSE),0)</f>
        <v>0</v>
      </c>
      <c r="AU607" s="215">
        <f t="shared" si="33"/>
        <v>0</v>
      </c>
      <c r="AV607" s="357">
        <f t="shared" si="9"/>
        <v>0</v>
      </c>
    </row>
    <row r="608" spans="1:48" ht="46.5" customHeight="1" outlineLevel="1" x14ac:dyDescent="0.2">
      <c r="A608" s="207"/>
      <c r="B608" s="208" t="s">
        <v>3876</v>
      </c>
      <c r="C608" s="211"/>
      <c r="D608" s="209"/>
      <c r="E608" s="210">
        <f t="shared" si="0"/>
        <v>0</v>
      </c>
      <c r="F608" s="211"/>
      <c r="G608" s="211" t="s">
        <v>2548</v>
      </c>
      <c r="H608" s="211" t="s">
        <v>2546</v>
      </c>
      <c r="I608" s="211" t="s">
        <v>3877</v>
      </c>
      <c r="J608" s="211" t="s">
        <v>212</v>
      </c>
      <c r="K608" s="213">
        <v>293</v>
      </c>
      <c r="L608" s="213">
        <v>548</v>
      </c>
      <c r="M608" s="211" t="s">
        <v>298</v>
      </c>
      <c r="N608" s="211"/>
      <c r="O608" s="211" t="s">
        <v>3433</v>
      </c>
      <c r="P608" s="211" t="s">
        <v>2548</v>
      </c>
      <c r="Q608" s="354">
        <f t="shared" si="1"/>
        <v>0</v>
      </c>
      <c r="R608" s="212">
        <f t="shared" si="2"/>
        <v>0</v>
      </c>
      <c r="S608" s="211"/>
      <c r="T608" s="211"/>
      <c r="U608" s="355"/>
      <c r="V608" s="211">
        <v>0</v>
      </c>
      <c r="W608" s="356"/>
      <c r="X608" s="214" t="s">
        <v>3564</v>
      </c>
      <c r="Y608" s="214" t="s">
        <v>3564</v>
      </c>
      <c r="Z608" s="214"/>
      <c r="AA608" s="215">
        <f>IFERROR(VLOOKUP(J608,Аркуш4!H:M,6,FALSE),0)</f>
        <v>0</v>
      </c>
      <c r="AB608" s="215" t="str">
        <f t="shared" si="37"/>
        <v/>
      </c>
      <c r="AC608" s="215"/>
      <c r="AD608" s="214"/>
      <c r="AE608" s="210">
        <f t="shared" si="4"/>
        <v>0</v>
      </c>
      <c r="AF608" s="324"/>
      <c r="AG608" s="325"/>
      <c r="AH608" s="304" t="e">
        <v>#DIV/0!</v>
      </c>
      <c r="AI608" s="348"/>
      <c r="AJ608" s="306">
        <f t="shared" si="7"/>
        <v>0</v>
      </c>
      <c r="AK608" s="215">
        <f>IFERROR(VLOOKUP(J608,Аркуш4!O:Q,2,FALSE),0)</f>
        <v>0</v>
      </c>
      <c r="AL608" s="215">
        <f>IFERROR(VLOOKUP(J608,Аркуш4!O:Q,3,FALSE),0)</f>
        <v>0</v>
      </c>
      <c r="AM608" s="349"/>
      <c r="AN608" s="349"/>
      <c r="AO608" s="350"/>
      <c r="AP608" s="351"/>
      <c r="AQ608" s="352"/>
      <c r="AR608" s="215">
        <f>IFERROR(VLOOKUP(J608,Аркуш4!H:M,3,FALSE),0)</f>
        <v>0</v>
      </c>
      <c r="AS608" s="215">
        <f>IFERROR(VLOOKUP(J608,Аркуш4!H:M,4,FALSE),0)</f>
        <v>0</v>
      </c>
      <c r="AT608" s="215">
        <f>IFERROR(VLOOKUP(J608,Аркуш4!H:M,5,FALSE),0)</f>
        <v>0</v>
      </c>
      <c r="AU608" s="215">
        <f t="shared" si="33"/>
        <v>0</v>
      </c>
      <c r="AV608" s="357">
        <f t="shared" si="9"/>
        <v>0</v>
      </c>
    </row>
    <row r="609" spans="1:48" ht="46.5" customHeight="1" outlineLevel="1" x14ac:dyDescent="0.2">
      <c r="A609" s="207"/>
      <c r="B609" s="208" t="s">
        <v>3187</v>
      </c>
      <c r="C609" s="211"/>
      <c r="D609" s="209">
        <f>VLOOKUP(J609,Аркуш4!Y:Z,2,FALSE)</f>
        <v>13</v>
      </c>
      <c r="E609" s="210">
        <f t="shared" si="0"/>
        <v>0.14783701400000002</v>
      </c>
      <c r="F609" s="211"/>
      <c r="G609" s="211"/>
      <c r="H609" s="211" t="s">
        <v>2538</v>
      </c>
      <c r="I609" s="211" t="s">
        <v>3188</v>
      </c>
      <c r="J609" s="213">
        <v>171686</v>
      </c>
      <c r="K609" s="213">
        <v>70</v>
      </c>
      <c r="L609" s="213">
        <v>177</v>
      </c>
      <c r="M609" s="213">
        <v>58786</v>
      </c>
      <c r="N609" s="211"/>
      <c r="O609" s="211" t="s">
        <v>3433</v>
      </c>
      <c r="P609" s="211"/>
      <c r="Q609" s="354">
        <f t="shared" si="1"/>
        <v>0</v>
      </c>
      <c r="R609" s="212">
        <f t="shared" si="2"/>
        <v>0</v>
      </c>
      <c r="S609" s="211"/>
      <c r="T609" s="211"/>
      <c r="U609" s="355"/>
      <c r="V609" s="211">
        <v>0</v>
      </c>
      <c r="W609" s="356"/>
      <c r="X609" s="214" t="s">
        <v>3564</v>
      </c>
      <c r="Y609" s="214" t="s">
        <v>3564</v>
      </c>
      <c r="Z609" s="214"/>
      <c r="AA609" s="215">
        <f>IFERROR(VLOOKUP(J609,Аркуш4!H:M,6,FALSE),0)</f>
        <v>5</v>
      </c>
      <c r="AB609" s="215" t="str">
        <f t="shared" si="37"/>
        <v/>
      </c>
      <c r="AC609" s="215">
        <v>1.1372078000000001E-2</v>
      </c>
      <c r="AD609" s="214"/>
      <c r="AE609" s="210">
        <f t="shared" si="4"/>
        <v>0.14783701400000002</v>
      </c>
      <c r="AF609" s="324"/>
      <c r="AG609" s="325"/>
      <c r="AH609" s="304" t="e">
        <v>#DIV/0!</v>
      </c>
      <c r="AI609" s="348"/>
      <c r="AJ609" s="306">
        <f t="shared" si="7"/>
        <v>0</v>
      </c>
      <c r="AK609" s="215">
        <f>IFERROR(VLOOKUP(J609,Аркуш4!O:Q,2,FALSE),0)</f>
        <v>0</v>
      </c>
      <c r="AL609" s="215">
        <f>IFERROR(VLOOKUP(J609,Аркуш4!O:Q,3,FALSE),0)</f>
        <v>0</v>
      </c>
      <c r="AM609" s="349"/>
      <c r="AN609" s="349"/>
      <c r="AO609" s="350"/>
      <c r="AP609" s="351"/>
      <c r="AQ609" s="352"/>
      <c r="AR609" s="215">
        <f>IFERROR(VLOOKUP(J609,Аркуш4!H:M,3,FALSE),0)</f>
        <v>0</v>
      </c>
      <c r="AS609" s="215">
        <f>IFERROR(VLOOKUP(J609,Аркуш4!H:M,4,FALSE),0)</f>
        <v>0</v>
      </c>
      <c r="AT609" s="215">
        <f>IFERROR(VLOOKUP(J609,Аркуш4!H:M,5,FALSE),0)</f>
        <v>0</v>
      </c>
      <c r="AU609" s="215">
        <f t="shared" si="33"/>
        <v>0</v>
      </c>
      <c r="AV609" s="357">
        <f t="shared" si="9"/>
        <v>5.6860390000000004E-2</v>
      </c>
    </row>
    <row r="610" spans="1:48" ht="46.5" customHeight="1" outlineLevel="1" x14ac:dyDescent="0.2">
      <c r="A610" s="207"/>
      <c r="B610" s="208" t="s">
        <v>3189</v>
      </c>
      <c r="C610" s="211"/>
      <c r="D610" s="209">
        <f>VLOOKUP(J610,Аркуш4!Y:Z,2,FALSE)</f>
        <v>1</v>
      </c>
      <c r="E610" s="210">
        <f t="shared" si="0"/>
        <v>0.35207812500000002</v>
      </c>
      <c r="F610" s="211"/>
      <c r="G610" s="211"/>
      <c r="H610" s="211" t="s">
        <v>2546</v>
      </c>
      <c r="I610" s="211" t="s">
        <v>3190</v>
      </c>
      <c r="J610" s="213">
        <v>170510</v>
      </c>
      <c r="K610" s="213">
        <v>23</v>
      </c>
      <c r="L610" s="353">
        <v>3760</v>
      </c>
      <c r="M610" s="211" t="s">
        <v>1535</v>
      </c>
      <c r="N610" s="211"/>
      <c r="O610" s="211" t="s">
        <v>3563</v>
      </c>
      <c r="P610" s="211"/>
      <c r="Q610" s="354">
        <f t="shared" si="1"/>
        <v>0</v>
      </c>
      <c r="R610" s="212">
        <f t="shared" si="2"/>
        <v>0</v>
      </c>
      <c r="S610" s="211"/>
      <c r="T610" s="211"/>
      <c r="U610" s="355"/>
      <c r="V610" s="211">
        <v>0</v>
      </c>
      <c r="W610" s="356"/>
      <c r="X610" s="214" t="s">
        <v>3564</v>
      </c>
      <c r="Y610" s="214" t="s">
        <v>3564</v>
      </c>
      <c r="Z610" s="214"/>
      <c r="AA610" s="215">
        <f>IFERROR(VLOOKUP(J610,Аркуш4!H:M,6,FALSE),0)</f>
        <v>2</v>
      </c>
      <c r="AB610" s="215" t="str">
        <f t="shared" si="37"/>
        <v/>
      </c>
      <c r="AC610" s="215">
        <v>0.35207812500000002</v>
      </c>
      <c r="AD610" s="214"/>
      <c r="AE610" s="210">
        <f t="shared" si="4"/>
        <v>0.35207812500000002</v>
      </c>
      <c r="AF610" s="324"/>
      <c r="AG610" s="325"/>
      <c r="AH610" s="304" t="e">
        <v>#DIV/0!</v>
      </c>
      <c r="AI610" s="348"/>
      <c r="AJ610" s="306">
        <f t="shared" si="7"/>
        <v>0</v>
      </c>
      <c r="AK610" s="215">
        <f>IFERROR(VLOOKUP(J610,Аркуш4!O:Q,2,FALSE),0)</f>
        <v>0</v>
      </c>
      <c r="AL610" s="215">
        <f>IFERROR(VLOOKUP(J610,Аркуш4!O:Q,3,FALSE),0)</f>
        <v>0</v>
      </c>
      <c r="AM610" s="349"/>
      <c r="AN610" s="349"/>
      <c r="AO610" s="350"/>
      <c r="AP610" s="351"/>
      <c r="AQ610" s="352"/>
      <c r="AR610" s="215">
        <f>IFERROR(VLOOKUP(J610,Аркуш4!H:M,3,FALSE),0)</f>
        <v>3</v>
      </c>
      <c r="AS610" s="215">
        <f>IFERROR(VLOOKUP(J610,Аркуш4!H:M,4,FALSE),0)</f>
        <v>0</v>
      </c>
      <c r="AT610" s="215">
        <f>IFERROR(VLOOKUP(J610,Аркуш4!H:M,5,FALSE),0)</f>
        <v>0</v>
      </c>
      <c r="AU610" s="215">
        <f t="shared" si="33"/>
        <v>1.0562343750000001</v>
      </c>
      <c r="AV610" s="357">
        <f t="shared" si="9"/>
        <v>0.70415625000000004</v>
      </c>
    </row>
    <row r="611" spans="1:48" ht="46.5" customHeight="1" outlineLevel="1" x14ac:dyDescent="0.2">
      <c r="A611" s="207"/>
      <c r="B611" s="208" t="s">
        <v>3191</v>
      </c>
      <c r="C611" s="211"/>
      <c r="D611" s="209">
        <f>VLOOKUP(J611,Аркуш4!Y:Z,2,FALSE)</f>
        <v>1</v>
      </c>
      <c r="E611" s="210">
        <f t="shared" si="0"/>
        <v>0.49329000000000001</v>
      </c>
      <c r="F611" s="211"/>
      <c r="G611" s="211"/>
      <c r="H611" s="211" t="s">
        <v>2546</v>
      </c>
      <c r="I611" s="211" t="s">
        <v>3192</v>
      </c>
      <c r="J611" s="213">
        <v>170512</v>
      </c>
      <c r="K611" s="213">
        <v>40</v>
      </c>
      <c r="L611" s="353">
        <v>8859</v>
      </c>
      <c r="M611" s="216">
        <v>56710</v>
      </c>
      <c r="N611" s="211"/>
      <c r="O611" s="211" t="s">
        <v>3563</v>
      </c>
      <c r="P611" s="211"/>
      <c r="Q611" s="354">
        <f t="shared" si="1"/>
        <v>0</v>
      </c>
      <c r="R611" s="212">
        <f t="shared" si="2"/>
        <v>0</v>
      </c>
      <c r="S611" s="211"/>
      <c r="T611" s="211"/>
      <c r="U611" s="355"/>
      <c r="V611" s="211">
        <v>1</v>
      </c>
      <c r="W611" s="356"/>
      <c r="X611" s="214" t="s">
        <v>3564</v>
      </c>
      <c r="Y611" s="214" t="s">
        <v>3564</v>
      </c>
      <c r="Z611" s="214"/>
      <c r="AA611" s="215">
        <f>IFERROR(VLOOKUP(J611,Аркуш4!H:M,6,FALSE),0)</f>
        <v>0</v>
      </c>
      <c r="AB611" s="215" t="str">
        <f t="shared" si="37"/>
        <v/>
      </c>
      <c r="AC611" s="215">
        <v>0.49329000000000001</v>
      </c>
      <c r="AD611" s="214"/>
      <c r="AE611" s="210">
        <f t="shared" si="4"/>
        <v>0.49329000000000001</v>
      </c>
      <c r="AF611" s="324"/>
      <c r="AG611" s="325"/>
      <c r="AH611" s="304" t="e">
        <v>#DIV/0!</v>
      </c>
      <c r="AI611" s="348"/>
      <c r="AJ611" s="306">
        <f t="shared" si="7"/>
        <v>0</v>
      </c>
      <c r="AK611" s="215">
        <f>IFERROR(VLOOKUP(J611,Аркуш4!O:Q,2,FALSE),0)</f>
        <v>0</v>
      </c>
      <c r="AL611" s="215">
        <f>IFERROR(VLOOKUP(J611,Аркуш4!O:Q,3,FALSE),0)</f>
        <v>1</v>
      </c>
      <c r="AM611" s="349"/>
      <c r="AN611" s="349"/>
      <c r="AO611" s="350"/>
      <c r="AP611" s="351"/>
      <c r="AQ611" s="352"/>
      <c r="AR611" s="215">
        <f>IFERROR(VLOOKUP(J611,Аркуш4!H:M,3,FALSE),0)</f>
        <v>0</v>
      </c>
      <c r="AS611" s="215">
        <f>IFERROR(VLOOKUP(J611,Аркуш4!H:M,4,FALSE),0)</f>
        <v>0</v>
      </c>
      <c r="AT611" s="215">
        <f>IFERROR(VLOOKUP(J611,Аркуш4!H:M,5,FALSE),0)</f>
        <v>0</v>
      </c>
      <c r="AU611" s="215">
        <f t="shared" si="33"/>
        <v>0</v>
      </c>
      <c r="AV611" s="357">
        <f t="shared" si="9"/>
        <v>0</v>
      </c>
    </row>
    <row r="612" spans="1:48" ht="46.5" customHeight="1" outlineLevel="1" x14ac:dyDescent="0.2">
      <c r="A612" s="207"/>
      <c r="B612" s="208" t="s">
        <v>3193</v>
      </c>
      <c r="C612" s="211"/>
      <c r="D612" s="209">
        <f>VLOOKUP(J612,Аркуш4!Y:Z,2,FALSE)</f>
        <v>80</v>
      </c>
      <c r="E612" s="210">
        <f t="shared" si="0"/>
        <v>0.91759999999999997</v>
      </c>
      <c r="F612" s="211"/>
      <c r="G612" s="211"/>
      <c r="H612" s="211" t="s">
        <v>2538</v>
      </c>
      <c r="I612" s="211" t="s">
        <v>2550</v>
      </c>
      <c r="J612" s="213">
        <v>170423</v>
      </c>
      <c r="K612" s="213">
        <v>28</v>
      </c>
      <c r="L612" s="213">
        <v>184</v>
      </c>
      <c r="M612" s="213">
        <v>64142</v>
      </c>
      <c r="N612" s="211"/>
      <c r="O612" s="211" t="s">
        <v>3433</v>
      </c>
      <c r="P612" s="211"/>
      <c r="Q612" s="354">
        <f t="shared" si="1"/>
        <v>0</v>
      </c>
      <c r="R612" s="212">
        <f t="shared" si="2"/>
        <v>0</v>
      </c>
      <c r="S612" s="211"/>
      <c r="T612" s="211"/>
      <c r="U612" s="355"/>
      <c r="V612" s="211">
        <v>0</v>
      </c>
      <c r="W612" s="356"/>
      <c r="X612" s="214" t="s">
        <v>3564</v>
      </c>
      <c r="Y612" s="214" t="s">
        <v>3564</v>
      </c>
      <c r="Z612" s="214"/>
      <c r="AA612" s="215">
        <f>IFERROR(VLOOKUP(J612,Аркуш4!H:M,6,FALSE),0)</f>
        <v>14</v>
      </c>
      <c r="AB612" s="215" t="str">
        <f t="shared" si="37"/>
        <v/>
      </c>
      <c r="AC612" s="215">
        <v>1.1469999999999999E-2</v>
      </c>
      <c r="AD612" s="214"/>
      <c r="AE612" s="210">
        <f t="shared" si="4"/>
        <v>0.91759999999999997</v>
      </c>
      <c r="AF612" s="324"/>
      <c r="AG612" s="325"/>
      <c r="AH612" s="304" t="e">
        <v>#DIV/0!</v>
      </c>
      <c r="AI612" s="348"/>
      <c r="AJ612" s="306">
        <f t="shared" si="7"/>
        <v>0</v>
      </c>
      <c r="AK612" s="215">
        <f>IFERROR(VLOOKUP(J612,Аркуш4!O:Q,2,FALSE),0)</f>
        <v>0</v>
      </c>
      <c r="AL612" s="215">
        <f>IFERROR(VLOOKUP(J612,Аркуш4!O:Q,3,FALSE),0)</f>
        <v>0</v>
      </c>
      <c r="AM612" s="349"/>
      <c r="AN612" s="349"/>
      <c r="AO612" s="350"/>
      <c r="AP612" s="351"/>
      <c r="AQ612" s="352"/>
      <c r="AR612" s="215">
        <f>IFERROR(VLOOKUP(J612,Аркуш4!H:M,3,FALSE),0)</f>
        <v>4</v>
      </c>
      <c r="AS612" s="215">
        <f>IFERROR(VLOOKUP(J612,Аркуш4!H:M,4,FALSE),0)</f>
        <v>1</v>
      </c>
      <c r="AT612" s="215">
        <f>IFERROR(VLOOKUP(J612,Аркуш4!H:M,5,FALSE),0)</f>
        <v>3</v>
      </c>
      <c r="AU612" s="215">
        <f t="shared" si="33"/>
        <v>9.1759999999999994E-2</v>
      </c>
      <c r="AV612" s="357">
        <f t="shared" si="9"/>
        <v>0.16058</v>
      </c>
    </row>
    <row r="613" spans="1:48" ht="46.5" customHeight="1" outlineLevel="1" x14ac:dyDescent="0.2">
      <c r="A613" s="207"/>
      <c r="B613" s="208" t="s">
        <v>3194</v>
      </c>
      <c r="C613" s="211"/>
      <c r="D613" s="209">
        <f>VLOOKUP(J613,Аркуш4!Y:Z,2,FALSE)</f>
        <v>298</v>
      </c>
      <c r="E613" s="210">
        <f t="shared" si="0"/>
        <v>4.30516875</v>
      </c>
      <c r="F613" s="211"/>
      <c r="G613" s="211"/>
      <c r="H613" s="211" t="s">
        <v>2538</v>
      </c>
      <c r="I613" s="211" t="s">
        <v>3195</v>
      </c>
      <c r="J613" s="213">
        <v>170424</v>
      </c>
      <c r="K613" s="213">
        <v>28</v>
      </c>
      <c r="L613" s="213">
        <v>198</v>
      </c>
      <c r="M613" s="213">
        <v>64143</v>
      </c>
      <c r="N613" s="211"/>
      <c r="O613" s="211" t="s">
        <v>3433</v>
      </c>
      <c r="P613" s="211"/>
      <c r="Q613" s="354">
        <f t="shared" si="1"/>
        <v>0</v>
      </c>
      <c r="R613" s="212">
        <f t="shared" si="2"/>
        <v>0</v>
      </c>
      <c r="S613" s="211"/>
      <c r="T613" s="211"/>
      <c r="U613" s="355"/>
      <c r="V613" s="211">
        <v>63</v>
      </c>
      <c r="W613" s="356"/>
      <c r="X613" s="214" t="s">
        <v>3564</v>
      </c>
      <c r="Y613" s="214" t="s">
        <v>3564</v>
      </c>
      <c r="Z613" s="214"/>
      <c r="AA613" s="215">
        <f>IFERROR(VLOOKUP(J613,Аркуш4!H:M,6,FALSE),0)</f>
        <v>18</v>
      </c>
      <c r="AB613" s="215" t="str">
        <f t="shared" si="37"/>
        <v/>
      </c>
      <c r="AC613" s="215">
        <v>1.4446875E-2</v>
      </c>
      <c r="AD613" s="214"/>
      <c r="AE613" s="210">
        <f t="shared" si="4"/>
        <v>4.30516875</v>
      </c>
      <c r="AF613" s="324"/>
      <c r="AG613" s="325"/>
      <c r="AH613" s="304" t="e">
        <v>#DIV/0!</v>
      </c>
      <c r="AI613" s="348"/>
      <c r="AJ613" s="306">
        <f t="shared" si="7"/>
        <v>0</v>
      </c>
      <c r="AK613" s="215">
        <f>IFERROR(VLOOKUP(J613,Аркуш4!O:Q,2,FALSE),0)</f>
        <v>47</v>
      </c>
      <c r="AL613" s="215">
        <f>IFERROR(VLOOKUP(J613,Аркуш4!O:Q,3,FALSE),0)</f>
        <v>19</v>
      </c>
      <c r="AM613" s="349"/>
      <c r="AN613" s="349"/>
      <c r="AO613" s="350"/>
      <c r="AP613" s="351"/>
      <c r="AQ613" s="352"/>
      <c r="AR613" s="215">
        <f>IFERROR(VLOOKUP(J613,Аркуш4!H:M,3,FALSE),0)</f>
        <v>6</v>
      </c>
      <c r="AS613" s="215">
        <f>IFERROR(VLOOKUP(J613,Аркуш4!H:M,4,FALSE),0)</f>
        <v>3</v>
      </c>
      <c r="AT613" s="215">
        <f>IFERROR(VLOOKUP(J613,Аркуш4!H:M,5,FALSE),0)</f>
        <v>2</v>
      </c>
      <c r="AU613" s="215">
        <f t="shared" si="33"/>
        <v>0.83791874999999993</v>
      </c>
      <c r="AV613" s="357">
        <f t="shared" si="9"/>
        <v>0.26004375000000002</v>
      </c>
    </row>
    <row r="614" spans="1:48" ht="46.5" customHeight="1" outlineLevel="1" x14ac:dyDescent="0.2">
      <c r="A614" s="207"/>
      <c r="B614" s="208" t="s">
        <v>3196</v>
      </c>
      <c r="C614" s="211"/>
      <c r="D614" s="209">
        <f>VLOOKUP(J614,Аркуш4!Y:Z,2,FALSE)</f>
        <v>575</v>
      </c>
      <c r="E614" s="210">
        <f t="shared" si="0"/>
        <v>7.3613656249999995</v>
      </c>
      <c r="F614" s="211"/>
      <c r="G614" s="211"/>
      <c r="H614" s="211" t="s">
        <v>2538</v>
      </c>
      <c r="I614" s="211" t="s">
        <v>3197</v>
      </c>
      <c r="J614" s="213">
        <v>170419</v>
      </c>
      <c r="K614" s="213">
        <v>27</v>
      </c>
      <c r="L614" s="213">
        <v>147</v>
      </c>
      <c r="M614" s="213">
        <v>64759</v>
      </c>
      <c r="N614" s="213">
        <v>1</v>
      </c>
      <c r="O614" s="211" t="s">
        <v>3433</v>
      </c>
      <c r="P614" s="211"/>
      <c r="Q614" s="354">
        <f t="shared" si="1"/>
        <v>0</v>
      </c>
      <c r="R614" s="212">
        <f t="shared" si="2"/>
        <v>0</v>
      </c>
      <c r="S614" s="211"/>
      <c r="T614" s="211"/>
      <c r="U614" s="355"/>
      <c r="V614" s="211">
        <v>54</v>
      </c>
      <c r="W614" s="356"/>
      <c r="X614" s="214" t="s">
        <v>3564</v>
      </c>
      <c r="Y614" s="214" t="s">
        <v>3564</v>
      </c>
      <c r="Z614" s="214"/>
      <c r="AA614" s="215">
        <f>IFERROR(VLOOKUP(J614,Аркуш4!H:M,6,FALSE),0)</f>
        <v>47</v>
      </c>
      <c r="AB614" s="215" t="str">
        <f t="shared" si="37"/>
        <v/>
      </c>
      <c r="AC614" s="215">
        <v>1.2802375E-2</v>
      </c>
      <c r="AD614" s="214"/>
      <c r="AE614" s="210">
        <f t="shared" si="4"/>
        <v>7.3613656249999995</v>
      </c>
      <c r="AF614" s="324"/>
      <c r="AG614" s="325"/>
      <c r="AH614" s="304" t="e">
        <v>#DIV/0!</v>
      </c>
      <c r="AI614" s="348"/>
      <c r="AJ614" s="306">
        <f t="shared" si="7"/>
        <v>0</v>
      </c>
      <c r="AK614" s="215">
        <f>IFERROR(VLOOKUP(J614,Аркуш4!O:Q,2,FALSE),0)</f>
        <v>44</v>
      </c>
      <c r="AL614" s="215">
        <f>IFERROR(VLOOKUP(J614,Аркуш4!O:Q,3,FALSE),0)</f>
        <v>14</v>
      </c>
      <c r="AM614" s="349"/>
      <c r="AN614" s="349"/>
      <c r="AO614" s="350"/>
      <c r="AP614" s="351"/>
      <c r="AQ614" s="352"/>
      <c r="AR614" s="215">
        <f>IFERROR(VLOOKUP(J614,Аркуш4!H:M,3,FALSE),0)</f>
        <v>22</v>
      </c>
      <c r="AS614" s="215">
        <f>IFERROR(VLOOKUP(J614,Аркуш4!H:M,4,FALSE),0)</f>
        <v>10</v>
      </c>
      <c r="AT614" s="215">
        <f>IFERROR(VLOOKUP(J614,Аркуш4!H:M,5,FALSE),0)</f>
        <v>19</v>
      </c>
      <c r="AU614" s="215">
        <f t="shared" si="33"/>
        <v>1.2162256249999999</v>
      </c>
      <c r="AV614" s="357">
        <f t="shared" si="9"/>
        <v>0.60171162499999997</v>
      </c>
    </row>
    <row r="615" spans="1:48" ht="46.5" customHeight="1" outlineLevel="1" x14ac:dyDescent="0.2">
      <c r="A615" s="207"/>
      <c r="B615" s="208" t="s">
        <v>3198</v>
      </c>
      <c r="C615" s="211"/>
      <c r="D615" s="209">
        <f>VLOOKUP(J615,Аркуш4!Y:Z,2,FALSE)</f>
        <v>1224</v>
      </c>
      <c r="E615" s="210">
        <f t="shared" si="0"/>
        <v>16.954542</v>
      </c>
      <c r="F615" s="211"/>
      <c r="G615" s="211"/>
      <c r="H615" s="211" t="s">
        <v>2538</v>
      </c>
      <c r="I615" s="211" t="s">
        <v>2550</v>
      </c>
      <c r="J615" s="213">
        <v>170420</v>
      </c>
      <c r="K615" s="213">
        <v>15</v>
      </c>
      <c r="L615" s="213">
        <v>107</v>
      </c>
      <c r="M615" s="213">
        <v>64755</v>
      </c>
      <c r="N615" s="211"/>
      <c r="O615" s="211" t="s">
        <v>3433</v>
      </c>
      <c r="P615" s="211"/>
      <c r="Q615" s="354">
        <f t="shared" si="1"/>
        <v>0</v>
      </c>
      <c r="R615" s="212">
        <f t="shared" si="2"/>
        <v>0</v>
      </c>
      <c r="S615" s="211"/>
      <c r="T615" s="211"/>
      <c r="U615" s="355"/>
      <c r="V615" s="211">
        <v>89</v>
      </c>
      <c r="W615" s="356"/>
      <c r="X615" s="214" t="s">
        <v>3564</v>
      </c>
      <c r="Y615" s="214" t="s">
        <v>3564</v>
      </c>
      <c r="Z615" s="214"/>
      <c r="AA615" s="215">
        <f>IFERROR(VLOOKUP(J615,Аркуш4!H:M,6,FALSE),0)</f>
        <v>159</v>
      </c>
      <c r="AB615" s="215" t="str">
        <f t="shared" si="37"/>
        <v/>
      </c>
      <c r="AC615" s="215">
        <v>1.3851749999999999E-2</v>
      </c>
      <c r="AD615" s="214"/>
      <c r="AE615" s="210">
        <f t="shared" si="4"/>
        <v>16.954542</v>
      </c>
      <c r="AF615" s="324"/>
      <c r="AG615" s="325"/>
      <c r="AH615" s="304" t="e">
        <v>#DIV/0!</v>
      </c>
      <c r="AI615" s="348"/>
      <c r="AJ615" s="306">
        <f t="shared" si="7"/>
        <v>0</v>
      </c>
      <c r="AK615" s="215">
        <f>IFERROR(VLOOKUP(J615,Аркуш4!O:Q,2,FALSE),0)</f>
        <v>71</v>
      </c>
      <c r="AL615" s="215">
        <f>IFERROR(VLOOKUP(J615,Аркуш4!O:Q,3,FALSE),0)</f>
        <v>25</v>
      </c>
      <c r="AM615" s="349"/>
      <c r="AN615" s="349"/>
      <c r="AO615" s="350"/>
      <c r="AP615" s="351"/>
      <c r="AQ615" s="352"/>
      <c r="AR615" s="215">
        <f>IFERROR(VLOOKUP(J615,Аркуш4!H:M,3,FALSE),0)</f>
        <v>32</v>
      </c>
      <c r="AS615" s="215">
        <f>IFERROR(VLOOKUP(J615,Аркуш4!H:M,4,FALSE),0)</f>
        <v>19</v>
      </c>
      <c r="AT615" s="215">
        <f>IFERROR(VLOOKUP(J615,Аркуш4!H:M,5,FALSE),0)</f>
        <v>33</v>
      </c>
      <c r="AU615" s="215">
        <f t="shared" si="33"/>
        <v>2.1470212499999999</v>
      </c>
      <c r="AV615" s="357">
        <f t="shared" si="9"/>
        <v>2.2024282500000001</v>
      </c>
    </row>
    <row r="616" spans="1:48" ht="46.5" customHeight="1" outlineLevel="1" x14ac:dyDescent="0.2">
      <c r="A616" s="207"/>
      <c r="B616" s="208" t="s">
        <v>3199</v>
      </c>
      <c r="C616" s="211"/>
      <c r="D616" s="209">
        <f>VLOOKUP(J616,Аркуш4!Y:Z,2,FALSE)</f>
        <v>1048</v>
      </c>
      <c r="E616" s="210">
        <f t="shared" si="0"/>
        <v>16.807824</v>
      </c>
      <c r="F616" s="211" t="s">
        <v>2624</v>
      </c>
      <c r="G616" s="211"/>
      <c r="H616" s="211" t="s">
        <v>2538</v>
      </c>
      <c r="I616" s="211" t="s">
        <v>3200</v>
      </c>
      <c r="J616" s="213">
        <v>170421</v>
      </c>
      <c r="K616" s="213">
        <v>15</v>
      </c>
      <c r="L616" s="213">
        <v>112</v>
      </c>
      <c r="M616" s="213">
        <v>64765</v>
      </c>
      <c r="N616" s="211"/>
      <c r="O616" s="211" t="s">
        <v>3433</v>
      </c>
      <c r="P616" s="211"/>
      <c r="Q616" s="354">
        <f t="shared" si="1"/>
        <v>0</v>
      </c>
      <c r="R616" s="212">
        <f t="shared" si="2"/>
        <v>0</v>
      </c>
      <c r="S616" s="211"/>
      <c r="T616" s="211"/>
      <c r="U616" s="355"/>
      <c r="V616" s="211">
        <v>126</v>
      </c>
      <c r="W616" s="356"/>
      <c r="X616" s="214" t="s">
        <v>3564</v>
      </c>
      <c r="Y616" s="214" t="s">
        <v>3564</v>
      </c>
      <c r="Z616" s="214"/>
      <c r="AA616" s="215">
        <f>IFERROR(VLOOKUP(J616,Аркуш4!H:M,6,FALSE),0)</f>
        <v>65</v>
      </c>
      <c r="AB616" s="215" t="str">
        <f t="shared" si="37"/>
        <v/>
      </c>
      <c r="AC616" s="215">
        <v>1.6038E-2</v>
      </c>
      <c r="AD616" s="214"/>
      <c r="AE616" s="210">
        <f t="shared" si="4"/>
        <v>16.807824</v>
      </c>
      <c r="AF616" s="324"/>
      <c r="AG616" s="325"/>
      <c r="AH616" s="304" t="e">
        <v>#DIV/0!</v>
      </c>
      <c r="AI616" s="348"/>
      <c r="AJ616" s="306">
        <f t="shared" si="7"/>
        <v>0</v>
      </c>
      <c r="AK616" s="215">
        <f>IFERROR(VLOOKUP(J616,Аркуш4!O:Q,2,FALSE),0)</f>
        <v>110</v>
      </c>
      <c r="AL616" s="215">
        <f>IFERROR(VLOOKUP(J616,Аркуш4!O:Q,3,FALSE),0)</f>
        <v>28</v>
      </c>
      <c r="AM616" s="349"/>
      <c r="AN616" s="349"/>
      <c r="AO616" s="350"/>
      <c r="AP616" s="351"/>
      <c r="AQ616" s="352"/>
      <c r="AR616" s="215">
        <f>IFERROR(VLOOKUP(J616,Аркуш4!H:M,3,FALSE),0)</f>
        <v>17</v>
      </c>
      <c r="AS616" s="215">
        <f>IFERROR(VLOOKUP(J616,Аркуш4!H:M,4,FALSE),0)</f>
        <v>9</v>
      </c>
      <c r="AT616" s="215">
        <f>IFERROR(VLOOKUP(J616,Аркуш4!H:M,5,FALSE),0)</f>
        <v>16</v>
      </c>
      <c r="AU616" s="215">
        <f t="shared" si="33"/>
        <v>2.4377759999999999</v>
      </c>
      <c r="AV616" s="357">
        <f t="shared" si="9"/>
        <v>1.04247</v>
      </c>
    </row>
    <row r="617" spans="1:48" ht="46.5" customHeight="1" outlineLevel="1" x14ac:dyDescent="0.2">
      <c r="A617" s="207"/>
      <c r="B617" s="208" t="s">
        <v>3201</v>
      </c>
      <c r="C617" s="211"/>
      <c r="D617" s="209">
        <f>VLOOKUP(J617,Аркуш4!Y:Z,2,FALSE)</f>
        <v>2</v>
      </c>
      <c r="E617" s="210">
        <f t="shared" si="0"/>
        <v>0</v>
      </c>
      <c r="F617" s="211"/>
      <c r="G617" s="211"/>
      <c r="H617" s="211" t="s">
        <v>2546</v>
      </c>
      <c r="I617" s="211" t="s">
        <v>3202</v>
      </c>
      <c r="J617" s="213">
        <v>170956</v>
      </c>
      <c r="K617" s="213">
        <v>22</v>
      </c>
      <c r="L617" s="353">
        <v>2751</v>
      </c>
      <c r="M617" s="211" t="s">
        <v>1523</v>
      </c>
      <c r="N617" s="211"/>
      <c r="O617" s="211" t="s">
        <v>3433</v>
      </c>
      <c r="P617" s="211"/>
      <c r="Q617" s="354">
        <f t="shared" si="1"/>
        <v>0</v>
      </c>
      <c r="R617" s="212">
        <f t="shared" si="2"/>
        <v>0</v>
      </c>
      <c r="S617" s="211"/>
      <c r="T617" s="211"/>
      <c r="U617" s="355"/>
      <c r="V617" s="211">
        <v>0</v>
      </c>
      <c r="W617" s="356"/>
      <c r="X617" s="214" t="s">
        <v>3564</v>
      </c>
      <c r="Y617" s="214" t="s">
        <v>3564</v>
      </c>
      <c r="Z617" s="214"/>
      <c r="AA617" s="215">
        <f>IFERROR(VLOOKUP(J617,Аркуш4!H:M,6,FALSE),0)</f>
        <v>0</v>
      </c>
      <c r="AB617" s="215" t="str">
        <f t="shared" si="37"/>
        <v/>
      </c>
      <c r="AC617" s="215"/>
      <c r="AD617" s="214"/>
      <c r="AE617" s="210">
        <f t="shared" si="4"/>
        <v>0</v>
      </c>
      <c r="AF617" s="324"/>
      <c r="AG617" s="325"/>
      <c r="AH617" s="304" t="e">
        <v>#DIV/0!</v>
      </c>
      <c r="AI617" s="348"/>
      <c r="AJ617" s="306">
        <f t="shared" si="7"/>
        <v>0</v>
      </c>
      <c r="AK617" s="215">
        <f>IFERROR(VLOOKUP(J617,Аркуш4!O:Q,2,FALSE),0)</f>
        <v>1</v>
      </c>
      <c r="AL617" s="215">
        <f>IFERROR(VLOOKUP(J617,Аркуш4!O:Q,3,FALSE),0)</f>
        <v>0</v>
      </c>
      <c r="AM617" s="349"/>
      <c r="AN617" s="349"/>
      <c r="AO617" s="350"/>
      <c r="AP617" s="351"/>
      <c r="AQ617" s="352"/>
      <c r="AR617" s="215">
        <f>IFERROR(VLOOKUP(J617,Аркуш4!H:M,3,FALSE),0)</f>
        <v>0</v>
      </c>
      <c r="AS617" s="215">
        <f>IFERROR(VLOOKUP(J617,Аркуш4!H:M,4,FALSE),0)</f>
        <v>0</v>
      </c>
      <c r="AT617" s="215">
        <f>IFERROR(VLOOKUP(J617,Аркуш4!H:M,5,FALSE),0)</f>
        <v>0</v>
      </c>
      <c r="AU617" s="215">
        <f t="shared" si="33"/>
        <v>0</v>
      </c>
      <c r="AV617" s="357">
        <f t="shared" si="9"/>
        <v>0</v>
      </c>
    </row>
    <row r="618" spans="1:48" ht="46.5" customHeight="1" outlineLevel="1" x14ac:dyDescent="0.2">
      <c r="A618" s="207"/>
      <c r="B618" s="208" t="s">
        <v>3203</v>
      </c>
      <c r="C618" s="211"/>
      <c r="D618" s="209">
        <f>VLOOKUP(J618,Аркуш4!Y:Z,2,FALSE)</f>
        <v>12</v>
      </c>
      <c r="E618" s="210">
        <f t="shared" si="0"/>
        <v>4.2435E-2</v>
      </c>
      <c r="F618" s="211"/>
      <c r="G618" s="211"/>
      <c r="H618" s="211" t="s">
        <v>2546</v>
      </c>
      <c r="I618" s="211"/>
      <c r="J618" s="213">
        <v>171022</v>
      </c>
      <c r="K618" s="213">
        <v>102</v>
      </c>
      <c r="L618" s="213">
        <v>200</v>
      </c>
      <c r="M618" s="263">
        <v>58859</v>
      </c>
      <c r="N618" s="211"/>
      <c r="O618" s="211" t="s">
        <v>3433</v>
      </c>
      <c r="P618" s="211"/>
      <c r="Q618" s="354">
        <f t="shared" si="1"/>
        <v>0</v>
      </c>
      <c r="R618" s="212">
        <f t="shared" si="2"/>
        <v>0</v>
      </c>
      <c r="S618" s="211"/>
      <c r="T618" s="211"/>
      <c r="U618" s="355"/>
      <c r="V618" s="211">
        <v>0</v>
      </c>
      <c r="W618" s="356"/>
      <c r="X618" s="214" t="s">
        <v>3564</v>
      </c>
      <c r="Y618" s="214" t="s">
        <v>3564</v>
      </c>
      <c r="Z618" s="214"/>
      <c r="AA618" s="215">
        <f>IFERROR(VLOOKUP(J618,Аркуш4!H:M,6,FALSE),0)</f>
        <v>1</v>
      </c>
      <c r="AB618" s="215" t="str">
        <f t="shared" si="37"/>
        <v/>
      </c>
      <c r="AC618" s="215">
        <v>3.5362499999999999E-3</v>
      </c>
      <c r="AD618" s="214"/>
      <c r="AE618" s="210">
        <f t="shared" si="4"/>
        <v>4.2435E-2</v>
      </c>
      <c r="AF618" s="324"/>
      <c r="AG618" s="325"/>
      <c r="AH618" s="304" t="e">
        <v>#DIV/0!</v>
      </c>
      <c r="AI618" s="348"/>
      <c r="AJ618" s="306">
        <f t="shared" si="7"/>
        <v>0</v>
      </c>
      <c r="AK618" s="215">
        <f>IFERROR(VLOOKUP(J618,Аркуш4!O:Q,2,FALSE),0)</f>
        <v>0</v>
      </c>
      <c r="AL618" s="215">
        <f>IFERROR(VLOOKUP(J618,Аркуш4!O:Q,3,FALSE),0)</f>
        <v>0</v>
      </c>
      <c r="AM618" s="349"/>
      <c r="AN618" s="349"/>
      <c r="AO618" s="350"/>
      <c r="AP618" s="351"/>
      <c r="AQ618" s="352"/>
      <c r="AR618" s="215">
        <f>IFERROR(VLOOKUP(J618,Аркуш4!H:M,3,FALSE),0)</f>
        <v>0</v>
      </c>
      <c r="AS618" s="215">
        <f>IFERROR(VLOOKUP(J618,Аркуш4!H:M,4,FALSE),0)</f>
        <v>0</v>
      </c>
      <c r="AT618" s="215">
        <f>IFERROR(VLOOKUP(J618,Аркуш4!H:M,5,FALSE),0)</f>
        <v>0</v>
      </c>
      <c r="AU618" s="215">
        <f t="shared" si="33"/>
        <v>0</v>
      </c>
      <c r="AV618" s="357">
        <f t="shared" si="9"/>
        <v>3.5362499999999999E-3</v>
      </c>
    </row>
    <row r="619" spans="1:48" ht="46.5" customHeight="1" outlineLevel="1" x14ac:dyDescent="0.2">
      <c r="A619" s="207"/>
      <c r="B619" s="208" t="s">
        <v>3204</v>
      </c>
      <c r="C619" s="211"/>
      <c r="D619" s="209">
        <f>VLOOKUP(J619,Аркуш4!Y:Z,2,FALSE)</f>
        <v>17</v>
      </c>
      <c r="E619" s="210">
        <f t="shared" si="0"/>
        <v>0.27570600000000001</v>
      </c>
      <c r="F619" s="211"/>
      <c r="G619" s="211"/>
      <c r="H619" s="211" t="s">
        <v>2538</v>
      </c>
      <c r="I619" s="211" t="s">
        <v>3205</v>
      </c>
      <c r="J619" s="213">
        <v>172747</v>
      </c>
      <c r="K619" s="213">
        <v>45</v>
      </c>
      <c r="L619" s="213">
        <v>176</v>
      </c>
      <c r="M619" s="213">
        <v>69644</v>
      </c>
      <c r="N619" s="213">
        <v>1</v>
      </c>
      <c r="O619" s="211" t="s">
        <v>3433</v>
      </c>
      <c r="P619" s="211"/>
      <c r="Q619" s="354">
        <f t="shared" si="1"/>
        <v>0</v>
      </c>
      <c r="R619" s="212">
        <f t="shared" si="2"/>
        <v>0</v>
      </c>
      <c r="S619" s="211"/>
      <c r="T619" s="211"/>
      <c r="U619" s="355"/>
      <c r="V619" s="211">
        <v>104</v>
      </c>
      <c r="W619" s="356"/>
      <c r="X619" s="214" t="s">
        <v>3564</v>
      </c>
      <c r="Y619" s="214" t="s">
        <v>3564</v>
      </c>
      <c r="Z619" s="214"/>
      <c r="AA619" s="215">
        <f>IFERROR(VLOOKUP(J619,Аркуш4!H:M,6,FALSE),0)</f>
        <v>60</v>
      </c>
      <c r="AB619" s="215" t="str">
        <f t="shared" si="37"/>
        <v/>
      </c>
      <c r="AC619" s="215">
        <v>1.6218E-2</v>
      </c>
      <c r="AD619" s="214"/>
      <c r="AE619" s="210">
        <f t="shared" si="4"/>
        <v>0.27570600000000001</v>
      </c>
      <c r="AF619" s="324"/>
      <c r="AG619" s="325"/>
      <c r="AH619" s="304" t="e">
        <v>#DIV/0!</v>
      </c>
      <c r="AI619" s="348"/>
      <c r="AJ619" s="306">
        <f t="shared" si="7"/>
        <v>0</v>
      </c>
      <c r="AK619" s="215">
        <f>IFERROR(VLOOKUP(J619,Аркуш4!O:Q,2,FALSE),0)</f>
        <v>75</v>
      </c>
      <c r="AL619" s="215">
        <f>IFERROR(VLOOKUP(J619,Аркуш4!O:Q,3,FALSE),0)</f>
        <v>34</v>
      </c>
      <c r="AM619" s="360"/>
      <c r="AN619" s="360"/>
      <c r="AO619" s="350"/>
      <c r="AP619" s="351"/>
      <c r="AQ619" s="352"/>
      <c r="AR619" s="215">
        <f>IFERROR(VLOOKUP(J619,Аркуш4!H:M,3,FALSE),0)</f>
        <v>27</v>
      </c>
      <c r="AS619" s="215">
        <f>IFERROR(VLOOKUP(J619,Аркуш4!H:M,4,FALSE),0)</f>
        <v>16</v>
      </c>
      <c r="AT619" s="215">
        <f>IFERROR(VLOOKUP(J619,Аркуш4!H:M,5,FALSE),0)</f>
        <v>21</v>
      </c>
      <c r="AU619" s="215">
        <f t="shared" si="33"/>
        <v>2.254302</v>
      </c>
      <c r="AV619" s="357">
        <f t="shared" si="9"/>
        <v>0.97307999999999995</v>
      </c>
    </row>
    <row r="620" spans="1:48" ht="46.5" customHeight="1" outlineLevel="1" x14ac:dyDescent="0.2">
      <c r="A620" s="207"/>
      <c r="B620" s="208" t="s">
        <v>3206</v>
      </c>
      <c r="C620" s="211"/>
      <c r="D620" s="209">
        <f>VLOOKUP(J620,Аркуш4!Y:Z,2,FALSE)</f>
        <v>2</v>
      </c>
      <c r="E620" s="210">
        <f t="shared" si="0"/>
        <v>4.6800000000000001E-3</v>
      </c>
      <c r="F620" s="211"/>
      <c r="G620" s="211"/>
      <c r="H620" s="211" t="s">
        <v>2538</v>
      </c>
      <c r="I620" s="211" t="s">
        <v>2587</v>
      </c>
      <c r="J620" s="213">
        <v>171023</v>
      </c>
      <c r="K620" s="213">
        <v>45</v>
      </c>
      <c r="L620" s="213">
        <v>120</v>
      </c>
      <c r="M620" s="264">
        <v>58889</v>
      </c>
      <c r="N620" s="211"/>
      <c r="O620" s="211" t="s">
        <v>3433</v>
      </c>
      <c r="P620" s="211"/>
      <c r="Q620" s="354">
        <f t="shared" si="1"/>
        <v>0</v>
      </c>
      <c r="R620" s="212">
        <f t="shared" si="2"/>
        <v>0</v>
      </c>
      <c r="S620" s="211"/>
      <c r="T620" s="211"/>
      <c r="U620" s="355"/>
      <c r="V620" s="211">
        <v>0</v>
      </c>
      <c r="W620" s="356"/>
      <c r="X620" s="214" t="s">
        <v>3564</v>
      </c>
      <c r="Y620" s="214" t="s">
        <v>3564</v>
      </c>
      <c r="Z620" s="214"/>
      <c r="AA620" s="215">
        <f>IFERROR(VLOOKUP(J620,Аркуш4!H:M,6,FALSE),0)</f>
        <v>1</v>
      </c>
      <c r="AB620" s="215" t="str">
        <f t="shared" si="37"/>
        <v/>
      </c>
      <c r="AC620" s="215">
        <v>2.3400000000000001E-3</v>
      </c>
      <c r="AD620" s="214"/>
      <c r="AE620" s="210">
        <f t="shared" si="4"/>
        <v>4.6800000000000001E-3</v>
      </c>
      <c r="AF620" s="324"/>
      <c r="AG620" s="325"/>
      <c r="AH620" s="304" t="e">
        <v>#DIV/0!</v>
      </c>
      <c r="AI620" s="348"/>
      <c r="AJ620" s="306">
        <f t="shared" si="7"/>
        <v>0</v>
      </c>
      <c r="AK620" s="215">
        <f>IFERROR(VLOOKUP(J620,Аркуш4!O:Q,2,FALSE),0)</f>
        <v>0</v>
      </c>
      <c r="AL620" s="215">
        <f>IFERROR(VLOOKUP(J620,Аркуш4!O:Q,3,FALSE),0)</f>
        <v>0</v>
      </c>
      <c r="AM620" s="349"/>
      <c r="AN620" s="349"/>
      <c r="AO620" s="350"/>
      <c r="AP620" s="351"/>
      <c r="AQ620" s="352"/>
      <c r="AR620" s="215">
        <f>IFERROR(VLOOKUP(J620,Аркуш4!H:M,3,FALSE),0)</f>
        <v>0</v>
      </c>
      <c r="AS620" s="215">
        <f>IFERROR(VLOOKUP(J620,Аркуш4!H:M,4,FALSE),0)</f>
        <v>0</v>
      </c>
      <c r="AT620" s="215">
        <f>IFERROR(VLOOKUP(J620,Аркуш4!H:M,5,FALSE),0)</f>
        <v>0</v>
      </c>
      <c r="AU620" s="215">
        <f t="shared" si="33"/>
        <v>0</v>
      </c>
      <c r="AV620" s="357">
        <f t="shared" si="9"/>
        <v>2.3400000000000001E-3</v>
      </c>
    </row>
    <row r="621" spans="1:48" ht="46.5" customHeight="1" outlineLevel="1" x14ac:dyDescent="0.2">
      <c r="A621" s="207"/>
      <c r="B621" s="208" t="s">
        <v>3207</v>
      </c>
      <c r="C621" s="211"/>
      <c r="D621" s="209">
        <f>VLOOKUP(J621,Аркуш4!Y:Z,2,FALSE)</f>
        <v>1</v>
      </c>
      <c r="E621" s="210">
        <f t="shared" si="0"/>
        <v>0.51156000000000001</v>
      </c>
      <c r="F621" s="211"/>
      <c r="G621" s="211"/>
      <c r="H621" s="211" t="s">
        <v>2546</v>
      </c>
      <c r="I621" s="211" t="s">
        <v>3208</v>
      </c>
      <c r="J621" s="213">
        <v>171083</v>
      </c>
      <c r="K621" s="213">
        <v>75</v>
      </c>
      <c r="L621" s="353">
        <v>14730</v>
      </c>
      <c r="M621" s="216">
        <v>56465</v>
      </c>
      <c r="N621" s="211"/>
      <c r="O621" s="211" t="s">
        <v>3433</v>
      </c>
      <c r="P621" s="211"/>
      <c r="Q621" s="354">
        <f t="shared" si="1"/>
        <v>0</v>
      </c>
      <c r="R621" s="212">
        <f t="shared" si="2"/>
        <v>0</v>
      </c>
      <c r="S621" s="211"/>
      <c r="T621" s="211"/>
      <c r="U621" s="355"/>
      <c r="V621" s="211">
        <v>0</v>
      </c>
      <c r="W621" s="356"/>
      <c r="X621" s="214" t="s">
        <v>3564</v>
      </c>
      <c r="Y621" s="214" t="s">
        <v>3564</v>
      </c>
      <c r="Z621" s="214"/>
      <c r="AA621" s="215">
        <f>IFERROR(VLOOKUP(J621,Аркуш4!H:M,6,FALSE),0)</f>
        <v>0</v>
      </c>
      <c r="AB621" s="215" t="str">
        <f t="shared" si="37"/>
        <v/>
      </c>
      <c r="AC621" s="215">
        <v>0.51156000000000001</v>
      </c>
      <c r="AD621" s="214"/>
      <c r="AE621" s="210">
        <f t="shared" si="4"/>
        <v>0.51156000000000001</v>
      </c>
      <c r="AF621" s="324"/>
      <c r="AG621" s="325"/>
      <c r="AH621" s="304" t="e">
        <v>#DIV/0!</v>
      </c>
      <c r="AI621" s="348"/>
      <c r="AJ621" s="306">
        <f t="shared" si="7"/>
        <v>0</v>
      </c>
      <c r="AK621" s="215">
        <f>IFERROR(VLOOKUP(J621,Аркуш4!O:Q,2,FALSE),0)</f>
        <v>0</v>
      </c>
      <c r="AL621" s="215">
        <f>IFERROR(VLOOKUP(J621,Аркуш4!O:Q,3,FALSE),0)</f>
        <v>0</v>
      </c>
      <c r="AM621" s="349"/>
      <c r="AN621" s="349"/>
      <c r="AO621" s="350"/>
      <c r="AP621" s="351"/>
      <c r="AQ621" s="352"/>
      <c r="AR621" s="215">
        <f>IFERROR(VLOOKUP(J621,Аркуш4!H:M,3,FALSE),0)</f>
        <v>0</v>
      </c>
      <c r="AS621" s="215">
        <f>IFERROR(VLOOKUP(J621,Аркуш4!H:M,4,FALSE),0)</f>
        <v>0</v>
      </c>
      <c r="AT621" s="215">
        <f>IFERROR(VLOOKUP(J621,Аркуш4!H:M,5,FALSE),0)</f>
        <v>0</v>
      </c>
      <c r="AU621" s="215">
        <f t="shared" si="33"/>
        <v>0</v>
      </c>
      <c r="AV621" s="357">
        <f t="shared" si="9"/>
        <v>0</v>
      </c>
    </row>
    <row r="622" spans="1:48" ht="46.5" customHeight="1" outlineLevel="1" x14ac:dyDescent="0.2">
      <c r="A622" s="207"/>
      <c r="B622" s="208" t="s">
        <v>3209</v>
      </c>
      <c r="C622" s="211"/>
      <c r="D622" s="209">
        <f>VLOOKUP(J622,Аркуш4!Y:Z,2,FALSE)</f>
        <v>4</v>
      </c>
      <c r="E622" s="210">
        <f t="shared" si="0"/>
        <v>1.5679999999999999E-3</v>
      </c>
      <c r="F622" s="211"/>
      <c r="G622" s="211"/>
      <c r="H622" s="211" t="s">
        <v>2538</v>
      </c>
      <c r="I622" s="211" t="s">
        <v>3210</v>
      </c>
      <c r="J622" s="213">
        <v>171125</v>
      </c>
      <c r="K622" s="213">
        <v>165</v>
      </c>
      <c r="L622" s="213">
        <v>49</v>
      </c>
      <c r="M622" s="238">
        <v>59230</v>
      </c>
      <c r="N622" s="211"/>
      <c r="O622" s="211" t="s">
        <v>3433</v>
      </c>
      <c r="P622" s="211"/>
      <c r="Q622" s="354">
        <f t="shared" si="1"/>
        <v>0</v>
      </c>
      <c r="R622" s="212">
        <f t="shared" si="2"/>
        <v>0</v>
      </c>
      <c r="S622" s="211"/>
      <c r="T622" s="211"/>
      <c r="U622" s="355"/>
      <c r="V622" s="211">
        <v>1</v>
      </c>
      <c r="W622" s="356"/>
      <c r="X622" s="214" t="s">
        <v>3564</v>
      </c>
      <c r="Y622" s="214" t="s">
        <v>3564</v>
      </c>
      <c r="Z622" s="214"/>
      <c r="AA622" s="215">
        <f>IFERROR(VLOOKUP(J622,Аркуш4!H:M,6,FALSE),0)</f>
        <v>7</v>
      </c>
      <c r="AB622" s="215" t="str">
        <f t="shared" si="37"/>
        <v/>
      </c>
      <c r="AC622" s="215">
        <v>3.9199999999999999E-4</v>
      </c>
      <c r="AD622" s="214"/>
      <c r="AE622" s="210">
        <f t="shared" si="4"/>
        <v>1.5679999999999999E-3</v>
      </c>
      <c r="AF622" s="324"/>
      <c r="AG622" s="325"/>
      <c r="AH622" s="304" t="e">
        <v>#DIV/0!</v>
      </c>
      <c r="AI622" s="348"/>
      <c r="AJ622" s="306">
        <f t="shared" si="7"/>
        <v>0</v>
      </c>
      <c r="AK622" s="215">
        <f>IFERROR(VLOOKUP(J622,Аркуш4!O:Q,2,FALSE),0)</f>
        <v>1</v>
      </c>
      <c r="AL622" s="215">
        <f>IFERROR(VLOOKUP(J622,Аркуш4!O:Q,3,FALSE),0)</f>
        <v>0</v>
      </c>
      <c r="AM622" s="349"/>
      <c r="AN622" s="349"/>
      <c r="AO622" s="350"/>
      <c r="AP622" s="351"/>
      <c r="AQ622" s="352"/>
      <c r="AR622" s="215">
        <f>IFERROR(VLOOKUP(J622,Аркуш4!H:M,3,FALSE),0)</f>
        <v>0</v>
      </c>
      <c r="AS622" s="215">
        <f>IFERROR(VLOOKUP(J622,Аркуш4!H:M,4,FALSE),0)</f>
        <v>1</v>
      </c>
      <c r="AT622" s="215">
        <f>IFERROR(VLOOKUP(J622,Аркуш4!H:M,5,FALSE),0)</f>
        <v>7</v>
      </c>
      <c r="AU622" s="215">
        <f t="shared" si="33"/>
        <v>3.5279999999999999E-3</v>
      </c>
      <c r="AV622" s="357">
        <f t="shared" si="9"/>
        <v>2.7439999999999999E-3</v>
      </c>
    </row>
    <row r="623" spans="1:48" ht="46.5" customHeight="1" outlineLevel="1" x14ac:dyDescent="0.2">
      <c r="A623" s="207"/>
      <c r="B623" s="208" t="s">
        <v>3211</v>
      </c>
      <c r="C623" s="211"/>
      <c r="D623" s="209">
        <f>VLOOKUP(J623,Аркуш4!Y:Z,2,FALSE)</f>
        <v>12</v>
      </c>
      <c r="E623" s="210">
        <f t="shared" si="0"/>
        <v>4.4009280000000004</v>
      </c>
      <c r="F623" s="211"/>
      <c r="G623" s="211"/>
      <c r="H623" s="211" t="s">
        <v>2546</v>
      </c>
      <c r="I623" s="211" t="s">
        <v>3212</v>
      </c>
      <c r="J623" s="213">
        <v>171188</v>
      </c>
      <c r="K623" s="213">
        <v>29</v>
      </c>
      <c r="L623" s="353">
        <v>4999</v>
      </c>
      <c r="M623" s="216">
        <v>56722</v>
      </c>
      <c r="N623" s="211"/>
      <c r="O623" s="211" t="s">
        <v>3433</v>
      </c>
      <c r="P623" s="211"/>
      <c r="Q623" s="354">
        <f t="shared" si="1"/>
        <v>0</v>
      </c>
      <c r="R623" s="212">
        <f t="shared" si="2"/>
        <v>0</v>
      </c>
      <c r="S623" s="211"/>
      <c r="T623" s="211"/>
      <c r="U623" s="355"/>
      <c r="V623" s="211">
        <v>2</v>
      </c>
      <c r="W623" s="356"/>
      <c r="X623" s="214" t="s">
        <v>3564</v>
      </c>
      <c r="Y623" s="214" t="s">
        <v>3564</v>
      </c>
      <c r="Z623" s="214"/>
      <c r="AA623" s="215">
        <f>IFERROR(VLOOKUP(J623,Аркуш4!H:M,6,FALSE),0)</f>
        <v>6</v>
      </c>
      <c r="AB623" s="215" t="str">
        <f t="shared" si="37"/>
        <v/>
      </c>
      <c r="AC623" s="215">
        <v>0.36674400000000001</v>
      </c>
      <c r="AD623" s="214"/>
      <c r="AE623" s="210">
        <f t="shared" si="4"/>
        <v>4.4009280000000004</v>
      </c>
      <c r="AF623" s="324"/>
      <c r="AG623" s="325"/>
      <c r="AH623" s="304" t="e">
        <v>#DIV/0!</v>
      </c>
      <c r="AI623" s="348"/>
      <c r="AJ623" s="306">
        <f t="shared" si="7"/>
        <v>0</v>
      </c>
      <c r="AK623" s="215">
        <f>IFERROR(VLOOKUP(J623,Аркуш4!O:Q,2,FALSE),0)</f>
        <v>0</v>
      </c>
      <c r="AL623" s="215">
        <f>IFERROR(VLOOKUP(J623,Аркуш4!O:Q,3,FALSE),0)</f>
        <v>2</v>
      </c>
      <c r="AM623" s="349"/>
      <c r="AN623" s="349"/>
      <c r="AO623" s="350"/>
      <c r="AP623" s="351"/>
      <c r="AQ623" s="352"/>
      <c r="AR623" s="215">
        <f>IFERROR(VLOOKUP(J623,Аркуш4!H:M,3,FALSE),0)</f>
        <v>2</v>
      </c>
      <c r="AS623" s="215">
        <f>IFERROR(VLOOKUP(J623,Аркуш4!H:M,4,FALSE),0)</f>
        <v>1</v>
      </c>
      <c r="AT623" s="215">
        <f>IFERROR(VLOOKUP(J623,Аркуш4!H:M,5,FALSE),0)</f>
        <v>0</v>
      </c>
      <c r="AU623" s="215">
        <f t="shared" si="33"/>
        <v>1.1002320000000001</v>
      </c>
      <c r="AV623" s="357">
        <f t="shared" si="9"/>
        <v>2.2004640000000002</v>
      </c>
    </row>
    <row r="624" spans="1:48" ht="46.5" customHeight="1" outlineLevel="1" x14ac:dyDescent="0.2">
      <c r="A624" s="207"/>
      <c r="B624" s="208" t="s">
        <v>3213</v>
      </c>
      <c r="C624" s="211"/>
      <c r="D624" s="209">
        <f>VLOOKUP(J624,Аркуш4!Y:Z,2,FALSE)</f>
        <v>5</v>
      </c>
      <c r="E624" s="210">
        <f t="shared" si="0"/>
        <v>1.4775337499999999</v>
      </c>
      <c r="F624" s="211"/>
      <c r="G624" s="211"/>
      <c r="H624" s="211" t="s">
        <v>2546</v>
      </c>
      <c r="I624" s="211" t="s">
        <v>3214</v>
      </c>
      <c r="J624" s="213">
        <v>171192</v>
      </c>
      <c r="K624" s="213">
        <v>26</v>
      </c>
      <c r="L624" s="353">
        <v>3479</v>
      </c>
      <c r="M624" s="216">
        <v>56721</v>
      </c>
      <c r="N624" s="211"/>
      <c r="O624" s="211" t="s">
        <v>3433</v>
      </c>
      <c r="P624" s="211"/>
      <c r="Q624" s="354">
        <f t="shared" si="1"/>
        <v>0</v>
      </c>
      <c r="R624" s="212">
        <f t="shared" si="2"/>
        <v>0</v>
      </c>
      <c r="S624" s="211"/>
      <c r="T624" s="211"/>
      <c r="U624" s="355"/>
      <c r="V624" s="211">
        <v>0</v>
      </c>
      <c r="W624" s="356"/>
      <c r="X624" s="214" t="s">
        <v>3564</v>
      </c>
      <c r="Y624" s="214" t="s">
        <v>3564</v>
      </c>
      <c r="Z624" s="214"/>
      <c r="AA624" s="215">
        <f>IFERROR(VLOOKUP(J624,Аркуш4!H:M,6,FALSE),0)</f>
        <v>0</v>
      </c>
      <c r="AB624" s="215" t="str">
        <f t="shared" si="37"/>
        <v/>
      </c>
      <c r="AC624" s="215">
        <v>0.29550674999999998</v>
      </c>
      <c r="AD624" s="214"/>
      <c r="AE624" s="210">
        <f t="shared" si="4"/>
        <v>1.4775337499999999</v>
      </c>
      <c r="AF624" s="324"/>
      <c r="AG624" s="325"/>
      <c r="AH624" s="304" t="e">
        <v>#DIV/0!</v>
      </c>
      <c r="AI624" s="348"/>
      <c r="AJ624" s="306">
        <f t="shared" si="7"/>
        <v>0</v>
      </c>
      <c r="AK624" s="215">
        <f>IFERROR(VLOOKUP(J624,Аркуш4!O:Q,2,FALSE),0)</f>
        <v>0</v>
      </c>
      <c r="AL624" s="215">
        <f>IFERROR(VLOOKUP(J624,Аркуш4!O:Q,3,FALSE),0)</f>
        <v>0</v>
      </c>
      <c r="AM624" s="349"/>
      <c r="AN624" s="349"/>
      <c r="AO624" s="350"/>
      <c r="AP624" s="351"/>
      <c r="AQ624" s="352"/>
      <c r="AR624" s="215">
        <f>IFERROR(VLOOKUP(J624,Аркуш4!H:M,3,FALSE),0)</f>
        <v>0</v>
      </c>
      <c r="AS624" s="215">
        <f>IFERROR(VLOOKUP(J624,Аркуш4!H:M,4,FALSE),0)</f>
        <v>0</v>
      </c>
      <c r="AT624" s="215">
        <f>IFERROR(VLOOKUP(J624,Аркуш4!H:M,5,FALSE),0)</f>
        <v>0</v>
      </c>
      <c r="AU624" s="215">
        <f t="shared" si="33"/>
        <v>0</v>
      </c>
      <c r="AV624" s="357">
        <f t="shared" si="9"/>
        <v>0</v>
      </c>
    </row>
    <row r="625" spans="1:48" ht="46.5" customHeight="1" outlineLevel="1" x14ac:dyDescent="0.2">
      <c r="A625" s="207"/>
      <c r="B625" s="208" t="s">
        <v>3215</v>
      </c>
      <c r="C625" s="211"/>
      <c r="D625" s="209">
        <f>VLOOKUP(J625,Аркуш4!Y:Z,2,FALSE)</f>
        <v>9</v>
      </c>
      <c r="E625" s="210">
        <f t="shared" si="0"/>
        <v>4.3740000000000001E-2</v>
      </c>
      <c r="F625" s="211"/>
      <c r="G625" s="211"/>
      <c r="H625" s="211" t="s">
        <v>2546</v>
      </c>
      <c r="I625" s="211" t="s">
        <v>2606</v>
      </c>
      <c r="J625" s="213">
        <v>171214</v>
      </c>
      <c r="K625" s="213">
        <v>6</v>
      </c>
      <c r="L625" s="213">
        <v>17</v>
      </c>
      <c r="M625" s="211" t="s">
        <v>439</v>
      </c>
      <c r="N625" s="211"/>
      <c r="O625" s="211" t="s">
        <v>3433</v>
      </c>
      <c r="P625" s="211"/>
      <c r="Q625" s="354">
        <f t="shared" si="1"/>
        <v>0</v>
      </c>
      <c r="R625" s="212">
        <f t="shared" si="2"/>
        <v>0</v>
      </c>
      <c r="S625" s="211"/>
      <c r="T625" s="211"/>
      <c r="U625" s="355"/>
      <c r="V625" s="211">
        <v>0</v>
      </c>
      <c r="W625" s="356"/>
      <c r="X625" s="214" t="s">
        <v>3564</v>
      </c>
      <c r="Y625" s="214" t="s">
        <v>3564</v>
      </c>
      <c r="Z625" s="214"/>
      <c r="AA625" s="215">
        <f>IFERROR(VLOOKUP(J625,Аркуш4!H:M,6,FALSE),0)</f>
        <v>1</v>
      </c>
      <c r="AB625" s="215" t="str">
        <f t="shared" si="37"/>
        <v/>
      </c>
      <c r="AC625" s="215">
        <v>4.8599999999999997E-3</v>
      </c>
      <c r="AD625" s="214"/>
      <c r="AE625" s="210">
        <f t="shared" si="4"/>
        <v>4.3740000000000001E-2</v>
      </c>
      <c r="AF625" s="324"/>
      <c r="AG625" s="325"/>
      <c r="AH625" s="304" t="e">
        <v>#DIV/0!</v>
      </c>
      <c r="AI625" s="348"/>
      <c r="AJ625" s="306">
        <f t="shared" si="7"/>
        <v>0</v>
      </c>
      <c r="AK625" s="215">
        <f>IFERROR(VLOOKUP(J625,Аркуш4!O:Q,2,FALSE),0)</f>
        <v>0</v>
      </c>
      <c r="AL625" s="215">
        <f>IFERROR(VLOOKUP(J625,Аркуш4!O:Q,3,FALSE),0)</f>
        <v>0</v>
      </c>
      <c r="AM625" s="349"/>
      <c r="AN625" s="349"/>
      <c r="AO625" s="350"/>
      <c r="AP625" s="351"/>
      <c r="AQ625" s="352"/>
      <c r="AR625" s="215">
        <f>IFERROR(VLOOKUP(J625,Аркуш4!H:M,3,FALSE),0)</f>
        <v>0</v>
      </c>
      <c r="AS625" s="215">
        <f>IFERROR(VLOOKUP(J625,Аркуш4!H:M,4,FALSE),0)</f>
        <v>0</v>
      </c>
      <c r="AT625" s="215">
        <f>IFERROR(VLOOKUP(J625,Аркуш4!H:M,5,FALSE),0)</f>
        <v>0</v>
      </c>
      <c r="AU625" s="215">
        <f t="shared" si="33"/>
        <v>0</v>
      </c>
      <c r="AV625" s="357">
        <f t="shared" si="9"/>
        <v>4.8599999999999997E-3</v>
      </c>
    </row>
    <row r="626" spans="1:48" ht="46.5" customHeight="1" outlineLevel="1" x14ac:dyDescent="0.2">
      <c r="A626" s="207"/>
      <c r="B626" s="208" t="s">
        <v>3216</v>
      </c>
      <c r="C626" s="211"/>
      <c r="D626" s="209">
        <f>VLOOKUP(J626,Аркуш4!Y:Z,2,FALSE)</f>
        <v>1</v>
      </c>
      <c r="E626" s="210">
        <f t="shared" si="0"/>
        <v>3.542E-3</v>
      </c>
      <c r="F626" s="211"/>
      <c r="G626" s="211"/>
      <c r="H626" s="211" t="s">
        <v>2546</v>
      </c>
      <c r="I626" s="211" t="s">
        <v>2606</v>
      </c>
      <c r="J626" s="213">
        <v>171215</v>
      </c>
      <c r="K626" s="213">
        <v>291</v>
      </c>
      <c r="L626" s="213">
        <v>255</v>
      </c>
      <c r="M626" s="211" t="s">
        <v>3217</v>
      </c>
      <c r="N626" s="211"/>
      <c r="O626" s="211" t="s">
        <v>3563</v>
      </c>
      <c r="P626" s="211"/>
      <c r="Q626" s="354">
        <f t="shared" si="1"/>
        <v>0</v>
      </c>
      <c r="R626" s="212">
        <f t="shared" si="2"/>
        <v>0</v>
      </c>
      <c r="S626" s="211"/>
      <c r="T626" s="211"/>
      <c r="U626" s="355"/>
      <c r="V626" s="211">
        <v>0</v>
      </c>
      <c r="W626" s="356"/>
      <c r="X626" s="214" t="s">
        <v>3564</v>
      </c>
      <c r="Y626" s="214" t="s">
        <v>3564</v>
      </c>
      <c r="Z626" s="214"/>
      <c r="AA626" s="215">
        <f>IFERROR(VLOOKUP(J626,Аркуш4!H:M,6,FALSE),0)</f>
        <v>1</v>
      </c>
      <c r="AB626" s="215" t="str">
        <f t="shared" si="37"/>
        <v/>
      </c>
      <c r="AC626" s="215">
        <v>3.542E-3</v>
      </c>
      <c r="AD626" s="214"/>
      <c r="AE626" s="210">
        <f t="shared" si="4"/>
        <v>3.542E-3</v>
      </c>
      <c r="AF626" s="324"/>
      <c r="AG626" s="325"/>
      <c r="AH626" s="304" t="e">
        <v>#DIV/0!</v>
      </c>
      <c r="AI626" s="348"/>
      <c r="AJ626" s="306">
        <f t="shared" si="7"/>
        <v>0</v>
      </c>
      <c r="AK626" s="215">
        <f>IFERROR(VLOOKUP(J626,Аркуш4!O:Q,2,FALSE),0)</f>
        <v>0</v>
      </c>
      <c r="AL626" s="215">
        <f>IFERROR(VLOOKUP(J626,Аркуш4!O:Q,3,FALSE),0)</f>
        <v>0</v>
      </c>
      <c r="AM626" s="349"/>
      <c r="AN626" s="349"/>
      <c r="AO626" s="350"/>
      <c r="AP626" s="351"/>
      <c r="AQ626" s="352"/>
      <c r="AR626" s="215">
        <f>IFERROR(VLOOKUP(J626,Аркуш4!H:M,3,FALSE),0)</f>
        <v>0</v>
      </c>
      <c r="AS626" s="215">
        <f>IFERROR(VLOOKUP(J626,Аркуш4!H:M,4,FALSE),0)</f>
        <v>0</v>
      </c>
      <c r="AT626" s="215">
        <f>IFERROR(VLOOKUP(J626,Аркуш4!H:M,5,FALSE),0)</f>
        <v>0</v>
      </c>
      <c r="AU626" s="215">
        <f t="shared" si="33"/>
        <v>0</v>
      </c>
      <c r="AV626" s="357">
        <f t="shared" si="9"/>
        <v>3.542E-3</v>
      </c>
    </row>
    <row r="627" spans="1:48" ht="46.5" customHeight="1" outlineLevel="1" x14ac:dyDescent="0.2">
      <c r="A627" s="207"/>
      <c r="B627" s="208" t="s">
        <v>3218</v>
      </c>
      <c r="C627" s="211"/>
      <c r="D627" s="209">
        <f>VLOOKUP(J627,Аркуш4!Y:Z,2,FALSE)</f>
        <v>2</v>
      </c>
      <c r="E627" s="210">
        <f t="shared" si="0"/>
        <v>0</v>
      </c>
      <c r="F627" s="211"/>
      <c r="G627" s="211"/>
      <c r="H627" s="211" t="s">
        <v>2538</v>
      </c>
      <c r="I627" s="211" t="s">
        <v>2740</v>
      </c>
      <c r="J627" s="213">
        <v>171255</v>
      </c>
      <c r="K627" s="213">
        <v>29</v>
      </c>
      <c r="L627" s="353">
        <v>3110</v>
      </c>
      <c r="M627" s="211" t="s">
        <v>3219</v>
      </c>
      <c r="N627" s="211"/>
      <c r="O627" s="211" t="s">
        <v>3433</v>
      </c>
      <c r="P627" s="211"/>
      <c r="Q627" s="354">
        <f t="shared" si="1"/>
        <v>0</v>
      </c>
      <c r="R627" s="212">
        <f t="shared" si="2"/>
        <v>0</v>
      </c>
      <c r="S627" s="211"/>
      <c r="T627" s="211"/>
      <c r="U627" s="355"/>
      <c r="V627" s="211">
        <v>1</v>
      </c>
      <c r="W627" s="356"/>
      <c r="X627" s="214" t="s">
        <v>3564</v>
      </c>
      <c r="Y627" s="214" t="s">
        <v>3564</v>
      </c>
      <c r="Z627" s="214"/>
      <c r="AA627" s="215">
        <f>IFERROR(VLOOKUP(J627,Аркуш4!H:M,6,FALSE),0)</f>
        <v>0</v>
      </c>
      <c r="AB627" s="215" t="str">
        <f t="shared" si="37"/>
        <v/>
      </c>
      <c r="AC627" s="215"/>
      <c r="AD627" s="214"/>
      <c r="AE627" s="210">
        <f t="shared" si="4"/>
        <v>0</v>
      </c>
      <c r="AF627" s="324"/>
      <c r="AG627" s="325"/>
      <c r="AH627" s="304" t="e">
        <v>#DIV/0!</v>
      </c>
      <c r="AI627" s="348"/>
      <c r="AJ627" s="306">
        <f t="shared" si="7"/>
        <v>0</v>
      </c>
      <c r="AK627" s="215">
        <f>IFERROR(VLOOKUP(J627,Аркуш4!O:Q,2,FALSE),0)</f>
        <v>0</v>
      </c>
      <c r="AL627" s="215">
        <f>IFERROR(VLOOKUP(J627,Аркуш4!O:Q,3,FALSE),0)</f>
        <v>0</v>
      </c>
      <c r="AM627" s="349"/>
      <c r="AN627" s="349"/>
      <c r="AO627" s="350"/>
      <c r="AP627" s="351"/>
      <c r="AQ627" s="352"/>
      <c r="AR627" s="215">
        <f>IFERROR(VLOOKUP(J627,Аркуш4!H:M,3,FALSE),0)</f>
        <v>0</v>
      </c>
      <c r="AS627" s="215">
        <f>IFERROR(VLOOKUP(J627,Аркуш4!H:M,4,FALSE),0)</f>
        <v>0</v>
      </c>
      <c r="AT627" s="215">
        <f>IFERROR(VLOOKUP(J627,Аркуш4!H:M,5,FALSE),0)</f>
        <v>0</v>
      </c>
      <c r="AU627" s="215">
        <f t="shared" si="33"/>
        <v>0</v>
      </c>
      <c r="AV627" s="357">
        <f t="shared" si="9"/>
        <v>0</v>
      </c>
    </row>
    <row r="628" spans="1:48" ht="46.5" customHeight="1" outlineLevel="1" x14ac:dyDescent="0.2">
      <c r="A628" s="207"/>
      <c r="B628" s="208" t="s">
        <v>3220</v>
      </c>
      <c r="C628" s="211"/>
      <c r="D628" s="209">
        <f>VLOOKUP(J628,Аркуш4!Y:Z,2,FALSE)</f>
        <v>1</v>
      </c>
      <c r="E628" s="210">
        <f t="shared" si="0"/>
        <v>0</v>
      </c>
      <c r="F628" s="211"/>
      <c r="G628" s="211"/>
      <c r="H628" s="211" t="s">
        <v>2546</v>
      </c>
      <c r="I628" s="211" t="s">
        <v>3221</v>
      </c>
      <c r="J628" s="213">
        <v>171269</v>
      </c>
      <c r="K628" s="213">
        <v>92</v>
      </c>
      <c r="L628" s="353">
        <v>15395</v>
      </c>
      <c r="M628" s="211" t="s">
        <v>1561</v>
      </c>
      <c r="N628" s="211"/>
      <c r="O628" s="211" t="s">
        <v>3433</v>
      </c>
      <c r="P628" s="211"/>
      <c r="Q628" s="354">
        <f t="shared" si="1"/>
        <v>0</v>
      </c>
      <c r="R628" s="212">
        <f t="shared" si="2"/>
        <v>0</v>
      </c>
      <c r="S628" s="211"/>
      <c r="T628" s="211"/>
      <c r="U628" s="355"/>
      <c r="V628" s="211">
        <v>0</v>
      </c>
      <c r="W628" s="356"/>
      <c r="X628" s="214" t="s">
        <v>3564</v>
      </c>
      <c r="Y628" s="214" t="s">
        <v>3564</v>
      </c>
      <c r="Z628" s="214"/>
      <c r="AA628" s="215">
        <f>IFERROR(VLOOKUP(J628,Аркуш4!H:M,6,FALSE),0)</f>
        <v>0</v>
      </c>
      <c r="AB628" s="215" t="str">
        <f t="shared" si="37"/>
        <v/>
      </c>
      <c r="AC628" s="215"/>
      <c r="AD628" s="214"/>
      <c r="AE628" s="210">
        <f t="shared" si="4"/>
        <v>0</v>
      </c>
      <c r="AF628" s="324"/>
      <c r="AG628" s="325"/>
      <c r="AH628" s="304" t="e">
        <v>#DIV/0!</v>
      </c>
      <c r="AI628" s="348"/>
      <c r="AJ628" s="306">
        <f t="shared" si="7"/>
        <v>0</v>
      </c>
      <c r="AK628" s="215">
        <f>IFERROR(VLOOKUP(J628,Аркуш4!O:Q,2,FALSE),0)</f>
        <v>0</v>
      </c>
      <c r="AL628" s="215">
        <f>IFERROR(VLOOKUP(J628,Аркуш4!O:Q,3,FALSE),0)</f>
        <v>0</v>
      </c>
      <c r="AM628" s="349"/>
      <c r="AN628" s="349"/>
      <c r="AO628" s="350"/>
      <c r="AP628" s="351"/>
      <c r="AQ628" s="352"/>
      <c r="AR628" s="215">
        <f>IFERROR(VLOOKUP(J628,Аркуш4!H:M,3,FALSE),0)</f>
        <v>0</v>
      </c>
      <c r="AS628" s="215">
        <f>IFERROR(VLOOKUP(J628,Аркуш4!H:M,4,FALSE),0)</f>
        <v>0</v>
      </c>
      <c r="AT628" s="215">
        <f>IFERROR(VLOOKUP(J628,Аркуш4!H:M,5,FALSE),0)</f>
        <v>0</v>
      </c>
      <c r="AU628" s="215">
        <f t="shared" si="33"/>
        <v>0</v>
      </c>
      <c r="AV628" s="357">
        <f t="shared" si="9"/>
        <v>0</v>
      </c>
    </row>
    <row r="629" spans="1:48" ht="46.5" customHeight="1" outlineLevel="1" x14ac:dyDescent="0.2">
      <c r="A629" s="207"/>
      <c r="B629" s="208" t="s">
        <v>3222</v>
      </c>
      <c r="C629" s="211"/>
      <c r="D629" s="209">
        <f>VLOOKUP(J629,Аркуш4!Y:Z,2,FALSE)</f>
        <v>1</v>
      </c>
      <c r="E629" s="210">
        <f t="shared" si="0"/>
        <v>0</v>
      </c>
      <c r="F629" s="211"/>
      <c r="G629" s="211"/>
      <c r="H629" s="211" t="s">
        <v>2546</v>
      </c>
      <c r="I629" s="211" t="s">
        <v>3221</v>
      </c>
      <c r="J629" s="213">
        <v>171274</v>
      </c>
      <c r="K629" s="213">
        <v>79</v>
      </c>
      <c r="L629" s="353">
        <v>8448</v>
      </c>
      <c r="M629" s="211" t="s">
        <v>1544</v>
      </c>
      <c r="N629" s="211"/>
      <c r="O629" s="211" t="s">
        <v>3433</v>
      </c>
      <c r="P629" s="211"/>
      <c r="Q629" s="354">
        <f t="shared" si="1"/>
        <v>0</v>
      </c>
      <c r="R629" s="212">
        <f t="shared" si="2"/>
        <v>0</v>
      </c>
      <c r="S629" s="211"/>
      <c r="T629" s="211"/>
      <c r="U629" s="355"/>
      <c r="V629" s="211">
        <v>0</v>
      </c>
      <c r="W629" s="356"/>
      <c r="X629" s="214" t="s">
        <v>3564</v>
      </c>
      <c r="Y629" s="214" t="s">
        <v>3564</v>
      </c>
      <c r="Z629" s="214"/>
      <c r="AA629" s="215">
        <f>IFERROR(VLOOKUP(J629,Аркуш4!H:M,6,FALSE),0)</f>
        <v>0</v>
      </c>
      <c r="AB629" s="215" t="str">
        <f t="shared" si="37"/>
        <v/>
      </c>
      <c r="AC629" s="215"/>
      <c r="AD629" s="214"/>
      <c r="AE629" s="210">
        <f t="shared" si="4"/>
        <v>0</v>
      </c>
      <c r="AF629" s="324"/>
      <c r="AG629" s="325"/>
      <c r="AH629" s="304" t="e">
        <v>#DIV/0!</v>
      </c>
      <c r="AI629" s="348"/>
      <c r="AJ629" s="306">
        <f t="shared" si="7"/>
        <v>0</v>
      </c>
      <c r="AK629" s="215">
        <f>IFERROR(VLOOKUP(J629,Аркуш4!O:Q,2,FALSE),0)</f>
        <v>0</v>
      </c>
      <c r="AL629" s="215">
        <f>IFERROR(VLOOKUP(J629,Аркуш4!O:Q,3,FALSE),0)</f>
        <v>0</v>
      </c>
      <c r="AM629" s="349"/>
      <c r="AN629" s="349"/>
      <c r="AO629" s="350"/>
      <c r="AP629" s="351"/>
      <c r="AQ629" s="352"/>
      <c r="AR629" s="215">
        <f>IFERROR(VLOOKUP(J629,Аркуш4!H:M,3,FALSE),0)</f>
        <v>0</v>
      </c>
      <c r="AS629" s="215">
        <f>IFERROR(VLOOKUP(J629,Аркуш4!H:M,4,FALSE),0)</f>
        <v>0</v>
      </c>
      <c r="AT629" s="215">
        <f>IFERROR(VLOOKUP(J629,Аркуш4!H:M,5,FALSE),0)</f>
        <v>0</v>
      </c>
      <c r="AU629" s="215">
        <f t="shared" si="33"/>
        <v>0</v>
      </c>
      <c r="AV629" s="357">
        <f t="shared" si="9"/>
        <v>0</v>
      </c>
    </row>
    <row r="630" spans="1:48" ht="46.5" customHeight="1" outlineLevel="1" x14ac:dyDescent="0.2">
      <c r="A630" s="207"/>
      <c r="B630" s="208" t="s">
        <v>3223</v>
      </c>
      <c r="C630" s="211"/>
      <c r="D630" s="209">
        <f>VLOOKUP(J630,Аркуш4!Y:Z,2,FALSE)</f>
        <v>19</v>
      </c>
      <c r="E630" s="210">
        <f t="shared" si="0"/>
        <v>0.24510000000000001</v>
      </c>
      <c r="F630" s="211" t="s">
        <v>2624</v>
      </c>
      <c r="G630" s="211"/>
      <c r="H630" s="211" t="s">
        <v>2538</v>
      </c>
      <c r="I630" s="211" t="s">
        <v>3224</v>
      </c>
      <c r="J630" s="213">
        <v>171302</v>
      </c>
      <c r="K630" s="213">
        <v>110</v>
      </c>
      <c r="L630" s="213">
        <v>254</v>
      </c>
      <c r="M630" s="213">
        <v>55655</v>
      </c>
      <c r="N630" s="211"/>
      <c r="O630" s="211" t="s">
        <v>3433</v>
      </c>
      <c r="P630" s="211"/>
      <c r="Q630" s="354">
        <f t="shared" si="1"/>
        <v>0</v>
      </c>
      <c r="R630" s="212">
        <f t="shared" si="2"/>
        <v>0</v>
      </c>
      <c r="S630" s="211"/>
      <c r="T630" s="211"/>
      <c r="U630" s="355"/>
      <c r="V630" s="211">
        <v>0</v>
      </c>
      <c r="W630" s="356"/>
      <c r="X630" s="214" t="s">
        <v>3564</v>
      </c>
      <c r="Y630" s="214" t="s">
        <v>3564</v>
      </c>
      <c r="Z630" s="214"/>
      <c r="AA630" s="215">
        <f>IFERROR(VLOOKUP(J630,Аркуш4!H:M,6,FALSE),0)</f>
        <v>2</v>
      </c>
      <c r="AB630" s="215" t="str">
        <f t="shared" si="37"/>
        <v/>
      </c>
      <c r="AC630" s="215">
        <v>1.29E-2</v>
      </c>
      <c r="AD630" s="214"/>
      <c r="AE630" s="210">
        <f t="shared" si="4"/>
        <v>0.24510000000000001</v>
      </c>
      <c r="AF630" s="324"/>
      <c r="AG630" s="325"/>
      <c r="AH630" s="304" t="e">
        <v>#DIV/0!</v>
      </c>
      <c r="AI630" s="348"/>
      <c r="AJ630" s="306">
        <f t="shared" si="7"/>
        <v>0</v>
      </c>
      <c r="AK630" s="215">
        <f>IFERROR(VLOOKUP(J630,Аркуш4!O:Q,2,FALSE),0)</f>
        <v>0</v>
      </c>
      <c r="AL630" s="215">
        <f>IFERROR(VLOOKUP(J630,Аркуш4!O:Q,3,FALSE),0)</f>
        <v>0</v>
      </c>
      <c r="AM630" s="349"/>
      <c r="AN630" s="349"/>
      <c r="AO630" s="350"/>
      <c r="AP630" s="351"/>
      <c r="AQ630" s="352"/>
      <c r="AR630" s="215">
        <f>IFERROR(VLOOKUP(J630,Аркуш4!H:M,3,FALSE),0)</f>
        <v>1</v>
      </c>
      <c r="AS630" s="215">
        <f>IFERROR(VLOOKUP(J630,Аркуш4!H:M,4,FALSE),0)</f>
        <v>0</v>
      </c>
      <c r="AT630" s="215">
        <f>IFERROR(VLOOKUP(J630,Аркуш4!H:M,5,FALSE),0)</f>
        <v>1</v>
      </c>
      <c r="AU630" s="215">
        <f t="shared" si="33"/>
        <v>2.58E-2</v>
      </c>
      <c r="AV630" s="357">
        <f t="shared" si="9"/>
        <v>2.58E-2</v>
      </c>
    </row>
    <row r="631" spans="1:48" ht="46.5" customHeight="1" outlineLevel="1" x14ac:dyDescent="0.2">
      <c r="A631" s="207"/>
      <c r="B631" s="208" t="s">
        <v>3225</v>
      </c>
      <c r="C631" s="211"/>
      <c r="D631" s="209">
        <f>VLOOKUP(J631,Аркуш4!Y:Z,2,FALSE)</f>
        <v>29</v>
      </c>
      <c r="E631" s="210">
        <f t="shared" si="0"/>
        <v>0</v>
      </c>
      <c r="F631" s="211"/>
      <c r="G631" s="211" t="s">
        <v>3878</v>
      </c>
      <c r="H631" s="211" t="s">
        <v>2546</v>
      </c>
      <c r="I631" s="211" t="s">
        <v>3226</v>
      </c>
      <c r="J631" s="213">
        <v>171320</v>
      </c>
      <c r="K631" s="353">
        <v>16807</v>
      </c>
      <c r="L631" s="213">
        <v>641</v>
      </c>
      <c r="M631" s="211" t="s">
        <v>195</v>
      </c>
      <c r="N631" s="211"/>
      <c r="O631" s="211" t="s">
        <v>3433</v>
      </c>
      <c r="P631" s="211" t="s">
        <v>2548</v>
      </c>
      <c r="Q631" s="354">
        <f t="shared" si="1"/>
        <v>0</v>
      </c>
      <c r="R631" s="212">
        <f t="shared" si="2"/>
        <v>0</v>
      </c>
      <c r="S631" s="211"/>
      <c r="T631" s="211"/>
      <c r="U631" s="355"/>
      <c r="V631" s="211">
        <v>2</v>
      </c>
      <c r="W631" s="356"/>
      <c r="X631" s="214" t="s">
        <v>3564</v>
      </c>
      <c r="Y631" s="214" t="s">
        <v>3564</v>
      </c>
      <c r="Z631" s="214"/>
      <c r="AA631" s="215">
        <f>IFERROR(VLOOKUP(J631,Аркуш4!H:M,6,FALSE),0)</f>
        <v>18</v>
      </c>
      <c r="AB631" s="215" t="str">
        <f t="shared" si="37"/>
        <v/>
      </c>
      <c r="AC631" s="215"/>
      <c r="AD631" s="214"/>
      <c r="AE631" s="210">
        <f t="shared" si="4"/>
        <v>0</v>
      </c>
      <c r="AF631" s="324"/>
      <c r="AG631" s="325"/>
      <c r="AH631" s="304" t="e">
        <v>#DIV/0!</v>
      </c>
      <c r="AI631" s="348"/>
      <c r="AJ631" s="306">
        <f t="shared" si="7"/>
        <v>0</v>
      </c>
      <c r="AK631" s="215">
        <f>IFERROR(VLOOKUP(J631,Аркуш4!O:Q,2,FALSE),0)</f>
        <v>0</v>
      </c>
      <c r="AL631" s="215">
        <f>IFERROR(VLOOKUP(J631,Аркуш4!O:Q,3,FALSE),0)</f>
        <v>2</v>
      </c>
      <c r="AM631" s="349"/>
      <c r="AN631" s="349"/>
      <c r="AO631" s="350"/>
      <c r="AP631" s="351"/>
      <c r="AQ631" s="352"/>
      <c r="AR631" s="215">
        <f>IFERROR(VLOOKUP(J631,Аркуш4!H:M,3,FALSE),0)</f>
        <v>0</v>
      </c>
      <c r="AS631" s="215">
        <f>IFERROR(VLOOKUP(J631,Аркуш4!H:M,4,FALSE),0)</f>
        <v>3</v>
      </c>
      <c r="AT631" s="215">
        <f>IFERROR(VLOOKUP(J631,Аркуш4!H:M,5,FALSE),0)</f>
        <v>6</v>
      </c>
      <c r="AU631" s="215">
        <f t="shared" si="33"/>
        <v>0</v>
      </c>
      <c r="AV631" s="357">
        <f t="shared" si="9"/>
        <v>0</v>
      </c>
    </row>
    <row r="632" spans="1:48" ht="46.5" customHeight="1" outlineLevel="1" x14ac:dyDescent="0.2">
      <c r="A632" s="207"/>
      <c r="B632" s="208" t="s">
        <v>3227</v>
      </c>
      <c r="C632" s="211"/>
      <c r="D632" s="209">
        <f>VLOOKUP(J632,Аркуш4!Y:Z,2,FALSE)</f>
        <v>5</v>
      </c>
      <c r="E632" s="210">
        <f t="shared" si="0"/>
        <v>0</v>
      </c>
      <c r="F632" s="211"/>
      <c r="G632" s="211" t="s">
        <v>3879</v>
      </c>
      <c r="H632" s="211" t="s">
        <v>2546</v>
      </c>
      <c r="I632" s="211" t="s">
        <v>3226</v>
      </c>
      <c r="J632" s="213">
        <v>171324</v>
      </c>
      <c r="K632" s="353">
        <v>17410</v>
      </c>
      <c r="L632" s="213">
        <v>664</v>
      </c>
      <c r="M632" s="213">
        <v>18927</v>
      </c>
      <c r="N632" s="211"/>
      <c r="O632" s="211" t="s">
        <v>3433</v>
      </c>
      <c r="P632" s="211" t="s">
        <v>2548</v>
      </c>
      <c r="Q632" s="354">
        <f t="shared" si="1"/>
        <v>0</v>
      </c>
      <c r="R632" s="212">
        <f t="shared" si="2"/>
        <v>0</v>
      </c>
      <c r="S632" s="211"/>
      <c r="T632" s="211"/>
      <c r="U632" s="355"/>
      <c r="V632" s="211">
        <v>0</v>
      </c>
      <c r="W632" s="356"/>
      <c r="X632" s="214" t="s">
        <v>3564</v>
      </c>
      <c r="Y632" s="214" t="s">
        <v>3564</v>
      </c>
      <c r="Z632" s="214"/>
      <c r="AA632" s="215">
        <f>IFERROR(VLOOKUP(J632,Аркуш4!H:M,6,FALSE),0)</f>
        <v>4</v>
      </c>
      <c r="AB632" s="215" t="str">
        <f t="shared" si="37"/>
        <v/>
      </c>
      <c r="AC632" s="215"/>
      <c r="AD632" s="214"/>
      <c r="AE632" s="210">
        <f t="shared" si="4"/>
        <v>0</v>
      </c>
      <c r="AF632" s="324"/>
      <c r="AG632" s="325"/>
      <c r="AH632" s="304" t="e">
        <v>#DIV/0!</v>
      </c>
      <c r="AI632" s="348"/>
      <c r="AJ632" s="306">
        <f t="shared" si="7"/>
        <v>0</v>
      </c>
      <c r="AK632" s="215">
        <f>IFERROR(VLOOKUP(J632,Аркуш4!O:Q,2,FALSE),0)</f>
        <v>0</v>
      </c>
      <c r="AL632" s="215">
        <f>IFERROR(VLOOKUP(J632,Аркуш4!O:Q,3,FALSE),0)</f>
        <v>0</v>
      </c>
      <c r="AM632" s="349"/>
      <c r="AN632" s="349"/>
      <c r="AO632" s="350"/>
      <c r="AP632" s="351"/>
      <c r="AQ632" s="352"/>
      <c r="AR632" s="215">
        <f>IFERROR(VLOOKUP(J632,Аркуш4!H:M,3,FALSE),0)</f>
        <v>2</v>
      </c>
      <c r="AS632" s="215">
        <f>IFERROR(VLOOKUP(J632,Аркуш4!H:M,4,FALSE),0)</f>
        <v>1</v>
      </c>
      <c r="AT632" s="215">
        <f>IFERROR(VLOOKUP(J632,Аркуш4!H:M,5,FALSE),0)</f>
        <v>4</v>
      </c>
      <c r="AU632" s="215">
        <f t="shared" si="33"/>
        <v>0</v>
      </c>
      <c r="AV632" s="357">
        <f t="shared" si="9"/>
        <v>0</v>
      </c>
    </row>
    <row r="633" spans="1:48" ht="46.5" customHeight="1" outlineLevel="1" x14ac:dyDescent="0.2">
      <c r="A633" s="207"/>
      <c r="B633" s="208" t="s">
        <v>3228</v>
      </c>
      <c r="C633" s="211"/>
      <c r="D633" s="209">
        <f>VLOOKUP(J633,Аркуш4!Y:Z,2,FALSE)</f>
        <v>1</v>
      </c>
      <c r="E633" s="210">
        <f t="shared" si="0"/>
        <v>0</v>
      </c>
      <c r="F633" s="211"/>
      <c r="G633" s="211" t="s">
        <v>3856</v>
      </c>
      <c r="H633" s="211" t="s">
        <v>2546</v>
      </c>
      <c r="I633" s="211" t="s">
        <v>3229</v>
      </c>
      <c r="J633" s="213">
        <v>171327</v>
      </c>
      <c r="K633" s="353">
        <v>12351</v>
      </c>
      <c r="L633" s="213">
        <v>471</v>
      </c>
      <c r="M633" s="213">
        <v>55012</v>
      </c>
      <c r="N633" s="211"/>
      <c r="O633" s="211" t="s">
        <v>3563</v>
      </c>
      <c r="P633" s="211" t="s">
        <v>2548</v>
      </c>
      <c r="Q633" s="354">
        <f t="shared" si="1"/>
        <v>0</v>
      </c>
      <c r="R633" s="212">
        <f t="shared" si="2"/>
        <v>0</v>
      </c>
      <c r="S633" s="211"/>
      <c r="T633" s="211"/>
      <c r="U633" s="355"/>
      <c r="V633" s="211">
        <v>0</v>
      </c>
      <c r="W633" s="356"/>
      <c r="X633" s="214" t="s">
        <v>3564</v>
      </c>
      <c r="Y633" s="214" t="s">
        <v>3564</v>
      </c>
      <c r="Z633" s="214"/>
      <c r="AA633" s="215">
        <f>IFERROR(VLOOKUP(J633,Аркуш4!H:M,6,FALSE),0)</f>
        <v>4</v>
      </c>
      <c r="AB633" s="215" t="str">
        <f t="shared" si="37"/>
        <v/>
      </c>
      <c r="AC633" s="215"/>
      <c r="AD633" s="214"/>
      <c r="AE633" s="210">
        <f t="shared" si="4"/>
        <v>0</v>
      </c>
      <c r="AF633" s="324"/>
      <c r="AG633" s="325"/>
      <c r="AH633" s="304" t="e">
        <v>#DIV/0!</v>
      </c>
      <c r="AI633" s="348"/>
      <c r="AJ633" s="306">
        <f t="shared" si="7"/>
        <v>0</v>
      </c>
      <c r="AK633" s="215">
        <f>IFERROR(VLOOKUP(J633,Аркуш4!O:Q,2,FALSE),0)</f>
        <v>0</v>
      </c>
      <c r="AL633" s="215">
        <f>IFERROR(VLOOKUP(J633,Аркуш4!O:Q,3,FALSE),0)</f>
        <v>1</v>
      </c>
      <c r="AM633" s="349"/>
      <c r="AN633" s="349"/>
      <c r="AO633" s="350"/>
      <c r="AP633" s="351"/>
      <c r="AQ633" s="352"/>
      <c r="AR633" s="215">
        <f>IFERROR(VLOOKUP(J633,Аркуш4!H:M,3,FALSE),0)</f>
        <v>0</v>
      </c>
      <c r="AS633" s="215">
        <f>IFERROR(VLOOKUP(J633,Аркуш4!H:M,4,FALSE),0)</f>
        <v>1</v>
      </c>
      <c r="AT633" s="215">
        <f>IFERROR(VLOOKUP(J633,Аркуш4!H:M,5,FALSE),0)</f>
        <v>3</v>
      </c>
      <c r="AU633" s="215">
        <f t="shared" si="33"/>
        <v>0</v>
      </c>
      <c r="AV633" s="357">
        <f t="shared" si="9"/>
        <v>0</v>
      </c>
    </row>
    <row r="634" spans="1:48" ht="46.5" customHeight="1" outlineLevel="1" x14ac:dyDescent="0.2">
      <c r="A634" s="207"/>
      <c r="B634" s="208" t="s">
        <v>3230</v>
      </c>
      <c r="C634" s="211"/>
      <c r="D634" s="209">
        <f>VLOOKUP(J634,Аркуш4!Y:Z,2,FALSE)</f>
        <v>19</v>
      </c>
      <c r="E634" s="210">
        <f t="shared" si="0"/>
        <v>0</v>
      </c>
      <c r="F634" s="211"/>
      <c r="G634" s="211" t="s">
        <v>3880</v>
      </c>
      <c r="H634" s="211" t="s">
        <v>2546</v>
      </c>
      <c r="I634" s="211" t="s">
        <v>3231</v>
      </c>
      <c r="J634" s="213">
        <v>171328</v>
      </c>
      <c r="K634" s="213">
        <v>486</v>
      </c>
      <c r="L634" s="213">
        <v>579</v>
      </c>
      <c r="M634" s="211" t="s">
        <v>200</v>
      </c>
      <c r="N634" s="211"/>
      <c r="O634" s="211" t="s">
        <v>3433</v>
      </c>
      <c r="P634" s="211" t="s">
        <v>2548</v>
      </c>
      <c r="Q634" s="354">
        <f t="shared" si="1"/>
        <v>0</v>
      </c>
      <c r="R634" s="212">
        <f t="shared" si="2"/>
        <v>0</v>
      </c>
      <c r="S634" s="211"/>
      <c r="T634" s="211"/>
      <c r="U634" s="355"/>
      <c r="V634" s="211">
        <v>0</v>
      </c>
      <c r="W634" s="356"/>
      <c r="X634" s="214" t="s">
        <v>3564</v>
      </c>
      <c r="Y634" s="214" t="s">
        <v>3564</v>
      </c>
      <c r="Z634" s="214"/>
      <c r="AA634" s="215">
        <f>IFERROR(VLOOKUP(J634,Аркуш4!H:M,6,FALSE),0)</f>
        <v>6</v>
      </c>
      <c r="AB634" s="215" t="str">
        <f t="shared" si="37"/>
        <v/>
      </c>
      <c r="AC634" s="215"/>
      <c r="AD634" s="214"/>
      <c r="AE634" s="210">
        <f t="shared" si="4"/>
        <v>0</v>
      </c>
      <c r="AF634" s="324"/>
      <c r="AG634" s="325"/>
      <c r="AH634" s="304" t="e">
        <v>#DIV/0!</v>
      </c>
      <c r="AI634" s="348"/>
      <c r="AJ634" s="306">
        <f t="shared" si="7"/>
        <v>0</v>
      </c>
      <c r="AK634" s="215">
        <f>IFERROR(VLOOKUP(J634,Аркуш4!O:Q,2,FALSE),0)</f>
        <v>0</v>
      </c>
      <c r="AL634" s="215">
        <f>IFERROR(VLOOKUP(J634,Аркуш4!O:Q,3,FALSE),0)</f>
        <v>0</v>
      </c>
      <c r="AM634" s="349"/>
      <c r="AN634" s="349"/>
      <c r="AO634" s="350"/>
      <c r="AP634" s="351"/>
      <c r="AQ634" s="352"/>
      <c r="AR634" s="215">
        <f>IFERROR(VLOOKUP(J634,Аркуш4!H:M,3,FALSE),0)</f>
        <v>0</v>
      </c>
      <c r="AS634" s="215">
        <f>IFERROR(VLOOKUP(J634,Аркуш4!H:M,4,FALSE),0)</f>
        <v>3</v>
      </c>
      <c r="AT634" s="215">
        <f>IFERROR(VLOOKUP(J634,Аркуш4!H:M,5,FALSE),0)</f>
        <v>4</v>
      </c>
      <c r="AU634" s="215">
        <f t="shared" si="33"/>
        <v>0</v>
      </c>
      <c r="AV634" s="357">
        <f t="shared" si="9"/>
        <v>0</v>
      </c>
    </row>
    <row r="635" spans="1:48" ht="46.5" customHeight="1" outlineLevel="1" x14ac:dyDescent="0.2">
      <c r="A635" s="207"/>
      <c r="B635" s="208" t="s">
        <v>3232</v>
      </c>
      <c r="C635" s="211"/>
      <c r="D635" s="209">
        <f>VLOOKUP(J635,Аркуш4!Y:Z,2,FALSE)</f>
        <v>2</v>
      </c>
      <c r="E635" s="210">
        <f t="shared" si="0"/>
        <v>0</v>
      </c>
      <c r="F635" s="211"/>
      <c r="G635" s="211"/>
      <c r="H635" s="211" t="s">
        <v>2546</v>
      </c>
      <c r="I635" s="211" t="s">
        <v>3233</v>
      </c>
      <c r="J635" s="213">
        <v>171331</v>
      </c>
      <c r="K635" s="353">
        <v>20057</v>
      </c>
      <c r="L635" s="213">
        <v>765</v>
      </c>
      <c r="M635" s="213">
        <v>11290</v>
      </c>
      <c r="N635" s="211"/>
      <c r="O635" s="211" t="s">
        <v>3433</v>
      </c>
      <c r="P635" s="211" t="s">
        <v>2548</v>
      </c>
      <c r="Q635" s="354">
        <f t="shared" si="1"/>
        <v>0</v>
      </c>
      <c r="R635" s="212">
        <f t="shared" si="2"/>
        <v>0</v>
      </c>
      <c r="S635" s="211"/>
      <c r="T635" s="211"/>
      <c r="U635" s="355"/>
      <c r="V635" s="211">
        <v>0</v>
      </c>
      <c r="W635" s="356"/>
      <c r="X635" s="214" t="s">
        <v>3564</v>
      </c>
      <c r="Y635" s="214" t="s">
        <v>3564</v>
      </c>
      <c r="Z635" s="214"/>
      <c r="AA635" s="215">
        <f>IFERROR(VLOOKUP(J635,Аркуш4!H:M,6,FALSE),0)</f>
        <v>0</v>
      </c>
      <c r="AB635" s="215" t="str">
        <f t="shared" si="37"/>
        <v/>
      </c>
      <c r="AC635" s="215"/>
      <c r="AD635" s="214"/>
      <c r="AE635" s="210">
        <f t="shared" si="4"/>
        <v>0</v>
      </c>
      <c r="AF635" s="324"/>
      <c r="AG635" s="325"/>
      <c r="AH635" s="304" t="e">
        <v>#DIV/0!</v>
      </c>
      <c r="AI635" s="348"/>
      <c r="AJ635" s="306">
        <f t="shared" si="7"/>
        <v>0</v>
      </c>
      <c r="AK635" s="215">
        <f>IFERROR(VLOOKUP(J635,Аркуш4!O:Q,2,FALSE),0)</f>
        <v>0</v>
      </c>
      <c r="AL635" s="215">
        <f>IFERROR(VLOOKUP(J635,Аркуш4!O:Q,3,FALSE),0)</f>
        <v>0</v>
      </c>
      <c r="AM635" s="349"/>
      <c r="AN635" s="349"/>
      <c r="AO635" s="350"/>
      <c r="AP635" s="351"/>
      <c r="AQ635" s="352"/>
      <c r="AR635" s="215">
        <f>IFERROR(VLOOKUP(J635,Аркуш4!H:M,3,FALSE),0)</f>
        <v>0</v>
      </c>
      <c r="AS635" s="215">
        <f>IFERROR(VLOOKUP(J635,Аркуш4!H:M,4,FALSE),0)</f>
        <v>1</v>
      </c>
      <c r="AT635" s="215">
        <f>IFERROR(VLOOKUP(J635,Аркуш4!H:M,5,FALSE),0)</f>
        <v>0</v>
      </c>
      <c r="AU635" s="215">
        <f t="shared" si="33"/>
        <v>0</v>
      </c>
      <c r="AV635" s="357">
        <f t="shared" si="9"/>
        <v>0</v>
      </c>
    </row>
    <row r="636" spans="1:48" ht="46.5" customHeight="1" outlineLevel="1" x14ac:dyDescent="0.2">
      <c r="A636" s="207"/>
      <c r="B636" s="208" t="s">
        <v>3234</v>
      </c>
      <c r="C636" s="211"/>
      <c r="D636" s="209">
        <f>VLOOKUP(J636,Аркуш4!Y:Z,2,FALSE)</f>
        <v>4</v>
      </c>
      <c r="E636" s="210">
        <f t="shared" si="0"/>
        <v>0</v>
      </c>
      <c r="F636" s="211"/>
      <c r="G636" s="211"/>
      <c r="H636" s="211" t="s">
        <v>2546</v>
      </c>
      <c r="I636" s="211" t="s">
        <v>3233</v>
      </c>
      <c r="J636" s="213">
        <v>171335</v>
      </c>
      <c r="K636" s="353">
        <v>21525</v>
      </c>
      <c r="L636" s="213">
        <v>821</v>
      </c>
      <c r="M636" s="213">
        <v>18935</v>
      </c>
      <c r="N636" s="211"/>
      <c r="O636" s="211" t="s">
        <v>3433</v>
      </c>
      <c r="P636" s="211" t="s">
        <v>2548</v>
      </c>
      <c r="Q636" s="354">
        <f t="shared" si="1"/>
        <v>0</v>
      </c>
      <c r="R636" s="212">
        <f t="shared" si="2"/>
        <v>0</v>
      </c>
      <c r="S636" s="211"/>
      <c r="T636" s="211"/>
      <c r="U636" s="355"/>
      <c r="V636" s="211">
        <v>0</v>
      </c>
      <c r="W636" s="356"/>
      <c r="X636" s="214" t="s">
        <v>3564</v>
      </c>
      <c r="Y636" s="214" t="s">
        <v>3564</v>
      </c>
      <c r="Z636" s="214"/>
      <c r="AA636" s="215">
        <f>IFERROR(VLOOKUP(J636,Аркуш4!H:M,6,FALSE),0)</f>
        <v>0</v>
      </c>
      <c r="AB636" s="215" t="str">
        <f t="shared" si="37"/>
        <v/>
      </c>
      <c r="AC636" s="215"/>
      <c r="AD636" s="214"/>
      <c r="AE636" s="210">
        <f t="shared" si="4"/>
        <v>0</v>
      </c>
      <c r="AF636" s="324"/>
      <c r="AG636" s="325"/>
      <c r="AH636" s="304" t="e">
        <v>#DIV/0!</v>
      </c>
      <c r="AI636" s="348"/>
      <c r="AJ636" s="306">
        <f t="shared" si="7"/>
        <v>0</v>
      </c>
      <c r="AK636" s="215">
        <f>IFERROR(VLOOKUP(J636,Аркуш4!O:Q,2,FALSE),0)</f>
        <v>0</v>
      </c>
      <c r="AL636" s="215">
        <f>IFERROR(VLOOKUP(J636,Аркуш4!O:Q,3,FALSE),0)</f>
        <v>0</v>
      </c>
      <c r="AM636" s="349"/>
      <c r="AN636" s="349"/>
      <c r="AO636" s="350"/>
      <c r="AP636" s="351"/>
      <c r="AQ636" s="352"/>
      <c r="AR636" s="215">
        <f>IFERROR(VLOOKUP(J636,Аркуш4!H:M,3,FALSE),0)</f>
        <v>0</v>
      </c>
      <c r="AS636" s="215">
        <f>IFERROR(VLOOKUP(J636,Аркуш4!H:M,4,FALSE),0)</f>
        <v>0</v>
      </c>
      <c r="AT636" s="215">
        <f>IFERROR(VLOOKUP(J636,Аркуш4!H:M,5,FALSE),0)</f>
        <v>0</v>
      </c>
      <c r="AU636" s="215">
        <f t="shared" si="33"/>
        <v>0</v>
      </c>
      <c r="AV636" s="357">
        <f t="shared" si="9"/>
        <v>0</v>
      </c>
    </row>
    <row r="637" spans="1:48" ht="46.5" customHeight="1" outlineLevel="1" x14ac:dyDescent="0.2">
      <c r="A637" s="207"/>
      <c r="B637" s="208" t="s">
        <v>3881</v>
      </c>
      <c r="C637" s="211"/>
      <c r="D637" s="209"/>
      <c r="E637" s="210">
        <f t="shared" si="0"/>
        <v>0</v>
      </c>
      <c r="F637" s="211"/>
      <c r="G637" s="211" t="s">
        <v>2548</v>
      </c>
      <c r="H637" s="211" t="s">
        <v>2546</v>
      </c>
      <c r="I637" s="211" t="s">
        <v>3877</v>
      </c>
      <c r="J637" s="211" t="s">
        <v>212</v>
      </c>
      <c r="K637" s="213">
        <v>310</v>
      </c>
      <c r="L637" s="213">
        <v>710</v>
      </c>
      <c r="M637" s="211" t="s">
        <v>275</v>
      </c>
      <c r="N637" s="211"/>
      <c r="O637" s="211" t="s">
        <v>3563</v>
      </c>
      <c r="P637" s="211" t="s">
        <v>2548</v>
      </c>
      <c r="Q637" s="354">
        <f t="shared" si="1"/>
        <v>0</v>
      </c>
      <c r="R637" s="212">
        <f t="shared" si="2"/>
        <v>0</v>
      </c>
      <c r="S637" s="211"/>
      <c r="T637" s="211"/>
      <c r="U637" s="355"/>
      <c r="V637" s="211">
        <v>0</v>
      </c>
      <c r="W637" s="356"/>
      <c r="X637" s="214" t="s">
        <v>3564</v>
      </c>
      <c r="Y637" s="214" t="s">
        <v>3564</v>
      </c>
      <c r="Z637" s="214"/>
      <c r="AA637" s="215">
        <f>IFERROR(VLOOKUP(J637,Аркуш4!H:M,6,FALSE),0)</f>
        <v>0</v>
      </c>
      <c r="AB637" s="215" t="str">
        <f t="shared" si="37"/>
        <v/>
      </c>
      <c r="AC637" s="215"/>
      <c r="AD637" s="214"/>
      <c r="AE637" s="210">
        <f t="shared" si="4"/>
        <v>0</v>
      </c>
      <c r="AF637" s="324"/>
      <c r="AG637" s="325"/>
      <c r="AH637" s="304" t="e">
        <v>#DIV/0!</v>
      </c>
      <c r="AI637" s="348"/>
      <c r="AJ637" s="306">
        <f t="shared" si="7"/>
        <v>0</v>
      </c>
      <c r="AK637" s="215">
        <f>IFERROR(VLOOKUP(J637,Аркуш4!O:Q,2,FALSE),0)</f>
        <v>0</v>
      </c>
      <c r="AL637" s="215">
        <f>IFERROR(VLOOKUP(J637,Аркуш4!O:Q,3,FALSE),0)</f>
        <v>0</v>
      </c>
      <c r="AM637" s="349"/>
      <c r="AN637" s="349"/>
      <c r="AO637" s="350"/>
      <c r="AP637" s="351"/>
      <c r="AQ637" s="352"/>
      <c r="AR637" s="215">
        <f>IFERROR(VLOOKUP(J637,Аркуш4!H:M,3,FALSE),0)</f>
        <v>0</v>
      </c>
      <c r="AS637" s="215">
        <f>IFERROR(VLOOKUP(J637,Аркуш4!H:M,4,FALSE),0)</f>
        <v>0</v>
      </c>
      <c r="AT637" s="215">
        <f>IFERROR(VLOOKUP(J637,Аркуш4!H:M,5,FALSE),0)</f>
        <v>0</v>
      </c>
      <c r="AU637" s="215">
        <f t="shared" si="33"/>
        <v>0</v>
      </c>
      <c r="AV637" s="357">
        <f t="shared" si="9"/>
        <v>0</v>
      </c>
    </row>
    <row r="638" spans="1:48" ht="46.5" customHeight="1" outlineLevel="1" x14ac:dyDescent="0.2">
      <c r="A638" s="207"/>
      <c r="B638" s="208" t="s">
        <v>3882</v>
      </c>
      <c r="C638" s="211"/>
      <c r="D638" s="209"/>
      <c r="E638" s="210">
        <f t="shared" si="0"/>
        <v>0</v>
      </c>
      <c r="F638" s="211"/>
      <c r="G638" s="211" t="s">
        <v>2548</v>
      </c>
      <c r="H638" s="211" t="s">
        <v>2546</v>
      </c>
      <c r="I638" s="211" t="s">
        <v>3877</v>
      </c>
      <c r="J638" s="211" t="s">
        <v>212</v>
      </c>
      <c r="K638" s="213">
        <v>408</v>
      </c>
      <c r="L638" s="213">
        <v>622</v>
      </c>
      <c r="M638" s="211" t="s">
        <v>279</v>
      </c>
      <c r="N638" s="211"/>
      <c r="O638" s="211" t="s">
        <v>3433</v>
      </c>
      <c r="P638" s="211" t="s">
        <v>2548</v>
      </c>
      <c r="Q638" s="354">
        <f t="shared" si="1"/>
        <v>0</v>
      </c>
      <c r="R638" s="212">
        <f t="shared" si="2"/>
        <v>0</v>
      </c>
      <c r="S638" s="211"/>
      <c r="T638" s="211"/>
      <c r="U638" s="355"/>
      <c r="V638" s="211">
        <v>1</v>
      </c>
      <c r="W638" s="356"/>
      <c r="X638" s="214" t="s">
        <v>3564</v>
      </c>
      <c r="Y638" s="214" t="s">
        <v>3564</v>
      </c>
      <c r="Z638" s="214"/>
      <c r="AA638" s="215">
        <f>IFERROR(VLOOKUP(J638,Аркуш4!H:M,6,FALSE),0)</f>
        <v>0</v>
      </c>
      <c r="AB638" s="215" t="str">
        <f t="shared" si="37"/>
        <v/>
      </c>
      <c r="AC638" s="215"/>
      <c r="AD638" s="214"/>
      <c r="AE638" s="210">
        <f t="shared" si="4"/>
        <v>0</v>
      </c>
      <c r="AF638" s="324"/>
      <c r="AG638" s="325"/>
      <c r="AH638" s="304" t="e">
        <v>#DIV/0!</v>
      </c>
      <c r="AI638" s="348"/>
      <c r="AJ638" s="306">
        <f t="shared" si="7"/>
        <v>0</v>
      </c>
      <c r="AK638" s="215">
        <f>IFERROR(VLOOKUP(J638,Аркуш4!O:Q,2,FALSE),0)</f>
        <v>0</v>
      </c>
      <c r="AL638" s="215">
        <f>IFERROR(VLOOKUP(J638,Аркуш4!O:Q,3,FALSE),0)</f>
        <v>0</v>
      </c>
      <c r="AM638" s="349"/>
      <c r="AN638" s="349"/>
      <c r="AO638" s="350"/>
      <c r="AP638" s="351"/>
      <c r="AQ638" s="352"/>
      <c r="AR638" s="215">
        <f>IFERROR(VLOOKUP(J638,Аркуш4!H:M,3,FALSE),0)</f>
        <v>0</v>
      </c>
      <c r="AS638" s="215">
        <f>IFERROR(VLOOKUP(J638,Аркуш4!H:M,4,FALSE),0)</f>
        <v>0</v>
      </c>
      <c r="AT638" s="215">
        <f>IFERROR(VLOOKUP(J638,Аркуш4!H:M,5,FALSE),0)</f>
        <v>0</v>
      </c>
      <c r="AU638" s="215">
        <f t="shared" si="33"/>
        <v>0</v>
      </c>
      <c r="AV638" s="357">
        <f t="shared" si="9"/>
        <v>0</v>
      </c>
    </row>
    <row r="639" spans="1:48" ht="46.5" customHeight="1" outlineLevel="1" x14ac:dyDescent="0.2">
      <c r="A639" s="207"/>
      <c r="B639" s="208" t="s">
        <v>3235</v>
      </c>
      <c r="C639" s="211"/>
      <c r="D639" s="209">
        <f>VLOOKUP(J639,Аркуш4!Y:Z,2,FALSE)</f>
        <v>6</v>
      </c>
      <c r="E639" s="210">
        <f t="shared" si="0"/>
        <v>0</v>
      </c>
      <c r="F639" s="211" t="s">
        <v>2624</v>
      </c>
      <c r="G639" s="211"/>
      <c r="H639" s="211" t="s">
        <v>2546</v>
      </c>
      <c r="I639" s="211" t="s">
        <v>3236</v>
      </c>
      <c r="J639" s="213">
        <v>171342</v>
      </c>
      <c r="K639" s="213">
        <v>761</v>
      </c>
      <c r="L639" s="353">
        <v>2209</v>
      </c>
      <c r="M639" s="213">
        <v>10754</v>
      </c>
      <c r="N639" s="211"/>
      <c r="O639" s="211" t="s">
        <v>3433</v>
      </c>
      <c r="P639" s="211" t="s">
        <v>2548</v>
      </c>
      <c r="Q639" s="354">
        <f t="shared" si="1"/>
        <v>0</v>
      </c>
      <c r="R639" s="212">
        <f t="shared" si="2"/>
        <v>0</v>
      </c>
      <c r="S639" s="211"/>
      <c r="T639" s="211"/>
      <c r="U639" s="355"/>
      <c r="V639" s="211">
        <v>0</v>
      </c>
      <c r="W639" s="356"/>
      <c r="X639" s="214" t="s">
        <v>3564</v>
      </c>
      <c r="Y639" s="214" t="s">
        <v>3564</v>
      </c>
      <c r="Z639" s="214"/>
      <c r="AA639" s="215">
        <f>IFERROR(VLOOKUP(J639,Аркуш4!H:M,6,FALSE),0)</f>
        <v>1</v>
      </c>
      <c r="AB639" s="215" t="str">
        <f t="shared" si="37"/>
        <v/>
      </c>
      <c r="AC639" s="215"/>
      <c r="AD639" s="214"/>
      <c r="AE639" s="210">
        <f t="shared" si="4"/>
        <v>0</v>
      </c>
      <c r="AF639" s="324"/>
      <c r="AG639" s="325"/>
      <c r="AH639" s="304" t="e">
        <v>#DIV/0!</v>
      </c>
      <c r="AI639" s="348"/>
      <c r="AJ639" s="306">
        <f t="shared" si="7"/>
        <v>0</v>
      </c>
      <c r="AK639" s="215">
        <f>IFERROR(VLOOKUP(J639,Аркуш4!O:Q,2,FALSE),0)</f>
        <v>0</v>
      </c>
      <c r="AL639" s="215">
        <f>IFERROR(VLOOKUP(J639,Аркуш4!O:Q,3,FALSE),0)</f>
        <v>0</v>
      </c>
      <c r="AM639" s="349"/>
      <c r="AN639" s="349"/>
      <c r="AO639" s="350"/>
      <c r="AP639" s="351"/>
      <c r="AQ639" s="352"/>
      <c r="AR639" s="215">
        <f>IFERROR(VLOOKUP(J639,Аркуш4!H:M,3,FALSE),0)</f>
        <v>0</v>
      </c>
      <c r="AS639" s="215">
        <f>IFERROR(VLOOKUP(J639,Аркуш4!H:M,4,FALSE),0)</f>
        <v>0</v>
      </c>
      <c r="AT639" s="215">
        <f>IFERROR(VLOOKUP(J639,Аркуш4!H:M,5,FALSE),0)</f>
        <v>1</v>
      </c>
      <c r="AU639" s="215">
        <f t="shared" si="33"/>
        <v>0</v>
      </c>
      <c r="AV639" s="357">
        <f t="shared" si="9"/>
        <v>0</v>
      </c>
    </row>
    <row r="640" spans="1:48" ht="46.5" customHeight="1" outlineLevel="1" x14ac:dyDescent="0.2">
      <c r="A640" s="207"/>
      <c r="B640" s="208" t="s">
        <v>3237</v>
      </c>
      <c r="C640" s="211"/>
      <c r="D640" s="209">
        <f>VLOOKUP(J640,Аркуш4!Y:Z,2,FALSE)</f>
        <v>26</v>
      </c>
      <c r="E640" s="210">
        <f t="shared" si="0"/>
        <v>0.40767999999999999</v>
      </c>
      <c r="F640" s="211" t="s">
        <v>2624</v>
      </c>
      <c r="G640" s="211"/>
      <c r="H640" s="211" t="s">
        <v>2546</v>
      </c>
      <c r="I640" s="211" t="s">
        <v>3238</v>
      </c>
      <c r="J640" s="213">
        <v>171343</v>
      </c>
      <c r="K640" s="353">
        <v>1559</v>
      </c>
      <c r="L640" s="353">
        <v>1785</v>
      </c>
      <c r="M640" s="213">
        <v>18937</v>
      </c>
      <c r="N640" s="211"/>
      <c r="O640" s="211" t="s">
        <v>3433</v>
      </c>
      <c r="P640" s="211" t="s">
        <v>2548</v>
      </c>
      <c r="Q640" s="354">
        <f t="shared" si="1"/>
        <v>0</v>
      </c>
      <c r="R640" s="212">
        <f t="shared" si="2"/>
        <v>0</v>
      </c>
      <c r="S640" s="211"/>
      <c r="T640" s="211"/>
      <c r="U640" s="355"/>
      <c r="V640" s="211">
        <v>0</v>
      </c>
      <c r="W640" s="356"/>
      <c r="X640" s="214" t="s">
        <v>3564</v>
      </c>
      <c r="Y640" s="214" t="s">
        <v>3564</v>
      </c>
      <c r="Z640" s="214"/>
      <c r="AA640" s="215">
        <f>IFERROR(VLOOKUP(J640,Аркуш4!H:M,6,FALSE),0)</f>
        <v>5</v>
      </c>
      <c r="AB640" s="215" t="str">
        <f t="shared" si="37"/>
        <v/>
      </c>
      <c r="AC640" s="215">
        <v>1.5679999999999999E-2</v>
      </c>
      <c r="AD640" s="214"/>
      <c r="AE640" s="210">
        <f t="shared" si="4"/>
        <v>0.40767999999999999</v>
      </c>
      <c r="AF640" s="324"/>
      <c r="AG640" s="325"/>
      <c r="AH640" s="304" t="e">
        <v>#DIV/0!</v>
      </c>
      <c r="AI640" s="348"/>
      <c r="AJ640" s="306">
        <f t="shared" si="7"/>
        <v>0</v>
      </c>
      <c r="AK640" s="215">
        <f>IFERROR(VLOOKUP(J640,Аркуш4!O:Q,2,FALSE),0)</f>
        <v>0</v>
      </c>
      <c r="AL640" s="215">
        <f>IFERROR(VLOOKUP(J640,Аркуш4!O:Q,3,FALSE),0)</f>
        <v>0</v>
      </c>
      <c r="AM640" s="349"/>
      <c r="AN640" s="349"/>
      <c r="AO640" s="350"/>
      <c r="AP640" s="351"/>
      <c r="AQ640" s="352"/>
      <c r="AR640" s="215">
        <f>IFERROR(VLOOKUP(J640,Аркуш4!H:M,3,FALSE),0)</f>
        <v>1</v>
      </c>
      <c r="AS640" s="215">
        <f>IFERROR(VLOOKUP(J640,Аркуш4!H:M,4,FALSE),0)</f>
        <v>1</v>
      </c>
      <c r="AT640" s="215">
        <f>IFERROR(VLOOKUP(J640,Аркуш4!H:M,5,FALSE),0)</f>
        <v>3</v>
      </c>
      <c r="AU640" s="215">
        <f t="shared" si="33"/>
        <v>7.8399999999999997E-2</v>
      </c>
      <c r="AV640" s="357">
        <f t="shared" si="9"/>
        <v>7.8399999999999997E-2</v>
      </c>
    </row>
    <row r="641" spans="1:48" ht="46.5" customHeight="1" outlineLevel="1" x14ac:dyDescent="0.2">
      <c r="A641" s="207"/>
      <c r="B641" s="208" t="s">
        <v>3239</v>
      </c>
      <c r="C641" s="211"/>
      <c r="D641" s="209">
        <f>VLOOKUP(J641,Аркуш4!Y:Z,2,FALSE)</f>
        <v>4</v>
      </c>
      <c r="E641" s="210">
        <f t="shared" si="0"/>
        <v>0.16605600000000001</v>
      </c>
      <c r="F641" s="211" t="s">
        <v>2624</v>
      </c>
      <c r="G641" s="211" t="s">
        <v>3883</v>
      </c>
      <c r="H641" s="211" t="s">
        <v>2546</v>
      </c>
      <c r="I641" s="211" t="s">
        <v>3114</v>
      </c>
      <c r="J641" s="213">
        <v>171346</v>
      </c>
      <c r="K641" s="213">
        <v>986</v>
      </c>
      <c r="L641" s="353">
        <v>2632</v>
      </c>
      <c r="M641" s="213">
        <v>18929</v>
      </c>
      <c r="N641" s="211"/>
      <c r="O641" s="211" t="s">
        <v>3433</v>
      </c>
      <c r="P641" s="211" t="s">
        <v>2548</v>
      </c>
      <c r="Q641" s="354">
        <f t="shared" si="1"/>
        <v>0</v>
      </c>
      <c r="R641" s="212">
        <f t="shared" si="2"/>
        <v>0</v>
      </c>
      <c r="S641" s="211"/>
      <c r="T641" s="211"/>
      <c r="U641" s="355"/>
      <c r="V641" s="211">
        <v>0</v>
      </c>
      <c r="W641" s="356"/>
      <c r="X641" s="214" t="s">
        <v>3564</v>
      </c>
      <c r="Y641" s="214" t="s">
        <v>3564</v>
      </c>
      <c r="Z641" s="214"/>
      <c r="AA641" s="215">
        <f>IFERROR(VLOOKUP(J641,Аркуш4!H:M,6,FALSE),0)</f>
        <v>0</v>
      </c>
      <c r="AB641" s="215" t="str">
        <f t="shared" si="37"/>
        <v/>
      </c>
      <c r="AC641" s="215">
        <v>4.1514000000000002E-2</v>
      </c>
      <c r="AD641" s="214"/>
      <c r="AE641" s="210">
        <f t="shared" si="4"/>
        <v>0.16605600000000001</v>
      </c>
      <c r="AF641" s="324"/>
      <c r="AG641" s="325"/>
      <c r="AH641" s="304" t="e">
        <v>#DIV/0!</v>
      </c>
      <c r="AI641" s="348"/>
      <c r="AJ641" s="306">
        <f t="shared" si="7"/>
        <v>0</v>
      </c>
      <c r="AK641" s="215">
        <f>IFERROR(VLOOKUP(J641,Аркуш4!O:Q,2,FALSE),0)</f>
        <v>0</v>
      </c>
      <c r="AL641" s="215">
        <f>IFERROR(VLOOKUP(J641,Аркуш4!O:Q,3,FALSE),0)</f>
        <v>0</v>
      </c>
      <c r="AM641" s="349"/>
      <c r="AN641" s="349"/>
      <c r="AO641" s="350"/>
      <c r="AP641" s="351"/>
      <c r="AQ641" s="352"/>
      <c r="AR641" s="215">
        <f>IFERROR(VLOOKUP(J641,Аркуш4!H:M,3,FALSE),0)</f>
        <v>3</v>
      </c>
      <c r="AS641" s="215">
        <f>IFERROR(VLOOKUP(J641,Аркуш4!H:M,4,FALSE),0)</f>
        <v>0</v>
      </c>
      <c r="AT641" s="215">
        <f>IFERROR(VLOOKUP(J641,Аркуш4!H:M,5,FALSE),0)</f>
        <v>1</v>
      </c>
      <c r="AU641" s="215">
        <f t="shared" si="33"/>
        <v>0.16605600000000001</v>
      </c>
      <c r="AV641" s="357">
        <f t="shared" si="9"/>
        <v>0</v>
      </c>
    </row>
    <row r="642" spans="1:48" ht="46.5" customHeight="1" outlineLevel="1" x14ac:dyDescent="0.2">
      <c r="A642" s="207"/>
      <c r="B642" s="208" t="s">
        <v>3240</v>
      </c>
      <c r="C642" s="211"/>
      <c r="D642" s="209">
        <f>VLOOKUP(J642,Аркуш4!Y:Z,2,FALSE)</f>
        <v>27</v>
      </c>
      <c r="E642" s="210">
        <f t="shared" si="0"/>
        <v>9.5904000000000003E-2</v>
      </c>
      <c r="F642" s="211" t="s">
        <v>2624</v>
      </c>
      <c r="G642" s="211"/>
      <c r="H642" s="211" t="s">
        <v>2546</v>
      </c>
      <c r="I642" s="211" t="s">
        <v>2970</v>
      </c>
      <c r="J642" s="213">
        <v>167840</v>
      </c>
      <c r="K642" s="213">
        <v>109</v>
      </c>
      <c r="L642" s="213">
        <v>55</v>
      </c>
      <c r="M642" s="213">
        <v>10176</v>
      </c>
      <c r="N642" s="211"/>
      <c r="O642" s="211" t="s">
        <v>3433</v>
      </c>
      <c r="P642" s="211"/>
      <c r="Q642" s="354">
        <f t="shared" si="1"/>
        <v>0</v>
      </c>
      <c r="R642" s="212">
        <f t="shared" si="2"/>
        <v>0</v>
      </c>
      <c r="S642" s="211"/>
      <c r="T642" s="211"/>
      <c r="U642" s="355"/>
      <c r="V642" s="211">
        <v>6</v>
      </c>
      <c r="W642" s="356"/>
      <c r="X642" s="214" t="s">
        <v>3564</v>
      </c>
      <c r="Y642" s="214" t="s">
        <v>3564</v>
      </c>
      <c r="Z642" s="214"/>
      <c r="AA642" s="215">
        <f>IFERROR(VLOOKUP(J642,Аркуш4!H:M,6,FALSE),0)</f>
        <v>0</v>
      </c>
      <c r="AB642" s="215" t="str">
        <f t="shared" si="37"/>
        <v/>
      </c>
      <c r="AC642" s="215">
        <v>3.552E-3</v>
      </c>
      <c r="AD642" s="214"/>
      <c r="AE642" s="210">
        <f t="shared" si="4"/>
        <v>9.5904000000000003E-2</v>
      </c>
      <c r="AF642" s="324"/>
      <c r="AG642" s="325"/>
      <c r="AH642" s="304" t="e">
        <v>#DIV/0!</v>
      </c>
      <c r="AI642" s="348"/>
      <c r="AJ642" s="306">
        <f t="shared" si="7"/>
        <v>0</v>
      </c>
      <c r="AK642" s="215">
        <f>IFERROR(VLOOKUP(J642,Аркуш4!O:Q,2,FALSE),0)</f>
        <v>4</v>
      </c>
      <c r="AL642" s="215">
        <f>IFERROR(VLOOKUP(J642,Аркуш4!O:Q,3,FALSE),0)</f>
        <v>2</v>
      </c>
      <c r="AM642" s="349"/>
      <c r="AN642" s="349"/>
      <c r="AO642" s="350"/>
      <c r="AP642" s="351"/>
      <c r="AQ642" s="352"/>
      <c r="AR642" s="215">
        <f>IFERROR(VLOOKUP(J642,Аркуш4!H:M,3,FALSE),0)</f>
        <v>0</v>
      </c>
      <c r="AS642" s="215">
        <f>IFERROR(VLOOKUP(J642,Аркуш4!H:M,4,FALSE),0)</f>
        <v>1</v>
      </c>
      <c r="AT642" s="215">
        <f>IFERROR(VLOOKUP(J642,Аркуш4!H:M,5,FALSE),0)</f>
        <v>1</v>
      </c>
      <c r="AU642" s="215">
        <f t="shared" si="33"/>
        <v>2.1312000000000001E-2</v>
      </c>
      <c r="AV642" s="357">
        <f t="shared" si="9"/>
        <v>0</v>
      </c>
    </row>
    <row r="643" spans="1:48" ht="46.5" customHeight="1" outlineLevel="1" x14ac:dyDescent="0.2">
      <c r="A643" s="207"/>
      <c r="B643" s="208" t="s">
        <v>3241</v>
      </c>
      <c r="C643" s="211"/>
      <c r="D643" s="209">
        <f>VLOOKUP(J643,Аркуш4!Y:Z,2,FALSE)</f>
        <v>19</v>
      </c>
      <c r="E643" s="210">
        <f t="shared" si="0"/>
        <v>8.5917999999999994E-2</v>
      </c>
      <c r="F643" s="211" t="s">
        <v>2624</v>
      </c>
      <c r="G643" s="211"/>
      <c r="H643" s="211" t="s">
        <v>2538</v>
      </c>
      <c r="I643" s="211" t="s">
        <v>3242</v>
      </c>
      <c r="J643" s="213">
        <v>167841</v>
      </c>
      <c r="K643" s="213">
        <v>41</v>
      </c>
      <c r="L643" s="213">
        <v>180</v>
      </c>
      <c r="M643" s="213">
        <v>11060</v>
      </c>
      <c r="N643" s="211"/>
      <c r="O643" s="211" t="s">
        <v>3433</v>
      </c>
      <c r="P643" s="211"/>
      <c r="Q643" s="354">
        <f t="shared" si="1"/>
        <v>0</v>
      </c>
      <c r="R643" s="212">
        <f t="shared" si="2"/>
        <v>0</v>
      </c>
      <c r="S643" s="211"/>
      <c r="T643" s="211"/>
      <c r="U643" s="355"/>
      <c r="V643" s="211">
        <v>1</v>
      </c>
      <c r="W643" s="356"/>
      <c r="X643" s="214" t="s">
        <v>3564</v>
      </c>
      <c r="Y643" s="214" t="s">
        <v>3564</v>
      </c>
      <c r="Z643" s="214"/>
      <c r="AA643" s="215">
        <f>IFERROR(VLOOKUP(J643,Аркуш4!H:M,6,FALSE),0)</f>
        <v>0</v>
      </c>
      <c r="AB643" s="215" t="str">
        <f t="shared" si="37"/>
        <v/>
      </c>
      <c r="AC643" s="215">
        <v>4.522E-3</v>
      </c>
      <c r="AD643" s="214"/>
      <c r="AE643" s="210">
        <f t="shared" si="4"/>
        <v>8.5917999999999994E-2</v>
      </c>
      <c r="AF643" s="324"/>
      <c r="AG643" s="325"/>
      <c r="AH643" s="304" t="e">
        <v>#DIV/0!</v>
      </c>
      <c r="AI643" s="348"/>
      <c r="AJ643" s="306">
        <f t="shared" si="7"/>
        <v>0</v>
      </c>
      <c r="AK643" s="215">
        <f>IFERROR(VLOOKUP(J643,Аркуш4!O:Q,2,FALSE),0)</f>
        <v>1</v>
      </c>
      <c r="AL643" s="215">
        <f>IFERROR(VLOOKUP(J643,Аркуш4!O:Q,3,FALSE),0)</f>
        <v>0</v>
      </c>
      <c r="AM643" s="349"/>
      <c r="AN643" s="349"/>
      <c r="AO643" s="350"/>
      <c r="AP643" s="351"/>
      <c r="AQ643" s="352"/>
      <c r="AR643" s="215">
        <f>IFERROR(VLOOKUP(J643,Аркуш4!H:M,3,FALSE),0)</f>
        <v>1</v>
      </c>
      <c r="AS643" s="215">
        <f>IFERROR(VLOOKUP(J643,Аркуш4!H:M,4,FALSE),0)</f>
        <v>0</v>
      </c>
      <c r="AT643" s="215">
        <f>IFERROR(VLOOKUP(J643,Аркуш4!H:M,5,FALSE),0)</f>
        <v>0</v>
      </c>
      <c r="AU643" s="215">
        <f t="shared" si="33"/>
        <v>9.044E-3</v>
      </c>
      <c r="AV643" s="357">
        <f t="shared" si="9"/>
        <v>0</v>
      </c>
    </row>
    <row r="644" spans="1:48" ht="46.5" customHeight="1" outlineLevel="1" x14ac:dyDescent="0.2">
      <c r="A644" s="207"/>
      <c r="B644" s="208" t="s">
        <v>3243</v>
      </c>
      <c r="C644" s="211"/>
      <c r="D644" s="209">
        <f>VLOOKUP(J644,Аркуш4!Y:Z,2,FALSE)</f>
        <v>94</v>
      </c>
      <c r="E644" s="210">
        <f t="shared" si="0"/>
        <v>0.62970599999999999</v>
      </c>
      <c r="F644" s="211" t="s">
        <v>2624</v>
      </c>
      <c r="G644" s="211" t="s">
        <v>3884</v>
      </c>
      <c r="H644" s="211" t="s">
        <v>2538</v>
      </c>
      <c r="I644" s="211" t="s">
        <v>3244</v>
      </c>
      <c r="J644" s="213">
        <v>167848</v>
      </c>
      <c r="K644" s="213">
        <v>32</v>
      </c>
      <c r="L644" s="213">
        <v>168</v>
      </c>
      <c r="M644" s="213">
        <v>68624</v>
      </c>
      <c r="N644" s="211"/>
      <c r="O644" s="211" t="s">
        <v>3433</v>
      </c>
      <c r="P644" s="211"/>
      <c r="Q644" s="354">
        <f t="shared" si="1"/>
        <v>0</v>
      </c>
      <c r="R644" s="212">
        <f t="shared" si="2"/>
        <v>0</v>
      </c>
      <c r="S644" s="211"/>
      <c r="T644" s="211"/>
      <c r="U644" s="355"/>
      <c r="V644" s="211">
        <v>2</v>
      </c>
      <c r="W644" s="356"/>
      <c r="X644" s="214" t="s">
        <v>3564</v>
      </c>
      <c r="Y644" s="214" t="s">
        <v>3564</v>
      </c>
      <c r="Z644" s="214"/>
      <c r="AA644" s="215">
        <f>IFERROR(VLOOKUP(J644,Аркуш4!H:M,6,FALSE),0)</f>
        <v>6</v>
      </c>
      <c r="AB644" s="215" t="str">
        <f t="shared" si="37"/>
        <v/>
      </c>
      <c r="AC644" s="215">
        <v>6.6990000000000001E-3</v>
      </c>
      <c r="AD644" s="214"/>
      <c r="AE644" s="210">
        <f t="shared" si="4"/>
        <v>0.62970599999999999</v>
      </c>
      <c r="AF644" s="324"/>
      <c r="AG644" s="325"/>
      <c r="AH644" s="304" t="e">
        <v>#DIV/0!</v>
      </c>
      <c r="AI644" s="348"/>
      <c r="AJ644" s="306">
        <f t="shared" si="7"/>
        <v>0</v>
      </c>
      <c r="AK644" s="215">
        <f>IFERROR(VLOOKUP(J644,Аркуш4!O:Q,2,FALSE),0)</f>
        <v>2</v>
      </c>
      <c r="AL644" s="215">
        <f>IFERROR(VLOOKUP(J644,Аркуш4!O:Q,3,FALSE),0)</f>
        <v>0</v>
      </c>
      <c r="AM644" s="349"/>
      <c r="AN644" s="349"/>
      <c r="AO644" s="350"/>
      <c r="AP644" s="351"/>
      <c r="AQ644" s="352"/>
      <c r="AR644" s="215">
        <f>IFERROR(VLOOKUP(J644,Аркуш4!H:M,3,FALSE),0)</f>
        <v>2</v>
      </c>
      <c r="AS644" s="215">
        <f>IFERROR(VLOOKUP(J644,Аркуш4!H:M,4,FALSE),0)</f>
        <v>0</v>
      </c>
      <c r="AT644" s="215">
        <f>IFERROR(VLOOKUP(J644,Аркуш4!H:M,5,FALSE),0)</f>
        <v>0</v>
      </c>
      <c r="AU644" s="215">
        <f t="shared" si="33"/>
        <v>2.6796E-2</v>
      </c>
      <c r="AV644" s="357">
        <f t="shared" si="9"/>
        <v>4.0194000000000001E-2</v>
      </c>
    </row>
    <row r="645" spans="1:48" ht="46.5" customHeight="1" outlineLevel="1" x14ac:dyDescent="0.2">
      <c r="A645" s="207"/>
      <c r="B645" s="208" t="s">
        <v>3245</v>
      </c>
      <c r="C645" s="211"/>
      <c r="D645" s="209">
        <f>VLOOKUP(J645,Аркуш4!Y:Z,2,FALSE)</f>
        <v>239</v>
      </c>
      <c r="E645" s="210">
        <f t="shared" si="0"/>
        <v>1.9317174999999998</v>
      </c>
      <c r="F645" s="211"/>
      <c r="G645" s="211"/>
      <c r="H645" s="211" t="s">
        <v>2546</v>
      </c>
      <c r="I645" s="211" t="s">
        <v>3246</v>
      </c>
      <c r="J645" s="213">
        <v>167627</v>
      </c>
      <c r="K645" s="213">
        <v>25</v>
      </c>
      <c r="L645" s="213">
        <v>119</v>
      </c>
      <c r="M645" s="213">
        <v>28039</v>
      </c>
      <c r="N645" s="211"/>
      <c r="O645" s="211" t="s">
        <v>3433</v>
      </c>
      <c r="P645" s="211"/>
      <c r="Q645" s="354">
        <f t="shared" si="1"/>
        <v>0</v>
      </c>
      <c r="R645" s="212">
        <f t="shared" si="2"/>
        <v>0</v>
      </c>
      <c r="S645" s="211"/>
      <c r="T645" s="211"/>
      <c r="U645" s="355"/>
      <c r="V645" s="211">
        <v>7</v>
      </c>
      <c r="W645" s="356"/>
      <c r="X645" s="214" t="s">
        <v>3564</v>
      </c>
      <c r="Y645" s="214" t="s">
        <v>3564</v>
      </c>
      <c r="Z645" s="214"/>
      <c r="AA645" s="215">
        <f>IFERROR(VLOOKUP(J645,Аркуш4!H:M,6,FALSE),0)</f>
        <v>123</v>
      </c>
      <c r="AB645" s="215" t="str">
        <f t="shared" si="37"/>
        <v/>
      </c>
      <c r="AC645" s="215">
        <v>8.0824999999999994E-3</v>
      </c>
      <c r="AD645" s="214"/>
      <c r="AE645" s="210">
        <f t="shared" si="4"/>
        <v>1.9317174999999998</v>
      </c>
      <c r="AF645" s="324"/>
      <c r="AG645" s="325"/>
      <c r="AH645" s="304" t="e">
        <v>#DIV/0!</v>
      </c>
      <c r="AI645" s="348"/>
      <c r="AJ645" s="306">
        <f t="shared" si="7"/>
        <v>0</v>
      </c>
      <c r="AK645" s="215">
        <f>IFERROR(VLOOKUP(J645,Аркуш4!O:Q,2,FALSE),0)</f>
        <v>0</v>
      </c>
      <c r="AL645" s="215">
        <f>IFERROR(VLOOKUP(J645,Аркуш4!O:Q,3,FALSE),0)</f>
        <v>7</v>
      </c>
      <c r="AM645" s="349"/>
      <c r="AN645" s="349"/>
      <c r="AO645" s="350"/>
      <c r="AP645" s="351"/>
      <c r="AQ645" s="352"/>
      <c r="AR645" s="215">
        <f>IFERROR(VLOOKUP(J645,Аркуш4!H:M,3,FALSE),0)</f>
        <v>11</v>
      </c>
      <c r="AS645" s="215">
        <f>IFERROR(VLOOKUP(J645,Аркуш4!H:M,4,FALSE),0)</f>
        <v>9</v>
      </c>
      <c r="AT645" s="215">
        <f>IFERROR(VLOOKUP(J645,Аркуш4!H:M,5,FALSE),0)</f>
        <v>37</v>
      </c>
      <c r="AU645" s="215">
        <f t="shared" si="33"/>
        <v>0.46070249999999996</v>
      </c>
      <c r="AV645" s="357">
        <f t="shared" si="9"/>
        <v>0.99414749999999996</v>
      </c>
    </row>
    <row r="646" spans="1:48" ht="46.5" customHeight="1" outlineLevel="1" x14ac:dyDescent="0.2">
      <c r="A646" s="207"/>
      <c r="B646" s="208" t="s">
        <v>3247</v>
      </c>
      <c r="C646" s="211"/>
      <c r="D646" s="209">
        <f>VLOOKUP(J646,Аркуш4!Y:Z,2,FALSE)</f>
        <v>469</v>
      </c>
      <c r="E646" s="210">
        <f t="shared" si="0"/>
        <v>0</v>
      </c>
      <c r="F646" s="211" t="s">
        <v>2624</v>
      </c>
      <c r="G646" s="211"/>
      <c r="H646" s="211" t="s">
        <v>2538</v>
      </c>
      <c r="I646" s="211" t="s">
        <v>3248</v>
      </c>
      <c r="J646" s="213">
        <v>167641</v>
      </c>
      <c r="K646" s="213">
        <v>161</v>
      </c>
      <c r="L646" s="213">
        <v>120</v>
      </c>
      <c r="M646" s="213">
        <v>28910</v>
      </c>
      <c r="N646" s="211"/>
      <c r="O646" s="211" t="s">
        <v>3433</v>
      </c>
      <c r="P646" s="211"/>
      <c r="Q646" s="354">
        <f t="shared" si="1"/>
        <v>0</v>
      </c>
      <c r="R646" s="212">
        <f t="shared" si="2"/>
        <v>0</v>
      </c>
      <c r="S646" s="211"/>
      <c r="T646" s="211"/>
      <c r="U646" s="355"/>
      <c r="V646" s="211">
        <v>25</v>
      </c>
      <c r="W646" s="356"/>
      <c r="X646" s="214" t="s">
        <v>3564</v>
      </c>
      <c r="Y646" s="214" t="s">
        <v>3564</v>
      </c>
      <c r="Z646" s="214"/>
      <c r="AA646" s="215">
        <f>IFERROR(VLOOKUP(J646,Аркуш4!H:M,6,FALSE),0)</f>
        <v>579</v>
      </c>
      <c r="AB646" s="215" t="str">
        <f t="shared" si="37"/>
        <v/>
      </c>
      <c r="AC646" s="215"/>
      <c r="AD646" s="214"/>
      <c r="AE646" s="210">
        <f t="shared" si="4"/>
        <v>0</v>
      </c>
      <c r="AF646" s="324"/>
      <c r="AG646" s="325"/>
      <c r="AH646" s="304" t="e">
        <v>#DIV/0!</v>
      </c>
      <c r="AI646" s="348"/>
      <c r="AJ646" s="306">
        <f t="shared" si="7"/>
        <v>0</v>
      </c>
      <c r="AK646" s="215">
        <f>IFERROR(VLOOKUP(J646,Аркуш4!O:Q,2,FALSE),0)</f>
        <v>7</v>
      </c>
      <c r="AL646" s="215">
        <f>IFERROR(VLOOKUP(J646,Аркуш4!O:Q,3,FALSE),0)</f>
        <v>18</v>
      </c>
      <c r="AM646" s="349"/>
      <c r="AN646" s="349"/>
      <c r="AO646" s="350"/>
      <c r="AP646" s="351"/>
      <c r="AQ646" s="352"/>
      <c r="AR646" s="215">
        <f>IFERROR(VLOOKUP(J646,Аркуш4!H:M,3,FALSE),0)</f>
        <v>48</v>
      </c>
      <c r="AS646" s="215">
        <f>IFERROR(VLOOKUP(J646,Аркуш4!H:M,4,FALSE),0)</f>
        <v>30</v>
      </c>
      <c r="AT646" s="215">
        <f>IFERROR(VLOOKUP(J646,Аркуш4!H:M,5,FALSE),0)</f>
        <v>143</v>
      </c>
      <c r="AU646" s="215">
        <f t="shared" si="33"/>
        <v>0</v>
      </c>
      <c r="AV646" s="357">
        <f t="shared" si="9"/>
        <v>0</v>
      </c>
    </row>
    <row r="647" spans="1:48" ht="46.5" customHeight="1" outlineLevel="1" x14ac:dyDescent="0.2">
      <c r="A647" s="207"/>
      <c r="B647" s="208" t="s">
        <v>3249</v>
      </c>
      <c r="C647" s="211"/>
      <c r="D647" s="209">
        <f>VLOOKUP(J647,Аркуш4!Y:Z,2,FALSE)</f>
        <v>66</v>
      </c>
      <c r="E647" s="210">
        <f t="shared" si="0"/>
        <v>0.4158</v>
      </c>
      <c r="F647" s="211"/>
      <c r="G647" s="211"/>
      <c r="H647" s="211" t="s">
        <v>2546</v>
      </c>
      <c r="I647" s="211" t="s">
        <v>2587</v>
      </c>
      <c r="J647" s="213">
        <v>167654</v>
      </c>
      <c r="K647" s="213">
        <v>24</v>
      </c>
      <c r="L647" s="213">
        <v>108</v>
      </c>
      <c r="M647" s="216">
        <v>51080</v>
      </c>
      <c r="N647" s="211"/>
      <c r="O647" s="211" t="s">
        <v>3433</v>
      </c>
      <c r="P647" s="211"/>
      <c r="Q647" s="354">
        <f t="shared" si="1"/>
        <v>0</v>
      </c>
      <c r="R647" s="212">
        <f t="shared" si="2"/>
        <v>0</v>
      </c>
      <c r="S647" s="211"/>
      <c r="T647" s="211"/>
      <c r="U647" s="355"/>
      <c r="V647" s="211">
        <v>0</v>
      </c>
      <c r="W647" s="356"/>
      <c r="X647" s="214" t="s">
        <v>3564</v>
      </c>
      <c r="Y647" s="214" t="s">
        <v>3564</v>
      </c>
      <c r="Z647" s="214"/>
      <c r="AA647" s="215">
        <f>IFERROR(VLOOKUP(J647,Аркуш4!H:M,6,FALSE),0)</f>
        <v>23</v>
      </c>
      <c r="AB647" s="215" t="str">
        <f t="shared" si="37"/>
        <v/>
      </c>
      <c r="AC647" s="215">
        <v>6.3E-3</v>
      </c>
      <c r="AD647" s="214"/>
      <c r="AE647" s="210">
        <f t="shared" si="4"/>
        <v>0.4158</v>
      </c>
      <c r="AF647" s="324"/>
      <c r="AG647" s="325"/>
      <c r="AH647" s="304" t="e">
        <v>#DIV/0!</v>
      </c>
      <c r="AI647" s="348"/>
      <c r="AJ647" s="306">
        <f t="shared" si="7"/>
        <v>0</v>
      </c>
      <c r="AK647" s="215">
        <f>IFERROR(VLOOKUP(J647,Аркуш4!O:Q,2,FALSE),0)</f>
        <v>0</v>
      </c>
      <c r="AL647" s="215">
        <f>IFERROR(VLOOKUP(J647,Аркуш4!O:Q,3,FALSE),0)</f>
        <v>0</v>
      </c>
      <c r="AM647" s="349"/>
      <c r="AN647" s="349"/>
      <c r="AO647" s="350"/>
      <c r="AP647" s="351"/>
      <c r="AQ647" s="352"/>
      <c r="AR647" s="215">
        <f>IFERROR(VLOOKUP(J647,Аркуш4!H:M,3,FALSE),0)</f>
        <v>0</v>
      </c>
      <c r="AS647" s="215">
        <f>IFERROR(VLOOKUP(J647,Аркуш4!H:M,4,FALSE),0)</f>
        <v>2</v>
      </c>
      <c r="AT647" s="215">
        <f>IFERROR(VLOOKUP(J647,Аркуш4!H:M,5,FALSE),0)</f>
        <v>1</v>
      </c>
      <c r="AU647" s="215">
        <f t="shared" si="33"/>
        <v>1.89E-2</v>
      </c>
      <c r="AV647" s="357">
        <f t="shared" si="9"/>
        <v>0.1449</v>
      </c>
    </row>
    <row r="648" spans="1:48" ht="46.5" customHeight="1" outlineLevel="1" x14ac:dyDescent="0.2">
      <c r="A648" s="207"/>
      <c r="B648" s="208" t="s">
        <v>3250</v>
      </c>
      <c r="C648" s="211"/>
      <c r="D648" s="209">
        <f>VLOOKUP(J648,Аркуш4!Y:Z,2,FALSE)</f>
        <v>9</v>
      </c>
      <c r="E648" s="210">
        <f t="shared" si="0"/>
        <v>9.3554999999999999E-2</v>
      </c>
      <c r="F648" s="211"/>
      <c r="G648" s="211"/>
      <c r="H648" s="211" t="s">
        <v>2546</v>
      </c>
      <c r="I648" s="211" t="s">
        <v>3251</v>
      </c>
      <c r="J648" s="213">
        <v>167659</v>
      </c>
      <c r="K648" s="213">
        <v>27</v>
      </c>
      <c r="L648" s="213">
        <v>233</v>
      </c>
      <c r="M648" s="216">
        <v>52192</v>
      </c>
      <c r="N648" s="211"/>
      <c r="O648" s="211" t="s">
        <v>3433</v>
      </c>
      <c r="P648" s="211"/>
      <c r="Q648" s="354">
        <f t="shared" si="1"/>
        <v>0</v>
      </c>
      <c r="R648" s="212">
        <f t="shared" si="2"/>
        <v>0</v>
      </c>
      <c r="S648" s="211"/>
      <c r="T648" s="211"/>
      <c r="U648" s="355"/>
      <c r="V648" s="211">
        <v>0</v>
      </c>
      <c r="W648" s="356"/>
      <c r="X648" s="214" t="s">
        <v>3564</v>
      </c>
      <c r="Y648" s="214" t="s">
        <v>3564</v>
      </c>
      <c r="Z648" s="214"/>
      <c r="AA648" s="215">
        <f>IFERROR(VLOOKUP(J648,Аркуш4!H:M,6,FALSE),0)</f>
        <v>7</v>
      </c>
      <c r="AB648" s="215" t="str">
        <f t="shared" si="37"/>
        <v/>
      </c>
      <c r="AC648" s="215">
        <v>1.0395E-2</v>
      </c>
      <c r="AD648" s="214"/>
      <c r="AE648" s="210">
        <f t="shared" si="4"/>
        <v>9.3554999999999999E-2</v>
      </c>
      <c r="AF648" s="324"/>
      <c r="AG648" s="325"/>
      <c r="AH648" s="304" t="e">
        <v>#DIV/0!</v>
      </c>
      <c r="AI648" s="348"/>
      <c r="AJ648" s="306">
        <f t="shared" si="7"/>
        <v>0</v>
      </c>
      <c r="AK648" s="215">
        <f>IFERROR(VLOOKUP(J648,Аркуш4!O:Q,2,FALSE),0)</f>
        <v>0</v>
      </c>
      <c r="AL648" s="215">
        <f>IFERROR(VLOOKUP(J648,Аркуш4!O:Q,3,FALSE),0)</f>
        <v>0</v>
      </c>
      <c r="AM648" s="349"/>
      <c r="AN648" s="349"/>
      <c r="AO648" s="350"/>
      <c r="AP648" s="351"/>
      <c r="AQ648" s="352"/>
      <c r="AR648" s="215">
        <f>IFERROR(VLOOKUP(J648,Аркуш4!H:M,3,FALSE),0)</f>
        <v>0</v>
      </c>
      <c r="AS648" s="215">
        <f>IFERROR(VLOOKUP(J648,Аркуш4!H:M,4,FALSE),0)</f>
        <v>1</v>
      </c>
      <c r="AT648" s="215">
        <f>IFERROR(VLOOKUP(J648,Аркуш4!H:M,5,FALSE),0)</f>
        <v>1</v>
      </c>
      <c r="AU648" s="215">
        <f t="shared" si="33"/>
        <v>2.0789999999999999E-2</v>
      </c>
      <c r="AV648" s="357">
        <f t="shared" si="9"/>
        <v>7.2764999999999996E-2</v>
      </c>
    </row>
    <row r="649" spans="1:48" ht="46.5" customHeight="1" outlineLevel="1" x14ac:dyDescent="0.2">
      <c r="A649" s="207"/>
      <c r="B649" s="208" t="s">
        <v>3252</v>
      </c>
      <c r="C649" s="211"/>
      <c r="D649" s="209">
        <f>VLOOKUP(J649,Аркуш4!Y:Z,2,FALSE)</f>
        <v>81</v>
      </c>
      <c r="E649" s="210">
        <f t="shared" si="0"/>
        <v>2.0249999999999999</v>
      </c>
      <c r="F649" s="211"/>
      <c r="G649" s="211"/>
      <c r="H649" s="211" t="s">
        <v>2538</v>
      </c>
      <c r="I649" s="211" t="s">
        <v>3005</v>
      </c>
      <c r="J649" s="213">
        <v>167696</v>
      </c>
      <c r="K649" s="213">
        <v>112</v>
      </c>
      <c r="L649" s="213">
        <v>668</v>
      </c>
      <c r="M649" s="211" t="s">
        <v>3253</v>
      </c>
      <c r="N649" s="211"/>
      <c r="O649" s="211" t="s">
        <v>3433</v>
      </c>
      <c r="P649" s="211" t="s">
        <v>2548</v>
      </c>
      <c r="Q649" s="354">
        <f t="shared" si="1"/>
        <v>0</v>
      </c>
      <c r="R649" s="212">
        <f t="shared" si="2"/>
        <v>0</v>
      </c>
      <c r="S649" s="211"/>
      <c r="T649" s="211"/>
      <c r="U649" s="355"/>
      <c r="V649" s="211">
        <v>7</v>
      </c>
      <c r="W649" s="356"/>
      <c r="X649" s="214" t="s">
        <v>3564</v>
      </c>
      <c r="Y649" s="214" t="s">
        <v>3564</v>
      </c>
      <c r="Z649" s="214"/>
      <c r="AA649" s="215">
        <f>IFERROR(VLOOKUP(J649,Аркуш4!H:M,6,FALSE),0)</f>
        <v>78</v>
      </c>
      <c r="AB649" s="215" t="str">
        <f t="shared" si="37"/>
        <v/>
      </c>
      <c r="AC649" s="215">
        <v>2.5000000000000001E-2</v>
      </c>
      <c r="AD649" s="214"/>
      <c r="AE649" s="210">
        <f t="shared" si="4"/>
        <v>2.0249999999999999</v>
      </c>
      <c r="AF649" s="324"/>
      <c r="AG649" s="325"/>
      <c r="AH649" s="304" t="e">
        <v>#DIV/0!</v>
      </c>
      <c r="AI649" s="348"/>
      <c r="AJ649" s="306">
        <f t="shared" si="7"/>
        <v>0</v>
      </c>
      <c r="AK649" s="215">
        <f>IFERROR(VLOOKUP(J649,Аркуш4!O:Q,2,FALSE),0)</f>
        <v>1</v>
      </c>
      <c r="AL649" s="215">
        <f>IFERROR(VLOOKUP(J649,Аркуш4!O:Q,3,FALSE),0)</f>
        <v>6</v>
      </c>
      <c r="AM649" s="349"/>
      <c r="AN649" s="349"/>
      <c r="AO649" s="350"/>
      <c r="AP649" s="351"/>
      <c r="AQ649" s="352"/>
      <c r="AR649" s="215">
        <f>IFERROR(VLOOKUP(J649,Аркуш4!H:M,3,FALSE),0)</f>
        <v>7</v>
      </c>
      <c r="AS649" s="215">
        <f>IFERROR(VLOOKUP(J649,Аркуш4!H:M,4,FALSE),0)</f>
        <v>4</v>
      </c>
      <c r="AT649" s="215">
        <f>IFERROR(VLOOKUP(J649,Аркуш4!H:M,5,FALSE),0)</f>
        <v>17</v>
      </c>
      <c r="AU649" s="215">
        <f t="shared" si="33"/>
        <v>0.72500000000000009</v>
      </c>
      <c r="AV649" s="357">
        <f t="shared" si="9"/>
        <v>1.9500000000000002</v>
      </c>
    </row>
    <row r="650" spans="1:48" ht="46.5" customHeight="1" outlineLevel="1" x14ac:dyDescent="0.2">
      <c r="A650" s="207"/>
      <c r="B650" s="208" t="s">
        <v>3254</v>
      </c>
      <c r="C650" s="211"/>
      <c r="D650" s="209">
        <f>VLOOKUP(J650,Аркуш4!Y:Z,2,FALSE)</f>
        <v>151</v>
      </c>
      <c r="E650" s="210">
        <f t="shared" si="0"/>
        <v>3.4174319999999998</v>
      </c>
      <c r="F650" s="211"/>
      <c r="G650" s="211"/>
      <c r="H650" s="211" t="s">
        <v>2538</v>
      </c>
      <c r="I650" s="211" t="s">
        <v>3255</v>
      </c>
      <c r="J650" s="213">
        <v>167613</v>
      </c>
      <c r="K650" s="213">
        <v>27</v>
      </c>
      <c r="L650" s="213">
        <v>371</v>
      </c>
      <c r="M650" s="213">
        <v>58484</v>
      </c>
      <c r="N650" s="211"/>
      <c r="O650" s="211" t="s">
        <v>3433</v>
      </c>
      <c r="P650" s="211"/>
      <c r="Q650" s="354">
        <f t="shared" si="1"/>
        <v>0</v>
      </c>
      <c r="R650" s="212">
        <f t="shared" si="2"/>
        <v>0</v>
      </c>
      <c r="S650" s="211"/>
      <c r="T650" s="211"/>
      <c r="U650" s="355"/>
      <c r="V650" s="211">
        <v>0</v>
      </c>
      <c r="W650" s="356"/>
      <c r="X650" s="214" t="s">
        <v>3564</v>
      </c>
      <c r="Y650" s="214" t="s">
        <v>3564</v>
      </c>
      <c r="Z650" s="214"/>
      <c r="AA650" s="215">
        <f>IFERROR(VLOOKUP(J650,Аркуш4!H:M,6,FALSE),0)</f>
        <v>29</v>
      </c>
      <c r="AB650" s="215" t="str">
        <f t="shared" si="37"/>
        <v/>
      </c>
      <c r="AC650" s="215">
        <v>2.2631999999999999E-2</v>
      </c>
      <c r="AD650" s="214"/>
      <c r="AE650" s="210">
        <f t="shared" si="4"/>
        <v>3.4174319999999998</v>
      </c>
      <c r="AF650" s="324"/>
      <c r="AG650" s="325"/>
      <c r="AH650" s="304" t="e">
        <v>#DIV/0!</v>
      </c>
      <c r="AI650" s="348"/>
      <c r="AJ650" s="306">
        <f t="shared" si="7"/>
        <v>0</v>
      </c>
      <c r="AK650" s="215">
        <f>IFERROR(VLOOKUP(J650,Аркуш4!O:Q,2,FALSE),0)</f>
        <v>0</v>
      </c>
      <c r="AL650" s="215">
        <f>IFERROR(VLOOKUP(J650,Аркуш4!O:Q,3,FALSE),0)</f>
        <v>0</v>
      </c>
      <c r="AM650" s="349"/>
      <c r="AN650" s="349"/>
      <c r="AO650" s="350"/>
      <c r="AP650" s="351"/>
      <c r="AQ650" s="352"/>
      <c r="AR650" s="215">
        <f>IFERROR(VLOOKUP(J650,Аркуш4!H:M,3,FALSE),0)</f>
        <v>4</v>
      </c>
      <c r="AS650" s="215">
        <f>IFERROR(VLOOKUP(J650,Аркуш4!H:M,4,FALSE),0)</f>
        <v>0</v>
      </c>
      <c r="AT650" s="215">
        <f>IFERROR(VLOOKUP(J650,Аркуш4!H:M,5,FALSE),0)</f>
        <v>5</v>
      </c>
      <c r="AU650" s="215">
        <f t="shared" si="33"/>
        <v>0.20368799999999998</v>
      </c>
      <c r="AV650" s="357">
        <f t="shared" si="9"/>
        <v>0.65632800000000002</v>
      </c>
    </row>
    <row r="651" spans="1:48" ht="46.5" customHeight="1" outlineLevel="1" x14ac:dyDescent="0.2">
      <c r="A651" s="207"/>
      <c r="B651" s="208" t="s">
        <v>3256</v>
      </c>
      <c r="C651" s="211"/>
      <c r="D651" s="209">
        <f>VLOOKUP(J651,Аркуш4!Y:Z,2,FALSE)</f>
        <v>15</v>
      </c>
      <c r="E651" s="210">
        <f t="shared" si="0"/>
        <v>1.0687500000000001E-2</v>
      </c>
      <c r="F651" s="211"/>
      <c r="G651" s="211"/>
      <c r="H651" s="211" t="s">
        <v>2538</v>
      </c>
      <c r="I651" s="211" t="s">
        <v>2881</v>
      </c>
      <c r="J651" s="213">
        <v>167579</v>
      </c>
      <c r="K651" s="213">
        <v>131</v>
      </c>
      <c r="L651" s="213">
        <v>41</v>
      </c>
      <c r="M651" s="265">
        <v>68676</v>
      </c>
      <c r="N651" s="211"/>
      <c r="O651" s="211" t="s">
        <v>3433</v>
      </c>
      <c r="P651" s="211"/>
      <c r="Q651" s="354">
        <f t="shared" si="1"/>
        <v>0</v>
      </c>
      <c r="R651" s="212">
        <f t="shared" si="2"/>
        <v>0</v>
      </c>
      <c r="S651" s="211"/>
      <c r="T651" s="211"/>
      <c r="U651" s="355"/>
      <c r="V651" s="211">
        <v>4</v>
      </c>
      <c r="W651" s="356"/>
      <c r="X651" s="214" t="s">
        <v>3564</v>
      </c>
      <c r="Y651" s="214" t="s">
        <v>3564</v>
      </c>
      <c r="Z651" s="214"/>
      <c r="AA651" s="215">
        <f>IFERROR(VLOOKUP(J651,Аркуш4!H:M,6,FALSE),0)</f>
        <v>11</v>
      </c>
      <c r="AB651" s="215" t="str">
        <f t="shared" si="37"/>
        <v/>
      </c>
      <c r="AC651" s="215">
        <v>7.1250000000000003E-4</v>
      </c>
      <c r="AD651" s="214"/>
      <c r="AE651" s="210">
        <f t="shared" si="4"/>
        <v>1.0687500000000001E-2</v>
      </c>
      <c r="AF651" s="324"/>
      <c r="AG651" s="325"/>
      <c r="AH651" s="304" t="e">
        <v>#DIV/0!</v>
      </c>
      <c r="AI651" s="348"/>
      <c r="AJ651" s="306">
        <f t="shared" si="7"/>
        <v>0</v>
      </c>
      <c r="AK651" s="215">
        <f>IFERROR(VLOOKUP(J651,Аркуш4!O:Q,2,FALSE),0)</f>
        <v>3</v>
      </c>
      <c r="AL651" s="215">
        <f>IFERROR(VLOOKUP(J651,Аркуш4!O:Q,3,FALSE),0)</f>
        <v>1</v>
      </c>
      <c r="AM651" s="349"/>
      <c r="AN651" s="349"/>
      <c r="AO651" s="350"/>
      <c r="AP651" s="351"/>
      <c r="AQ651" s="352"/>
      <c r="AR651" s="215">
        <f>IFERROR(VLOOKUP(J651,Аркуш4!H:M,3,FALSE),0)</f>
        <v>1</v>
      </c>
      <c r="AS651" s="215">
        <f>IFERROR(VLOOKUP(J651,Аркуш4!H:M,4,FALSE),0)</f>
        <v>1</v>
      </c>
      <c r="AT651" s="215">
        <f>IFERROR(VLOOKUP(J651,Аркуш4!H:M,5,FALSE),0)</f>
        <v>7</v>
      </c>
      <c r="AU651" s="215">
        <f t="shared" si="33"/>
        <v>8.5500000000000003E-3</v>
      </c>
      <c r="AV651" s="357">
        <f t="shared" si="9"/>
        <v>7.8375000000000007E-3</v>
      </c>
    </row>
    <row r="652" spans="1:48" ht="46.5" customHeight="1" outlineLevel="1" x14ac:dyDescent="0.2">
      <c r="A652" s="207"/>
      <c r="B652" s="208" t="s">
        <v>3257</v>
      </c>
      <c r="C652" s="211"/>
      <c r="D652" s="209">
        <f>VLOOKUP(J652,Аркуш4!Y:Z,2,FALSE)</f>
        <v>87</v>
      </c>
      <c r="E652" s="210">
        <f t="shared" si="0"/>
        <v>2.5432709999999998</v>
      </c>
      <c r="F652" s="211"/>
      <c r="G652" s="211"/>
      <c r="H652" s="211" t="s">
        <v>2546</v>
      </c>
      <c r="I652" s="211" t="s">
        <v>2587</v>
      </c>
      <c r="J652" s="213">
        <v>167580</v>
      </c>
      <c r="K652" s="213">
        <v>40</v>
      </c>
      <c r="L652" s="213">
        <v>591</v>
      </c>
      <c r="M652" s="213">
        <v>57190</v>
      </c>
      <c r="N652" s="211"/>
      <c r="O652" s="211" t="s">
        <v>3433</v>
      </c>
      <c r="P652" s="211"/>
      <c r="Q652" s="354">
        <f t="shared" si="1"/>
        <v>0</v>
      </c>
      <c r="R652" s="212">
        <f t="shared" si="2"/>
        <v>0</v>
      </c>
      <c r="S652" s="211"/>
      <c r="T652" s="211"/>
      <c r="U652" s="355"/>
      <c r="V652" s="211">
        <v>1</v>
      </c>
      <c r="W652" s="356"/>
      <c r="X652" s="214" t="s">
        <v>3564</v>
      </c>
      <c r="Y652" s="214" t="s">
        <v>3564</v>
      </c>
      <c r="Z652" s="214"/>
      <c r="AA652" s="215">
        <f>IFERROR(VLOOKUP(J652,Аркуш4!H:M,6,FALSE),0)</f>
        <v>24</v>
      </c>
      <c r="AB652" s="215" t="str">
        <f t="shared" si="37"/>
        <v/>
      </c>
      <c r="AC652" s="215">
        <v>2.9232999999999999E-2</v>
      </c>
      <c r="AD652" s="214"/>
      <c r="AE652" s="210">
        <f t="shared" si="4"/>
        <v>2.5432709999999998</v>
      </c>
      <c r="AF652" s="324"/>
      <c r="AG652" s="325"/>
      <c r="AH652" s="304" t="e">
        <v>#DIV/0!</v>
      </c>
      <c r="AI652" s="348"/>
      <c r="AJ652" s="306">
        <f t="shared" si="7"/>
        <v>0</v>
      </c>
      <c r="AK652" s="215">
        <f>IFERROR(VLOOKUP(J652,Аркуш4!O:Q,2,FALSE),0)</f>
        <v>1</v>
      </c>
      <c r="AL652" s="215">
        <f>IFERROR(VLOOKUP(J652,Аркуш4!O:Q,3,FALSE),0)</f>
        <v>0</v>
      </c>
      <c r="AM652" s="349"/>
      <c r="AN652" s="349"/>
      <c r="AO652" s="350"/>
      <c r="AP652" s="351"/>
      <c r="AQ652" s="352"/>
      <c r="AR652" s="215">
        <f>IFERROR(VLOOKUP(J652,Аркуш4!H:M,3,FALSE),0)</f>
        <v>6</v>
      </c>
      <c r="AS652" s="215">
        <f>IFERROR(VLOOKUP(J652,Аркуш4!H:M,4,FALSE),0)</f>
        <v>2</v>
      </c>
      <c r="AT652" s="215">
        <f>IFERROR(VLOOKUP(J652,Аркуш4!H:M,5,FALSE),0)</f>
        <v>2</v>
      </c>
      <c r="AU652" s="215">
        <f t="shared" si="33"/>
        <v>0.32156299999999999</v>
      </c>
      <c r="AV652" s="357">
        <f t="shared" si="9"/>
        <v>0.70159199999999999</v>
      </c>
    </row>
    <row r="653" spans="1:48" ht="46.5" customHeight="1" outlineLevel="1" x14ac:dyDescent="0.2">
      <c r="A653" s="207"/>
      <c r="B653" s="208" t="s">
        <v>3258</v>
      </c>
      <c r="C653" s="211"/>
      <c r="D653" s="209">
        <f>VLOOKUP(J653,Аркуш4!Y:Z,2,FALSE)</f>
        <v>90</v>
      </c>
      <c r="E653" s="210">
        <f t="shared" si="0"/>
        <v>0.45643499999999998</v>
      </c>
      <c r="F653" s="211"/>
      <c r="G653" s="211"/>
      <c r="H653" s="211" t="s">
        <v>2538</v>
      </c>
      <c r="I653" s="211" t="s">
        <v>3259</v>
      </c>
      <c r="J653" s="213">
        <v>167582</v>
      </c>
      <c r="K653" s="213">
        <v>43</v>
      </c>
      <c r="L653" s="213">
        <v>133</v>
      </c>
      <c r="M653" s="213">
        <v>57403</v>
      </c>
      <c r="N653" s="211"/>
      <c r="O653" s="211" t="s">
        <v>3433</v>
      </c>
      <c r="P653" s="211"/>
      <c r="Q653" s="354">
        <f t="shared" si="1"/>
        <v>0</v>
      </c>
      <c r="R653" s="212">
        <f t="shared" si="2"/>
        <v>0</v>
      </c>
      <c r="S653" s="211"/>
      <c r="T653" s="211"/>
      <c r="U653" s="355"/>
      <c r="V653" s="211">
        <v>1</v>
      </c>
      <c r="W653" s="356"/>
      <c r="X653" s="214" t="s">
        <v>3564</v>
      </c>
      <c r="Y653" s="214" t="s">
        <v>3564</v>
      </c>
      <c r="Z653" s="214"/>
      <c r="AA653" s="215">
        <f>IFERROR(VLOOKUP(J653,Аркуш4!H:M,6,FALSE),0)</f>
        <v>39</v>
      </c>
      <c r="AB653" s="215" t="str">
        <f t="shared" si="37"/>
        <v/>
      </c>
      <c r="AC653" s="215">
        <v>5.0714999999999996E-3</v>
      </c>
      <c r="AD653" s="214"/>
      <c r="AE653" s="210">
        <f t="shared" si="4"/>
        <v>0.45643499999999998</v>
      </c>
      <c r="AF653" s="324"/>
      <c r="AG653" s="325"/>
      <c r="AH653" s="304" t="e">
        <v>#DIV/0!</v>
      </c>
      <c r="AI653" s="348"/>
      <c r="AJ653" s="306">
        <f t="shared" si="7"/>
        <v>0</v>
      </c>
      <c r="AK653" s="215">
        <f>IFERROR(VLOOKUP(J653,Аркуш4!O:Q,2,FALSE),0)</f>
        <v>0</v>
      </c>
      <c r="AL653" s="215">
        <f>IFERROR(VLOOKUP(J653,Аркуш4!O:Q,3,FALSE),0)</f>
        <v>1</v>
      </c>
      <c r="AM653" s="349"/>
      <c r="AN653" s="349"/>
      <c r="AO653" s="350"/>
      <c r="AP653" s="351"/>
      <c r="AQ653" s="352"/>
      <c r="AR653" s="215">
        <f>IFERROR(VLOOKUP(J653,Аркуш4!H:M,3,FALSE),0)</f>
        <v>4</v>
      </c>
      <c r="AS653" s="215">
        <f>IFERROR(VLOOKUP(J653,Аркуш4!H:M,4,FALSE),0)</f>
        <v>1</v>
      </c>
      <c r="AT653" s="215">
        <f>IFERROR(VLOOKUP(J653,Аркуш4!H:M,5,FALSE),0)</f>
        <v>8</v>
      </c>
      <c r="AU653" s="215">
        <f t="shared" si="33"/>
        <v>6.5929500000000002E-2</v>
      </c>
      <c r="AV653" s="357">
        <f t="shared" si="9"/>
        <v>0.19778849999999998</v>
      </c>
    </row>
    <row r="654" spans="1:48" ht="46.5" customHeight="1" outlineLevel="1" x14ac:dyDescent="0.2">
      <c r="A654" s="207"/>
      <c r="B654" s="208" t="s">
        <v>3260</v>
      </c>
      <c r="C654" s="211"/>
      <c r="D654" s="209">
        <f>VLOOKUP(J654,Аркуш4!Y:Z,2,FALSE)</f>
        <v>7372</v>
      </c>
      <c r="E654" s="210">
        <f t="shared" si="0"/>
        <v>6.3251759999999999</v>
      </c>
      <c r="F654" s="211" t="s">
        <v>2624</v>
      </c>
      <c r="G654" s="211"/>
      <c r="H654" s="211" t="s">
        <v>2538</v>
      </c>
      <c r="I654" s="211" t="s">
        <v>3261</v>
      </c>
      <c r="J654" s="213">
        <v>167588</v>
      </c>
      <c r="K654" s="213">
        <v>99</v>
      </c>
      <c r="L654" s="213">
        <v>44</v>
      </c>
      <c r="M654" s="211" t="s">
        <v>1740</v>
      </c>
      <c r="N654" s="213">
        <v>6</v>
      </c>
      <c r="O654" s="211" t="s">
        <v>3433</v>
      </c>
      <c r="P654" s="211"/>
      <c r="Q654" s="354">
        <f t="shared" si="1"/>
        <v>0</v>
      </c>
      <c r="R654" s="212">
        <f t="shared" si="2"/>
        <v>0</v>
      </c>
      <c r="S654" s="211"/>
      <c r="T654" s="211"/>
      <c r="U654" s="355"/>
      <c r="V654" s="211">
        <v>997</v>
      </c>
      <c r="W654" s="356"/>
      <c r="X654" s="214" t="s">
        <v>3564</v>
      </c>
      <c r="Y654" s="214" t="s">
        <v>3564</v>
      </c>
      <c r="Z654" s="214"/>
      <c r="AA654" s="215">
        <f>IFERROR(VLOOKUP(J654,Аркуш4!H:M,6,FALSE),0)</f>
        <v>355</v>
      </c>
      <c r="AB654" s="215" t="str">
        <f t="shared" si="37"/>
        <v/>
      </c>
      <c r="AC654" s="215">
        <v>8.5800000000000004E-4</v>
      </c>
      <c r="AD654" s="214"/>
      <c r="AE654" s="210">
        <f t="shared" si="4"/>
        <v>6.3251759999999999</v>
      </c>
      <c r="AF654" s="324"/>
      <c r="AG654" s="325"/>
      <c r="AH654" s="304" t="e">
        <v>#DIV/0!</v>
      </c>
      <c r="AI654" s="348"/>
      <c r="AJ654" s="306">
        <f t="shared" si="7"/>
        <v>0</v>
      </c>
      <c r="AK654" s="215">
        <f>IFERROR(VLOOKUP(J654,Аркуш4!O:Q,2,FALSE),0)</f>
        <v>567</v>
      </c>
      <c r="AL654" s="215">
        <f>IFERROR(VLOOKUP(J654,Аркуш4!O:Q,3,FALSE),0)</f>
        <v>452</v>
      </c>
      <c r="AM654" s="349"/>
      <c r="AN654" s="349"/>
      <c r="AO654" s="350"/>
      <c r="AP654" s="351"/>
      <c r="AQ654" s="352"/>
      <c r="AR654" s="215">
        <f>IFERROR(VLOOKUP(J654,Аркуш4!H:M,3,FALSE),0)</f>
        <v>303</v>
      </c>
      <c r="AS654" s="215">
        <f>IFERROR(VLOOKUP(J654,Аркуш4!H:M,4,FALSE),0)</f>
        <v>133</v>
      </c>
      <c r="AT654" s="215">
        <f>IFERROR(VLOOKUP(J654,Аркуш4!H:M,5,FALSE),0)</f>
        <v>144</v>
      </c>
      <c r="AU654" s="215">
        <f t="shared" si="33"/>
        <v>0.98412600000000006</v>
      </c>
      <c r="AV654" s="357">
        <f t="shared" si="9"/>
        <v>0.30459000000000003</v>
      </c>
    </row>
    <row r="655" spans="1:48" ht="46.5" customHeight="1" outlineLevel="1" x14ac:dyDescent="0.2">
      <c r="A655" s="207"/>
      <c r="B655" s="208" t="s">
        <v>3262</v>
      </c>
      <c r="C655" s="211"/>
      <c r="D655" s="209">
        <f>VLOOKUP(J655,Аркуш4!Y:Z,2,FALSE)</f>
        <v>16</v>
      </c>
      <c r="E655" s="210">
        <f t="shared" si="0"/>
        <v>0.99607199999999996</v>
      </c>
      <c r="F655" s="211"/>
      <c r="G655" s="211"/>
      <c r="H655" s="211" t="s">
        <v>2538</v>
      </c>
      <c r="I655" s="211" t="s">
        <v>3263</v>
      </c>
      <c r="J655" s="213">
        <v>167976</v>
      </c>
      <c r="K655" s="213">
        <v>30</v>
      </c>
      <c r="L655" s="213">
        <v>842</v>
      </c>
      <c r="M655" s="213">
        <v>28636</v>
      </c>
      <c r="N655" s="211"/>
      <c r="O655" s="211" t="s">
        <v>3433</v>
      </c>
      <c r="P655" s="211" t="s">
        <v>2548</v>
      </c>
      <c r="Q655" s="354">
        <f t="shared" si="1"/>
        <v>0</v>
      </c>
      <c r="R655" s="212">
        <f t="shared" si="2"/>
        <v>0</v>
      </c>
      <c r="S655" s="211"/>
      <c r="T655" s="211"/>
      <c r="U655" s="355"/>
      <c r="V655" s="211">
        <v>2</v>
      </c>
      <c r="W655" s="356"/>
      <c r="X655" s="214" t="s">
        <v>3564</v>
      </c>
      <c r="Y655" s="214" t="s">
        <v>3564</v>
      </c>
      <c r="Z655" s="214"/>
      <c r="AA655" s="215">
        <f>IFERROR(VLOOKUP(J655,Аркуш4!H:M,6,FALSE),0)</f>
        <v>30</v>
      </c>
      <c r="AB655" s="215" t="str">
        <f t="shared" si="37"/>
        <v/>
      </c>
      <c r="AC655" s="215">
        <v>6.2254499999999997E-2</v>
      </c>
      <c r="AD655" s="214"/>
      <c r="AE655" s="210">
        <f t="shared" si="4"/>
        <v>0.99607199999999996</v>
      </c>
      <c r="AF655" s="324"/>
      <c r="AG655" s="325"/>
      <c r="AH655" s="304" t="e">
        <v>#DIV/0!</v>
      </c>
      <c r="AI655" s="348"/>
      <c r="AJ655" s="306">
        <f t="shared" si="7"/>
        <v>0</v>
      </c>
      <c r="AK655" s="215">
        <f>IFERROR(VLOOKUP(J655,Аркуш4!O:Q,2,FALSE),0)</f>
        <v>0</v>
      </c>
      <c r="AL655" s="215">
        <f>IFERROR(VLOOKUP(J655,Аркуш4!O:Q,3,FALSE),0)</f>
        <v>3</v>
      </c>
      <c r="AM655" s="349"/>
      <c r="AN655" s="349"/>
      <c r="AO655" s="350"/>
      <c r="AP655" s="351"/>
      <c r="AQ655" s="352"/>
      <c r="AR655" s="215">
        <f>IFERROR(VLOOKUP(J655,Аркуш4!H:M,3,FALSE),0)</f>
        <v>2</v>
      </c>
      <c r="AS655" s="215">
        <f>IFERROR(VLOOKUP(J655,Аркуш4!H:M,4,FALSE),0)</f>
        <v>1</v>
      </c>
      <c r="AT655" s="215">
        <f>IFERROR(VLOOKUP(J655,Аркуш4!H:M,5,FALSE),0)</f>
        <v>13</v>
      </c>
      <c r="AU655" s="215">
        <f t="shared" si="33"/>
        <v>0.99607199999999996</v>
      </c>
      <c r="AV655" s="357">
        <f t="shared" si="9"/>
        <v>1.8676349999999999</v>
      </c>
    </row>
    <row r="656" spans="1:48" ht="46.5" customHeight="1" outlineLevel="1" x14ac:dyDescent="0.2">
      <c r="A656" s="207"/>
      <c r="B656" s="208" t="s">
        <v>3264</v>
      </c>
      <c r="C656" s="211"/>
      <c r="D656" s="209">
        <f>VLOOKUP(J656,Аркуш4!Y:Z,2,FALSE)</f>
        <v>10</v>
      </c>
      <c r="E656" s="210">
        <f t="shared" si="0"/>
        <v>6.4259999999999998E-2</v>
      </c>
      <c r="F656" s="211"/>
      <c r="G656" s="211"/>
      <c r="H656" s="211" t="s">
        <v>2546</v>
      </c>
      <c r="I656" s="211" t="s">
        <v>2587</v>
      </c>
      <c r="J656" s="213">
        <v>167997</v>
      </c>
      <c r="K656" s="213">
        <v>26</v>
      </c>
      <c r="L656" s="213">
        <v>348</v>
      </c>
      <c r="M656" s="213">
        <v>68609</v>
      </c>
      <c r="N656" s="211"/>
      <c r="O656" s="211" t="s">
        <v>3433</v>
      </c>
      <c r="P656" s="211"/>
      <c r="Q656" s="354">
        <f t="shared" si="1"/>
        <v>0</v>
      </c>
      <c r="R656" s="212">
        <f t="shared" si="2"/>
        <v>0</v>
      </c>
      <c r="S656" s="211"/>
      <c r="T656" s="211"/>
      <c r="U656" s="355"/>
      <c r="V656" s="211">
        <v>8</v>
      </c>
      <c r="W656" s="356"/>
      <c r="X656" s="214" t="s">
        <v>3564</v>
      </c>
      <c r="Y656" s="214" t="s">
        <v>3564</v>
      </c>
      <c r="Z656" s="214"/>
      <c r="AA656" s="215">
        <f>IFERROR(VLOOKUP(J656,Аркуш4!H:M,6,FALSE),0)</f>
        <v>3</v>
      </c>
      <c r="AB656" s="215" t="str">
        <f t="shared" si="37"/>
        <v/>
      </c>
      <c r="AC656" s="215">
        <v>6.4260000000000003E-3</v>
      </c>
      <c r="AD656" s="214"/>
      <c r="AE656" s="210">
        <f t="shared" si="4"/>
        <v>6.4259999999999998E-2</v>
      </c>
      <c r="AF656" s="324"/>
      <c r="AG656" s="325"/>
      <c r="AH656" s="304" t="e">
        <v>#DIV/0!</v>
      </c>
      <c r="AI656" s="348"/>
      <c r="AJ656" s="306">
        <f t="shared" si="7"/>
        <v>0</v>
      </c>
      <c r="AK656" s="215">
        <f>IFERROR(VLOOKUP(J656,Аркуш4!O:Q,2,FALSE),0)</f>
        <v>9</v>
      </c>
      <c r="AL656" s="215">
        <f>IFERROR(VLOOKUP(J656,Аркуш4!O:Q,3,FALSE),0)</f>
        <v>1</v>
      </c>
      <c r="AM656" s="349"/>
      <c r="AN656" s="349"/>
      <c r="AO656" s="350"/>
      <c r="AP656" s="351"/>
      <c r="AQ656" s="352"/>
      <c r="AR656" s="215">
        <f>IFERROR(VLOOKUP(J656,Аркуш4!H:M,3,FALSE),0)</f>
        <v>1</v>
      </c>
      <c r="AS656" s="215">
        <f>IFERROR(VLOOKUP(J656,Аркуш4!H:M,4,FALSE),0)</f>
        <v>0</v>
      </c>
      <c r="AT656" s="215">
        <f>IFERROR(VLOOKUP(J656,Аркуш4!H:M,5,FALSE),0)</f>
        <v>1</v>
      </c>
      <c r="AU656" s="215">
        <f t="shared" si="33"/>
        <v>7.0685999999999999E-2</v>
      </c>
      <c r="AV656" s="357">
        <f t="shared" si="9"/>
        <v>1.9278E-2</v>
      </c>
    </row>
    <row r="657" spans="1:48" ht="46.5" customHeight="1" outlineLevel="1" x14ac:dyDescent="0.2">
      <c r="A657" s="207"/>
      <c r="B657" s="208" t="s">
        <v>3265</v>
      </c>
      <c r="C657" s="211"/>
      <c r="D657" s="209">
        <f>VLOOKUP(J657,Аркуш4!Y:Z,2,FALSE)</f>
        <v>66</v>
      </c>
      <c r="E657" s="210">
        <f t="shared" si="0"/>
        <v>0.90090000000000003</v>
      </c>
      <c r="F657" s="211"/>
      <c r="G657" s="211"/>
      <c r="H657" s="211" t="s">
        <v>2538</v>
      </c>
      <c r="I657" s="211" t="s">
        <v>2550</v>
      </c>
      <c r="J657" s="213">
        <v>167882</v>
      </c>
      <c r="K657" s="213">
        <v>24</v>
      </c>
      <c r="L657" s="213">
        <v>212</v>
      </c>
      <c r="M657" s="213">
        <v>57181</v>
      </c>
      <c r="N657" s="211"/>
      <c r="O657" s="211" t="s">
        <v>3433</v>
      </c>
      <c r="P657" s="211"/>
      <c r="Q657" s="354">
        <f t="shared" si="1"/>
        <v>0</v>
      </c>
      <c r="R657" s="212">
        <f t="shared" si="2"/>
        <v>0</v>
      </c>
      <c r="S657" s="211"/>
      <c r="T657" s="211"/>
      <c r="U657" s="355"/>
      <c r="V657" s="211">
        <v>0</v>
      </c>
      <c r="W657" s="356"/>
      <c r="X657" s="214" t="s">
        <v>3564</v>
      </c>
      <c r="Y657" s="214" t="s">
        <v>3564</v>
      </c>
      <c r="Z657" s="214"/>
      <c r="AA657" s="215">
        <f>IFERROR(VLOOKUP(J657,Аркуш4!H:M,6,FALSE),0)</f>
        <v>11</v>
      </c>
      <c r="AB657" s="215" t="str">
        <f t="shared" si="37"/>
        <v/>
      </c>
      <c r="AC657" s="215">
        <v>1.3650000000000001E-2</v>
      </c>
      <c r="AD657" s="214"/>
      <c r="AE657" s="210">
        <f t="shared" si="4"/>
        <v>0.90090000000000003</v>
      </c>
      <c r="AF657" s="324"/>
      <c r="AG657" s="325"/>
      <c r="AH657" s="304" t="e">
        <v>#DIV/0!</v>
      </c>
      <c r="AI657" s="348"/>
      <c r="AJ657" s="306">
        <f t="shared" si="7"/>
        <v>0</v>
      </c>
      <c r="AK657" s="215">
        <f>IFERROR(VLOOKUP(J657,Аркуш4!O:Q,2,FALSE),0)</f>
        <v>0</v>
      </c>
      <c r="AL657" s="215">
        <f>IFERROR(VLOOKUP(J657,Аркуш4!O:Q,3,FALSE),0)</f>
        <v>0</v>
      </c>
      <c r="AM657" s="349"/>
      <c r="AN657" s="349"/>
      <c r="AO657" s="350"/>
      <c r="AP657" s="351"/>
      <c r="AQ657" s="352"/>
      <c r="AR657" s="215">
        <f>IFERROR(VLOOKUP(J657,Аркуш4!H:M,3,FALSE),0)</f>
        <v>0</v>
      </c>
      <c r="AS657" s="215">
        <f>IFERROR(VLOOKUP(J657,Аркуш4!H:M,4,FALSE),0)</f>
        <v>2</v>
      </c>
      <c r="AT657" s="215">
        <f>IFERROR(VLOOKUP(J657,Аркуш4!H:M,5,FALSE),0)</f>
        <v>3</v>
      </c>
      <c r="AU657" s="215">
        <f t="shared" si="33"/>
        <v>6.8250000000000005E-2</v>
      </c>
      <c r="AV657" s="357">
        <f t="shared" si="9"/>
        <v>0.15015000000000001</v>
      </c>
    </row>
    <row r="658" spans="1:48" ht="46.5" customHeight="1" outlineLevel="1" x14ac:dyDescent="0.2">
      <c r="A658" s="207"/>
      <c r="B658" s="208" t="s">
        <v>3266</v>
      </c>
      <c r="C658" s="211"/>
      <c r="D658" s="209">
        <f>VLOOKUP(J658,Аркуш4!Y:Z,2,FALSE)</f>
        <v>2</v>
      </c>
      <c r="E658" s="210">
        <f t="shared" si="0"/>
        <v>7.8016000000000002E-2</v>
      </c>
      <c r="F658" s="211"/>
      <c r="G658" s="211"/>
      <c r="H658" s="211" t="s">
        <v>2538</v>
      </c>
      <c r="I658" s="211" t="s">
        <v>3267</v>
      </c>
      <c r="J658" s="213">
        <v>168065</v>
      </c>
      <c r="K658" s="213">
        <v>169</v>
      </c>
      <c r="L658" s="353">
        <v>1445</v>
      </c>
      <c r="M658" s="213">
        <v>18952</v>
      </c>
      <c r="N658" s="211"/>
      <c r="O658" s="211" t="s">
        <v>3433</v>
      </c>
      <c r="P658" s="211" t="s">
        <v>2548</v>
      </c>
      <c r="Q658" s="354">
        <f t="shared" si="1"/>
        <v>0</v>
      </c>
      <c r="R658" s="212">
        <f t="shared" si="2"/>
        <v>0</v>
      </c>
      <c r="S658" s="211"/>
      <c r="T658" s="211"/>
      <c r="U658" s="355"/>
      <c r="V658" s="211">
        <v>0</v>
      </c>
      <c r="W658" s="356"/>
      <c r="X658" s="214" t="s">
        <v>3564</v>
      </c>
      <c r="Y658" s="214" t="s">
        <v>3564</v>
      </c>
      <c r="Z658" s="214"/>
      <c r="AA658" s="215">
        <f>IFERROR(VLOOKUP(J658,Аркуш4!H:M,6,FALSE),0)</f>
        <v>2</v>
      </c>
      <c r="AB658" s="215" t="str">
        <f t="shared" si="37"/>
        <v/>
      </c>
      <c r="AC658" s="215">
        <v>3.9008000000000001E-2</v>
      </c>
      <c r="AD658" s="214"/>
      <c r="AE658" s="210">
        <f t="shared" si="4"/>
        <v>7.8016000000000002E-2</v>
      </c>
      <c r="AF658" s="324"/>
      <c r="AG658" s="325"/>
      <c r="AH658" s="304" t="e">
        <v>#DIV/0!</v>
      </c>
      <c r="AI658" s="348"/>
      <c r="AJ658" s="306">
        <f t="shared" si="7"/>
        <v>0</v>
      </c>
      <c r="AK658" s="215">
        <f>IFERROR(VLOOKUP(J658,Аркуш4!O:Q,2,FALSE),0)</f>
        <v>0</v>
      </c>
      <c r="AL658" s="215">
        <f>IFERROR(VLOOKUP(J658,Аркуш4!O:Q,3,FALSE),0)</f>
        <v>0</v>
      </c>
      <c r="AM658" s="349"/>
      <c r="AN658" s="349"/>
      <c r="AO658" s="350"/>
      <c r="AP658" s="351"/>
      <c r="AQ658" s="352"/>
      <c r="AR658" s="215">
        <f>IFERROR(VLOOKUP(J658,Аркуш4!H:M,3,FALSE),0)</f>
        <v>1</v>
      </c>
      <c r="AS658" s="215">
        <f>IFERROR(VLOOKUP(J658,Аркуш4!H:M,4,FALSE),0)</f>
        <v>4</v>
      </c>
      <c r="AT658" s="215">
        <f>IFERROR(VLOOKUP(J658,Аркуш4!H:M,5,FALSE),0)</f>
        <v>0</v>
      </c>
      <c r="AU658" s="215">
        <f t="shared" si="33"/>
        <v>0.19503999999999999</v>
      </c>
      <c r="AV658" s="357">
        <f t="shared" si="9"/>
        <v>7.8016000000000002E-2</v>
      </c>
    </row>
    <row r="659" spans="1:48" ht="46.5" customHeight="1" outlineLevel="1" x14ac:dyDescent="0.2">
      <c r="A659" s="207"/>
      <c r="B659" s="208" t="s">
        <v>3268</v>
      </c>
      <c r="C659" s="211"/>
      <c r="D659" s="209">
        <f>VLOOKUP(J659,Аркуш4!Y:Z,2,FALSE)</f>
        <v>28</v>
      </c>
      <c r="E659" s="210">
        <f t="shared" si="0"/>
        <v>3.8219999999999997E-2</v>
      </c>
      <c r="F659" s="211"/>
      <c r="G659" s="211"/>
      <c r="H659" s="211" t="s">
        <v>2538</v>
      </c>
      <c r="I659" s="211" t="s">
        <v>3269</v>
      </c>
      <c r="J659" s="213">
        <v>168088</v>
      </c>
      <c r="K659" s="213">
        <v>96</v>
      </c>
      <c r="L659" s="213">
        <v>90</v>
      </c>
      <c r="M659" s="213">
        <v>55685</v>
      </c>
      <c r="N659" s="211"/>
      <c r="O659" s="211" t="s">
        <v>3433</v>
      </c>
      <c r="P659" s="211"/>
      <c r="Q659" s="354">
        <f t="shared" si="1"/>
        <v>0</v>
      </c>
      <c r="R659" s="212">
        <f t="shared" si="2"/>
        <v>0</v>
      </c>
      <c r="S659" s="211"/>
      <c r="T659" s="211"/>
      <c r="U659" s="355"/>
      <c r="V659" s="211">
        <v>5</v>
      </c>
      <c r="W659" s="356"/>
      <c r="X659" s="214" t="s">
        <v>3564</v>
      </c>
      <c r="Y659" s="214" t="s">
        <v>3564</v>
      </c>
      <c r="Z659" s="214"/>
      <c r="AA659" s="215">
        <f>IFERROR(VLOOKUP(J659,Аркуш4!H:M,6,FALSE),0)</f>
        <v>12</v>
      </c>
      <c r="AB659" s="215" t="str">
        <f t="shared" si="37"/>
        <v/>
      </c>
      <c r="AC659" s="215">
        <v>1.3649999999999999E-3</v>
      </c>
      <c r="AD659" s="214"/>
      <c r="AE659" s="210">
        <f t="shared" si="4"/>
        <v>3.8219999999999997E-2</v>
      </c>
      <c r="AF659" s="324"/>
      <c r="AG659" s="325"/>
      <c r="AH659" s="304" t="e">
        <v>#DIV/0!</v>
      </c>
      <c r="AI659" s="348"/>
      <c r="AJ659" s="306">
        <f t="shared" si="7"/>
        <v>0</v>
      </c>
      <c r="AK659" s="215">
        <f>IFERROR(VLOOKUP(J659,Аркуш4!O:Q,2,FALSE),0)</f>
        <v>0</v>
      </c>
      <c r="AL659" s="215">
        <f>IFERROR(VLOOKUP(J659,Аркуш4!O:Q,3,FALSE),0)</f>
        <v>5</v>
      </c>
      <c r="AM659" s="349"/>
      <c r="AN659" s="349"/>
      <c r="AO659" s="350"/>
      <c r="AP659" s="351"/>
      <c r="AQ659" s="352"/>
      <c r="AR659" s="215">
        <f>IFERROR(VLOOKUP(J659,Аркуш4!H:M,3,FALSE),0)</f>
        <v>5</v>
      </c>
      <c r="AS659" s="215">
        <f>IFERROR(VLOOKUP(J659,Аркуш4!H:M,4,FALSE),0)</f>
        <v>3</v>
      </c>
      <c r="AT659" s="215">
        <f>IFERROR(VLOOKUP(J659,Аркуш4!H:M,5,FALSE),0)</f>
        <v>7</v>
      </c>
      <c r="AU659" s="215">
        <f t="shared" si="33"/>
        <v>2.0475E-2</v>
      </c>
      <c r="AV659" s="357">
        <f t="shared" si="9"/>
        <v>1.6379999999999999E-2</v>
      </c>
    </row>
    <row r="660" spans="1:48" ht="46.5" customHeight="1" outlineLevel="1" x14ac:dyDescent="0.2">
      <c r="A660" s="207"/>
      <c r="B660" s="208" t="s">
        <v>3270</v>
      </c>
      <c r="C660" s="211"/>
      <c r="D660" s="209">
        <f>VLOOKUP(J660,Аркуш4!Y:Z,2,FALSE)</f>
        <v>64</v>
      </c>
      <c r="E660" s="210">
        <f t="shared" si="0"/>
        <v>1.1200000000000001</v>
      </c>
      <c r="F660" s="211"/>
      <c r="G660" s="211"/>
      <c r="H660" s="211" t="s">
        <v>2538</v>
      </c>
      <c r="I660" s="211" t="s">
        <v>2652</v>
      </c>
      <c r="J660" s="213">
        <v>168109</v>
      </c>
      <c r="K660" s="213">
        <v>62</v>
      </c>
      <c r="L660" s="213">
        <v>205</v>
      </c>
      <c r="M660" s="237">
        <v>55962</v>
      </c>
      <c r="N660" s="211"/>
      <c r="O660" s="211" t="s">
        <v>3433</v>
      </c>
      <c r="P660" s="211"/>
      <c r="Q660" s="354">
        <f t="shared" si="1"/>
        <v>0</v>
      </c>
      <c r="R660" s="212">
        <f t="shared" si="2"/>
        <v>0</v>
      </c>
      <c r="S660" s="211"/>
      <c r="T660" s="211"/>
      <c r="U660" s="355"/>
      <c r="V660" s="211">
        <v>0</v>
      </c>
      <c r="W660" s="356"/>
      <c r="X660" s="214" t="s">
        <v>3564</v>
      </c>
      <c r="Y660" s="214" t="s">
        <v>3564</v>
      </c>
      <c r="Z660" s="214"/>
      <c r="AA660" s="215">
        <f>IFERROR(VLOOKUP(J660,Аркуш4!H:M,6,FALSE),0)</f>
        <v>1</v>
      </c>
      <c r="AB660" s="215" t="str">
        <f t="shared" si="37"/>
        <v/>
      </c>
      <c r="AC660" s="215">
        <v>1.7500000000000002E-2</v>
      </c>
      <c r="AD660" s="214"/>
      <c r="AE660" s="210">
        <f t="shared" si="4"/>
        <v>1.1200000000000001</v>
      </c>
      <c r="AF660" s="324"/>
      <c r="AG660" s="325"/>
      <c r="AH660" s="304" t="e">
        <v>#DIV/0!</v>
      </c>
      <c r="AI660" s="348"/>
      <c r="AJ660" s="306">
        <f t="shared" si="7"/>
        <v>0</v>
      </c>
      <c r="AK660" s="215">
        <f>IFERROR(VLOOKUP(J660,Аркуш4!O:Q,2,FALSE),0)</f>
        <v>0</v>
      </c>
      <c r="AL660" s="215">
        <f>IFERROR(VLOOKUP(J660,Аркуш4!O:Q,3,FALSE),0)</f>
        <v>0</v>
      </c>
      <c r="AM660" s="349"/>
      <c r="AN660" s="349"/>
      <c r="AO660" s="350"/>
      <c r="AP660" s="351"/>
      <c r="AQ660" s="352"/>
      <c r="AR660" s="215">
        <f>IFERROR(VLOOKUP(J660,Аркуш4!H:M,3,FALSE),0)</f>
        <v>0</v>
      </c>
      <c r="AS660" s="215">
        <f>IFERROR(VLOOKUP(J660,Аркуш4!H:M,4,FALSE),0)</f>
        <v>1</v>
      </c>
      <c r="AT660" s="215">
        <f>IFERROR(VLOOKUP(J660,Аркуш4!H:M,5,FALSE),0)</f>
        <v>1</v>
      </c>
      <c r="AU660" s="215">
        <f t="shared" si="33"/>
        <v>3.5000000000000003E-2</v>
      </c>
      <c r="AV660" s="357">
        <f t="shared" si="9"/>
        <v>1.7500000000000002E-2</v>
      </c>
    </row>
    <row r="661" spans="1:48" ht="46.5" customHeight="1" outlineLevel="1" x14ac:dyDescent="0.2">
      <c r="A661" s="207"/>
      <c r="B661" s="208" t="s">
        <v>3271</v>
      </c>
      <c r="C661" s="211"/>
      <c r="D661" s="209">
        <f>VLOOKUP(J661,Аркуш4!Y:Z,2,FALSE)</f>
        <v>1707</v>
      </c>
      <c r="E661" s="210">
        <f t="shared" si="0"/>
        <v>22.962564</v>
      </c>
      <c r="F661" s="211"/>
      <c r="G661" s="211"/>
      <c r="H661" s="211" t="s">
        <v>2538</v>
      </c>
      <c r="I661" s="211" t="s">
        <v>3272</v>
      </c>
      <c r="J661" s="213">
        <v>168114</v>
      </c>
      <c r="K661" s="213">
        <v>120</v>
      </c>
      <c r="L661" s="213">
        <v>461</v>
      </c>
      <c r="M661" s="213">
        <v>18946</v>
      </c>
      <c r="N661" s="211"/>
      <c r="O661" s="211" t="s">
        <v>3433</v>
      </c>
      <c r="P661" s="211" t="s">
        <v>2774</v>
      </c>
      <c r="Q661" s="354">
        <f t="shared" si="1"/>
        <v>0</v>
      </c>
      <c r="R661" s="212">
        <f t="shared" si="2"/>
        <v>0</v>
      </c>
      <c r="S661" s="211"/>
      <c r="T661" s="211"/>
      <c r="U661" s="355"/>
      <c r="V661" s="211">
        <v>0</v>
      </c>
      <c r="W661" s="356"/>
      <c r="X661" s="214" t="s">
        <v>3564</v>
      </c>
      <c r="Y661" s="214" t="s">
        <v>3564</v>
      </c>
      <c r="Z661" s="214"/>
      <c r="AA661" s="215">
        <f>IFERROR(VLOOKUP(J661,Аркуш4!H:M,6,FALSE),0)</f>
        <v>219</v>
      </c>
      <c r="AB661" s="215" t="str">
        <f t="shared" si="37"/>
        <v/>
      </c>
      <c r="AC661" s="215">
        <v>1.3452E-2</v>
      </c>
      <c r="AD661" s="214"/>
      <c r="AE661" s="210">
        <f t="shared" si="4"/>
        <v>22.962564</v>
      </c>
      <c r="AF661" s="324"/>
      <c r="AG661" s="325"/>
      <c r="AH661" s="304" t="e">
        <v>#DIV/0!</v>
      </c>
      <c r="AI661" s="348"/>
      <c r="AJ661" s="306">
        <f t="shared" si="7"/>
        <v>0</v>
      </c>
      <c r="AK661" s="215">
        <f>IFERROR(VLOOKUP(J661,Аркуш4!O:Q,2,FALSE),0)</f>
        <v>0</v>
      </c>
      <c r="AL661" s="215">
        <f>IFERROR(VLOOKUP(J661,Аркуш4!O:Q,3,FALSE),0)</f>
        <v>0</v>
      </c>
      <c r="AM661" s="349"/>
      <c r="AN661" s="349"/>
      <c r="AO661" s="350"/>
      <c r="AP661" s="351"/>
      <c r="AQ661" s="352"/>
      <c r="AR661" s="215">
        <f>IFERROR(VLOOKUP(J661,Аркуш4!H:M,3,FALSE),0)</f>
        <v>0</v>
      </c>
      <c r="AS661" s="215">
        <f>IFERROR(VLOOKUP(J661,Аркуш4!H:M,4,FALSE),0)</f>
        <v>0</v>
      </c>
      <c r="AT661" s="215">
        <f>IFERROR(VLOOKUP(J661,Аркуш4!H:M,5,FALSE),0)</f>
        <v>0</v>
      </c>
      <c r="AU661" s="215">
        <f t="shared" si="33"/>
        <v>0</v>
      </c>
      <c r="AV661" s="357">
        <f t="shared" si="9"/>
        <v>2.9459880000000003</v>
      </c>
    </row>
    <row r="662" spans="1:48" ht="46.5" customHeight="1" outlineLevel="1" x14ac:dyDescent="0.2">
      <c r="A662" s="207"/>
      <c r="B662" s="208" t="s">
        <v>3273</v>
      </c>
      <c r="C662" s="211"/>
      <c r="D662" s="209">
        <f>VLOOKUP(J662,Аркуш4!Y:Z,2,FALSE)</f>
        <v>2</v>
      </c>
      <c r="E662" s="210">
        <f t="shared" si="0"/>
        <v>0</v>
      </c>
      <c r="F662" s="211"/>
      <c r="G662" s="211"/>
      <c r="H662" s="211" t="s">
        <v>2546</v>
      </c>
      <c r="I662" s="211" t="s">
        <v>2836</v>
      </c>
      <c r="J662" s="213">
        <v>174468</v>
      </c>
      <c r="K662" s="213">
        <v>20</v>
      </c>
      <c r="L662" s="213">
        <v>663</v>
      </c>
      <c r="M662" s="216">
        <v>67486</v>
      </c>
      <c r="N662" s="211"/>
      <c r="O662" s="211" t="s">
        <v>3433</v>
      </c>
      <c r="P662" s="211"/>
      <c r="Q662" s="354">
        <f t="shared" si="1"/>
        <v>0</v>
      </c>
      <c r="R662" s="212">
        <f t="shared" si="2"/>
        <v>0</v>
      </c>
      <c r="S662" s="211"/>
      <c r="T662" s="211"/>
      <c r="U662" s="355"/>
      <c r="V662" s="211">
        <v>0</v>
      </c>
      <c r="W662" s="356"/>
      <c r="X662" s="214" t="s">
        <v>3564</v>
      </c>
      <c r="Y662" s="214" t="s">
        <v>3564</v>
      </c>
      <c r="Z662" s="214"/>
      <c r="AA662" s="215">
        <f>IFERROR(VLOOKUP(J662,Аркуш4!H:M,6,FALSE),0)</f>
        <v>0</v>
      </c>
      <c r="AB662" s="215" t="str">
        <f t="shared" si="37"/>
        <v/>
      </c>
      <c r="AC662" s="215"/>
      <c r="AD662" s="214"/>
      <c r="AE662" s="210">
        <f t="shared" si="4"/>
        <v>0</v>
      </c>
      <c r="AF662" s="324"/>
      <c r="AG662" s="325"/>
      <c r="AH662" s="304" t="e">
        <v>#DIV/0!</v>
      </c>
      <c r="AI662" s="348"/>
      <c r="AJ662" s="306">
        <f t="shared" si="7"/>
        <v>0</v>
      </c>
      <c r="AK662" s="215">
        <f>IFERROR(VLOOKUP(J662,Аркуш4!O:Q,2,FALSE),0)</f>
        <v>0</v>
      </c>
      <c r="AL662" s="215">
        <f>IFERROR(VLOOKUP(J662,Аркуш4!O:Q,3,FALSE),0)</f>
        <v>0</v>
      </c>
      <c r="AM662" s="349"/>
      <c r="AN662" s="349"/>
      <c r="AO662" s="350"/>
      <c r="AP662" s="351"/>
      <c r="AQ662" s="352"/>
      <c r="AR662" s="215">
        <f>IFERROR(VLOOKUP(J662,Аркуш4!H:M,3,FALSE),0)</f>
        <v>0</v>
      </c>
      <c r="AS662" s="215">
        <f>IFERROR(VLOOKUP(J662,Аркуш4!H:M,4,FALSE),0)</f>
        <v>0</v>
      </c>
      <c r="AT662" s="215">
        <f>IFERROR(VLOOKUP(J662,Аркуш4!H:M,5,FALSE),0)</f>
        <v>0</v>
      </c>
      <c r="AU662" s="215">
        <f t="shared" si="33"/>
        <v>0</v>
      </c>
      <c r="AV662" s="357">
        <f t="shared" si="9"/>
        <v>0</v>
      </c>
    </row>
    <row r="663" spans="1:48" ht="46.5" customHeight="1" outlineLevel="1" x14ac:dyDescent="0.2">
      <c r="A663" s="207"/>
      <c r="B663" s="208" t="s">
        <v>3274</v>
      </c>
      <c r="C663" s="211"/>
      <c r="D663" s="209">
        <f>VLOOKUP(J663,Аркуш4!Y:Z,2,FALSE)</f>
        <v>4</v>
      </c>
      <c r="E663" s="210">
        <f t="shared" si="0"/>
        <v>0</v>
      </c>
      <c r="F663" s="211"/>
      <c r="G663" s="211"/>
      <c r="H663" s="211" t="s">
        <v>2546</v>
      </c>
      <c r="I663" s="211" t="s">
        <v>2836</v>
      </c>
      <c r="J663" s="213">
        <v>174131</v>
      </c>
      <c r="K663" s="213">
        <v>19</v>
      </c>
      <c r="L663" s="213">
        <v>124</v>
      </c>
      <c r="M663" s="213">
        <v>66501</v>
      </c>
      <c r="N663" s="211"/>
      <c r="O663" s="211" t="s">
        <v>3433</v>
      </c>
      <c r="P663" s="211"/>
      <c r="Q663" s="354">
        <f t="shared" si="1"/>
        <v>0</v>
      </c>
      <c r="R663" s="212">
        <f t="shared" si="2"/>
        <v>0</v>
      </c>
      <c r="S663" s="211"/>
      <c r="T663" s="211"/>
      <c r="U663" s="355"/>
      <c r="V663" s="211">
        <v>0</v>
      </c>
      <c r="W663" s="356"/>
      <c r="X663" s="214" t="s">
        <v>3564</v>
      </c>
      <c r="Y663" s="214" t="s">
        <v>3564</v>
      </c>
      <c r="Z663" s="214"/>
      <c r="AA663" s="215">
        <f>IFERROR(VLOOKUP(J663,Аркуш4!H:M,6,FALSE),0)</f>
        <v>0</v>
      </c>
      <c r="AB663" s="215" t="str">
        <f t="shared" si="37"/>
        <v/>
      </c>
      <c r="AC663" s="215"/>
      <c r="AD663" s="214"/>
      <c r="AE663" s="210">
        <f t="shared" si="4"/>
        <v>0</v>
      </c>
      <c r="AF663" s="324"/>
      <c r="AG663" s="325"/>
      <c r="AH663" s="304" t="e">
        <v>#DIV/0!</v>
      </c>
      <c r="AI663" s="348"/>
      <c r="AJ663" s="306">
        <f t="shared" si="7"/>
        <v>0</v>
      </c>
      <c r="AK663" s="215">
        <f>IFERROR(VLOOKUP(J663,Аркуш4!O:Q,2,FALSE),0)</f>
        <v>0</v>
      </c>
      <c r="AL663" s="215">
        <f>IFERROR(VLOOKUP(J663,Аркуш4!O:Q,3,FALSE),0)</f>
        <v>0</v>
      </c>
      <c r="AM663" s="349"/>
      <c r="AN663" s="349"/>
      <c r="AO663" s="350"/>
      <c r="AP663" s="351"/>
      <c r="AQ663" s="352"/>
      <c r="AR663" s="215">
        <f>IFERROR(VLOOKUP(J663,Аркуш4!H:M,3,FALSE),0)</f>
        <v>0</v>
      </c>
      <c r="AS663" s="215">
        <f>IFERROR(VLOOKUP(J663,Аркуш4!H:M,4,FALSE),0)</f>
        <v>0</v>
      </c>
      <c r="AT663" s="215">
        <f>IFERROR(VLOOKUP(J663,Аркуш4!H:M,5,FALSE),0)</f>
        <v>0</v>
      </c>
      <c r="AU663" s="215">
        <f t="shared" si="33"/>
        <v>0</v>
      </c>
      <c r="AV663" s="357">
        <f t="shared" si="9"/>
        <v>0</v>
      </c>
    </row>
    <row r="664" spans="1:48" ht="46.5" customHeight="1" outlineLevel="1" x14ac:dyDescent="0.2">
      <c r="A664" s="207"/>
      <c r="B664" s="208" t="s">
        <v>3275</v>
      </c>
      <c r="C664" s="211"/>
      <c r="D664" s="209">
        <f>VLOOKUP(J664,Аркуш4!Y:Z,2,FALSE)</f>
        <v>2</v>
      </c>
      <c r="E664" s="210">
        <f t="shared" si="0"/>
        <v>2.9016E-2</v>
      </c>
      <c r="F664" s="211"/>
      <c r="G664" s="211"/>
      <c r="H664" s="211" t="s">
        <v>2546</v>
      </c>
      <c r="I664" s="211" t="s">
        <v>2836</v>
      </c>
      <c r="J664" s="213">
        <v>174132</v>
      </c>
      <c r="K664" s="213">
        <v>19</v>
      </c>
      <c r="L664" s="213">
        <v>124</v>
      </c>
      <c r="M664" s="213">
        <v>66500</v>
      </c>
      <c r="N664" s="211"/>
      <c r="O664" s="211" t="s">
        <v>3433</v>
      </c>
      <c r="P664" s="211"/>
      <c r="Q664" s="354">
        <f t="shared" si="1"/>
        <v>0</v>
      </c>
      <c r="R664" s="212">
        <f t="shared" si="2"/>
        <v>0</v>
      </c>
      <c r="S664" s="211"/>
      <c r="T664" s="211"/>
      <c r="U664" s="355"/>
      <c r="V664" s="211">
        <v>0</v>
      </c>
      <c r="W664" s="356"/>
      <c r="X664" s="214" t="s">
        <v>3564</v>
      </c>
      <c r="Y664" s="214" t="s">
        <v>3564</v>
      </c>
      <c r="Z664" s="214"/>
      <c r="AA664" s="215">
        <f>IFERROR(VLOOKUP(J664,Аркуш4!H:M,6,FALSE),0)</f>
        <v>0</v>
      </c>
      <c r="AB664" s="215" t="str">
        <f t="shared" si="37"/>
        <v/>
      </c>
      <c r="AC664" s="215">
        <v>1.4508E-2</v>
      </c>
      <c r="AD664" s="214"/>
      <c r="AE664" s="210">
        <f t="shared" si="4"/>
        <v>2.9016E-2</v>
      </c>
      <c r="AF664" s="324"/>
      <c r="AG664" s="325"/>
      <c r="AH664" s="304" t="e">
        <v>#DIV/0!</v>
      </c>
      <c r="AI664" s="348"/>
      <c r="AJ664" s="306">
        <f t="shared" si="7"/>
        <v>0</v>
      </c>
      <c r="AK664" s="215">
        <f>IFERROR(VLOOKUP(J664,Аркуш4!O:Q,2,FALSE),0)</f>
        <v>0</v>
      </c>
      <c r="AL664" s="215">
        <f>IFERROR(VLOOKUP(J664,Аркуш4!O:Q,3,FALSE),0)</f>
        <v>0</v>
      </c>
      <c r="AM664" s="349"/>
      <c r="AN664" s="349"/>
      <c r="AO664" s="350"/>
      <c r="AP664" s="351"/>
      <c r="AQ664" s="352"/>
      <c r="AR664" s="215">
        <f>IFERROR(VLOOKUP(J664,Аркуш4!H:M,3,FALSE),0)</f>
        <v>0</v>
      </c>
      <c r="AS664" s="215">
        <f>IFERROR(VLOOKUP(J664,Аркуш4!H:M,4,FALSE),0)</f>
        <v>0</v>
      </c>
      <c r="AT664" s="215">
        <f>IFERROR(VLOOKUP(J664,Аркуш4!H:M,5,FALSE),0)</f>
        <v>0</v>
      </c>
      <c r="AU664" s="215">
        <f t="shared" si="33"/>
        <v>0</v>
      </c>
      <c r="AV664" s="357">
        <f t="shared" si="9"/>
        <v>0</v>
      </c>
    </row>
    <row r="665" spans="1:48" ht="46.5" customHeight="1" outlineLevel="1" x14ac:dyDescent="0.2">
      <c r="A665" s="207"/>
      <c r="B665" s="208" t="s">
        <v>3276</v>
      </c>
      <c r="C665" s="211"/>
      <c r="D665" s="209">
        <f>VLOOKUP(J665,Аркуш4!Y:Z,2,FALSE)</f>
        <v>6</v>
      </c>
      <c r="E665" s="210">
        <f t="shared" si="0"/>
        <v>0</v>
      </c>
      <c r="F665" s="211"/>
      <c r="G665" s="211"/>
      <c r="H665" s="211" t="s">
        <v>2546</v>
      </c>
      <c r="I665" s="211" t="s">
        <v>2836</v>
      </c>
      <c r="J665" s="213">
        <v>174134</v>
      </c>
      <c r="K665" s="213">
        <v>20</v>
      </c>
      <c r="L665" s="213">
        <v>140</v>
      </c>
      <c r="M665" s="213">
        <v>66503</v>
      </c>
      <c r="N665" s="211"/>
      <c r="O665" s="211" t="s">
        <v>3433</v>
      </c>
      <c r="P665" s="211"/>
      <c r="Q665" s="354">
        <f t="shared" si="1"/>
        <v>0</v>
      </c>
      <c r="R665" s="212">
        <f t="shared" si="2"/>
        <v>0</v>
      </c>
      <c r="S665" s="211"/>
      <c r="T665" s="211"/>
      <c r="U665" s="355"/>
      <c r="V665" s="211">
        <v>0</v>
      </c>
      <c r="W665" s="356"/>
      <c r="X665" s="214" t="s">
        <v>3564</v>
      </c>
      <c r="Y665" s="214" t="s">
        <v>3564</v>
      </c>
      <c r="Z665" s="214"/>
      <c r="AA665" s="215">
        <f>IFERROR(VLOOKUP(J665,Аркуш4!H:M,6,FALSE),0)</f>
        <v>0</v>
      </c>
      <c r="AB665" s="215" t="str">
        <f t="shared" si="37"/>
        <v/>
      </c>
      <c r="AC665" s="215"/>
      <c r="AD665" s="214"/>
      <c r="AE665" s="210">
        <f t="shared" si="4"/>
        <v>0</v>
      </c>
      <c r="AF665" s="324"/>
      <c r="AG665" s="325"/>
      <c r="AH665" s="304" t="e">
        <v>#DIV/0!</v>
      </c>
      <c r="AI665" s="348"/>
      <c r="AJ665" s="306">
        <f t="shared" si="7"/>
        <v>0</v>
      </c>
      <c r="AK665" s="215">
        <f>IFERROR(VLOOKUP(J665,Аркуш4!O:Q,2,FALSE),0)</f>
        <v>0</v>
      </c>
      <c r="AL665" s="215">
        <f>IFERROR(VLOOKUP(J665,Аркуш4!O:Q,3,FALSE),0)</f>
        <v>0</v>
      </c>
      <c r="AM665" s="349"/>
      <c r="AN665" s="349"/>
      <c r="AO665" s="350"/>
      <c r="AP665" s="351"/>
      <c r="AQ665" s="352"/>
      <c r="AR665" s="215">
        <f>IFERROR(VLOOKUP(J665,Аркуш4!H:M,3,FALSE),0)</f>
        <v>0</v>
      </c>
      <c r="AS665" s="215">
        <f>IFERROR(VLOOKUP(J665,Аркуш4!H:M,4,FALSE),0)</f>
        <v>0</v>
      </c>
      <c r="AT665" s="215">
        <f>IFERROR(VLOOKUP(J665,Аркуш4!H:M,5,FALSE),0)</f>
        <v>0</v>
      </c>
      <c r="AU665" s="215">
        <f t="shared" si="33"/>
        <v>0</v>
      </c>
      <c r="AV665" s="357">
        <f t="shared" si="9"/>
        <v>0</v>
      </c>
    </row>
    <row r="666" spans="1:48" ht="46.5" customHeight="1" outlineLevel="1" x14ac:dyDescent="0.2">
      <c r="A666" s="207"/>
      <c r="B666" s="208" t="s">
        <v>3277</v>
      </c>
      <c r="C666" s="211"/>
      <c r="D666" s="209">
        <f>VLOOKUP(J666,Аркуш4!Y:Z,2,FALSE)</f>
        <v>43</v>
      </c>
      <c r="E666" s="210">
        <f t="shared" si="0"/>
        <v>0.65403</v>
      </c>
      <c r="F666" s="211"/>
      <c r="G666" s="211"/>
      <c r="H666" s="211" t="s">
        <v>2538</v>
      </c>
      <c r="I666" s="211" t="s">
        <v>3278</v>
      </c>
      <c r="J666" s="213">
        <v>174480</v>
      </c>
      <c r="K666" s="213">
        <v>20</v>
      </c>
      <c r="L666" s="213">
        <v>287</v>
      </c>
      <c r="M666" s="211" t="s">
        <v>777</v>
      </c>
      <c r="N666" s="211"/>
      <c r="O666" s="211" t="s">
        <v>3433</v>
      </c>
      <c r="P666" s="211"/>
      <c r="Q666" s="354">
        <f t="shared" si="1"/>
        <v>0</v>
      </c>
      <c r="R666" s="212">
        <f t="shared" si="2"/>
        <v>0</v>
      </c>
      <c r="S666" s="211"/>
      <c r="T666" s="211"/>
      <c r="U666" s="355"/>
      <c r="V666" s="211">
        <v>0</v>
      </c>
      <c r="W666" s="356"/>
      <c r="X666" s="214" t="s">
        <v>3564</v>
      </c>
      <c r="Y666" s="214" t="s">
        <v>3564</v>
      </c>
      <c r="Z666" s="214"/>
      <c r="AA666" s="215">
        <f>IFERROR(VLOOKUP(J666,Аркуш4!H:M,6,FALSE),0)</f>
        <v>5</v>
      </c>
      <c r="AB666" s="215" t="str">
        <f t="shared" si="37"/>
        <v/>
      </c>
      <c r="AC666" s="215">
        <v>1.521E-2</v>
      </c>
      <c r="AD666" s="214"/>
      <c r="AE666" s="210">
        <f t="shared" si="4"/>
        <v>0.65403</v>
      </c>
      <c r="AF666" s="324"/>
      <c r="AG666" s="325"/>
      <c r="AH666" s="304" t="e">
        <v>#DIV/0!</v>
      </c>
      <c r="AI666" s="348"/>
      <c r="AJ666" s="306">
        <f t="shared" si="7"/>
        <v>0</v>
      </c>
      <c r="AK666" s="215">
        <f>IFERROR(VLOOKUP(J666,Аркуш4!O:Q,2,FALSE),0)</f>
        <v>0</v>
      </c>
      <c r="AL666" s="215">
        <f>IFERROR(VLOOKUP(J666,Аркуш4!O:Q,3,FALSE),0)</f>
        <v>0</v>
      </c>
      <c r="AM666" s="349"/>
      <c r="AN666" s="349"/>
      <c r="AO666" s="350"/>
      <c r="AP666" s="351"/>
      <c r="AQ666" s="352"/>
      <c r="AR666" s="215">
        <f>IFERROR(VLOOKUP(J666,Аркуш4!H:M,3,FALSE),0)</f>
        <v>0</v>
      </c>
      <c r="AS666" s="215">
        <f>IFERROR(VLOOKUP(J666,Аркуш4!H:M,4,FALSE),0)</f>
        <v>1</v>
      </c>
      <c r="AT666" s="215">
        <f>IFERROR(VLOOKUP(J666,Аркуш4!H:M,5,FALSE),0)</f>
        <v>1</v>
      </c>
      <c r="AU666" s="215">
        <f t="shared" si="33"/>
        <v>3.0419999999999999E-2</v>
      </c>
      <c r="AV666" s="357">
        <f t="shared" si="9"/>
        <v>7.6049999999999993E-2</v>
      </c>
    </row>
    <row r="667" spans="1:48" ht="46.5" customHeight="1" outlineLevel="1" x14ac:dyDescent="0.2">
      <c r="A667" s="207"/>
      <c r="B667" s="208" t="s">
        <v>3279</v>
      </c>
      <c r="C667" s="211"/>
      <c r="D667" s="209">
        <f>VLOOKUP(J667,Аркуш4!Y:Z,2,FALSE)</f>
        <v>1</v>
      </c>
      <c r="E667" s="210">
        <f t="shared" si="0"/>
        <v>0</v>
      </c>
      <c r="F667" s="211"/>
      <c r="G667" s="211"/>
      <c r="H667" s="211" t="s">
        <v>2546</v>
      </c>
      <c r="I667" s="211" t="s">
        <v>2836</v>
      </c>
      <c r="J667" s="213">
        <v>174481</v>
      </c>
      <c r="K667" s="213">
        <v>37</v>
      </c>
      <c r="L667" s="353">
        <v>1154</v>
      </c>
      <c r="M667" s="211" t="s">
        <v>1442</v>
      </c>
      <c r="N667" s="211"/>
      <c r="O667" s="211" t="s">
        <v>3433</v>
      </c>
      <c r="P667" s="211" t="s">
        <v>2587</v>
      </c>
      <c r="Q667" s="354">
        <f t="shared" si="1"/>
        <v>0</v>
      </c>
      <c r="R667" s="212">
        <f t="shared" si="2"/>
        <v>0</v>
      </c>
      <c r="S667" s="211"/>
      <c r="T667" s="211"/>
      <c r="U667" s="355"/>
      <c r="V667" s="211">
        <v>0</v>
      </c>
      <c r="W667" s="356"/>
      <c r="X667" s="214" t="s">
        <v>3564</v>
      </c>
      <c r="Y667" s="214" t="s">
        <v>3564</v>
      </c>
      <c r="Z667" s="214"/>
      <c r="AA667" s="215">
        <f>IFERROR(VLOOKUP(J667,Аркуш4!H:M,6,FALSE),0)</f>
        <v>0</v>
      </c>
      <c r="AB667" s="215" t="str">
        <f t="shared" si="37"/>
        <v/>
      </c>
      <c r="AC667" s="215"/>
      <c r="AD667" s="214"/>
      <c r="AE667" s="210">
        <f t="shared" si="4"/>
        <v>0</v>
      </c>
      <c r="AF667" s="324"/>
      <c r="AG667" s="325"/>
      <c r="AH667" s="304" t="e">
        <v>#DIV/0!</v>
      </c>
      <c r="AI667" s="348"/>
      <c r="AJ667" s="306">
        <f t="shared" si="7"/>
        <v>0</v>
      </c>
      <c r="AK667" s="215">
        <f>IFERROR(VLOOKUP(J667,Аркуш4!O:Q,2,FALSE),0)</f>
        <v>0</v>
      </c>
      <c r="AL667" s="215">
        <f>IFERROR(VLOOKUP(J667,Аркуш4!O:Q,3,FALSE),0)</f>
        <v>0</v>
      </c>
      <c r="AM667" s="349"/>
      <c r="AN667" s="349"/>
      <c r="AO667" s="350"/>
      <c r="AP667" s="351"/>
      <c r="AQ667" s="352"/>
      <c r="AR667" s="215">
        <f>IFERROR(VLOOKUP(J667,Аркуш4!H:M,3,FALSE),0)</f>
        <v>0</v>
      </c>
      <c r="AS667" s="215">
        <f>IFERROR(VLOOKUP(J667,Аркуш4!H:M,4,FALSE),0)</f>
        <v>0</v>
      </c>
      <c r="AT667" s="215">
        <f>IFERROR(VLOOKUP(J667,Аркуш4!H:M,5,FALSE),0)</f>
        <v>0</v>
      </c>
      <c r="AU667" s="215">
        <f t="shared" si="33"/>
        <v>0</v>
      </c>
      <c r="AV667" s="357">
        <f t="shared" si="9"/>
        <v>0</v>
      </c>
    </row>
    <row r="668" spans="1:48" ht="46.5" customHeight="1" outlineLevel="1" x14ac:dyDescent="0.2">
      <c r="A668" s="207"/>
      <c r="B668" s="208" t="s">
        <v>3280</v>
      </c>
      <c r="C668" s="211"/>
      <c r="D668" s="209">
        <f>VLOOKUP(J668,Аркуш4!Y:Z,2,FALSE)</f>
        <v>38</v>
      </c>
      <c r="E668" s="210">
        <f t="shared" si="0"/>
        <v>2.7352780000000001</v>
      </c>
      <c r="F668" s="211"/>
      <c r="G668" s="211"/>
      <c r="H668" s="211" t="s">
        <v>2538</v>
      </c>
      <c r="I668" s="211" t="s">
        <v>3281</v>
      </c>
      <c r="J668" s="213">
        <v>174113</v>
      </c>
      <c r="K668" s="213">
        <v>66</v>
      </c>
      <c r="L668" s="353">
        <v>1189</v>
      </c>
      <c r="M668" s="213">
        <v>28006</v>
      </c>
      <c r="N668" s="211"/>
      <c r="O668" s="211" t="s">
        <v>3433</v>
      </c>
      <c r="P668" s="211"/>
      <c r="Q668" s="354">
        <f t="shared" si="1"/>
        <v>0</v>
      </c>
      <c r="R668" s="212">
        <f t="shared" si="2"/>
        <v>0</v>
      </c>
      <c r="S668" s="211"/>
      <c r="T668" s="211"/>
      <c r="U668" s="355"/>
      <c r="V668" s="211">
        <v>0</v>
      </c>
      <c r="W668" s="356"/>
      <c r="X668" s="214" t="s">
        <v>3564</v>
      </c>
      <c r="Y668" s="214" t="s">
        <v>3564</v>
      </c>
      <c r="Z668" s="214"/>
      <c r="AA668" s="215">
        <f>IFERROR(VLOOKUP(J668,Аркуш4!H:M,6,FALSE),0)</f>
        <v>36</v>
      </c>
      <c r="AB668" s="215" t="str">
        <f t="shared" si="37"/>
        <v/>
      </c>
      <c r="AC668" s="215">
        <v>7.1981000000000003E-2</v>
      </c>
      <c r="AD668" s="214"/>
      <c r="AE668" s="210">
        <f t="shared" si="4"/>
        <v>2.7352780000000001</v>
      </c>
      <c r="AF668" s="324"/>
      <c r="AG668" s="325"/>
      <c r="AH668" s="304" t="e">
        <v>#DIV/0!</v>
      </c>
      <c r="AI668" s="348"/>
      <c r="AJ668" s="306">
        <f t="shared" si="7"/>
        <v>0</v>
      </c>
      <c r="AK668" s="215">
        <f>IFERROR(VLOOKUP(J668,Аркуш4!O:Q,2,FALSE),0)</f>
        <v>0</v>
      </c>
      <c r="AL668" s="215">
        <f>IFERROR(VLOOKUP(J668,Аркуш4!O:Q,3,FALSE),0)</f>
        <v>0</v>
      </c>
      <c r="AM668" s="349"/>
      <c r="AN668" s="349"/>
      <c r="AO668" s="350"/>
      <c r="AP668" s="351"/>
      <c r="AQ668" s="352"/>
      <c r="AR668" s="215">
        <f>IFERROR(VLOOKUP(J668,Аркуш4!H:M,3,FALSE),0)</f>
        <v>1</v>
      </c>
      <c r="AS668" s="215">
        <f>IFERROR(VLOOKUP(J668,Аркуш4!H:M,4,FALSE),0)</f>
        <v>2</v>
      </c>
      <c r="AT668" s="215">
        <f>IFERROR(VLOOKUP(J668,Аркуш4!H:M,5,FALSE),0)</f>
        <v>2</v>
      </c>
      <c r="AU668" s="215">
        <f t="shared" si="33"/>
        <v>0.35990500000000003</v>
      </c>
      <c r="AV668" s="357">
        <f t="shared" si="9"/>
        <v>2.591316</v>
      </c>
    </row>
    <row r="669" spans="1:48" ht="46.5" customHeight="1" outlineLevel="1" x14ac:dyDescent="0.2">
      <c r="A669" s="207"/>
      <c r="B669" s="208" t="s">
        <v>3282</v>
      </c>
      <c r="C669" s="211"/>
      <c r="D669" s="209">
        <f>VLOOKUP(J669,Аркуш4!Y:Z,2,FALSE)</f>
        <v>4</v>
      </c>
      <c r="E669" s="210">
        <f t="shared" si="0"/>
        <v>0</v>
      </c>
      <c r="F669" s="211"/>
      <c r="G669" s="211"/>
      <c r="H669" s="211" t="s">
        <v>2546</v>
      </c>
      <c r="I669" s="211"/>
      <c r="J669" s="213">
        <v>174109</v>
      </c>
      <c r="K669" s="213">
        <v>19</v>
      </c>
      <c r="L669" s="353">
        <v>2754</v>
      </c>
      <c r="M669" s="213">
        <v>26722</v>
      </c>
      <c r="N669" s="211"/>
      <c r="O669" s="211" t="s">
        <v>3433</v>
      </c>
      <c r="P669" s="211"/>
      <c r="Q669" s="354">
        <f t="shared" si="1"/>
        <v>0</v>
      </c>
      <c r="R669" s="212">
        <f t="shared" si="2"/>
        <v>0</v>
      </c>
      <c r="S669" s="211"/>
      <c r="T669" s="211"/>
      <c r="U669" s="355"/>
      <c r="V669" s="211">
        <v>0</v>
      </c>
      <c r="W669" s="356"/>
      <c r="X669" s="214" t="s">
        <v>3564</v>
      </c>
      <c r="Y669" s="214" t="s">
        <v>3564</v>
      </c>
      <c r="Z669" s="214"/>
      <c r="AA669" s="215">
        <f>IFERROR(VLOOKUP(J669,Аркуш4!H:M,6,FALSE),0)</f>
        <v>0</v>
      </c>
      <c r="AB669" s="215" t="str">
        <f t="shared" si="37"/>
        <v/>
      </c>
      <c r="AC669" s="215"/>
      <c r="AD669" s="214"/>
      <c r="AE669" s="210">
        <f t="shared" si="4"/>
        <v>0</v>
      </c>
      <c r="AF669" s="324"/>
      <c r="AG669" s="325"/>
      <c r="AH669" s="304" t="e">
        <v>#DIV/0!</v>
      </c>
      <c r="AI669" s="348"/>
      <c r="AJ669" s="306">
        <f t="shared" si="7"/>
        <v>0</v>
      </c>
      <c r="AK669" s="215">
        <f>IFERROR(VLOOKUP(J669,Аркуш4!O:Q,2,FALSE),0)</f>
        <v>0</v>
      </c>
      <c r="AL669" s="215">
        <f>IFERROR(VLOOKUP(J669,Аркуш4!O:Q,3,FALSE),0)</f>
        <v>0</v>
      </c>
      <c r="AM669" s="349"/>
      <c r="AN669" s="349"/>
      <c r="AO669" s="350"/>
      <c r="AP669" s="351"/>
      <c r="AQ669" s="352"/>
      <c r="AR669" s="215">
        <f>IFERROR(VLOOKUP(J669,Аркуш4!H:M,3,FALSE),0)</f>
        <v>0</v>
      </c>
      <c r="AS669" s="215">
        <f>IFERROR(VLOOKUP(J669,Аркуш4!H:M,4,FALSE),0)</f>
        <v>0</v>
      </c>
      <c r="AT669" s="215">
        <f>IFERROR(VLOOKUP(J669,Аркуш4!H:M,5,FALSE),0)</f>
        <v>0</v>
      </c>
      <c r="AU669" s="215">
        <f t="shared" si="33"/>
        <v>0</v>
      </c>
      <c r="AV669" s="357">
        <f t="shared" si="9"/>
        <v>0</v>
      </c>
    </row>
    <row r="670" spans="1:48" ht="46.5" customHeight="1" outlineLevel="1" x14ac:dyDescent="0.2">
      <c r="A670" s="207"/>
      <c r="B670" s="208" t="s">
        <v>3283</v>
      </c>
      <c r="C670" s="211"/>
      <c r="D670" s="209">
        <f>VLOOKUP(J670,Аркуш4!Y:Z,2,FALSE)</f>
        <v>1</v>
      </c>
      <c r="E670" s="210">
        <f t="shared" si="0"/>
        <v>0</v>
      </c>
      <c r="F670" s="211"/>
      <c r="G670" s="211"/>
      <c r="H670" s="211" t="s">
        <v>2546</v>
      </c>
      <c r="I670" s="211" t="s">
        <v>3284</v>
      </c>
      <c r="J670" s="213">
        <v>174445</v>
      </c>
      <c r="K670" s="213">
        <v>19</v>
      </c>
      <c r="L670" s="213">
        <v>725</v>
      </c>
      <c r="M670" s="211" t="s">
        <v>1434</v>
      </c>
      <c r="N670" s="211"/>
      <c r="O670" s="211" t="s">
        <v>3563</v>
      </c>
      <c r="P670" s="211" t="s">
        <v>2587</v>
      </c>
      <c r="Q670" s="354">
        <f t="shared" si="1"/>
        <v>0</v>
      </c>
      <c r="R670" s="212">
        <f t="shared" si="2"/>
        <v>0</v>
      </c>
      <c r="S670" s="211"/>
      <c r="T670" s="211"/>
      <c r="U670" s="355"/>
      <c r="V670" s="211">
        <v>0</v>
      </c>
      <c r="W670" s="356"/>
      <c r="X670" s="214" t="s">
        <v>3564</v>
      </c>
      <c r="Y670" s="214" t="s">
        <v>3564</v>
      </c>
      <c r="Z670" s="214"/>
      <c r="AA670" s="215">
        <f>IFERROR(VLOOKUP(J670,Аркуш4!H:M,6,FALSE),0)</f>
        <v>0</v>
      </c>
      <c r="AB670" s="215" t="str">
        <f t="shared" si="37"/>
        <v/>
      </c>
      <c r="AC670" s="215"/>
      <c r="AD670" s="214"/>
      <c r="AE670" s="210">
        <f t="shared" si="4"/>
        <v>0</v>
      </c>
      <c r="AF670" s="324"/>
      <c r="AG670" s="325"/>
      <c r="AH670" s="304" t="e">
        <v>#DIV/0!</v>
      </c>
      <c r="AI670" s="348"/>
      <c r="AJ670" s="306">
        <f t="shared" si="7"/>
        <v>0</v>
      </c>
      <c r="AK670" s="215">
        <f>IFERROR(VLOOKUP(J670,Аркуш4!O:Q,2,FALSE),0)</f>
        <v>0</v>
      </c>
      <c r="AL670" s="215">
        <f>IFERROR(VLOOKUP(J670,Аркуш4!O:Q,3,FALSE),0)</f>
        <v>0</v>
      </c>
      <c r="AM670" s="349"/>
      <c r="AN670" s="349"/>
      <c r="AO670" s="350"/>
      <c r="AP670" s="351"/>
      <c r="AQ670" s="352"/>
      <c r="AR670" s="215">
        <f>IFERROR(VLOOKUP(J670,Аркуш4!H:M,3,FALSE),0)</f>
        <v>0</v>
      </c>
      <c r="AS670" s="215">
        <f>IFERROR(VLOOKUP(J670,Аркуш4!H:M,4,FALSE),0)</f>
        <v>0</v>
      </c>
      <c r="AT670" s="215">
        <f>IFERROR(VLOOKUP(J670,Аркуш4!H:M,5,FALSE),0)</f>
        <v>0</v>
      </c>
      <c r="AU670" s="215">
        <f t="shared" si="33"/>
        <v>0</v>
      </c>
      <c r="AV670" s="357">
        <f t="shared" si="9"/>
        <v>0</v>
      </c>
    </row>
    <row r="671" spans="1:48" ht="46.5" customHeight="1" outlineLevel="1" x14ac:dyDescent="0.2">
      <c r="A671" s="207"/>
      <c r="B671" s="208" t="s">
        <v>3285</v>
      </c>
      <c r="C671" s="211"/>
      <c r="D671" s="209">
        <f>VLOOKUP(J671,Аркуш4!Y:Z,2,FALSE)</f>
        <v>3</v>
      </c>
      <c r="E671" s="210">
        <f t="shared" si="0"/>
        <v>3.465E-2</v>
      </c>
      <c r="F671" s="211"/>
      <c r="G671" s="211" t="s">
        <v>3885</v>
      </c>
      <c r="H671" s="211" t="s">
        <v>2546</v>
      </c>
      <c r="I671" s="211" t="s">
        <v>3286</v>
      </c>
      <c r="J671" s="213">
        <v>174313</v>
      </c>
      <c r="K671" s="213">
        <v>22</v>
      </c>
      <c r="L671" s="213">
        <v>174</v>
      </c>
      <c r="M671" s="216">
        <v>75114</v>
      </c>
      <c r="N671" s="211"/>
      <c r="O671" s="211" t="s">
        <v>3433</v>
      </c>
      <c r="P671" s="211"/>
      <c r="Q671" s="354">
        <f t="shared" si="1"/>
        <v>0</v>
      </c>
      <c r="R671" s="212">
        <f t="shared" si="2"/>
        <v>0</v>
      </c>
      <c r="S671" s="211"/>
      <c r="T671" s="211"/>
      <c r="U671" s="355"/>
      <c r="V671" s="211">
        <v>0</v>
      </c>
      <c r="W671" s="356"/>
      <c r="X671" s="214" t="s">
        <v>3564</v>
      </c>
      <c r="Y671" s="214" t="s">
        <v>3564</v>
      </c>
      <c r="Z671" s="214"/>
      <c r="AA671" s="215">
        <f>IFERROR(VLOOKUP(J671,Аркуш4!H:M,6,FALSE),0)</f>
        <v>1</v>
      </c>
      <c r="AB671" s="215" t="str">
        <f t="shared" si="37"/>
        <v/>
      </c>
      <c r="AC671" s="215">
        <v>1.155E-2</v>
      </c>
      <c r="AD671" s="214"/>
      <c r="AE671" s="210">
        <f t="shared" si="4"/>
        <v>3.465E-2</v>
      </c>
      <c r="AF671" s="324"/>
      <c r="AG671" s="325"/>
      <c r="AH671" s="304" t="e">
        <v>#DIV/0!</v>
      </c>
      <c r="AI671" s="348"/>
      <c r="AJ671" s="306">
        <f t="shared" si="7"/>
        <v>0</v>
      </c>
      <c r="AK671" s="215">
        <f>IFERROR(VLOOKUP(J671,Аркуш4!O:Q,2,FALSE),0)</f>
        <v>0</v>
      </c>
      <c r="AL671" s="215">
        <f>IFERROR(VLOOKUP(J671,Аркуш4!O:Q,3,FALSE),0)</f>
        <v>0</v>
      </c>
      <c r="AM671" s="349"/>
      <c r="AN671" s="349"/>
      <c r="AO671" s="350"/>
      <c r="AP671" s="351"/>
      <c r="AQ671" s="352"/>
      <c r="AR671" s="215">
        <f>IFERROR(VLOOKUP(J671,Аркуш4!H:M,3,FALSE),0)</f>
        <v>0</v>
      </c>
      <c r="AS671" s="215">
        <f>IFERROR(VLOOKUP(J671,Аркуш4!H:M,4,FALSE),0)</f>
        <v>0</v>
      </c>
      <c r="AT671" s="215">
        <f>IFERROR(VLOOKUP(J671,Аркуш4!H:M,5,FALSE),0)</f>
        <v>0</v>
      </c>
      <c r="AU671" s="215">
        <f t="shared" si="33"/>
        <v>0</v>
      </c>
      <c r="AV671" s="357">
        <f t="shared" si="9"/>
        <v>1.155E-2</v>
      </c>
    </row>
    <row r="672" spans="1:48" ht="46.5" customHeight="1" outlineLevel="1" x14ac:dyDescent="0.2">
      <c r="A672" s="207"/>
      <c r="B672" s="208" t="s">
        <v>3287</v>
      </c>
      <c r="C672" s="211"/>
      <c r="D672" s="209">
        <f>VLOOKUP(J672,Аркуш4!Y:Z,2,FALSE)</f>
        <v>2</v>
      </c>
      <c r="E672" s="210">
        <f t="shared" si="0"/>
        <v>0</v>
      </c>
      <c r="F672" s="211"/>
      <c r="G672" s="211"/>
      <c r="H672" s="211" t="s">
        <v>2546</v>
      </c>
      <c r="I672" s="211" t="s">
        <v>2836</v>
      </c>
      <c r="J672" s="213">
        <v>174314</v>
      </c>
      <c r="K672" s="213">
        <v>19</v>
      </c>
      <c r="L672" s="213">
        <v>85</v>
      </c>
      <c r="M672" s="216">
        <v>75111</v>
      </c>
      <c r="N672" s="211"/>
      <c r="O672" s="211" t="s">
        <v>3433</v>
      </c>
      <c r="P672" s="211"/>
      <c r="Q672" s="354">
        <f t="shared" si="1"/>
        <v>0</v>
      </c>
      <c r="R672" s="212">
        <f t="shared" si="2"/>
        <v>0</v>
      </c>
      <c r="S672" s="211"/>
      <c r="T672" s="211"/>
      <c r="U672" s="355"/>
      <c r="V672" s="211">
        <v>0</v>
      </c>
      <c r="W672" s="356"/>
      <c r="X672" s="214" t="s">
        <v>3564</v>
      </c>
      <c r="Y672" s="214" t="s">
        <v>3564</v>
      </c>
      <c r="Z672" s="214"/>
      <c r="AA672" s="215">
        <f>IFERROR(VLOOKUP(J672,Аркуш4!H:M,6,FALSE),0)</f>
        <v>0</v>
      </c>
      <c r="AB672" s="215" t="str">
        <f t="shared" si="37"/>
        <v/>
      </c>
      <c r="AC672" s="215"/>
      <c r="AD672" s="214"/>
      <c r="AE672" s="210">
        <f t="shared" si="4"/>
        <v>0</v>
      </c>
      <c r="AF672" s="324"/>
      <c r="AG672" s="325"/>
      <c r="AH672" s="304" t="e">
        <v>#DIV/0!</v>
      </c>
      <c r="AI672" s="348"/>
      <c r="AJ672" s="306">
        <f t="shared" si="7"/>
        <v>0</v>
      </c>
      <c r="AK672" s="215">
        <f>IFERROR(VLOOKUP(J672,Аркуш4!O:Q,2,FALSE),0)</f>
        <v>0</v>
      </c>
      <c r="AL672" s="215">
        <f>IFERROR(VLOOKUP(J672,Аркуш4!O:Q,3,FALSE),0)</f>
        <v>0</v>
      </c>
      <c r="AM672" s="349"/>
      <c r="AN672" s="349"/>
      <c r="AO672" s="350"/>
      <c r="AP672" s="351"/>
      <c r="AQ672" s="352"/>
      <c r="AR672" s="215">
        <f>IFERROR(VLOOKUP(J672,Аркуш4!H:M,3,FALSE),0)</f>
        <v>0</v>
      </c>
      <c r="AS672" s="215">
        <f>IFERROR(VLOOKUP(J672,Аркуш4!H:M,4,FALSE),0)</f>
        <v>0</v>
      </c>
      <c r="AT672" s="215">
        <f>IFERROR(VLOOKUP(J672,Аркуш4!H:M,5,FALSE),0)</f>
        <v>0</v>
      </c>
      <c r="AU672" s="215">
        <f t="shared" si="33"/>
        <v>0</v>
      </c>
      <c r="AV672" s="357">
        <f t="shared" si="9"/>
        <v>0</v>
      </c>
    </row>
    <row r="673" spans="1:48" ht="46.5" customHeight="1" outlineLevel="1" x14ac:dyDescent="0.2">
      <c r="A673" s="207"/>
      <c r="B673" s="208" t="s">
        <v>3288</v>
      </c>
      <c r="C673" s="211"/>
      <c r="D673" s="209">
        <f>VLOOKUP(J673,Аркуш4!Y:Z,2,FALSE)</f>
        <v>6</v>
      </c>
      <c r="E673" s="210">
        <f t="shared" si="0"/>
        <v>0</v>
      </c>
      <c r="F673" s="211"/>
      <c r="G673" s="211"/>
      <c r="H673" s="211" t="s">
        <v>2546</v>
      </c>
      <c r="I673" s="211"/>
      <c r="J673" s="213">
        <v>174147</v>
      </c>
      <c r="K673" s="213">
        <v>53</v>
      </c>
      <c r="L673" s="213">
        <v>152</v>
      </c>
      <c r="M673" s="263">
        <v>58883</v>
      </c>
      <c r="N673" s="211"/>
      <c r="O673" s="211" t="s">
        <v>3433</v>
      </c>
      <c r="P673" s="211"/>
      <c r="Q673" s="354">
        <f t="shared" si="1"/>
        <v>0</v>
      </c>
      <c r="R673" s="212">
        <f t="shared" si="2"/>
        <v>0</v>
      </c>
      <c r="S673" s="211"/>
      <c r="T673" s="211"/>
      <c r="U673" s="355"/>
      <c r="V673" s="211">
        <v>0</v>
      </c>
      <c r="W673" s="356"/>
      <c r="X673" s="214" t="s">
        <v>3564</v>
      </c>
      <c r="Y673" s="214" t="s">
        <v>3564</v>
      </c>
      <c r="Z673" s="214"/>
      <c r="AA673" s="215">
        <f>IFERROR(VLOOKUP(J673,Аркуш4!H:M,6,FALSE),0)</f>
        <v>0</v>
      </c>
      <c r="AB673" s="215" t="str">
        <f t="shared" si="37"/>
        <v/>
      </c>
      <c r="AC673" s="215"/>
      <c r="AD673" s="214"/>
      <c r="AE673" s="210">
        <f t="shared" si="4"/>
        <v>0</v>
      </c>
      <c r="AF673" s="324"/>
      <c r="AG673" s="325"/>
      <c r="AH673" s="304" t="e">
        <v>#DIV/0!</v>
      </c>
      <c r="AI673" s="348"/>
      <c r="AJ673" s="306">
        <f t="shared" si="7"/>
        <v>0</v>
      </c>
      <c r="AK673" s="215">
        <f>IFERROR(VLOOKUP(J673,Аркуш4!O:Q,2,FALSE),0)</f>
        <v>0</v>
      </c>
      <c r="AL673" s="215">
        <f>IFERROR(VLOOKUP(J673,Аркуш4!O:Q,3,FALSE),0)</f>
        <v>0</v>
      </c>
      <c r="AM673" s="349"/>
      <c r="AN673" s="349"/>
      <c r="AO673" s="350"/>
      <c r="AP673" s="351"/>
      <c r="AQ673" s="352"/>
      <c r="AR673" s="215">
        <f>IFERROR(VLOOKUP(J673,Аркуш4!H:M,3,FALSE),0)</f>
        <v>0</v>
      </c>
      <c r="AS673" s="215">
        <f>IFERROR(VLOOKUP(J673,Аркуш4!H:M,4,FALSE),0)</f>
        <v>0</v>
      </c>
      <c r="AT673" s="215">
        <f>IFERROR(VLOOKUP(J673,Аркуш4!H:M,5,FALSE),0)</f>
        <v>0</v>
      </c>
      <c r="AU673" s="215">
        <f t="shared" si="33"/>
        <v>0</v>
      </c>
      <c r="AV673" s="357">
        <f t="shared" si="9"/>
        <v>0</v>
      </c>
    </row>
    <row r="674" spans="1:48" ht="46.5" customHeight="1" outlineLevel="1" x14ac:dyDescent="0.2">
      <c r="A674" s="207"/>
      <c r="B674" s="208" t="s">
        <v>3289</v>
      </c>
      <c r="C674" s="211"/>
      <c r="D674" s="209">
        <f>VLOOKUP(J674,Аркуш4!Y:Z,2,FALSE)</f>
        <v>1</v>
      </c>
      <c r="E674" s="210">
        <f t="shared" si="0"/>
        <v>0</v>
      </c>
      <c r="F674" s="211"/>
      <c r="G674" s="211"/>
      <c r="H674" s="211" t="s">
        <v>2538</v>
      </c>
      <c r="I674" s="211"/>
      <c r="J674" s="213">
        <v>174148</v>
      </c>
      <c r="K674" s="213">
        <v>45</v>
      </c>
      <c r="L674" s="213">
        <v>120</v>
      </c>
      <c r="M674" s="262">
        <v>58889</v>
      </c>
      <c r="N674" s="211"/>
      <c r="O674" s="211" t="s">
        <v>3563</v>
      </c>
      <c r="P674" s="211"/>
      <c r="Q674" s="354">
        <f t="shared" si="1"/>
        <v>0</v>
      </c>
      <c r="R674" s="212">
        <f t="shared" si="2"/>
        <v>0</v>
      </c>
      <c r="S674" s="211"/>
      <c r="T674" s="211"/>
      <c r="U674" s="355"/>
      <c r="V674" s="211">
        <v>0</v>
      </c>
      <c r="W674" s="356"/>
      <c r="X674" s="214" t="s">
        <v>3564</v>
      </c>
      <c r="Y674" s="214" t="s">
        <v>3564</v>
      </c>
      <c r="Z674" s="214"/>
      <c r="AA674" s="215">
        <f>IFERROR(VLOOKUP(J674,Аркуш4!H:M,6,FALSE),0)</f>
        <v>1</v>
      </c>
      <c r="AB674" s="215" t="str">
        <f t="shared" si="37"/>
        <v/>
      </c>
      <c r="AC674" s="215"/>
      <c r="AD674" s="214"/>
      <c r="AE674" s="210">
        <f t="shared" si="4"/>
        <v>0</v>
      </c>
      <c r="AF674" s="324"/>
      <c r="AG674" s="325"/>
      <c r="AH674" s="304" t="e">
        <v>#DIV/0!</v>
      </c>
      <c r="AI674" s="348"/>
      <c r="AJ674" s="306">
        <f t="shared" si="7"/>
        <v>0</v>
      </c>
      <c r="AK674" s="215">
        <f>IFERROR(VLOOKUP(J674,Аркуш4!O:Q,2,FALSE),0)</f>
        <v>0</v>
      </c>
      <c r="AL674" s="215">
        <f>IFERROR(VLOOKUP(J674,Аркуш4!O:Q,3,FALSE),0)</f>
        <v>0</v>
      </c>
      <c r="AM674" s="349"/>
      <c r="AN674" s="349"/>
      <c r="AO674" s="350"/>
      <c r="AP674" s="351"/>
      <c r="AQ674" s="352"/>
      <c r="AR674" s="215">
        <f>IFERROR(VLOOKUP(J674,Аркуш4!H:M,3,FALSE),0)</f>
        <v>0</v>
      </c>
      <c r="AS674" s="215">
        <f>IFERROR(VLOOKUP(J674,Аркуш4!H:M,4,FALSE),0)</f>
        <v>0</v>
      </c>
      <c r="AT674" s="215">
        <f>IFERROR(VLOOKUP(J674,Аркуш4!H:M,5,FALSE),0)</f>
        <v>1</v>
      </c>
      <c r="AU674" s="215">
        <f t="shared" si="33"/>
        <v>0</v>
      </c>
      <c r="AV674" s="357">
        <f t="shared" si="9"/>
        <v>0</v>
      </c>
    </row>
    <row r="675" spans="1:48" ht="46.5" customHeight="1" outlineLevel="1" x14ac:dyDescent="0.2">
      <c r="A675" s="207"/>
      <c r="B675" s="208" t="s">
        <v>3290</v>
      </c>
      <c r="C675" s="211"/>
      <c r="D675" s="209">
        <f>VLOOKUP(J675,Аркуш4!Y:Z,2,FALSE)</f>
        <v>1</v>
      </c>
      <c r="E675" s="210">
        <f t="shared" si="0"/>
        <v>2.2799999999999999E-3</v>
      </c>
      <c r="F675" s="211"/>
      <c r="G675" s="211"/>
      <c r="H675" s="211" t="s">
        <v>2538</v>
      </c>
      <c r="I675" s="211"/>
      <c r="J675" s="213">
        <v>174150</v>
      </c>
      <c r="K675" s="213">
        <v>35</v>
      </c>
      <c r="L675" s="213">
        <v>141</v>
      </c>
      <c r="M675" s="240">
        <v>58836</v>
      </c>
      <c r="N675" s="211"/>
      <c r="O675" s="211" t="s">
        <v>3563</v>
      </c>
      <c r="P675" s="211"/>
      <c r="Q675" s="354">
        <f t="shared" si="1"/>
        <v>0</v>
      </c>
      <c r="R675" s="212">
        <f t="shared" si="2"/>
        <v>0</v>
      </c>
      <c r="S675" s="211"/>
      <c r="T675" s="211"/>
      <c r="U675" s="355"/>
      <c r="V675" s="211">
        <v>0</v>
      </c>
      <c r="W675" s="356"/>
      <c r="X675" s="214" t="s">
        <v>3564</v>
      </c>
      <c r="Y675" s="214" t="s">
        <v>3564</v>
      </c>
      <c r="Z675" s="214"/>
      <c r="AA675" s="215">
        <f>IFERROR(VLOOKUP(J675,Аркуш4!H:M,6,FALSE),0)</f>
        <v>12</v>
      </c>
      <c r="AB675" s="215" t="str">
        <f t="shared" si="37"/>
        <v/>
      </c>
      <c r="AC675" s="215">
        <v>2.2799999999999999E-3</v>
      </c>
      <c r="AD675" s="214"/>
      <c r="AE675" s="210">
        <f t="shared" si="4"/>
        <v>2.2799999999999999E-3</v>
      </c>
      <c r="AF675" s="324"/>
      <c r="AG675" s="325"/>
      <c r="AH675" s="304" t="e">
        <v>#DIV/0!</v>
      </c>
      <c r="AI675" s="348"/>
      <c r="AJ675" s="306">
        <f t="shared" si="7"/>
        <v>0</v>
      </c>
      <c r="AK675" s="215">
        <f>IFERROR(VLOOKUP(J675,Аркуш4!O:Q,2,FALSE),0)</f>
        <v>0</v>
      </c>
      <c r="AL675" s="215">
        <f>IFERROR(VLOOKUP(J675,Аркуш4!O:Q,3,FALSE),0)</f>
        <v>0</v>
      </c>
      <c r="AM675" s="349"/>
      <c r="AN675" s="349"/>
      <c r="AO675" s="350"/>
      <c r="AP675" s="351"/>
      <c r="AQ675" s="352"/>
      <c r="AR675" s="215">
        <f>IFERROR(VLOOKUP(J675,Аркуш4!H:M,3,FALSE),0)</f>
        <v>2</v>
      </c>
      <c r="AS675" s="215">
        <f>IFERROR(VLOOKUP(J675,Аркуш4!H:M,4,FALSE),0)</f>
        <v>1</v>
      </c>
      <c r="AT675" s="215">
        <f>IFERROR(VLOOKUP(J675,Аркуш4!H:M,5,FALSE),0)</f>
        <v>3</v>
      </c>
      <c r="AU675" s="215">
        <f t="shared" si="33"/>
        <v>1.3679999999999999E-2</v>
      </c>
      <c r="AV675" s="357">
        <f t="shared" si="9"/>
        <v>2.7359999999999999E-2</v>
      </c>
    </row>
    <row r="676" spans="1:48" ht="46.5" customHeight="1" outlineLevel="1" x14ac:dyDescent="0.2">
      <c r="A676" s="207"/>
      <c r="B676" s="208" t="s">
        <v>3291</v>
      </c>
      <c r="C676" s="211"/>
      <c r="D676" s="209">
        <f>VLOOKUP(J676,Аркуш4!Y:Z,2,FALSE)</f>
        <v>4</v>
      </c>
      <c r="E676" s="210">
        <f t="shared" si="0"/>
        <v>0</v>
      </c>
      <c r="F676" s="211"/>
      <c r="G676" s="211"/>
      <c r="H676" s="211" t="s">
        <v>2546</v>
      </c>
      <c r="I676" s="211" t="s">
        <v>3292</v>
      </c>
      <c r="J676" s="213">
        <v>174151</v>
      </c>
      <c r="K676" s="213">
        <v>17</v>
      </c>
      <c r="L676" s="213">
        <v>154</v>
      </c>
      <c r="M676" s="229">
        <v>56841</v>
      </c>
      <c r="N676" s="211"/>
      <c r="O676" s="211" t="s">
        <v>3433</v>
      </c>
      <c r="P676" s="211"/>
      <c r="Q676" s="354">
        <f t="shared" si="1"/>
        <v>0</v>
      </c>
      <c r="R676" s="212">
        <f t="shared" si="2"/>
        <v>0</v>
      </c>
      <c r="S676" s="211"/>
      <c r="T676" s="211"/>
      <c r="U676" s="355"/>
      <c r="V676" s="211">
        <v>0</v>
      </c>
      <c r="W676" s="356"/>
      <c r="X676" s="214" t="s">
        <v>3564</v>
      </c>
      <c r="Y676" s="214" t="s">
        <v>3564</v>
      </c>
      <c r="Z676" s="214"/>
      <c r="AA676" s="215">
        <f>IFERROR(VLOOKUP(J676,Аркуш4!H:M,6,FALSE),0)</f>
        <v>0</v>
      </c>
      <c r="AB676" s="215" t="str">
        <f t="shared" si="37"/>
        <v/>
      </c>
      <c r="AC676" s="215"/>
      <c r="AD676" s="214"/>
      <c r="AE676" s="210">
        <f t="shared" si="4"/>
        <v>0</v>
      </c>
      <c r="AF676" s="324"/>
      <c r="AG676" s="325"/>
      <c r="AH676" s="304" t="e">
        <v>#DIV/0!</v>
      </c>
      <c r="AI676" s="348"/>
      <c r="AJ676" s="306">
        <f t="shared" si="7"/>
        <v>0</v>
      </c>
      <c r="AK676" s="215">
        <f>IFERROR(VLOOKUP(J676,Аркуш4!O:Q,2,FALSE),0)</f>
        <v>0</v>
      </c>
      <c r="AL676" s="215">
        <f>IFERROR(VLOOKUP(J676,Аркуш4!O:Q,3,FALSE),0)</f>
        <v>0</v>
      </c>
      <c r="AM676" s="349"/>
      <c r="AN676" s="349"/>
      <c r="AO676" s="350"/>
      <c r="AP676" s="351"/>
      <c r="AQ676" s="352"/>
      <c r="AR676" s="215">
        <f>IFERROR(VLOOKUP(J676,Аркуш4!H:M,3,FALSE),0)</f>
        <v>0</v>
      </c>
      <c r="AS676" s="215">
        <f>IFERROR(VLOOKUP(J676,Аркуш4!H:M,4,FALSE),0)</f>
        <v>0</v>
      </c>
      <c r="AT676" s="215">
        <f>IFERROR(VLOOKUP(J676,Аркуш4!H:M,5,FALSE),0)</f>
        <v>0</v>
      </c>
      <c r="AU676" s="215">
        <f t="shared" si="33"/>
        <v>0</v>
      </c>
      <c r="AV676" s="357">
        <f t="shared" si="9"/>
        <v>0</v>
      </c>
    </row>
    <row r="677" spans="1:48" ht="46.5" customHeight="1" outlineLevel="1" x14ac:dyDescent="0.2">
      <c r="A677" s="207"/>
      <c r="B677" s="208" t="s">
        <v>3293</v>
      </c>
      <c r="C677" s="211"/>
      <c r="D677" s="209">
        <f>VLOOKUP(J677,Аркуш4!Y:Z,2,FALSE)</f>
        <v>125</v>
      </c>
      <c r="E677" s="210">
        <f t="shared" si="0"/>
        <v>0.30399999999999999</v>
      </c>
      <c r="F677" s="211"/>
      <c r="G677" s="211"/>
      <c r="H677" s="211" t="s">
        <v>2546</v>
      </c>
      <c r="I677" s="211" t="s">
        <v>3294</v>
      </c>
      <c r="J677" s="213">
        <v>174167</v>
      </c>
      <c r="K677" s="213">
        <v>101</v>
      </c>
      <c r="L677" s="213">
        <v>38</v>
      </c>
      <c r="M677" s="213">
        <v>1946</v>
      </c>
      <c r="N677" s="211"/>
      <c r="O677" s="211" t="s">
        <v>3433</v>
      </c>
      <c r="P677" s="211"/>
      <c r="Q677" s="354">
        <f t="shared" si="1"/>
        <v>0</v>
      </c>
      <c r="R677" s="212">
        <f t="shared" si="2"/>
        <v>0</v>
      </c>
      <c r="S677" s="211"/>
      <c r="T677" s="211"/>
      <c r="U677" s="355"/>
      <c r="V677" s="211">
        <v>0</v>
      </c>
      <c r="W677" s="356"/>
      <c r="X677" s="214" t="s">
        <v>3564</v>
      </c>
      <c r="Y677" s="214" t="s">
        <v>3564</v>
      </c>
      <c r="Z677" s="214"/>
      <c r="AA677" s="215">
        <f>IFERROR(VLOOKUP(J677,Аркуш4!H:M,6,FALSE),0)</f>
        <v>21</v>
      </c>
      <c r="AB677" s="215" t="str">
        <f t="shared" si="37"/>
        <v/>
      </c>
      <c r="AC677" s="215">
        <v>2.4320000000000001E-3</v>
      </c>
      <c r="AD677" s="214"/>
      <c r="AE677" s="210">
        <f t="shared" si="4"/>
        <v>0.30399999999999999</v>
      </c>
      <c r="AF677" s="324"/>
      <c r="AG677" s="325"/>
      <c r="AH677" s="304" t="e">
        <v>#DIV/0!</v>
      </c>
      <c r="AI677" s="348"/>
      <c r="AJ677" s="306">
        <f t="shared" si="7"/>
        <v>0</v>
      </c>
      <c r="AK677" s="215">
        <f>IFERROR(VLOOKUP(J677,Аркуш4!O:Q,2,FALSE),0)</f>
        <v>0</v>
      </c>
      <c r="AL677" s="215">
        <f>IFERROR(VLOOKUP(J677,Аркуш4!O:Q,3,FALSE),0)</f>
        <v>0</v>
      </c>
      <c r="AM677" s="349"/>
      <c r="AN677" s="349"/>
      <c r="AO677" s="350"/>
      <c r="AP677" s="351"/>
      <c r="AQ677" s="352"/>
      <c r="AR677" s="215">
        <f>IFERROR(VLOOKUP(J677,Аркуш4!H:M,3,FALSE),0)</f>
        <v>0</v>
      </c>
      <c r="AS677" s="215">
        <f>IFERROR(VLOOKUP(J677,Аркуш4!H:M,4,FALSE),0)</f>
        <v>1</v>
      </c>
      <c r="AT677" s="215">
        <f>IFERROR(VLOOKUP(J677,Аркуш4!H:M,5,FALSE),0)</f>
        <v>5</v>
      </c>
      <c r="AU677" s="215">
        <f t="shared" si="33"/>
        <v>1.4592000000000001E-2</v>
      </c>
      <c r="AV677" s="357">
        <f t="shared" si="9"/>
        <v>5.1072000000000006E-2</v>
      </c>
    </row>
    <row r="678" spans="1:48" ht="46.5" customHeight="1" outlineLevel="1" x14ac:dyDescent="0.2">
      <c r="A678" s="207"/>
      <c r="B678" s="208" t="s">
        <v>3295</v>
      </c>
      <c r="C678" s="211"/>
      <c r="D678" s="209">
        <f>VLOOKUP(J678,Аркуш4!Y:Z,2,FALSE)</f>
        <v>21</v>
      </c>
      <c r="E678" s="210">
        <f t="shared" si="0"/>
        <v>0</v>
      </c>
      <c r="F678" s="211"/>
      <c r="G678" s="211"/>
      <c r="H678" s="211" t="s">
        <v>2546</v>
      </c>
      <c r="I678" s="211"/>
      <c r="J678" s="213">
        <v>174170</v>
      </c>
      <c r="K678" s="213">
        <v>79</v>
      </c>
      <c r="L678" s="213">
        <v>70</v>
      </c>
      <c r="M678" s="238">
        <v>59720</v>
      </c>
      <c r="N678" s="211"/>
      <c r="O678" s="211" t="s">
        <v>3433</v>
      </c>
      <c r="P678" s="211"/>
      <c r="Q678" s="354">
        <f t="shared" si="1"/>
        <v>0</v>
      </c>
      <c r="R678" s="212">
        <f t="shared" si="2"/>
        <v>0</v>
      </c>
      <c r="S678" s="211"/>
      <c r="T678" s="211"/>
      <c r="U678" s="355"/>
      <c r="V678" s="211">
        <v>0</v>
      </c>
      <c r="W678" s="356"/>
      <c r="X678" s="214" t="s">
        <v>3564</v>
      </c>
      <c r="Y678" s="214" t="s">
        <v>3564</v>
      </c>
      <c r="Z678" s="214"/>
      <c r="AA678" s="215">
        <f>IFERROR(VLOOKUP(J678,Аркуш4!H:M,6,FALSE),0)</f>
        <v>0</v>
      </c>
      <c r="AB678" s="215" t="str">
        <f t="shared" si="37"/>
        <v/>
      </c>
      <c r="AC678" s="215"/>
      <c r="AD678" s="214"/>
      <c r="AE678" s="210">
        <f t="shared" si="4"/>
        <v>0</v>
      </c>
      <c r="AF678" s="324"/>
      <c r="AG678" s="325"/>
      <c r="AH678" s="304" t="e">
        <v>#DIV/0!</v>
      </c>
      <c r="AI678" s="348"/>
      <c r="AJ678" s="306">
        <f t="shared" si="7"/>
        <v>0</v>
      </c>
      <c r="AK678" s="215">
        <f>IFERROR(VLOOKUP(J678,Аркуш4!O:Q,2,FALSE),0)</f>
        <v>0</v>
      </c>
      <c r="AL678" s="215">
        <f>IFERROR(VLOOKUP(J678,Аркуш4!O:Q,3,FALSE),0)</f>
        <v>0</v>
      </c>
      <c r="AM678" s="349"/>
      <c r="AN678" s="349"/>
      <c r="AO678" s="350"/>
      <c r="AP678" s="351"/>
      <c r="AQ678" s="352"/>
      <c r="AR678" s="215">
        <f>IFERROR(VLOOKUP(J678,Аркуш4!H:M,3,FALSE),0)</f>
        <v>0</v>
      </c>
      <c r="AS678" s="215">
        <f>IFERROR(VLOOKUP(J678,Аркуш4!H:M,4,FALSE),0)</f>
        <v>0</v>
      </c>
      <c r="AT678" s="215">
        <f>IFERROR(VLOOKUP(J678,Аркуш4!H:M,5,FALSE),0)</f>
        <v>0</v>
      </c>
      <c r="AU678" s="215">
        <f t="shared" si="33"/>
        <v>0</v>
      </c>
      <c r="AV678" s="357">
        <f t="shared" si="9"/>
        <v>0</v>
      </c>
    </row>
    <row r="679" spans="1:48" ht="46.5" customHeight="1" outlineLevel="1" x14ac:dyDescent="0.2">
      <c r="A679" s="207"/>
      <c r="B679" s="208" t="s">
        <v>3296</v>
      </c>
      <c r="C679" s="211"/>
      <c r="D679" s="209">
        <f>VLOOKUP(J679,Аркуш4!Y:Z,2,FALSE)</f>
        <v>43</v>
      </c>
      <c r="E679" s="210">
        <f t="shared" si="0"/>
        <v>0.91564200000000007</v>
      </c>
      <c r="F679" s="211"/>
      <c r="G679" s="211" t="s">
        <v>3886</v>
      </c>
      <c r="H679" s="211" t="s">
        <v>2538</v>
      </c>
      <c r="I679" s="211" t="s">
        <v>3297</v>
      </c>
      <c r="J679" s="213">
        <v>174234</v>
      </c>
      <c r="K679" s="213">
        <v>24</v>
      </c>
      <c r="L679" s="213">
        <v>362</v>
      </c>
      <c r="M679" s="216">
        <v>52453</v>
      </c>
      <c r="N679" s="211"/>
      <c r="O679" s="211" t="s">
        <v>3433</v>
      </c>
      <c r="P679" s="211"/>
      <c r="Q679" s="354">
        <f t="shared" si="1"/>
        <v>0</v>
      </c>
      <c r="R679" s="212">
        <f t="shared" si="2"/>
        <v>0</v>
      </c>
      <c r="S679" s="211"/>
      <c r="T679" s="211"/>
      <c r="U679" s="355"/>
      <c r="V679" s="211">
        <v>0</v>
      </c>
      <c r="W679" s="356"/>
      <c r="X679" s="214" t="s">
        <v>3564</v>
      </c>
      <c r="Y679" s="214" t="s">
        <v>3564</v>
      </c>
      <c r="Z679" s="214"/>
      <c r="AA679" s="215">
        <f>IFERROR(VLOOKUP(J679,Аркуш4!H:M,6,FALSE),0)</f>
        <v>0</v>
      </c>
      <c r="AB679" s="215" t="str">
        <f t="shared" si="37"/>
        <v/>
      </c>
      <c r="AC679" s="215">
        <v>2.1294E-2</v>
      </c>
      <c r="AD679" s="214"/>
      <c r="AE679" s="210">
        <f t="shared" si="4"/>
        <v>0.91564200000000007</v>
      </c>
      <c r="AF679" s="324"/>
      <c r="AG679" s="325"/>
      <c r="AH679" s="304" t="e">
        <v>#DIV/0!</v>
      </c>
      <c r="AI679" s="348"/>
      <c r="AJ679" s="306">
        <f t="shared" si="7"/>
        <v>0</v>
      </c>
      <c r="AK679" s="215">
        <f>IFERROR(VLOOKUP(J679,Аркуш4!O:Q,2,FALSE),0)</f>
        <v>0</v>
      </c>
      <c r="AL679" s="215">
        <f>IFERROR(VLOOKUP(J679,Аркуш4!O:Q,3,FALSE),0)</f>
        <v>0</v>
      </c>
      <c r="AM679" s="349"/>
      <c r="AN679" s="349"/>
      <c r="AO679" s="350"/>
      <c r="AP679" s="351"/>
      <c r="AQ679" s="352"/>
      <c r="AR679" s="215">
        <f>IFERROR(VLOOKUP(J679,Аркуш4!H:M,3,FALSE),0)</f>
        <v>0</v>
      </c>
      <c r="AS679" s="215">
        <f>IFERROR(VLOOKUP(J679,Аркуш4!H:M,4,FALSE),0)</f>
        <v>0</v>
      </c>
      <c r="AT679" s="215">
        <f>IFERROR(VLOOKUP(J679,Аркуш4!H:M,5,FALSE),0)</f>
        <v>0</v>
      </c>
      <c r="AU679" s="215">
        <f t="shared" si="33"/>
        <v>0</v>
      </c>
      <c r="AV679" s="357">
        <f t="shared" si="9"/>
        <v>0</v>
      </c>
    </row>
    <row r="680" spans="1:48" ht="46.5" customHeight="1" outlineLevel="1" x14ac:dyDescent="0.2">
      <c r="A680" s="207"/>
      <c r="B680" s="208" t="s">
        <v>3298</v>
      </c>
      <c r="C680" s="211"/>
      <c r="D680" s="209">
        <f>VLOOKUP(J680,Аркуш4!Y:Z,2,FALSE)</f>
        <v>12</v>
      </c>
      <c r="E680" s="210">
        <f t="shared" si="0"/>
        <v>0</v>
      </c>
      <c r="F680" s="211" t="s">
        <v>2624</v>
      </c>
      <c r="G680" s="211" t="s">
        <v>3887</v>
      </c>
      <c r="H680" s="211" t="s">
        <v>2546</v>
      </c>
      <c r="I680" s="211" t="s">
        <v>3299</v>
      </c>
      <c r="J680" s="213">
        <v>174260</v>
      </c>
      <c r="K680" s="213">
        <v>24</v>
      </c>
      <c r="L680" s="213">
        <v>331</v>
      </c>
      <c r="M680" s="216">
        <v>58700</v>
      </c>
      <c r="N680" s="211"/>
      <c r="O680" s="211" t="s">
        <v>3433</v>
      </c>
      <c r="P680" s="211"/>
      <c r="Q680" s="354">
        <f t="shared" si="1"/>
        <v>0</v>
      </c>
      <c r="R680" s="212">
        <f t="shared" si="2"/>
        <v>0</v>
      </c>
      <c r="S680" s="211"/>
      <c r="T680" s="211"/>
      <c r="U680" s="355"/>
      <c r="V680" s="211">
        <v>0</v>
      </c>
      <c r="W680" s="356"/>
      <c r="X680" s="214" t="s">
        <v>3564</v>
      </c>
      <c r="Y680" s="214" t="s">
        <v>3564</v>
      </c>
      <c r="Z680" s="214"/>
      <c r="AA680" s="215">
        <f>IFERROR(VLOOKUP(J680,Аркуш4!H:M,6,FALSE),0)</f>
        <v>0</v>
      </c>
      <c r="AB680" s="215" t="str">
        <f t="shared" si="37"/>
        <v/>
      </c>
      <c r="AC680" s="215"/>
      <c r="AD680" s="214"/>
      <c r="AE680" s="210">
        <f t="shared" si="4"/>
        <v>0</v>
      </c>
      <c r="AF680" s="324"/>
      <c r="AG680" s="325"/>
      <c r="AH680" s="304" t="e">
        <v>#DIV/0!</v>
      </c>
      <c r="AI680" s="348"/>
      <c r="AJ680" s="306">
        <f t="shared" si="7"/>
        <v>0</v>
      </c>
      <c r="AK680" s="215">
        <f>IFERROR(VLOOKUP(J680,Аркуш4!O:Q,2,FALSE),0)</f>
        <v>0</v>
      </c>
      <c r="AL680" s="215">
        <f>IFERROR(VLOOKUP(J680,Аркуш4!O:Q,3,FALSE),0)</f>
        <v>0</v>
      </c>
      <c r="AM680" s="349"/>
      <c r="AN680" s="349"/>
      <c r="AO680" s="350"/>
      <c r="AP680" s="351"/>
      <c r="AQ680" s="352"/>
      <c r="AR680" s="215">
        <f>IFERROR(VLOOKUP(J680,Аркуш4!H:M,3,FALSE),0)</f>
        <v>0</v>
      </c>
      <c r="AS680" s="215">
        <f>IFERROR(VLOOKUP(J680,Аркуш4!H:M,4,FALSE),0)</f>
        <v>0</v>
      </c>
      <c r="AT680" s="215">
        <f>IFERROR(VLOOKUP(J680,Аркуш4!H:M,5,FALSE),0)</f>
        <v>0</v>
      </c>
      <c r="AU680" s="215">
        <f t="shared" si="33"/>
        <v>0</v>
      </c>
      <c r="AV680" s="357">
        <f t="shared" si="9"/>
        <v>0</v>
      </c>
    </row>
    <row r="681" spans="1:48" ht="46.5" customHeight="1" outlineLevel="1" x14ac:dyDescent="0.2">
      <c r="A681" s="207"/>
      <c r="B681" s="208" t="s">
        <v>3300</v>
      </c>
      <c r="C681" s="211"/>
      <c r="D681" s="209">
        <f>VLOOKUP(J681,Аркуш4!Y:Z,2,FALSE)</f>
        <v>1</v>
      </c>
      <c r="E681" s="210">
        <f t="shared" si="0"/>
        <v>0.18704999999999999</v>
      </c>
      <c r="F681" s="211"/>
      <c r="G681" s="211"/>
      <c r="H681" s="211" t="s">
        <v>2546</v>
      </c>
      <c r="I681" s="211" t="s">
        <v>2836</v>
      </c>
      <c r="J681" s="213">
        <v>174431</v>
      </c>
      <c r="K681" s="213">
        <v>21</v>
      </c>
      <c r="L681" s="353">
        <v>2091</v>
      </c>
      <c r="M681" s="211" t="s">
        <v>3301</v>
      </c>
      <c r="N681" s="211"/>
      <c r="O681" s="211" t="s">
        <v>3563</v>
      </c>
      <c r="P681" s="211"/>
      <c r="Q681" s="354">
        <f t="shared" si="1"/>
        <v>0</v>
      </c>
      <c r="R681" s="212">
        <f t="shared" si="2"/>
        <v>0</v>
      </c>
      <c r="S681" s="211"/>
      <c r="T681" s="211"/>
      <c r="U681" s="355"/>
      <c r="V681" s="211">
        <v>0</v>
      </c>
      <c r="W681" s="356"/>
      <c r="X681" s="214" t="s">
        <v>3564</v>
      </c>
      <c r="Y681" s="214" t="s">
        <v>3564</v>
      </c>
      <c r="Z681" s="214"/>
      <c r="AA681" s="215">
        <f>IFERROR(VLOOKUP(J681,Аркуш4!H:M,6,FALSE),0)</f>
        <v>0</v>
      </c>
      <c r="AB681" s="215" t="str">
        <f t="shared" si="37"/>
        <v/>
      </c>
      <c r="AC681" s="215">
        <v>0.18704999999999999</v>
      </c>
      <c r="AD681" s="214"/>
      <c r="AE681" s="210">
        <f t="shared" si="4"/>
        <v>0.18704999999999999</v>
      </c>
      <c r="AF681" s="324"/>
      <c r="AG681" s="325"/>
      <c r="AH681" s="304" t="e">
        <v>#DIV/0!</v>
      </c>
      <c r="AI681" s="348"/>
      <c r="AJ681" s="306">
        <f t="shared" si="7"/>
        <v>0</v>
      </c>
      <c r="AK681" s="215">
        <f>IFERROR(VLOOKUP(J681,Аркуш4!O:Q,2,FALSE),0)</f>
        <v>0</v>
      </c>
      <c r="AL681" s="215">
        <f>IFERROR(VLOOKUP(J681,Аркуш4!O:Q,3,FALSE),0)</f>
        <v>0</v>
      </c>
      <c r="AM681" s="349"/>
      <c r="AN681" s="349"/>
      <c r="AO681" s="350"/>
      <c r="AP681" s="351"/>
      <c r="AQ681" s="352"/>
      <c r="AR681" s="215">
        <f>IFERROR(VLOOKUP(J681,Аркуш4!H:M,3,FALSE),0)</f>
        <v>0</v>
      </c>
      <c r="AS681" s="215">
        <f>IFERROR(VLOOKUP(J681,Аркуш4!H:M,4,FALSE),0)</f>
        <v>0</v>
      </c>
      <c r="AT681" s="215">
        <f>IFERROR(VLOOKUP(J681,Аркуш4!H:M,5,FALSE),0)</f>
        <v>0</v>
      </c>
      <c r="AU681" s="215">
        <f t="shared" si="33"/>
        <v>0</v>
      </c>
      <c r="AV681" s="357">
        <f t="shared" si="9"/>
        <v>0</v>
      </c>
    </row>
    <row r="682" spans="1:48" ht="46.5" customHeight="1" outlineLevel="1" x14ac:dyDescent="0.2">
      <c r="A682" s="207"/>
      <c r="B682" s="208" t="s">
        <v>3302</v>
      </c>
      <c r="C682" s="211"/>
      <c r="D682" s="209">
        <f>VLOOKUP(J682,Аркуш4!Y:Z,2,FALSE)</f>
        <v>145</v>
      </c>
      <c r="E682" s="210">
        <f t="shared" si="0"/>
        <v>2.0097</v>
      </c>
      <c r="F682" s="211"/>
      <c r="G682" s="211"/>
      <c r="H682" s="211" t="s">
        <v>2538</v>
      </c>
      <c r="I682" s="211" t="s">
        <v>2836</v>
      </c>
      <c r="J682" s="213">
        <v>174523</v>
      </c>
      <c r="K682" s="213">
        <v>27</v>
      </c>
      <c r="L682" s="213">
        <v>273</v>
      </c>
      <c r="M682" s="229">
        <v>75054</v>
      </c>
      <c r="N682" s="213">
        <v>2</v>
      </c>
      <c r="O682" s="211" t="s">
        <v>3433</v>
      </c>
      <c r="P682" s="211"/>
      <c r="Q682" s="354">
        <f t="shared" si="1"/>
        <v>0</v>
      </c>
      <c r="R682" s="212">
        <f t="shared" si="2"/>
        <v>0</v>
      </c>
      <c r="S682" s="211"/>
      <c r="T682" s="211"/>
      <c r="U682" s="355"/>
      <c r="V682" s="211">
        <v>0</v>
      </c>
      <c r="W682" s="356"/>
      <c r="X682" s="214" t="s">
        <v>3564</v>
      </c>
      <c r="Y682" s="214" t="s">
        <v>3564</v>
      </c>
      <c r="Z682" s="214"/>
      <c r="AA682" s="215">
        <f>IFERROR(VLOOKUP(J682,Аркуш4!H:M,6,FALSE),0)</f>
        <v>5</v>
      </c>
      <c r="AB682" s="215" t="str">
        <f t="shared" si="37"/>
        <v/>
      </c>
      <c r="AC682" s="215">
        <v>1.3860000000000001E-2</v>
      </c>
      <c r="AD682" s="214"/>
      <c r="AE682" s="210">
        <f t="shared" si="4"/>
        <v>2.0097</v>
      </c>
      <c r="AF682" s="324"/>
      <c r="AG682" s="325"/>
      <c r="AH682" s="304" t="e">
        <v>#DIV/0!</v>
      </c>
      <c r="AI682" s="348"/>
      <c r="AJ682" s="306">
        <f t="shared" si="7"/>
        <v>0</v>
      </c>
      <c r="AK682" s="215">
        <f>IFERROR(VLOOKUP(J682,Аркуш4!O:Q,2,FALSE),0)</f>
        <v>0</v>
      </c>
      <c r="AL682" s="215">
        <f>IFERROR(VLOOKUP(J682,Аркуш4!O:Q,3,FALSE),0)</f>
        <v>0</v>
      </c>
      <c r="AM682" s="349"/>
      <c r="AN682" s="349"/>
      <c r="AO682" s="350"/>
      <c r="AP682" s="351"/>
      <c r="AQ682" s="352"/>
      <c r="AR682" s="215">
        <f>IFERROR(VLOOKUP(J682,Аркуш4!H:M,3,FALSE),0)</f>
        <v>0</v>
      </c>
      <c r="AS682" s="215">
        <f>IFERROR(VLOOKUP(J682,Аркуш4!H:M,4,FALSE),0)</f>
        <v>2</v>
      </c>
      <c r="AT682" s="215">
        <f>IFERROR(VLOOKUP(J682,Аркуш4!H:M,5,FALSE),0)</f>
        <v>1</v>
      </c>
      <c r="AU682" s="215">
        <f t="shared" si="33"/>
        <v>4.1580000000000006E-2</v>
      </c>
      <c r="AV682" s="357">
        <f t="shared" si="9"/>
        <v>6.93E-2</v>
      </c>
    </row>
    <row r="683" spans="1:48" ht="46.5" customHeight="1" outlineLevel="1" x14ac:dyDescent="0.2">
      <c r="A683" s="207"/>
      <c r="B683" s="208" t="s">
        <v>3303</v>
      </c>
      <c r="C683" s="211"/>
      <c r="D683" s="209">
        <f>VLOOKUP(J683,Аркуш4!Y:Z,2,FALSE)</f>
        <v>104</v>
      </c>
      <c r="E683" s="210">
        <f t="shared" si="0"/>
        <v>0</v>
      </c>
      <c r="F683" s="211"/>
      <c r="G683" s="211"/>
      <c r="H683" s="211" t="s">
        <v>2538</v>
      </c>
      <c r="I683" s="211"/>
      <c r="J683" s="213">
        <v>174553</v>
      </c>
      <c r="K683" s="213">
        <v>83</v>
      </c>
      <c r="L683" s="213">
        <v>172</v>
      </c>
      <c r="M683" s="213">
        <v>28912</v>
      </c>
      <c r="N683" s="211"/>
      <c r="O683" s="211" t="s">
        <v>3433</v>
      </c>
      <c r="P683" s="211"/>
      <c r="Q683" s="354">
        <f t="shared" si="1"/>
        <v>0</v>
      </c>
      <c r="R683" s="212">
        <f t="shared" si="2"/>
        <v>0</v>
      </c>
      <c r="S683" s="211"/>
      <c r="T683" s="211"/>
      <c r="U683" s="355"/>
      <c r="V683" s="211">
        <v>1</v>
      </c>
      <c r="W683" s="356"/>
      <c r="X683" s="214" t="s">
        <v>3564</v>
      </c>
      <c r="Y683" s="214" t="s">
        <v>3564</v>
      </c>
      <c r="Z683" s="214"/>
      <c r="AA683" s="215">
        <f>IFERROR(VLOOKUP(J683,Аркуш4!H:M,6,FALSE),0)</f>
        <v>26</v>
      </c>
      <c r="AB683" s="215" t="str">
        <f t="shared" si="37"/>
        <v/>
      </c>
      <c r="AC683" s="215"/>
      <c r="AD683" s="214"/>
      <c r="AE683" s="210">
        <f t="shared" si="4"/>
        <v>0</v>
      </c>
      <c r="AF683" s="324"/>
      <c r="AG683" s="325"/>
      <c r="AH683" s="304" t="e">
        <v>#DIV/0!</v>
      </c>
      <c r="AI683" s="348"/>
      <c r="AJ683" s="306">
        <f t="shared" si="7"/>
        <v>0</v>
      </c>
      <c r="AK683" s="215">
        <f>IFERROR(VLOOKUP(J683,Аркуш4!O:Q,2,FALSE),0)</f>
        <v>1</v>
      </c>
      <c r="AL683" s="215">
        <f>IFERROR(VLOOKUP(J683,Аркуш4!O:Q,3,FALSE),0)</f>
        <v>0</v>
      </c>
      <c r="AM683" s="349"/>
      <c r="AN683" s="349"/>
      <c r="AO683" s="350"/>
      <c r="AP683" s="351"/>
      <c r="AQ683" s="352"/>
      <c r="AR683" s="215">
        <f>IFERROR(VLOOKUP(J683,Аркуш4!H:M,3,FALSE),0)</f>
        <v>6</v>
      </c>
      <c r="AS683" s="215">
        <f>IFERROR(VLOOKUP(J683,Аркуш4!H:M,4,FALSE),0)</f>
        <v>3</v>
      </c>
      <c r="AT683" s="215">
        <f>IFERROR(VLOOKUP(J683,Аркуш4!H:M,5,FALSE),0)</f>
        <v>13</v>
      </c>
      <c r="AU683" s="215">
        <f t="shared" si="33"/>
        <v>0</v>
      </c>
      <c r="AV683" s="357">
        <f t="shared" si="9"/>
        <v>0</v>
      </c>
    </row>
    <row r="684" spans="1:48" ht="46.5" customHeight="1" outlineLevel="1" x14ac:dyDescent="0.2">
      <c r="A684" s="207"/>
      <c r="B684" s="208" t="s">
        <v>3304</v>
      </c>
      <c r="C684" s="211"/>
      <c r="D684" s="209">
        <f>VLOOKUP(J684,Аркуш4!Y:Z,2,FALSE)</f>
        <v>4565</v>
      </c>
      <c r="E684" s="210">
        <f t="shared" si="0"/>
        <v>0</v>
      </c>
      <c r="F684" s="211"/>
      <c r="G684" s="211"/>
      <c r="H684" s="211" t="s">
        <v>2538</v>
      </c>
      <c r="I684" s="211" t="s">
        <v>3305</v>
      </c>
      <c r="J684" s="213">
        <v>174548</v>
      </c>
      <c r="K684" s="353">
        <v>3308</v>
      </c>
      <c r="L684" s="213">
        <v>38</v>
      </c>
      <c r="M684" s="213">
        <v>33323</v>
      </c>
      <c r="N684" s="211"/>
      <c r="O684" s="211" t="s">
        <v>3433</v>
      </c>
      <c r="P684" s="211"/>
      <c r="Q684" s="354">
        <f t="shared" si="1"/>
        <v>0</v>
      </c>
      <c r="R684" s="212">
        <f t="shared" si="2"/>
        <v>0</v>
      </c>
      <c r="S684" s="211"/>
      <c r="T684" s="211"/>
      <c r="U684" s="355"/>
      <c r="V684" s="211">
        <v>7</v>
      </c>
      <c r="W684" s="356"/>
      <c r="X684" s="214" t="s">
        <v>3564</v>
      </c>
      <c r="Y684" s="214" t="s">
        <v>3564</v>
      </c>
      <c r="Z684" s="214"/>
      <c r="AA684" s="215">
        <f>IFERROR(VLOOKUP(J684,Аркуш4!H:M,6,FALSE),0)</f>
        <v>52</v>
      </c>
      <c r="AB684" s="215" t="str">
        <f t="shared" si="37"/>
        <v/>
      </c>
      <c r="AC684" s="215"/>
      <c r="AD684" s="214"/>
      <c r="AE684" s="210">
        <f t="shared" si="4"/>
        <v>0</v>
      </c>
      <c r="AF684" s="324"/>
      <c r="AG684" s="325"/>
      <c r="AH684" s="304" t="e">
        <v>#DIV/0!</v>
      </c>
      <c r="AI684" s="348"/>
      <c r="AJ684" s="306">
        <f t="shared" si="7"/>
        <v>0</v>
      </c>
      <c r="AK684" s="215">
        <f>IFERROR(VLOOKUP(J684,Аркуш4!O:Q,2,FALSE),0)</f>
        <v>1</v>
      </c>
      <c r="AL684" s="215">
        <f>IFERROR(VLOOKUP(J684,Аркуш4!O:Q,3,FALSE),0)</f>
        <v>6</v>
      </c>
      <c r="AM684" s="349"/>
      <c r="AN684" s="349"/>
      <c r="AO684" s="350"/>
      <c r="AP684" s="351"/>
      <c r="AQ684" s="352"/>
      <c r="AR684" s="215">
        <f>IFERROR(VLOOKUP(J684,Аркуш4!H:M,3,FALSE),0)</f>
        <v>12</v>
      </c>
      <c r="AS684" s="215">
        <f>IFERROR(VLOOKUP(J684,Аркуш4!H:M,4,FALSE),0)</f>
        <v>9</v>
      </c>
      <c r="AT684" s="215">
        <f>IFERROR(VLOOKUP(J684,Аркуш4!H:M,5,FALSE),0)</f>
        <v>15</v>
      </c>
      <c r="AU684" s="215">
        <f t="shared" si="33"/>
        <v>0</v>
      </c>
      <c r="AV684" s="357">
        <f t="shared" si="9"/>
        <v>0</v>
      </c>
    </row>
    <row r="685" spans="1:48" ht="46.5" customHeight="1" outlineLevel="1" x14ac:dyDescent="0.2">
      <c r="A685" s="207"/>
      <c r="B685" s="208" t="s">
        <v>3306</v>
      </c>
      <c r="C685" s="211"/>
      <c r="D685" s="209">
        <f>VLOOKUP(J685,Аркуш4!Y:Z,2,FALSE)</f>
        <v>215</v>
      </c>
      <c r="E685" s="210">
        <f t="shared" si="0"/>
        <v>0</v>
      </c>
      <c r="F685" s="211"/>
      <c r="G685" s="211"/>
      <c r="H685" s="211" t="s">
        <v>2538</v>
      </c>
      <c r="I685" s="211" t="s">
        <v>3307</v>
      </c>
      <c r="J685" s="213">
        <v>174549</v>
      </c>
      <c r="K685" s="213">
        <v>167</v>
      </c>
      <c r="L685" s="213">
        <v>74</v>
      </c>
      <c r="M685" s="213">
        <v>70012</v>
      </c>
      <c r="N685" s="211"/>
      <c r="O685" s="211" t="s">
        <v>3433</v>
      </c>
      <c r="P685" s="211"/>
      <c r="Q685" s="354">
        <f t="shared" si="1"/>
        <v>0</v>
      </c>
      <c r="R685" s="212">
        <f t="shared" si="2"/>
        <v>0</v>
      </c>
      <c r="S685" s="211"/>
      <c r="T685" s="211"/>
      <c r="U685" s="355"/>
      <c r="V685" s="211">
        <v>12</v>
      </c>
      <c r="W685" s="356"/>
      <c r="X685" s="214" t="s">
        <v>3564</v>
      </c>
      <c r="Y685" s="214" t="s">
        <v>3564</v>
      </c>
      <c r="Z685" s="214"/>
      <c r="AA685" s="215">
        <f>IFERROR(VLOOKUP(J685,Аркуш4!H:M,6,FALSE),0)</f>
        <v>85</v>
      </c>
      <c r="AB685" s="215" t="str">
        <f t="shared" si="37"/>
        <v/>
      </c>
      <c r="AC685" s="215"/>
      <c r="AD685" s="214"/>
      <c r="AE685" s="210">
        <f t="shared" si="4"/>
        <v>0</v>
      </c>
      <c r="AF685" s="324"/>
      <c r="AG685" s="325"/>
      <c r="AH685" s="304" t="e">
        <v>#DIV/0!</v>
      </c>
      <c r="AI685" s="348"/>
      <c r="AJ685" s="306">
        <f t="shared" si="7"/>
        <v>0</v>
      </c>
      <c r="AK685" s="215">
        <f>IFERROR(VLOOKUP(J685,Аркуш4!O:Q,2,FALSE),0)</f>
        <v>1</v>
      </c>
      <c r="AL685" s="215">
        <f>IFERROR(VLOOKUP(J685,Аркуш4!O:Q,3,FALSE),0)</f>
        <v>11</v>
      </c>
      <c r="AM685" s="349"/>
      <c r="AN685" s="349"/>
      <c r="AO685" s="350"/>
      <c r="AP685" s="351"/>
      <c r="AQ685" s="352"/>
      <c r="AR685" s="215">
        <f>IFERROR(VLOOKUP(J685,Аркуш4!H:M,3,FALSE),0)</f>
        <v>49</v>
      </c>
      <c r="AS685" s="215">
        <f>IFERROR(VLOOKUP(J685,Аркуш4!H:M,4,FALSE),0)</f>
        <v>16</v>
      </c>
      <c r="AT685" s="215">
        <f>IFERROR(VLOOKUP(J685,Аркуш4!H:M,5,FALSE),0)</f>
        <v>26</v>
      </c>
      <c r="AU685" s="215">
        <f t="shared" si="33"/>
        <v>0</v>
      </c>
      <c r="AV685" s="357">
        <f t="shared" si="9"/>
        <v>0</v>
      </c>
    </row>
    <row r="686" spans="1:48" ht="46.5" customHeight="1" outlineLevel="1" x14ac:dyDescent="0.2">
      <c r="A686" s="207"/>
      <c r="B686" s="208" t="s">
        <v>3308</v>
      </c>
      <c r="C686" s="211"/>
      <c r="D686" s="209">
        <f>VLOOKUP(J686,Аркуш4!Y:Z,2,FALSE)</f>
        <v>1103</v>
      </c>
      <c r="E686" s="210">
        <f t="shared" si="0"/>
        <v>0</v>
      </c>
      <c r="F686" s="211"/>
      <c r="G686" s="211"/>
      <c r="H686" s="211" t="s">
        <v>2546</v>
      </c>
      <c r="I686" s="211"/>
      <c r="J686" s="213">
        <v>174552</v>
      </c>
      <c r="K686" s="213">
        <v>269</v>
      </c>
      <c r="L686" s="213">
        <v>33</v>
      </c>
      <c r="M686" s="213">
        <v>33310</v>
      </c>
      <c r="N686" s="211"/>
      <c r="O686" s="211" t="s">
        <v>3433</v>
      </c>
      <c r="P686" s="211"/>
      <c r="Q686" s="354">
        <f t="shared" si="1"/>
        <v>0</v>
      </c>
      <c r="R686" s="212">
        <f t="shared" si="2"/>
        <v>0</v>
      </c>
      <c r="S686" s="211"/>
      <c r="T686" s="211"/>
      <c r="U686" s="355"/>
      <c r="V686" s="211">
        <v>1</v>
      </c>
      <c r="W686" s="356"/>
      <c r="X686" s="214" t="s">
        <v>3564</v>
      </c>
      <c r="Y686" s="214" t="s">
        <v>3564</v>
      </c>
      <c r="Z686" s="214"/>
      <c r="AA686" s="215">
        <f>IFERROR(VLOOKUP(J686,Аркуш4!H:M,6,FALSE),0)</f>
        <v>23</v>
      </c>
      <c r="AB686" s="215" t="str">
        <f t="shared" si="37"/>
        <v/>
      </c>
      <c r="AC686" s="215"/>
      <c r="AD686" s="214"/>
      <c r="AE686" s="210">
        <f t="shared" si="4"/>
        <v>0</v>
      </c>
      <c r="AF686" s="324"/>
      <c r="AG686" s="325"/>
      <c r="AH686" s="304" t="e">
        <v>#DIV/0!</v>
      </c>
      <c r="AI686" s="348"/>
      <c r="AJ686" s="306">
        <f t="shared" si="7"/>
        <v>0</v>
      </c>
      <c r="AK686" s="215">
        <f>IFERROR(VLOOKUP(J686,Аркуш4!O:Q,2,FALSE),0)</f>
        <v>1</v>
      </c>
      <c r="AL686" s="215">
        <f>IFERROR(VLOOKUP(J686,Аркуш4!O:Q,3,FALSE),0)</f>
        <v>0</v>
      </c>
      <c r="AM686" s="349"/>
      <c r="AN686" s="349"/>
      <c r="AO686" s="350"/>
      <c r="AP686" s="351"/>
      <c r="AQ686" s="352"/>
      <c r="AR686" s="215">
        <f>IFERROR(VLOOKUP(J686,Аркуш4!H:M,3,FALSE),0)</f>
        <v>0</v>
      </c>
      <c r="AS686" s="215">
        <f>IFERROR(VLOOKUP(J686,Аркуш4!H:M,4,FALSE),0)</f>
        <v>2</v>
      </c>
      <c r="AT686" s="215">
        <f>IFERROR(VLOOKUP(J686,Аркуш4!H:M,5,FALSE),0)</f>
        <v>2</v>
      </c>
      <c r="AU686" s="215">
        <f t="shared" si="33"/>
        <v>0</v>
      </c>
      <c r="AV686" s="357">
        <f t="shared" si="9"/>
        <v>0</v>
      </c>
    </row>
    <row r="687" spans="1:48" ht="46.5" customHeight="1" outlineLevel="1" x14ac:dyDescent="0.2">
      <c r="A687" s="207"/>
      <c r="B687" s="208" t="s">
        <v>3309</v>
      </c>
      <c r="C687" s="211"/>
      <c r="D687" s="209">
        <f>VLOOKUP(J687,Аркуш4!Y:Z,2,FALSE)</f>
        <v>45</v>
      </c>
      <c r="E687" s="210">
        <f t="shared" si="0"/>
        <v>0</v>
      </c>
      <c r="F687" s="211"/>
      <c r="G687" s="211"/>
      <c r="H687" s="211" t="s">
        <v>2538</v>
      </c>
      <c r="I687" s="211"/>
      <c r="J687" s="213">
        <v>174551</v>
      </c>
      <c r="K687" s="213">
        <v>555</v>
      </c>
      <c r="L687" s="213">
        <v>72</v>
      </c>
      <c r="M687" s="213">
        <v>33643</v>
      </c>
      <c r="N687" s="213">
        <v>2</v>
      </c>
      <c r="O687" s="211" t="s">
        <v>3433</v>
      </c>
      <c r="P687" s="211"/>
      <c r="Q687" s="354">
        <f t="shared" si="1"/>
        <v>0</v>
      </c>
      <c r="R687" s="212">
        <f t="shared" si="2"/>
        <v>0</v>
      </c>
      <c r="S687" s="211"/>
      <c r="T687" s="211"/>
      <c r="U687" s="355"/>
      <c r="V687" s="211">
        <v>0</v>
      </c>
      <c r="W687" s="356"/>
      <c r="X687" s="214" t="s">
        <v>3564</v>
      </c>
      <c r="Y687" s="214" t="s">
        <v>3564</v>
      </c>
      <c r="Z687" s="214"/>
      <c r="AA687" s="215">
        <f>IFERROR(VLOOKUP(J687,Аркуш4!H:M,6,FALSE),0)</f>
        <v>18</v>
      </c>
      <c r="AB687" s="215" t="str">
        <f t="shared" si="37"/>
        <v/>
      </c>
      <c r="AC687" s="215"/>
      <c r="AD687" s="214"/>
      <c r="AE687" s="210">
        <f t="shared" si="4"/>
        <v>0</v>
      </c>
      <c r="AF687" s="324"/>
      <c r="AG687" s="325"/>
      <c r="AH687" s="304" t="e">
        <v>#DIV/0!</v>
      </c>
      <c r="AI687" s="348"/>
      <c r="AJ687" s="306">
        <f t="shared" si="7"/>
        <v>0</v>
      </c>
      <c r="AK687" s="215">
        <f>IFERROR(VLOOKUP(J687,Аркуш4!O:Q,2,FALSE),0)</f>
        <v>0</v>
      </c>
      <c r="AL687" s="215">
        <f>IFERROR(VLOOKUP(J687,Аркуш4!O:Q,3,FALSE),0)</f>
        <v>0</v>
      </c>
      <c r="AM687" s="349"/>
      <c r="AN687" s="349"/>
      <c r="AO687" s="350"/>
      <c r="AP687" s="351"/>
      <c r="AQ687" s="352"/>
      <c r="AR687" s="215">
        <f>IFERROR(VLOOKUP(J687,Аркуш4!H:M,3,FALSE),0)</f>
        <v>7</v>
      </c>
      <c r="AS687" s="215">
        <f>IFERROR(VLOOKUP(J687,Аркуш4!H:M,4,FALSE),0)</f>
        <v>15</v>
      </c>
      <c r="AT687" s="215">
        <f>IFERROR(VLOOKUP(J687,Аркуш4!H:M,5,FALSE),0)</f>
        <v>6</v>
      </c>
      <c r="AU687" s="215">
        <f t="shared" si="33"/>
        <v>0</v>
      </c>
      <c r="AV687" s="357">
        <f t="shared" si="9"/>
        <v>0</v>
      </c>
    </row>
    <row r="688" spans="1:48" ht="46.5" customHeight="1" outlineLevel="1" x14ac:dyDescent="0.2">
      <c r="A688" s="207"/>
      <c r="B688" s="208" t="s">
        <v>3888</v>
      </c>
      <c r="C688" s="211"/>
      <c r="D688" s="209"/>
      <c r="E688" s="210">
        <f t="shared" si="0"/>
        <v>0</v>
      </c>
      <c r="F688" s="211"/>
      <c r="G688" s="211"/>
      <c r="H688" s="211" t="s">
        <v>2546</v>
      </c>
      <c r="I688" s="211" t="s">
        <v>3889</v>
      </c>
      <c r="J688" s="211" t="s">
        <v>212</v>
      </c>
      <c r="K688" s="211"/>
      <c r="L688" s="211"/>
      <c r="M688" s="211" t="s">
        <v>238</v>
      </c>
      <c r="N688" s="211"/>
      <c r="O688" s="211"/>
      <c r="P688" s="211"/>
      <c r="Q688" s="354">
        <f t="shared" si="1"/>
        <v>0</v>
      </c>
      <c r="R688" s="212">
        <f t="shared" si="2"/>
        <v>0</v>
      </c>
      <c r="S688" s="211"/>
      <c r="T688" s="211"/>
      <c r="U688" s="355"/>
      <c r="V688" s="211">
        <v>0</v>
      </c>
      <c r="W688" s="356"/>
      <c r="X688" s="214" t="s">
        <v>3564</v>
      </c>
      <c r="Y688" s="214" t="s">
        <v>3564</v>
      </c>
      <c r="Z688" s="214"/>
      <c r="AA688" s="215">
        <f>IFERROR(VLOOKUP(J688,Аркуш4!H:M,6,FALSE),0)</f>
        <v>0</v>
      </c>
      <c r="AB688" s="215" t="str">
        <f t="shared" si="37"/>
        <v/>
      </c>
      <c r="AC688" s="215"/>
      <c r="AD688" s="214"/>
      <c r="AE688" s="210">
        <f t="shared" si="4"/>
        <v>0</v>
      </c>
      <c r="AF688" s="324"/>
      <c r="AG688" s="325"/>
      <c r="AH688" s="304" t="e">
        <v>#DIV/0!</v>
      </c>
      <c r="AI688" s="348"/>
      <c r="AJ688" s="306">
        <f t="shared" si="7"/>
        <v>0</v>
      </c>
      <c r="AK688" s="215">
        <f>IFERROR(VLOOKUP(J688,Аркуш4!O:Q,2,FALSE),0)</f>
        <v>0</v>
      </c>
      <c r="AL688" s="215">
        <f>IFERROR(VLOOKUP(J688,Аркуш4!O:Q,3,FALSE),0)</f>
        <v>0</v>
      </c>
      <c r="AM688" s="349"/>
      <c r="AN688" s="349"/>
      <c r="AO688" s="350"/>
      <c r="AP688" s="351"/>
      <c r="AQ688" s="352"/>
      <c r="AR688" s="215">
        <f>IFERROR(VLOOKUP(J688,Аркуш4!H:M,3,FALSE),0)</f>
        <v>0</v>
      </c>
      <c r="AS688" s="215">
        <f>IFERROR(VLOOKUP(J688,Аркуш4!H:M,4,FALSE),0)</f>
        <v>0</v>
      </c>
      <c r="AT688" s="215">
        <f>IFERROR(VLOOKUP(J688,Аркуш4!H:M,5,FALSE),0)</f>
        <v>0</v>
      </c>
      <c r="AU688" s="215">
        <f t="shared" si="33"/>
        <v>0</v>
      </c>
      <c r="AV688" s="357">
        <f t="shared" si="9"/>
        <v>0</v>
      </c>
    </row>
    <row r="689" spans="1:48" ht="46.5" customHeight="1" outlineLevel="1" x14ac:dyDescent="0.2">
      <c r="A689" s="207"/>
      <c r="B689" s="208" t="s">
        <v>3310</v>
      </c>
      <c r="C689" s="211"/>
      <c r="D689" s="209">
        <f>VLOOKUP(J689,Аркуш4!Y:Z,2,FALSE)</f>
        <v>899</v>
      </c>
      <c r="E689" s="210">
        <f t="shared" si="0"/>
        <v>0</v>
      </c>
      <c r="F689" s="211"/>
      <c r="G689" s="211" t="s">
        <v>3890</v>
      </c>
      <c r="H689" s="211" t="s">
        <v>2546</v>
      </c>
      <c r="I689" s="211"/>
      <c r="J689" s="213">
        <v>174633</v>
      </c>
      <c r="K689" s="213">
        <v>555</v>
      </c>
      <c r="L689" s="213">
        <v>4</v>
      </c>
      <c r="M689" s="213">
        <v>33700</v>
      </c>
      <c r="N689" s="211"/>
      <c r="O689" s="211" t="s">
        <v>3891</v>
      </c>
      <c r="P689" s="211"/>
      <c r="Q689" s="354">
        <f t="shared" si="1"/>
        <v>0</v>
      </c>
      <c r="R689" s="212">
        <f t="shared" si="2"/>
        <v>0</v>
      </c>
      <c r="S689" s="211"/>
      <c r="T689" s="211"/>
      <c r="U689" s="355"/>
      <c r="V689" s="211">
        <v>0</v>
      </c>
      <c r="W689" s="356"/>
      <c r="X689" s="214" t="s">
        <v>3564</v>
      </c>
      <c r="Y689" s="214" t="s">
        <v>3564</v>
      </c>
      <c r="Z689" s="214"/>
      <c r="AA689" s="215">
        <f>IFERROR(VLOOKUP(J689,Аркуш4!H:M,6,FALSE),0)</f>
        <v>0</v>
      </c>
      <c r="AB689" s="215" t="str">
        <f t="shared" si="37"/>
        <v/>
      </c>
      <c r="AC689" s="215"/>
      <c r="AD689" s="214"/>
      <c r="AE689" s="210">
        <f t="shared" si="4"/>
        <v>0</v>
      </c>
      <c r="AF689" s="324"/>
      <c r="AG689" s="325"/>
      <c r="AH689" s="304" t="e">
        <v>#DIV/0!</v>
      </c>
      <c r="AI689" s="348"/>
      <c r="AJ689" s="306">
        <f t="shared" si="7"/>
        <v>0</v>
      </c>
      <c r="AK689" s="215">
        <f>IFERROR(VLOOKUP(J689,Аркуш4!O:Q,2,FALSE),0)</f>
        <v>0</v>
      </c>
      <c r="AL689" s="215">
        <f>IFERROR(VLOOKUP(J689,Аркуш4!O:Q,3,FALSE),0)</f>
        <v>0</v>
      </c>
      <c r="AM689" s="349"/>
      <c r="AN689" s="349"/>
      <c r="AO689" s="350"/>
      <c r="AP689" s="351"/>
      <c r="AQ689" s="352"/>
      <c r="AR689" s="215">
        <f>IFERROR(VLOOKUP(J689,Аркуш4!H:M,3,FALSE),0)</f>
        <v>0</v>
      </c>
      <c r="AS689" s="215">
        <f>IFERROR(VLOOKUP(J689,Аркуш4!H:M,4,FALSE),0)</f>
        <v>0</v>
      </c>
      <c r="AT689" s="215">
        <f>IFERROR(VLOOKUP(J689,Аркуш4!H:M,5,FALSE),0)</f>
        <v>0</v>
      </c>
      <c r="AU689" s="215">
        <f t="shared" si="33"/>
        <v>0</v>
      </c>
      <c r="AV689" s="357">
        <f t="shared" si="9"/>
        <v>0</v>
      </c>
    </row>
    <row r="690" spans="1:48" ht="46.5" customHeight="1" outlineLevel="1" x14ac:dyDescent="0.2">
      <c r="A690" s="207"/>
      <c r="B690" s="208" t="s">
        <v>3311</v>
      </c>
      <c r="C690" s="211"/>
      <c r="D690" s="209">
        <f>VLOOKUP(J690,Аркуш4!Y:Z,2,FALSE)</f>
        <v>6</v>
      </c>
      <c r="E690" s="210">
        <f t="shared" si="0"/>
        <v>0</v>
      </c>
      <c r="F690" s="211"/>
      <c r="G690" s="211"/>
      <c r="H690" s="211" t="s">
        <v>2546</v>
      </c>
      <c r="I690" s="211"/>
      <c r="J690" s="213">
        <v>174577</v>
      </c>
      <c r="K690" s="213">
        <v>47</v>
      </c>
      <c r="L690" s="213">
        <v>106</v>
      </c>
      <c r="M690" s="266">
        <v>59431</v>
      </c>
      <c r="N690" s="211"/>
      <c r="O690" s="211" t="s">
        <v>3433</v>
      </c>
      <c r="P690" s="211"/>
      <c r="Q690" s="354">
        <f t="shared" si="1"/>
        <v>0</v>
      </c>
      <c r="R690" s="212">
        <f t="shared" si="2"/>
        <v>0</v>
      </c>
      <c r="S690" s="211"/>
      <c r="T690" s="211"/>
      <c r="U690" s="355"/>
      <c r="V690" s="211">
        <v>0</v>
      </c>
      <c r="W690" s="356"/>
      <c r="X690" s="214" t="s">
        <v>3564</v>
      </c>
      <c r="Y690" s="214" t="s">
        <v>3564</v>
      </c>
      <c r="Z690" s="214"/>
      <c r="AA690" s="215">
        <f>IFERROR(VLOOKUP(J690,Аркуш4!H:M,6,FALSE),0)</f>
        <v>2</v>
      </c>
      <c r="AB690" s="215" t="str">
        <f t="shared" si="37"/>
        <v/>
      </c>
      <c r="AC690" s="215"/>
      <c r="AD690" s="214"/>
      <c r="AE690" s="210">
        <f t="shared" si="4"/>
        <v>0</v>
      </c>
      <c r="AF690" s="324"/>
      <c r="AG690" s="325"/>
      <c r="AH690" s="304" t="e">
        <v>#DIV/0!</v>
      </c>
      <c r="AI690" s="348"/>
      <c r="AJ690" s="306">
        <f t="shared" si="7"/>
        <v>0</v>
      </c>
      <c r="AK690" s="215">
        <f>IFERROR(VLOOKUP(J690,Аркуш4!O:Q,2,FALSE),0)</f>
        <v>0</v>
      </c>
      <c r="AL690" s="215">
        <f>IFERROR(VLOOKUP(J690,Аркуш4!O:Q,3,FALSE),0)</f>
        <v>0</v>
      </c>
      <c r="AM690" s="349"/>
      <c r="AN690" s="349"/>
      <c r="AO690" s="350"/>
      <c r="AP690" s="351"/>
      <c r="AQ690" s="352"/>
      <c r="AR690" s="215">
        <f>IFERROR(VLOOKUP(J690,Аркуш4!H:M,3,FALSE),0)</f>
        <v>0</v>
      </c>
      <c r="AS690" s="215">
        <f>IFERROR(VLOOKUP(J690,Аркуш4!H:M,4,FALSE),0)</f>
        <v>0</v>
      </c>
      <c r="AT690" s="215">
        <f>IFERROR(VLOOKUP(J690,Аркуш4!H:M,5,FALSE),0)</f>
        <v>1</v>
      </c>
      <c r="AU690" s="215">
        <f t="shared" si="33"/>
        <v>0</v>
      </c>
      <c r="AV690" s="357">
        <f t="shared" si="9"/>
        <v>0</v>
      </c>
    </row>
    <row r="691" spans="1:48" ht="46.5" customHeight="1" outlineLevel="1" x14ac:dyDescent="0.2">
      <c r="A691" s="207"/>
      <c r="B691" s="208" t="s">
        <v>3892</v>
      </c>
      <c r="C691" s="211"/>
      <c r="D691" s="209"/>
      <c r="E691" s="210">
        <f t="shared" si="0"/>
        <v>0</v>
      </c>
      <c r="F691" s="211"/>
      <c r="G691" s="211"/>
      <c r="H691" s="211" t="s">
        <v>2546</v>
      </c>
      <c r="I691" s="211" t="s">
        <v>3893</v>
      </c>
      <c r="J691" s="211" t="s">
        <v>212</v>
      </c>
      <c r="K691" s="213">
        <v>162</v>
      </c>
      <c r="L691" s="213">
        <v>1</v>
      </c>
      <c r="M691" s="211" t="s">
        <v>234</v>
      </c>
      <c r="N691" s="211"/>
      <c r="O691" s="211"/>
      <c r="P691" s="211" t="s">
        <v>2548</v>
      </c>
      <c r="Q691" s="354">
        <f t="shared" si="1"/>
        <v>0</v>
      </c>
      <c r="R691" s="212">
        <f t="shared" si="2"/>
        <v>0</v>
      </c>
      <c r="S691" s="211"/>
      <c r="T691" s="211"/>
      <c r="U691" s="355"/>
      <c r="V691" s="211">
        <v>0</v>
      </c>
      <c r="W691" s="356"/>
      <c r="X691" s="214" t="s">
        <v>3564</v>
      </c>
      <c r="Y691" s="214" t="s">
        <v>3564</v>
      </c>
      <c r="Z691" s="214"/>
      <c r="AA691" s="215">
        <f>IFERROR(VLOOKUP(J691,Аркуш4!H:M,6,FALSE),0)</f>
        <v>0</v>
      </c>
      <c r="AB691" s="215" t="str">
        <f t="shared" si="37"/>
        <v/>
      </c>
      <c r="AC691" s="215"/>
      <c r="AD691" s="214"/>
      <c r="AE691" s="210">
        <f t="shared" si="4"/>
        <v>0</v>
      </c>
      <c r="AF691" s="324"/>
      <c r="AG691" s="325"/>
      <c r="AH691" s="304" t="e">
        <v>#DIV/0!</v>
      </c>
      <c r="AI691" s="348"/>
      <c r="AJ691" s="306">
        <f t="shared" si="7"/>
        <v>0</v>
      </c>
      <c r="AK691" s="215">
        <f>IFERROR(VLOOKUP(J691,Аркуш4!O:Q,2,FALSE),0)</f>
        <v>0</v>
      </c>
      <c r="AL691" s="215">
        <f>IFERROR(VLOOKUP(J691,Аркуш4!O:Q,3,FALSE),0)</f>
        <v>0</v>
      </c>
      <c r="AM691" s="349"/>
      <c r="AN691" s="349"/>
      <c r="AO691" s="350"/>
      <c r="AP691" s="351"/>
      <c r="AQ691" s="352"/>
      <c r="AR691" s="215">
        <f>IFERROR(VLOOKUP(J691,Аркуш4!H:M,3,FALSE),0)</f>
        <v>0</v>
      </c>
      <c r="AS691" s="215">
        <f>IFERROR(VLOOKUP(J691,Аркуш4!H:M,4,FALSE),0)</f>
        <v>0</v>
      </c>
      <c r="AT691" s="215">
        <f>IFERROR(VLOOKUP(J691,Аркуш4!H:M,5,FALSE),0)</f>
        <v>0</v>
      </c>
      <c r="AU691" s="215">
        <f t="shared" si="33"/>
        <v>0</v>
      </c>
      <c r="AV691" s="357">
        <f t="shared" si="9"/>
        <v>0</v>
      </c>
    </row>
    <row r="692" spans="1:48" ht="46.5" customHeight="1" outlineLevel="1" x14ac:dyDescent="0.2">
      <c r="A692" s="207"/>
      <c r="B692" s="208" t="s">
        <v>3312</v>
      </c>
      <c r="C692" s="211"/>
      <c r="D692" s="209">
        <f>VLOOKUP(J692,Аркуш4!Y:Z,2,FALSE)</f>
        <v>1598</v>
      </c>
      <c r="E692" s="210">
        <f t="shared" si="0"/>
        <v>5.593</v>
      </c>
      <c r="F692" s="211" t="s">
        <v>2624</v>
      </c>
      <c r="G692" s="211"/>
      <c r="H692" s="211" t="s">
        <v>2546</v>
      </c>
      <c r="I692" s="211" t="s">
        <v>3313</v>
      </c>
      <c r="J692" s="213">
        <v>174579</v>
      </c>
      <c r="K692" s="213">
        <v>183</v>
      </c>
      <c r="L692" s="213">
        <v>181</v>
      </c>
      <c r="M692" s="229">
        <v>33003</v>
      </c>
      <c r="N692" s="211"/>
      <c r="O692" s="211" t="s">
        <v>3433</v>
      </c>
      <c r="P692" s="211"/>
      <c r="Q692" s="354">
        <f t="shared" si="1"/>
        <v>0</v>
      </c>
      <c r="R692" s="212">
        <f t="shared" si="2"/>
        <v>0</v>
      </c>
      <c r="S692" s="211"/>
      <c r="T692" s="211"/>
      <c r="U692" s="355"/>
      <c r="V692" s="211">
        <v>0</v>
      </c>
      <c r="W692" s="356"/>
      <c r="X692" s="214" t="s">
        <v>3564</v>
      </c>
      <c r="Y692" s="214" t="s">
        <v>3564</v>
      </c>
      <c r="Z692" s="214"/>
      <c r="AA692" s="215">
        <f>IFERROR(VLOOKUP(J692,Аркуш4!H:M,6,FALSE),0)</f>
        <v>577</v>
      </c>
      <c r="AB692" s="215" t="str">
        <f t="shared" si="37"/>
        <v/>
      </c>
      <c r="AC692" s="215">
        <v>3.5000000000000001E-3</v>
      </c>
      <c r="AD692" s="214"/>
      <c r="AE692" s="210">
        <f t="shared" si="4"/>
        <v>5.593</v>
      </c>
      <c r="AF692" s="324"/>
      <c r="AG692" s="325"/>
      <c r="AH692" s="304" t="e">
        <v>#DIV/0!</v>
      </c>
      <c r="AI692" s="348"/>
      <c r="AJ692" s="306">
        <f t="shared" si="7"/>
        <v>0</v>
      </c>
      <c r="AK692" s="215">
        <f>IFERROR(VLOOKUP(J692,Аркуш4!O:Q,2,FALSE),0)</f>
        <v>0</v>
      </c>
      <c r="AL692" s="215">
        <f>IFERROR(VLOOKUP(J692,Аркуш4!O:Q,3,FALSE),0)</f>
        <v>0</v>
      </c>
      <c r="AM692" s="349"/>
      <c r="AN692" s="349"/>
      <c r="AO692" s="350"/>
      <c r="AP692" s="351"/>
      <c r="AQ692" s="352"/>
      <c r="AR692" s="215">
        <f>IFERROR(VLOOKUP(J692,Аркуш4!H:M,3,FALSE),0)</f>
        <v>0</v>
      </c>
      <c r="AS692" s="215">
        <f>IFERROR(VLOOKUP(J692,Аркуш4!H:M,4,FALSE),0)</f>
        <v>0</v>
      </c>
      <c r="AT692" s="215">
        <f>IFERROR(VLOOKUP(J692,Аркуш4!H:M,5,FALSE),0)</f>
        <v>76</v>
      </c>
      <c r="AU692" s="215">
        <f t="shared" si="33"/>
        <v>0.26600000000000001</v>
      </c>
      <c r="AV692" s="357">
        <f t="shared" si="9"/>
        <v>2.0194999999999999</v>
      </c>
    </row>
    <row r="693" spans="1:48" ht="46.5" customHeight="1" outlineLevel="1" x14ac:dyDescent="0.2">
      <c r="A693" s="207"/>
      <c r="B693" s="208" t="s">
        <v>3314</v>
      </c>
      <c r="C693" s="211"/>
      <c r="D693" s="209">
        <f>VLOOKUP(J693,Аркуш4!Y:Z,2,FALSE)</f>
        <v>552</v>
      </c>
      <c r="E693" s="210">
        <f t="shared" si="0"/>
        <v>2.513808</v>
      </c>
      <c r="F693" s="211"/>
      <c r="G693" s="211"/>
      <c r="H693" s="211" t="s">
        <v>2546</v>
      </c>
      <c r="I693" s="211" t="s">
        <v>3315</v>
      </c>
      <c r="J693" s="213">
        <v>174580</v>
      </c>
      <c r="K693" s="213">
        <v>128</v>
      </c>
      <c r="L693" s="213">
        <v>185</v>
      </c>
      <c r="M693" s="213">
        <v>33004</v>
      </c>
      <c r="N693" s="213">
        <v>1</v>
      </c>
      <c r="O693" s="211" t="s">
        <v>3433</v>
      </c>
      <c r="P693" s="211"/>
      <c r="Q693" s="354">
        <f t="shared" si="1"/>
        <v>0</v>
      </c>
      <c r="R693" s="212">
        <f t="shared" si="2"/>
        <v>0</v>
      </c>
      <c r="S693" s="211"/>
      <c r="T693" s="211"/>
      <c r="U693" s="355"/>
      <c r="V693" s="211">
        <v>0</v>
      </c>
      <c r="W693" s="356"/>
      <c r="X693" s="214" t="s">
        <v>3564</v>
      </c>
      <c r="Y693" s="214" t="s">
        <v>3564</v>
      </c>
      <c r="Z693" s="214"/>
      <c r="AA693" s="215">
        <f>IFERROR(VLOOKUP(J693,Аркуш4!H:M,6,FALSE),0)</f>
        <v>571</v>
      </c>
      <c r="AB693" s="215" t="str">
        <f t="shared" si="37"/>
        <v/>
      </c>
      <c r="AC693" s="215">
        <v>4.5539999999999999E-3</v>
      </c>
      <c r="AD693" s="214"/>
      <c r="AE693" s="210">
        <f t="shared" si="4"/>
        <v>2.513808</v>
      </c>
      <c r="AF693" s="324"/>
      <c r="AG693" s="325"/>
      <c r="AH693" s="304" t="e">
        <v>#DIV/0!</v>
      </c>
      <c r="AI693" s="348"/>
      <c r="AJ693" s="306">
        <f t="shared" si="7"/>
        <v>0</v>
      </c>
      <c r="AK693" s="215">
        <f>IFERROR(VLOOKUP(J693,Аркуш4!O:Q,2,FALSE),0)</f>
        <v>0</v>
      </c>
      <c r="AL693" s="215">
        <f>IFERROR(VLOOKUP(J693,Аркуш4!O:Q,3,FALSE),0)</f>
        <v>0</v>
      </c>
      <c r="AM693" s="349"/>
      <c r="AN693" s="349"/>
      <c r="AO693" s="350"/>
      <c r="AP693" s="351"/>
      <c r="AQ693" s="352"/>
      <c r="AR693" s="215">
        <f>IFERROR(VLOOKUP(J693,Аркуш4!H:M,3,FALSE),0)</f>
        <v>0</v>
      </c>
      <c r="AS693" s="215">
        <f>IFERROR(VLOOKUP(J693,Аркуш4!H:M,4,FALSE),0)</f>
        <v>15</v>
      </c>
      <c r="AT693" s="215">
        <f>IFERROR(VLOOKUP(J693,Аркуш4!H:M,5,FALSE),0)</f>
        <v>129</v>
      </c>
      <c r="AU693" s="215">
        <f t="shared" si="33"/>
        <v>0.65577600000000003</v>
      </c>
      <c r="AV693" s="357">
        <f t="shared" si="9"/>
        <v>2.6003340000000001</v>
      </c>
    </row>
    <row r="694" spans="1:48" ht="46.5" customHeight="1" outlineLevel="1" x14ac:dyDescent="0.2">
      <c r="A694" s="207"/>
      <c r="B694" s="208" t="s">
        <v>3316</v>
      </c>
      <c r="C694" s="211"/>
      <c r="D694" s="209">
        <f>VLOOKUP(J694,Аркуш4!Y:Z,2,FALSE)</f>
        <v>456</v>
      </c>
      <c r="E694" s="210">
        <f t="shared" si="0"/>
        <v>1.2996000000000001</v>
      </c>
      <c r="F694" s="211"/>
      <c r="G694" s="211"/>
      <c r="H694" s="211" t="s">
        <v>2546</v>
      </c>
      <c r="I694" s="211" t="s">
        <v>3317</v>
      </c>
      <c r="J694" s="213">
        <v>174581</v>
      </c>
      <c r="K694" s="213">
        <v>197</v>
      </c>
      <c r="L694" s="213">
        <v>245</v>
      </c>
      <c r="M694" s="213">
        <v>33011</v>
      </c>
      <c r="N694" s="211"/>
      <c r="O694" s="211" t="s">
        <v>3433</v>
      </c>
      <c r="P694" s="211"/>
      <c r="Q694" s="354">
        <f t="shared" si="1"/>
        <v>0</v>
      </c>
      <c r="R694" s="212">
        <f t="shared" si="2"/>
        <v>0</v>
      </c>
      <c r="S694" s="211"/>
      <c r="T694" s="211"/>
      <c r="U694" s="355"/>
      <c r="V694" s="211">
        <v>0</v>
      </c>
      <c r="W694" s="356"/>
      <c r="X694" s="214" t="s">
        <v>3564</v>
      </c>
      <c r="Y694" s="214" t="s">
        <v>3564</v>
      </c>
      <c r="Z694" s="214"/>
      <c r="AA694" s="215">
        <f>IFERROR(VLOOKUP(J694,Аркуш4!H:M,6,FALSE),0)</f>
        <v>118</v>
      </c>
      <c r="AB694" s="215" t="str">
        <f t="shared" si="37"/>
        <v/>
      </c>
      <c r="AC694" s="215">
        <v>2.8500000000000001E-3</v>
      </c>
      <c r="AD694" s="214"/>
      <c r="AE694" s="210">
        <f t="shared" si="4"/>
        <v>1.2996000000000001</v>
      </c>
      <c r="AF694" s="324"/>
      <c r="AG694" s="325"/>
      <c r="AH694" s="304" t="e">
        <v>#DIV/0!</v>
      </c>
      <c r="AI694" s="348"/>
      <c r="AJ694" s="306">
        <f t="shared" si="7"/>
        <v>0</v>
      </c>
      <c r="AK694" s="215">
        <f>IFERROR(VLOOKUP(J694,Аркуш4!O:Q,2,FALSE),0)</f>
        <v>0</v>
      </c>
      <c r="AL694" s="215">
        <f>IFERROR(VLOOKUP(J694,Аркуш4!O:Q,3,FALSE),0)</f>
        <v>0</v>
      </c>
      <c r="AM694" s="349"/>
      <c r="AN694" s="349"/>
      <c r="AO694" s="350"/>
      <c r="AP694" s="351"/>
      <c r="AQ694" s="352"/>
      <c r="AR694" s="215">
        <f>IFERROR(VLOOKUP(J694,Аркуш4!H:M,3,FALSE),0)</f>
        <v>7</v>
      </c>
      <c r="AS694" s="215">
        <f>IFERROR(VLOOKUP(J694,Аркуш4!H:M,4,FALSE),0)</f>
        <v>7</v>
      </c>
      <c r="AT694" s="215">
        <f>IFERROR(VLOOKUP(J694,Аркуш4!H:M,5,FALSE),0)</f>
        <v>23</v>
      </c>
      <c r="AU694" s="215">
        <f t="shared" si="33"/>
        <v>0.10545</v>
      </c>
      <c r="AV694" s="357">
        <f t="shared" si="9"/>
        <v>0.33629999999999999</v>
      </c>
    </row>
    <row r="695" spans="1:48" ht="46.5" customHeight="1" outlineLevel="1" x14ac:dyDescent="0.2">
      <c r="A695" s="207"/>
      <c r="B695" s="208" t="s">
        <v>3318</v>
      </c>
      <c r="C695" s="211"/>
      <c r="D695" s="209">
        <f>VLOOKUP(J695,Аркуш4!Y:Z,2,FALSE)</f>
        <v>4</v>
      </c>
      <c r="E695" s="210">
        <f t="shared" si="0"/>
        <v>0</v>
      </c>
      <c r="F695" s="211"/>
      <c r="G695" s="211"/>
      <c r="H695" s="211" t="s">
        <v>2546</v>
      </c>
      <c r="I695" s="211" t="s">
        <v>3319</v>
      </c>
      <c r="J695" s="213">
        <v>174582</v>
      </c>
      <c r="K695" s="213">
        <v>163</v>
      </c>
      <c r="L695" s="213">
        <v>282</v>
      </c>
      <c r="M695" s="213">
        <v>33032</v>
      </c>
      <c r="N695" s="211"/>
      <c r="O695" s="211" t="s">
        <v>3433</v>
      </c>
      <c r="P695" s="211"/>
      <c r="Q695" s="354">
        <f t="shared" si="1"/>
        <v>0</v>
      </c>
      <c r="R695" s="212">
        <f t="shared" si="2"/>
        <v>0</v>
      </c>
      <c r="S695" s="211"/>
      <c r="T695" s="211"/>
      <c r="U695" s="355"/>
      <c r="V695" s="211">
        <v>0</v>
      </c>
      <c r="W695" s="356"/>
      <c r="X695" s="214" t="s">
        <v>3564</v>
      </c>
      <c r="Y695" s="214" t="s">
        <v>3564</v>
      </c>
      <c r="Z695" s="214"/>
      <c r="AA695" s="215">
        <f>IFERROR(VLOOKUP(J695,Аркуш4!H:M,6,FALSE),0)</f>
        <v>78</v>
      </c>
      <c r="AB695" s="215" t="str">
        <f t="shared" si="37"/>
        <v/>
      </c>
      <c r="AC695" s="215"/>
      <c r="AD695" s="214"/>
      <c r="AE695" s="210">
        <f t="shared" si="4"/>
        <v>0</v>
      </c>
      <c r="AF695" s="324"/>
      <c r="AG695" s="325"/>
      <c r="AH695" s="304" t="e">
        <v>#DIV/0!</v>
      </c>
      <c r="AI695" s="348"/>
      <c r="AJ695" s="306">
        <f t="shared" si="7"/>
        <v>0</v>
      </c>
      <c r="AK695" s="215">
        <f>IFERROR(VLOOKUP(J695,Аркуш4!O:Q,2,FALSE),0)</f>
        <v>0</v>
      </c>
      <c r="AL695" s="215">
        <f>IFERROR(VLOOKUP(J695,Аркуш4!O:Q,3,FALSE),0)</f>
        <v>0</v>
      </c>
      <c r="AM695" s="349"/>
      <c r="AN695" s="349"/>
      <c r="AO695" s="350"/>
      <c r="AP695" s="351"/>
      <c r="AQ695" s="352"/>
      <c r="AR695" s="215">
        <f>IFERROR(VLOOKUP(J695,Аркуш4!H:M,3,FALSE),0)</f>
        <v>0</v>
      </c>
      <c r="AS695" s="215">
        <f>IFERROR(VLOOKUP(J695,Аркуш4!H:M,4,FALSE),0)</f>
        <v>0</v>
      </c>
      <c r="AT695" s="215">
        <f>IFERROR(VLOOKUP(J695,Аркуш4!H:M,5,FALSE),0)</f>
        <v>0</v>
      </c>
      <c r="AU695" s="215">
        <f t="shared" si="33"/>
        <v>0</v>
      </c>
      <c r="AV695" s="357">
        <f t="shared" si="9"/>
        <v>0</v>
      </c>
    </row>
    <row r="696" spans="1:48" ht="46.5" customHeight="1" outlineLevel="1" x14ac:dyDescent="0.2">
      <c r="A696" s="207"/>
      <c r="B696" s="208" t="s">
        <v>3894</v>
      </c>
      <c r="C696" s="211"/>
      <c r="D696" s="209"/>
      <c r="E696" s="210">
        <f t="shared" si="0"/>
        <v>0</v>
      </c>
      <c r="F696" s="211"/>
      <c r="G696" s="211"/>
      <c r="H696" s="211" t="s">
        <v>2546</v>
      </c>
      <c r="I696" s="211"/>
      <c r="J696" s="211" t="s">
        <v>212</v>
      </c>
      <c r="K696" s="213">
        <v>152</v>
      </c>
      <c r="L696" s="213">
        <v>247</v>
      </c>
      <c r="M696" s="211" t="s">
        <v>1939</v>
      </c>
      <c r="N696" s="211"/>
      <c r="O696" s="211"/>
      <c r="P696" s="211" t="s">
        <v>3362</v>
      </c>
      <c r="Q696" s="354">
        <f t="shared" si="1"/>
        <v>0</v>
      </c>
      <c r="R696" s="212">
        <f t="shared" si="2"/>
        <v>0</v>
      </c>
      <c r="S696" s="211"/>
      <c r="T696" s="211"/>
      <c r="U696" s="355"/>
      <c r="V696" s="211">
        <v>0</v>
      </c>
      <c r="W696" s="356"/>
      <c r="X696" s="214" t="s">
        <v>3564</v>
      </c>
      <c r="Y696" s="214" t="s">
        <v>3564</v>
      </c>
      <c r="Z696" s="214"/>
      <c r="AA696" s="215">
        <f>IFERROR(VLOOKUP(J696,Аркуш4!H:M,6,FALSE),0)</f>
        <v>0</v>
      </c>
      <c r="AB696" s="215" t="str">
        <f t="shared" si="37"/>
        <v/>
      </c>
      <c r="AC696" s="215"/>
      <c r="AD696" s="214"/>
      <c r="AE696" s="210">
        <f t="shared" si="4"/>
        <v>0</v>
      </c>
      <c r="AF696" s="324"/>
      <c r="AG696" s="325"/>
      <c r="AH696" s="304" t="e">
        <v>#DIV/0!</v>
      </c>
      <c r="AI696" s="348"/>
      <c r="AJ696" s="306">
        <f t="shared" si="7"/>
        <v>0</v>
      </c>
      <c r="AK696" s="215">
        <f>IFERROR(VLOOKUP(J696,Аркуш4!O:Q,2,FALSE),0)</f>
        <v>0</v>
      </c>
      <c r="AL696" s="215">
        <f>IFERROR(VLOOKUP(J696,Аркуш4!O:Q,3,FALSE),0)</f>
        <v>0</v>
      </c>
      <c r="AM696" s="349"/>
      <c r="AN696" s="349"/>
      <c r="AO696" s="350"/>
      <c r="AP696" s="351"/>
      <c r="AQ696" s="352"/>
      <c r="AR696" s="215">
        <f>IFERROR(VLOOKUP(J696,Аркуш4!H:M,3,FALSE),0)</f>
        <v>0</v>
      </c>
      <c r="AS696" s="215">
        <f>IFERROR(VLOOKUP(J696,Аркуш4!H:M,4,FALSE),0)</f>
        <v>0</v>
      </c>
      <c r="AT696" s="215">
        <f>IFERROR(VLOOKUP(J696,Аркуш4!H:M,5,FALSE),0)</f>
        <v>0</v>
      </c>
      <c r="AU696" s="215">
        <f t="shared" si="33"/>
        <v>0</v>
      </c>
      <c r="AV696" s="357">
        <f t="shared" si="9"/>
        <v>0</v>
      </c>
    </row>
    <row r="697" spans="1:48" ht="46.5" customHeight="1" outlineLevel="1" x14ac:dyDescent="0.2">
      <c r="A697" s="207"/>
      <c r="B697" s="208" t="s">
        <v>3895</v>
      </c>
      <c r="C697" s="211"/>
      <c r="D697" s="209"/>
      <c r="E697" s="210">
        <f t="shared" si="0"/>
        <v>0</v>
      </c>
      <c r="F697" s="211"/>
      <c r="G697" s="211"/>
      <c r="H697" s="211" t="s">
        <v>2546</v>
      </c>
      <c r="I697" s="361">
        <v>75</v>
      </c>
      <c r="J697" s="211" t="s">
        <v>212</v>
      </c>
      <c r="K697" s="213">
        <v>83</v>
      </c>
      <c r="L697" s="213">
        <v>210</v>
      </c>
      <c r="M697" s="211" t="s">
        <v>1941</v>
      </c>
      <c r="N697" s="211"/>
      <c r="O697" s="211"/>
      <c r="P697" s="211" t="s">
        <v>3362</v>
      </c>
      <c r="Q697" s="354">
        <f t="shared" si="1"/>
        <v>0</v>
      </c>
      <c r="R697" s="212">
        <f t="shared" si="2"/>
        <v>0</v>
      </c>
      <c r="S697" s="211"/>
      <c r="T697" s="211"/>
      <c r="U697" s="355"/>
      <c r="V697" s="211">
        <v>0</v>
      </c>
      <c r="W697" s="356"/>
      <c r="X697" s="214" t="s">
        <v>3564</v>
      </c>
      <c r="Y697" s="214" t="s">
        <v>3564</v>
      </c>
      <c r="Z697" s="214"/>
      <c r="AA697" s="215">
        <f>IFERROR(VLOOKUP(J697,Аркуш4!H:M,6,FALSE),0)</f>
        <v>0</v>
      </c>
      <c r="AB697" s="215" t="str">
        <f t="shared" si="37"/>
        <v/>
      </c>
      <c r="AC697" s="215"/>
      <c r="AD697" s="214"/>
      <c r="AE697" s="210">
        <f t="shared" si="4"/>
        <v>0</v>
      </c>
      <c r="AF697" s="324"/>
      <c r="AG697" s="325"/>
      <c r="AH697" s="304" t="e">
        <v>#DIV/0!</v>
      </c>
      <c r="AI697" s="348"/>
      <c r="AJ697" s="306">
        <f t="shared" si="7"/>
        <v>0</v>
      </c>
      <c r="AK697" s="215">
        <f>IFERROR(VLOOKUP(J697,Аркуш4!O:Q,2,FALSE),0)</f>
        <v>0</v>
      </c>
      <c r="AL697" s="215">
        <f>IFERROR(VLOOKUP(J697,Аркуш4!O:Q,3,FALSE),0)</f>
        <v>0</v>
      </c>
      <c r="AM697" s="349"/>
      <c r="AN697" s="349"/>
      <c r="AO697" s="350"/>
      <c r="AP697" s="351"/>
      <c r="AQ697" s="352"/>
      <c r="AR697" s="215">
        <f>IFERROR(VLOOKUP(J697,Аркуш4!H:M,3,FALSE),0)</f>
        <v>0</v>
      </c>
      <c r="AS697" s="215">
        <f>IFERROR(VLOOKUP(J697,Аркуш4!H:M,4,FALSE),0)</f>
        <v>0</v>
      </c>
      <c r="AT697" s="215">
        <f>IFERROR(VLOOKUP(J697,Аркуш4!H:M,5,FALSE),0)</f>
        <v>0</v>
      </c>
      <c r="AU697" s="215">
        <f t="shared" si="33"/>
        <v>0</v>
      </c>
      <c r="AV697" s="357">
        <f t="shared" si="9"/>
        <v>0</v>
      </c>
    </row>
    <row r="698" spans="1:48" ht="46.5" customHeight="1" outlineLevel="1" x14ac:dyDescent="0.2">
      <c r="A698" s="207"/>
      <c r="B698" s="208" t="s">
        <v>3896</v>
      </c>
      <c r="C698" s="211"/>
      <c r="D698" s="209"/>
      <c r="E698" s="210">
        <f t="shared" si="0"/>
        <v>0</v>
      </c>
      <c r="F698" s="211"/>
      <c r="G698" s="211"/>
      <c r="H698" s="211" t="s">
        <v>2546</v>
      </c>
      <c r="I698" s="211"/>
      <c r="J698" s="211" t="s">
        <v>212</v>
      </c>
      <c r="K698" s="211"/>
      <c r="L698" s="211"/>
      <c r="M698" s="211" t="s">
        <v>248</v>
      </c>
      <c r="N698" s="211"/>
      <c r="O698" s="211"/>
      <c r="P698" s="211"/>
      <c r="Q698" s="354">
        <f t="shared" si="1"/>
        <v>0</v>
      </c>
      <c r="R698" s="212">
        <f t="shared" si="2"/>
        <v>0</v>
      </c>
      <c r="S698" s="211"/>
      <c r="T698" s="211"/>
      <c r="U698" s="355"/>
      <c r="V698" s="211">
        <v>0</v>
      </c>
      <c r="W698" s="356"/>
      <c r="X698" s="214" t="s">
        <v>3564</v>
      </c>
      <c r="Y698" s="214" t="s">
        <v>3564</v>
      </c>
      <c r="Z698" s="214"/>
      <c r="AA698" s="215">
        <f>IFERROR(VLOOKUP(J698,Аркуш4!H:M,6,FALSE),0)</f>
        <v>0</v>
      </c>
      <c r="AB698" s="215" t="str">
        <f t="shared" si="37"/>
        <v/>
      </c>
      <c r="AC698" s="215"/>
      <c r="AD698" s="214"/>
      <c r="AE698" s="210">
        <f t="shared" si="4"/>
        <v>0</v>
      </c>
      <c r="AF698" s="324"/>
      <c r="AG698" s="325"/>
      <c r="AH698" s="304" t="e">
        <v>#DIV/0!</v>
      </c>
      <c r="AI698" s="348"/>
      <c r="AJ698" s="306">
        <f t="shared" si="7"/>
        <v>0</v>
      </c>
      <c r="AK698" s="215">
        <f>IFERROR(VLOOKUP(J698,Аркуш4!O:Q,2,FALSE),0)</f>
        <v>0</v>
      </c>
      <c r="AL698" s="215">
        <f>IFERROR(VLOOKUP(J698,Аркуш4!O:Q,3,FALSE),0)</f>
        <v>0</v>
      </c>
      <c r="AM698" s="349"/>
      <c r="AN698" s="349"/>
      <c r="AO698" s="350"/>
      <c r="AP698" s="351"/>
      <c r="AQ698" s="352"/>
      <c r="AR698" s="215">
        <f>IFERROR(VLOOKUP(J698,Аркуш4!H:M,3,FALSE),0)</f>
        <v>0</v>
      </c>
      <c r="AS698" s="215">
        <f>IFERROR(VLOOKUP(J698,Аркуш4!H:M,4,FALSE),0)</f>
        <v>0</v>
      </c>
      <c r="AT698" s="215">
        <f>IFERROR(VLOOKUP(J698,Аркуш4!H:M,5,FALSE),0)</f>
        <v>0</v>
      </c>
      <c r="AU698" s="215">
        <f t="shared" si="33"/>
        <v>0</v>
      </c>
      <c r="AV698" s="357">
        <f t="shared" si="9"/>
        <v>0</v>
      </c>
    </row>
    <row r="699" spans="1:48" ht="46.5" customHeight="1" outlineLevel="1" x14ac:dyDescent="0.2">
      <c r="A699" s="207"/>
      <c r="B699" s="208" t="s">
        <v>3897</v>
      </c>
      <c r="C699" s="211"/>
      <c r="D699" s="209"/>
      <c r="E699" s="210">
        <f t="shared" si="0"/>
        <v>0</v>
      </c>
      <c r="F699" s="211"/>
      <c r="G699" s="211"/>
      <c r="H699" s="211" t="s">
        <v>2546</v>
      </c>
      <c r="I699" s="211"/>
      <c r="J699" s="211" t="s">
        <v>212</v>
      </c>
      <c r="K699" s="211"/>
      <c r="L699" s="211"/>
      <c r="M699" s="211" t="s">
        <v>232</v>
      </c>
      <c r="N699" s="211"/>
      <c r="O699" s="211"/>
      <c r="P699" s="211"/>
      <c r="Q699" s="354">
        <f t="shared" si="1"/>
        <v>0</v>
      </c>
      <c r="R699" s="212">
        <f t="shared" si="2"/>
        <v>0</v>
      </c>
      <c r="S699" s="211"/>
      <c r="T699" s="211"/>
      <c r="U699" s="355"/>
      <c r="V699" s="211">
        <v>0</v>
      </c>
      <c r="W699" s="356"/>
      <c r="X699" s="214" t="s">
        <v>3564</v>
      </c>
      <c r="Y699" s="214" t="s">
        <v>3564</v>
      </c>
      <c r="Z699" s="214"/>
      <c r="AA699" s="215">
        <f>IFERROR(VLOOKUP(J699,Аркуш4!H:M,6,FALSE),0)</f>
        <v>0</v>
      </c>
      <c r="AB699" s="215" t="str">
        <f t="shared" si="37"/>
        <v/>
      </c>
      <c r="AC699" s="215"/>
      <c r="AD699" s="214"/>
      <c r="AE699" s="210">
        <f t="shared" si="4"/>
        <v>0</v>
      </c>
      <c r="AF699" s="324"/>
      <c r="AG699" s="325"/>
      <c r="AH699" s="304" t="e">
        <v>#DIV/0!</v>
      </c>
      <c r="AI699" s="348"/>
      <c r="AJ699" s="306">
        <f t="shared" si="7"/>
        <v>0</v>
      </c>
      <c r="AK699" s="215">
        <f>IFERROR(VLOOKUP(J699,Аркуш4!O:Q,2,FALSE),0)</f>
        <v>0</v>
      </c>
      <c r="AL699" s="215">
        <f>IFERROR(VLOOKUP(J699,Аркуш4!O:Q,3,FALSE),0)</f>
        <v>0</v>
      </c>
      <c r="AM699" s="349"/>
      <c r="AN699" s="349"/>
      <c r="AO699" s="350"/>
      <c r="AP699" s="351"/>
      <c r="AQ699" s="352"/>
      <c r="AR699" s="215">
        <f>IFERROR(VLOOKUP(J699,Аркуш4!H:M,3,FALSE),0)</f>
        <v>0</v>
      </c>
      <c r="AS699" s="215">
        <f>IFERROR(VLOOKUP(J699,Аркуш4!H:M,4,FALSE),0)</f>
        <v>0</v>
      </c>
      <c r="AT699" s="215">
        <f>IFERROR(VLOOKUP(J699,Аркуш4!H:M,5,FALSE),0)</f>
        <v>0</v>
      </c>
      <c r="AU699" s="215">
        <f t="shared" si="33"/>
        <v>0</v>
      </c>
      <c r="AV699" s="357">
        <f t="shared" si="9"/>
        <v>0</v>
      </c>
    </row>
    <row r="700" spans="1:48" ht="46.5" customHeight="1" outlineLevel="1" x14ac:dyDescent="0.2">
      <c r="A700" s="207"/>
      <c r="B700" s="208" t="s">
        <v>3320</v>
      </c>
      <c r="C700" s="211"/>
      <c r="D700" s="209">
        <f>VLOOKUP(J700,Аркуш4!Y:Z,2,FALSE)</f>
        <v>15</v>
      </c>
      <c r="E700" s="210">
        <f t="shared" si="0"/>
        <v>0.14399999999999999</v>
      </c>
      <c r="F700" s="211"/>
      <c r="G700" s="211"/>
      <c r="H700" s="211" t="s">
        <v>2538</v>
      </c>
      <c r="I700" s="211" t="s">
        <v>3321</v>
      </c>
      <c r="J700" s="213">
        <v>169160</v>
      </c>
      <c r="K700" s="213">
        <v>108</v>
      </c>
      <c r="L700" s="213">
        <v>117</v>
      </c>
      <c r="M700" s="267">
        <v>55936</v>
      </c>
      <c r="N700" s="211"/>
      <c r="O700" s="211" t="s">
        <v>3433</v>
      </c>
      <c r="P700" s="211"/>
      <c r="Q700" s="354">
        <f t="shared" si="1"/>
        <v>0</v>
      </c>
      <c r="R700" s="212">
        <f t="shared" si="2"/>
        <v>0</v>
      </c>
      <c r="S700" s="211"/>
      <c r="T700" s="211"/>
      <c r="U700" s="355"/>
      <c r="V700" s="211">
        <v>5</v>
      </c>
      <c r="W700" s="356"/>
      <c r="X700" s="214" t="s">
        <v>3564</v>
      </c>
      <c r="Y700" s="214" t="s">
        <v>3564</v>
      </c>
      <c r="Z700" s="214"/>
      <c r="AA700" s="215">
        <f>IFERROR(VLOOKUP(J700,Аркуш4!H:M,6,FALSE),0)</f>
        <v>3</v>
      </c>
      <c r="AB700" s="215" t="str">
        <f t="shared" si="37"/>
        <v/>
      </c>
      <c r="AC700" s="215">
        <v>9.5999999999999992E-3</v>
      </c>
      <c r="AD700" s="214"/>
      <c r="AE700" s="210">
        <f t="shared" si="4"/>
        <v>0.14399999999999999</v>
      </c>
      <c r="AF700" s="324"/>
      <c r="AG700" s="325"/>
      <c r="AH700" s="304" t="e">
        <v>#DIV/0!</v>
      </c>
      <c r="AI700" s="348"/>
      <c r="AJ700" s="306">
        <f t="shared" si="7"/>
        <v>0</v>
      </c>
      <c r="AK700" s="215">
        <f>IFERROR(VLOOKUP(J700,Аркуш4!O:Q,2,FALSE),0)</f>
        <v>2</v>
      </c>
      <c r="AL700" s="215">
        <f>IFERROR(VLOOKUP(J700,Аркуш4!O:Q,3,FALSE),0)</f>
        <v>3</v>
      </c>
      <c r="AM700" s="349"/>
      <c r="AN700" s="349"/>
      <c r="AO700" s="350"/>
      <c r="AP700" s="351"/>
      <c r="AQ700" s="352"/>
      <c r="AR700" s="215">
        <f>IFERROR(VLOOKUP(J700,Аркуш4!H:M,3,FALSE),0)</f>
        <v>2</v>
      </c>
      <c r="AS700" s="215">
        <f>IFERROR(VLOOKUP(J700,Аркуш4!H:M,4,FALSE),0)</f>
        <v>0</v>
      </c>
      <c r="AT700" s="215">
        <f>IFERROR(VLOOKUP(J700,Аркуш4!H:M,5,FALSE),0)</f>
        <v>1</v>
      </c>
      <c r="AU700" s="215">
        <f t="shared" si="33"/>
        <v>4.7999999999999994E-2</v>
      </c>
      <c r="AV700" s="357">
        <f t="shared" si="9"/>
        <v>2.8799999999999999E-2</v>
      </c>
    </row>
    <row r="701" spans="1:48" ht="46.5" customHeight="1" outlineLevel="1" x14ac:dyDescent="0.2">
      <c r="A701" s="207"/>
      <c r="B701" s="208" t="s">
        <v>3322</v>
      </c>
      <c r="C701" s="211"/>
      <c r="D701" s="209">
        <f>VLOOKUP(J701,Аркуш4!Y:Z,2,FALSE)</f>
        <v>2</v>
      </c>
      <c r="E701" s="210">
        <f t="shared" si="0"/>
        <v>1.1999999999999999E-3</v>
      </c>
      <c r="F701" s="211" t="s">
        <v>2624</v>
      </c>
      <c r="G701" s="211"/>
      <c r="H701" s="211" t="s">
        <v>2546</v>
      </c>
      <c r="I701" s="211"/>
      <c r="J701" s="213">
        <v>169181</v>
      </c>
      <c r="K701" s="213">
        <v>81</v>
      </c>
      <c r="L701" s="213">
        <v>49</v>
      </c>
      <c r="M701" s="268">
        <v>59220</v>
      </c>
      <c r="N701" s="211"/>
      <c r="O701" s="211" t="s">
        <v>3433</v>
      </c>
      <c r="P701" s="211"/>
      <c r="Q701" s="354">
        <f t="shared" si="1"/>
        <v>0</v>
      </c>
      <c r="R701" s="212">
        <f t="shared" si="2"/>
        <v>0</v>
      </c>
      <c r="S701" s="211"/>
      <c r="T701" s="211"/>
      <c r="U701" s="355"/>
      <c r="V701" s="211">
        <v>0</v>
      </c>
      <c r="W701" s="356"/>
      <c r="X701" s="214" t="s">
        <v>3564</v>
      </c>
      <c r="Y701" s="214" t="s">
        <v>3564</v>
      </c>
      <c r="Z701" s="214"/>
      <c r="AA701" s="215">
        <f>IFERROR(VLOOKUP(J701,Аркуш4!H:M,6,FALSE),0)</f>
        <v>8</v>
      </c>
      <c r="AB701" s="215" t="str">
        <f t="shared" si="37"/>
        <v/>
      </c>
      <c r="AC701" s="215">
        <v>5.9999999999999995E-4</v>
      </c>
      <c r="AD701" s="214"/>
      <c r="AE701" s="210">
        <f t="shared" si="4"/>
        <v>1.1999999999999999E-3</v>
      </c>
      <c r="AF701" s="324"/>
      <c r="AG701" s="325"/>
      <c r="AH701" s="304" t="e">
        <v>#DIV/0!</v>
      </c>
      <c r="AI701" s="348"/>
      <c r="AJ701" s="306">
        <f t="shared" si="7"/>
        <v>0</v>
      </c>
      <c r="AK701" s="215">
        <f>IFERROR(VLOOKUP(J701,Аркуш4!O:Q,2,FALSE),0)</f>
        <v>0</v>
      </c>
      <c r="AL701" s="215">
        <f>IFERROR(VLOOKUP(J701,Аркуш4!O:Q,3,FALSE),0)</f>
        <v>0</v>
      </c>
      <c r="AM701" s="349"/>
      <c r="AN701" s="349"/>
      <c r="AO701" s="350"/>
      <c r="AP701" s="351"/>
      <c r="AQ701" s="352"/>
      <c r="AR701" s="215">
        <f>IFERROR(VLOOKUP(J701,Аркуш4!H:M,3,FALSE),0)</f>
        <v>1</v>
      </c>
      <c r="AS701" s="215">
        <f>IFERROR(VLOOKUP(J701,Аркуш4!H:M,4,FALSE),0)</f>
        <v>0</v>
      </c>
      <c r="AT701" s="215">
        <f>IFERROR(VLOOKUP(J701,Аркуш4!H:M,5,FALSE),0)</f>
        <v>1</v>
      </c>
      <c r="AU701" s="215">
        <f t="shared" si="33"/>
        <v>1.1999999999999999E-3</v>
      </c>
      <c r="AV701" s="357">
        <f t="shared" si="9"/>
        <v>4.7999999999999996E-3</v>
      </c>
    </row>
    <row r="702" spans="1:48" ht="46.5" customHeight="1" outlineLevel="1" x14ac:dyDescent="0.2">
      <c r="A702" s="207"/>
      <c r="B702" s="208" t="s">
        <v>3323</v>
      </c>
      <c r="C702" s="211"/>
      <c r="D702" s="209">
        <f>VLOOKUP(J702,Аркуш4!Y:Z,2,FALSE)</f>
        <v>28</v>
      </c>
      <c r="E702" s="210">
        <f t="shared" si="0"/>
        <v>1.6799999999999999E-2</v>
      </c>
      <c r="F702" s="211" t="s">
        <v>2624</v>
      </c>
      <c r="G702" s="211"/>
      <c r="H702" s="211" t="s">
        <v>2546</v>
      </c>
      <c r="I702" s="211"/>
      <c r="J702" s="213">
        <v>169182</v>
      </c>
      <c r="K702" s="213">
        <v>81</v>
      </c>
      <c r="L702" s="213">
        <v>49</v>
      </c>
      <c r="M702" s="269">
        <v>59220</v>
      </c>
      <c r="N702" s="211"/>
      <c r="O702" s="211" t="s">
        <v>3433</v>
      </c>
      <c r="P702" s="211"/>
      <c r="Q702" s="354">
        <f t="shared" si="1"/>
        <v>0</v>
      </c>
      <c r="R702" s="212">
        <f t="shared" si="2"/>
        <v>0</v>
      </c>
      <c r="S702" s="211"/>
      <c r="T702" s="211"/>
      <c r="U702" s="355"/>
      <c r="V702" s="211">
        <v>6</v>
      </c>
      <c r="W702" s="356"/>
      <c r="X702" s="214" t="s">
        <v>3564</v>
      </c>
      <c r="Y702" s="214" t="s">
        <v>3564</v>
      </c>
      <c r="Z702" s="214"/>
      <c r="AA702" s="215">
        <f>IFERROR(VLOOKUP(J702,Аркуш4!H:M,6,FALSE),0)</f>
        <v>1</v>
      </c>
      <c r="AB702" s="215" t="str">
        <f t="shared" si="37"/>
        <v/>
      </c>
      <c r="AC702" s="215">
        <v>5.9999999999999995E-4</v>
      </c>
      <c r="AD702" s="214"/>
      <c r="AE702" s="210">
        <f t="shared" si="4"/>
        <v>1.6799999999999999E-2</v>
      </c>
      <c r="AF702" s="324"/>
      <c r="AG702" s="325"/>
      <c r="AH702" s="304" t="e">
        <v>#DIV/0!</v>
      </c>
      <c r="AI702" s="348"/>
      <c r="AJ702" s="306">
        <f t="shared" si="7"/>
        <v>0</v>
      </c>
      <c r="AK702" s="215">
        <f>IFERROR(VLOOKUP(J702,Аркуш4!O:Q,2,FALSE),0)</f>
        <v>5</v>
      </c>
      <c r="AL702" s="215">
        <f>IFERROR(VLOOKUP(J702,Аркуш4!O:Q,3,FALSE),0)</f>
        <v>1</v>
      </c>
      <c r="AM702" s="349"/>
      <c r="AN702" s="349"/>
      <c r="AO702" s="350"/>
      <c r="AP702" s="351"/>
      <c r="AQ702" s="352"/>
      <c r="AR702" s="215">
        <f>IFERROR(VLOOKUP(J702,Аркуш4!H:M,3,FALSE),0)</f>
        <v>0</v>
      </c>
      <c r="AS702" s="215">
        <f>IFERROR(VLOOKUP(J702,Аркуш4!H:M,4,FALSE),0)</f>
        <v>3</v>
      </c>
      <c r="AT702" s="215">
        <f>IFERROR(VLOOKUP(J702,Аркуш4!H:M,5,FALSE),0)</f>
        <v>0</v>
      </c>
      <c r="AU702" s="215">
        <f t="shared" si="33"/>
        <v>4.7999999999999996E-3</v>
      </c>
      <c r="AV702" s="357">
        <f t="shared" si="9"/>
        <v>5.9999999999999995E-4</v>
      </c>
    </row>
    <row r="703" spans="1:48" ht="46.5" customHeight="1" outlineLevel="1" x14ac:dyDescent="0.2">
      <c r="A703" s="207"/>
      <c r="B703" s="208" t="s">
        <v>3324</v>
      </c>
      <c r="C703" s="211"/>
      <c r="D703" s="209">
        <f>VLOOKUP(J703,Аркуш4!Y:Z,2,FALSE)</f>
        <v>8</v>
      </c>
      <c r="E703" s="210">
        <f t="shared" si="0"/>
        <v>4.5261999999999997E-2</v>
      </c>
      <c r="F703" s="211"/>
      <c r="G703" s="211"/>
      <c r="H703" s="211" t="s">
        <v>2538</v>
      </c>
      <c r="I703" s="211" t="s">
        <v>2984</v>
      </c>
      <c r="J703" s="213">
        <v>169201</v>
      </c>
      <c r="K703" s="213">
        <v>-39</v>
      </c>
      <c r="L703" s="213">
        <v>-127</v>
      </c>
      <c r="M703" s="213">
        <v>58775</v>
      </c>
      <c r="N703" s="211"/>
      <c r="O703" s="211" t="s">
        <v>3433</v>
      </c>
      <c r="P703" s="211"/>
      <c r="Q703" s="354">
        <f t="shared" si="1"/>
        <v>0</v>
      </c>
      <c r="R703" s="212">
        <f t="shared" si="2"/>
        <v>0</v>
      </c>
      <c r="S703" s="211"/>
      <c r="T703" s="211"/>
      <c r="U703" s="355"/>
      <c r="V703" s="211">
        <v>0</v>
      </c>
      <c r="W703" s="356"/>
      <c r="X703" s="214" t="s">
        <v>3564</v>
      </c>
      <c r="Y703" s="214" t="s">
        <v>3564</v>
      </c>
      <c r="Z703" s="214"/>
      <c r="AA703" s="215">
        <f>IFERROR(VLOOKUP(J703,Аркуш4!H:M,6,FALSE),0)</f>
        <v>3</v>
      </c>
      <c r="AB703" s="215" t="str">
        <f t="shared" si="37"/>
        <v/>
      </c>
      <c r="AC703" s="215">
        <v>5.6577499999999996E-3</v>
      </c>
      <c r="AD703" s="214"/>
      <c r="AE703" s="210">
        <f t="shared" si="4"/>
        <v>4.5261999999999997E-2</v>
      </c>
      <c r="AF703" s="324"/>
      <c r="AG703" s="325"/>
      <c r="AH703" s="304" t="e">
        <v>#DIV/0!</v>
      </c>
      <c r="AI703" s="348"/>
      <c r="AJ703" s="306">
        <f t="shared" si="7"/>
        <v>0</v>
      </c>
      <c r="AK703" s="215">
        <f>IFERROR(VLOOKUP(J703,Аркуш4!O:Q,2,FALSE),0)</f>
        <v>0</v>
      </c>
      <c r="AL703" s="215">
        <f>IFERROR(VLOOKUP(J703,Аркуш4!O:Q,3,FALSE),0)</f>
        <v>0</v>
      </c>
      <c r="AM703" s="349"/>
      <c r="AN703" s="349"/>
      <c r="AO703" s="350"/>
      <c r="AP703" s="351"/>
      <c r="AQ703" s="352"/>
      <c r="AR703" s="215">
        <f>IFERROR(VLOOKUP(J703,Аркуш4!H:M,3,FALSE),0)</f>
        <v>0</v>
      </c>
      <c r="AS703" s="215">
        <f>IFERROR(VLOOKUP(J703,Аркуш4!H:M,4,FALSE),0)</f>
        <v>0</v>
      </c>
      <c r="AT703" s="215">
        <f>IFERROR(VLOOKUP(J703,Аркуш4!H:M,5,FALSE),0)</f>
        <v>1</v>
      </c>
      <c r="AU703" s="215">
        <f t="shared" si="33"/>
        <v>5.6577499999999996E-3</v>
      </c>
      <c r="AV703" s="357">
        <f t="shared" si="9"/>
        <v>1.6973249999999999E-2</v>
      </c>
    </row>
    <row r="704" spans="1:48" ht="46.5" customHeight="1" outlineLevel="1" x14ac:dyDescent="0.2">
      <c r="A704" s="207"/>
      <c r="B704" s="208" t="s">
        <v>3325</v>
      </c>
      <c r="C704" s="211"/>
      <c r="D704" s="209">
        <f>VLOOKUP(J704,Аркуш4!Y:Z,2,FALSE)</f>
        <v>8</v>
      </c>
      <c r="E704" s="210">
        <f t="shared" si="0"/>
        <v>0</v>
      </c>
      <c r="F704" s="211"/>
      <c r="G704" s="211"/>
      <c r="H704" s="211" t="s">
        <v>2546</v>
      </c>
      <c r="I704" s="211" t="s">
        <v>2984</v>
      </c>
      <c r="J704" s="213">
        <v>169202</v>
      </c>
      <c r="K704" s="213">
        <v>-17</v>
      </c>
      <c r="L704" s="213">
        <v>-46</v>
      </c>
      <c r="M704" s="213">
        <v>58776</v>
      </c>
      <c r="N704" s="211"/>
      <c r="O704" s="211" t="s">
        <v>3433</v>
      </c>
      <c r="P704" s="211"/>
      <c r="Q704" s="354">
        <f t="shared" si="1"/>
        <v>0</v>
      </c>
      <c r="R704" s="212">
        <f t="shared" si="2"/>
        <v>0</v>
      </c>
      <c r="S704" s="211"/>
      <c r="T704" s="211"/>
      <c r="U704" s="355"/>
      <c r="V704" s="211">
        <v>0</v>
      </c>
      <c r="W704" s="356"/>
      <c r="X704" s="214" t="s">
        <v>3564</v>
      </c>
      <c r="Y704" s="214" t="s">
        <v>3564</v>
      </c>
      <c r="Z704" s="214"/>
      <c r="AA704" s="215">
        <f>IFERROR(VLOOKUP(J704,Аркуш4!H:M,6,FALSE),0)</f>
        <v>1</v>
      </c>
      <c r="AB704" s="215" t="str">
        <f t="shared" si="37"/>
        <v/>
      </c>
      <c r="AC704" s="215"/>
      <c r="AD704" s="214"/>
      <c r="AE704" s="210">
        <f t="shared" si="4"/>
        <v>0</v>
      </c>
      <c r="AF704" s="324"/>
      <c r="AG704" s="325"/>
      <c r="AH704" s="304" t="e">
        <v>#DIV/0!</v>
      </c>
      <c r="AI704" s="348"/>
      <c r="AJ704" s="306">
        <f t="shared" si="7"/>
        <v>0</v>
      </c>
      <c r="AK704" s="215">
        <f>IFERROR(VLOOKUP(J704,Аркуш4!O:Q,2,FALSE),0)</f>
        <v>0</v>
      </c>
      <c r="AL704" s="215">
        <f>IFERROR(VLOOKUP(J704,Аркуш4!O:Q,3,FALSE),0)</f>
        <v>0</v>
      </c>
      <c r="AM704" s="349"/>
      <c r="AN704" s="349"/>
      <c r="AO704" s="350"/>
      <c r="AP704" s="351"/>
      <c r="AQ704" s="352"/>
      <c r="AR704" s="215">
        <f>IFERROR(VLOOKUP(J704,Аркуш4!H:M,3,FALSE),0)</f>
        <v>0</v>
      </c>
      <c r="AS704" s="215">
        <f>IFERROR(VLOOKUP(J704,Аркуш4!H:M,4,FALSE),0)</f>
        <v>0</v>
      </c>
      <c r="AT704" s="215">
        <f>IFERROR(VLOOKUP(J704,Аркуш4!H:M,5,FALSE),0)</f>
        <v>0</v>
      </c>
      <c r="AU704" s="215">
        <f t="shared" si="33"/>
        <v>0</v>
      </c>
      <c r="AV704" s="357">
        <f t="shared" si="9"/>
        <v>0</v>
      </c>
    </row>
    <row r="705" spans="1:48" ht="46.5" customHeight="1" outlineLevel="1" x14ac:dyDescent="0.2">
      <c r="A705" s="207"/>
      <c r="B705" s="208" t="s">
        <v>3326</v>
      </c>
      <c r="C705" s="211"/>
      <c r="D705" s="209">
        <f>VLOOKUP(J705,Аркуш4!Y:Z,2,FALSE)</f>
        <v>56</v>
      </c>
      <c r="E705" s="210">
        <f t="shared" si="0"/>
        <v>2.1839999999999998E-2</v>
      </c>
      <c r="F705" s="211"/>
      <c r="G705" s="211"/>
      <c r="H705" s="211" t="s">
        <v>2538</v>
      </c>
      <c r="I705" s="211" t="s">
        <v>2655</v>
      </c>
      <c r="J705" s="213">
        <v>169203</v>
      </c>
      <c r="K705" s="213">
        <v>39</v>
      </c>
      <c r="L705" s="213">
        <v>64</v>
      </c>
      <c r="M705" s="213">
        <v>58766</v>
      </c>
      <c r="N705" s="211"/>
      <c r="O705" s="211" t="s">
        <v>3433</v>
      </c>
      <c r="P705" s="211"/>
      <c r="Q705" s="354">
        <f t="shared" si="1"/>
        <v>0</v>
      </c>
      <c r="R705" s="212">
        <f t="shared" si="2"/>
        <v>0</v>
      </c>
      <c r="S705" s="211"/>
      <c r="T705" s="211"/>
      <c r="U705" s="355"/>
      <c r="V705" s="211">
        <v>0</v>
      </c>
      <c r="W705" s="356"/>
      <c r="X705" s="214" t="s">
        <v>3564</v>
      </c>
      <c r="Y705" s="214" t="s">
        <v>3564</v>
      </c>
      <c r="Z705" s="214"/>
      <c r="AA705" s="215">
        <f>IFERROR(VLOOKUP(J705,Аркуш4!H:M,6,FALSE),0)</f>
        <v>1</v>
      </c>
      <c r="AB705" s="215" t="str">
        <f t="shared" si="37"/>
        <v/>
      </c>
      <c r="AC705" s="215">
        <v>3.8999999999999999E-4</v>
      </c>
      <c r="AD705" s="214"/>
      <c r="AE705" s="210">
        <f t="shared" si="4"/>
        <v>2.1839999999999998E-2</v>
      </c>
      <c r="AF705" s="324"/>
      <c r="AG705" s="325"/>
      <c r="AH705" s="304" t="e">
        <v>#DIV/0!</v>
      </c>
      <c r="AI705" s="348"/>
      <c r="AJ705" s="306">
        <f t="shared" si="7"/>
        <v>0</v>
      </c>
      <c r="AK705" s="215">
        <f>IFERROR(VLOOKUP(J705,Аркуш4!O:Q,2,FALSE),0)</f>
        <v>0</v>
      </c>
      <c r="AL705" s="215">
        <f>IFERROR(VLOOKUP(J705,Аркуш4!O:Q,3,FALSE),0)</f>
        <v>0</v>
      </c>
      <c r="AM705" s="349"/>
      <c r="AN705" s="349"/>
      <c r="AO705" s="350"/>
      <c r="AP705" s="351"/>
      <c r="AQ705" s="352"/>
      <c r="AR705" s="215">
        <f>IFERROR(VLOOKUP(J705,Аркуш4!H:M,3,FALSE),0)</f>
        <v>0</v>
      </c>
      <c r="AS705" s="215">
        <f>IFERROR(VLOOKUP(J705,Аркуш4!H:M,4,FALSE),0)</f>
        <v>0</v>
      </c>
      <c r="AT705" s="215">
        <f>IFERROR(VLOOKUP(J705,Аркуш4!H:M,5,FALSE),0)</f>
        <v>0</v>
      </c>
      <c r="AU705" s="215">
        <f t="shared" si="33"/>
        <v>0</v>
      </c>
      <c r="AV705" s="357">
        <f t="shared" si="9"/>
        <v>3.8999999999999999E-4</v>
      </c>
    </row>
    <row r="706" spans="1:48" ht="46.5" customHeight="1" outlineLevel="1" x14ac:dyDescent="0.2">
      <c r="A706" s="207"/>
      <c r="B706" s="208" t="s">
        <v>3327</v>
      </c>
      <c r="C706" s="211"/>
      <c r="D706" s="209">
        <f>VLOOKUP(J706,Аркуш4!Y:Z,2,FALSE)</f>
        <v>9</v>
      </c>
      <c r="E706" s="210">
        <f t="shared" si="0"/>
        <v>6.6703499999999999E-2</v>
      </c>
      <c r="F706" s="211"/>
      <c r="G706" s="211"/>
      <c r="H706" s="211" t="s">
        <v>2546</v>
      </c>
      <c r="I706" s="211"/>
      <c r="J706" s="213">
        <v>169204</v>
      </c>
      <c r="K706" s="213">
        <v>63</v>
      </c>
      <c r="L706" s="213">
        <v>88</v>
      </c>
      <c r="M706" s="213">
        <v>58753</v>
      </c>
      <c r="N706" s="211"/>
      <c r="O706" s="211" t="s">
        <v>3433</v>
      </c>
      <c r="P706" s="211"/>
      <c r="Q706" s="354">
        <f t="shared" si="1"/>
        <v>0</v>
      </c>
      <c r="R706" s="212">
        <f t="shared" si="2"/>
        <v>0</v>
      </c>
      <c r="S706" s="211"/>
      <c r="T706" s="211"/>
      <c r="U706" s="355"/>
      <c r="V706" s="211">
        <v>0</v>
      </c>
      <c r="W706" s="356"/>
      <c r="X706" s="214" t="s">
        <v>3564</v>
      </c>
      <c r="Y706" s="214" t="s">
        <v>3564</v>
      </c>
      <c r="Z706" s="214"/>
      <c r="AA706" s="215">
        <f>IFERROR(VLOOKUP(J706,Аркуш4!H:M,6,FALSE),0)</f>
        <v>0</v>
      </c>
      <c r="AB706" s="215" t="str">
        <f t="shared" si="37"/>
        <v/>
      </c>
      <c r="AC706" s="215">
        <v>7.4114999999999997E-3</v>
      </c>
      <c r="AD706" s="214"/>
      <c r="AE706" s="210">
        <f t="shared" si="4"/>
        <v>6.6703499999999999E-2</v>
      </c>
      <c r="AF706" s="324"/>
      <c r="AG706" s="325"/>
      <c r="AH706" s="304" t="e">
        <v>#DIV/0!</v>
      </c>
      <c r="AI706" s="348"/>
      <c r="AJ706" s="306">
        <f t="shared" si="7"/>
        <v>0</v>
      </c>
      <c r="AK706" s="215">
        <f>IFERROR(VLOOKUP(J706,Аркуш4!O:Q,2,FALSE),0)</f>
        <v>0</v>
      </c>
      <c r="AL706" s="215">
        <f>IFERROR(VLOOKUP(J706,Аркуш4!O:Q,3,FALSE),0)</f>
        <v>0</v>
      </c>
      <c r="AM706" s="349"/>
      <c r="AN706" s="349"/>
      <c r="AO706" s="350"/>
      <c r="AP706" s="351"/>
      <c r="AQ706" s="352"/>
      <c r="AR706" s="215">
        <f>IFERROR(VLOOKUP(J706,Аркуш4!H:M,3,FALSE),0)</f>
        <v>0</v>
      </c>
      <c r="AS706" s="215">
        <f>IFERROR(VLOOKUP(J706,Аркуш4!H:M,4,FALSE),0)</f>
        <v>0</v>
      </c>
      <c r="AT706" s="215">
        <f>IFERROR(VLOOKUP(J706,Аркуш4!H:M,5,FALSE),0)</f>
        <v>0</v>
      </c>
      <c r="AU706" s="215">
        <f t="shared" si="33"/>
        <v>0</v>
      </c>
      <c r="AV706" s="357">
        <f t="shared" si="9"/>
        <v>0</v>
      </c>
    </row>
    <row r="707" spans="1:48" ht="46.5" customHeight="1" outlineLevel="1" x14ac:dyDescent="0.2">
      <c r="A707" s="207"/>
      <c r="B707" s="208" t="s">
        <v>3328</v>
      </c>
      <c r="C707" s="211"/>
      <c r="D707" s="209">
        <f>VLOOKUP(J707,Аркуш4!Y:Z,2,FALSE)</f>
        <v>13</v>
      </c>
      <c r="E707" s="210">
        <f t="shared" si="0"/>
        <v>0</v>
      </c>
      <c r="F707" s="211"/>
      <c r="G707" s="211"/>
      <c r="H707" s="211" t="s">
        <v>2538</v>
      </c>
      <c r="I707" s="211" t="s">
        <v>3329</v>
      </c>
      <c r="J707" s="213">
        <v>169205</v>
      </c>
      <c r="K707" s="213">
        <v>38</v>
      </c>
      <c r="L707" s="213">
        <v>65</v>
      </c>
      <c r="M707" s="213">
        <v>58751</v>
      </c>
      <c r="N707" s="211"/>
      <c r="O707" s="211" t="s">
        <v>3433</v>
      </c>
      <c r="P707" s="211"/>
      <c r="Q707" s="354">
        <f t="shared" si="1"/>
        <v>0</v>
      </c>
      <c r="R707" s="212">
        <f t="shared" si="2"/>
        <v>0</v>
      </c>
      <c r="S707" s="211"/>
      <c r="T707" s="211"/>
      <c r="U707" s="355"/>
      <c r="V707" s="211">
        <v>0</v>
      </c>
      <c r="W707" s="356"/>
      <c r="X707" s="214" t="s">
        <v>3564</v>
      </c>
      <c r="Y707" s="214" t="s">
        <v>3564</v>
      </c>
      <c r="Z707" s="214"/>
      <c r="AA707" s="215">
        <f>IFERROR(VLOOKUP(J707,Аркуш4!H:M,6,FALSE),0)</f>
        <v>1</v>
      </c>
      <c r="AB707" s="215" t="str">
        <f t="shared" si="37"/>
        <v/>
      </c>
      <c r="AC707" s="215"/>
      <c r="AD707" s="214"/>
      <c r="AE707" s="210">
        <f t="shared" si="4"/>
        <v>0</v>
      </c>
      <c r="AF707" s="324"/>
      <c r="AG707" s="325"/>
      <c r="AH707" s="304" t="e">
        <v>#DIV/0!</v>
      </c>
      <c r="AI707" s="348"/>
      <c r="AJ707" s="306">
        <f t="shared" si="7"/>
        <v>0</v>
      </c>
      <c r="AK707" s="215">
        <f>IFERROR(VLOOKUP(J707,Аркуш4!O:Q,2,FALSE),0)</f>
        <v>0</v>
      </c>
      <c r="AL707" s="215">
        <f>IFERROR(VLOOKUP(J707,Аркуш4!O:Q,3,FALSE),0)</f>
        <v>0</v>
      </c>
      <c r="AM707" s="349"/>
      <c r="AN707" s="349"/>
      <c r="AO707" s="350"/>
      <c r="AP707" s="351"/>
      <c r="AQ707" s="352"/>
      <c r="AR707" s="215">
        <f>IFERROR(VLOOKUP(J707,Аркуш4!H:M,3,FALSE),0)</f>
        <v>1</v>
      </c>
      <c r="AS707" s="215">
        <f>IFERROR(VLOOKUP(J707,Аркуш4!H:M,4,FALSE),0)</f>
        <v>0</v>
      </c>
      <c r="AT707" s="215">
        <f>IFERROR(VLOOKUP(J707,Аркуш4!H:M,5,FALSE),0)</f>
        <v>1</v>
      </c>
      <c r="AU707" s="215">
        <f t="shared" si="33"/>
        <v>0</v>
      </c>
      <c r="AV707" s="357">
        <f t="shared" si="9"/>
        <v>0</v>
      </c>
    </row>
    <row r="708" spans="1:48" ht="46.5" customHeight="1" outlineLevel="1" x14ac:dyDescent="0.2">
      <c r="A708" s="207"/>
      <c r="B708" s="208" t="s">
        <v>3330</v>
      </c>
      <c r="C708" s="211"/>
      <c r="D708" s="209">
        <f>VLOOKUP(J708,Аркуш4!Y:Z,2,FALSE)</f>
        <v>18</v>
      </c>
      <c r="E708" s="210">
        <f t="shared" si="0"/>
        <v>1.1115E-2</v>
      </c>
      <c r="F708" s="211"/>
      <c r="G708" s="211"/>
      <c r="H708" s="211" t="s">
        <v>2538</v>
      </c>
      <c r="I708" s="211" t="s">
        <v>2877</v>
      </c>
      <c r="J708" s="213">
        <v>169216</v>
      </c>
      <c r="K708" s="213">
        <v>184</v>
      </c>
      <c r="L708" s="213">
        <v>76</v>
      </c>
      <c r="M708" s="213">
        <v>58021</v>
      </c>
      <c r="N708" s="211"/>
      <c r="O708" s="211" t="s">
        <v>3433</v>
      </c>
      <c r="P708" s="211"/>
      <c r="Q708" s="354">
        <f t="shared" si="1"/>
        <v>0</v>
      </c>
      <c r="R708" s="212">
        <f t="shared" si="2"/>
        <v>0</v>
      </c>
      <c r="S708" s="211"/>
      <c r="T708" s="211"/>
      <c r="U708" s="355"/>
      <c r="V708" s="211">
        <v>0</v>
      </c>
      <c r="W708" s="356"/>
      <c r="X708" s="214" t="s">
        <v>3564</v>
      </c>
      <c r="Y708" s="214" t="s">
        <v>3564</v>
      </c>
      <c r="Z708" s="214"/>
      <c r="AA708" s="215">
        <f>IFERROR(VLOOKUP(J708,Аркуш4!H:M,6,FALSE),0)</f>
        <v>1</v>
      </c>
      <c r="AB708" s="215" t="str">
        <f t="shared" si="37"/>
        <v/>
      </c>
      <c r="AC708" s="215">
        <v>6.1749999999999999E-4</v>
      </c>
      <c r="AD708" s="214"/>
      <c r="AE708" s="210">
        <f t="shared" si="4"/>
        <v>1.1115E-2</v>
      </c>
      <c r="AF708" s="324"/>
      <c r="AG708" s="325"/>
      <c r="AH708" s="304" t="e">
        <v>#DIV/0!</v>
      </c>
      <c r="AI708" s="348"/>
      <c r="AJ708" s="306">
        <f t="shared" si="7"/>
        <v>0</v>
      </c>
      <c r="AK708" s="215">
        <f>IFERROR(VLOOKUP(J708,Аркуш4!O:Q,2,FALSE),0)</f>
        <v>0</v>
      </c>
      <c r="AL708" s="215">
        <f>IFERROR(VLOOKUP(J708,Аркуш4!O:Q,3,FALSE),0)</f>
        <v>0</v>
      </c>
      <c r="AM708" s="349"/>
      <c r="AN708" s="349"/>
      <c r="AO708" s="350"/>
      <c r="AP708" s="351"/>
      <c r="AQ708" s="352"/>
      <c r="AR708" s="215">
        <f>IFERROR(VLOOKUP(J708,Аркуш4!H:M,3,FALSE),0)</f>
        <v>0</v>
      </c>
      <c r="AS708" s="215">
        <f>IFERROR(VLOOKUP(J708,Аркуш4!H:M,4,FALSE),0)</f>
        <v>0</v>
      </c>
      <c r="AT708" s="215">
        <f>IFERROR(VLOOKUP(J708,Аркуш4!H:M,5,FALSE),0)</f>
        <v>2</v>
      </c>
      <c r="AU708" s="215">
        <f t="shared" si="33"/>
        <v>1.235E-3</v>
      </c>
      <c r="AV708" s="357">
        <f t="shared" si="9"/>
        <v>6.1749999999999999E-4</v>
      </c>
    </row>
    <row r="709" spans="1:48" ht="46.5" customHeight="1" outlineLevel="1" x14ac:dyDescent="0.2">
      <c r="A709" s="207"/>
      <c r="B709" s="208" t="s">
        <v>3331</v>
      </c>
      <c r="C709" s="211"/>
      <c r="D709" s="209">
        <f>VLOOKUP(J709,Аркуш4!Y:Z,2,FALSE)</f>
        <v>10</v>
      </c>
      <c r="E709" s="210">
        <f t="shared" si="0"/>
        <v>1.8749999999999999E-2</v>
      </c>
      <c r="F709" s="211"/>
      <c r="G709" s="211"/>
      <c r="H709" s="211" t="s">
        <v>2538</v>
      </c>
      <c r="I709" s="211" t="s">
        <v>3332</v>
      </c>
      <c r="J709" s="213">
        <v>169112</v>
      </c>
      <c r="K709" s="213">
        <v>49</v>
      </c>
      <c r="L709" s="213">
        <v>91</v>
      </c>
      <c r="M709" s="270">
        <v>59570</v>
      </c>
      <c r="N709" s="211"/>
      <c r="O709" s="211" t="s">
        <v>3433</v>
      </c>
      <c r="P709" s="211"/>
      <c r="Q709" s="354">
        <f t="shared" si="1"/>
        <v>0</v>
      </c>
      <c r="R709" s="212">
        <f t="shared" si="2"/>
        <v>0</v>
      </c>
      <c r="S709" s="211"/>
      <c r="T709" s="211"/>
      <c r="U709" s="355"/>
      <c r="V709" s="211">
        <v>0</v>
      </c>
      <c r="W709" s="356"/>
      <c r="X709" s="214" t="s">
        <v>3564</v>
      </c>
      <c r="Y709" s="214" t="s">
        <v>3564</v>
      </c>
      <c r="Z709" s="214"/>
      <c r="AA709" s="215">
        <f>IFERROR(VLOOKUP(J709,Аркуш4!H:M,6,FALSE),0)</f>
        <v>0</v>
      </c>
      <c r="AB709" s="215" t="str">
        <f t="shared" si="37"/>
        <v/>
      </c>
      <c r="AC709" s="215">
        <v>1.8749999999999999E-3</v>
      </c>
      <c r="AD709" s="214"/>
      <c r="AE709" s="210">
        <f t="shared" si="4"/>
        <v>1.8749999999999999E-2</v>
      </c>
      <c r="AF709" s="324"/>
      <c r="AG709" s="325"/>
      <c r="AH709" s="304" t="e">
        <v>#DIV/0!</v>
      </c>
      <c r="AI709" s="348"/>
      <c r="AJ709" s="306">
        <f t="shared" si="7"/>
        <v>0</v>
      </c>
      <c r="AK709" s="215">
        <f>IFERROR(VLOOKUP(J709,Аркуш4!O:Q,2,FALSE),0)</f>
        <v>0</v>
      </c>
      <c r="AL709" s="215">
        <f>IFERROR(VLOOKUP(J709,Аркуш4!O:Q,3,FALSE),0)</f>
        <v>0</v>
      </c>
      <c r="AM709" s="349"/>
      <c r="AN709" s="349"/>
      <c r="AO709" s="350"/>
      <c r="AP709" s="351"/>
      <c r="AQ709" s="352"/>
      <c r="AR709" s="215">
        <f>IFERROR(VLOOKUP(J709,Аркуш4!H:M,3,FALSE),0)</f>
        <v>0</v>
      </c>
      <c r="AS709" s="215">
        <f>IFERROR(VLOOKUP(J709,Аркуш4!H:M,4,FALSE),0)</f>
        <v>0</v>
      </c>
      <c r="AT709" s="215">
        <f>IFERROR(VLOOKUP(J709,Аркуш4!H:M,5,FALSE),0)</f>
        <v>1</v>
      </c>
      <c r="AU709" s="215">
        <f t="shared" si="33"/>
        <v>1.8749999999999999E-3</v>
      </c>
      <c r="AV709" s="357">
        <f t="shared" si="9"/>
        <v>0</v>
      </c>
    </row>
    <row r="710" spans="1:48" ht="46.5" customHeight="1" outlineLevel="1" x14ac:dyDescent="0.2">
      <c r="A710" s="207"/>
      <c r="B710" s="208" t="s">
        <v>3333</v>
      </c>
      <c r="C710" s="211"/>
      <c r="D710" s="209">
        <f>VLOOKUP(J710,Аркуш4!Y:Z,2,FALSE)</f>
        <v>270</v>
      </c>
      <c r="E710" s="210">
        <f t="shared" si="0"/>
        <v>0.2406375</v>
      </c>
      <c r="F710" s="211"/>
      <c r="G710" s="211"/>
      <c r="H710" s="211" t="s">
        <v>2538</v>
      </c>
      <c r="I710" s="211" t="s">
        <v>3334</v>
      </c>
      <c r="J710" s="213">
        <v>169113</v>
      </c>
      <c r="K710" s="213">
        <v>67</v>
      </c>
      <c r="L710" s="213">
        <v>78</v>
      </c>
      <c r="M710" s="213">
        <v>59574</v>
      </c>
      <c r="N710" s="211"/>
      <c r="O710" s="211" t="s">
        <v>3433</v>
      </c>
      <c r="P710" s="211"/>
      <c r="Q710" s="354">
        <f t="shared" si="1"/>
        <v>0</v>
      </c>
      <c r="R710" s="212">
        <f t="shared" si="2"/>
        <v>0</v>
      </c>
      <c r="S710" s="211"/>
      <c r="T710" s="211"/>
      <c r="U710" s="355"/>
      <c r="V710" s="211">
        <v>16</v>
      </c>
      <c r="W710" s="356"/>
      <c r="X710" s="214" t="s">
        <v>3564</v>
      </c>
      <c r="Y710" s="214" t="s">
        <v>3564</v>
      </c>
      <c r="Z710" s="214"/>
      <c r="AA710" s="215">
        <f>IFERROR(VLOOKUP(J710,Аркуш4!H:M,6,FALSE),0)</f>
        <v>31</v>
      </c>
      <c r="AB710" s="215" t="str">
        <f t="shared" si="37"/>
        <v/>
      </c>
      <c r="AC710" s="215">
        <v>8.9125000000000001E-4</v>
      </c>
      <c r="AD710" s="214"/>
      <c r="AE710" s="210">
        <f t="shared" si="4"/>
        <v>0.2406375</v>
      </c>
      <c r="AF710" s="324"/>
      <c r="AG710" s="325"/>
      <c r="AH710" s="304" t="e">
        <v>#DIV/0!</v>
      </c>
      <c r="AI710" s="348"/>
      <c r="AJ710" s="306">
        <f t="shared" si="7"/>
        <v>0</v>
      </c>
      <c r="AK710" s="215">
        <f>IFERROR(VLOOKUP(J710,Аркуш4!O:Q,2,FALSE),0)</f>
        <v>12</v>
      </c>
      <c r="AL710" s="215">
        <f>IFERROR(VLOOKUP(J710,Аркуш4!O:Q,3,FALSE),0)</f>
        <v>4</v>
      </c>
      <c r="AM710" s="349"/>
      <c r="AN710" s="349"/>
      <c r="AO710" s="350"/>
      <c r="AP710" s="351"/>
      <c r="AQ710" s="352"/>
      <c r="AR710" s="215">
        <f>IFERROR(VLOOKUP(J710,Аркуш4!H:M,3,FALSE),0)</f>
        <v>13</v>
      </c>
      <c r="AS710" s="215">
        <f>IFERROR(VLOOKUP(J710,Аркуш4!H:M,4,FALSE),0)</f>
        <v>11</v>
      </c>
      <c r="AT710" s="215">
        <f>IFERROR(VLOOKUP(J710,Аркуш4!H:M,5,FALSE),0)</f>
        <v>32</v>
      </c>
      <c r="AU710" s="215">
        <f t="shared" si="33"/>
        <v>6.0604999999999999E-2</v>
      </c>
      <c r="AV710" s="357">
        <f t="shared" si="9"/>
        <v>2.7628750000000001E-2</v>
      </c>
    </row>
    <row r="711" spans="1:48" ht="46.5" customHeight="1" outlineLevel="1" x14ac:dyDescent="0.2">
      <c r="A711" s="207"/>
      <c r="B711" s="208" t="s">
        <v>3335</v>
      </c>
      <c r="C711" s="211"/>
      <c r="D711" s="209">
        <f>VLOOKUP(J711,Аркуш4!Y:Z,2,FALSE)</f>
        <v>72</v>
      </c>
      <c r="E711" s="210">
        <f t="shared" si="0"/>
        <v>0</v>
      </c>
      <c r="F711" s="211" t="s">
        <v>2624</v>
      </c>
      <c r="G711" s="211"/>
      <c r="H711" s="211" t="s">
        <v>2538</v>
      </c>
      <c r="I711" s="211" t="s">
        <v>3336</v>
      </c>
      <c r="J711" s="213">
        <v>169115</v>
      </c>
      <c r="K711" s="213">
        <v>257</v>
      </c>
      <c r="L711" s="213">
        <v>78</v>
      </c>
      <c r="M711" s="211" t="s">
        <v>701</v>
      </c>
      <c r="N711" s="211"/>
      <c r="O711" s="211" t="s">
        <v>3433</v>
      </c>
      <c r="P711" s="211"/>
      <c r="Q711" s="354">
        <f t="shared" si="1"/>
        <v>0</v>
      </c>
      <c r="R711" s="212">
        <f t="shared" si="2"/>
        <v>0</v>
      </c>
      <c r="S711" s="211"/>
      <c r="T711" s="211"/>
      <c r="U711" s="355"/>
      <c r="V711" s="211">
        <v>0</v>
      </c>
      <c r="W711" s="356"/>
      <c r="X711" s="214" t="s">
        <v>3564</v>
      </c>
      <c r="Y711" s="214" t="s">
        <v>3564</v>
      </c>
      <c r="Z711" s="214"/>
      <c r="AA711" s="215">
        <f>IFERROR(VLOOKUP(J711,Аркуш4!H:M,6,FALSE),0)</f>
        <v>8</v>
      </c>
      <c r="AB711" s="215" t="str">
        <f t="shared" si="37"/>
        <v/>
      </c>
      <c r="AC711" s="215"/>
      <c r="AD711" s="214"/>
      <c r="AE711" s="210">
        <f t="shared" si="4"/>
        <v>0</v>
      </c>
      <c r="AF711" s="324"/>
      <c r="AG711" s="325"/>
      <c r="AH711" s="304" t="e">
        <v>#DIV/0!</v>
      </c>
      <c r="AI711" s="348"/>
      <c r="AJ711" s="306">
        <f t="shared" si="7"/>
        <v>0</v>
      </c>
      <c r="AK711" s="215">
        <f>IFERROR(VLOOKUP(J711,Аркуш4!O:Q,2,FALSE),0)</f>
        <v>0</v>
      </c>
      <c r="AL711" s="215">
        <f>IFERROR(VLOOKUP(J711,Аркуш4!O:Q,3,FALSE),0)</f>
        <v>0</v>
      </c>
      <c r="AM711" s="349"/>
      <c r="AN711" s="349"/>
      <c r="AO711" s="350"/>
      <c r="AP711" s="351"/>
      <c r="AQ711" s="352"/>
      <c r="AR711" s="215">
        <f>IFERROR(VLOOKUP(J711,Аркуш4!H:M,3,FALSE),0)</f>
        <v>2</v>
      </c>
      <c r="AS711" s="215">
        <f>IFERROR(VLOOKUP(J711,Аркуш4!H:M,4,FALSE),0)</f>
        <v>0</v>
      </c>
      <c r="AT711" s="215">
        <f>IFERROR(VLOOKUP(J711,Аркуш4!H:M,5,FALSE),0)</f>
        <v>0</v>
      </c>
      <c r="AU711" s="215">
        <f t="shared" si="33"/>
        <v>0</v>
      </c>
      <c r="AV711" s="357">
        <f t="shared" si="9"/>
        <v>0</v>
      </c>
    </row>
    <row r="712" spans="1:48" ht="46.5" customHeight="1" outlineLevel="1" x14ac:dyDescent="0.2">
      <c r="A712" s="207"/>
      <c r="B712" s="208" t="s">
        <v>3337</v>
      </c>
      <c r="C712" s="211"/>
      <c r="D712" s="209">
        <f>VLOOKUP(J712,Аркуш4!Y:Z,2,FALSE)</f>
        <v>76</v>
      </c>
      <c r="E712" s="210">
        <f t="shared" si="0"/>
        <v>5.1375999999999998E-2</v>
      </c>
      <c r="F712" s="211" t="s">
        <v>2624</v>
      </c>
      <c r="G712" s="211"/>
      <c r="H712" s="211" t="s">
        <v>2538</v>
      </c>
      <c r="I712" s="211" t="s">
        <v>2602</v>
      </c>
      <c r="J712" s="213">
        <v>169116</v>
      </c>
      <c r="K712" s="213">
        <v>257</v>
      </c>
      <c r="L712" s="213">
        <v>78</v>
      </c>
      <c r="M712" s="271">
        <v>59586</v>
      </c>
      <c r="N712" s="211"/>
      <c r="O712" s="211" t="s">
        <v>3433</v>
      </c>
      <c r="P712" s="211"/>
      <c r="Q712" s="354">
        <f t="shared" si="1"/>
        <v>0</v>
      </c>
      <c r="R712" s="212">
        <f t="shared" si="2"/>
        <v>0</v>
      </c>
      <c r="S712" s="211"/>
      <c r="T712" s="211"/>
      <c r="U712" s="355"/>
      <c r="V712" s="211">
        <v>0</v>
      </c>
      <c r="W712" s="356"/>
      <c r="X712" s="214" t="s">
        <v>3564</v>
      </c>
      <c r="Y712" s="214" t="s">
        <v>3564</v>
      </c>
      <c r="Z712" s="214"/>
      <c r="AA712" s="215">
        <f>IFERROR(VLOOKUP(J712,Аркуш4!H:M,6,FALSE),0)</f>
        <v>8</v>
      </c>
      <c r="AB712" s="215" t="str">
        <f t="shared" si="37"/>
        <v/>
      </c>
      <c r="AC712" s="215">
        <v>6.7599999999999995E-4</v>
      </c>
      <c r="AD712" s="214"/>
      <c r="AE712" s="210">
        <f t="shared" si="4"/>
        <v>5.1375999999999998E-2</v>
      </c>
      <c r="AF712" s="324"/>
      <c r="AG712" s="325"/>
      <c r="AH712" s="304" t="e">
        <v>#DIV/0!</v>
      </c>
      <c r="AI712" s="348"/>
      <c r="AJ712" s="306">
        <f t="shared" si="7"/>
        <v>0</v>
      </c>
      <c r="AK712" s="215">
        <f>IFERROR(VLOOKUP(J712,Аркуш4!O:Q,2,FALSE),0)</f>
        <v>0</v>
      </c>
      <c r="AL712" s="215">
        <f>IFERROR(VLOOKUP(J712,Аркуш4!O:Q,3,FALSE),0)</f>
        <v>0</v>
      </c>
      <c r="AM712" s="349"/>
      <c r="AN712" s="349"/>
      <c r="AO712" s="350"/>
      <c r="AP712" s="351"/>
      <c r="AQ712" s="352"/>
      <c r="AR712" s="215">
        <f>IFERROR(VLOOKUP(J712,Аркуш4!H:M,3,FALSE),0)</f>
        <v>1</v>
      </c>
      <c r="AS712" s="215">
        <f>IFERROR(VLOOKUP(J712,Аркуш4!H:M,4,FALSE),0)</f>
        <v>0</v>
      </c>
      <c r="AT712" s="215">
        <f>IFERROR(VLOOKUP(J712,Аркуш4!H:M,5,FALSE),0)</f>
        <v>2</v>
      </c>
      <c r="AU712" s="215">
        <f t="shared" si="33"/>
        <v>2.0279999999999999E-3</v>
      </c>
      <c r="AV712" s="357">
        <f t="shared" si="9"/>
        <v>5.4079999999999996E-3</v>
      </c>
    </row>
    <row r="713" spans="1:48" ht="46.5" customHeight="1" outlineLevel="1" x14ac:dyDescent="0.2">
      <c r="A713" s="207"/>
      <c r="B713" s="208" t="s">
        <v>3338</v>
      </c>
      <c r="C713" s="211"/>
      <c r="D713" s="209">
        <f>VLOOKUP(J713,Аркуш4!Y:Z,2,FALSE)</f>
        <v>1</v>
      </c>
      <c r="E713" s="210">
        <f t="shared" si="0"/>
        <v>1.2096000000000001E-2</v>
      </c>
      <c r="F713" s="211"/>
      <c r="G713" s="211"/>
      <c r="H713" s="211" t="s">
        <v>2538</v>
      </c>
      <c r="I713" s="211" t="s">
        <v>3267</v>
      </c>
      <c r="J713" s="213">
        <v>169124</v>
      </c>
      <c r="K713" s="213">
        <v>87</v>
      </c>
      <c r="L713" s="213">
        <v>933</v>
      </c>
      <c r="M713" s="211" t="s">
        <v>55</v>
      </c>
      <c r="N713" s="211"/>
      <c r="O713" s="211" t="s">
        <v>3563</v>
      </c>
      <c r="P713" s="211" t="s">
        <v>2548</v>
      </c>
      <c r="Q713" s="354">
        <f t="shared" si="1"/>
        <v>0</v>
      </c>
      <c r="R713" s="212">
        <f t="shared" si="2"/>
        <v>0</v>
      </c>
      <c r="S713" s="211"/>
      <c r="T713" s="211"/>
      <c r="U713" s="355"/>
      <c r="V713" s="211">
        <v>0</v>
      </c>
      <c r="W713" s="356"/>
      <c r="X713" s="214" t="s">
        <v>3564</v>
      </c>
      <c r="Y713" s="214" t="s">
        <v>3564</v>
      </c>
      <c r="Z713" s="214"/>
      <c r="AA713" s="215">
        <f>IFERROR(VLOOKUP(J713,Аркуш4!H:M,6,FALSE),0)</f>
        <v>1</v>
      </c>
      <c r="AB713" s="215" t="str">
        <f t="shared" si="37"/>
        <v/>
      </c>
      <c r="AC713" s="215">
        <v>1.2096000000000001E-2</v>
      </c>
      <c r="AD713" s="214"/>
      <c r="AE713" s="210">
        <f t="shared" si="4"/>
        <v>1.2096000000000001E-2</v>
      </c>
      <c r="AF713" s="324"/>
      <c r="AG713" s="325"/>
      <c r="AH713" s="304" t="e">
        <v>#DIV/0!</v>
      </c>
      <c r="AI713" s="348"/>
      <c r="AJ713" s="306">
        <f t="shared" si="7"/>
        <v>0</v>
      </c>
      <c r="AK713" s="215">
        <f>IFERROR(VLOOKUP(J713,Аркуш4!O:Q,2,FALSE),0)</f>
        <v>0</v>
      </c>
      <c r="AL713" s="215">
        <f>IFERROR(VLOOKUP(J713,Аркуш4!O:Q,3,FALSE),0)</f>
        <v>0</v>
      </c>
      <c r="AM713" s="349"/>
      <c r="AN713" s="349"/>
      <c r="AO713" s="350"/>
      <c r="AP713" s="351"/>
      <c r="AQ713" s="352"/>
      <c r="AR713" s="215">
        <f>IFERROR(VLOOKUP(J713,Аркуш4!H:M,3,FALSE),0)</f>
        <v>0</v>
      </c>
      <c r="AS713" s="215">
        <f>IFERROR(VLOOKUP(J713,Аркуш4!H:M,4,FALSE),0)</f>
        <v>0</v>
      </c>
      <c r="AT713" s="215">
        <f>IFERROR(VLOOKUP(J713,Аркуш4!H:M,5,FALSE),0)</f>
        <v>2</v>
      </c>
      <c r="AU713" s="215">
        <f t="shared" si="33"/>
        <v>2.4192000000000002E-2</v>
      </c>
      <c r="AV713" s="357">
        <f t="shared" si="9"/>
        <v>1.2096000000000001E-2</v>
      </c>
    </row>
    <row r="714" spans="1:48" ht="46.5" customHeight="1" outlineLevel="1" x14ac:dyDescent="0.2">
      <c r="A714" s="207"/>
      <c r="B714" s="208" t="s">
        <v>3339</v>
      </c>
      <c r="C714" s="211"/>
      <c r="D714" s="209">
        <f>VLOOKUP(J714,Аркуш4!Y:Z,2,FALSE)</f>
        <v>4</v>
      </c>
      <c r="E714" s="210">
        <f t="shared" si="0"/>
        <v>4.4019999999999997E-2</v>
      </c>
      <c r="F714" s="211" t="s">
        <v>2624</v>
      </c>
      <c r="G714" s="211"/>
      <c r="H714" s="211" t="s">
        <v>2546</v>
      </c>
      <c r="I714" s="211" t="s">
        <v>2832</v>
      </c>
      <c r="J714" s="213">
        <v>169133</v>
      </c>
      <c r="K714" s="213">
        <v>26</v>
      </c>
      <c r="L714" s="213">
        <v>143</v>
      </c>
      <c r="M714" s="213">
        <v>56825</v>
      </c>
      <c r="N714" s="211"/>
      <c r="O714" s="211" t="s">
        <v>3433</v>
      </c>
      <c r="P714" s="211"/>
      <c r="Q714" s="354">
        <f t="shared" si="1"/>
        <v>0</v>
      </c>
      <c r="R714" s="212">
        <f t="shared" si="2"/>
        <v>0</v>
      </c>
      <c r="S714" s="211"/>
      <c r="T714" s="211"/>
      <c r="U714" s="355"/>
      <c r="V714" s="211">
        <v>0</v>
      </c>
      <c r="W714" s="356"/>
      <c r="X714" s="214" t="s">
        <v>3564</v>
      </c>
      <c r="Y714" s="214" t="s">
        <v>3564</v>
      </c>
      <c r="Z714" s="214"/>
      <c r="AA714" s="215">
        <f>IFERROR(VLOOKUP(J714,Аркуш4!H:M,6,FALSE),0)</f>
        <v>2</v>
      </c>
      <c r="AB714" s="215" t="str">
        <f t="shared" si="37"/>
        <v/>
      </c>
      <c r="AC714" s="215">
        <v>1.1004999999999999E-2</v>
      </c>
      <c r="AD714" s="214"/>
      <c r="AE714" s="210">
        <f t="shared" si="4"/>
        <v>4.4019999999999997E-2</v>
      </c>
      <c r="AF714" s="324"/>
      <c r="AG714" s="325"/>
      <c r="AH714" s="304" t="e">
        <v>#DIV/0!</v>
      </c>
      <c r="AI714" s="348"/>
      <c r="AJ714" s="306">
        <f t="shared" si="7"/>
        <v>0</v>
      </c>
      <c r="AK714" s="215">
        <f>IFERROR(VLOOKUP(J714,Аркуш4!O:Q,2,FALSE),0)</f>
        <v>0</v>
      </c>
      <c r="AL714" s="215">
        <f>IFERROR(VLOOKUP(J714,Аркуш4!O:Q,3,FALSE),0)</f>
        <v>0</v>
      </c>
      <c r="AM714" s="349"/>
      <c r="AN714" s="349"/>
      <c r="AO714" s="350"/>
      <c r="AP714" s="351"/>
      <c r="AQ714" s="352"/>
      <c r="AR714" s="215">
        <f>IFERROR(VLOOKUP(J714,Аркуш4!H:M,3,FALSE),0)</f>
        <v>0</v>
      </c>
      <c r="AS714" s="215">
        <f>IFERROR(VLOOKUP(J714,Аркуш4!H:M,4,FALSE),0)</f>
        <v>0</v>
      </c>
      <c r="AT714" s="215">
        <f>IFERROR(VLOOKUP(J714,Аркуш4!H:M,5,FALSE),0)</f>
        <v>0</v>
      </c>
      <c r="AU714" s="215">
        <f t="shared" si="33"/>
        <v>0</v>
      </c>
      <c r="AV714" s="357">
        <f t="shared" si="9"/>
        <v>2.2009999999999998E-2</v>
      </c>
    </row>
    <row r="715" spans="1:48" ht="46.5" customHeight="1" outlineLevel="1" x14ac:dyDescent="0.2">
      <c r="A715" s="207"/>
      <c r="B715" s="208" t="s">
        <v>3340</v>
      </c>
      <c r="C715" s="211"/>
      <c r="D715" s="209">
        <f>VLOOKUP(J715,Аркуш4!Y:Z,2,FALSE)</f>
        <v>17</v>
      </c>
      <c r="E715" s="210">
        <f t="shared" si="0"/>
        <v>0</v>
      </c>
      <c r="F715" s="211"/>
      <c r="G715" s="211"/>
      <c r="H715" s="211" t="s">
        <v>2538</v>
      </c>
      <c r="I715" s="211" t="s">
        <v>2602</v>
      </c>
      <c r="J715" s="213">
        <v>169135</v>
      </c>
      <c r="K715" s="213">
        <v>2</v>
      </c>
      <c r="L715" s="213">
        <v>9</v>
      </c>
      <c r="M715" s="272">
        <v>57561</v>
      </c>
      <c r="N715" s="211"/>
      <c r="O715" s="211" t="s">
        <v>3433</v>
      </c>
      <c r="P715" s="211"/>
      <c r="Q715" s="354">
        <f t="shared" si="1"/>
        <v>0</v>
      </c>
      <c r="R715" s="212">
        <f t="shared" si="2"/>
        <v>0</v>
      </c>
      <c r="S715" s="211"/>
      <c r="T715" s="211"/>
      <c r="U715" s="355"/>
      <c r="V715" s="211">
        <v>1</v>
      </c>
      <c r="W715" s="356"/>
      <c r="X715" s="214" t="s">
        <v>3564</v>
      </c>
      <c r="Y715" s="214" t="s">
        <v>3564</v>
      </c>
      <c r="Z715" s="214"/>
      <c r="AA715" s="215">
        <f>IFERROR(VLOOKUP(J715,Аркуш4!H:M,6,FALSE),0)</f>
        <v>3</v>
      </c>
      <c r="AB715" s="215" t="str">
        <f t="shared" si="37"/>
        <v/>
      </c>
      <c r="AC715" s="215"/>
      <c r="AD715" s="214"/>
      <c r="AE715" s="210">
        <f t="shared" si="4"/>
        <v>0</v>
      </c>
      <c r="AF715" s="324"/>
      <c r="AG715" s="325"/>
      <c r="AH715" s="304" t="e">
        <v>#DIV/0!</v>
      </c>
      <c r="AI715" s="348"/>
      <c r="AJ715" s="306">
        <f t="shared" si="7"/>
        <v>0</v>
      </c>
      <c r="AK715" s="215">
        <f>IFERROR(VLOOKUP(J715,Аркуш4!O:Q,2,FALSE),0)</f>
        <v>1</v>
      </c>
      <c r="AL715" s="215">
        <f>IFERROR(VLOOKUP(J715,Аркуш4!O:Q,3,FALSE),0)</f>
        <v>0</v>
      </c>
      <c r="AM715" s="349"/>
      <c r="AN715" s="349"/>
      <c r="AO715" s="350"/>
      <c r="AP715" s="351"/>
      <c r="AQ715" s="352"/>
      <c r="AR715" s="215">
        <f>IFERROR(VLOOKUP(J715,Аркуш4!H:M,3,FALSE),0)</f>
        <v>2</v>
      </c>
      <c r="AS715" s="215">
        <f>IFERROR(VLOOKUP(J715,Аркуш4!H:M,4,FALSE),0)</f>
        <v>0</v>
      </c>
      <c r="AT715" s="215">
        <f>IFERROR(VLOOKUP(J715,Аркуш4!H:M,5,FALSE),0)</f>
        <v>1</v>
      </c>
      <c r="AU715" s="215">
        <f t="shared" si="33"/>
        <v>0</v>
      </c>
      <c r="AV715" s="357">
        <f t="shared" si="9"/>
        <v>0</v>
      </c>
    </row>
    <row r="716" spans="1:48" ht="46.5" customHeight="1" outlineLevel="1" x14ac:dyDescent="0.2">
      <c r="A716" s="207"/>
      <c r="B716" s="208" t="s">
        <v>3341</v>
      </c>
      <c r="C716" s="211"/>
      <c r="D716" s="209">
        <f>VLOOKUP(J716,Аркуш4!Y:Z,2,FALSE)</f>
        <v>14</v>
      </c>
      <c r="E716" s="210">
        <f t="shared" si="0"/>
        <v>0.20128499999999999</v>
      </c>
      <c r="F716" s="211"/>
      <c r="G716" s="211"/>
      <c r="H716" s="211" t="s">
        <v>2538</v>
      </c>
      <c r="I716" s="211" t="s">
        <v>2606</v>
      </c>
      <c r="J716" s="213">
        <v>169137</v>
      </c>
      <c r="K716" s="213">
        <v>-41</v>
      </c>
      <c r="L716" s="213">
        <v>-263</v>
      </c>
      <c r="M716" s="213">
        <v>57250</v>
      </c>
      <c r="N716" s="211"/>
      <c r="O716" s="211" t="s">
        <v>3433</v>
      </c>
      <c r="P716" s="211"/>
      <c r="Q716" s="354">
        <f t="shared" si="1"/>
        <v>0</v>
      </c>
      <c r="R716" s="212">
        <f t="shared" si="2"/>
        <v>0</v>
      </c>
      <c r="S716" s="211"/>
      <c r="T716" s="211"/>
      <c r="U716" s="355"/>
      <c r="V716" s="211">
        <v>0</v>
      </c>
      <c r="W716" s="356"/>
      <c r="X716" s="214" t="s">
        <v>3564</v>
      </c>
      <c r="Y716" s="214" t="s">
        <v>3564</v>
      </c>
      <c r="Z716" s="214"/>
      <c r="AA716" s="215">
        <f>IFERROR(VLOOKUP(J716,Аркуш4!H:M,6,FALSE),0)</f>
        <v>5</v>
      </c>
      <c r="AB716" s="215" t="str">
        <f t="shared" si="37"/>
        <v/>
      </c>
      <c r="AC716" s="215">
        <v>1.43775E-2</v>
      </c>
      <c r="AD716" s="214"/>
      <c r="AE716" s="210">
        <f t="shared" si="4"/>
        <v>0.20128499999999999</v>
      </c>
      <c r="AF716" s="324"/>
      <c r="AG716" s="325"/>
      <c r="AH716" s="304" t="e">
        <v>#DIV/0!</v>
      </c>
      <c r="AI716" s="348"/>
      <c r="AJ716" s="306">
        <f t="shared" si="7"/>
        <v>0</v>
      </c>
      <c r="AK716" s="215">
        <f>IFERROR(VLOOKUP(J716,Аркуш4!O:Q,2,FALSE),0)</f>
        <v>0</v>
      </c>
      <c r="AL716" s="215">
        <f>IFERROR(VLOOKUP(J716,Аркуш4!O:Q,3,FALSE),0)</f>
        <v>0</v>
      </c>
      <c r="AM716" s="349"/>
      <c r="AN716" s="349"/>
      <c r="AO716" s="350"/>
      <c r="AP716" s="351"/>
      <c r="AQ716" s="352"/>
      <c r="AR716" s="215">
        <f>IFERROR(VLOOKUP(J716,Аркуш4!H:M,3,FALSE),0)</f>
        <v>1</v>
      </c>
      <c r="AS716" s="215">
        <f>IFERROR(VLOOKUP(J716,Аркуш4!H:M,4,FALSE),0)</f>
        <v>0</v>
      </c>
      <c r="AT716" s="215">
        <f>IFERROR(VLOOKUP(J716,Аркуш4!H:M,5,FALSE),0)</f>
        <v>0</v>
      </c>
      <c r="AU716" s="215">
        <f t="shared" si="33"/>
        <v>1.43775E-2</v>
      </c>
      <c r="AV716" s="357">
        <f t="shared" si="9"/>
        <v>7.1887499999999993E-2</v>
      </c>
    </row>
    <row r="717" spans="1:48" ht="46.5" customHeight="1" outlineLevel="1" x14ac:dyDescent="0.2">
      <c r="A717" s="207"/>
      <c r="B717" s="208" t="s">
        <v>3342</v>
      </c>
      <c r="C717" s="211"/>
      <c r="D717" s="209">
        <f>VLOOKUP(J717,Аркуш4!Y:Z,2,FALSE)</f>
        <v>13</v>
      </c>
      <c r="E717" s="210">
        <f t="shared" si="0"/>
        <v>0.116064</v>
      </c>
      <c r="F717" s="211"/>
      <c r="G717" s="211"/>
      <c r="H717" s="211" t="s">
        <v>2546</v>
      </c>
      <c r="I717" s="211" t="s">
        <v>2587</v>
      </c>
      <c r="J717" s="213">
        <v>169138</v>
      </c>
      <c r="K717" s="213">
        <v>26</v>
      </c>
      <c r="L717" s="213">
        <v>109</v>
      </c>
      <c r="M717" s="213">
        <v>57254</v>
      </c>
      <c r="N717" s="211"/>
      <c r="O717" s="211" t="s">
        <v>3433</v>
      </c>
      <c r="P717" s="211"/>
      <c r="Q717" s="354">
        <f t="shared" si="1"/>
        <v>0</v>
      </c>
      <c r="R717" s="212">
        <f t="shared" si="2"/>
        <v>0</v>
      </c>
      <c r="S717" s="211"/>
      <c r="T717" s="211"/>
      <c r="U717" s="355"/>
      <c r="V717" s="211">
        <v>0</v>
      </c>
      <c r="W717" s="356"/>
      <c r="X717" s="214" t="s">
        <v>3564</v>
      </c>
      <c r="Y717" s="214" t="s">
        <v>3564</v>
      </c>
      <c r="Z717" s="214"/>
      <c r="AA717" s="215">
        <f>IFERROR(VLOOKUP(J717,Аркуш4!H:M,6,FALSE),0)</f>
        <v>1</v>
      </c>
      <c r="AB717" s="215" t="str">
        <f t="shared" si="37"/>
        <v/>
      </c>
      <c r="AC717" s="215">
        <v>8.9280000000000002E-3</v>
      </c>
      <c r="AD717" s="214"/>
      <c r="AE717" s="210">
        <f t="shared" si="4"/>
        <v>0.116064</v>
      </c>
      <c r="AF717" s="324"/>
      <c r="AG717" s="325"/>
      <c r="AH717" s="304" t="e">
        <v>#DIV/0!</v>
      </c>
      <c r="AI717" s="348"/>
      <c r="AJ717" s="306">
        <f t="shared" si="7"/>
        <v>0</v>
      </c>
      <c r="AK717" s="215">
        <f>IFERROR(VLOOKUP(J717,Аркуш4!O:Q,2,FALSE),0)</f>
        <v>0</v>
      </c>
      <c r="AL717" s="215">
        <f>IFERROR(VLOOKUP(J717,Аркуш4!O:Q,3,FALSE),0)</f>
        <v>0</v>
      </c>
      <c r="AM717" s="349"/>
      <c r="AN717" s="349"/>
      <c r="AO717" s="350"/>
      <c r="AP717" s="351"/>
      <c r="AQ717" s="352"/>
      <c r="AR717" s="215">
        <f>IFERROR(VLOOKUP(J717,Аркуш4!H:M,3,FALSE),0)</f>
        <v>0</v>
      </c>
      <c r="AS717" s="215">
        <f>IFERROR(VLOOKUP(J717,Аркуш4!H:M,4,FALSE),0)</f>
        <v>1</v>
      </c>
      <c r="AT717" s="215">
        <f>IFERROR(VLOOKUP(J717,Аркуш4!H:M,5,FALSE),0)</f>
        <v>0</v>
      </c>
      <c r="AU717" s="215">
        <f t="shared" si="33"/>
        <v>8.9280000000000002E-3</v>
      </c>
      <c r="AV717" s="357">
        <f t="shared" si="9"/>
        <v>8.9280000000000002E-3</v>
      </c>
    </row>
    <row r="718" spans="1:48" ht="46.5" customHeight="1" outlineLevel="1" x14ac:dyDescent="0.2">
      <c r="A718" s="207"/>
      <c r="B718" s="208" t="s">
        <v>3343</v>
      </c>
      <c r="C718" s="211"/>
      <c r="D718" s="209">
        <f>VLOOKUP(J718,Аркуш4!Y:Z,2,FALSE)</f>
        <v>21</v>
      </c>
      <c r="E718" s="210">
        <f t="shared" si="0"/>
        <v>0.315</v>
      </c>
      <c r="F718" s="211"/>
      <c r="G718" s="211"/>
      <c r="H718" s="211" t="s">
        <v>2538</v>
      </c>
      <c r="I718" s="211" t="s">
        <v>3344</v>
      </c>
      <c r="J718" s="213">
        <v>169150</v>
      </c>
      <c r="K718" s="213">
        <v>59</v>
      </c>
      <c r="L718" s="213">
        <v>124</v>
      </c>
      <c r="M718" s="273">
        <v>55944</v>
      </c>
      <c r="N718" s="211"/>
      <c r="O718" s="211" t="s">
        <v>3433</v>
      </c>
      <c r="P718" s="211"/>
      <c r="Q718" s="354">
        <f t="shared" si="1"/>
        <v>0</v>
      </c>
      <c r="R718" s="212">
        <f t="shared" si="2"/>
        <v>0</v>
      </c>
      <c r="S718" s="211"/>
      <c r="T718" s="211"/>
      <c r="U718" s="355"/>
      <c r="V718" s="211">
        <v>1</v>
      </c>
      <c r="W718" s="356"/>
      <c r="X718" s="214" t="s">
        <v>3564</v>
      </c>
      <c r="Y718" s="214" t="s">
        <v>3564</v>
      </c>
      <c r="Z718" s="214"/>
      <c r="AA718" s="215">
        <f>IFERROR(VLOOKUP(J718,Аркуш4!H:M,6,FALSE),0)</f>
        <v>9</v>
      </c>
      <c r="AB718" s="215" t="str">
        <f t="shared" si="37"/>
        <v/>
      </c>
      <c r="AC718" s="215">
        <v>1.4999999999999999E-2</v>
      </c>
      <c r="AD718" s="214"/>
      <c r="AE718" s="210">
        <f t="shared" si="4"/>
        <v>0.315</v>
      </c>
      <c r="AF718" s="324"/>
      <c r="AG718" s="325"/>
      <c r="AH718" s="304" t="e">
        <v>#DIV/0!</v>
      </c>
      <c r="AI718" s="348"/>
      <c r="AJ718" s="306">
        <f t="shared" si="7"/>
        <v>0</v>
      </c>
      <c r="AK718" s="215">
        <f>IFERROR(VLOOKUP(J718,Аркуш4!O:Q,2,FALSE),0)</f>
        <v>0</v>
      </c>
      <c r="AL718" s="215">
        <f>IFERROR(VLOOKUP(J718,Аркуш4!O:Q,3,FALSE),0)</f>
        <v>1</v>
      </c>
      <c r="AM718" s="349"/>
      <c r="AN718" s="349"/>
      <c r="AO718" s="350"/>
      <c r="AP718" s="351"/>
      <c r="AQ718" s="352"/>
      <c r="AR718" s="215">
        <f>IFERROR(VLOOKUP(J718,Аркуш4!H:M,3,FALSE),0)</f>
        <v>1</v>
      </c>
      <c r="AS718" s="215">
        <f>IFERROR(VLOOKUP(J718,Аркуш4!H:M,4,FALSE),0)</f>
        <v>0</v>
      </c>
      <c r="AT718" s="215">
        <f>IFERROR(VLOOKUP(J718,Аркуш4!H:M,5,FALSE),0)</f>
        <v>2</v>
      </c>
      <c r="AU718" s="215">
        <f t="shared" si="33"/>
        <v>4.4999999999999998E-2</v>
      </c>
      <c r="AV718" s="357">
        <f t="shared" si="9"/>
        <v>0.13500000000000001</v>
      </c>
    </row>
    <row r="719" spans="1:48" ht="46.5" customHeight="1" outlineLevel="1" x14ac:dyDescent="0.2">
      <c r="A719" s="207"/>
      <c r="B719" s="208" t="s">
        <v>3345</v>
      </c>
      <c r="C719" s="211"/>
      <c r="D719" s="209">
        <f>VLOOKUP(J719,Аркуш4!Y:Z,2,FALSE)</f>
        <v>62</v>
      </c>
      <c r="E719" s="210">
        <f t="shared" si="0"/>
        <v>3.5712000000000001E-2</v>
      </c>
      <c r="F719" s="211"/>
      <c r="G719" s="211"/>
      <c r="H719" s="211" t="s">
        <v>2538</v>
      </c>
      <c r="I719" s="211" t="s">
        <v>3346</v>
      </c>
      <c r="J719" s="213">
        <v>169337</v>
      </c>
      <c r="K719" s="213">
        <v>317</v>
      </c>
      <c r="L719" s="213">
        <v>59</v>
      </c>
      <c r="M719" s="213">
        <v>55609</v>
      </c>
      <c r="N719" s="211"/>
      <c r="O719" s="211" t="s">
        <v>3433</v>
      </c>
      <c r="P719" s="211"/>
      <c r="Q719" s="354">
        <f t="shared" si="1"/>
        <v>0</v>
      </c>
      <c r="R719" s="212">
        <f t="shared" si="2"/>
        <v>0</v>
      </c>
      <c r="S719" s="211"/>
      <c r="T719" s="211"/>
      <c r="U719" s="355"/>
      <c r="V719" s="211">
        <v>5</v>
      </c>
      <c r="W719" s="356"/>
      <c r="X719" s="214" t="s">
        <v>3564</v>
      </c>
      <c r="Y719" s="214" t="s">
        <v>3564</v>
      </c>
      <c r="Z719" s="214"/>
      <c r="AA719" s="215">
        <f>IFERROR(VLOOKUP(J719,Аркуш4!H:M,6,FALSE),0)</f>
        <v>16</v>
      </c>
      <c r="AB719" s="215" t="str">
        <f t="shared" si="37"/>
        <v/>
      </c>
      <c r="AC719" s="215">
        <v>5.7600000000000001E-4</v>
      </c>
      <c r="AD719" s="214"/>
      <c r="AE719" s="210">
        <f t="shared" si="4"/>
        <v>3.5712000000000001E-2</v>
      </c>
      <c r="AF719" s="324"/>
      <c r="AG719" s="325"/>
      <c r="AH719" s="304" t="e">
        <v>#DIV/0!</v>
      </c>
      <c r="AI719" s="348"/>
      <c r="AJ719" s="306">
        <f t="shared" si="7"/>
        <v>0</v>
      </c>
      <c r="AK719" s="215">
        <f>IFERROR(VLOOKUP(J719,Аркуш4!O:Q,2,FALSE),0)</f>
        <v>2</v>
      </c>
      <c r="AL719" s="215">
        <f>IFERROR(VLOOKUP(J719,Аркуш4!O:Q,3,FALSE),0)</f>
        <v>3</v>
      </c>
      <c r="AM719" s="349"/>
      <c r="AN719" s="349"/>
      <c r="AO719" s="350"/>
      <c r="AP719" s="351"/>
      <c r="AQ719" s="352"/>
      <c r="AR719" s="215">
        <f>IFERROR(VLOOKUP(J719,Аркуш4!H:M,3,FALSE),0)</f>
        <v>0</v>
      </c>
      <c r="AS719" s="215">
        <f>IFERROR(VLOOKUP(J719,Аркуш4!H:M,4,FALSE),0)</f>
        <v>1</v>
      </c>
      <c r="AT719" s="215">
        <f>IFERROR(VLOOKUP(J719,Аркуш4!H:M,5,FALSE),0)</f>
        <v>8</v>
      </c>
      <c r="AU719" s="215">
        <f t="shared" si="33"/>
        <v>6.3360000000000005E-3</v>
      </c>
      <c r="AV719" s="357">
        <f t="shared" si="9"/>
        <v>9.2160000000000002E-3</v>
      </c>
    </row>
    <row r="720" spans="1:48" ht="46.5" customHeight="1" outlineLevel="1" x14ac:dyDescent="0.2">
      <c r="A720" s="207"/>
      <c r="B720" s="208" t="s">
        <v>3347</v>
      </c>
      <c r="C720" s="211"/>
      <c r="D720" s="209">
        <f>VLOOKUP(J720,Аркуш4!Y:Z,2,FALSE)</f>
        <v>5</v>
      </c>
      <c r="E720" s="210">
        <f t="shared" si="0"/>
        <v>0</v>
      </c>
      <c r="F720" s="211"/>
      <c r="G720" s="211"/>
      <c r="H720" s="211" t="s">
        <v>2538</v>
      </c>
      <c r="I720" s="211" t="s">
        <v>2635</v>
      </c>
      <c r="J720" s="213">
        <v>169340</v>
      </c>
      <c r="K720" s="213">
        <v>69</v>
      </c>
      <c r="L720" s="213">
        <v>129</v>
      </c>
      <c r="M720" s="213">
        <v>57557</v>
      </c>
      <c r="N720" s="211"/>
      <c r="O720" s="211" t="s">
        <v>3433</v>
      </c>
      <c r="P720" s="211"/>
      <c r="Q720" s="354">
        <f t="shared" si="1"/>
        <v>0</v>
      </c>
      <c r="R720" s="212">
        <f t="shared" si="2"/>
        <v>0</v>
      </c>
      <c r="S720" s="211"/>
      <c r="T720" s="211"/>
      <c r="U720" s="355"/>
      <c r="V720" s="211">
        <v>0</v>
      </c>
      <c r="W720" s="356"/>
      <c r="X720" s="214" t="s">
        <v>3564</v>
      </c>
      <c r="Y720" s="214" t="s">
        <v>3564</v>
      </c>
      <c r="Z720" s="214"/>
      <c r="AA720" s="215">
        <f>IFERROR(VLOOKUP(J720,Аркуш4!H:M,6,FALSE),0)</f>
        <v>2</v>
      </c>
      <c r="AB720" s="215" t="str">
        <f t="shared" si="37"/>
        <v/>
      </c>
      <c r="AC720" s="215"/>
      <c r="AD720" s="214"/>
      <c r="AE720" s="210">
        <f t="shared" si="4"/>
        <v>0</v>
      </c>
      <c r="AF720" s="324"/>
      <c r="AG720" s="325"/>
      <c r="AH720" s="304" t="e">
        <v>#DIV/0!</v>
      </c>
      <c r="AI720" s="348"/>
      <c r="AJ720" s="306">
        <f t="shared" si="7"/>
        <v>0</v>
      </c>
      <c r="AK720" s="215">
        <f>IFERROR(VLOOKUP(J720,Аркуш4!O:Q,2,FALSE),0)</f>
        <v>0</v>
      </c>
      <c r="AL720" s="215">
        <f>IFERROR(VLOOKUP(J720,Аркуш4!O:Q,3,FALSE),0)</f>
        <v>0</v>
      </c>
      <c r="AM720" s="349"/>
      <c r="AN720" s="349"/>
      <c r="AO720" s="350"/>
      <c r="AP720" s="351"/>
      <c r="AQ720" s="352"/>
      <c r="AR720" s="215">
        <f>IFERROR(VLOOKUP(J720,Аркуш4!H:M,3,FALSE),0)</f>
        <v>0</v>
      </c>
      <c r="AS720" s="215">
        <f>IFERROR(VLOOKUP(J720,Аркуш4!H:M,4,FALSE),0)</f>
        <v>0</v>
      </c>
      <c r="AT720" s="215">
        <f>IFERROR(VLOOKUP(J720,Аркуш4!H:M,5,FALSE),0)</f>
        <v>0</v>
      </c>
      <c r="AU720" s="215">
        <f t="shared" si="33"/>
        <v>0</v>
      </c>
      <c r="AV720" s="357">
        <f t="shared" si="9"/>
        <v>0</v>
      </c>
    </row>
    <row r="721" spans="1:48" ht="46.5" customHeight="1" outlineLevel="1" x14ac:dyDescent="0.2">
      <c r="A721" s="207"/>
      <c r="B721" s="208" t="s">
        <v>3348</v>
      </c>
      <c r="C721" s="211"/>
      <c r="D721" s="209">
        <f>VLOOKUP(J721,Аркуш4!Y:Z,2,FALSE)</f>
        <v>1</v>
      </c>
      <c r="E721" s="210">
        <f t="shared" si="0"/>
        <v>2.3199999999999998E-2</v>
      </c>
      <c r="F721" s="211"/>
      <c r="G721" s="211"/>
      <c r="H721" s="211" t="s">
        <v>2546</v>
      </c>
      <c r="I721" s="211"/>
      <c r="J721" s="213">
        <v>169342</v>
      </c>
      <c r="K721" s="213">
        <v>21</v>
      </c>
      <c r="L721" s="213">
        <v>353</v>
      </c>
      <c r="M721" s="216">
        <v>53069</v>
      </c>
      <c r="N721" s="211"/>
      <c r="O721" s="211" t="s">
        <v>3563</v>
      </c>
      <c r="P721" s="211"/>
      <c r="Q721" s="354">
        <f t="shared" si="1"/>
        <v>0</v>
      </c>
      <c r="R721" s="212">
        <f t="shared" si="2"/>
        <v>0</v>
      </c>
      <c r="S721" s="211"/>
      <c r="T721" s="211"/>
      <c r="U721" s="355"/>
      <c r="V721" s="211">
        <v>0</v>
      </c>
      <c r="W721" s="356"/>
      <c r="X721" s="214" t="s">
        <v>3564</v>
      </c>
      <c r="Y721" s="214" t="s">
        <v>3564</v>
      </c>
      <c r="Z721" s="214"/>
      <c r="AA721" s="215">
        <f>IFERROR(VLOOKUP(J721,Аркуш4!H:M,6,FALSE),0)</f>
        <v>0</v>
      </c>
      <c r="AB721" s="215" t="str">
        <f t="shared" si="37"/>
        <v/>
      </c>
      <c r="AC721" s="215">
        <v>2.3199999999999998E-2</v>
      </c>
      <c r="AD721" s="214"/>
      <c r="AE721" s="210">
        <f t="shared" si="4"/>
        <v>2.3199999999999998E-2</v>
      </c>
      <c r="AF721" s="324"/>
      <c r="AG721" s="325"/>
      <c r="AH721" s="304" t="e">
        <v>#DIV/0!</v>
      </c>
      <c r="AI721" s="348"/>
      <c r="AJ721" s="306">
        <f t="shared" si="7"/>
        <v>0</v>
      </c>
      <c r="AK721" s="215">
        <f>IFERROR(VLOOKUP(J721,Аркуш4!O:Q,2,FALSE),0)</f>
        <v>0</v>
      </c>
      <c r="AL721" s="215">
        <f>IFERROR(VLOOKUP(J721,Аркуш4!O:Q,3,FALSE),0)</f>
        <v>0</v>
      </c>
      <c r="AM721" s="349"/>
      <c r="AN721" s="349"/>
      <c r="AO721" s="350"/>
      <c r="AP721" s="351"/>
      <c r="AQ721" s="352"/>
      <c r="AR721" s="215">
        <f>IFERROR(VLOOKUP(J721,Аркуш4!H:M,3,FALSE),0)</f>
        <v>0</v>
      </c>
      <c r="AS721" s="215">
        <f>IFERROR(VLOOKUP(J721,Аркуш4!H:M,4,FALSE),0)</f>
        <v>0</v>
      </c>
      <c r="AT721" s="215">
        <f>IFERROR(VLOOKUP(J721,Аркуш4!H:M,5,FALSE),0)</f>
        <v>0</v>
      </c>
      <c r="AU721" s="215">
        <f t="shared" si="33"/>
        <v>0</v>
      </c>
      <c r="AV721" s="357">
        <f t="shared" si="9"/>
        <v>0</v>
      </c>
    </row>
    <row r="722" spans="1:48" ht="46.5" customHeight="1" outlineLevel="1" x14ac:dyDescent="0.2">
      <c r="A722" s="207"/>
      <c r="B722" s="208" t="s">
        <v>3349</v>
      </c>
      <c r="C722" s="211"/>
      <c r="D722" s="209">
        <f>VLOOKUP(J722,Аркуш4!Y:Z,2,FALSE)</f>
        <v>117</v>
      </c>
      <c r="E722" s="210">
        <f t="shared" si="0"/>
        <v>0.18953999999999999</v>
      </c>
      <c r="F722" s="211" t="s">
        <v>2624</v>
      </c>
      <c r="G722" s="211"/>
      <c r="H722" s="211" t="s">
        <v>2538</v>
      </c>
      <c r="I722" s="211" t="s">
        <v>3350</v>
      </c>
      <c r="J722" s="213">
        <v>169348</v>
      </c>
      <c r="K722" s="213">
        <v>38</v>
      </c>
      <c r="L722" s="213">
        <v>59</v>
      </c>
      <c r="M722" s="213">
        <v>56265</v>
      </c>
      <c r="N722" s="211"/>
      <c r="O722" s="211" t="s">
        <v>3433</v>
      </c>
      <c r="P722" s="211"/>
      <c r="Q722" s="354">
        <f t="shared" si="1"/>
        <v>0</v>
      </c>
      <c r="R722" s="212">
        <f t="shared" si="2"/>
        <v>0</v>
      </c>
      <c r="S722" s="211"/>
      <c r="T722" s="211"/>
      <c r="U722" s="355"/>
      <c r="V722" s="211">
        <v>2</v>
      </c>
      <c r="W722" s="356"/>
      <c r="X722" s="214" t="s">
        <v>3564</v>
      </c>
      <c r="Y722" s="214" t="s">
        <v>3564</v>
      </c>
      <c r="Z722" s="214"/>
      <c r="AA722" s="215">
        <f>IFERROR(VLOOKUP(J722,Аркуш4!H:M,6,FALSE),0)</f>
        <v>19</v>
      </c>
      <c r="AB722" s="215" t="str">
        <f t="shared" si="37"/>
        <v/>
      </c>
      <c r="AC722" s="215">
        <v>1.6199999999999999E-3</v>
      </c>
      <c r="AD722" s="214"/>
      <c r="AE722" s="210">
        <f t="shared" si="4"/>
        <v>0.18953999999999999</v>
      </c>
      <c r="AF722" s="324"/>
      <c r="AG722" s="325"/>
      <c r="AH722" s="304" t="e">
        <v>#DIV/0!</v>
      </c>
      <c r="AI722" s="348"/>
      <c r="AJ722" s="306">
        <f t="shared" si="7"/>
        <v>0</v>
      </c>
      <c r="AK722" s="215">
        <f>IFERROR(VLOOKUP(J722,Аркуш4!O:Q,2,FALSE),0)</f>
        <v>1</v>
      </c>
      <c r="AL722" s="215">
        <f>IFERROR(VLOOKUP(J722,Аркуш4!O:Q,3,FALSE),0)</f>
        <v>1</v>
      </c>
      <c r="AM722" s="349"/>
      <c r="AN722" s="349"/>
      <c r="AO722" s="350"/>
      <c r="AP722" s="351"/>
      <c r="AQ722" s="352"/>
      <c r="AR722" s="215">
        <f>IFERROR(VLOOKUP(J722,Аркуш4!H:M,3,FALSE),0)</f>
        <v>1</v>
      </c>
      <c r="AS722" s="215">
        <f>IFERROR(VLOOKUP(J722,Аркуш4!H:M,4,FALSE),0)</f>
        <v>4</v>
      </c>
      <c r="AT722" s="215">
        <f>IFERROR(VLOOKUP(J722,Аркуш4!H:M,5,FALSE),0)</f>
        <v>4</v>
      </c>
      <c r="AU722" s="215">
        <f t="shared" si="33"/>
        <v>1.6199999999999999E-2</v>
      </c>
      <c r="AV722" s="357">
        <f t="shared" si="9"/>
        <v>3.0779999999999998E-2</v>
      </c>
    </row>
    <row r="723" spans="1:48" ht="46.5" customHeight="1" outlineLevel="1" x14ac:dyDescent="0.2">
      <c r="A723" s="207"/>
      <c r="B723" s="208" t="s">
        <v>3351</v>
      </c>
      <c r="C723" s="211"/>
      <c r="D723" s="209">
        <f>VLOOKUP(J723,Аркуш4!Y:Z,2,FALSE)</f>
        <v>11</v>
      </c>
      <c r="E723" s="210">
        <f t="shared" si="0"/>
        <v>1.7600000000000001E-2</v>
      </c>
      <c r="F723" s="211"/>
      <c r="G723" s="211"/>
      <c r="H723" s="211" t="s">
        <v>2538</v>
      </c>
      <c r="I723" s="211" t="s">
        <v>2587</v>
      </c>
      <c r="J723" s="213">
        <v>169371</v>
      </c>
      <c r="K723" s="213">
        <v>77</v>
      </c>
      <c r="L723" s="213">
        <v>87</v>
      </c>
      <c r="M723" s="216">
        <v>34094</v>
      </c>
      <c r="N723" s="211"/>
      <c r="O723" s="211" t="s">
        <v>3433</v>
      </c>
      <c r="P723" s="211"/>
      <c r="Q723" s="354">
        <f t="shared" si="1"/>
        <v>0</v>
      </c>
      <c r="R723" s="212">
        <f t="shared" si="2"/>
        <v>0</v>
      </c>
      <c r="S723" s="211"/>
      <c r="T723" s="211"/>
      <c r="U723" s="355"/>
      <c r="V723" s="211">
        <v>0</v>
      </c>
      <c r="W723" s="356"/>
      <c r="X723" s="214" t="s">
        <v>3564</v>
      </c>
      <c r="Y723" s="214" t="s">
        <v>3564</v>
      </c>
      <c r="Z723" s="214"/>
      <c r="AA723" s="215">
        <f>IFERROR(VLOOKUP(J723,Аркуш4!H:M,6,FALSE),0)</f>
        <v>2</v>
      </c>
      <c r="AB723" s="215" t="str">
        <f t="shared" si="37"/>
        <v/>
      </c>
      <c r="AC723" s="215">
        <v>1.6000000000000001E-3</v>
      </c>
      <c r="AD723" s="214"/>
      <c r="AE723" s="210">
        <f t="shared" si="4"/>
        <v>1.7600000000000001E-2</v>
      </c>
      <c r="AF723" s="324"/>
      <c r="AG723" s="325"/>
      <c r="AH723" s="304" t="e">
        <v>#DIV/0!</v>
      </c>
      <c r="AI723" s="348"/>
      <c r="AJ723" s="306">
        <f t="shared" si="7"/>
        <v>0</v>
      </c>
      <c r="AK723" s="215">
        <f>IFERROR(VLOOKUP(J723,Аркуш4!O:Q,2,FALSE),0)</f>
        <v>0</v>
      </c>
      <c r="AL723" s="215">
        <f>IFERROR(VLOOKUP(J723,Аркуш4!O:Q,3,FALSE),0)</f>
        <v>0</v>
      </c>
      <c r="AM723" s="349"/>
      <c r="AN723" s="349"/>
      <c r="AO723" s="350"/>
      <c r="AP723" s="351"/>
      <c r="AQ723" s="352"/>
      <c r="AR723" s="215">
        <f>IFERROR(VLOOKUP(J723,Аркуш4!H:M,3,FALSE),0)</f>
        <v>0</v>
      </c>
      <c r="AS723" s="215">
        <f>IFERROR(VLOOKUP(J723,Аркуш4!H:M,4,FALSE),0)</f>
        <v>0</v>
      </c>
      <c r="AT723" s="215">
        <f>IFERROR(VLOOKUP(J723,Аркуш4!H:M,5,FALSE),0)</f>
        <v>1</v>
      </c>
      <c r="AU723" s="215">
        <f t="shared" si="33"/>
        <v>1.6000000000000001E-3</v>
      </c>
      <c r="AV723" s="357">
        <f t="shared" si="9"/>
        <v>3.2000000000000002E-3</v>
      </c>
    </row>
    <row r="724" spans="1:48" ht="46.5" customHeight="1" outlineLevel="1" x14ac:dyDescent="0.2">
      <c r="A724" s="207"/>
      <c r="B724" s="208" t="s">
        <v>3352</v>
      </c>
      <c r="C724" s="211"/>
      <c r="D724" s="209">
        <f>VLOOKUP(J724,Аркуш4!Y:Z,2,FALSE)</f>
        <v>16</v>
      </c>
      <c r="E724" s="210">
        <f t="shared" si="0"/>
        <v>0.11113199999999999</v>
      </c>
      <c r="F724" s="211"/>
      <c r="G724" s="211"/>
      <c r="H724" s="211" t="s">
        <v>2538</v>
      </c>
      <c r="I724" s="211"/>
      <c r="J724" s="213">
        <v>169468</v>
      </c>
      <c r="K724" s="213">
        <v>57</v>
      </c>
      <c r="L724" s="213">
        <v>178</v>
      </c>
      <c r="M724" s="213">
        <v>57556</v>
      </c>
      <c r="N724" s="211"/>
      <c r="O724" s="211" t="s">
        <v>3433</v>
      </c>
      <c r="P724" s="211"/>
      <c r="Q724" s="354">
        <f t="shared" si="1"/>
        <v>0</v>
      </c>
      <c r="R724" s="212">
        <f t="shared" si="2"/>
        <v>0</v>
      </c>
      <c r="S724" s="211"/>
      <c r="T724" s="211"/>
      <c r="U724" s="355"/>
      <c r="V724" s="211">
        <v>1</v>
      </c>
      <c r="W724" s="356"/>
      <c r="X724" s="214" t="s">
        <v>3564</v>
      </c>
      <c r="Y724" s="214" t="s">
        <v>3564</v>
      </c>
      <c r="Z724" s="214"/>
      <c r="AA724" s="215">
        <f>IFERROR(VLOOKUP(J724,Аркуш4!H:M,6,FALSE),0)</f>
        <v>5</v>
      </c>
      <c r="AB724" s="215" t="str">
        <f t="shared" si="37"/>
        <v/>
      </c>
      <c r="AC724" s="215">
        <v>6.9457499999999997E-3</v>
      </c>
      <c r="AD724" s="214"/>
      <c r="AE724" s="210">
        <f t="shared" si="4"/>
        <v>0.11113199999999999</v>
      </c>
      <c r="AF724" s="324"/>
      <c r="AG724" s="325"/>
      <c r="AH724" s="304" t="e">
        <v>#DIV/0!</v>
      </c>
      <c r="AI724" s="348"/>
      <c r="AJ724" s="306">
        <f t="shared" si="7"/>
        <v>0</v>
      </c>
      <c r="AK724" s="215">
        <f>IFERROR(VLOOKUP(J724,Аркуш4!O:Q,2,FALSE),0)</f>
        <v>1</v>
      </c>
      <c r="AL724" s="215">
        <f>IFERROR(VLOOKUP(J724,Аркуш4!O:Q,3,FALSE),0)</f>
        <v>0</v>
      </c>
      <c r="AM724" s="349"/>
      <c r="AN724" s="349"/>
      <c r="AO724" s="350"/>
      <c r="AP724" s="351"/>
      <c r="AQ724" s="352"/>
      <c r="AR724" s="215">
        <f>IFERROR(VLOOKUP(J724,Аркуш4!H:M,3,FALSE),0)</f>
        <v>0</v>
      </c>
      <c r="AS724" s="215">
        <f>IFERROR(VLOOKUP(J724,Аркуш4!H:M,4,FALSE),0)</f>
        <v>0</v>
      </c>
      <c r="AT724" s="215">
        <f>IFERROR(VLOOKUP(J724,Аркуш4!H:M,5,FALSE),0)</f>
        <v>3</v>
      </c>
      <c r="AU724" s="215">
        <f t="shared" si="33"/>
        <v>2.7782999999999999E-2</v>
      </c>
      <c r="AV724" s="357">
        <f t="shared" si="9"/>
        <v>3.4728749999999996E-2</v>
      </c>
    </row>
    <row r="725" spans="1:48" ht="46.5" customHeight="1" outlineLevel="1" x14ac:dyDescent="0.2">
      <c r="A725" s="207"/>
      <c r="B725" s="208" t="s">
        <v>3353</v>
      </c>
      <c r="C725" s="211"/>
      <c r="D725" s="209">
        <f>VLOOKUP(J725,Аркуш4!Y:Z,2,FALSE)</f>
        <v>30</v>
      </c>
      <c r="E725" s="210">
        <f t="shared" si="0"/>
        <v>1.1761200000000001</v>
      </c>
      <c r="F725" s="211"/>
      <c r="G725" s="211"/>
      <c r="H725" s="211" t="s">
        <v>2546</v>
      </c>
      <c r="I725" s="211" t="s">
        <v>2587</v>
      </c>
      <c r="J725" s="213">
        <v>169483</v>
      </c>
      <c r="K725" s="213">
        <v>27</v>
      </c>
      <c r="L725" s="213">
        <v>569</v>
      </c>
      <c r="M725" s="216">
        <v>58423</v>
      </c>
      <c r="N725" s="211"/>
      <c r="O725" s="211" t="s">
        <v>3433</v>
      </c>
      <c r="P725" s="211"/>
      <c r="Q725" s="354">
        <f t="shared" si="1"/>
        <v>0</v>
      </c>
      <c r="R725" s="212">
        <f t="shared" si="2"/>
        <v>0</v>
      </c>
      <c r="S725" s="211"/>
      <c r="T725" s="211"/>
      <c r="U725" s="355"/>
      <c r="V725" s="211">
        <v>0</v>
      </c>
      <c r="W725" s="356"/>
      <c r="X725" s="214" t="s">
        <v>3564</v>
      </c>
      <c r="Y725" s="214" t="s">
        <v>3564</v>
      </c>
      <c r="Z725" s="214"/>
      <c r="AA725" s="215">
        <f>IFERROR(VLOOKUP(J725,Аркуш4!H:M,6,FALSE),0)</f>
        <v>16</v>
      </c>
      <c r="AB725" s="215" t="str">
        <f t="shared" si="37"/>
        <v/>
      </c>
      <c r="AC725" s="215">
        <v>3.9204000000000003E-2</v>
      </c>
      <c r="AD725" s="214"/>
      <c r="AE725" s="210">
        <f t="shared" si="4"/>
        <v>1.1761200000000001</v>
      </c>
      <c r="AF725" s="324"/>
      <c r="AG725" s="325"/>
      <c r="AH725" s="304" t="e">
        <v>#DIV/0!</v>
      </c>
      <c r="AI725" s="348"/>
      <c r="AJ725" s="306">
        <f t="shared" si="7"/>
        <v>0</v>
      </c>
      <c r="AK725" s="215">
        <f>IFERROR(VLOOKUP(J725,Аркуш4!O:Q,2,FALSE),0)</f>
        <v>0</v>
      </c>
      <c r="AL725" s="215">
        <f>IFERROR(VLOOKUP(J725,Аркуш4!O:Q,3,FALSE),0)</f>
        <v>0</v>
      </c>
      <c r="AM725" s="349"/>
      <c r="AN725" s="349"/>
      <c r="AO725" s="350"/>
      <c r="AP725" s="351"/>
      <c r="AQ725" s="352"/>
      <c r="AR725" s="215">
        <f>IFERROR(VLOOKUP(J725,Аркуш4!H:M,3,FALSE),0)</f>
        <v>0</v>
      </c>
      <c r="AS725" s="215">
        <f>IFERROR(VLOOKUP(J725,Аркуш4!H:M,4,FALSE),0)</f>
        <v>0</v>
      </c>
      <c r="AT725" s="215">
        <f>IFERROR(VLOOKUP(J725,Аркуш4!H:M,5,FALSE),0)</f>
        <v>1</v>
      </c>
      <c r="AU725" s="215">
        <f t="shared" si="33"/>
        <v>3.9204000000000003E-2</v>
      </c>
      <c r="AV725" s="357">
        <f t="shared" si="9"/>
        <v>0.62726400000000004</v>
      </c>
    </row>
    <row r="726" spans="1:48" ht="46.5" customHeight="1" outlineLevel="1" x14ac:dyDescent="0.2">
      <c r="A726" s="207"/>
      <c r="B726" s="208" t="s">
        <v>3354</v>
      </c>
      <c r="C726" s="211"/>
      <c r="D726" s="209">
        <f>VLOOKUP(J726,Аркуш4!Y:Z,2,FALSE)</f>
        <v>6</v>
      </c>
      <c r="E726" s="210">
        <f t="shared" si="0"/>
        <v>6.2073000000000003E-2</v>
      </c>
      <c r="F726" s="211"/>
      <c r="G726" s="211" t="s">
        <v>3898</v>
      </c>
      <c r="H726" s="211" t="s">
        <v>2546</v>
      </c>
      <c r="I726" s="211"/>
      <c r="J726" s="213">
        <v>169255</v>
      </c>
      <c r="K726" s="213">
        <v>86</v>
      </c>
      <c r="L726" s="213">
        <v>133</v>
      </c>
      <c r="M726" s="216">
        <v>62005</v>
      </c>
      <c r="N726" s="211"/>
      <c r="O726" s="211" t="s">
        <v>3433</v>
      </c>
      <c r="P726" s="211"/>
      <c r="Q726" s="354">
        <f t="shared" si="1"/>
        <v>0</v>
      </c>
      <c r="R726" s="212">
        <f t="shared" si="2"/>
        <v>0</v>
      </c>
      <c r="S726" s="211"/>
      <c r="T726" s="211"/>
      <c r="U726" s="355"/>
      <c r="V726" s="211">
        <v>2</v>
      </c>
      <c r="W726" s="356"/>
      <c r="X726" s="214" t="s">
        <v>3564</v>
      </c>
      <c r="Y726" s="214" t="s">
        <v>3564</v>
      </c>
      <c r="Z726" s="214"/>
      <c r="AA726" s="215">
        <f>IFERROR(VLOOKUP(J726,Аркуш4!H:M,6,FALSE),0)</f>
        <v>3</v>
      </c>
      <c r="AB726" s="215" t="str">
        <f t="shared" si="37"/>
        <v/>
      </c>
      <c r="AC726" s="215">
        <v>1.0345500000000001E-2</v>
      </c>
      <c r="AD726" s="214"/>
      <c r="AE726" s="210">
        <f t="shared" si="4"/>
        <v>6.2073000000000003E-2</v>
      </c>
      <c r="AF726" s="324"/>
      <c r="AG726" s="325"/>
      <c r="AH726" s="304" t="e">
        <v>#DIV/0!</v>
      </c>
      <c r="AI726" s="348"/>
      <c r="AJ726" s="306">
        <f t="shared" si="7"/>
        <v>0</v>
      </c>
      <c r="AK726" s="215">
        <f>IFERROR(VLOOKUP(J726,Аркуш4!O:Q,2,FALSE),0)</f>
        <v>2</v>
      </c>
      <c r="AL726" s="215">
        <f>IFERROR(VLOOKUP(J726,Аркуш4!O:Q,3,FALSE),0)</f>
        <v>0</v>
      </c>
      <c r="AM726" s="349"/>
      <c r="AN726" s="349"/>
      <c r="AO726" s="350"/>
      <c r="AP726" s="351"/>
      <c r="AQ726" s="352"/>
      <c r="AR726" s="215">
        <f>IFERROR(VLOOKUP(J726,Аркуш4!H:M,3,FALSE),0)</f>
        <v>0</v>
      </c>
      <c r="AS726" s="215">
        <f>IFERROR(VLOOKUP(J726,Аркуш4!H:M,4,FALSE),0)</f>
        <v>2</v>
      </c>
      <c r="AT726" s="215">
        <f>IFERROR(VLOOKUP(J726,Аркуш4!H:M,5,FALSE),0)</f>
        <v>3</v>
      </c>
      <c r="AU726" s="215">
        <f t="shared" si="33"/>
        <v>7.2418499999999997E-2</v>
      </c>
      <c r="AV726" s="357">
        <f t="shared" si="9"/>
        <v>3.1036500000000002E-2</v>
      </c>
    </row>
    <row r="727" spans="1:48" ht="46.5" customHeight="1" outlineLevel="1" x14ac:dyDescent="0.2">
      <c r="A727" s="207"/>
      <c r="B727" s="208" t="s">
        <v>3355</v>
      </c>
      <c r="C727" s="211"/>
      <c r="D727" s="209">
        <f>VLOOKUP(J727,Аркуш4!Y:Z,2,FALSE)</f>
        <v>8</v>
      </c>
      <c r="E727" s="210">
        <f t="shared" si="0"/>
        <v>0</v>
      </c>
      <c r="F727" s="211"/>
      <c r="G727" s="211" t="s">
        <v>3899</v>
      </c>
      <c r="H727" s="211" t="s">
        <v>2546</v>
      </c>
      <c r="I727" s="211" t="s">
        <v>3356</v>
      </c>
      <c r="J727" s="213">
        <v>169260</v>
      </c>
      <c r="K727" s="213">
        <v>80</v>
      </c>
      <c r="L727" s="213">
        <v>209</v>
      </c>
      <c r="M727" s="213">
        <v>58424</v>
      </c>
      <c r="N727" s="211"/>
      <c r="O727" s="211" t="s">
        <v>3433</v>
      </c>
      <c r="P727" s="211"/>
      <c r="Q727" s="354">
        <f t="shared" si="1"/>
        <v>0</v>
      </c>
      <c r="R727" s="212">
        <f t="shared" si="2"/>
        <v>0</v>
      </c>
      <c r="S727" s="211"/>
      <c r="T727" s="211"/>
      <c r="U727" s="355"/>
      <c r="V727" s="211">
        <v>0</v>
      </c>
      <c r="W727" s="356"/>
      <c r="X727" s="214" t="s">
        <v>3564</v>
      </c>
      <c r="Y727" s="214" t="s">
        <v>3564</v>
      </c>
      <c r="Z727" s="214"/>
      <c r="AA727" s="215">
        <f>IFERROR(VLOOKUP(J727,Аркуш4!H:M,6,FALSE),0)</f>
        <v>3</v>
      </c>
      <c r="AB727" s="215" t="str">
        <f t="shared" si="37"/>
        <v/>
      </c>
      <c r="AC727" s="215"/>
      <c r="AD727" s="214"/>
      <c r="AE727" s="210">
        <f t="shared" si="4"/>
        <v>0</v>
      </c>
      <c r="AF727" s="324"/>
      <c r="AG727" s="325"/>
      <c r="AH727" s="304" t="e">
        <v>#DIV/0!</v>
      </c>
      <c r="AI727" s="348"/>
      <c r="AJ727" s="306">
        <f t="shared" si="7"/>
        <v>0</v>
      </c>
      <c r="AK727" s="215">
        <f>IFERROR(VLOOKUP(J727,Аркуш4!O:Q,2,FALSE),0)</f>
        <v>0</v>
      </c>
      <c r="AL727" s="215">
        <f>IFERROR(VLOOKUP(J727,Аркуш4!O:Q,3,FALSE),0)</f>
        <v>0</v>
      </c>
      <c r="AM727" s="349"/>
      <c r="AN727" s="349"/>
      <c r="AO727" s="350"/>
      <c r="AP727" s="351"/>
      <c r="AQ727" s="352"/>
      <c r="AR727" s="215">
        <f>IFERROR(VLOOKUP(J727,Аркуш4!H:M,3,FALSE),0)</f>
        <v>0</v>
      </c>
      <c r="AS727" s="215">
        <f>IFERROR(VLOOKUP(J727,Аркуш4!H:M,4,FALSE),0)</f>
        <v>0</v>
      </c>
      <c r="AT727" s="215">
        <f>IFERROR(VLOOKUP(J727,Аркуш4!H:M,5,FALSE),0)</f>
        <v>2</v>
      </c>
      <c r="AU727" s="215">
        <f t="shared" si="33"/>
        <v>0</v>
      </c>
      <c r="AV727" s="357">
        <f t="shared" si="9"/>
        <v>0</v>
      </c>
    </row>
    <row r="728" spans="1:48" ht="46.5" customHeight="1" outlineLevel="1" x14ac:dyDescent="0.2">
      <c r="A728" s="207"/>
      <c r="B728" s="208" t="s">
        <v>3357</v>
      </c>
      <c r="C728" s="211"/>
      <c r="D728" s="209">
        <f>VLOOKUP(J728,Аркуш4!Y:Z,2,FALSE)</f>
        <v>12</v>
      </c>
      <c r="E728" s="210">
        <f t="shared" si="0"/>
        <v>0</v>
      </c>
      <c r="F728" s="211"/>
      <c r="G728" s="211"/>
      <c r="H728" s="211" t="s">
        <v>2546</v>
      </c>
      <c r="I728" s="211" t="s">
        <v>2602</v>
      </c>
      <c r="J728" s="213">
        <v>169262</v>
      </c>
      <c r="K728" s="213">
        <v>44</v>
      </c>
      <c r="L728" s="213">
        <v>71</v>
      </c>
      <c r="M728" s="216">
        <v>58416</v>
      </c>
      <c r="N728" s="211"/>
      <c r="O728" s="211" t="s">
        <v>3433</v>
      </c>
      <c r="P728" s="211"/>
      <c r="Q728" s="354">
        <f t="shared" si="1"/>
        <v>0</v>
      </c>
      <c r="R728" s="212">
        <f t="shared" si="2"/>
        <v>0</v>
      </c>
      <c r="S728" s="211"/>
      <c r="T728" s="211"/>
      <c r="U728" s="355"/>
      <c r="V728" s="211">
        <v>0</v>
      </c>
      <c r="W728" s="356"/>
      <c r="X728" s="214" t="s">
        <v>3564</v>
      </c>
      <c r="Y728" s="214" t="s">
        <v>3564</v>
      </c>
      <c r="Z728" s="214"/>
      <c r="AA728" s="215">
        <f>IFERROR(VLOOKUP(J728,Аркуш4!H:M,6,FALSE),0)</f>
        <v>1</v>
      </c>
      <c r="AB728" s="215" t="str">
        <f t="shared" si="37"/>
        <v/>
      </c>
      <c r="AC728" s="215"/>
      <c r="AD728" s="214"/>
      <c r="AE728" s="210">
        <f t="shared" si="4"/>
        <v>0</v>
      </c>
      <c r="AF728" s="324"/>
      <c r="AG728" s="325"/>
      <c r="AH728" s="304" t="e">
        <v>#DIV/0!</v>
      </c>
      <c r="AI728" s="348"/>
      <c r="AJ728" s="306">
        <f t="shared" si="7"/>
        <v>0</v>
      </c>
      <c r="AK728" s="215">
        <f>IFERROR(VLOOKUP(J728,Аркуш4!O:Q,2,FALSE),0)</f>
        <v>0</v>
      </c>
      <c r="AL728" s="215">
        <f>IFERROR(VLOOKUP(J728,Аркуш4!O:Q,3,FALSE),0)</f>
        <v>0</v>
      </c>
      <c r="AM728" s="349"/>
      <c r="AN728" s="349"/>
      <c r="AO728" s="350"/>
      <c r="AP728" s="351"/>
      <c r="AQ728" s="352"/>
      <c r="AR728" s="215">
        <f>IFERROR(VLOOKUP(J728,Аркуш4!H:M,3,FALSE),0)</f>
        <v>0</v>
      </c>
      <c r="AS728" s="215">
        <f>IFERROR(VLOOKUP(J728,Аркуш4!H:M,4,FALSE),0)</f>
        <v>0</v>
      </c>
      <c r="AT728" s="215">
        <f>IFERROR(VLOOKUP(J728,Аркуш4!H:M,5,FALSE),0)</f>
        <v>0</v>
      </c>
      <c r="AU728" s="215">
        <f t="shared" si="33"/>
        <v>0</v>
      </c>
      <c r="AV728" s="357">
        <f t="shared" si="9"/>
        <v>0</v>
      </c>
    </row>
    <row r="729" spans="1:48" ht="46.5" customHeight="1" outlineLevel="1" x14ac:dyDescent="0.2">
      <c r="A729" s="207"/>
      <c r="B729" s="208" t="s">
        <v>3358</v>
      </c>
      <c r="C729" s="211"/>
      <c r="D729" s="209">
        <f>VLOOKUP(J729,Аркуш4!Y:Z,2,FALSE)</f>
        <v>24</v>
      </c>
      <c r="E729" s="210">
        <f t="shared" si="0"/>
        <v>0.10216800000000001</v>
      </c>
      <c r="F729" s="211"/>
      <c r="G729" s="362">
        <v>2024</v>
      </c>
      <c r="H729" s="211" t="s">
        <v>2546</v>
      </c>
      <c r="I729" s="211"/>
      <c r="J729" s="213">
        <v>169269</v>
      </c>
      <c r="K729" s="213">
        <v>82</v>
      </c>
      <c r="L729" s="213">
        <v>90</v>
      </c>
      <c r="M729" s="216">
        <v>58278</v>
      </c>
      <c r="N729" s="211"/>
      <c r="O729" s="211" t="s">
        <v>3433</v>
      </c>
      <c r="P729" s="211"/>
      <c r="Q729" s="354">
        <f t="shared" si="1"/>
        <v>0</v>
      </c>
      <c r="R729" s="212">
        <f t="shared" si="2"/>
        <v>0</v>
      </c>
      <c r="S729" s="211"/>
      <c r="T729" s="211"/>
      <c r="U729" s="355"/>
      <c r="V729" s="211">
        <v>0</v>
      </c>
      <c r="W729" s="356"/>
      <c r="X729" s="214" t="s">
        <v>3564</v>
      </c>
      <c r="Y729" s="214" t="s">
        <v>3564</v>
      </c>
      <c r="Z729" s="214"/>
      <c r="AA729" s="215">
        <f>IFERROR(VLOOKUP(J729,Аркуш4!H:M,6,FALSE),0)</f>
        <v>6</v>
      </c>
      <c r="AB729" s="215" t="str">
        <f t="shared" si="37"/>
        <v/>
      </c>
      <c r="AC729" s="215">
        <v>4.2570000000000004E-3</v>
      </c>
      <c r="AD729" s="214"/>
      <c r="AE729" s="210">
        <f t="shared" si="4"/>
        <v>0.10216800000000001</v>
      </c>
      <c r="AF729" s="324"/>
      <c r="AG729" s="325"/>
      <c r="AH729" s="304" t="e">
        <v>#DIV/0!</v>
      </c>
      <c r="AI729" s="348"/>
      <c r="AJ729" s="306">
        <f t="shared" si="7"/>
        <v>0</v>
      </c>
      <c r="AK729" s="215">
        <f>IFERROR(VLOOKUP(J729,Аркуш4!O:Q,2,FALSE),0)</f>
        <v>0</v>
      </c>
      <c r="AL729" s="215">
        <f>IFERROR(VLOOKUP(J729,Аркуш4!O:Q,3,FALSE),0)</f>
        <v>0</v>
      </c>
      <c r="AM729" s="349"/>
      <c r="AN729" s="349"/>
      <c r="AO729" s="350"/>
      <c r="AP729" s="351"/>
      <c r="AQ729" s="352"/>
      <c r="AR729" s="215">
        <f>IFERROR(VLOOKUP(J729,Аркуш4!H:M,3,FALSE),0)</f>
        <v>1</v>
      </c>
      <c r="AS729" s="215">
        <f>IFERROR(VLOOKUP(J729,Аркуш4!H:M,4,FALSE),0)</f>
        <v>0</v>
      </c>
      <c r="AT729" s="215">
        <f>IFERROR(VLOOKUP(J729,Аркуш4!H:M,5,FALSE),0)</f>
        <v>2</v>
      </c>
      <c r="AU729" s="215">
        <f t="shared" si="33"/>
        <v>1.2771000000000001E-2</v>
      </c>
      <c r="AV729" s="357">
        <f t="shared" si="9"/>
        <v>2.5542000000000002E-2</v>
      </c>
    </row>
    <row r="730" spans="1:48" ht="46.5" customHeight="1" outlineLevel="1" x14ac:dyDescent="0.2">
      <c r="A730" s="207"/>
      <c r="B730" s="208" t="s">
        <v>3359</v>
      </c>
      <c r="C730" s="211"/>
      <c r="D730" s="209">
        <f>VLOOKUP(J730,Аркуш4!Y:Z,2,FALSE)</f>
        <v>13</v>
      </c>
      <c r="E730" s="210">
        <f t="shared" si="0"/>
        <v>4.2060719999999998</v>
      </c>
      <c r="F730" s="211" t="s">
        <v>2624</v>
      </c>
      <c r="G730" s="211"/>
      <c r="H730" s="211" t="s">
        <v>2538</v>
      </c>
      <c r="I730" s="211" t="s">
        <v>3360</v>
      </c>
      <c r="J730" s="213">
        <v>172721</v>
      </c>
      <c r="K730" s="213">
        <v>16</v>
      </c>
      <c r="L730" s="353">
        <v>2108</v>
      </c>
      <c r="M730" s="229">
        <v>26724</v>
      </c>
      <c r="N730" s="211"/>
      <c r="O730" s="211" t="s">
        <v>3433</v>
      </c>
      <c r="P730" s="211"/>
      <c r="Q730" s="354">
        <f t="shared" si="1"/>
        <v>0</v>
      </c>
      <c r="R730" s="212">
        <f t="shared" si="2"/>
        <v>0</v>
      </c>
      <c r="S730" s="211"/>
      <c r="T730" s="211"/>
      <c r="U730" s="355"/>
      <c r="V730" s="211">
        <v>0</v>
      </c>
      <c r="W730" s="356"/>
      <c r="X730" s="214" t="s">
        <v>3564</v>
      </c>
      <c r="Y730" s="214" t="s">
        <v>3564</v>
      </c>
      <c r="Z730" s="214"/>
      <c r="AA730" s="215">
        <f>IFERROR(VLOOKUP(J730,Аркуш4!H:M,6,FALSE),0)</f>
        <v>3</v>
      </c>
      <c r="AB730" s="215" t="str">
        <f t="shared" si="37"/>
        <v/>
      </c>
      <c r="AC730" s="215">
        <v>0.323544</v>
      </c>
      <c r="AD730" s="214"/>
      <c r="AE730" s="210">
        <f t="shared" si="4"/>
        <v>4.2060719999999998</v>
      </c>
      <c r="AF730" s="324"/>
      <c r="AG730" s="325"/>
      <c r="AH730" s="304" t="e">
        <v>#DIV/0!</v>
      </c>
      <c r="AI730" s="348"/>
      <c r="AJ730" s="306">
        <f t="shared" si="7"/>
        <v>0</v>
      </c>
      <c r="AK730" s="215">
        <f>IFERROR(VLOOKUP(J730,Аркуш4!O:Q,2,FALSE),0)</f>
        <v>0</v>
      </c>
      <c r="AL730" s="215">
        <f>IFERROR(VLOOKUP(J730,Аркуш4!O:Q,3,FALSE),0)</f>
        <v>0</v>
      </c>
      <c r="AM730" s="349"/>
      <c r="AN730" s="349"/>
      <c r="AO730" s="350"/>
      <c r="AP730" s="351"/>
      <c r="AQ730" s="352"/>
      <c r="AR730" s="215">
        <f>IFERROR(VLOOKUP(J730,Аркуш4!H:M,3,FALSE),0)</f>
        <v>2</v>
      </c>
      <c r="AS730" s="215">
        <f>IFERROR(VLOOKUP(J730,Аркуш4!H:M,4,FALSE),0)</f>
        <v>0</v>
      </c>
      <c r="AT730" s="215">
        <f>IFERROR(VLOOKUP(J730,Аркуш4!H:M,5,FALSE),0)</f>
        <v>2</v>
      </c>
      <c r="AU730" s="215">
        <f t="shared" si="33"/>
        <v>1.294176</v>
      </c>
      <c r="AV730" s="357">
        <f t="shared" si="9"/>
        <v>0.97063199999999994</v>
      </c>
    </row>
    <row r="731" spans="1:48" ht="46.5" customHeight="1" outlineLevel="1" x14ac:dyDescent="0.2">
      <c r="A731" s="207"/>
      <c r="B731" s="208" t="s">
        <v>3361</v>
      </c>
      <c r="C731" s="211"/>
      <c r="D731" s="209">
        <f>VLOOKUP(J731,Аркуш4!Y:Z,2,FALSE)</f>
        <v>135</v>
      </c>
      <c r="E731" s="210">
        <f t="shared" si="0"/>
        <v>9.1125000000000012E-2</v>
      </c>
      <c r="F731" s="211"/>
      <c r="G731" s="211" t="s">
        <v>3900</v>
      </c>
      <c r="H731" s="211" t="s">
        <v>2546</v>
      </c>
      <c r="I731" s="211" t="s">
        <v>2641</v>
      </c>
      <c r="J731" s="274">
        <v>444</v>
      </c>
      <c r="K731" s="213">
        <v>240</v>
      </c>
      <c r="L731" s="213">
        <v>40</v>
      </c>
      <c r="M731" s="213">
        <v>2841</v>
      </c>
      <c r="N731" s="211"/>
      <c r="O731" s="211" t="s">
        <v>3433</v>
      </c>
      <c r="P731" s="211" t="s">
        <v>3362</v>
      </c>
      <c r="Q731" s="354">
        <f t="shared" si="1"/>
        <v>0</v>
      </c>
      <c r="R731" s="212">
        <f t="shared" si="2"/>
        <v>0</v>
      </c>
      <c r="S731" s="211"/>
      <c r="T731" s="211"/>
      <c r="U731" s="355"/>
      <c r="V731" s="211">
        <v>14</v>
      </c>
      <c r="W731" s="356"/>
      <c r="X731" s="214" t="s">
        <v>3564</v>
      </c>
      <c r="Y731" s="214" t="s">
        <v>3564</v>
      </c>
      <c r="Z731" s="214"/>
      <c r="AA731" s="215">
        <f>IFERROR(VLOOKUP(J731,Аркуш4!H:M,6,FALSE),0)</f>
        <v>296</v>
      </c>
      <c r="AB731" s="215" t="str">
        <f t="shared" si="37"/>
        <v/>
      </c>
      <c r="AC731" s="215">
        <v>6.7500000000000004E-4</v>
      </c>
      <c r="AD731" s="214"/>
      <c r="AE731" s="210">
        <f t="shared" si="4"/>
        <v>9.1125000000000012E-2</v>
      </c>
      <c r="AF731" s="324"/>
      <c r="AG731" s="325"/>
      <c r="AH731" s="304" t="e">
        <v>#DIV/0!</v>
      </c>
      <c r="AI731" s="348"/>
      <c r="AJ731" s="306">
        <f t="shared" si="7"/>
        <v>0</v>
      </c>
      <c r="AK731" s="215">
        <f>IFERROR(VLOOKUP(J731,Аркуш4!O:Q,2,FALSE),0)</f>
        <v>0</v>
      </c>
      <c r="AL731" s="215">
        <f>IFERROR(VLOOKUP(J731,Аркуш4!O:Q,3,FALSE),0)</f>
        <v>14</v>
      </c>
      <c r="AM731" s="349"/>
      <c r="AN731" s="349"/>
      <c r="AO731" s="350"/>
      <c r="AP731" s="351"/>
      <c r="AQ731" s="352"/>
      <c r="AR731" s="215">
        <f>IFERROR(VLOOKUP(J731,Аркуш4!H:M,3,FALSE),0)</f>
        <v>15</v>
      </c>
      <c r="AS731" s="215">
        <f>IFERROR(VLOOKUP(J731,Аркуш4!H:M,4,FALSE),0)</f>
        <v>48</v>
      </c>
      <c r="AT731" s="215">
        <f>IFERROR(VLOOKUP(J731,Аркуш4!H:M,5,FALSE),0)</f>
        <v>43</v>
      </c>
      <c r="AU731" s="215">
        <f t="shared" si="33"/>
        <v>7.1550000000000002E-2</v>
      </c>
      <c r="AV731" s="357">
        <f t="shared" si="9"/>
        <v>0.19980000000000001</v>
      </c>
    </row>
    <row r="732" spans="1:48" ht="46.5" customHeight="1" outlineLevel="1" x14ac:dyDescent="0.2">
      <c r="A732" s="207"/>
      <c r="B732" s="208" t="s">
        <v>3363</v>
      </c>
      <c r="C732" s="211"/>
      <c r="D732" s="209">
        <f>VLOOKUP(J732,Аркуш4!Y:Z,2,FALSE)</f>
        <v>138</v>
      </c>
      <c r="E732" s="210">
        <f t="shared" si="0"/>
        <v>0.35397000000000001</v>
      </c>
      <c r="F732" s="211"/>
      <c r="G732" s="211"/>
      <c r="H732" s="211" t="s">
        <v>2546</v>
      </c>
      <c r="I732" s="211" t="s">
        <v>2641</v>
      </c>
      <c r="J732" s="274">
        <v>333</v>
      </c>
      <c r="K732" s="213">
        <v>74</v>
      </c>
      <c r="L732" s="213">
        <v>42</v>
      </c>
      <c r="M732" s="213">
        <v>2843</v>
      </c>
      <c r="N732" s="211"/>
      <c r="O732" s="211" t="s">
        <v>3433</v>
      </c>
      <c r="P732" s="211" t="s">
        <v>3362</v>
      </c>
      <c r="Q732" s="354">
        <f t="shared" si="1"/>
        <v>0</v>
      </c>
      <c r="R732" s="212">
        <f t="shared" si="2"/>
        <v>0</v>
      </c>
      <c r="S732" s="211"/>
      <c r="T732" s="211"/>
      <c r="U732" s="355"/>
      <c r="V732" s="211">
        <v>22</v>
      </c>
      <c r="W732" s="356"/>
      <c r="X732" s="214" t="s">
        <v>3564</v>
      </c>
      <c r="Y732" s="214" t="s">
        <v>3564</v>
      </c>
      <c r="Z732" s="214"/>
      <c r="AA732" s="215">
        <f>IFERROR(VLOOKUP(J732,Аркуш4!H:M,6,FALSE),0)</f>
        <v>158</v>
      </c>
      <c r="AB732" s="215" t="str">
        <f t="shared" si="37"/>
        <v/>
      </c>
      <c r="AC732" s="215">
        <v>2.565E-3</v>
      </c>
      <c r="AD732" s="214"/>
      <c r="AE732" s="210">
        <f t="shared" si="4"/>
        <v>0.35397000000000001</v>
      </c>
      <c r="AF732" s="324"/>
      <c r="AG732" s="325"/>
      <c r="AH732" s="304" t="e">
        <v>#DIV/0!</v>
      </c>
      <c r="AI732" s="348"/>
      <c r="AJ732" s="306">
        <f t="shared" si="7"/>
        <v>0</v>
      </c>
      <c r="AK732" s="215">
        <f>IFERROR(VLOOKUP(J732,Аркуш4!O:Q,2,FALSE),0)</f>
        <v>12</v>
      </c>
      <c r="AL732" s="215">
        <f>IFERROR(VLOOKUP(J732,Аркуш4!O:Q,3,FALSE),0)</f>
        <v>10</v>
      </c>
      <c r="AM732" s="349"/>
      <c r="AN732" s="349"/>
      <c r="AO732" s="350"/>
      <c r="AP732" s="351"/>
      <c r="AQ732" s="352"/>
      <c r="AR732" s="215">
        <f>IFERROR(VLOOKUP(J732,Аркуш4!H:M,3,FALSE),0)</f>
        <v>10</v>
      </c>
      <c r="AS732" s="215">
        <f>IFERROR(VLOOKUP(J732,Аркуш4!H:M,4,FALSE),0)</f>
        <v>34</v>
      </c>
      <c r="AT732" s="215">
        <f>IFERROR(VLOOKUP(J732,Аркуш4!H:M,5,FALSE),0)</f>
        <v>50</v>
      </c>
      <c r="AU732" s="215">
        <f t="shared" si="33"/>
        <v>0.27189000000000002</v>
      </c>
      <c r="AV732" s="357">
        <f t="shared" si="9"/>
        <v>0.40527000000000002</v>
      </c>
    </row>
    <row r="733" spans="1:48" ht="46.5" customHeight="1" outlineLevel="1" x14ac:dyDescent="0.2">
      <c r="A733" s="207"/>
      <c r="B733" s="208" t="s">
        <v>3364</v>
      </c>
      <c r="C733" s="211"/>
      <c r="D733" s="209">
        <f>VLOOKUP(J733,Аркуш4!Y:Z,2,FALSE)</f>
        <v>6</v>
      </c>
      <c r="E733" s="210">
        <f t="shared" si="0"/>
        <v>8.6400000000000005E-2</v>
      </c>
      <c r="F733" s="211"/>
      <c r="G733" s="211"/>
      <c r="H733" s="211" t="s">
        <v>2546</v>
      </c>
      <c r="I733" s="211"/>
      <c r="J733" s="213">
        <v>169664</v>
      </c>
      <c r="K733" s="213">
        <v>38</v>
      </c>
      <c r="L733" s="213">
        <v>102</v>
      </c>
      <c r="M733" s="211" t="s">
        <v>500</v>
      </c>
      <c r="N733" s="211"/>
      <c r="O733" s="211" t="s">
        <v>3433</v>
      </c>
      <c r="P733" s="211"/>
      <c r="Q733" s="354">
        <f t="shared" si="1"/>
        <v>0</v>
      </c>
      <c r="R733" s="212">
        <f t="shared" si="2"/>
        <v>0</v>
      </c>
      <c r="S733" s="211"/>
      <c r="T733" s="211"/>
      <c r="U733" s="355"/>
      <c r="V733" s="211">
        <v>0</v>
      </c>
      <c r="W733" s="356"/>
      <c r="X733" s="214" t="s">
        <v>3564</v>
      </c>
      <c r="Y733" s="214" t="s">
        <v>3564</v>
      </c>
      <c r="Z733" s="214"/>
      <c r="AA733" s="215">
        <f>IFERROR(VLOOKUP(J733,Аркуш4!H:M,6,FALSE),0)</f>
        <v>0</v>
      </c>
      <c r="AB733" s="215" t="str">
        <f t="shared" si="37"/>
        <v/>
      </c>
      <c r="AC733" s="215">
        <v>1.44E-2</v>
      </c>
      <c r="AD733" s="214"/>
      <c r="AE733" s="210">
        <f t="shared" si="4"/>
        <v>8.6400000000000005E-2</v>
      </c>
      <c r="AF733" s="324"/>
      <c r="AG733" s="325"/>
      <c r="AH733" s="304" t="e">
        <v>#DIV/0!</v>
      </c>
      <c r="AI733" s="348"/>
      <c r="AJ733" s="306">
        <f t="shared" si="7"/>
        <v>0</v>
      </c>
      <c r="AK733" s="215">
        <f>IFERROR(VLOOKUP(J733,Аркуш4!O:Q,2,FALSE),0)</f>
        <v>0</v>
      </c>
      <c r="AL733" s="215">
        <f>IFERROR(VLOOKUP(J733,Аркуш4!O:Q,3,FALSE),0)</f>
        <v>0</v>
      </c>
      <c r="AM733" s="349"/>
      <c r="AN733" s="349"/>
      <c r="AO733" s="350"/>
      <c r="AP733" s="351"/>
      <c r="AQ733" s="352"/>
      <c r="AR733" s="215">
        <f>IFERROR(VLOOKUP(J733,Аркуш4!H:M,3,FALSE),0)</f>
        <v>0</v>
      </c>
      <c r="AS733" s="215">
        <f>IFERROR(VLOOKUP(J733,Аркуш4!H:M,4,FALSE),0)</f>
        <v>0</v>
      </c>
      <c r="AT733" s="215">
        <f>IFERROR(VLOOKUP(J733,Аркуш4!H:M,5,FALSE),0)</f>
        <v>0</v>
      </c>
      <c r="AU733" s="215">
        <f t="shared" si="33"/>
        <v>0</v>
      </c>
      <c r="AV733" s="357">
        <f t="shared" si="9"/>
        <v>0</v>
      </c>
    </row>
    <row r="734" spans="1:48" ht="46.5" customHeight="1" outlineLevel="1" x14ac:dyDescent="0.2">
      <c r="A734" s="207"/>
      <c r="B734" s="208" t="s">
        <v>3365</v>
      </c>
      <c r="C734" s="211"/>
      <c r="D734" s="209">
        <f>VLOOKUP(J734,Аркуш4!Y:Z,2,FALSE)</f>
        <v>10</v>
      </c>
      <c r="E734" s="210">
        <f t="shared" si="0"/>
        <v>0.14399999999999999</v>
      </c>
      <c r="F734" s="211"/>
      <c r="G734" s="211"/>
      <c r="H734" s="211" t="s">
        <v>2546</v>
      </c>
      <c r="I734" s="211"/>
      <c r="J734" s="213">
        <v>169665</v>
      </c>
      <c r="K734" s="213">
        <v>26</v>
      </c>
      <c r="L734" s="213">
        <v>72</v>
      </c>
      <c r="M734" s="211" t="s">
        <v>502</v>
      </c>
      <c r="N734" s="211"/>
      <c r="O734" s="211" t="s">
        <v>3433</v>
      </c>
      <c r="P734" s="211"/>
      <c r="Q734" s="354">
        <f t="shared" si="1"/>
        <v>0</v>
      </c>
      <c r="R734" s="212">
        <f t="shared" si="2"/>
        <v>0</v>
      </c>
      <c r="S734" s="211"/>
      <c r="T734" s="211"/>
      <c r="U734" s="355"/>
      <c r="V734" s="211">
        <v>0</v>
      </c>
      <c r="W734" s="356"/>
      <c r="X734" s="214" t="s">
        <v>3564</v>
      </c>
      <c r="Y734" s="214" t="s">
        <v>3564</v>
      </c>
      <c r="Z734" s="214"/>
      <c r="AA734" s="215">
        <f>IFERROR(VLOOKUP(J734,Аркуш4!H:M,6,FALSE),0)</f>
        <v>0</v>
      </c>
      <c r="AB734" s="215" t="str">
        <f t="shared" si="37"/>
        <v/>
      </c>
      <c r="AC734" s="215">
        <v>1.44E-2</v>
      </c>
      <c r="AD734" s="214"/>
      <c r="AE734" s="210">
        <f t="shared" si="4"/>
        <v>0.14399999999999999</v>
      </c>
      <c r="AF734" s="324"/>
      <c r="AG734" s="325"/>
      <c r="AH734" s="304" t="e">
        <v>#DIV/0!</v>
      </c>
      <c r="AI734" s="348"/>
      <c r="AJ734" s="306">
        <f t="shared" si="7"/>
        <v>0</v>
      </c>
      <c r="AK734" s="215">
        <f>IFERROR(VLOOKUP(J734,Аркуш4!O:Q,2,FALSE),0)</f>
        <v>0</v>
      </c>
      <c r="AL734" s="215">
        <f>IFERROR(VLOOKUP(J734,Аркуш4!O:Q,3,FALSE),0)</f>
        <v>0</v>
      </c>
      <c r="AM734" s="349"/>
      <c r="AN734" s="349"/>
      <c r="AO734" s="350"/>
      <c r="AP734" s="351"/>
      <c r="AQ734" s="352"/>
      <c r="AR734" s="215">
        <f>IFERROR(VLOOKUP(J734,Аркуш4!H:M,3,FALSE),0)</f>
        <v>0</v>
      </c>
      <c r="AS734" s="215">
        <f>IFERROR(VLOOKUP(J734,Аркуш4!H:M,4,FALSE),0)</f>
        <v>0</v>
      </c>
      <c r="AT734" s="215">
        <f>IFERROR(VLOOKUP(J734,Аркуш4!H:M,5,FALSE),0)</f>
        <v>0</v>
      </c>
      <c r="AU734" s="215">
        <f t="shared" si="33"/>
        <v>0</v>
      </c>
      <c r="AV734" s="357">
        <f t="shared" si="9"/>
        <v>0</v>
      </c>
    </row>
    <row r="735" spans="1:48" ht="46.5" customHeight="1" outlineLevel="1" x14ac:dyDescent="0.2">
      <c r="A735" s="207"/>
      <c r="B735" s="208" t="s">
        <v>3366</v>
      </c>
      <c r="C735" s="211"/>
      <c r="D735" s="209">
        <f>VLOOKUP(J735,Аркуш4!Y:Z,2,FALSE)</f>
        <v>1</v>
      </c>
      <c r="E735" s="210">
        <f t="shared" si="0"/>
        <v>1.35E-2</v>
      </c>
      <c r="F735" s="211"/>
      <c r="G735" s="211"/>
      <c r="H735" s="211" t="s">
        <v>2546</v>
      </c>
      <c r="I735" s="211"/>
      <c r="J735" s="213">
        <v>169666</v>
      </c>
      <c r="K735" s="213">
        <v>51</v>
      </c>
      <c r="L735" s="213">
        <v>87</v>
      </c>
      <c r="M735" s="211" t="s">
        <v>505</v>
      </c>
      <c r="N735" s="211"/>
      <c r="O735" s="211" t="s">
        <v>3563</v>
      </c>
      <c r="P735" s="211"/>
      <c r="Q735" s="354">
        <f t="shared" si="1"/>
        <v>0</v>
      </c>
      <c r="R735" s="212">
        <f t="shared" si="2"/>
        <v>0</v>
      </c>
      <c r="S735" s="211"/>
      <c r="T735" s="211"/>
      <c r="U735" s="355"/>
      <c r="V735" s="211">
        <v>0</v>
      </c>
      <c r="W735" s="356"/>
      <c r="X735" s="214" t="s">
        <v>3564</v>
      </c>
      <c r="Y735" s="214" t="s">
        <v>3564</v>
      </c>
      <c r="Z735" s="214"/>
      <c r="AA735" s="215">
        <f>IFERROR(VLOOKUP(J735,Аркуш4!H:M,6,FALSE),0)</f>
        <v>1</v>
      </c>
      <c r="AB735" s="215" t="str">
        <f t="shared" si="37"/>
        <v/>
      </c>
      <c r="AC735" s="215">
        <v>1.35E-2</v>
      </c>
      <c r="AD735" s="214"/>
      <c r="AE735" s="210">
        <f t="shared" si="4"/>
        <v>1.35E-2</v>
      </c>
      <c r="AF735" s="324"/>
      <c r="AG735" s="325"/>
      <c r="AH735" s="304" t="e">
        <v>#DIV/0!</v>
      </c>
      <c r="AI735" s="348"/>
      <c r="AJ735" s="306">
        <f t="shared" si="7"/>
        <v>0</v>
      </c>
      <c r="AK735" s="215">
        <f>IFERROR(VLOOKUP(J735,Аркуш4!O:Q,2,FALSE),0)</f>
        <v>0</v>
      </c>
      <c r="AL735" s="215">
        <f>IFERROR(VLOOKUP(J735,Аркуш4!O:Q,3,FALSE),0)</f>
        <v>0</v>
      </c>
      <c r="AM735" s="349"/>
      <c r="AN735" s="349"/>
      <c r="AO735" s="350"/>
      <c r="AP735" s="351"/>
      <c r="AQ735" s="352"/>
      <c r="AR735" s="215">
        <f>IFERROR(VLOOKUP(J735,Аркуш4!H:M,3,FALSE),0)</f>
        <v>0</v>
      </c>
      <c r="AS735" s="215">
        <f>IFERROR(VLOOKUP(J735,Аркуш4!H:M,4,FALSE),0)</f>
        <v>0</v>
      </c>
      <c r="AT735" s="215">
        <f>IFERROR(VLOOKUP(J735,Аркуш4!H:M,5,FALSE),0)</f>
        <v>0</v>
      </c>
      <c r="AU735" s="215">
        <f t="shared" si="33"/>
        <v>0</v>
      </c>
      <c r="AV735" s="357">
        <f t="shared" si="9"/>
        <v>1.35E-2</v>
      </c>
    </row>
    <row r="736" spans="1:48" ht="46.5" customHeight="1" outlineLevel="1" x14ac:dyDescent="0.2">
      <c r="A736" s="207"/>
      <c r="B736" s="208" t="s">
        <v>3367</v>
      </c>
      <c r="C736" s="211"/>
      <c r="D736" s="209">
        <f>VLOOKUP(J736,Аркуш4!Y:Z,2,FALSE)</f>
        <v>1</v>
      </c>
      <c r="E736" s="210">
        <f t="shared" si="0"/>
        <v>1.3103999999999999E-2</v>
      </c>
      <c r="F736" s="211"/>
      <c r="G736" s="211"/>
      <c r="H736" s="211" t="s">
        <v>2546</v>
      </c>
      <c r="I736" s="211" t="s">
        <v>2606</v>
      </c>
      <c r="J736" s="213">
        <v>169678</v>
      </c>
      <c r="K736" s="213">
        <v>4</v>
      </c>
      <c r="L736" s="213">
        <v>21</v>
      </c>
      <c r="M736" s="211" t="s">
        <v>527</v>
      </c>
      <c r="N736" s="211"/>
      <c r="O736" s="211" t="s">
        <v>3563</v>
      </c>
      <c r="P736" s="211"/>
      <c r="Q736" s="354">
        <f t="shared" si="1"/>
        <v>0</v>
      </c>
      <c r="R736" s="212">
        <f t="shared" si="2"/>
        <v>0</v>
      </c>
      <c r="S736" s="211"/>
      <c r="T736" s="211"/>
      <c r="U736" s="355"/>
      <c r="V736" s="211">
        <v>0</v>
      </c>
      <c r="W736" s="356"/>
      <c r="X736" s="214" t="s">
        <v>3564</v>
      </c>
      <c r="Y736" s="214" t="s">
        <v>3564</v>
      </c>
      <c r="Z736" s="214"/>
      <c r="AA736" s="215">
        <f>IFERROR(VLOOKUP(J736,Аркуш4!H:M,6,FALSE),0)</f>
        <v>0</v>
      </c>
      <c r="AB736" s="215" t="str">
        <f t="shared" si="37"/>
        <v/>
      </c>
      <c r="AC736" s="215">
        <v>1.3103999999999999E-2</v>
      </c>
      <c r="AD736" s="214"/>
      <c r="AE736" s="210">
        <f t="shared" si="4"/>
        <v>1.3103999999999999E-2</v>
      </c>
      <c r="AF736" s="324"/>
      <c r="AG736" s="325"/>
      <c r="AH736" s="304" t="e">
        <v>#DIV/0!</v>
      </c>
      <c r="AI736" s="348"/>
      <c r="AJ736" s="306">
        <f t="shared" si="7"/>
        <v>0</v>
      </c>
      <c r="AK736" s="215">
        <f>IFERROR(VLOOKUP(J736,Аркуш4!O:Q,2,FALSE),0)</f>
        <v>0</v>
      </c>
      <c r="AL736" s="215">
        <f>IFERROR(VLOOKUP(J736,Аркуш4!O:Q,3,FALSE),0)</f>
        <v>0</v>
      </c>
      <c r="AM736" s="349"/>
      <c r="AN736" s="349"/>
      <c r="AO736" s="350"/>
      <c r="AP736" s="351"/>
      <c r="AQ736" s="352"/>
      <c r="AR736" s="215">
        <f>IFERROR(VLOOKUP(J736,Аркуш4!H:M,3,FALSE),0)</f>
        <v>0</v>
      </c>
      <c r="AS736" s="215">
        <f>IFERROR(VLOOKUP(J736,Аркуш4!H:M,4,FALSE),0)</f>
        <v>0</v>
      </c>
      <c r="AT736" s="215">
        <f>IFERROR(VLOOKUP(J736,Аркуш4!H:M,5,FALSE),0)</f>
        <v>0</v>
      </c>
      <c r="AU736" s="215">
        <f t="shared" si="33"/>
        <v>0</v>
      </c>
      <c r="AV736" s="357">
        <f t="shared" si="9"/>
        <v>0</v>
      </c>
    </row>
    <row r="737" spans="1:48" ht="46.5" customHeight="1" outlineLevel="1" x14ac:dyDescent="0.2">
      <c r="A737" s="207"/>
      <c r="B737" s="208" t="s">
        <v>3368</v>
      </c>
      <c r="C737" s="211"/>
      <c r="D737" s="209">
        <f>VLOOKUP(J737,Аркуш4!Y:Z,2,FALSE)</f>
        <v>3</v>
      </c>
      <c r="E737" s="210">
        <f t="shared" si="0"/>
        <v>0</v>
      </c>
      <c r="F737" s="211"/>
      <c r="G737" s="211"/>
      <c r="H737" s="211" t="s">
        <v>2546</v>
      </c>
      <c r="I737" s="211" t="s">
        <v>2606</v>
      </c>
      <c r="J737" s="213">
        <v>169680</v>
      </c>
      <c r="K737" s="213">
        <v>40</v>
      </c>
      <c r="L737" s="213">
        <v>234</v>
      </c>
      <c r="M737" s="211" t="s">
        <v>530</v>
      </c>
      <c r="N737" s="211"/>
      <c r="O737" s="211" t="s">
        <v>3433</v>
      </c>
      <c r="P737" s="211"/>
      <c r="Q737" s="354">
        <f t="shared" si="1"/>
        <v>0</v>
      </c>
      <c r="R737" s="212">
        <f t="shared" si="2"/>
        <v>0</v>
      </c>
      <c r="S737" s="211"/>
      <c r="T737" s="211"/>
      <c r="U737" s="355"/>
      <c r="V737" s="211">
        <v>1</v>
      </c>
      <c r="W737" s="356"/>
      <c r="X737" s="214" t="s">
        <v>3564</v>
      </c>
      <c r="Y737" s="214" t="s">
        <v>3564</v>
      </c>
      <c r="Z737" s="214"/>
      <c r="AA737" s="215">
        <f>IFERROR(VLOOKUP(J737,Аркуш4!H:M,6,FALSE),0)</f>
        <v>1</v>
      </c>
      <c r="AB737" s="215" t="str">
        <f t="shared" si="37"/>
        <v/>
      </c>
      <c r="AC737" s="215"/>
      <c r="AD737" s="214"/>
      <c r="AE737" s="210">
        <f t="shared" si="4"/>
        <v>0</v>
      </c>
      <c r="AF737" s="324"/>
      <c r="AG737" s="325"/>
      <c r="AH737" s="304" t="e">
        <v>#DIV/0!</v>
      </c>
      <c r="AI737" s="348"/>
      <c r="AJ737" s="306">
        <f t="shared" si="7"/>
        <v>0</v>
      </c>
      <c r="AK737" s="215">
        <f>IFERROR(VLOOKUP(J737,Аркуш4!O:Q,2,FALSE),0)</f>
        <v>1</v>
      </c>
      <c r="AL737" s="215">
        <f>IFERROR(VLOOKUP(J737,Аркуш4!O:Q,3,FALSE),0)</f>
        <v>0</v>
      </c>
      <c r="AM737" s="349"/>
      <c r="AN737" s="349"/>
      <c r="AO737" s="350"/>
      <c r="AP737" s="351"/>
      <c r="AQ737" s="352"/>
      <c r="AR737" s="215">
        <f>IFERROR(VLOOKUP(J737,Аркуш4!H:M,3,FALSE),0)</f>
        <v>0</v>
      </c>
      <c r="AS737" s="215">
        <f>IFERROR(VLOOKUP(J737,Аркуш4!H:M,4,FALSE),0)</f>
        <v>0</v>
      </c>
      <c r="AT737" s="215">
        <f>IFERROR(VLOOKUP(J737,Аркуш4!H:M,5,FALSE),0)</f>
        <v>0</v>
      </c>
      <c r="AU737" s="215">
        <f t="shared" si="33"/>
        <v>0</v>
      </c>
      <c r="AV737" s="357">
        <f t="shared" si="9"/>
        <v>0</v>
      </c>
    </row>
    <row r="738" spans="1:48" ht="46.5" customHeight="1" outlineLevel="1" x14ac:dyDescent="0.2">
      <c r="A738" s="207"/>
      <c r="B738" s="208" t="s">
        <v>3369</v>
      </c>
      <c r="C738" s="211"/>
      <c r="D738" s="209">
        <f>VLOOKUP(J738,Аркуш4!Y:Z,2,FALSE)</f>
        <v>1</v>
      </c>
      <c r="E738" s="210">
        <f t="shared" si="0"/>
        <v>0</v>
      </c>
      <c r="F738" s="211"/>
      <c r="G738" s="211"/>
      <c r="H738" s="211" t="s">
        <v>2546</v>
      </c>
      <c r="I738" s="211" t="s">
        <v>2606</v>
      </c>
      <c r="J738" s="213">
        <v>169686</v>
      </c>
      <c r="K738" s="213">
        <v>36</v>
      </c>
      <c r="L738" s="213">
        <v>107</v>
      </c>
      <c r="M738" s="211" t="s">
        <v>3370</v>
      </c>
      <c r="N738" s="211"/>
      <c r="O738" s="211" t="s">
        <v>3563</v>
      </c>
      <c r="P738" s="211"/>
      <c r="Q738" s="354">
        <f t="shared" si="1"/>
        <v>0</v>
      </c>
      <c r="R738" s="212">
        <f t="shared" si="2"/>
        <v>0</v>
      </c>
      <c r="S738" s="211"/>
      <c r="T738" s="211"/>
      <c r="U738" s="355"/>
      <c r="V738" s="211">
        <v>1</v>
      </c>
      <c r="W738" s="356"/>
      <c r="X738" s="214" t="s">
        <v>3564</v>
      </c>
      <c r="Y738" s="214" t="s">
        <v>3564</v>
      </c>
      <c r="Z738" s="214"/>
      <c r="AA738" s="215">
        <f>IFERROR(VLOOKUP(J738,Аркуш4!H:M,6,FALSE),0)</f>
        <v>1</v>
      </c>
      <c r="AB738" s="215" t="str">
        <f t="shared" si="37"/>
        <v/>
      </c>
      <c r="AC738" s="215"/>
      <c r="AD738" s="214"/>
      <c r="AE738" s="210">
        <f t="shared" si="4"/>
        <v>0</v>
      </c>
      <c r="AF738" s="324"/>
      <c r="AG738" s="325"/>
      <c r="AH738" s="304" t="e">
        <v>#DIV/0!</v>
      </c>
      <c r="AI738" s="348"/>
      <c r="AJ738" s="306">
        <f t="shared" si="7"/>
        <v>0</v>
      </c>
      <c r="AK738" s="215">
        <f>IFERROR(VLOOKUP(J738,Аркуш4!O:Q,2,FALSE),0)</f>
        <v>1</v>
      </c>
      <c r="AL738" s="215">
        <f>IFERROR(VLOOKUP(J738,Аркуш4!O:Q,3,FALSE),0)</f>
        <v>0</v>
      </c>
      <c r="AM738" s="349"/>
      <c r="AN738" s="349"/>
      <c r="AO738" s="350"/>
      <c r="AP738" s="351"/>
      <c r="AQ738" s="352"/>
      <c r="AR738" s="215">
        <f>IFERROR(VLOOKUP(J738,Аркуш4!H:M,3,FALSE),0)</f>
        <v>0</v>
      </c>
      <c r="AS738" s="215">
        <f>IFERROR(VLOOKUP(J738,Аркуш4!H:M,4,FALSE),0)</f>
        <v>0</v>
      </c>
      <c r="AT738" s="215">
        <f>IFERROR(VLOOKUP(J738,Аркуш4!H:M,5,FALSE),0)</f>
        <v>1</v>
      </c>
      <c r="AU738" s="215">
        <f t="shared" si="33"/>
        <v>0</v>
      </c>
      <c r="AV738" s="357">
        <f t="shared" si="9"/>
        <v>0</v>
      </c>
    </row>
    <row r="739" spans="1:48" ht="46.5" customHeight="1" outlineLevel="1" x14ac:dyDescent="0.2">
      <c r="A739" s="207"/>
      <c r="B739" s="208" t="s">
        <v>3371</v>
      </c>
      <c r="C739" s="211"/>
      <c r="D739" s="209">
        <f>VLOOKUP(J739,Аркуш4!Y:Z,2,FALSE)</f>
        <v>11</v>
      </c>
      <c r="E739" s="210">
        <f t="shared" si="0"/>
        <v>0.15839999999999999</v>
      </c>
      <c r="F739" s="211"/>
      <c r="G739" s="211"/>
      <c r="H739" s="211" t="s">
        <v>2546</v>
      </c>
      <c r="I739" s="211" t="s">
        <v>2606</v>
      </c>
      <c r="J739" s="213">
        <v>169687</v>
      </c>
      <c r="K739" s="213">
        <v>36</v>
      </c>
      <c r="L739" s="213">
        <v>107</v>
      </c>
      <c r="M739" s="211" t="s">
        <v>473</v>
      </c>
      <c r="N739" s="211"/>
      <c r="O739" s="211" t="s">
        <v>3433</v>
      </c>
      <c r="P739" s="211"/>
      <c r="Q739" s="354">
        <f t="shared" si="1"/>
        <v>0</v>
      </c>
      <c r="R739" s="212">
        <f t="shared" si="2"/>
        <v>0</v>
      </c>
      <c r="S739" s="211"/>
      <c r="T739" s="211"/>
      <c r="U739" s="355"/>
      <c r="V739" s="211">
        <v>0</v>
      </c>
      <c r="W739" s="356"/>
      <c r="X739" s="214" t="s">
        <v>3564</v>
      </c>
      <c r="Y739" s="214" t="s">
        <v>3564</v>
      </c>
      <c r="Z739" s="214"/>
      <c r="AA739" s="215">
        <f>IFERROR(VLOOKUP(J739,Аркуш4!H:M,6,FALSE),0)</f>
        <v>1</v>
      </c>
      <c r="AB739" s="215" t="str">
        <f t="shared" si="37"/>
        <v/>
      </c>
      <c r="AC739" s="215">
        <v>1.44E-2</v>
      </c>
      <c r="AD739" s="214"/>
      <c r="AE739" s="210">
        <f t="shared" si="4"/>
        <v>0.15839999999999999</v>
      </c>
      <c r="AF739" s="324"/>
      <c r="AG739" s="325"/>
      <c r="AH739" s="304" t="e">
        <v>#DIV/0!</v>
      </c>
      <c r="AI739" s="348"/>
      <c r="AJ739" s="306">
        <f t="shared" si="7"/>
        <v>0</v>
      </c>
      <c r="AK739" s="215">
        <f>IFERROR(VLOOKUP(J739,Аркуш4!O:Q,2,FALSE),0)</f>
        <v>0</v>
      </c>
      <c r="AL739" s="215">
        <f>IFERROR(VLOOKUP(J739,Аркуш4!O:Q,3,FALSE),0)</f>
        <v>0</v>
      </c>
      <c r="AM739" s="349"/>
      <c r="AN739" s="349"/>
      <c r="AO739" s="350"/>
      <c r="AP739" s="351"/>
      <c r="AQ739" s="352"/>
      <c r="AR739" s="215">
        <f>IFERROR(VLOOKUP(J739,Аркуш4!H:M,3,FALSE),0)</f>
        <v>0</v>
      </c>
      <c r="AS739" s="215">
        <f>IFERROR(VLOOKUP(J739,Аркуш4!H:M,4,FALSE),0)</f>
        <v>0</v>
      </c>
      <c r="AT739" s="215">
        <f>IFERROR(VLOOKUP(J739,Аркуш4!H:M,5,FALSE),0)</f>
        <v>0</v>
      </c>
      <c r="AU739" s="215">
        <f t="shared" si="33"/>
        <v>0</v>
      </c>
      <c r="AV739" s="357">
        <f t="shared" si="9"/>
        <v>1.44E-2</v>
      </c>
    </row>
    <row r="740" spans="1:48" ht="46.5" customHeight="1" outlineLevel="1" x14ac:dyDescent="0.2">
      <c r="A740" s="207"/>
      <c r="B740" s="208" t="s">
        <v>3372</v>
      </c>
      <c r="C740" s="211"/>
      <c r="D740" s="209">
        <f>VLOOKUP(J740,Аркуш4!Y:Z,2,FALSE)</f>
        <v>6</v>
      </c>
      <c r="E740" s="210">
        <f t="shared" si="0"/>
        <v>9.9000000000000005E-2</v>
      </c>
      <c r="F740" s="211"/>
      <c r="G740" s="211"/>
      <c r="H740" s="211" t="s">
        <v>2546</v>
      </c>
      <c r="I740" s="211" t="s">
        <v>2606</v>
      </c>
      <c r="J740" s="213">
        <v>169702</v>
      </c>
      <c r="K740" s="213">
        <v>10</v>
      </c>
      <c r="L740" s="213">
        <v>29</v>
      </c>
      <c r="M740" s="211" t="s">
        <v>463</v>
      </c>
      <c r="N740" s="211"/>
      <c r="O740" s="211" t="s">
        <v>3433</v>
      </c>
      <c r="P740" s="211"/>
      <c r="Q740" s="354">
        <f t="shared" si="1"/>
        <v>0</v>
      </c>
      <c r="R740" s="212">
        <f t="shared" si="2"/>
        <v>0</v>
      </c>
      <c r="S740" s="211"/>
      <c r="T740" s="211"/>
      <c r="U740" s="355"/>
      <c r="V740" s="211">
        <v>0</v>
      </c>
      <c r="W740" s="356"/>
      <c r="X740" s="214" t="s">
        <v>3564</v>
      </c>
      <c r="Y740" s="214" t="s">
        <v>3564</v>
      </c>
      <c r="Z740" s="214"/>
      <c r="AA740" s="215">
        <f>IFERROR(VLOOKUP(J740,Аркуш4!H:M,6,FALSE),0)</f>
        <v>0</v>
      </c>
      <c r="AB740" s="215" t="str">
        <f t="shared" si="37"/>
        <v/>
      </c>
      <c r="AC740" s="215">
        <v>1.6500000000000001E-2</v>
      </c>
      <c r="AD740" s="214"/>
      <c r="AE740" s="210">
        <f t="shared" si="4"/>
        <v>9.9000000000000005E-2</v>
      </c>
      <c r="AF740" s="324"/>
      <c r="AG740" s="325"/>
      <c r="AH740" s="304" t="e">
        <v>#DIV/0!</v>
      </c>
      <c r="AI740" s="348"/>
      <c r="AJ740" s="306">
        <f t="shared" si="7"/>
        <v>0</v>
      </c>
      <c r="AK740" s="215">
        <f>IFERROR(VLOOKUP(J740,Аркуш4!O:Q,2,FALSE),0)</f>
        <v>0</v>
      </c>
      <c r="AL740" s="215">
        <f>IFERROR(VLOOKUP(J740,Аркуш4!O:Q,3,FALSE),0)</f>
        <v>0</v>
      </c>
      <c r="AM740" s="349"/>
      <c r="AN740" s="349"/>
      <c r="AO740" s="350"/>
      <c r="AP740" s="351"/>
      <c r="AQ740" s="352"/>
      <c r="AR740" s="215">
        <f>IFERROR(VLOOKUP(J740,Аркуш4!H:M,3,FALSE),0)</f>
        <v>0</v>
      </c>
      <c r="AS740" s="215">
        <f>IFERROR(VLOOKUP(J740,Аркуш4!H:M,4,FALSE),0)</f>
        <v>0</v>
      </c>
      <c r="AT740" s="215">
        <f>IFERROR(VLOOKUP(J740,Аркуш4!H:M,5,FALSE),0)</f>
        <v>1</v>
      </c>
      <c r="AU740" s="215">
        <f t="shared" si="33"/>
        <v>1.6500000000000001E-2</v>
      </c>
      <c r="AV740" s="357">
        <f t="shared" si="9"/>
        <v>0</v>
      </c>
    </row>
    <row r="741" spans="1:48" ht="46.5" customHeight="1" outlineLevel="1" x14ac:dyDescent="0.2">
      <c r="A741" s="207"/>
      <c r="B741" s="208" t="s">
        <v>3373</v>
      </c>
      <c r="C741" s="211"/>
      <c r="D741" s="209">
        <f>VLOOKUP(J741,Аркуш4!Y:Z,2,FALSE)</f>
        <v>10</v>
      </c>
      <c r="E741" s="210">
        <f t="shared" si="0"/>
        <v>0.16500000000000001</v>
      </c>
      <c r="F741" s="211"/>
      <c r="G741" s="211"/>
      <c r="H741" s="211" t="s">
        <v>2538</v>
      </c>
      <c r="I741" s="211" t="s">
        <v>3374</v>
      </c>
      <c r="J741" s="213">
        <v>169703</v>
      </c>
      <c r="K741" s="213">
        <v>10</v>
      </c>
      <c r="L741" s="213">
        <v>29</v>
      </c>
      <c r="M741" s="211" t="s">
        <v>465</v>
      </c>
      <c r="N741" s="211"/>
      <c r="O741" s="211" t="s">
        <v>3433</v>
      </c>
      <c r="P741" s="211"/>
      <c r="Q741" s="354">
        <f t="shared" si="1"/>
        <v>0</v>
      </c>
      <c r="R741" s="212">
        <f t="shared" si="2"/>
        <v>0</v>
      </c>
      <c r="S741" s="211"/>
      <c r="T741" s="211"/>
      <c r="U741" s="355"/>
      <c r="V741" s="211">
        <v>0</v>
      </c>
      <c r="W741" s="356"/>
      <c r="X741" s="214" t="s">
        <v>3564</v>
      </c>
      <c r="Y741" s="214" t="s">
        <v>3564</v>
      </c>
      <c r="Z741" s="214"/>
      <c r="AA741" s="215">
        <f>IFERROR(VLOOKUP(J741,Аркуш4!H:M,6,FALSE),0)</f>
        <v>0</v>
      </c>
      <c r="AB741" s="215" t="str">
        <f t="shared" si="37"/>
        <v/>
      </c>
      <c r="AC741" s="215">
        <v>1.6500000000000001E-2</v>
      </c>
      <c r="AD741" s="214"/>
      <c r="AE741" s="210">
        <f t="shared" si="4"/>
        <v>0.16500000000000001</v>
      </c>
      <c r="AF741" s="324"/>
      <c r="AG741" s="325"/>
      <c r="AH741" s="304" t="e">
        <v>#DIV/0!</v>
      </c>
      <c r="AI741" s="348"/>
      <c r="AJ741" s="306">
        <f t="shared" si="7"/>
        <v>0</v>
      </c>
      <c r="AK741" s="215">
        <f>IFERROR(VLOOKUP(J741,Аркуш4!O:Q,2,FALSE),0)</f>
        <v>0</v>
      </c>
      <c r="AL741" s="215">
        <f>IFERROR(VLOOKUP(J741,Аркуш4!O:Q,3,FALSE),0)</f>
        <v>0</v>
      </c>
      <c r="AM741" s="349"/>
      <c r="AN741" s="349"/>
      <c r="AO741" s="350"/>
      <c r="AP741" s="351"/>
      <c r="AQ741" s="352"/>
      <c r="AR741" s="215">
        <f>IFERROR(VLOOKUP(J741,Аркуш4!H:M,3,FALSE),0)</f>
        <v>0</v>
      </c>
      <c r="AS741" s="215">
        <f>IFERROR(VLOOKUP(J741,Аркуш4!H:M,4,FALSE),0)</f>
        <v>0</v>
      </c>
      <c r="AT741" s="215">
        <f>IFERROR(VLOOKUP(J741,Аркуш4!H:M,5,FALSE),0)</f>
        <v>0</v>
      </c>
      <c r="AU741" s="215">
        <f t="shared" si="33"/>
        <v>0</v>
      </c>
      <c r="AV741" s="357">
        <f t="shared" si="9"/>
        <v>0</v>
      </c>
    </row>
    <row r="742" spans="1:48" ht="46.5" customHeight="1" outlineLevel="1" x14ac:dyDescent="0.2">
      <c r="A742" s="207"/>
      <c r="B742" s="208" t="s">
        <v>3375</v>
      </c>
      <c r="C742" s="211"/>
      <c r="D742" s="209">
        <f>VLOOKUP(J742,Аркуш4!Y:Z,2,FALSE)</f>
        <v>13</v>
      </c>
      <c r="E742" s="210">
        <f t="shared" si="0"/>
        <v>0.19266</v>
      </c>
      <c r="F742" s="211"/>
      <c r="G742" s="211"/>
      <c r="H742" s="211" t="s">
        <v>2538</v>
      </c>
      <c r="I742" s="211" t="s">
        <v>2606</v>
      </c>
      <c r="J742" s="213">
        <v>169706</v>
      </c>
      <c r="K742" s="213">
        <v>16</v>
      </c>
      <c r="L742" s="213">
        <v>49</v>
      </c>
      <c r="M742" s="211" t="s">
        <v>470</v>
      </c>
      <c r="N742" s="211"/>
      <c r="O742" s="211" t="s">
        <v>3433</v>
      </c>
      <c r="P742" s="211"/>
      <c r="Q742" s="354">
        <f t="shared" si="1"/>
        <v>0</v>
      </c>
      <c r="R742" s="212">
        <f t="shared" si="2"/>
        <v>0</v>
      </c>
      <c r="S742" s="211"/>
      <c r="T742" s="211"/>
      <c r="U742" s="355"/>
      <c r="V742" s="211">
        <v>0</v>
      </c>
      <c r="W742" s="356"/>
      <c r="X742" s="214" t="s">
        <v>3564</v>
      </c>
      <c r="Y742" s="214" t="s">
        <v>3564</v>
      </c>
      <c r="Z742" s="214"/>
      <c r="AA742" s="215">
        <f>IFERROR(VLOOKUP(J742,Аркуш4!H:M,6,FALSE),0)</f>
        <v>0</v>
      </c>
      <c r="AB742" s="215" t="str">
        <f t="shared" si="37"/>
        <v/>
      </c>
      <c r="AC742" s="215">
        <v>1.482E-2</v>
      </c>
      <c r="AD742" s="214"/>
      <c r="AE742" s="210">
        <f t="shared" si="4"/>
        <v>0.19266</v>
      </c>
      <c r="AF742" s="324"/>
      <c r="AG742" s="325"/>
      <c r="AH742" s="304" t="e">
        <v>#DIV/0!</v>
      </c>
      <c r="AI742" s="348"/>
      <c r="AJ742" s="306">
        <f t="shared" si="7"/>
        <v>0</v>
      </c>
      <c r="AK742" s="215">
        <f>IFERROR(VLOOKUP(J742,Аркуш4!O:Q,2,FALSE),0)</f>
        <v>0</v>
      </c>
      <c r="AL742" s="215">
        <f>IFERROR(VLOOKUP(J742,Аркуш4!O:Q,3,FALSE),0)</f>
        <v>0</v>
      </c>
      <c r="AM742" s="349"/>
      <c r="AN742" s="349"/>
      <c r="AO742" s="350"/>
      <c r="AP742" s="351"/>
      <c r="AQ742" s="352"/>
      <c r="AR742" s="215">
        <f>IFERROR(VLOOKUP(J742,Аркуш4!H:M,3,FALSE),0)</f>
        <v>0</v>
      </c>
      <c r="AS742" s="215">
        <f>IFERROR(VLOOKUP(J742,Аркуш4!H:M,4,FALSE),0)</f>
        <v>0</v>
      </c>
      <c r="AT742" s="215">
        <f>IFERROR(VLOOKUP(J742,Аркуш4!H:M,5,FALSE),0)</f>
        <v>0</v>
      </c>
      <c r="AU742" s="215">
        <f t="shared" si="33"/>
        <v>0</v>
      </c>
      <c r="AV742" s="357">
        <f t="shared" si="9"/>
        <v>0</v>
      </c>
    </row>
    <row r="743" spans="1:48" ht="46.5" customHeight="1" outlineLevel="1" x14ac:dyDescent="0.2">
      <c r="A743" s="207"/>
      <c r="B743" s="208" t="s">
        <v>3376</v>
      </c>
      <c r="C743" s="211"/>
      <c r="D743" s="209">
        <f>VLOOKUP(J743,Аркуш4!Y:Z,2,FALSE)</f>
        <v>9</v>
      </c>
      <c r="E743" s="210">
        <f t="shared" si="0"/>
        <v>0</v>
      </c>
      <c r="F743" s="211"/>
      <c r="G743" s="211"/>
      <c r="H743" s="211" t="s">
        <v>2546</v>
      </c>
      <c r="I743" s="211" t="s">
        <v>2606</v>
      </c>
      <c r="J743" s="213">
        <v>169709</v>
      </c>
      <c r="K743" s="213">
        <v>16</v>
      </c>
      <c r="L743" s="213">
        <v>49</v>
      </c>
      <c r="M743" s="211" t="s">
        <v>468</v>
      </c>
      <c r="N743" s="211"/>
      <c r="O743" s="211" t="s">
        <v>3433</v>
      </c>
      <c r="P743" s="211"/>
      <c r="Q743" s="354">
        <f t="shared" si="1"/>
        <v>0</v>
      </c>
      <c r="R743" s="212">
        <f t="shared" si="2"/>
        <v>0</v>
      </c>
      <c r="S743" s="211"/>
      <c r="T743" s="211"/>
      <c r="U743" s="355"/>
      <c r="V743" s="211">
        <v>0</v>
      </c>
      <c r="W743" s="356"/>
      <c r="X743" s="214" t="s">
        <v>3564</v>
      </c>
      <c r="Y743" s="214" t="s">
        <v>3564</v>
      </c>
      <c r="Z743" s="214"/>
      <c r="AA743" s="215">
        <f>IFERROR(VLOOKUP(J743,Аркуш4!H:M,6,FALSE),0)</f>
        <v>0</v>
      </c>
      <c r="AB743" s="215" t="str">
        <f t="shared" si="37"/>
        <v/>
      </c>
      <c r="AC743" s="215"/>
      <c r="AD743" s="214"/>
      <c r="AE743" s="210">
        <f t="shared" si="4"/>
        <v>0</v>
      </c>
      <c r="AF743" s="324"/>
      <c r="AG743" s="325"/>
      <c r="AH743" s="304" t="e">
        <v>#DIV/0!</v>
      </c>
      <c r="AI743" s="348"/>
      <c r="AJ743" s="306">
        <f t="shared" si="7"/>
        <v>0</v>
      </c>
      <c r="AK743" s="215">
        <f>IFERROR(VLOOKUP(J743,Аркуш4!O:Q,2,FALSE),0)</f>
        <v>0</v>
      </c>
      <c r="AL743" s="215">
        <f>IFERROR(VLOOKUP(J743,Аркуш4!O:Q,3,FALSE),0)</f>
        <v>0</v>
      </c>
      <c r="AM743" s="349"/>
      <c r="AN743" s="349"/>
      <c r="AO743" s="350"/>
      <c r="AP743" s="351"/>
      <c r="AQ743" s="352"/>
      <c r="AR743" s="215">
        <f>IFERROR(VLOOKUP(J743,Аркуш4!H:M,3,FALSE),0)</f>
        <v>0</v>
      </c>
      <c r="AS743" s="215">
        <f>IFERROR(VLOOKUP(J743,Аркуш4!H:M,4,FALSE),0)</f>
        <v>0</v>
      </c>
      <c r="AT743" s="215">
        <f>IFERROR(VLOOKUP(J743,Аркуш4!H:M,5,FALSE),0)</f>
        <v>0</v>
      </c>
      <c r="AU743" s="215">
        <f t="shared" si="33"/>
        <v>0</v>
      </c>
      <c r="AV743" s="357">
        <f t="shared" si="9"/>
        <v>0</v>
      </c>
    </row>
    <row r="744" spans="1:48" ht="46.5" customHeight="1" outlineLevel="1" x14ac:dyDescent="0.2">
      <c r="A744" s="207"/>
      <c r="B744" s="208" t="s">
        <v>3377</v>
      </c>
      <c r="C744" s="211"/>
      <c r="D744" s="209">
        <f>VLOOKUP(J744,Аркуш4!Y:Z,2,FALSE)</f>
        <v>4</v>
      </c>
      <c r="E744" s="210">
        <f t="shared" si="0"/>
        <v>1.1039999999999999E-2</v>
      </c>
      <c r="F744" s="211"/>
      <c r="G744" s="211"/>
      <c r="H744" s="211" t="s">
        <v>2546</v>
      </c>
      <c r="I744" s="211" t="s">
        <v>3378</v>
      </c>
      <c r="J744" s="213">
        <v>169751</v>
      </c>
      <c r="K744" s="213">
        <v>37</v>
      </c>
      <c r="L744" s="213">
        <v>80</v>
      </c>
      <c r="M744" s="275">
        <v>68556</v>
      </c>
      <c r="N744" s="211"/>
      <c r="O744" s="211" t="s">
        <v>3433</v>
      </c>
      <c r="P744" s="211"/>
      <c r="Q744" s="354">
        <f t="shared" si="1"/>
        <v>0</v>
      </c>
      <c r="R744" s="212">
        <f t="shared" si="2"/>
        <v>0</v>
      </c>
      <c r="S744" s="211"/>
      <c r="T744" s="211"/>
      <c r="U744" s="355"/>
      <c r="V744" s="211">
        <v>0</v>
      </c>
      <c r="W744" s="356"/>
      <c r="X744" s="214" t="s">
        <v>3564</v>
      </c>
      <c r="Y744" s="214" t="s">
        <v>3564</v>
      </c>
      <c r="Z744" s="214"/>
      <c r="AA744" s="215">
        <f>IFERROR(VLOOKUP(J744,Аркуш4!H:M,6,FALSE),0)</f>
        <v>4</v>
      </c>
      <c r="AB744" s="215" t="str">
        <f t="shared" si="37"/>
        <v/>
      </c>
      <c r="AC744" s="215">
        <v>2.7599999999999999E-3</v>
      </c>
      <c r="AD744" s="214"/>
      <c r="AE744" s="210">
        <f t="shared" si="4"/>
        <v>1.1039999999999999E-2</v>
      </c>
      <c r="AF744" s="324"/>
      <c r="AG744" s="325"/>
      <c r="AH744" s="304" t="e">
        <v>#DIV/0!</v>
      </c>
      <c r="AI744" s="348"/>
      <c r="AJ744" s="306">
        <f t="shared" si="7"/>
        <v>0</v>
      </c>
      <c r="AK744" s="215">
        <f>IFERROR(VLOOKUP(J744,Аркуш4!O:Q,2,FALSE),0)</f>
        <v>0</v>
      </c>
      <c r="AL744" s="215">
        <f>IFERROR(VLOOKUP(J744,Аркуш4!O:Q,3,FALSE),0)</f>
        <v>0</v>
      </c>
      <c r="AM744" s="349"/>
      <c r="AN744" s="349"/>
      <c r="AO744" s="350"/>
      <c r="AP744" s="351"/>
      <c r="AQ744" s="352"/>
      <c r="AR744" s="215">
        <f>IFERROR(VLOOKUP(J744,Аркуш4!H:M,3,FALSE),0)</f>
        <v>3</v>
      </c>
      <c r="AS744" s="215">
        <f>IFERROR(VLOOKUP(J744,Аркуш4!H:M,4,FALSE),0)</f>
        <v>1</v>
      </c>
      <c r="AT744" s="215">
        <f>IFERROR(VLOOKUP(J744,Аркуш4!H:M,5,FALSE),0)</f>
        <v>0</v>
      </c>
      <c r="AU744" s="215">
        <f t="shared" si="33"/>
        <v>1.1039999999999999E-2</v>
      </c>
      <c r="AV744" s="357">
        <f t="shared" si="9"/>
        <v>1.1039999999999999E-2</v>
      </c>
    </row>
    <row r="745" spans="1:48" ht="46.5" customHeight="1" outlineLevel="1" x14ac:dyDescent="0.2">
      <c r="A745" s="207"/>
      <c r="B745" s="208" t="s">
        <v>3379</v>
      </c>
      <c r="C745" s="211"/>
      <c r="D745" s="209">
        <f>VLOOKUP(J745,Аркуш4!Y:Z,2,FALSE)</f>
        <v>9</v>
      </c>
      <c r="E745" s="210">
        <f t="shared" si="0"/>
        <v>0.1215</v>
      </c>
      <c r="F745" s="211"/>
      <c r="G745" s="211"/>
      <c r="H745" s="211" t="s">
        <v>2546</v>
      </c>
      <c r="I745" s="211"/>
      <c r="J745" s="213">
        <v>169848</v>
      </c>
      <c r="K745" s="213">
        <v>47</v>
      </c>
      <c r="L745" s="213">
        <v>96</v>
      </c>
      <c r="M745" s="211" t="s">
        <v>508</v>
      </c>
      <c r="N745" s="211"/>
      <c r="O745" s="211" t="s">
        <v>3433</v>
      </c>
      <c r="P745" s="211"/>
      <c r="Q745" s="354">
        <f t="shared" si="1"/>
        <v>0</v>
      </c>
      <c r="R745" s="212">
        <f t="shared" si="2"/>
        <v>0</v>
      </c>
      <c r="S745" s="211"/>
      <c r="T745" s="211"/>
      <c r="U745" s="355"/>
      <c r="V745" s="211">
        <v>0</v>
      </c>
      <c r="W745" s="356"/>
      <c r="X745" s="214" t="s">
        <v>3564</v>
      </c>
      <c r="Y745" s="214" t="s">
        <v>3564</v>
      </c>
      <c r="Z745" s="214"/>
      <c r="AA745" s="215">
        <f>IFERROR(VLOOKUP(J745,Аркуш4!H:M,6,FALSE),0)</f>
        <v>0</v>
      </c>
      <c r="AB745" s="215" t="str">
        <f t="shared" si="37"/>
        <v/>
      </c>
      <c r="AC745" s="215">
        <v>1.35E-2</v>
      </c>
      <c r="AD745" s="214"/>
      <c r="AE745" s="210">
        <f t="shared" si="4"/>
        <v>0.1215</v>
      </c>
      <c r="AF745" s="324"/>
      <c r="AG745" s="325"/>
      <c r="AH745" s="304" t="e">
        <v>#DIV/0!</v>
      </c>
      <c r="AI745" s="348"/>
      <c r="AJ745" s="306">
        <f t="shared" si="7"/>
        <v>0</v>
      </c>
      <c r="AK745" s="215">
        <f>IFERROR(VLOOKUP(J745,Аркуш4!O:Q,2,FALSE),0)</f>
        <v>0</v>
      </c>
      <c r="AL745" s="215">
        <f>IFERROR(VLOOKUP(J745,Аркуш4!O:Q,3,FALSE),0)</f>
        <v>0</v>
      </c>
      <c r="AM745" s="349"/>
      <c r="AN745" s="349"/>
      <c r="AO745" s="350"/>
      <c r="AP745" s="351"/>
      <c r="AQ745" s="352"/>
      <c r="AR745" s="215">
        <f>IFERROR(VLOOKUP(J745,Аркуш4!H:M,3,FALSE),0)</f>
        <v>0</v>
      </c>
      <c r="AS745" s="215">
        <f>IFERROR(VLOOKUP(J745,Аркуш4!H:M,4,FALSE),0)</f>
        <v>0</v>
      </c>
      <c r="AT745" s="215">
        <f>IFERROR(VLOOKUP(J745,Аркуш4!H:M,5,FALSE),0)</f>
        <v>0</v>
      </c>
      <c r="AU745" s="215">
        <f t="shared" si="33"/>
        <v>0</v>
      </c>
      <c r="AV745" s="357">
        <f t="shared" si="9"/>
        <v>0</v>
      </c>
    </row>
    <row r="746" spans="1:48" ht="46.5" customHeight="1" outlineLevel="1" x14ac:dyDescent="0.2">
      <c r="A746" s="207"/>
      <c r="B746" s="208" t="s">
        <v>3380</v>
      </c>
      <c r="C746" s="211"/>
      <c r="D746" s="209">
        <f>VLOOKUP(J746,Аркуш4!Y:Z,2,FALSE)</f>
        <v>8</v>
      </c>
      <c r="E746" s="210">
        <f t="shared" si="0"/>
        <v>0.108</v>
      </c>
      <c r="F746" s="211"/>
      <c r="G746" s="211"/>
      <c r="H746" s="211" t="s">
        <v>2546</v>
      </c>
      <c r="I746" s="211"/>
      <c r="J746" s="213">
        <v>169849</v>
      </c>
      <c r="K746" s="213">
        <v>47</v>
      </c>
      <c r="L746" s="213">
        <v>96</v>
      </c>
      <c r="M746" s="211" t="s">
        <v>510</v>
      </c>
      <c r="N746" s="211"/>
      <c r="O746" s="211" t="s">
        <v>3433</v>
      </c>
      <c r="P746" s="211"/>
      <c r="Q746" s="354">
        <f t="shared" si="1"/>
        <v>0</v>
      </c>
      <c r="R746" s="212">
        <f t="shared" si="2"/>
        <v>0</v>
      </c>
      <c r="S746" s="211"/>
      <c r="T746" s="211"/>
      <c r="U746" s="355"/>
      <c r="V746" s="211">
        <v>0</v>
      </c>
      <c r="W746" s="356"/>
      <c r="X746" s="214" t="s">
        <v>3564</v>
      </c>
      <c r="Y746" s="214" t="s">
        <v>3564</v>
      </c>
      <c r="Z746" s="214"/>
      <c r="AA746" s="215">
        <f>IFERROR(VLOOKUP(J746,Аркуш4!H:M,6,FALSE),0)</f>
        <v>0</v>
      </c>
      <c r="AB746" s="215" t="str">
        <f t="shared" si="37"/>
        <v/>
      </c>
      <c r="AC746" s="215">
        <v>1.35E-2</v>
      </c>
      <c r="AD746" s="214"/>
      <c r="AE746" s="210">
        <f t="shared" si="4"/>
        <v>0.108</v>
      </c>
      <c r="AF746" s="324"/>
      <c r="AG746" s="325"/>
      <c r="AH746" s="304" t="e">
        <v>#DIV/0!</v>
      </c>
      <c r="AI746" s="348"/>
      <c r="AJ746" s="306">
        <f t="shared" si="7"/>
        <v>0</v>
      </c>
      <c r="AK746" s="215">
        <f>IFERROR(VLOOKUP(J746,Аркуш4!O:Q,2,FALSE),0)</f>
        <v>0</v>
      </c>
      <c r="AL746" s="215">
        <f>IFERROR(VLOOKUP(J746,Аркуш4!O:Q,3,FALSE),0)</f>
        <v>0</v>
      </c>
      <c r="AM746" s="349"/>
      <c r="AN746" s="349"/>
      <c r="AO746" s="350"/>
      <c r="AP746" s="351"/>
      <c r="AQ746" s="352"/>
      <c r="AR746" s="215">
        <f>IFERROR(VLOOKUP(J746,Аркуш4!H:M,3,FALSE),0)</f>
        <v>0</v>
      </c>
      <c r="AS746" s="215">
        <f>IFERROR(VLOOKUP(J746,Аркуш4!H:M,4,FALSE),0)</f>
        <v>0</v>
      </c>
      <c r="AT746" s="215">
        <f>IFERROR(VLOOKUP(J746,Аркуш4!H:M,5,FALSE),0)</f>
        <v>0</v>
      </c>
      <c r="AU746" s="215">
        <f t="shared" si="33"/>
        <v>0</v>
      </c>
      <c r="AV746" s="357">
        <f t="shared" si="9"/>
        <v>0</v>
      </c>
    </row>
    <row r="747" spans="1:48" ht="46.5" customHeight="1" outlineLevel="1" x14ac:dyDescent="0.2">
      <c r="A747" s="207"/>
      <c r="B747" s="208" t="s">
        <v>3381</v>
      </c>
      <c r="C747" s="211"/>
      <c r="D747" s="209">
        <f>VLOOKUP(J747,Аркуш4!Y:Z,2,FALSE)</f>
        <v>1</v>
      </c>
      <c r="E747" s="210">
        <f t="shared" si="0"/>
        <v>3.7260000000000001E-3</v>
      </c>
      <c r="F747" s="211"/>
      <c r="G747" s="211"/>
      <c r="H747" s="211" t="s">
        <v>2546</v>
      </c>
      <c r="I747" s="211"/>
      <c r="J747" s="213">
        <v>169878</v>
      </c>
      <c r="K747" s="213">
        <v>19</v>
      </c>
      <c r="L747" s="213">
        <v>31</v>
      </c>
      <c r="M747" s="211" t="s">
        <v>3382</v>
      </c>
      <c r="N747" s="211"/>
      <c r="O747" s="211" t="s">
        <v>3563</v>
      </c>
      <c r="P747" s="211"/>
      <c r="Q747" s="354">
        <f t="shared" si="1"/>
        <v>0</v>
      </c>
      <c r="R747" s="212">
        <f t="shared" si="2"/>
        <v>0</v>
      </c>
      <c r="S747" s="211"/>
      <c r="T747" s="211"/>
      <c r="U747" s="355"/>
      <c r="V747" s="211">
        <v>1</v>
      </c>
      <c r="W747" s="356"/>
      <c r="X747" s="214" t="s">
        <v>3564</v>
      </c>
      <c r="Y747" s="214" t="s">
        <v>3564</v>
      </c>
      <c r="Z747" s="214"/>
      <c r="AA747" s="215">
        <f>IFERROR(VLOOKUP(J747,Аркуш4!H:M,6,FALSE),0)</f>
        <v>1</v>
      </c>
      <c r="AB747" s="215" t="str">
        <f t="shared" si="37"/>
        <v/>
      </c>
      <c r="AC747" s="215">
        <v>3.7260000000000001E-3</v>
      </c>
      <c r="AD747" s="214"/>
      <c r="AE747" s="210">
        <f t="shared" si="4"/>
        <v>3.7260000000000001E-3</v>
      </c>
      <c r="AF747" s="324"/>
      <c r="AG747" s="325"/>
      <c r="AH747" s="304" t="e">
        <v>#DIV/0!</v>
      </c>
      <c r="AI747" s="348"/>
      <c r="AJ747" s="306">
        <f t="shared" si="7"/>
        <v>0</v>
      </c>
      <c r="AK747" s="215">
        <f>IFERROR(VLOOKUP(J747,Аркуш4!O:Q,2,FALSE),0)</f>
        <v>1</v>
      </c>
      <c r="AL747" s="215">
        <f>IFERROR(VLOOKUP(J747,Аркуш4!O:Q,3,FALSE),0)</f>
        <v>0</v>
      </c>
      <c r="AM747" s="349"/>
      <c r="AN747" s="349"/>
      <c r="AO747" s="350"/>
      <c r="AP747" s="351"/>
      <c r="AQ747" s="352"/>
      <c r="AR747" s="215">
        <f>IFERROR(VLOOKUP(J747,Аркуш4!H:M,3,FALSE),0)</f>
        <v>0</v>
      </c>
      <c r="AS747" s="215">
        <f>IFERROR(VLOOKUP(J747,Аркуш4!H:M,4,FALSE),0)</f>
        <v>0</v>
      </c>
      <c r="AT747" s="215">
        <f>IFERROR(VLOOKUP(J747,Аркуш4!H:M,5,FALSE),0)</f>
        <v>0</v>
      </c>
      <c r="AU747" s="215">
        <f t="shared" si="33"/>
        <v>3.7260000000000001E-3</v>
      </c>
      <c r="AV747" s="357">
        <f t="shared" si="9"/>
        <v>3.7260000000000001E-3</v>
      </c>
    </row>
    <row r="748" spans="1:48" ht="46.5" customHeight="1" outlineLevel="1" x14ac:dyDescent="0.2">
      <c r="A748" s="207"/>
      <c r="B748" s="208" t="s">
        <v>3383</v>
      </c>
      <c r="C748" s="211"/>
      <c r="D748" s="209">
        <f>VLOOKUP(J748,Аркуш4!Y:Z,2,FALSE)</f>
        <v>4</v>
      </c>
      <c r="E748" s="210">
        <f t="shared" si="0"/>
        <v>5.28E-2</v>
      </c>
      <c r="F748" s="211"/>
      <c r="G748" s="211"/>
      <c r="H748" s="211" t="s">
        <v>2546</v>
      </c>
      <c r="I748" s="211"/>
      <c r="J748" s="213">
        <v>169896</v>
      </c>
      <c r="K748" s="213">
        <v>73</v>
      </c>
      <c r="L748" s="213">
        <v>133</v>
      </c>
      <c r="M748" s="211" t="s">
        <v>513</v>
      </c>
      <c r="N748" s="211"/>
      <c r="O748" s="211" t="s">
        <v>3433</v>
      </c>
      <c r="P748" s="211"/>
      <c r="Q748" s="354">
        <f t="shared" si="1"/>
        <v>0</v>
      </c>
      <c r="R748" s="212">
        <f t="shared" si="2"/>
        <v>0</v>
      </c>
      <c r="S748" s="211"/>
      <c r="T748" s="211"/>
      <c r="U748" s="355"/>
      <c r="V748" s="211">
        <v>0</v>
      </c>
      <c r="W748" s="356"/>
      <c r="X748" s="214" t="s">
        <v>3564</v>
      </c>
      <c r="Y748" s="214" t="s">
        <v>3564</v>
      </c>
      <c r="Z748" s="214"/>
      <c r="AA748" s="215">
        <f>IFERROR(VLOOKUP(J748,Аркуш4!H:M,6,FALSE),0)</f>
        <v>0</v>
      </c>
      <c r="AB748" s="215" t="str">
        <f t="shared" si="37"/>
        <v/>
      </c>
      <c r="AC748" s="215">
        <v>1.32E-2</v>
      </c>
      <c r="AD748" s="214"/>
      <c r="AE748" s="210">
        <f t="shared" si="4"/>
        <v>5.28E-2</v>
      </c>
      <c r="AF748" s="324"/>
      <c r="AG748" s="325"/>
      <c r="AH748" s="304" t="e">
        <v>#DIV/0!</v>
      </c>
      <c r="AI748" s="348"/>
      <c r="AJ748" s="306">
        <f t="shared" si="7"/>
        <v>0</v>
      </c>
      <c r="AK748" s="215">
        <f>IFERROR(VLOOKUP(J748,Аркуш4!O:Q,2,FALSE),0)</f>
        <v>0</v>
      </c>
      <c r="AL748" s="215">
        <f>IFERROR(VLOOKUP(J748,Аркуш4!O:Q,3,FALSE),0)</f>
        <v>0</v>
      </c>
      <c r="AM748" s="349"/>
      <c r="AN748" s="349"/>
      <c r="AO748" s="350"/>
      <c r="AP748" s="351"/>
      <c r="AQ748" s="352"/>
      <c r="AR748" s="215">
        <f>IFERROR(VLOOKUP(J748,Аркуш4!H:M,3,FALSE),0)</f>
        <v>0</v>
      </c>
      <c r="AS748" s="215">
        <f>IFERROR(VLOOKUP(J748,Аркуш4!H:M,4,FALSE),0)</f>
        <v>0</v>
      </c>
      <c r="AT748" s="215">
        <f>IFERROR(VLOOKUP(J748,Аркуш4!H:M,5,FALSE),0)</f>
        <v>0</v>
      </c>
      <c r="AU748" s="215">
        <f t="shared" si="33"/>
        <v>0</v>
      </c>
      <c r="AV748" s="357">
        <f t="shared" si="9"/>
        <v>0</v>
      </c>
    </row>
    <row r="749" spans="1:48" ht="46.5" customHeight="1" outlineLevel="1" x14ac:dyDescent="0.2">
      <c r="A749" s="207"/>
      <c r="B749" s="208" t="s">
        <v>3384</v>
      </c>
      <c r="C749" s="211"/>
      <c r="D749" s="209">
        <f>VLOOKUP(J749,Аркуш4!Y:Z,2,FALSE)</f>
        <v>1</v>
      </c>
      <c r="E749" s="210">
        <f t="shared" si="0"/>
        <v>3.7260000000000001E-3</v>
      </c>
      <c r="F749" s="211"/>
      <c r="G749" s="211"/>
      <c r="H749" s="211" t="s">
        <v>2546</v>
      </c>
      <c r="I749" s="211"/>
      <c r="J749" s="213">
        <v>169908</v>
      </c>
      <c r="K749" s="213">
        <v>19</v>
      </c>
      <c r="L749" s="213">
        <v>31</v>
      </c>
      <c r="M749" s="211" t="s">
        <v>3385</v>
      </c>
      <c r="N749" s="211"/>
      <c r="O749" s="211" t="s">
        <v>3563</v>
      </c>
      <c r="P749" s="211"/>
      <c r="Q749" s="354">
        <f t="shared" si="1"/>
        <v>0</v>
      </c>
      <c r="R749" s="212">
        <f t="shared" si="2"/>
        <v>0</v>
      </c>
      <c r="S749" s="211"/>
      <c r="T749" s="211"/>
      <c r="U749" s="355"/>
      <c r="V749" s="211">
        <v>0</v>
      </c>
      <c r="W749" s="356"/>
      <c r="X749" s="214" t="s">
        <v>3564</v>
      </c>
      <c r="Y749" s="214" t="s">
        <v>3564</v>
      </c>
      <c r="Z749" s="214"/>
      <c r="AA749" s="215">
        <f>IFERROR(VLOOKUP(J749,Аркуш4!H:M,6,FALSE),0)</f>
        <v>1</v>
      </c>
      <c r="AB749" s="215" t="str">
        <f t="shared" si="37"/>
        <v/>
      </c>
      <c r="AC749" s="215">
        <v>3.7260000000000001E-3</v>
      </c>
      <c r="AD749" s="214"/>
      <c r="AE749" s="210">
        <f t="shared" si="4"/>
        <v>3.7260000000000001E-3</v>
      </c>
      <c r="AF749" s="324"/>
      <c r="AG749" s="325"/>
      <c r="AH749" s="304" t="e">
        <v>#DIV/0!</v>
      </c>
      <c r="AI749" s="348"/>
      <c r="AJ749" s="306">
        <f t="shared" si="7"/>
        <v>0</v>
      </c>
      <c r="AK749" s="215">
        <f>IFERROR(VLOOKUP(J749,Аркуш4!O:Q,2,FALSE),0)</f>
        <v>0</v>
      </c>
      <c r="AL749" s="215">
        <f>IFERROR(VLOOKUP(J749,Аркуш4!O:Q,3,FALSE),0)</f>
        <v>0</v>
      </c>
      <c r="AM749" s="349"/>
      <c r="AN749" s="349"/>
      <c r="AO749" s="350"/>
      <c r="AP749" s="351"/>
      <c r="AQ749" s="352"/>
      <c r="AR749" s="215">
        <f>IFERROR(VLOOKUP(J749,Аркуш4!H:M,3,FALSE),0)</f>
        <v>0</v>
      </c>
      <c r="AS749" s="215">
        <f>IFERROR(VLOOKUP(J749,Аркуш4!H:M,4,FALSE),0)</f>
        <v>0</v>
      </c>
      <c r="AT749" s="215">
        <f>IFERROR(VLOOKUP(J749,Аркуш4!H:M,5,FALSE),0)</f>
        <v>0</v>
      </c>
      <c r="AU749" s="215">
        <f t="shared" si="33"/>
        <v>0</v>
      </c>
      <c r="AV749" s="357">
        <f t="shared" si="9"/>
        <v>3.7260000000000001E-3</v>
      </c>
    </row>
    <row r="750" spans="1:48" ht="46.5" customHeight="1" outlineLevel="1" x14ac:dyDescent="0.2">
      <c r="A750" s="207"/>
      <c r="B750" s="208" t="s">
        <v>3386</v>
      </c>
      <c r="C750" s="211"/>
      <c r="D750" s="209">
        <f>VLOOKUP(J750,Аркуш4!Y:Z,2,FALSE)</f>
        <v>6</v>
      </c>
      <c r="E750" s="210">
        <f t="shared" si="0"/>
        <v>7.5600000000000001E-2</v>
      </c>
      <c r="F750" s="211"/>
      <c r="G750" s="211"/>
      <c r="H750" s="211" t="s">
        <v>2538</v>
      </c>
      <c r="I750" s="211" t="s">
        <v>2606</v>
      </c>
      <c r="J750" s="213">
        <v>169974</v>
      </c>
      <c r="K750" s="213">
        <v>15</v>
      </c>
      <c r="L750" s="213">
        <v>29</v>
      </c>
      <c r="M750" s="211" t="s">
        <v>3387</v>
      </c>
      <c r="N750" s="211"/>
      <c r="O750" s="211" t="s">
        <v>3433</v>
      </c>
      <c r="P750" s="211"/>
      <c r="Q750" s="354">
        <f t="shared" si="1"/>
        <v>0</v>
      </c>
      <c r="R750" s="212">
        <f t="shared" si="2"/>
        <v>0</v>
      </c>
      <c r="S750" s="211"/>
      <c r="T750" s="211"/>
      <c r="U750" s="355"/>
      <c r="V750" s="211">
        <v>4</v>
      </c>
      <c r="W750" s="356"/>
      <c r="X750" s="214" t="s">
        <v>3564</v>
      </c>
      <c r="Y750" s="214" t="s">
        <v>3564</v>
      </c>
      <c r="Z750" s="214"/>
      <c r="AA750" s="215">
        <f>IFERROR(VLOOKUP(J750,Аркуш4!H:M,6,FALSE),0)</f>
        <v>0</v>
      </c>
      <c r="AB750" s="215" t="str">
        <f t="shared" si="37"/>
        <v/>
      </c>
      <c r="AC750" s="215">
        <v>1.26E-2</v>
      </c>
      <c r="AD750" s="214"/>
      <c r="AE750" s="210">
        <f t="shared" si="4"/>
        <v>7.5600000000000001E-2</v>
      </c>
      <c r="AF750" s="324"/>
      <c r="AG750" s="325"/>
      <c r="AH750" s="304" t="e">
        <v>#DIV/0!</v>
      </c>
      <c r="AI750" s="348"/>
      <c r="AJ750" s="306">
        <f t="shared" si="7"/>
        <v>0</v>
      </c>
      <c r="AK750" s="215">
        <f>IFERROR(VLOOKUP(J750,Аркуш4!O:Q,2,FALSE),0)</f>
        <v>3</v>
      </c>
      <c r="AL750" s="215">
        <f>IFERROR(VLOOKUP(J750,Аркуш4!O:Q,3,FALSE),0)</f>
        <v>1</v>
      </c>
      <c r="AM750" s="349"/>
      <c r="AN750" s="349"/>
      <c r="AO750" s="350"/>
      <c r="AP750" s="351"/>
      <c r="AQ750" s="352"/>
      <c r="AR750" s="215">
        <f>IFERROR(VLOOKUP(J750,Аркуш4!H:M,3,FALSE),0)</f>
        <v>1</v>
      </c>
      <c r="AS750" s="215">
        <f>IFERROR(VLOOKUP(J750,Аркуш4!H:M,4,FALSE),0)</f>
        <v>0</v>
      </c>
      <c r="AT750" s="215">
        <f>IFERROR(VLOOKUP(J750,Аркуш4!H:M,5,FALSE),0)</f>
        <v>1</v>
      </c>
      <c r="AU750" s="215">
        <f t="shared" si="33"/>
        <v>6.3E-2</v>
      </c>
      <c r="AV750" s="357">
        <f t="shared" si="9"/>
        <v>0</v>
      </c>
    </row>
    <row r="751" spans="1:48" ht="46.5" customHeight="1" outlineLevel="1" x14ac:dyDescent="0.2">
      <c r="A751" s="207"/>
      <c r="B751" s="208" t="s">
        <v>3388</v>
      </c>
      <c r="C751" s="211"/>
      <c r="D751" s="209">
        <f>VLOOKUP(J751,Аркуш4!Y:Z,2,FALSE)</f>
        <v>6</v>
      </c>
      <c r="E751" s="210">
        <f t="shared" si="0"/>
        <v>9.1260000000000004E-3</v>
      </c>
      <c r="F751" s="211" t="s">
        <v>2624</v>
      </c>
      <c r="G751" s="211"/>
      <c r="H751" s="211" t="s">
        <v>2546</v>
      </c>
      <c r="I751" s="211" t="s">
        <v>3389</v>
      </c>
      <c r="J751" s="213">
        <v>169992</v>
      </c>
      <c r="K751" s="213">
        <v>168</v>
      </c>
      <c r="L751" s="213">
        <v>59</v>
      </c>
      <c r="M751" s="276">
        <v>55922</v>
      </c>
      <c r="N751" s="211"/>
      <c r="O751" s="211" t="s">
        <v>3433</v>
      </c>
      <c r="P751" s="211"/>
      <c r="Q751" s="354">
        <f t="shared" si="1"/>
        <v>0</v>
      </c>
      <c r="R751" s="212">
        <f t="shared" si="2"/>
        <v>0</v>
      </c>
      <c r="S751" s="211"/>
      <c r="T751" s="211"/>
      <c r="U751" s="355"/>
      <c r="V751" s="211">
        <v>0</v>
      </c>
      <c r="W751" s="356"/>
      <c r="X751" s="214" t="s">
        <v>3564</v>
      </c>
      <c r="Y751" s="214" t="s">
        <v>3564</v>
      </c>
      <c r="Z751" s="214"/>
      <c r="AA751" s="215">
        <f>IFERROR(VLOOKUP(J751,Аркуш4!H:M,6,FALSE),0)</f>
        <v>0</v>
      </c>
      <c r="AB751" s="215" t="str">
        <f t="shared" si="37"/>
        <v/>
      </c>
      <c r="AC751" s="215">
        <v>1.521E-3</v>
      </c>
      <c r="AD751" s="214"/>
      <c r="AE751" s="210">
        <f t="shared" si="4"/>
        <v>9.1260000000000004E-3</v>
      </c>
      <c r="AF751" s="324"/>
      <c r="AG751" s="325"/>
      <c r="AH751" s="304" t="e">
        <v>#DIV/0!</v>
      </c>
      <c r="AI751" s="348"/>
      <c r="AJ751" s="306">
        <f t="shared" si="7"/>
        <v>0</v>
      </c>
      <c r="AK751" s="215">
        <f>IFERROR(VLOOKUP(J751,Аркуш4!O:Q,2,FALSE),0)</f>
        <v>0</v>
      </c>
      <c r="AL751" s="215">
        <f>IFERROR(VLOOKUP(J751,Аркуш4!O:Q,3,FALSE),0)</f>
        <v>0</v>
      </c>
      <c r="AM751" s="349"/>
      <c r="AN751" s="349"/>
      <c r="AO751" s="350"/>
      <c r="AP751" s="351"/>
      <c r="AQ751" s="352"/>
      <c r="AR751" s="215">
        <f>IFERROR(VLOOKUP(J751,Аркуш4!H:M,3,FALSE),0)</f>
        <v>0</v>
      </c>
      <c r="AS751" s="215">
        <f>IFERROR(VLOOKUP(J751,Аркуш4!H:M,4,FALSE),0)</f>
        <v>0</v>
      </c>
      <c r="AT751" s="215">
        <f>IFERROR(VLOOKUP(J751,Аркуш4!H:M,5,FALSE),0)</f>
        <v>0</v>
      </c>
      <c r="AU751" s="215">
        <f t="shared" si="33"/>
        <v>0</v>
      </c>
      <c r="AV751" s="357">
        <f t="shared" si="9"/>
        <v>0</v>
      </c>
    </row>
    <row r="752" spans="1:48" ht="46.5" customHeight="1" outlineLevel="1" x14ac:dyDescent="0.2">
      <c r="A752" s="207"/>
      <c r="B752" s="208" t="s">
        <v>3390</v>
      </c>
      <c r="C752" s="211"/>
      <c r="D752" s="209">
        <f>VLOOKUP(J752,Аркуш4!Y:Z,2,FALSE)</f>
        <v>27</v>
      </c>
      <c r="E752" s="210">
        <f t="shared" si="0"/>
        <v>0.23500799999999999</v>
      </c>
      <c r="F752" s="211" t="s">
        <v>2624</v>
      </c>
      <c r="G752" s="211"/>
      <c r="H752" s="211" t="s">
        <v>2538</v>
      </c>
      <c r="I752" s="211" t="s">
        <v>3391</v>
      </c>
      <c r="J752" s="213">
        <v>170024</v>
      </c>
      <c r="K752" s="213">
        <v>75</v>
      </c>
      <c r="L752" s="213">
        <v>145</v>
      </c>
      <c r="M752" s="213">
        <v>32001</v>
      </c>
      <c r="N752" s="211"/>
      <c r="O752" s="211" t="s">
        <v>3433</v>
      </c>
      <c r="P752" s="211"/>
      <c r="Q752" s="354">
        <f t="shared" si="1"/>
        <v>0</v>
      </c>
      <c r="R752" s="212">
        <f t="shared" si="2"/>
        <v>0</v>
      </c>
      <c r="S752" s="211"/>
      <c r="T752" s="211"/>
      <c r="U752" s="355"/>
      <c r="V752" s="211">
        <v>0</v>
      </c>
      <c r="W752" s="356"/>
      <c r="X752" s="214" t="s">
        <v>3564</v>
      </c>
      <c r="Y752" s="214" t="s">
        <v>3564</v>
      </c>
      <c r="Z752" s="214"/>
      <c r="AA752" s="215">
        <f>IFERROR(VLOOKUP(J752,Аркуш4!H:M,6,FALSE),0)</f>
        <v>21</v>
      </c>
      <c r="AB752" s="215" t="str">
        <f t="shared" si="37"/>
        <v/>
      </c>
      <c r="AC752" s="215">
        <v>8.7039999999999999E-3</v>
      </c>
      <c r="AD752" s="214"/>
      <c r="AE752" s="210">
        <f t="shared" si="4"/>
        <v>0.23500799999999999</v>
      </c>
      <c r="AF752" s="324"/>
      <c r="AG752" s="325"/>
      <c r="AH752" s="304" t="e">
        <v>#DIV/0!</v>
      </c>
      <c r="AI752" s="348"/>
      <c r="AJ752" s="306">
        <f t="shared" si="7"/>
        <v>0</v>
      </c>
      <c r="AK752" s="215">
        <f>IFERROR(VLOOKUP(J752,Аркуш4!O:Q,2,FALSE),0)</f>
        <v>0</v>
      </c>
      <c r="AL752" s="215">
        <f>IFERROR(VLOOKUP(J752,Аркуш4!O:Q,3,FALSE),0)</f>
        <v>0</v>
      </c>
      <c r="AM752" s="349"/>
      <c r="AN752" s="349"/>
      <c r="AO752" s="350"/>
      <c r="AP752" s="351"/>
      <c r="AQ752" s="352"/>
      <c r="AR752" s="215">
        <f>IFERROR(VLOOKUP(J752,Аркуш4!H:M,3,FALSE),0)</f>
        <v>1</v>
      </c>
      <c r="AS752" s="215">
        <f>IFERROR(VLOOKUP(J752,Аркуш4!H:M,4,FALSE),0)</f>
        <v>5</v>
      </c>
      <c r="AT752" s="215">
        <f>IFERROR(VLOOKUP(J752,Аркуш4!H:M,5,FALSE),0)</f>
        <v>2</v>
      </c>
      <c r="AU752" s="215">
        <f t="shared" si="33"/>
        <v>6.9631999999999999E-2</v>
      </c>
      <c r="AV752" s="357">
        <f t="shared" si="9"/>
        <v>0.182784</v>
      </c>
    </row>
    <row r="753" spans="1:48" ht="46.5" customHeight="1" outlineLevel="1" x14ac:dyDescent="0.2">
      <c r="A753" s="207"/>
      <c r="B753" s="208" t="s">
        <v>3392</v>
      </c>
      <c r="C753" s="211"/>
      <c r="D753" s="209">
        <f>VLOOKUP(J753,Аркуш4!Y:Z,2,FALSE)</f>
        <v>27</v>
      </c>
      <c r="E753" s="210">
        <f t="shared" si="0"/>
        <v>0</v>
      </c>
      <c r="F753" s="211"/>
      <c r="G753" s="211"/>
      <c r="H753" s="211" t="s">
        <v>2538</v>
      </c>
      <c r="I753" s="211"/>
      <c r="J753" s="213">
        <v>170075</v>
      </c>
      <c r="K753" s="353">
        <v>1142</v>
      </c>
      <c r="L753" s="213">
        <v>100</v>
      </c>
      <c r="M753" s="211" t="s">
        <v>236</v>
      </c>
      <c r="N753" s="211"/>
      <c r="O753" s="211" t="s">
        <v>3433</v>
      </c>
      <c r="P753" s="211"/>
      <c r="Q753" s="354">
        <f t="shared" si="1"/>
        <v>0</v>
      </c>
      <c r="R753" s="212">
        <f t="shared" si="2"/>
        <v>0</v>
      </c>
      <c r="S753" s="211"/>
      <c r="T753" s="211"/>
      <c r="U753" s="355"/>
      <c r="V753" s="211">
        <v>8</v>
      </c>
      <c r="W753" s="356"/>
      <c r="X753" s="214" t="s">
        <v>3564</v>
      </c>
      <c r="Y753" s="214" t="s">
        <v>3564</v>
      </c>
      <c r="Z753" s="214"/>
      <c r="AA753" s="215">
        <f>IFERROR(VLOOKUP(J753,Аркуш4!H:M,6,FALSE),0)</f>
        <v>131</v>
      </c>
      <c r="AB753" s="215" t="str">
        <f t="shared" si="37"/>
        <v/>
      </c>
      <c r="AC753" s="215"/>
      <c r="AD753" s="214"/>
      <c r="AE753" s="210">
        <f t="shared" si="4"/>
        <v>0</v>
      </c>
      <c r="AF753" s="324"/>
      <c r="AG753" s="325"/>
      <c r="AH753" s="304" t="e">
        <v>#DIV/0!</v>
      </c>
      <c r="AI753" s="348"/>
      <c r="AJ753" s="306">
        <f t="shared" si="7"/>
        <v>0</v>
      </c>
      <c r="AK753" s="215">
        <f>IFERROR(VLOOKUP(J753,Аркуш4!O:Q,2,FALSE),0)</f>
        <v>0</v>
      </c>
      <c r="AL753" s="215">
        <f>IFERROR(VLOOKUP(J753,Аркуш4!O:Q,3,FALSE),0)</f>
        <v>8</v>
      </c>
      <c r="AM753" s="349"/>
      <c r="AN753" s="349"/>
      <c r="AO753" s="350"/>
      <c r="AP753" s="351"/>
      <c r="AQ753" s="352"/>
      <c r="AR753" s="215">
        <f>IFERROR(VLOOKUP(J753,Аркуш4!H:M,3,FALSE),0)</f>
        <v>25</v>
      </c>
      <c r="AS753" s="215">
        <f>IFERROR(VLOOKUP(J753,Аркуш4!H:M,4,FALSE),0)</f>
        <v>27</v>
      </c>
      <c r="AT753" s="215">
        <f>IFERROR(VLOOKUP(J753,Аркуш4!H:M,5,FALSE),0)</f>
        <v>71</v>
      </c>
      <c r="AU753" s="215">
        <f t="shared" si="33"/>
        <v>0</v>
      </c>
      <c r="AV753" s="357">
        <f t="shared" si="9"/>
        <v>0</v>
      </c>
    </row>
    <row r="754" spans="1:48" ht="46.5" customHeight="1" outlineLevel="1" x14ac:dyDescent="0.2">
      <c r="A754" s="207"/>
      <c r="B754" s="208" t="s">
        <v>3393</v>
      </c>
      <c r="C754" s="211"/>
      <c r="D754" s="209">
        <f>VLOOKUP(J754,Аркуш4!Y:Z,2,FALSE)</f>
        <v>6</v>
      </c>
      <c r="E754" s="210">
        <f t="shared" si="0"/>
        <v>5.2199999999999996E-2</v>
      </c>
      <c r="F754" s="211"/>
      <c r="G754" s="211"/>
      <c r="H754" s="211" t="s">
        <v>2546</v>
      </c>
      <c r="I754" s="211" t="s">
        <v>3394</v>
      </c>
      <c r="J754" s="213">
        <v>170109</v>
      </c>
      <c r="K754" s="213">
        <v>-11</v>
      </c>
      <c r="L754" s="213">
        <v>-58</v>
      </c>
      <c r="M754" s="216">
        <v>43140</v>
      </c>
      <c r="N754" s="211"/>
      <c r="O754" s="211" t="s">
        <v>3433</v>
      </c>
      <c r="P754" s="211"/>
      <c r="Q754" s="354">
        <f t="shared" si="1"/>
        <v>0</v>
      </c>
      <c r="R754" s="212">
        <f t="shared" si="2"/>
        <v>0</v>
      </c>
      <c r="S754" s="211"/>
      <c r="T754" s="211"/>
      <c r="U754" s="355"/>
      <c r="V754" s="211">
        <v>0</v>
      </c>
      <c r="W754" s="356"/>
      <c r="X754" s="214" t="s">
        <v>3564</v>
      </c>
      <c r="Y754" s="214" t="s">
        <v>3564</v>
      </c>
      <c r="Z754" s="214"/>
      <c r="AA754" s="215">
        <f>IFERROR(VLOOKUP(J754,Аркуш4!H:M,6,FALSE),0)</f>
        <v>1</v>
      </c>
      <c r="AB754" s="215" t="str">
        <f t="shared" si="37"/>
        <v/>
      </c>
      <c r="AC754" s="215">
        <v>8.6999999999999994E-3</v>
      </c>
      <c r="AD754" s="214"/>
      <c r="AE754" s="210">
        <f t="shared" si="4"/>
        <v>5.2199999999999996E-2</v>
      </c>
      <c r="AF754" s="324"/>
      <c r="AG754" s="325"/>
      <c r="AH754" s="304" t="e">
        <v>#DIV/0!</v>
      </c>
      <c r="AI754" s="348"/>
      <c r="AJ754" s="306">
        <f t="shared" si="7"/>
        <v>0</v>
      </c>
      <c r="AK754" s="215">
        <f>IFERROR(VLOOKUP(J754,Аркуш4!O:Q,2,FALSE),0)</f>
        <v>0</v>
      </c>
      <c r="AL754" s="215">
        <f>IFERROR(VLOOKUP(J754,Аркуш4!O:Q,3,FALSE),0)</f>
        <v>0</v>
      </c>
      <c r="AM754" s="349"/>
      <c r="AN754" s="349"/>
      <c r="AO754" s="350"/>
      <c r="AP754" s="351"/>
      <c r="AQ754" s="352"/>
      <c r="AR754" s="215">
        <f>IFERROR(VLOOKUP(J754,Аркуш4!H:M,3,FALSE),0)</f>
        <v>1</v>
      </c>
      <c r="AS754" s="215">
        <f>IFERROR(VLOOKUP(J754,Аркуш4!H:M,4,FALSE),0)</f>
        <v>2</v>
      </c>
      <c r="AT754" s="215">
        <f>IFERROR(VLOOKUP(J754,Аркуш4!H:M,5,FALSE),0)</f>
        <v>1</v>
      </c>
      <c r="AU754" s="215">
        <f t="shared" si="33"/>
        <v>3.4799999999999998E-2</v>
      </c>
      <c r="AV754" s="357">
        <f t="shared" si="9"/>
        <v>8.6999999999999994E-3</v>
      </c>
    </row>
    <row r="755" spans="1:48" ht="46.5" customHeight="1" outlineLevel="1" x14ac:dyDescent="0.2">
      <c r="A755" s="207"/>
      <c r="B755" s="208" t="s">
        <v>3395</v>
      </c>
      <c r="C755" s="211"/>
      <c r="D755" s="209">
        <f>VLOOKUP(J755,Аркуш4!Y:Z,2,FALSE)</f>
        <v>2</v>
      </c>
      <c r="E755" s="210">
        <f t="shared" si="0"/>
        <v>0</v>
      </c>
      <c r="F755" s="211"/>
      <c r="G755" s="211"/>
      <c r="H755" s="211" t="s">
        <v>2546</v>
      </c>
      <c r="I755" s="211" t="s">
        <v>2883</v>
      </c>
      <c r="J755" s="213">
        <v>170110</v>
      </c>
      <c r="K755" s="213">
        <v>-35</v>
      </c>
      <c r="L755" s="213">
        <v>-100</v>
      </c>
      <c r="M755" s="216">
        <v>44038</v>
      </c>
      <c r="N755" s="211"/>
      <c r="O755" s="211" t="s">
        <v>3433</v>
      </c>
      <c r="P755" s="211"/>
      <c r="Q755" s="354">
        <f t="shared" si="1"/>
        <v>0</v>
      </c>
      <c r="R755" s="212">
        <f t="shared" si="2"/>
        <v>0</v>
      </c>
      <c r="S755" s="211"/>
      <c r="T755" s="211"/>
      <c r="U755" s="355"/>
      <c r="V755" s="211">
        <v>0</v>
      </c>
      <c r="W755" s="356"/>
      <c r="X755" s="214" t="s">
        <v>3564</v>
      </c>
      <c r="Y755" s="214" t="s">
        <v>3564</v>
      </c>
      <c r="Z755" s="214"/>
      <c r="AA755" s="215">
        <f>IFERROR(VLOOKUP(J755,Аркуш4!H:M,6,FALSE),0)</f>
        <v>2</v>
      </c>
      <c r="AB755" s="215" t="str">
        <f t="shared" si="37"/>
        <v/>
      </c>
      <c r="AC755" s="215"/>
      <c r="AD755" s="214"/>
      <c r="AE755" s="210">
        <f t="shared" si="4"/>
        <v>0</v>
      </c>
      <c r="AF755" s="324"/>
      <c r="AG755" s="325"/>
      <c r="AH755" s="304" t="e">
        <v>#DIV/0!</v>
      </c>
      <c r="AI755" s="348"/>
      <c r="AJ755" s="306">
        <f t="shared" si="7"/>
        <v>0</v>
      </c>
      <c r="AK755" s="215">
        <f>IFERROR(VLOOKUP(J755,Аркуш4!O:Q,2,FALSE),0)</f>
        <v>0</v>
      </c>
      <c r="AL755" s="215">
        <f>IFERROR(VLOOKUP(J755,Аркуш4!O:Q,3,FALSE),0)</f>
        <v>0</v>
      </c>
      <c r="AM755" s="349"/>
      <c r="AN755" s="349"/>
      <c r="AO755" s="350"/>
      <c r="AP755" s="351"/>
      <c r="AQ755" s="352"/>
      <c r="AR755" s="215">
        <f>IFERROR(VLOOKUP(J755,Аркуш4!H:M,3,FALSE),0)</f>
        <v>0</v>
      </c>
      <c r="AS755" s="215">
        <f>IFERROR(VLOOKUP(J755,Аркуш4!H:M,4,FALSE),0)</f>
        <v>0</v>
      </c>
      <c r="AT755" s="215">
        <f>IFERROR(VLOOKUP(J755,Аркуш4!H:M,5,FALSE),0)</f>
        <v>0</v>
      </c>
      <c r="AU755" s="215">
        <f t="shared" si="33"/>
        <v>0</v>
      </c>
      <c r="AV755" s="357">
        <f t="shared" si="9"/>
        <v>0</v>
      </c>
    </row>
    <row r="756" spans="1:48" ht="46.5" customHeight="1" outlineLevel="1" x14ac:dyDescent="0.2">
      <c r="A756" s="207"/>
      <c r="B756" s="208" t="s">
        <v>3396</v>
      </c>
      <c r="C756" s="211"/>
      <c r="D756" s="209">
        <f>VLOOKUP(J756,Аркуш4!Y:Z,2,FALSE)</f>
        <v>495</v>
      </c>
      <c r="E756" s="210">
        <f t="shared" si="0"/>
        <v>0</v>
      </c>
      <c r="F756" s="211"/>
      <c r="G756" s="211"/>
      <c r="H756" s="277" t="s">
        <v>2538</v>
      </c>
      <c r="I756" s="211" t="s">
        <v>3397</v>
      </c>
      <c r="J756" s="213">
        <v>174964</v>
      </c>
      <c r="K756" s="213">
        <v>328</v>
      </c>
      <c r="L756" s="213">
        <v>65</v>
      </c>
      <c r="M756" s="213">
        <v>58146</v>
      </c>
      <c r="N756" s="211"/>
      <c r="O756" s="211" t="s">
        <v>3433</v>
      </c>
      <c r="P756" s="211"/>
      <c r="Q756" s="354">
        <f t="shared" si="1"/>
        <v>0</v>
      </c>
      <c r="R756" s="212">
        <f t="shared" si="2"/>
        <v>0</v>
      </c>
      <c r="S756" s="211"/>
      <c r="T756" s="211"/>
      <c r="U756" s="355"/>
      <c r="V756" s="211">
        <v>0</v>
      </c>
      <c r="W756" s="356"/>
      <c r="X756" s="214" t="s">
        <v>3564</v>
      </c>
      <c r="Y756" s="214" t="s">
        <v>3564</v>
      </c>
      <c r="Z756" s="214"/>
      <c r="AA756" s="215">
        <f>IFERROR(VLOOKUP(J756,Аркуш4!H:M,6,FALSE),0)</f>
        <v>0</v>
      </c>
      <c r="AB756" s="215" t="str">
        <f t="shared" si="37"/>
        <v/>
      </c>
      <c r="AC756" s="215"/>
      <c r="AD756" s="214"/>
      <c r="AE756" s="210">
        <f t="shared" si="4"/>
        <v>0</v>
      </c>
      <c r="AF756" s="324"/>
      <c r="AG756" s="325"/>
      <c r="AH756" s="304" t="e">
        <v>#DIV/0!</v>
      </c>
      <c r="AI756" s="348"/>
      <c r="AJ756" s="306">
        <f t="shared" si="7"/>
        <v>0</v>
      </c>
      <c r="AK756" s="215">
        <f>IFERROR(VLOOKUP(J756,Аркуш4!O:Q,2,FALSE),0)</f>
        <v>0</v>
      </c>
      <c r="AL756" s="215">
        <f>IFERROR(VLOOKUP(J756,Аркуш4!O:Q,3,FALSE),0)</f>
        <v>0</v>
      </c>
      <c r="AM756" s="349"/>
      <c r="AN756" s="349"/>
      <c r="AO756" s="350"/>
      <c r="AP756" s="351"/>
      <c r="AQ756" s="363"/>
      <c r="AR756" s="215">
        <f>IFERROR(VLOOKUP(J756,Аркуш4!H:M,3,FALSE),0)</f>
        <v>0</v>
      </c>
      <c r="AS756" s="215">
        <f>IFERROR(VLOOKUP(J756,Аркуш4!H:M,4,FALSE),0)</f>
        <v>0</v>
      </c>
      <c r="AT756" s="215">
        <f>IFERROR(VLOOKUP(J756,Аркуш4!H:M,5,FALSE),0)</f>
        <v>0</v>
      </c>
      <c r="AU756" s="215">
        <f t="shared" si="33"/>
        <v>0</v>
      </c>
      <c r="AV756" s="357">
        <f t="shared" si="9"/>
        <v>0</v>
      </c>
    </row>
    <row r="757" spans="1:48" ht="46.5" customHeight="1" x14ac:dyDescent="0.2">
      <c r="A757" s="278"/>
      <c r="B757" s="279"/>
      <c r="C757" s="282"/>
      <c r="D757" s="280"/>
      <c r="E757" s="281">
        <f>SUM(E2:E756)</f>
        <v>1160.4023895879996</v>
      </c>
      <c r="F757" s="282"/>
      <c r="G757" s="282"/>
      <c r="H757" s="282"/>
      <c r="I757" s="282"/>
      <c r="J757" s="283"/>
      <c r="K757" s="283"/>
      <c r="L757" s="283"/>
      <c r="M757" s="283"/>
      <c r="N757" s="282"/>
      <c r="O757" s="282"/>
      <c r="P757" s="282"/>
      <c r="Q757" s="299"/>
      <c r="R757" s="26">
        <f>SUM(R2:R756)</f>
        <v>1046.046</v>
      </c>
      <c r="S757" s="282"/>
      <c r="T757" s="282"/>
      <c r="U757" s="27"/>
      <c r="V757" s="364">
        <f>SUM(V2:V756)</f>
        <v>7850</v>
      </c>
      <c r="W757" s="365"/>
      <c r="X757" s="284"/>
      <c r="Y757" s="284"/>
      <c r="Z757" s="284"/>
      <c r="AA757" s="366">
        <f>SUM(AA2:AA756)</f>
        <v>31626</v>
      </c>
      <c r="AB757" s="367"/>
      <c r="AC757" s="285"/>
      <c r="AD757" s="286"/>
      <c r="AE757" s="281">
        <f>SUM(AE2:AE756)</f>
        <v>1541.614980584</v>
      </c>
      <c r="AF757" s="324"/>
      <c r="AG757" s="325"/>
      <c r="AH757" s="304" t="e">
        <v>#DIV/0!</v>
      </c>
      <c r="AI757" s="305" t="e">
        <f t="shared" ref="AI757:AL757" si="38">SUM(AI2:AI756)</f>
        <v>#VALUE!</v>
      </c>
      <c r="AJ757" s="306">
        <f t="shared" si="38"/>
        <v>490.18825862266658</v>
      </c>
      <c r="AK757" s="368">
        <f t="shared" si="38"/>
        <v>4656</v>
      </c>
      <c r="AL757" s="368">
        <f t="shared" si="38"/>
        <v>3419</v>
      </c>
      <c r="AM757" s="285"/>
      <c r="AN757" s="369"/>
      <c r="AO757" s="370"/>
      <c r="AP757" s="371"/>
      <c r="AQ757" s="372"/>
      <c r="AR757" s="368">
        <f t="shared" ref="AR757:AV757" si="39">SUM(AR2:AR756)</f>
        <v>7562</v>
      </c>
      <c r="AS757" s="368">
        <f t="shared" si="39"/>
        <v>3386</v>
      </c>
      <c r="AT757" s="368">
        <f t="shared" si="39"/>
        <v>9351</v>
      </c>
      <c r="AU757" s="368">
        <f t="shared" si="39"/>
        <v>540.67329645933376</v>
      </c>
      <c r="AV757" s="368">
        <f t="shared" si="39"/>
        <v>622.44511423700158</v>
      </c>
    </row>
    <row r="758" spans="1:48" ht="46.5" customHeight="1" x14ac:dyDescent="0.2">
      <c r="A758" s="278"/>
      <c r="B758" s="279"/>
      <c r="C758" s="282"/>
      <c r="D758" s="280"/>
      <c r="E758" s="281"/>
      <c r="F758" s="282"/>
      <c r="G758" s="282"/>
      <c r="H758" s="282"/>
      <c r="I758" s="282"/>
      <c r="J758" s="283"/>
      <c r="K758" s="283"/>
      <c r="L758" s="283"/>
      <c r="M758" s="283"/>
      <c r="N758" s="282"/>
      <c r="O758" s="282"/>
      <c r="P758" s="282"/>
      <c r="Q758" s="282"/>
      <c r="R758" s="282">
        <f>R757/75</f>
        <v>13.947280000000001</v>
      </c>
      <c r="S758" s="282"/>
      <c r="T758" s="282"/>
      <c r="W758" s="373"/>
      <c r="X758" s="286"/>
      <c r="Y758" s="286"/>
      <c r="Z758" s="286"/>
      <c r="AB758" s="285"/>
      <c r="AC758" s="285"/>
      <c r="AD758" s="286"/>
      <c r="AE758" s="285"/>
      <c r="AF758" s="374"/>
      <c r="AG758" s="375"/>
      <c r="AH758" s="304" t="e">
        <v>#DIV/0!</v>
      </c>
      <c r="AI758" s="376" t="e">
        <f>AI757/75</f>
        <v>#VALUE!</v>
      </c>
      <c r="AJ758" s="306">
        <f>AG758*AC758</f>
        <v>0</v>
      </c>
      <c r="AM758" s="285"/>
      <c r="AN758" s="369"/>
      <c r="AO758" s="370"/>
      <c r="AP758" s="371"/>
      <c r="AQ758" s="372"/>
    </row>
  </sheetData>
  <autoFilter ref="B1:AQ758" xr:uid="{00000000-0009-0000-0000-000006000000}">
    <filterColumn colId="32">
      <colorFilter dxfId="1"/>
    </filterColumn>
  </autoFilter>
  <customSheetViews>
    <customSheetView guid="{F0922456-4E1A-402F-BB8F-C4B1811530E5}" filter="1" showAutoFilter="1">
      <pageMargins left="0.7" right="0.7" top="0.75" bottom="0.75" header="0.3" footer="0.3"/>
      <autoFilter ref="B1:AV756" xr:uid="{7833EA4A-C457-485E-BF82-DC382C9A9FA6}"/>
      <extLst>
        <ext uri="GoogleSheetsCustomDataVersion1">
          <go:sheetsCustomData xmlns:go="http://customooxmlschemas.google.com/" filterViewId="632364835"/>
        </ext>
      </extLst>
    </customSheetView>
  </customSheetViews>
  <conditionalFormatting sqref="AF1:AH758">
    <cfRule type="cellIs" dxfId="0" priority="1" operator="greaterThan">
      <formula>0</formula>
    </cfRule>
  </conditionalFormatting>
  <hyperlinks>
    <hyperlink ref="B1" r:id="rId1" xr:uid="{00000000-0004-0000-0600-000000000000}"/>
  </hyperlinks>
  <pageMargins left="0.75" right="1" top="0.75" bottom="1" header="0" footer="0"/>
  <pageSetup orientation="landscape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W1003"/>
  <sheetViews>
    <sheetView workbookViewId="0"/>
  </sheetViews>
  <sheetFormatPr defaultColWidth="16.85546875" defaultRowHeight="15" customHeight="1" x14ac:dyDescent="0.2"/>
  <cols>
    <col min="4" max="4" width="16.85546875" hidden="1"/>
    <col min="8" max="12" width="16.85546875" hidden="1"/>
    <col min="13" max="13" width="19.140625" customWidth="1"/>
  </cols>
  <sheetData>
    <row r="1" spans="1:23" ht="15" customHeight="1" x14ac:dyDescent="0.2">
      <c r="A1" s="377"/>
      <c r="B1" s="378" t="s">
        <v>3901</v>
      </c>
      <c r="C1" s="377"/>
      <c r="D1" s="377"/>
      <c r="E1" s="377"/>
      <c r="F1" s="377"/>
      <c r="G1" s="379"/>
      <c r="H1" s="377"/>
      <c r="I1" s="380"/>
      <c r="J1" s="380"/>
      <c r="K1" s="377"/>
      <c r="L1" s="377"/>
      <c r="M1" s="377"/>
      <c r="N1" s="377"/>
      <c r="O1" s="377"/>
      <c r="P1" s="377"/>
      <c r="Q1" s="377"/>
      <c r="R1" s="377"/>
      <c r="S1" s="377"/>
      <c r="T1" s="377"/>
      <c r="U1" s="377"/>
      <c r="V1" s="377"/>
      <c r="W1" s="377"/>
    </row>
    <row r="2" spans="1:23" ht="15" customHeight="1" x14ac:dyDescent="0.2">
      <c r="A2" s="377"/>
      <c r="B2" s="381" t="s">
        <v>3902</v>
      </c>
      <c r="C2" s="377"/>
      <c r="D2" s="377"/>
      <c r="E2" s="377"/>
      <c r="F2" s="377"/>
      <c r="G2" s="379"/>
      <c r="H2" s="377"/>
      <c r="I2" s="380"/>
      <c r="J2" s="380"/>
      <c r="K2" s="377"/>
      <c r="L2" s="377"/>
      <c r="M2" s="377"/>
      <c r="N2" s="377"/>
      <c r="O2" s="377"/>
      <c r="P2" s="377"/>
      <c r="Q2" s="377"/>
      <c r="R2" s="377"/>
      <c r="S2" s="377"/>
      <c r="T2" s="377"/>
      <c r="U2" s="377"/>
      <c r="V2" s="377"/>
      <c r="W2" s="377"/>
    </row>
    <row r="3" spans="1:23" ht="15" customHeight="1" x14ac:dyDescent="0.2">
      <c r="A3" s="377"/>
      <c r="B3" s="381" t="s">
        <v>3903</v>
      </c>
      <c r="C3" s="377"/>
      <c r="D3" s="377"/>
      <c r="E3" s="377"/>
      <c r="F3" s="377"/>
      <c r="G3" s="377"/>
      <c r="H3" s="377"/>
      <c r="I3" s="377"/>
      <c r="J3" s="377"/>
      <c r="K3" s="377"/>
      <c r="L3" s="377"/>
      <c r="M3" s="377"/>
      <c r="N3" s="377"/>
      <c r="O3" s="377"/>
      <c r="P3" s="377"/>
      <c r="Q3" s="377"/>
      <c r="R3" s="377"/>
      <c r="S3" s="377"/>
      <c r="T3" s="377"/>
      <c r="U3" s="377"/>
      <c r="V3" s="377"/>
      <c r="W3" s="377"/>
    </row>
    <row r="4" spans="1:23" ht="15" customHeight="1" x14ac:dyDescent="0.2">
      <c r="A4" s="382" t="s">
        <v>3904</v>
      </c>
      <c r="B4" s="383" t="s">
        <v>1</v>
      </c>
      <c r="C4" s="383" t="s">
        <v>6</v>
      </c>
      <c r="D4" s="383" t="s">
        <v>3905</v>
      </c>
      <c r="E4" s="383" t="s">
        <v>3906</v>
      </c>
      <c r="F4" s="383" t="s">
        <v>3907</v>
      </c>
      <c r="G4" s="384" t="s">
        <v>3908</v>
      </c>
      <c r="H4" s="383" t="s">
        <v>3909</v>
      </c>
      <c r="I4" s="385" t="s">
        <v>3910</v>
      </c>
      <c r="J4" s="385" t="s">
        <v>3911</v>
      </c>
      <c r="K4" s="383" t="s">
        <v>3912</v>
      </c>
      <c r="L4" s="386" t="s">
        <v>3913</v>
      </c>
      <c r="M4" s="382" t="s">
        <v>3914</v>
      </c>
      <c r="N4" s="383" t="s">
        <v>3915</v>
      </c>
      <c r="O4" s="382" t="s">
        <v>3916</v>
      </c>
      <c r="P4" s="387" t="s">
        <v>3917</v>
      </c>
      <c r="Q4" s="384" t="s">
        <v>3918</v>
      </c>
      <c r="R4" s="383" t="s">
        <v>3919</v>
      </c>
      <c r="S4" s="387" t="s">
        <v>3920</v>
      </c>
      <c r="T4" s="387" t="s">
        <v>3921</v>
      </c>
      <c r="U4" s="387" t="s">
        <v>3922</v>
      </c>
      <c r="V4" s="387" t="s">
        <v>3923</v>
      </c>
      <c r="W4" s="387" t="s">
        <v>3924</v>
      </c>
    </row>
    <row r="5" spans="1:23" ht="15" customHeight="1" x14ac:dyDescent="0.2">
      <c r="A5" s="388">
        <v>58</v>
      </c>
      <c r="B5" s="389" t="s">
        <v>3448</v>
      </c>
      <c r="C5" s="389">
        <v>28000</v>
      </c>
      <c r="D5" s="389" t="s">
        <v>3925</v>
      </c>
      <c r="E5" s="390">
        <v>4</v>
      </c>
      <c r="F5" s="390">
        <v>7.1999999999999995E-2</v>
      </c>
      <c r="G5" s="391" t="s">
        <v>3926</v>
      </c>
      <c r="H5" s="389" t="s">
        <v>3927</v>
      </c>
      <c r="I5" s="392"/>
      <c r="J5" s="392"/>
      <c r="K5" s="390">
        <v>21.6</v>
      </c>
      <c r="L5" s="393"/>
      <c r="M5" s="388">
        <v>36.4</v>
      </c>
      <c r="N5" s="390">
        <v>44.6</v>
      </c>
      <c r="O5" s="388">
        <v>29</v>
      </c>
      <c r="P5" s="394"/>
      <c r="Q5" s="391">
        <v>80</v>
      </c>
      <c r="R5" s="390">
        <v>82</v>
      </c>
      <c r="S5" s="394"/>
      <c r="T5" s="394"/>
      <c r="U5" s="394"/>
      <c r="V5" s="394"/>
      <c r="W5" s="394"/>
    </row>
    <row r="6" spans="1:23" ht="15" customHeight="1" x14ac:dyDescent="0.2">
      <c r="A6" s="388">
        <v>59</v>
      </c>
      <c r="B6" s="389" t="s">
        <v>3736</v>
      </c>
      <c r="C6" s="389">
        <v>29056</v>
      </c>
      <c r="D6" s="389" t="s">
        <v>3928</v>
      </c>
      <c r="E6" s="390">
        <v>6</v>
      </c>
      <c r="F6" s="390">
        <v>8.3000000000000004E-2</v>
      </c>
      <c r="G6" s="391">
        <v>48</v>
      </c>
      <c r="H6" s="389" t="s">
        <v>3929</v>
      </c>
      <c r="I6" s="392"/>
      <c r="J6" s="392"/>
      <c r="K6" s="390">
        <v>0.66400000000000003</v>
      </c>
      <c r="L6" s="393"/>
      <c r="M6" s="395"/>
      <c r="N6" s="390">
        <v>57</v>
      </c>
      <c r="O6" s="395"/>
      <c r="P6" s="394"/>
      <c r="Q6" s="391">
        <v>30</v>
      </c>
      <c r="R6" s="390">
        <v>50</v>
      </c>
      <c r="S6" s="394"/>
      <c r="T6" s="394"/>
      <c r="U6" s="394"/>
      <c r="V6" s="394"/>
      <c r="W6" s="394"/>
    </row>
    <row r="7" spans="1:23" ht="15" customHeight="1" x14ac:dyDescent="0.2">
      <c r="A7" s="388">
        <v>60</v>
      </c>
      <c r="B7" s="389" t="s">
        <v>3930</v>
      </c>
      <c r="C7" s="389">
        <v>28638</v>
      </c>
      <c r="D7" s="389" t="s">
        <v>3931</v>
      </c>
      <c r="E7" s="390">
        <v>4</v>
      </c>
      <c r="F7" s="390">
        <v>0.189</v>
      </c>
      <c r="G7" s="396"/>
      <c r="H7" s="389" t="s">
        <v>3932</v>
      </c>
      <c r="I7" s="392"/>
      <c r="J7" s="392"/>
      <c r="K7" s="397"/>
      <c r="L7" s="393"/>
      <c r="M7" s="395"/>
      <c r="N7" s="397"/>
      <c r="O7" s="388">
        <v>22</v>
      </c>
      <c r="P7" s="398"/>
      <c r="Q7" s="396"/>
      <c r="R7" s="390" t="s">
        <v>3933</v>
      </c>
      <c r="S7" s="398"/>
      <c r="T7" s="398"/>
      <c r="U7" s="398"/>
      <c r="V7" s="398"/>
      <c r="W7" s="398"/>
    </row>
    <row r="8" spans="1:23" ht="15" customHeight="1" x14ac:dyDescent="0.2">
      <c r="A8" s="388">
        <v>61</v>
      </c>
      <c r="B8" s="389" t="s">
        <v>3934</v>
      </c>
      <c r="C8" s="389">
        <v>28602</v>
      </c>
      <c r="D8" s="389" t="s">
        <v>3935</v>
      </c>
      <c r="E8" s="390">
        <v>4</v>
      </c>
      <c r="F8" s="390">
        <v>0.11</v>
      </c>
      <c r="G8" s="391">
        <v>232</v>
      </c>
      <c r="H8" s="389" t="s">
        <v>3936</v>
      </c>
      <c r="I8" s="392"/>
      <c r="J8" s="392"/>
      <c r="K8" s="390">
        <v>6.38</v>
      </c>
      <c r="L8" s="393"/>
      <c r="M8" s="395"/>
      <c r="N8" s="397"/>
      <c r="O8" s="388">
        <v>7</v>
      </c>
      <c r="P8" s="398"/>
      <c r="Q8" s="396"/>
      <c r="R8" s="390">
        <v>52</v>
      </c>
      <c r="S8" s="398"/>
      <c r="T8" s="398"/>
      <c r="U8" s="398"/>
      <c r="V8" s="398"/>
      <c r="W8" s="398"/>
    </row>
    <row r="9" spans="1:23" ht="15" customHeight="1" x14ac:dyDescent="0.2">
      <c r="A9" s="388">
        <v>62</v>
      </c>
      <c r="B9" s="389" t="s">
        <v>2797</v>
      </c>
      <c r="C9" s="389">
        <v>29007</v>
      </c>
      <c r="D9" s="389" t="s">
        <v>3937</v>
      </c>
      <c r="E9" s="390">
        <v>12</v>
      </c>
      <c r="F9" s="390">
        <v>1.2E-2</v>
      </c>
      <c r="G9" s="396"/>
      <c r="H9" s="389" t="s">
        <v>3938</v>
      </c>
      <c r="I9" s="392"/>
      <c r="J9" s="392"/>
      <c r="K9" s="397"/>
      <c r="L9" s="393"/>
      <c r="M9" s="395"/>
      <c r="N9" s="397"/>
      <c r="O9" s="388">
        <v>19</v>
      </c>
      <c r="P9" s="398"/>
      <c r="Q9" s="396"/>
      <c r="R9" s="390" t="s">
        <v>3939</v>
      </c>
      <c r="S9" s="398"/>
      <c r="T9" s="398"/>
      <c r="U9" s="398"/>
      <c r="V9" s="398"/>
      <c r="W9" s="398"/>
    </row>
    <row r="10" spans="1:23" ht="15" customHeight="1" x14ac:dyDescent="0.2">
      <c r="A10" s="388">
        <v>63</v>
      </c>
      <c r="B10" s="389" t="s">
        <v>3436</v>
      </c>
      <c r="C10" s="389">
        <v>28003</v>
      </c>
      <c r="D10" s="389" t="s">
        <v>3940</v>
      </c>
      <c r="E10" s="390">
        <v>3</v>
      </c>
      <c r="F10" s="390">
        <v>0.14099999999999999</v>
      </c>
      <c r="G10" s="391" t="s">
        <v>3941</v>
      </c>
      <c r="H10" s="389" t="s">
        <v>3942</v>
      </c>
      <c r="I10" s="392"/>
      <c r="J10" s="392"/>
      <c r="K10" s="390">
        <v>117.453</v>
      </c>
      <c r="L10" s="393"/>
      <c r="M10" s="388">
        <v>65.88</v>
      </c>
      <c r="N10" s="390">
        <v>91.92</v>
      </c>
      <c r="O10" s="388">
        <v>73</v>
      </c>
      <c r="P10" s="394"/>
      <c r="Q10" s="391">
        <v>150</v>
      </c>
      <c r="R10" s="390">
        <v>228</v>
      </c>
      <c r="S10" s="394"/>
      <c r="T10" s="394"/>
      <c r="U10" s="394"/>
      <c r="V10" s="394"/>
      <c r="W10" s="394"/>
    </row>
    <row r="11" spans="1:23" ht="15" customHeight="1" x14ac:dyDescent="0.2">
      <c r="A11" s="388">
        <v>64</v>
      </c>
      <c r="B11" s="389" t="s">
        <v>3568</v>
      </c>
      <c r="C11" s="389">
        <v>28002</v>
      </c>
      <c r="D11" s="389" t="s">
        <v>3943</v>
      </c>
      <c r="E11" s="390">
        <v>4</v>
      </c>
      <c r="F11" s="390">
        <v>0.123</v>
      </c>
      <c r="G11" s="391">
        <v>200</v>
      </c>
      <c r="H11" s="389" t="s">
        <v>3944</v>
      </c>
      <c r="I11" s="392"/>
      <c r="J11" s="392"/>
      <c r="K11" s="390">
        <v>6.15</v>
      </c>
      <c r="L11" s="393"/>
      <c r="M11" s="395"/>
      <c r="N11" s="397"/>
      <c r="O11" s="388">
        <v>4</v>
      </c>
      <c r="P11" s="398"/>
      <c r="Q11" s="396"/>
      <c r="R11" s="390">
        <v>281</v>
      </c>
      <c r="S11" s="398"/>
      <c r="T11" s="398"/>
      <c r="U11" s="398"/>
      <c r="V11" s="398"/>
      <c r="W11" s="398"/>
    </row>
    <row r="12" spans="1:23" ht="15" customHeight="1" x14ac:dyDescent="0.2">
      <c r="A12" s="388">
        <v>65</v>
      </c>
      <c r="B12" s="389" t="s">
        <v>3718</v>
      </c>
      <c r="C12" s="389">
        <v>29055</v>
      </c>
      <c r="D12" s="389" t="s">
        <v>3945</v>
      </c>
      <c r="E12" s="390">
        <v>24</v>
      </c>
      <c r="F12" s="390">
        <v>0.05</v>
      </c>
      <c r="G12" s="391">
        <v>240</v>
      </c>
      <c r="H12" s="389" t="s">
        <v>3946</v>
      </c>
      <c r="I12" s="392"/>
      <c r="J12" s="392"/>
      <c r="K12" s="390">
        <v>0.5</v>
      </c>
      <c r="L12" s="393"/>
      <c r="M12" s="395"/>
      <c r="N12" s="390">
        <v>171.84</v>
      </c>
      <c r="O12" s="388">
        <v>5</v>
      </c>
      <c r="P12" s="394"/>
      <c r="Q12" s="391">
        <v>120</v>
      </c>
      <c r="R12" s="390">
        <v>120</v>
      </c>
      <c r="S12" s="394"/>
      <c r="T12" s="394"/>
      <c r="U12" s="394"/>
      <c r="V12" s="394"/>
      <c r="W12" s="394"/>
    </row>
    <row r="13" spans="1:23" ht="15" customHeight="1" x14ac:dyDescent="0.2">
      <c r="A13" s="388">
        <v>66</v>
      </c>
      <c r="B13" s="389" t="s">
        <v>3748</v>
      </c>
      <c r="C13" s="389">
        <v>29057</v>
      </c>
      <c r="D13" s="389" t="s">
        <v>3947</v>
      </c>
      <c r="E13" s="390">
        <v>6</v>
      </c>
      <c r="F13" s="390">
        <v>0.114</v>
      </c>
      <c r="G13" s="391">
        <v>36</v>
      </c>
      <c r="H13" s="389" t="s">
        <v>3948</v>
      </c>
      <c r="I13" s="392"/>
      <c r="J13" s="392"/>
      <c r="K13" s="390">
        <v>0.68400000000000005</v>
      </c>
      <c r="L13" s="393"/>
      <c r="M13" s="395"/>
      <c r="N13" s="397"/>
      <c r="O13" s="388">
        <v>4</v>
      </c>
      <c r="P13" s="398"/>
      <c r="Q13" s="396"/>
      <c r="R13" s="390">
        <v>26</v>
      </c>
      <c r="S13" s="398"/>
      <c r="T13" s="398"/>
      <c r="U13" s="398"/>
      <c r="V13" s="398"/>
      <c r="W13" s="398"/>
    </row>
    <row r="14" spans="1:23" ht="15" customHeight="1" x14ac:dyDescent="0.2">
      <c r="A14" s="388">
        <v>67</v>
      </c>
      <c r="B14" s="389" t="s">
        <v>3949</v>
      </c>
      <c r="C14" s="389">
        <v>29050</v>
      </c>
      <c r="D14" s="389" t="s">
        <v>3950</v>
      </c>
      <c r="E14" s="390">
        <v>12</v>
      </c>
      <c r="F14" s="390">
        <v>0.04</v>
      </c>
      <c r="G14" s="391">
        <v>756</v>
      </c>
      <c r="H14" s="389" t="s">
        <v>3951</v>
      </c>
      <c r="I14" s="392"/>
      <c r="J14" s="392"/>
      <c r="K14" s="390">
        <v>2.52</v>
      </c>
      <c r="L14" s="393"/>
      <c r="M14" s="395"/>
      <c r="N14" s="397"/>
      <c r="O14" s="388">
        <v>45</v>
      </c>
      <c r="P14" s="398"/>
      <c r="Q14" s="396"/>
      <c r="R14" s="390">
        <v>216</v>
      </c>
      <c r="S14" s="398"/>
      <c r="T14" s="398"/>
      <c r="U14" s="398"/>
      <c r="V14" s="398"/>
      <c r="W14" s="398"/>
    </row>
    <row r="15" spans="1:23" ht="15" customHeight="1" x14ac:dyDescent="0.2">
      <c r="A15" s="388">
        <v>68</v>
      </c>
      <c r="B15" s="389" t="s">
        <v>3952</v>
      </c>
      <c r="C15" s="389">
        <v>29051</v>
      </c>
      <c r="D15" s="389" t="s">
        <v>3953</v>
      </c>
      <c r="E15" s="390">
        <v>12</v>
      </c>
      <c r="F15" s="390">
        <v>3.3000000000000002E-2</v>
      </c>
      <c r="G15" s="391">
        <v>180</v>
      </c>
      <c r="H15" s="389" t="s">
        <v>3954</v>
      </c>
      <c r="I15" s="392"/>
      <c r="J15" s="392"/>
      <c r="K15" s="390">
        <v>0.495</v>
      </c>
      <c r="L15" s="393"/>
      <c r="M15" s="395"/>
      <c r="N15" s="397"/>
      <c r="O15" s="388">
        <v>8</v>
      </c>
      <c r="P15" s="398"/>
      <c r="Q15" s="396"/>
      <c r="R15" s="390">
        <v>35</v>
      </c>
      <c r="S15" s="398"/>
      <c r="T15" s="398"/>
      <c r="U15" s="398"/>
      <c r="V15" s="398"/>
      <c r="W15" s="398"/>
    </row>
    <row r="16" spans="1:23" ht="10.199999999999999" x14ac:dyDescent="0.2">
      <c r="A16" s="388">
        <v>69</v>
      </c>
      <c r="B16" s="389" t="s">
        <v>3955</v>
      </c>
      <c r="C16" s="389">
        <v>29052</v>
      </c>
      <c r="D16" s="389" t="s">
        <v>3956</v>
      </c>
      <c r="E16" s="390">
        <v>12</v>
      </c>
      <c r="F16" s="390">
        <v>0.02</v>
      </c>
      <c r="G16" s="391">
        <v>552</v>
      </c>
      <c r="H16" s="389" t="s">
        <v>3957</v>
      </c>
      <c r="I16" s="392"/>
      <c r="J16" s="392"/>
      <c r="K16" s="390">
        <v>0.92</v>
      </c>
      <c r="L16" s="393"/>
      <c r="M16" s="395"/>
      <c r="N16" s="397"/>
      <c r="O16" s="388">
        <v>1</v>
      </c>
      <c r="P16" s="398"/>
      <c r="Q16" s="396"/>
      <c r="R16" s="390">
        <v>12</v>
      </c>
      <c r="S16" s="398"/>
      <c r="T16" s="398"/>
      <c r="U16" s="398"/>
      <c r="V16" s="398"/>
      <c r="W16" s="398"/>
    </row>
    <row r="17" spans="1:23" ht="10.199999999999999" x14ac:dyDescent="0.2">
      <c r="A17" s="388">
        <v>70</v>
      </c>
      <c r="B17" s="389" t="s">
        <v>3958</v>
      </c>
      <c r="C17" s="389">
        <v>29053</v>
      </c>
      <c r="D17" s="389" t="s">
        <v>3959</v>
      </c>
      <c r="E17" s="390">
        <v>12</v>
      </c>
      <c r="F17" s="390">
        <v>3.9E-2</v>
      </c>
      <c r="G17" s="391">
        <v>36</v>
      </c>
      <c r="H17" s="389" t="s">
        <v>3960</v>
      </c>
      <c r="I17" s="392"/>
      <c r="J17" s="392"/>
      <c r="K17" s="390">
        <v>0.11700000000000001</v>
      </c>
      <c r="L17" s="393"/>
      <c r="M17" s="395"/>
      <c r="N17" s="397"/>
      <c r="O17" s="388">
        <v>2</v>
      </c>
      <c r="P17" s="398"/>
      <c r="Q17" s="396"/>
      <c r="R17" s="390">
        <v>46</v>
      </c>
      <c r="S17" s="398"/>
      <c r="T17" s="398"/>
      <c r="U17" s="398"/>
      <c r="V17" s="398"/>
      <c r="W17" s="398"/>
    </row>
    <row r="18" spans="1:23" ht="10.199999999999999" x14ac:dyDescent="0.2">
      <c r="A18" s="388">
        <v>71</v>
      </c>
      <c r="B18" s="389" t="s">
        <v>2775</v>
      </c>
      <c r="C18" s="389">
        <v>28130</v>
      </c>
      <c r="D18" s="389" t="s">
        <v>3961</v>
      </c>
      <c r="E18" s="390">
        <v>1</v>
      </c>
      <c r="F18" s="390">
        <v>3.7999999999999999E-2</v>
      </c>
      <c r="G18" s="396"/>
      <c r="H18" s="389" t="s">
        <v>3962</v>
      </c>
      <c r="I18" s="392"/>
      <c r="J18" s="392"/>
      <c r="K18" s="397"/>
      <c r="L18" s="393"/>
      <c r="M18" s="395"/>
      <c r="N18" s="397"/>
      <c r="O18" s="395"/>
      <c r="P18" s="398"/>
      <c r="Q18" s="396"/>
      <c r="R18" s="390">
        <v>76</v>
      </c>
      <c r="S18" s="398"/>
      <c r="T18" s="398"/>
      <c r="U18" s="398"/>
      <c r="V18" s="398"/>
      <c r="W18" s="398"/>
    </row>
    <row r="19" spans="1:23" ht="10.199999999999999" x14ac:dyDescent="0.2">
      <c r="A19" s="388">
        <v>72</v>
      </c>
      <c r="B19" s="389" t="s">
        <v>2776</v>
      </c>
      <c r="C19" s="389">
        <v>28120</v>
      </c>
      <c r="D19" s="389" t="s">
        <v>3961</v>
      </c>
      <c r="E19" s="390">
        <v>1</v>
      </c>
      <c r="F19" s="390">
        <v>2.9000000000000001E-2</v>
      </c>
      <c r="G19" s="396"/>
      <c r="H19" s="389" t="s">
        <v>3963</v>
      </c>
      <c r="I19" s="392"/>
      <c r="J19" s="392"/>
      <c r="K19" s="397"/>
      <c r="L19" s="393"/>
      <c r="M19" s="395"/>
      <c r="N19" s="397"/>
      <c r="O19" s="388">
        <v>27</v>
      </c>
      <c r="P19" s="398"/>
      <c r="Q19" s="396"/>
      <c r="R19" s="390">
        <v>717</v>
      </c>
      <c r="S19" s="398"/>
      <c r="T19" s="398"/>
      <c r="U19" s="398"/>
      <c r="V19" s="398"/>
      <c r="W19" s="398"/>
    </row>
    <row r="20" spans="1:23" ht="10.199999999999999" x14ac:dyDescent="0.2">
      <c r="A20" s="388">
        <v>73</v>
      </c>
      <c r="B20" s="389" t="s">
        <v>2777</v>
      </c>
      <c r="C20" s="389">
        <v>28122</v>
      </c>
      <c r="D20" s="389" t="s">
        <v>3964</v>
      </c>
      <c r="E20" s="390">
        <v>1</v>
      </c>
      <c r="F20" s="390">
        <v>5.1999999999999998E-2</v>
      </c>
      <c r="G20" s="396"/>
      <c r="H20" s="389" t="s">
        <v>3965</v>
      </c>
      <c r="I20" s="392"/>
      <c r="J20" s="392"/>
      <c r="K20" s="397"/>
      <c r="L20" s="393"/>
      <c r="M20" s="395"/>
      <c r="N20" s="397"/>
      <c r="O20" s="395"/>
      <c r="P20" s="398"/>
      <c r="Q20" s="396"/>
      <c r="R20" s="390">
        <v>132</v>
      </c>
      <c r="S20" s="398"/>
      <c r="T20" s="398"/>
      <c r="U20" s="398"/>
      <c r="V20" s="398"/>
      <c r="W20" s="398"/>
    </row>
    <row r="21" spans="1:23" ht="10.199999999999999" x14ac:dyDescent="0.2">
      <c r="A21" s="388">
        <v>74</v>
      </c>
      <c r="B21" s="389" t="s">
        <v>2778</v>
      </c>
      <c r="C21" s="389">
        <v>28110</v>
      </c>
      <c r="D21" s="389" t="s">
        <v>3966</v>
      </c>
      <c r="E21" s="390">
        <v>1</v>
      </c>
      <c r="F21" s="390">
        <v>2.1000000000000001E-2</v>
      </c>
      <c r="G21" s="396"/>
      <c r="H21" s="389" t="s">
        <v>3967</v>
      </c>
      <c r="I21" s="392"/>
      <c r="J21" s="392"/>
      <c r="K21" s="397"/>
      <c r="L21" s="393"/>
      <c r="M21" s="395"/>
      <c r="N21" s="397"/>
      <c r="O21" s="388">
        <v>15</v>
      </c>
      <c r="P21" s="398"/>
      <c r="Q21" s="396"/>
      <c r="R21" s="390">
        <v>151</v>
      </c>
      <c r="S21" s="398"/>
      <c r="T21" s="398"/>
      <c r="U21" s="398"/>
      <c r="V21" s="398"/>
      <c r="W21" s="398"/>
    </row>
    <row r="22" spans="1:23" ht="10.199999999999999" x14ac:dyDescent="0.2">
      <c r="A22" s="388">
        <v>75</v>
      </c>
      <c r="B22" s="389" t="s">
        <v>2779</v>
      </c>
      <c r="C22" s="389">
        <v>28101</v>
      </c>
      <c r="D22" s="389" t="s">
        <v>3968</v>
      </c>
      <c r="E22" s="390">
        <v>2</v>
      </c>
      <c r="F22" s="390">
        <v>2.5999999999999999E-2</v>
      </c>
      <c r="G22" s="396"/>
      <c r="H22" s="389" t="s">
        <v>3969</v>
      </c>
      <c r="I22" s="392"/>
      <c r="J22" s="392"/>
      <c r="K22" s="397"/>
      <c r="L22" s="393"/>
      <c r="M22" s="395"/>
      <c r="N22" s="397"/>
      <c r="O22" s="388">
        <v>4</v>
      </c>
      <c r="P22" s="398"/>
      <c r="Q22" s="396"/>
      <c r="R22" s="390">
        <v>689</v>
      </c>
      <c r="S22" s="398"/>
      <c r="T22" s="398"/>
      <c r="U22" s="398"/>
      <c r="V22" s="398"/>
      <c r="W22" s="398"/>
    </row>
    <row r="23" spans="1:23" ht="10.199999999999999" x14ac:dyDescent="0.2">
      <c r="A23" s="388">
        <v>76</v>
      </c>
      <c r="B23" s="389" t="s">
        <v>3663</v>
      </c>
      <c r="C23" s="389">
        <v>29054</v>
      </c>
      <c r="D23" s="389" t="s">
        <v>3970</v>
      </c>
      <c r="E23" s="390">
        <v>24</v>
      </c>
      <c r="F23" s="390">
        <v>2.7E-2</v>
      </c>
      <c r="G23" s="391">
        <v>456</v>
      </c>
      <c r="H23" s="389" t="s">
        <v>3971</v>
      </c>
      <c r="I23" s="392"/>
      <c r="J23" s="392"/>
      <c r="K23" s="390">
        <v>0.51300000000000001</v>
      </c>
      <c r="L23" s="393"/>
      <c r="M23" s="395"/>
      <c r="N23" s="397"/>
      <c r="O23" s="388">
        <v>31</v>
      </c>
      <c r="P23" s="398"/>
      <c r="Q23" s="396"/>
      <c r="R23" s="390">
        <v>172</v>
      </c>
      <c r="S23" s="398"/>
      <c r="T23" s="398"/>
      <c r="U23" s="398"/>
      <c r="V23" s="398"/>
      <c r="W23" s="398"/>
    </row>
    <row r="24" spans="1:23" ht="10.199999999999999" x14ac:dyDescent="0.2">
      <c r="A24" s="388">
        <v>77</v>
      </c>
      <c r="B24" s="389" t="s">
        <v>2805</v>
      </c>
      <c r="C24" s="389">
        <v>55981</v>
      </c>
      <c r="D24" s="389" t="s">
        <v>3972</v>
      </c>
      <c r="E24" s="390">
        <v>12</v>
      </c>
      <c r="F24" s="390">
        <v>3.6999999999999998E-2</v>
      </c>
      <c r="G24" s="396"/>
      <c r="H24" s="389" t="s">
        <v>3973</v>
      </c>
      <c r="I24" s="392"/>
      <c r="J24" s="392"/>
      <c r="K24" s="397"/>
      <c r="L24" s="393"/>
      <c r="M24" s="395"/>
      <c r="N24" s="397"/>
      <c r="O24" s="395"/>
      <c r="P24" s="398"/>
      <c r="Q24" s="396"/>
      <c r="R24" s="390">
        <v>4</v>
      </c>
      <c r="S24" s="398"/>
      <c r="T24" s="398"/>
      <c r="U24" s="398"/>
      <c r="V24" s="398"/>
      <c r="W24" s="398"/>
    </row>
    <row r="25" spans="1:23" ht="10.199999999999999" x14ac:dyDescent="0.2">
      <c r="A25" s="388">
        <v>78</v>
      </c>
      <c r="B25" s="389" t="s">
        <v>2808</v>
      </c>
      <c r="C25" s="389">
        <v>58890</v>
      </c>
      <c r="D25" s="389" t="s">
        <v>3974</v>
      </c>
      <c r="E25" s="390">
        <v>6</v>
      </c>
      <c r="F25" s="390">
        <v>2.5999999999999999E-2</v>
      </c>
      <c r="G25" s="396"/>
      <c r="H25" s="389" t="s">
        <v>3975</v>
      </c>
      <c r="I25" s="392"/>
      <c r="J25" s="392"/>
      <c r="K25" s="397"/>
      <c r="L25" s="393"/>
      <c r="M25" s="395"/>
      <c r="N25" s="397"/>
      <c r="O25" s="395"/>
      <c r="P25" s="398"/>
      <c r="Q25" s="396"/>
      <c r="R25" s="390">
        <v>15</v>
      </c>
      <c r="S25" s="398"/>
      <c r="T25" s="398"/>
      <c r="U25" s="398"/>
      <c r="V25" s="398"/>
      <c r="W25" s="398"/>
    </row>
    <row r="26" spans="1:23" ht="10.199999999999999" x14ac:dyDescent="0.2">
      <c r="A26" s="388">
        <v>79</v>
      </c>
      <c r="B26" s="389" t="s">
        <v>2810</v>
      </c>
      <c r="C26" s="389">
        <v>58802</v>
      </c>
      <c r="D26" s="389" t="s">
        <v>3976</v>
      </c>
      <c r="E26" s="390">
        <v>6</v>
      </c>
      <c r="F26" s="390">
        <v>2.7E-2</v>
      </c>
      <c r="G26" s="396"/>
      <c r="H26" s="389" t="s">
        <v>3977</v>
      </c>
      <c r="I26" s="392"/>
      <c r="J26" s="392"/>
      <c r="K26" s="397"/>
      <c r="L26" s="393"/>
      <c r="M26" s="395"/>
      <c r="N26" s="397"/>
      <c r="O26" s="395"/>
      <c r="P26" s="398"/>
      <c r="Q26" s="396"/>
      <c r="R26" s="390">
        <v>36</v>
      </c>
      <c r="S26" s="398"/>
      <c r="T26" s="398"/>
      <c r="U26" s="398"/>
      <c r="V26" s="398"/>
      <c r="W26" s="398"/>
    </row>
    <row r="27" spans="1:23" ht="10.199999999999999" x14ac:dyDescent="0.2">
      <c r="A27" s="388">
        <v>80</v>
      </c>
      <c r="B27" s="389" t="s">
        <v>3978</v>
      </c>
      <c r="C27" s="389">
        <v>55602</v>
      </c>
      <c r="D27" s="389" t="s">
        <v>3979</v>
      </c>
      <c r="E27" s="390">
        <v>12</v>
      </c>
      <c r="F27" s="390">
        <v>8.0000000000000002E-3</v>
      </c>
      <c r="G27" s="396"/>
      <c r="H27" s="389" t="s">
        <v>3980</v>
      </c>
      <c r="I27" s="392"/>
      <c r="J27" s="392"/>
      <c r="K27" s="397"/>
      <c r="L27" s="393"/>
      <c r="M27" s="395"/>
      <c r="N27" s="397"/>
      <c r="O27" s="395"/>
      <c r="P27" s="398"/>
      <c r="Q27" s="396"/>
      <c r="R27" s="397"/>
      <c r="S27" s="398"/>
      <c r="T27" s="398"/>
      <c r="U27" s="398"/>
      <c r="V27" s="398"/>
      <c r="W27" s="398"/>
    </row>
    <row r="28" spans="1:23" ht="10.199999999999999" x14ac:dyDescent="0.2">
      <c r="A28" s="388">
        <v>81</v>
      </c>
      <c r="B28" s="389" t="s">
        <v>2812</v>
      </c>
      <c r="C28" s="389">
        <v>59895</v>
      </c>
      <c r="D28" s="389" t="s">
        <v>3981</v>
      </c>
      <c r="E28" s="390">
        <v>12</v>
      </c>
      <c r="F28" s="390">
        <v>0.03</v>
      </c>
      <c r="G28" s="396"/>
      <c r="H28" s="389" t="s">
        <v>3982</v>
      </c>
      <c r="I28" s="392"/>
      <c r="J28" s="392"/>
      <c r="K28" s="397"/>
      <c r="L28" s="393"/>
      <c r="M28" s="395"/>
      <c r="N28" s="397"/>
      <c r="O28" s="395"/>
      <c r="P28" s="398"/>
      <c r="Q28" s="396"/>
      <c r="R28" s="390">
        <v>8</v>
      </c>
      <c r="S28" s="398"/>
      <c r="T28" s="398"/>
      <c r="U28" s="398"/>
      <c r="V28" s="398"/>
      <c r="W28" s="398"/>
    </row>
    <row r="29" spans="1:23" ht="10.199999999999999" x14ac:dyDescent="0.2">
      <c r="A29" s="388">
        <v>82</v>
      </c>
      <c r="B29" s="389" t="s">
        <v>2814</v>
      </c>
      <c r="C29" s="389">
        <v>57520</v>
      </c>
      <c r="D29" s="389" t="s">
        <v>3983</v>
      </c>
      <c r="E29" s="390">
        <v>6</v>
      </c>
      <c r="F29" s="390">
        <v>1.7999999999999999E-2</v>
      </c>
      <c r="G29" s="396"/>
      <c r="H29" s="389" t="s">
        <v>3984</v>
      </c>
      <c r="I29" s="392"/>
      <c r="J29" s="392"/>
      <c r="K29" s="397"/>
      <c r="L29" s="393"/>
      <c r="M29" s="395"/>
      <c r="N29" s="397"/>
      <c r="O29" s="395"/>
      <c r="P29" s="398"/>
      <c r="Q29" s="396"/>
      <c r="R29" s="390">
        <v>3</v>
      </c>
      <c r="S29" s="398"/>
      <c r="T29" s="398"/>
      <c r="U29" s="398"/>
      <c r="V29" s="398"/>
      <c r="W29" s="398"/>
    </row>
    <row r="30" spans="1:23" ht="10.199999999999999" x14ac:dyDescent="0.2">
      <c r="A30" s="388">
        <v>83</v>
      </c>
      <c r="B30" s="389" t="s">
        <v>3693</v>
      </c>
      <c r="C30" s="389">
        <v>56822</v>
      </c>
      <c r="D30" s="389" t="s">
        <v>3985</v>
      </c>
      <c r="E30" s="390">
        <v>6</v>
      </c>
      <c r="F30" s="390">
        <v>3.7999999999999999E-2</v>
      </c>
      <c r="G30" s="391">
        <v>78</v>
      </c>
      <c r="H30" s="389" t="s">
        <v>3986</v>
      </c>
      <c r="I30" s="392"/>
      <c r="J30" s="392"/>
      <c r="K30" s="390">
        <v>0.49399999999999999</v>
      </c>
      <c r="L30" s="393"/>
      <c r="M30" s="395"/>
      <c r="N30" s="397"/>
      <c r="O30" s="388">
        <v>5</v>
      </c>
      <c r="P30" s="398"/>
      <c r="Q30" s="396"/>
      <c r="R30" s="390">
        <v>8</v>
      </c>
      <c r="S30" s="398"/>
      <c r="T30" s="398"/>
      <c r="U30" s="398"/>
      <c r="V30" s="398"/>
      <c r="W30" s="398"/>
    </row>
    <row r="31" spans="1:23" ht="10.199999999999999" x14ac:dyDescent="0.2">
      <c r="A31" s="388">
        <v>84</v>
      </c>
      <c r="B31" s="389" t="s">
        <v>2577</v>
      </c>
      <c r="C31" s="389">
        <v>59661</v>
      </c>
      <c r="D31" s="389" t="s">
        <v>3987</v>
      </c>
      <c r="E31" s="390">
        <v>24</v>
      </c>
      <c r="F31" s="390">
        <v>1.6E-2</v>
      </c>
      <c r="G31" s="391">
        <v>96</v>
      </c>
      <c r="H31" s="389" t="s">
        <v>3988</v>
      </c>
      <c r="I31" s="392"/>
      <c r="J31" s="392"/>
      <c r="K31" s="390">
        <v>6.4000000000000001E-2</v>
      </c>
      <c r="L31" s="393"/>
      <c r="M31" s="395"/>
      <c r="N31" s="397"/>
      <c r="O31" s="388">
        <v>15</v>
      </c>
      <c r="P31" s="398"/>
      <c r="Q31" s="396"/>
      <c r="R31" s="390">
        <v>143</v>
      </c>
      <c r="S31" s="398"/>
      <c r="T31" s="398"/>
      <c r="U31" s="398"/>
      <c r="V31" s="398"/>
      <c r="W31" s="398"/>
    </row>
    <row r="32" spans="1:23" ht="10.199999999999999" x14ac:dyDescent="0.2">
      <c r="A32" s="388">
        <v>85</v>
      </c>
      <c r="B32" s="389" t="s">
        <v>2780</v>
      </c>
      <c r="C32" s="389">
        <v>58671</v>
      </c>
      <c r="D32" s="389" t="s">
        <v>3989</v>
      </c>
      <c r="E32" s="390">
        <v>24</v>
      </c>
      <c r="F32" s="390">
        <v>2.4E-2</v>
      </c>
      <c r="G32" s="396"/>
      <c r="H32" s="389" t="s">
        <v>3990</v>
      </c>
      <c r="I32" s="392"/>
      <c r="J32" s="392"/>
      <c r="K32" s="397"/>
      <c r="L32" s="393"/>
      <c r="M32" s="395"/>
      <c r="N32" s="397"/>
      <c r="O32" s="388">
        <v>1</v>
      </c>
      <c r="P32" s="398"/>
      <c r="Q32" s="396"/>
      <c r="R32" s="390">
        <v>12</v>
      </c>
      <c r="S32" s="398"/>
      <c r="T32" s="398"/>
      <c r="U32" s="398"/>
      <c r="V32" s="398"/>
      <c r="W32" s="398"/>
    </row>
    <row r="33" spans="1:23" ht="10.199999999999999" x14ac:dyDescent="0.2">
      <c r="A33" s="388">
        <v>86</v>
      </c>
      <c r="B33" s="389" t="s">
        <v>2783</v>
      </c>
      <c r="C33" s="389">
        <v>69611</v>
      </c>
      <c r="D33" s="389" t="s">
        <v>3991</v>
      </c>
      <c r="E33" s="390">
        <v>6</v>
      </c>
      <c r="F33" s="390">
        <v>2.7E-2</v>
      </c>
      <c r="G33" s="396"/>
      <c r="H33" s="389" t="s">
        <v>3992</v>
      </c>
      <c r="I33" s="392"/>
      <c r="J33" s="392"/>
      <c r="K33" s="397"/>
      <c r="L33" s="393"/>
      <c r="M33" s="395"/>
      <c r="N33" s="397"/>
      <c r="O33" s="388">
        <v>80</v>
      </c>
      <c r="P33" s="398"/>
      <c r="Q33" s="396"/>
      <c r="R33" s="390">
        <v>220</v>
      </c>
      <c r="S33" s="398"/>
      <c r="T33" s="398"/>
      <c r="U33" s="398"/>
      <c r="V33" s="398"/>
      <c r="W33" s="398"/>
    </row>
    <row r="34" spans="1:23" ht="10.199999999999999" x14ac:dyDescent="0.2">
      <c r="A34" s="388">
        <v>87</v>
      </c>
      <c r="B34" s="389" t="s">
        <v>2581</v>
      </c>
      <c r="C34" s="389">
        <v>68610</v>
      </c>
      <c r="D34" s="389" t="s">
        <v>3993</v>
      </c>
      <c r="E34" s="390">
        <v>6</v>
      </c>
      <c r="F34" s="390">
        <v>3.7999999999999999E-2</v>
      </c>
      <c r="G34" s="391">
        <v>18</v>
      </c>
      <c r="H34" s="389" t="s">
        <v>3994</v>
      </c>
      <c r="I34" s="392"/>
      <c r="J34" s="392"/>
      <c r="K34" s="390">
        <v>0.114</v>
      </c>
      <c r="L34" s="393"/>
      <c r="M34" s="395"/>
      <c r="N34" s="397"/>
      <c r="O34" s="395"/>
      <c r="P34" s="398"/>
      <c r="Q34" s="396"/>
      <c r="R34" s="390">
        <v>54</v>
      </c>
      <c r="S34" s="398"/>
      <c r="T34" s="398"/>
      <c r="U34" s="398"/>
      <c r="V34" s="398"/>
      <c r="W34" s="398"/>
    </row>
    <row r="35" spans="1:23" ht="10.199999999999999" x14ac:dyDescent="0.2">
      <c r="A35" s="388">
        <v>88</v>
      </c>
      <c r="B35" s="389" t="s">
        <v>3734</v>
      </c>
      <c r="C35" s="389">
        <v>68614</v>
      </c>
      <c r="D35" s="389" t="s">
        <v>3995</v>
      </c>
      <c r="E35" s="390">
        <v>4</v>
      </c>
      <c r="F35" s="390">
        <v>2.9000000000000001E-2</v>
      </c>
      <c r="G35" s="391">
        <v>36</v>
      </c>
      <c r="H35" s="389" t="s">
        <v>3996</v>
      </c>
      <c r="I35" s="392"/>
      <c r="J35" s="392"/>
      <c r="K35" s="390">
        <v>0.26100000000000001</v>
      </c>
      <c r="L35" s="393"/>
      <c r="M35" s="395"/>
      <c r="N35" s="397"/>
      <c r="O35" s="388">
        <v>10</v>
      </c>
      <c r="P35" s="398"/>
      <c r="Q35" s="396"/>
      <c r="R35" s="390">
        <v>11</v>
      </c>
      <c r="S35" s="398"/>
      <c r="T35" s="398"/>
      <c r="U35" s="398"/>
      <c r="V35" s="398"/>
      <c r="W35" s="398"/>
    </row>
    <row r="36" spans="1:23" ht="10.199999999999999" x14ac:dyDescent="0.2">
      <c r="A36" s="388">
        <v>89</v>
      </c>
      <c r="B36" s="389" t="s">
        <v>2766</v>
      </c>
      <c r="C36" s="389">
        <v>68612</v>
      </c>
      <c r="D36" s="389" t="s">
        <v>3997</v>
      </c>
      <c r="E36" s="390">
        <v>12</v>
      </c>
      <c r="F36" s="390">
        <v>4.4999999999999998E-2</v>
      </c>
      <c r="G36" s="396"/>
      <c r="H36" s="389" t="s">
        <v>3998</v>
      </c>
      <c r="I36" s="392"/>
      <c r="J36" s="392"/>
      <c r="K36" s="397"/>
      <c r="L36" s="393"/>
      <c r="M36" s="395"/>
      <c r="N36" s="397"/>
      <c r="O36" s="388">
        <v>767</v>
      </c>
      <c r="P36" s="398"/>
      <c r="Q36" s="396"/>
      <c r="R36" s="390" t="s">
        <v>3999</v>
      </c>
      <c r="S36" s="398"/>
      <c r="T36" s="398"/>
      <c r="U36" s="398"/>
      <c r="V36" s="398"/>
      <c r="W36" s="398"/>
    </row>
    <row r="37" spans="1:23" ht="10.199999999999999" x14ac:dyDescent="0.2">
      <c r="A37" s="388">
        <v>90</v>
      </c>
      <c r="B37" s="389" t="s">
        <v>2575</v>
      </c>
      <c r="C37" s="389">
        <v>68615</v>
      </c>
      <c r="D37" s="389" t="s">
        <v>4000</v>
      </c>
      <c r="E37" s="390">
        <v>3</v>
      </c>
      <c r="F37" s="390">
        <v>0.04</v>
      </c>
      <c r="G37" s="391">
        <v>15</v>
      </c>
      <c r="H37" s="389" t="s">
        <v>4001</v>
      </c>
      <c r="I37" s="392"/>
      <c r="J37" s="392"/>
      <c r="K37" s="390">
        <v>0.2</v>
      </c>
      <c r="L37" s="393"/>
      <c r="M37" s="395"/>
      <c r="N37" s="397"/>
      <c r="O37" s="388">
        <v>4</v>
      </c>
      <c r="P37" s="398"/>
      <c r="Q37" s="396"/>
      <c r="R37" s="390">
        <v>27</v>
      </c>
      <c r="S37" s="398"/>
      <c r="T37" s="398"/>
      <c r="U37" s="398"/>
      <c r="V37" s="398"/>
      <c r="W37" s="398"/>
    </row>
    <row r="38" spans="1:23" ht="10.199999999999999" x14ac:dyDescent="0.2">
      <c r="A38" s="388">
        <v>91</v>
      </c>
      <c r="B38" s="389" t="s">
        <v>4002</v>
      </c>
      <c r="C38" s="389">
        <v>29080</v>
      </c>
      <c r="D38" s="389" t="s">
        <v>4003</v>
      </c>
      <c r="E38" s="390">
        <v>12</v>
      </c>
      <c r="F38" s="390">
        <v>6.2E-2</v>
      </c>
      <c r="G38" s="391">
        <v>696</v>
      </c>
      <c r="H38" s="389" t="s">
        <v>4004</v>
      </c>
      <c r="I38" s="392"/>
      <c r="J38" s="392"/>
      <c r="K38" s="390">
        <v>3.5960000000000001</v>
      </c>
      <c r="L38" s="393"/>
      <c r="M38" s="395"/>
      <c r="N38" s="397"/>
      <c r="O38" s="388">
        <v>4</v>
      </c>
      <c r="P38" s="394"/>
      <c r="Q38" s="391">
        <v>120</v>
      </c>
      <c r="R38" s="390">
        <v>119</v>
      </c>
      <c r="S38" s="394"/>
      <c r="T38" s="394"/>
      <c r="U38" s="394"/>
      <c r="V38" s="394"/>
      <c r="W38" s="394"/>
    </row>
    <row r="39" spans="1:23" ht="10.199999999999999" x14ac:dyDescent="0.2">
      <c r="A39" s="388">
        <v>92</v>
      </c>
      <c r="B39" s="389" t="s">
        <v>2785</v>
      </c>
      <c r="C39" s="389">
        <v>28075</v>
      </c>
      <c r="D39" s="389" t="s">
        <v>4005</v>
      </c>
      <c r="E39" s="390">
        <v>3</v>
      </c>
      <c r="F39" s="390">
        <v>0.16500000000000001</v>
      </c>
      <c r="G39" s="396"/>
      <c r="H39" s="389" t="s">
        <v>4006</v>
      </c>
      <c r="I39" s="392"/>
      <c r="J39" s="392"/>
      <c r="K39" s="397"/>
      <c r="L39" s="393"/>
      <c r="M39" s="395"/>
      <c r="N39" s="397"/>
      <c r="O39" s="395"/>
      <c r="P39" s="398"/>
      <c r="Q39" s="396"/>
      <c r="R39" s="390">
        <v>39</v>
      </c>
      <c r="S39" s="398"/>
      <c r="T39" s="398"/>
      <c r="U39" s="398"/>
      <c r="V39" s="398"/>
      <c r="W39" s="398"/>
    </row>
    <row r="40" spans="1:23" ht="10.199999999999999" x14ac:dyDescent="0.2">
      <c r="A40" s="388">
        <v>93</v>
      </c>
      <c r="B40" s="389" t="s">
        <v>2787</v>
      </c>
      <c r="C40" s="389">
        <v>28077</v>
      </c>
      <c r="D40" s="389" t="s">
        <v>4007</v>
      </c>
      <c r="E40" s="390">
        <v>2</v>
      </c>
      <c r="F40" s="390">
        <v>0.158</v>
      </c>
      <c r="G40" s="396"/>
      <c r="H40" s="389" t="s">
        <v>4008</v>
      </c>
      <c r="I40" s="392"/>
      <c r="J40" s="392"/>
      <c r="K40" s="397"/>
      <c r="L40" s="393"/>
      <c r="M40" s="395"/>
      <c r="N40" s="397"/>
      <c r="O40" s="395"/>
      <c r="P40" s="398"/>
      <c r="Q40" s="396"/>
      <c r="R40" s="390">
        <v>27</v>
      </c>
      <c r="S40" s="398"/>
      <c r="T40" s="398"/>
      <c r="U40" s="398"/>
      <c r="V40" s="398"/>
      <c r="W40" s="398"/>
    </row>
    <row r="41" spans="1:23" ht="10.199999999999999" x14ac:dyDescent="0.2">
      <c r="A41" s="388">
        <v>94</v>
      </c>
      <c r="B41" s="389" t="s">
        <v>4009</v>
      </c>
      <c r="C41" s="389">
        <v>28016</v>
      </c>
      <c r="D41" s="389" t="s">
        <v>4010</v>
      </c>
      <c r="E41" s="390">
        <v>1</v>
      </c>
      <c r="F41" s="390">
        <v>7.0999999999999994E-2</v>
      </c>
      <c r="G41" s="391">
        <v>70</v>
      </c>
      <c r="H41" s="389" t="s">
        <v>4011</v>
      </c>
      <c r="I41" s="392"/>
      <c r="J41" s="392"/>
      <c r="K41" s="390">
        <v>4.97</v>
      </c>
      <c r="L41" s="393"/>
      <c r="M41" s="395"/>
      <c r="N41" s="390">
        <v>26.36</v>
      </c>
      <c r="O41" s="395"/>
      <c r="P41" s="394"/>
      <c r="Q41" s="391">
        <v>5</v>
      </c>
      <c r="R41" s="390">
        <v>5</v>
      </c>
      <c r="S41" s="394"/>
      <c r="T41" s="394"/>
      <c r="U41" s="394"/>
      <c r="V41" s="394"/>
      <c r="W41" s="394"/>
    </row>
    <row r="42" spans="1:23" ht="10.199999999999999" x14ac:dyDescent="0.2">
      <c r="A42" s="388">
        <v>95</v>
      </c>
      <c r="B42" s="389" t="s">
        <v>4012</v>
      </c>
      <c r="C42" s="389">
        <v>28017</v>
      </c>
      <c r="D42" s="389" t="s">
        <v>4013</v>
      </c>
      <c r="E42" s="390">
        <v>1</v>
      </c>
      <c r="F42" s="390">
        <v>0.113</v>
      </c>
      <c r="G42" s="391">
        <v>80</v>
      </c>
      <c r="H42" s="389" t="s">
        <v>117</v>
      </c>
      <c r="I42" s="392"/>
      <c r="J42" s="392"/>
      <c r="K42" s="390">
        <v>9.0399999999999991</v>
      </c>
      <c r="L42" s="393"/>
      <c r="M42" s="395"/>
      <c r="N42" s="397"/>
      <c r="O42" s="395"/>
      <c r="P42" s="398"/>
      <c r="Q42" s="396"/>
      <c r="R42" s="397"/>
      <c r="S42" s="398"/>
      <c r="T42" s="398"/>
      <c r="U42" s="398"/>
      <c r="V42" s="398"/>
      <c r="W42" s="398"/>
    </row>
    <row r="43" spans="1:23" ht="10.199999999999999" x14ac:dyDescent="0.2">
      <c r="A43" s="388">
        <v>96</v>
      </c>
      <c r="B43" s="389" t="s">
        <v>3495</v>
      </c>
      <c r="C43" s="389">
        <v>28271</v>
      </c>
      <c r="D43" s="389" t="s">
        <v>4014</v>
      </c>
      <c r="E43" s="390">
        <v>1</v>
      </c>
      <c r="F43" s="390">
        <v>6.0999999999999999E-2</v>
      </c>
      <c r="G43" s="391">
        <v>100</v>
      </c>
      <c r="H43" s="389" t="s">
        <v>4015</v>
      </c>
      <c r="I43" s="392"/>
      <c r="J43" s="392"/>
      <c r="K43" s="390">
        <v>6.1</v>
      </c>
      <c r="L43" s="393"/>
      <c r="M43" s="395"/>
      <c r="N43" s="397"/>
      <c r="O43" s="388">
        <v>6</v>
      </c>
      <c r="P43" s="398"/>
      <c r="Q43" s="396"/>
      <c r="R43" s="390">
        <v>130</v>
      </c>
      <c r="S43" s="398"/>
      <c r="T43" s="398"/>
      <c r="U43" s="398"/>
      <c r="V43" s="398"/>
      <c r="W43" s="398"/>
    </row>
    <row r="44" spans="1:23" ht="10.199999999999999" x14ac:dyDescent="0.2">
      <c r="A44" s="388">
        <v>97</v>
      </c>
      <c r="B44" s="389" t="s">
        <v>4016</v>
      </c>
      <c r="C44" s="389">
        <v>28270</v>
      </c>
      <c r="D44" s="389" t="s">
        <v>4014</v>
      </c>
      <c r="E44" s="390">
        <v>1</v>
      </c>
      <c r="F44" s="390">
        <v>5.1999999999999998E-2</v>
      </c>
      <c r="G44" s="391">
        <v>130</v>
      </c>
      <c r="H44" s="389" t="s">
        <v>4017</v>
      </c>
      <c r="I44" s="392"/>
      <c r="J44" s="392"/>
      <c r="K44" s="390">
        <v>6.76</v>
      </c>
      <c r="L44" s="393"/>
      <c r="M44" s="388">
        <v>52.97</v>
      </c>
      <c r="N44" s="397"/>
      <c r="O44" s="388">
        <v>15</v>
      </c>
      <c r="P44" s="398"/>
      <c r="Q44" s="396"/>
      <c r="R44" s="390">
        <v>197</v>
      </c>
      <c r="S44" s="398"/>
      <c r="T44" s="398"/>
      <c r="U44" s="398"/>
      <c r="V44" s="398"/>
      <c r="W44" s="398"/>
    </row>
    <row r="45" spans="1:23" ht="10.199999999999999" x14ac:dyDescent="0.2">
      <c r="A45" s="388">
        <v>98</v>
      </c>
      <c r="B45" s="389" t="s">
        <v>2561</v>
      </c>
      <c r="C45" s="389">
        <v>28020</v>
      </c>
      <c r="D45" s="389" t="s">
        <v>4018</v>
      </c>
      <c r="E45" s="390">
        <v>6</v>
      </c>
      <c r="F45" s="390">
        <v>0.03</v>
      </c>
      <c r="G45" s="391">
        <v>132</v>
      </c>
      <c r="H45" s="389" t="s">
        <v>4019</v>
      </c>
      <c r="I45" s="392"/>
      <c r="J45" s="392"/>
      <c r="K45" s="390">
        <v>0.66</v>
      </c>
      <c r="L45" s="393"/>
      <c r="M45" s="395"/>
      <c r="N45" s="397"/>
      <c r="O45" s="388">
        <v>8</v>
      </c>
      <c r="P45" s="398"/>
      <c r="Q45" s="396"/>
      <c r="R45" s="390">
        <v>291</v>
      </c>
      <c r="S45" s="398"/>
      <c r="T45" s="398"/>
      <c r="U45" s="398"/>
      <c r="V45" s="398"/>
      <c r="W45" s="398"/>
    </row>
    <row r="46" spans="1:23" ht="10.199999999999999" x14ac:dyDescent="0.2">
      <c r="A46" s="388">
        <v>99</v>
      </c>
      <c r="B46" s="389" t="s">
        <v>2770</v>
      </c>
      <c r="C46" s="389">
        <v>57173</v>
      </c>
      <c r="D46" s="389" t="s">
        <v>4020</v>
      </c>
      <c r="E46" s="390">
        <v>3</v>
      </c>
      <c r="F46" s="390">
        <v>5.2999999999999999E-2</v>
      </c>
      <c r="G46" s="396"/>
      <c r="H46" s="389" t="s">
        <v>4021</v>
      </c>
      <c r="I46" s="392"/>
      <c r="J46" s="392"/>
      <c r="K46" s="397"/>
      <c r="L46" s="393"/>
      <c r="M46" s="395"/>
      <c r="N46" s="397"/>
      <c r="O46" s="388">
        <v>8</v>
      </c>
      <c r="P46" s="398"/>
      <c r="Q46" s="396"/>
      <c r="R46" s="390">
        <v>137</v>
      </c>
      <c r="S46" s="398"/>
      <c r="T46" s="398"/>
      <c r="U46" s="398"/>
      <c r="V46" s="398"/>
      <c r="W46" s="398"/>
    </row>
    <row r="47" spans="1:23" ht="10.199999999999999" x14ac:dyDescent="0.2">
      <c r="A47" s="388">
        <v>100</v>
      </c>
      <c r="B47" s="389" t="s">
        <v>3508</v>
      </c>
      <c r="C47" s="389">
        <v>28021</v>
      </c>
      <c r="D47" s="389" t="s">
        <v>4022</v>
      </c>
      <c r="E47" s="390">
        <v>6</v>
      </c>
      <c r="F47" s="390">
        <v>4.2000000000000003E-2</v>
      </c>
      <c r="G47" s="391">
        <v>498</v>
      </c>
      <c r="H47" s="389" t="s">
        <v>4023</v>
      </c>
      <c r="I47" s="392"/>
      <c r="J47" s="392"/>
      <c r="K47" s="390">
        <v>3.4860000000000002</v>
      </c>
      <c r="L47" s="393"/>
      <c r="M47" s="395"/>
      <c r="N47" s="390">
        <v>45.36</v>
      </c>
      <c r="O47" s="395"/>
      <c r="P47" s="394"/>
      <c r="Q47" s="391">
        <v>60</v>
      </c>
      <c r="R47" s="390">
        <v>60</v>
      </c>
      <c r="S47" s="394"/>
      <c r="T47" s="394"/>
      <c r="U47" s="394"/>
      <c r="V47" s="394"/>
      <c r="W47" s="394"/>
    </row>
    <row r="48" spans="1:23" ht="10.199999999999999" x14ac:dyDescent="0.2">
      <c r="A48" s="388">
        <v>101</v>
      </c>
      <c r="B48" s="389" t="s">
        <v>2768</v>
      </c>
      <c r="C48" s="389">
        <v>28022</v>
      </c>
      <c r="D48" s="389" t="s">
        <v>4024</v>
      </c>
      <c r="E48" s="390">
        <v>6</v>
      </c>
      <c r="F48" s="390">
        <v>5.2999999999999999E-2</v>
      </c>
      <c r="G48" s="396"/>
      <c r="H48" s="389" t="s">
        <v>4025</v>
      </c>
      <c r="I48" s="392"/>
      <c r="J48" s="392"/>
      <c r="K48" s="397"/>
      <c r="L48" s="393"/>
      <c r="M48" s="395"/>
      <c r="N48" s="397"/>
      <c r="O48" s="395"/>
      <c r="P48" s="398"/>
      <c r="Q48" s="396"/>
      <c r="R48" s="390">
        <v>145</v>
      </c>
      <c r="S48" s="398"/>
      <c r="T48" s="398"/>
      <c r="U48" s="398"/>
      <c r="V48" s="398"/>
      <c r="W48" s="398"/>
    </row>
    <row r="49" spans="1:23" ht="10.199999999999999" x14ac:dyDescent="0.2">
      <c r="A49" s="388">
        <v>102</v>
      </c>
      <c r="B49" s="389" t="s">
        <v>3740</v>
      </c>
      <c r="C49" s="389">
        <v>28023</v>
      </c>
      <c r="D49" s="389" t="s">
        <v>4026</v>
      </c>
      <c r="E49" s="390">
        <v>4</v>
      </c>
      <c r="F49" s="390">
        <v>5.0999999999999997E-2</v>
      </c>
      <c r="G49" s="391">
        <v>28</v>
      </c>
      <c r="H49" s="389" t="s">
        <v>4027</v>
      </c>
      <c r="I49" s="392"/>
      <c r="J49" s="392"/>
      <c r="K49" s="390">
        <v>0.35699999999999998</v>
      </c>
      <c r="L49" s="393"/>
      <c r="M49" s="395"/>
      <c r="N49" s="397"/>
      <c r="O49" s="388">
        <v>3</v>
      </c>
      <c r="P49" s="398"/>
      <c r="Q49" s="396"/>
      <c r="R49" s="390">
        <v>6</v>
      </c>
      <c r="S49" s="398"/>
      <c r="T49" s="398"/>
      <c r="U49" s="398"/>
      <c r="V49" s="398"/>
      <c r="W49" s="398"/>
    </row>
    <row r="50" spans="1:23" ht="10.199999999999999" x14ac:dyDescent="0.2">
      <c r="A50" s="388">
        <v>103</v>
      </c>
      <c r="B50" s="389" t="s">
        <v>4028</v>
      </c>
      <c r="C50" s="389">
        <v>28011</v>
      </c>
      <c r="D50" s="389" t="s">
        <v>4029</v>
      </c>
      <c r="E50" s="390">
        <v>1</v>
      </c>
      <c r="F50" s="390">
        <v>2.8000000000000001E-2</v>
      </c>
      <c r="G50" s="391">
        <v>260</v>
      </c>
      <c r="H50" s="389" t="s">
        <v>96</v>
      </c>
      <c r="I50" s="392"/>
      <c r="J50" s="392"/>
      <c r="K50" s="390">
        <v>7.28</v>
      </c>
      <c r="L50" s="393"/>
      <c r="M50" s="395"/>
      <c r="N50" s="390">
        <v>10.27</v>
      </c>
      <c r="O50" s="395"/>
      <c r="P50" s="394"/>
      <c r="Q50" s="391">
        <v>10</v>
      </c>
      <c r="R50" s="390">
        <v>10</v>
      </c>
      <c r="S50" s="394"/>
      <c r="T50" s="394"/>
      <c r="U50" s="394"/>
      <c r="V50" s="394"/>
      <c r="W50" s="394"/>
    </row>
    <row r="51" spans="1:23" ht="10.199999999999999" x14ac:dyDescent="0.2">
      <c r="A51" s="388">
        <v>104</v>
      </c>
      <c r="B51" s="389" t="s">
        <v>4030</v>
      </c>
      <c r="C51" s="389">
        <v>28014</v>
      </c>
      <c r="D51" s="389" t="s">
        <v>4031</v>
      </c>
      <c r="E51" s="390">
        <v>1</v>
      </c>
      <c r="F51" s="390">
        <v>8.4000000000000005E-2</v>
      </c>
      <c r="G51" s="391">
        <v>50</v>
      </c>
      <c r="H51" s="389" t="s">
        <v>4032</v>
      </c>
      <c r="I51" s="392"/>
      <c r="J51" s="392"/>
      <c r="K51" s="390">
        <v>4.2</v>
      </c>
      <c r="L51" s="393"/>
      <c r="M51" s="395"/>
      <c r="N51" s="390">
        <v>30.57</v>
      </c>
      <c r="O51" s="395"/>
      <c r="P51" s="394"/>
      <c r="Q51" s="391">
        <v>5</v>
      </c>
      <c r="R51" s="390">
        <v>5</v>
      </c>
      <c r="S51" s="394"/>
      <c r="T51" s="394"/>
      <c r="U51" s="394"/>
      <c r="V51" s="394"/>
      <c r="W51" s="394"/>
    </row>
    <row r="52" spans="1:23" ht="10.199999999999999" x14ac:dyDescent="0.2">
      <c r="A52" s="388">
        <v>105</v>
      </c>
      <c r="B52" s="389" t="s">
        <v>4033</v>
      </c>
      <c r="C52" s="389">
        <v>28010</v>
      </c>
      <c r="D52" s="389" t="s">
        <v>4034</v>
      </c>
      <c r="E52" s="390">
        <v>1</v>
      </c>
      <c r="F52" s="390">
        <v>1.4E-2</v>
      </c>
      <c r="G52" s="391">
        <v>70</v>
      </c>
      <c r="H52" s="389" t="s">
        <v>4035</v>
      </c>
      <c r="I52" s="392"/>
      <c r="J52" s="392"/>
      <c r="K52" s="390">
        <v>0.98</v>
      </c>
      <c r="L52" s="393"/>
      <c r="M52" s="395"/>
      <c r="N52" s="390">
        <v>6.78</v>
      </c>
      <c r="O52" s="388">
        <v>6</v>
      </c>
      <c r="P52" s="394"/>
      <c r="Q52" s="391">
        <v>5</v>
      </c>
      <c r="R52" s="390">
        <v>8</v>
      </c>
      <c r="S52" s="394"/>
      <c r="T52" s="394"/>
      <c r="U52" s="394"/>
      <c r="V52" s="394"/>
      <c r="W52" s="394"/>
    </row>
    <row r="53" spans="1:23" ht="10.199999999999999" x14ac:dyDescent="0.2">
      <c r="A53" s="388">
        <v>106</v>
      </c>
      <c r="B53" s="389" t="s">
        <v>4036</v>
      </c>
      <c r="C53" s="389">
        <v>28012</v>
      </c>
      <c r="D53" s="389" t="s">
        <v>4037</v>
      </c>
      <c r="E53" s="390">
        <v>1</v>
      </c>
      <c r="F53" s="390">
        <v>3.9E-2</v>
      </c>
      <c r="G53" s="391">
        <v>400</v>
      </c>
      <c r="H53" s="389" t="s">
        <v>98</v>
      </c>
      <c r="I53" s="392"/>
      <c r="J53" s="392"/>
      <c r="K53" s="390">
        <v>15.6</v>
      </c>
      <c r="L53" s="393"/>
      <c r="M53" s="395"/>
      <c r="N53" s="390">
        <v>13.39</v>
      </c>
      <c r="O53" s="395"/>
      <c r="P53" s="394"/>
      <c r="Q53" s="391">
        <v>20</v>
      </c>
      <c r="R53" s="390">
        <v>20</v>
      </c>
      <c r="S53" s="394"/>
      <c r="T53" s="394"/>
      <c r="U53" s="394"/>
      <c r="V53" s="394"/>
      <c r="W53" s="394"/>
    </row>
    <row r="54" spans="1:23" ht="10.199999999999999" x14ac:dyDescent="0.2">
      <c r="A54" s="388">
        <v>107</v>
      </c>
      <c r="B54" s="389" t="s">
        <v>4038</v>
      </c>
      <c r="C54" s="389">
        <v>28013</v>
      </c>
      <c r="D54" s="389" t="s">
        <v>4039</v>
      </c>
      <c r="E54" s="390">
        <v>1</v>
      </c>
      <c r="F54" s="390">
        <v>7.4999999999999997E-2</v>
      </c>
      <c r="G54" s="391">
        <v>120</v>
      </c>
      <c r="H54" s="389" t="s">
        <v>100</v>
      </c>
      <c r="I54" s="392"/>
      <c r="J54" s="392"/>
      <c r="K54" s="390">
        <v>9</v>
      </c>
      <c r="L54" s="393"/>
      <c r="M54" s="395"/>
      <c r="N54" s="390">
        <v>27.9</v>
      </c>
      <c r="O54" s="388">
        <v>1</v>
      </c>
      <c r="P54" s="394"/>
      <c r="Q54" s="391">
        <v>10</v>
      </c>
      <c r="R54" s="390">
        <v>9</v>
      </c>
      <c r="S54" s="394"/>
      <c r="T54" s="394"/>
      <c r="U54" s="394"/>
      <c r="V54" s="394"/>
      <c r="W54" s="394"/>
    </row>
    <row r="55" spans="1:23" ht="10.199999999999999" x14ac:dyDescent="0.2">
      <c r="A55" s="388">
        <v>108</v>
      </c>
      <c r="B55" s="389" t="s">
        <v>4040</v>
      </c>
      <c r="C55" s="389">
        <v>28015</v>
      </c>
      <c r="D55" s="389" t="s">
        <v>4041</v>
      </c>
      <c r="E55" s="390">
        <v>1</v>
      </c>
      <c r="F55" s="390">
        <v>0.113</v>
      </c>
      <c r="G55" s="391">
        <v>15</v>
      </c>
      <c r="H55" s="389" t="s">
        <v>4042</v>
      </c>
      <c r="I55" s="392"/>
      <c r="J55" s="392"/>
      <c r="K55" s="390">
        <v>1.6950000000000001</v>
      </c>
      <c r="L55" s="393"/>
      <c r="M55" s="395"/>
      <c r="N55" s="397"/>
      <c r="O55" s="395"/>
      <c r="P55" s="398"/>
      <c r="Q55" s="396"/>
      <c r="R55" s="397"/>
      <c r="S55" s="398"/>
      <c r="T55" s="398"/>
      <c r="U55" s="398"/>
      <c r="V55" s="398"/>
      <c r="W55" s="398"/>
    </row>
    <row r="56" spans="1:23" ht="10.199999999999999" x14ac:dyDescent="0.2">
      <c r="A56" s="388">
        <v>109</v>
      </c>
      <c r="B56" s="389" t="s">
        <v>3478</v>
      </c>
      <c r="C56" s="389">
        <v>28031</v>
      </c>
      <c r="D56" s="389" t="s">
        <v>4043</v>
      </c>
      <c r="E56" s="390">
        <v>6</v>
      </c>
      <c r="F56" s="390">
        <v>5.7000000000000002E-2</v>
      </c>
      <c r="G56" s="391">
        <v>948</v>
      </c>
      <c r="H56" s="389" t="s">
        <v>4044</v>
      </c>
      <c r="I56" s="392"/>
      <c r="J56" s="392"/>
      <c r="K56" s="390">
        <v>9.0060000000000002</v>
      </c>
      <c r="L56" s="393"/>
      <c r="M56" s="395"/>
      <c r="N56" s="397"/>
      <c r="O56" s="388">
        <v>39</v>
      </c>
      <c r="P56" s="398"/>
      <c r="Q56" s="396"/>
      <c r="R56" s="390">
        <v>523</v>
      </c>
      <c r="S56" s="398"/>
      <c r="T56" s="398"/>
      <c r="U56" s="398"/>
      <c r="V56" s="398"/>
      <c r="W56" s="398"/>
    </row>
    <row r="57" spans="1:23" ht="10.199999999999999" x14ac:dyDescent="0.2">
      <c r="A57" s="388">
        <v>110</v>
      </c>
      <c r="B57" s="389" t="s">
        <v>3732</v>
      </c>
      <c r="C57" s="389">
        <v>28032</v>
      </c>
      <c r="D57" s="389" t="s">
        <v>4045</v>
      </c>
      <c r="E57" s="390">
        <v>4</v>
      </c>
      <c r="F57" s="390">
        <v>5.8999999999999997E-2</v>
      </c>
      <c r="G57" s="391">
        <v>36</v>
      </c>
      <c r="H57" s="389" t="s">
        <v>4046</v>
      </c>
      <c r="I57" s="392"/>
      <c r="J57" s="392"/>
      <c r="K57" s="390">
        <v>0.53100000000000003</v>
      </c>
      <c r="L57" s="393"/>
      <c r="M57" s="395"/>
      <c r="N57" s="397"/>
      <c r="O57" s="388">
        <v>5</v>
      </c>
      <c r="P57" s="398"/>
      <c r="Q57" s="396"/>
      <c r="R57" s="390">
        <v>6</v>
      </c>
      <c r="S57" s="398"/>
      <c r="T57" s="398"/>
      <c r="U57" s="398"/>
      <c r="V57" s="398"/>
      <c r="W57" s="398"/>
    </row>
    <row r="58" spans="1:23" ht="10.199999999999999" x14ac:dyDescent="0.2">
      <c r="A58" s="388">
        <v>111</v>
      </c>
      <c r="B58" s="389" t="s">
        <v>4047</v>
      </c>
      <c r="C58" s="389">
        <v>28041</v>
      </c>
      <c r="D58" s="389" t="s">
        <v>4048</v>
      </c>
      <c r="E58" s="390">
        <v>3</v>
      </c>
      <c r="F58" s="390">
        <v>8.6999999999999994E-2</v>
      </c>
      <c r="G58" s="396"/>
      <c r="H58" s="389" t="s">
        <v>4049</v>
      </c>
      <c r="I58" s="392"/>
      <c r="J58" s="392"/>
      <c r="K58" s="397"/>
      <c r="L58" s="393"/>
      <c r="M58" s="395"/>
      <c r="N58" s="397"/>
      <c r="O58" s="395"/>
      <c r="P58" s="398"/>
      <c r="Q58" s="396"/>
      <c r="R58" s="397"/>
      <c r="S58" s="398"/>
      <c r="T58" s="398"/>
      <c r="U58" s="398"/>
      <c r="V58" s="398"/>
      <c r="W58" s="398"/>
    </row>
    <row r="59" spans="1:23" ht="10.199999999999999" x14ac:dyDescent="0.2">
      <c r="A59" s="388">
        <v>112</v>
      </c>
      <c r="B59" s="389" t="s">
        <v>4050</v>
      </c>
      <c r="C59" s="389">
        <v>28040</v>
      </c>
      <c r="D59" s="389" t="s">
        <v>4051</v>
      </c>
      <c r="E59" s="390">
        <v>4</v>
      </c>
      <c r="F59" s="390">
        <v>9.5000000000000001E-2</v>
      </c>
      <c r="G59" s="396"/>
      <c r="H59" s="389" t="s">
        <v>4052</v>
      </c>
      <c r="I59" s="392"/>
      <c r="J59" s="392"/>
      <c r="K59" s="397"/>
      <c r="L59" s="393"/>
      <c r="M59" s="395"/>
      <c r="N59" s="397"/>
      <c r="O59" s="395"/>
      <c r="P59" s="398"/>
      <c r="Q59" s="396"/>
      <c r="R59" s="397"/>
      <c r="S59" s="398"/>
      <c r="T59" s="398"/>
      <c r="U59" s="398"/>
      <c r="V59" s="398"/>
      <c r="W59" s="398"/>
    </row>
    <row r="60" spans="1:23" ht="10.199999999999999" x14ac:dyDescent="0.2">
      <c r="A60" s="388">
        <v>113</v>
      </c>
      <c r="B60" s="389" t="s">
        <v>2744</v>
      </c>
      <c r="C60" s="389">
        <v>56585</v>
      </c>
      <c r="D60" s="389" t="s">
        <v>4053</v>
      </c>
      <c r="E60" s="390">
        <v>12</v>
      </c>
      <c r="F60" s="390">
        <v>0.03</v>
      </c>
      <c r="G60" s="396"/>
      <c r="H60" s="389" t="s">
        <v>4054</v>
      </c>
      <c r="I60" s="392"/>
      <c r="J60" s="392"/>
      <c r="K60" s="397"/>
      <c r="L60" s="393"/>
      <c r="M60" s="395"/>
      <c r="N60" s="397"/>
      <c r="O60" s="395"/>
      <c r="P60" s="398"/>
      <c r="Q60" s="396"/>
      <c r="R60" s="390">
        <v>12</v>
      </c>
      <c r="S60" s="398"/>
      <c r="T60" s="398"/>
      <c r="U60" s="398"/>
      <c r="V60" s="398"/>
      <c r="W60" s="398"/>
    </row>
    <row r="61" spans="1:23" ht="10.199999999999999" x14ac:dyDescent="0.2">
      <c r="A61" s="388">
        <v>114</v>
      </c>
      <c r="B61" s="389" t="s">
        <v>2746</v>
      </c>
      <c r="C61" s="389">
        <v>58641</v>
      </c>
      <c r="D61" s="389" t="s">
        <v>4055</v>
      </c>
      <c r="E61" s="390">
        <v>36</v>
      </c>
      <c r="F61" s="390">
        <v>2.4E-2</v>
      </c>
      <c r="G61" s="396"/>
      <c r="H61" s="389" t="s">
        <v>4056</v>
      </c>
      <c r="I61" s="392"/>
      <c r="J61" s="392"/>
      <c r="K61" s="397"/>
      <c r="L61" s="393"/>
      <c r="M61" s="395"/>
      <c r="N61" s="397"/>
      <c r="O61" s="388">
        <v>19</v>
      </c>
      <c r="P61" s="398"/>
      <c r="Q61" s="396"/>
      <c r="R61" s="390">
        <v>41</v>
      </c>
      <c r="S61" s="398"/>
      <c r="T61" s="398"/>
      <c r="U61" s="398"/>
      <c r="V61" s="398"/>
      <c r="W61" s="398"/>
    </row>
    <row r="62" spans="1:23" ht="10.199999999999999" x14ac:dyDescent="0.2">
      <c r="A62" s="388">
        <v>115</v>
      </c>
      <c r="B62" s="389" t="s">
        <v>4057</v>
      </c>
      <c r="C62" s="389">
        <v>28132</v>
      </c>
      <c r="D62" s="389" t="s">
        <v>3964</v>
      </c>
      <c r="E62" s="390">
        <v>1</v>
      </c>
      <c r="F62" s="390">
        <v>7.0999999999999994E-2</v>
      </c>
      <c r="G62" s="396"/>
      <c r="H62" s="389" t="s">
        <v>4058</v>
      </c>
      <c r="I62" s="392"/>
      <c r="J62" s="392"/>
      <c r="K62" s="397"/>
      <c r="L62" s="393"/>
      <c r="M62" s="395"/>
      <c r="N62" s="397"/>
      <c r="O62" s="395"/>
      <c r="P62" s="398"/>
      <c r="Q62" s="396"/>
      <c r="R62" s="397"/>
      <c r="S62" s="398"/>
      <c r="T62" s="398"/>
      <c r="U62" s="398"/>
      <c r="V62" s="398"/>
      <c r="W62" s="398"/>
    </row>
    <row r="63" spans="1:23" ht="10.199999999999999" x14ac:dyDescent="0.2">
      <c r="A63" s="388">
        <v>116</v>
      </c>
      <c r="B63" s="389" t="s">
        <v>2748</v>
      </c>
      <c r="C63" s="389">
        <v>29081</v>
      </c>
      <c r="D63" s="389" t="s">
        <v>4059</v>
      </c>
      <c r="E63" s="390">
        <v>6</v>
      </c>
      <c r="F63" s="390">
        <v>0.13100000000000001</v>
      </c>
      <c r="G63" s="396"/>
      <c r="H63" s="389" t="s">
        <v>4060</v>
      </c>
      <c r="I63" s="392"/>
      <c r="J63" s="392"/>
      <c r="K63" s="397"/>
      <c r="L63" s="393"/>
      <c r="M63" s="395"/>
      <c r="N63" s="397"/>
      <c r="O63" s="388">
        <v>20</v>
      </c>
      <c r="P63" s="398"/>
      <c r="Q63" s="396"/>
      <c r="R63" s="390">
        <v>65</v>
      </c>
      <c r="S63" s="398"/>
      <c r="T63" s="398"/>
      <c r="U63" s="398"/>
      <c r="V63" s="398"/>
      <c r="W63" s="398"/>
    </row>
    <row r="64" spans="1:23" ht="10.199999999999999" x14ac:dyDescent="0.2">
      <c r="A64" s="388">
        <v>117</v>
      </c>
      <c r="B64" s="389" t="s">
        <v>3714</v>
      </c>
      <c r="C64" s="389">
        <v>28048</v>
      </c>
      <c r="D64" s="389" t="s">
        <v>4061</v>
      </c>
      <c r="E64" s="390">
        <v>2</v>
      </c>
      <c r="F64" s="390">
        <v>0.02</v>
      </c>
      <c r="G64" s="391">
        <v>20</v>
      </c>
      <c r="H64" s="389" t="s">
        <v>4062</v>
      </c>
      <c r="I64" s="392"/>
      <c r="J64" s="392"/>
      <c r="K64" s="390">
        <v>0.2</v>
      </c>
      <c r="L64" s="393"/>
      <c r="M64" s="395"/>
      <c r="N64" s="390">
        <v>24.38</v>
      </c>
      <c r="O64" s="395"/>
      <c r="P64" s="394"/>
      <c r="Q64" s="391">
        <v>20</v>
      </c>
      <c r="R64" s="390">
        <v>49</v>
      </c>
      <c r="S64" s="394"/>
      <c r="T64" s="394"/>
      <c r="U64" s="394"/>
      <c r="V64" s="394"/>
      <c r="W64" s="394"/>
    </row>
    <row r="65" spans="1:23" ht="10.199999999999999" x14ac:dyDescent="0.2">
      <c r="A65" s="388">
        <v>118</v>
      </c>
      <c r="B65" s="389" t="s">
        <v>3474</v>
      </c>
      <c r="C65" s="389">
        <v>28685</v>
      </c>
      <c r="D65" s="389" t="s">
        <v>4063</v>
      </c>
      <c r="E65" s="390">
        <v>3</v>
      </c>
      <c r="F65" s="390">
        <v>4.1000000000000002E-2</v>
      </c>
      <c r="G65" s="391">
        <v>501</v>
      </c>
      <c r="H65" s="389" t="s">
        <v>4064</v>
      </c>
      <c r="I65" s="392"/>
      <c r="J65" s="392"/>
      <c r="K65" s="390">
        <v>6.8470000000000004</v>
      </c>
      <c r="L65" s="393"/>
      <c r="M65" s="395"/>
      <c r="N65" s="390">
        <v>49.11</v>
      </c>
      <c r="O65" s="395"/>
      <c r="P65" s="394"/>
      <c r="Q65" s="391">
        <v>30</v>
      </c>
      <c r="R65" s="390">
        <v>30</v>
      </c>
      <c r="S65" s="394"/>
      <c r="T65" s="394"/>
      <c r="U65" s="394"/>
      <c r="V65" s="394"/>
      <c r="W65" s="394"/>
    </row>
    <row r="66" spans="1:23" ht="10.199999999999999" x14ac:dyDescent="0.2">
      <c r="A66" s="388">
        <v>119</v>
      </c>
      <c r="B66" s="389" t="s">
        <v>4065</v>
      </c>
      <c r="C66" s="389">
        <v>28684</v>
      </c>
      <c r="D66" s="389" t="s">
        <v>4066</v>
      </c>
      <c r="E66" s="390">
        <v>4</v>
      </c>
      <c r="F66" s="390">
        <v>0.123</v>
      </c>
      <c r="G66" s="391">
        <v>212</v>
      </c>
      <c r="H66" s="389" t="s">
        <v>4067</v>
      </c>
      <c r="I66" s="392"/>
      <c r="J66" s="392"/>
      <c r="K66" s="390">
        <v>6.5190000000000001</v>
      </c>
      <c r="L66" s="393"/>
      <c r="M66" s="395"/>
      <c r="N66" s="397"/>
      <c r="O66" s="395"/>
      <c r="P66" s="398"/>
      <c r="Q66" s="396"/>
      <c r="R66" s="397"/>
      <c r="S66" s="398"/>
      <c r="T66" s="398"/>
      <c r="U66" s="398"/>
      <c r="V66" s="398"/>
      <c r="W66" s="398"/>
    </row>
    <row r="67" spans="1:23" ht="10.199999999999999" x14ac:dyDescent="0.2">
      <c r="A67" s="388">
        <v>120</v>
      </c>
      <c r="B67" s="389" t="s">
        <v>3533</v>
      </c>
      <c r="C67" s="389">
        <v>29039</v>
      </c>
      <c r="D67" s="389" t="s">
        <v>4068</v>
      </c>
      <c r="E67" s="390">
        <v>12</v>
      </c>
      <c r="F67" s="390">
        <v>8.9999999999999993E-3</v>
      </c>
      <c r="G67" s="391">
        <v>804</v>
      </c>
      <c r="H67" s="389" t="s">
        <v>4069</v>
      </c>
      <c r="I67" s="392"/>
      <c r="J67" s="392"/>
      <c r="K67" s="390">
        <v>0.60299999999999998</v>
      </c>
      <c r="L67" s="393"/>
      <c r="M67" s="395"/>
      <c r="N67" s="397"/>
      <c r="O67" s="388">
        <v>27</v>
      </c>
      <c r="P67" s="398"/>
      <c r="Q67" s="396"/>
      <c r="R67" s="390">
        <v>63</v>
      </c>
      <c r="S67" s="398"/>
      <c r="T67" s="398"/>
      <c r="U67" s="398"/>
      <c r="V67" s="398"/>
      <c r="W67" s="398"/>
    </row>
    <row r="68" spans="1:23" ht="10.199999999999999" x14ac:dyDescent="0.2">
      <c r="A68" s="388">
        <v>121</v>
      </c>
      <c r="B68" s="389" t="s">
        <v>3073</v>
      </c>
      <c r="C68" s="389">
        <v>29000</v>
      </c>
      <c r="D68" s="389" t="s">
        <v>4070</v>
      </c>
      <c r="E68" s="390">
        <v>6</v>
      </c>
      <c r="F68" s="390">
        <v>1.7999999999999999E-2</v>
      </c>
      <c r="G68" s="396"/>
      <c r="H68" s="389" t="s">
        <v>4071</v>
      </c>
      <c r="I68" s="392"/>
      <c r="J68" s="392"/>
      <c r="K68" s="397"/>
      <c r="L68" s="393"/>
      <c r="M68" s="395"/>
      <c r="N68" s="397"/>
      <c r="O68" s="388">
        <v>278</v>
      </c>
      <c r="P68" s="398"/>
      <c r="Q68" s="396"/>
      <c r="R68" s="390" t="s">
        <v>4072</v>
      </c>
      <c r="S68" s="398"/>
      <c r="T68" s="398"/>
      <c r="U68" s="398"/>
      <c r="V68" s="398"/>
      <c r="W68" s="398"/>
    </row>
    <row r="69" spans="1:23" ht="10.199999999999999" x14ac:dyDescent="0.2">
      <c r="A69" s="388">
        <v>122</v>
      </c>
      <c r="B69" s="389" t="s">
        <v>3865</v>
      </c>
      <c r="C69" s="389">
        <v>55991</v>
      </c>
      <c r="D69" s="389" t="s">
        <v>4073</v>
      </c>
      <c r="E69" s="390">
        <v>24</v>
      </c>
      <c r="F69" s="390">
        <v>8.0000000000000002E-3</v>
      </c>
      <c r="G69" s="396"/>
      <c r="H69" s="389" t="s">
        <v>4074</v>
      </c>
      <c r="I69" s="392"/>
      <c r="J69" s="392"/>
      <c r="K69" s="397"/>
      <c r="L69" s="393"/>
      <c r="M69" s="395"/>
      <c r="N69" s="397"/>
      <c r="O69" s="388">
        <v>34</v>
      </c>
      <c r="P69" s="398"/>
      <c r="Q69" s="396"/>
      <c r="R69" s="397"/>
      <c r="S69" s="398"/>
      <c r="T69" s="398"/>
      <c r="U69" s="398"/>
      <c r="V69" s="398"/>
      <c r="W69" s="398"/>
    </row>
    <row r="70" spans="1:23" ht="10.199999999999999" x14ac:dyDescent="0.2">
      <c r="A70" s="388">
        <v>123</v>
      </c>
      <c r="B70" s="389" t="s">
        <v>3081</v>
      </c>
      <c r="C70" s="389">
        <v>58332</v>
      </c>
      <c r="D70" s="389" t="s">
        <v>4075</v>
      </c>
      <c r="E70" s="390">
        <v>3</v>
      </c>
      <c r="F70" s="390">
        <v>7.1999999999999995E-2</v>
      </c>
      <c r="G70" s="396"/>
      <c r="H70" s="389" t="s">
        <v>4076</v>
      </c>
      <c r="I70" s="392"/>
      <c r="J70" s="392"/>
      <c r="K70" s="397"/>
      <c r="L70" s="393"/>
      <c r="M70" s="395"/>
      <c r="N70" s="397"/>
      <c r="O70" s="388">
        <v>58</v>
      </c>
      <c r="P70" s="398"/>
      <c r="Q70" s="396"/>
      <c r="R70" s="397"/>
      <c r="S70" s="398"/>
      <c r="T70" s="398"/>
      <c r="U70" s="398"/>
      <c r="V70" s="398"/>
      <c r="W70" s="398"/>
    </row>
    <row r="71" spans="1:23" ht="10.199999999999999" x14ac:dyDescent="0.2">
      <c r="A71" s="388">
        <v>124</v>
      </c>
      <c r="B71" s="389" t="s">
        <v>4077</v>
      </c>
      <c r="C71" s="389">
        <v>58331</v>
      </c>
      <c r="D71" s="389" t="s">
        <v>4078</v>
      </c>
      <c r="E71" s="390">
        <v>3</v>
      </c>
      <c r="F71" s="390">
        <v>4.9000000000000002E-2</v>
      </c>
      <c r="G71" s="396"/>
      <c r="H71" s="389" t="s">
        <v>4079</v>
      </c>
      <c r="I71" s="392"/>
      <c r="J71" s="392"/>
      <c r="K71" s="397"/>
      <c r="L71" s="393"/>
      <c r="M71" s="395"/>
      <c r="N71" s="390">
        <v>47.25</v>
      </c>
      <c r="O71" s="395"/>
      <c r="P71" s="398"/>
      <c r="Q71" s="396"/>
      <c r="R71" s="397"/>
      <c r="S71" s="398"/>
      <c r="T71" s="398"/>
      <c r="U71" s="398"/>
      <c r="V71" s="398"/>
      <c r="W71" s="398"/>
    </row>
    <row r="72" spans="1:23" ht="10.199999999999999" x14ac:dyDescent="0.2">
      <c r="A72" s="388">
        <v>125</v>
      </c>
      <c r="B72" s="389" t="s">
        <v>3082</v>
      </c>
      <c r="C72" s="389">
        <v>58354</v>
      </c>
      <c r="D72" s="389" t="s">
        <v>4080</v>
      </c>
      <c r="E72" s="390">
        <v>4</v>
      </c>
      <c r="F72" s="390">
        <v>3.2000000000000001E-2</v>
      </c>
      <c r="G72" s="396"/>
      <c r="H72" s="389" t="s">
        <v>4081</v>
      </c>
      <c r="I72" s="392"/>
      <c r="J72" s="392"/>
      <c r="K72" s="397"/>
      <c r="L72" s="393"/>
      <c r="M72" s="395"/>
      <c r="N72" s="397"/>
      <c r="O72" s="395"/>
      <c r="P72" s="398"/>
      <c r="Q72" s="396"/>
      <c r="R72" s="390">
        <v>4</v>
      </c>
      <c r="S72" s="398"/>
      <c r="T72" s="398"/>
      <c r="U72" s="398"/>
      <c r="V72" s="398"/>
      <c r="W72" s="398"/>
    </row>
    <row r="73" spans="1:23" ht="10.199999999999999" x14ac:dyDescent="0.2">
      <c r="A73" s="388">
        <v>126</v>
      </c>
      <c r="B73" s="389" t="s">
        <v>3083</v>
      </c>
      <c r="C73" s="389">
        <v>58329</v>
      </c>
      <c r="D73" s="389" t="s">
        <v>4082</v>
      </c>
      <c r="E73" s="390">
        <v>3</v>
      </c>
      <c r="F73" s="390">
        <v>2.1000000000000001E-2</v>
      </c>
      <c r="G73" s="396"/>
      <c r="H73" s="389" t="s">
        <v>4083</v>
      </c>
      <c r="I73" s="392"/>
      <c r="J73" s="392"/>
      <c r="K73" s="397"/>
      <c r="L73" s="393"/>
      <c r="M73" s="395"/>
      <c r="N73" s="397"/>
      <c r="O73" s="388">
        <v>6</v>
      </c>
      <c r="P73" s="398"/>
      <c r="Q73" s="396"/>
      <c r="R73" s="390">
        <v>121</v>
      </c>
      <c r="S73" s="398"/>
      <c r="T73" s="398"/>
      <c r="U73" s="398"/>
      <c r="V73" s="398"/>
      <c r="W73" s="398"/>
    </row>
    <row r="74" spans="1:23" ht="10.199999999999999" x14ac:dyDescent="0.2">
      <c r="A74" s="388">
        <v>127</v>
      </c>
      <c r="B74" s="389" t="s">
        <v>4084</v>
      </c>
      <c r="C74" s="389">
        <v>58355</v>
      </c>
      <c r="D74" s="389" t="s">
        <v>4085</v>
      </c>
      <c r="E74" s="390">
        <v>3</v>
      </c>
      <c r="F74" s="390">
        <v>3.6999999999999998E-2</v>
      </c>
      <c r="G74" s="396"/>
      <c r="H74" s="389" t="s">
        <v>4086</v>
      </c>
      <c r="I74" s="392"/>
      <c r="J74" s="392"/>
      <c r="K74" s="397"/>
      <c r="L74" s="393"/>
      <c r="M74" s="395"/>
      <c r="N74" s="397"/>
      <c r="O74" s="395"/>
      <c r="P74" s="398"/>
      <c r="Q74" s="396"/>
      <c r="R74" s="397"/>
      <c r="S74" s="398"/>
      <c r="T74" s="398"/>
      <c r="U74" s="398"/>
      <c r="V74" s="398"/>
      <c r="W74" s="398"/>
    </row>
    <row r="75" spans="1:23" ht="10.199999999999999" x14ac:dyDescent="0.2">
      <c r="A75" s="388">
        <v>128</v>
      </c>
      <c r="B75" s="389" t="s">
        <v>3044</v>
      </c>
      <c r="C75" s="389">
        <v>58356</v>
      </c>
      <c r="D75" s="389" t="s">
        <v>4087</v>
      </c>
      <c r="E75" s="390">
        <v>3</v>
      </c>
      <c r="F75" s="390">
        <v>4.8000000000000001E-2</v>
      </c>
      <c r="G75" s="396"/>
      <c r="H75" s="389" t="s">
        <v>4088</v>
      </c>
      <c r="I75" s="392"/>
      <c r="J75" s="392"/>
      <c r="K75" s="397"/>
      <c r="L75" s="393"/>
      <c r="M75" s="395"/>
      <c r="N75" s="397"/>
      <c r="O75" s="388">
        <v>2</v>
      </c>
      <c r="P75" s="398"/>
      <c r="Q75" s="396"/>
      <c r="R75" s="390">
        <v>4</v>
      </c>
      <c r="S75" s="398"/>
      <c r="T75" s="398"/>
      <c r="U75" s="398"/>
      <c r="V75" s="398"/>
      <c r="W75" s="398"/>
    </row>
    <row r="76" spans="1:23" ht="10.199999999999999" x14ac:dyDescent="0.2">
      <c r="A76" s="388">
        <v>129</v>
      </c>
      <c r="B76" s="389" t="s">
        <v>4089</v>
      </c>
      <c r="C76" s="389">
        <v>58357</v>
      </c>
      <c r="D76" s="389" t="s">
        <v>4090</v>
      </c>
      <c r="E76" s="390">
        <v>3</v>
      </c>
      <c r="F76" s="390">
        <v>7.4999999999999997E-2</v>
      </c>
      <c r="G76" s="396"/>
      <c r="H76" s="389" t="s">
        <v>4091</v>
      </c>
      <c r="I76" s="392"/>
      <c r="J76" s="392"/>
      <c r="K76" s="397"/>
      <c r="L76" s="393"/>
      <c r="M76" s="395"/>
      <c r="N76" s="390">
        <v>86.19</v>
      </c>
      <c r="O76" s="395"/>
      <c r="P76" s="398"/>
      <c r="Q76" s="396"/>
      <c r="R76" s="397"/>
      <c r="S76" s="398"/>
      <c r="T76" s="398"/>
      <c r="U76" s="398"/>
      <c r="V76" s="398"/>
      <c r="W76" s="398"/>
    </row>
    <row r="77" spans="1:23" ht="10.199999999999999" x14ac:dyDescent="0.2">
      <c r="A77" s="388">
        <v>130</v>
      </c>
      <c r="B77" s="389" t="s">
        <v>4092</v>
      </c>
      <c r="C77" s="389">
        <v>58358</v>
      </c>
      <c r="D77" s="389" t="s">
        <v>4093</v>
      </c>
      <c r="E77" s="390">
        <v>2</v>
      </c>
      <c r="F77" s="390">
        <v>7.3999999999999996E-2</v>
      </c>
      <c r="G77" s="396"/>
      <c r="H77" s="389" t="s">
        <v>4094</v>
      </c>
      <c r="I77" s="392"/>
      <c r="J77" s="392"/>
      <c r="K77" s="397"/>
      <c r="L77" s="393"/>
      <c r="M77" s="395"/>
      <c r="N77" s="397"/>
      <c r="O77" s="395"/>
      <c r="P77" s="398"/>
      <c r="Q77" s="396"/>
      <c r="R77" s="397"/>
      <c r="S77" s="398"/>
      <c r="T77" s="398"/>
      <c r="U77" s="398"/>
      <c r="V77" s="398"/>
      <c r="W77" s="398"/>
    </row>
    <row r="78" spans="1:23" ht="10.199999999999999" x14ac:dyDescent="0.2">
      <c r="A78" s="388">
        <v>131</v>
      </c>
      <c r="B78" s="389" t="s">
        <v>3647</v>
      </c>
      <c r="C78" s="389">
        <v>68324</v>
      </c>
      <c r="D78" s="389" t="s">
        <v>4095</v>
      </c>
      <c r="E78" s="390">
        <v>1</v>
      </c>
      <c r="F78" s="390">
        <v>0.10100000000000001</v>
      </c>
      <c r="G78" s="391">
        <v>20</v>
      </c>
      <c r="H78" s="389" t="s">
        <v>4096</v>
      </c>
      <c r="I78" s="392"/>
      <c r="J78" s="392"/>
      <c r="K78" s="390">
        <v>2.02</v>
      </c>
      <c r="L78" s="393"/>
      <c r="M78" s="395"/>
      <c r="N78" s="390">
        <v>128.63</v>
      </c>
      <c r="O78" s="395"/>
      <c r="P78" s="394"/>
      <c r="Q78" s="391">
        <v>5</v>
      </c>
      <c r="R78" s="390">
        <v>5</v>
      </c>
      <c r="S78" s="394"/>
      <c r="T78" s="394"/>
      <c r="U78" s="394"/>
      <c r="V78" s="394"/>
      <c r="W78" s="394"/>
    </row>
    <row r="79" spans="1:23" ht="10.199999999999999" x14ac:dyDescent="0.2">
      <c r="A79" s="388">
        <v>132</v>
      </c>
      <c r="B79" s="389" t="s">
        <v>3067</v>
      </c>
      <c r="C79" s="389">
        <v>68305</v>
      </c>
      <c r="D79" s="389" t="s">
        <v>4097</v>
      </c>
      <c r="E79" s="390">
        <v>2</v>
      </c>
      <c r="F79" s="390">
        <v>0.11600000000000001</v>
      </c>
      <c r="G79" s="396"/>
      <c r="H79" s="389" t="s">
        <v>4098</v>
      </c>
      <c r="I79" s="392"/>
      <c r="J79" s="392"/>
      <c r="K79" s="397"/>
      <c r="L79" s="393"/>
      <c r="M79" s="395"/>
      <c r="N79" s="397"/>
      <c r="O79" s="388">
        <v>12</v>
      </c>
      <c r="P79" s="398"/>
      <c r="Q79" s="396"/>
      <c r="R79" s="390">
        <v>9</v>
      </c>
      <c r="S79" s="398"/>
      <c r="T79" s="398"/>
      <c r="U79" s="398"/>
      <c r="V79" s="398"/>
      <c r="W79" s="398"/>
    </row>
    <row r="80" spans="1:23" ht="10.199999999999999" x14ac:dyDescent="0.2">
      <c r="A80" s="388">
        <v>133</v>
      </c>
      <c r="B80" s="389" t="s">
        <v>3068</v>
      </c>
      <c r="C80" s="389">
        <v>68306</v>
      </c>
      <c r="D80" s="389" t="s">
        <v>4099</v>
      </c>
      <c r="E80" s="390">
        <v>1</v>
      </c>
      <c r="F80" s="390">
        <v>8.4000000000000005E-2</v>
      </c>
      <c r="G80" s="396"/>
      <c r="H80" s="389" t="s">
        <v>4100</v>
      </c>
      <c r="I80" s="392"/>
      <c r="J80" s="392"/>
      <c r="K80" s="397"/>
      <c r="L80" s="393"/>
      <c r="M80" s="395"/>
      <c r="N80" s="397"/>
      <c r="O80" s="388">
        <v>1</v>
      </c>
      <c r="P80" s="398"/>
      <c r="Q80" s="396"/>
      <c r="R80" s="390">
        <v>36</v>
      </c>
      <c r="S80" s="398"/>
      <c r="T80" s="398"/>
      <c r="U80" s="398"/>
      <c r="V80" s="398"/>
      <c r="W80" s="398"/>
    </row>
    <row r="81" spans="1:23" ht="10.199999999999999" x14ac:dyDescent="0.2">
      <c r="A81" s="388">
        <v>134</v>
      </c>
      <c r="B81" s="389" t="s">
        <v>3069</v>
      </c>
      <c r="C81" s="389">
        <v>68307</v>
      </c>
      <c r="D81" s="389" t="s">
        <v>4101</v>
      </c>
      <c r="E81" s="390">
        <v>1</v>
      </c>
      <c r="F81" s="390">
        <v>0.09</v>
      </c>
      <c r="G81" s="396"/>
      <c r="H81" s="389" t="s">
        <v>4102</v>
      </c>
      <c r="I81" s="392"/>
      <c r="J81" s="392"/>
      <c r="K81" s="397"/>
      <c r="L81" s="393"/>
      <c r="M81" s="395"/>
      <c r="N81" s="397"/>
      <c r="O81" s="395"/>
      <c r="P81" s="398"/>
      <c r="Q81" s="396"/>
      <c r="R81" s="390">
        <v>15</v>
      </c>
      <c r="S81" s="398"/>
      <c r="T81" s="398"/>
      <c r="U81" s="398"/>
      <c r="V81" s="398"/>
      <c r="W81" s="398"/>
    </row>
    <row r="82" spans="1:23" ht="10.199999999999999" x14ac:dyDescent="0.2">
      <c r="A82" s="388">
        <v>135</v>
      </c>
      <c r="B82" s="389" t="s">
        <v>4103</v>
      </c>
      <c r="C82" s="389">
        <v>68373</v>
      </c>
      <c r="D82" s="389" t="s">
        <v>4104</v>
      </c>
      <c r="E82" s="390">
        <v>1</v>
      </c>
      <c r="F82" s="390">
        <v>0.155</v>
      </c>
      <c r="G82" s="396"/>
      <c r="H82" s="389" t="s">
        <v>4105</v>
      </c>
      <c r="I82" s="392"/>
      <c r="J82" s="392"/>
      <c r="K82" s="397"/>
      <c r="L82" s="393"/>
      <c r="M82" s="395"/>
      <c r="N82" s="397"/>
      <c r="O82" s="395"/>
      <c r="P82" s="398"/>
      <c r="Q82" s="396"/>
      <c r="R82" s="397"/>
      <c r="S82" s="398"/>
      <c r="T82" s="398"/>
      <c r="U82" s="398"/>
      <c r="V82" s="398"/>
      <c r="W82" s="398"/>
    </row>
    <row r="83" spans="1:23" ht="10.199999999999999" x14ac:dyDescent="0.2">
      <c r="A83" s="388">
        <v>136</v>
      </c>
      <c r="B83" s="389" t="s">
        <v>4106</v>
      </c>
      <c r="C83" s="389">
        <v>68376</v>
      </c>
      <c r="D83" s="389" t="s">
        <v>4107</v>
      </c>
      <c r="E83" s="390">
        <v>1</v>
      </c>
      <c r="F83" s="390">
        <v>0.189</v>
      </c>
      <c r="G83" s="396"/>
      <c r="H83" s="389" t="s">
        <v>4108</v>
      </c>
      <c r="I83" s="392"/>
      <c r="J83" s="392"/>
      <c r="K83" s="397"/>
      <c r="L83" s="393"/>
      <c r="M83" s="395"/>
      <c r="N83" s="397"/>
      <c r="O83" s="395"/>
      <c r="P83" s="398"/>
      <c r="Q83" s="396"/>
      <c r="R83" s="397"/>
      <c r="S83" s="398"/>
      <c r="T83" s="398"/>
      <c r="U83" s="398"/>
      <c r="V83" s="398"/>
      <c r="W83" s="398"/>
    </row>
    <row r="84" spans="1:23" ht="10.199999999999999" x14ac:dyDescent="0.2">
      <c r="A84" s="388">
        <v>137</v>
      </c>
      <c r="B84" s="389" t="s">
        <v>3862</v>
      </c>
      <c r="C84" s="389">
        <v>68575</v>
      </c>
      <c r="D84" s="389" t="s">
        <v>4109</v>
      </c>
      <c r="E84" s="390">
        <v>1</v>
      </c>
      <c r="F84" s="390">
        <v>5.5E-2</v>
      </c>
      <c r="G84" s="396"/>
      <c r="H84" s="389" t="s">
        <v>4110</v>
      </c>
      <c r="I84" s="392"/>
      <c r="J84" s="392"/>
      <c r="K84" s="397"/>
      <c r="L84" s="393"/>
      <c r="M84" s="395"/>
      <c r="N84" s="397"/>
      <c r="O84" s="388">
        <v>4</v>
      </c>
      <c r="P84" s="398"/>
      <c r="Q84" s="396"/>
      <c r="R84" s="397"/>
      <c r="S84" s="398"/>
      <c r="T84" s="398"/>
      <c r="U84" s="398"/>
      <c r="V84" s="398"/>
      <c r="W84" s="398"/>
    </row>
    <row r="85" spans="1:23" ht="10.199999999999999" x14ac:dyDescent="0.2">
      <c r="A85" s="388">
        <v>138</v>
      </c>
      <c r="B85" s="389" t="s">
        <v>3071</v>
      </c>
      <c r="C85" s="389">
        <v>68675</v>
      </c>
      <c r="D85" s="389" t="s">
        <v>4111</v>
      </c>
      <c r="E85" s="390">
        <v>36</v>
      </c>
      <c r="F85" s="390">
        <v>0.02</v>
      </c>
      <c r="G85" s="396"/>
      <c r="H85" s="389" t="s">
        <v>4112</v>
      </c>
      <c r="I85" s="392"/>
      <c r="J85" s="392"/>
      <c r="K85" s="397"/>
      <c r="L85" s="393"/>
      <c r="M85" s="395"/>
      <c r="N85" s="397"/>
      <c r="O85" s="388">
        <v>7</v>
      </c>
      <c r="P85" s="398"/>
      <c r="Q85" s="396"/>
      <c r="R85" s="390">
        <v>73</v>
      </c>
      <c r="S85" s="398"/>
      <c r="T85" s="398"/>
      <c r="U85" s="398"/>
      <c r="V85" s="398"/>
      <c r="W85" s="398"/>
    </row>
    <row r="86" spans="1:23" ht="10.199999999999999" x14ac:dyDescent="0.2">
      <c r="A86" s="388">
        <v>139</v>
      </c>
      <c r="B86" s="389" t="s">
        <v>3072</v>
      </c>
      <c r="C86" s="389">
        <v>57482</v>
      </c>
      <c r="D86" s="389" t="s">
        <v>4113</v>
      </c>
      <c r="E86" s="390">
        <v>6</v>
      </c>
      <c r="F86" s="390">
        <v>5.8000000000000003E-2</v>
      </c>
      <c r="G86" s="396"/>
      <c r="H86" s="389" t="s">
        <v>4114</v>
      </c>
      <c r="I86" s="392"/>
      <c r="J86" s="392"/>
      <c r="K86" s="397"/>
      <c r="L86" s="393"/>
      <c r="M86" s="395"/>
      <c r="N86" s="397"/>
      <c r="O86" s="388">
        <v>4</v>
      </c>
      <c r="P86" s="398"/>
      <c r="Q86" s="396"/>
      <c r="R86" s="390">
        <v>61</v>
      </c>
      <c r="S86" s="398"/>
      <c r="T86" s="398"/>
      <c r="U86" s="398"/>
      <c r="V86" s="398"/>
      <c r="W86" s="398"/>
    </row>
    <row r="87" spans="1:23" ht="10.199999999999999" x14ac:dyDescent="0.2">
      <c r="A87" s="388">
        <v>140</v>
      </c>
      <c r="B87" s="389" t="s">
        <v>2570</v>
      </c>
      <c r="C87" s="389">
        <v>56451</v>
      </c>
      <c r="D87" s="389" t="s">
        <v>4115</v>
      </c>
      <c r="E87" s="390">
        <v>6</v>
      </c>
      <c r="F87" s="390">
        <v>3.9E-2</v>
      </c>
      <c r="G87" s="391">
        <v>60</v>
      </c>
      <c r="H87" s="389" t="s">
        <v>4116</v>
      </c>
      <c r="I87" s="392"/>
      <c r="J87" s="392"/>
      <c r="K87" s="390">
        <v>0.39</v>
      </c>
      <c r="L87" s="393"/>
      <c r="M87" s="395"/>
      <c r="N87" s="397"/>
      <c r="O87" s="388">
        <v>6</v>
      </c>
      <c r="P87" s="398"/>
      <c r="Q87" s="396"/>
      <c r="R87" s="390">
        <v>69</v>
      </c>
      <c r="S87" s="398"/>
      <c r="T87" s="398"/>
      <c r="U87" s="398"/>
      <c r="V87" s="398"/>
      <c r="W87" s="398"/>
    </row>
    <row r="88" spans="1:23" ht="10.199999999999999" x14ac:dyDescent="0.2">
      <c r="A88" s="388">
        <v>141</v>
      </c>
      <c r="B88" s="389" t="s">
        <v>3046</v>
      </c>
      <c r="C88" s="389">
        <v>58472</v>
      </c>
      <c r="D88" s="389" t="s">
        <v>4117</v>
      </c>
      <c r="E88" s="390">
        <v>4</v>
      </c>
      <c r="F88" s="390">
        <v>6.5000000000000002E-2</v>
      </c>
      <c r="G88" s="396"/>
      <c r="H88" s="389" t="s">
        <v>4118</v>
      </c>
      <c r="I88" s="392"/>
      <c r="J88" s="392"/>
      <c r="K88" s="397"/>
      <c r="L88" s="393"/>
      <c r="M88" s="395"/>
      <c r="N88" s="397"/>
      <c r="O88" s="388">
        <v>5</v>
      </c>
      <c r="P88" s="398"/>
      <c r="Q88" s="396"/>
      <c r="R88" s="390">
        <v>66</v>
      </c>
      <c r="S88" s="398"/>
      <c r="T88" s="398"/>
      <c r="U88" s="398"/>
      <c r="V88" s="398"/>
      <c r="W88" s="398"/>
    </row>
    <row r="89" spans="1:23" ht="10.199999999999999" x14ac:dyDescent="0.2">
      <c r="A89" s="388">
        <v>142</v>
      </c>
      <c r="B89" s="389" t="s">
        <v>3505</v>
      </c>
      <c r="C89" s="389">
        <v>57135</v>
      </c>
      <c r="D89" s="389" t="s">
        <v>4119</v>
      </c>
      <c r="E89" s="390">
        <v>2</v>
      </c>
      <c r="F89" s="390">
        <v>6.7000000000000004E-2</v>
      </c>
      <c r="G89" s="391">
        <v>190</v>
      </c>
      <c r="H89" s="389" t="s">
        <v>4120</v>
      </c>
      <c r="I89" s="392"/>
      <c r="J89" s="392"/>
      <c r="K89" s="390">
        <v>6.3650000000000002</v>
      </c>
      <c r="L89" s="393"/>
      <c r="M89" s="395"/>
      <c r="N89" s="397"/>
      <c r="O89" s="395"/>
      <c r="P89" s="398"/>
      <c r="Q89" s="396"/>
      <c r="R89" s="390">
        <v>19</v>
      </c>
      <c r="S89" s="398"/>
      <c r="T89" s="398"/>
      <c r="U89" s="398"/>
      <c r="V89" s="398"/>
      <c r="W89" s="398"/>
    </row>
    <row r="90" spans="1:23" ht="10.199999999999999" x14ac:dyDescent="0.2">
      <c r="A90" s="388">
        <v>143</v>
      </c>
      <c r="B90" s="389" t="s">
        <v>3048</v>
      </c>
      <c r="C90" s="389">
        <v>48259</v>
      </c>
      <c r="D90" s="389" t="s">
        <v>4121</v>
      </c>
      <c r="E90" s="390">
        <v>1</v>
      </c>
      <c r="F90" s="390">
        <v>3.9E-2</v>
      </c>
      <c r="G90" s="396"/>
      <c r="H90" s="389" t="s">
        <v>4122</v>
      </c>
      <c r="I90" s="392"/>
      <c r="J90" s="392"/>
      <c r="K90" s="397"/>
      <c r="L90" s="393"/>
      <c r="M90" s="395"/>
      <c r="N90" s="390">
        <v>57.7</v>
      </c>
      <c r="O90" s="388">
        <v>34</v>
      </c>
      <c r="P90" s="394"/>
      <c r="Q90" s="391">
        <v>20</v>
      </c>
      <c r="R90" s="390">
        <v>20</v>
      </c>
      <c r="S90" s="394"/>
      <c r="T90" s="394"/>
      <c r="U90" s="394"/>
      <c r="V90" s="394"/>
      <c r="W90" s="394"/>
    </row>
    <row r="91" spans="1:23" ht="10.199999999999999" x14ac:dyDescent="0.2">
      <c r="A91" s="388">
        <v>144</v>
      </c>
      <c r="B91" s="389" t="s">
        <v>3050</v>
      </c>
      <c r="C91" s="389">
        <v>48260</v>
      </c>
      <c r="D91" s="389" t="s">
        <v>4123</v>
      </c>
      <c r="E91" s="390">
        <v>2</v>
      </c>
      <c r="F91" s="390">
        <v>6.4000000000000001E-2</v>
      </c>
      <c r="G91" s="396"/>
      <c r="H91" s="389" t="s">
        <v>4124</v>
      </c>
      <c r="I91" s="392"/>
      <c r="J91" s="392"/>
      <c r="K91" s="397"/>
      <c r="L91" s="393"/>
      <c r="M91" s="395"/>
      <c r="N91" s="397"/>
      <c r="O91" s="388">
        <v>6</v>
      </c>
      <c r="P91" s="398"/>
      <c r="Q91" s="396"/>
      <c r="R91" s="390">
        <v>48</v>
      </c>
      <c r="S91" s="398"/>
      <c r="T91" s="398"/>
      <c r="U91" s="398"/>
      <c r="V91" s="398"/>
      <c r="W91" s="398"/>
    </row>
    <row r="92" spans="1:23" ht="10.199999999999999" x14ac:dyDescent="0.2">
      <c r="A92" s="388">
        <v>145</v>
      </c>
      <c r="B92" s="389" t="s">
        <v>2571</v>
      </c>
      <c r="C92" s="389">
        <v>57444</v>
      </c>
      <c r="D92" s="389" t="s">
        <v>4125</v>
      </c>
      <c r="E92" s="390">
        <v>2</v>
      </c>
      <c r="F92" s="390">
        <v>4.8000000000000001E-2</v>
      </c>
      <c r="G92" s="391">
        <v>20</v>
      </c>
      <c r="H92" s="389" t="s">
        <v>4126</v>
      </c>
      <c r="I92" s="392"/>
      <c r="J92" s="392"/>
      <c r="K92" s="390">
        <v>0.48</v>
      </c>
      <c r="L92" s="393"/>
      <c r="M92" s="395"/>
      <c r="N92" s="397"/>
      <c r="O92" s="388">
        <v>1</v>
      </c>
      <c r="P92" s="398"/>
      <c r="Q92" s="396"/>
      <c r="R92" s="390">
        <v>38</v>
      </c>
      <c r="S92" s="398"/>
      <c r="T92" s="398"/>
      <c r="U92" s="398"/>
      <c r="V92" s="398"/>
      <c r="W92" s="398"/>
    </row>
    <row r="93" spans="1:23" ht="10.199999999999999" x14ac:dyDescent="0.2">
      <c r="A93" s="388">
        <v>146</v>
      </c>
      <c r="B93" s="389" t="s">
        <v>3052</v>
      </c>
      <c r="C93" s="389">
        <v>57453</v>
      </c>
      <c r="D93" s="389" t="s">
        <v>4127</v>
      </c>
      <c r="E93" s="390">
        <v>2</v>
      </c>
      <c r="F93" s="390">
        <v>6.0999999999999999E-2</v>
      </c>
      <c r="G93" s="396"/>
      <c r="H93" s="389" t="s">
        <v>4128</v>
      </c>
      <c r="I93" s="392"/>
      <c r="J93" s="392"/>
      <c r="K93" s="397"/>
      <c r="L93" s="393"/>
      <c r="M93" s="395"/>
      <c r="N93" s="397"/>
      <c r="O93" s="388">
        <v>1</v>
      </c>
      <c r="P93" s="398"/>
      <c r="Q93" s="396"/>
      <c r="R93" s="390">
        <v>86</v>
      </c>
      <c r="S93" s="398"/>
      <c r="T93" s="398"/>
      <c r="U93" s="398"/>
      <c r="V93" s="398"/>
      <c r="W93" s="398"/>
    </row>
    <row r="94" spans="1:23" ht="10.199999999999999" x14ac:dyDescent="0.2">
      <c r="A94" s="388">
        <v>147</v>
      </c>
      <c r="B94" s="389" t="s">
        <v>3053</v>
      </c>
      <c r="C94" s="389">
        <v>58924</v>
      </c>
      <c r="D94" s="389" t="s">
        <v>4129</v>
      </c>
      <c r="E94" s="390">
        <v>6</v>
      </c>
      <c r="F94" s="390">
        <v>1.6E-2</v>
      </c>
      <c r="G94" s="396"/>
      <c r="H94" s="389" t="s">
        <v>4130</v>
      </c>
      <c r="I94" s="392"/>
      <c r="J94" s="392"/>
      <c r="K94" s="397"/>
      <c r="L94" s="393"/>
      <c r="M94" s="395"/>
      <c r="N94" s="397"/>
      <c r="O94" s="388">
        <v>8</v>
      </c>
      <c r="P94" s="398"/>
      <c r="Q94" s="396"/>
      <c r="R94" s="390">
        <v>443</v>
      </c>
      <c r="S94" s="398"/>
      <c r="T94" s="398"/>
      <c r="U94" s="398"/>
      <c r="V94" s="398"/>
      <c r="W94" s="398"/>
    </row>
    <row r="95" spans="1:23" ht="10.199999999999999" x14ac:dyDescent="0.2">
      <c r="A95" s="388">
        <v>148</v>
      </c>
      <c r="B95" s="389" t="s">
        <v>3056</v>
      </c>
      <c r="C95" s="389">
        <v>56494</v>
      </c>
      <c r="D95" s="389" t="s">
        <v>4131</v>
      </c>
      <c r="E95" s="390">
        <v>2</v>
      </c>
      <c r="F95" s="390">
        <v>4.8000000000000001E-2</v>
      </c>
      <c r="G95" s="396"/>
      <c r="H95" s="389" t="s">
        <v>4132</v>
      </c>
      <c r="I95" s="392"/>
      <c r="J95" s="392"/>
      <c r="K95" s="397"/>
      <c r="L95" s="393"/>
      <c r="M95" s="395"/>
      <c r="N95" s="397"/>
      <c r="O95" s="395"/>
      <c r="P95" s="398"/>
      <c r="Q95" s="396"/>
      <c r="R95" s="390">
        <v>45</v>
      </c>
      <c r="S95" s="398"/>
      <c r="T95" s="398"/>
      <c r="U95" s="398"/>
      <c r="V95" s="398"/>
      <c r="W95" s="398"/>
    </row>
    <row r="96" spans="1:23" ht="10.199999999999999" x14ac:dyDescent="0.2">
      <c r="A96" s="388">
        <v>149</v>
      </c>
      <c r="B96" s="389" t="s">
        <v>4133</v>
      </c>
      <c r="C96" s="389">
        <v>58426</v>
      </c>
      <c r="D96" s="389" t="s">
        <v>4134</v>
      </c>
      <c r="E96" s="390">
        <v>6</v>
      </c>
      <c r="F96" s="390">
        <v>3.3000000000000002E-2</v>
      </c>
      <c r="G96" s="396"/>
      <c r="H96" s="389" t="s">
        <v>4135</v>
      </c>
      <c r="I96" s="392"/>
      <c r="J96" s="392"/>
      <c r="K96" s="397"/>
      <c r="L96" s="393"/>
      <c r="M96" s="395"/>
      <c r="N96" s="397"/>
      <c r="O96" s="395"/>
      <c r="P96" s="398"/>
      <c r="Q96" s="396"/>
      <c r="R96" s="397"/>
      <c r="S96" s="398"/>
      <c r="T96" s="398"/>
      <c r="U96" s="398"/>
      <c r="V96" s="398"/>
      <c r="W96" s="398"/>
    </row>
    <row r="97" spans="1:23" ht="10.199999999999999" x14ac:dyDescent="0.2">
      <c r="A97" s="388">
        <v>150</v>
      </c>
      <c r="B97" s="389" t="s">
        <v>4136</v>
      </c>
      <c r="C97" s="389">
        <v>48674</v>
      </c>
      <c r="D97" s="389" t="s">
        <v>4137</v>
      </c>
      <c r="E97" s="390">
        <v>3</v>
      </c>
      <c r="F97" s="390">
        <v>5.3999999999999999E-2</v>
      </c>
      <c r="G97" s="396"/>
      <c r="H97" s="389" t="s">
        <v>4138</v>
      </c>
      <c r="I97" s="392"/>
      <c r="J97" s="392"/>
      <c r="K97" s="397"/>
      <c r="L97" s="393"/>
      <c r="M97" s="395"/>
      <c r="N97" s="397"/>
      <c r="O97" s="395"/>
      <c r="P97" s="398"/>
      <c r="Q97" s="396"/>
      <c r="R97" s="397"/>
      <c r="S97" s="398"/>
      <c r="T97" s="398"/>
      <c r="U97" s="398"/>
      <c r="V97" s="398"/>
      <c r="W97" s="398"/>
    </row>
    <row r="98" spans="1:23" ht="10.199999999999999" x14ac:dyDescent="0.2">
      <c r="A98" s="388">
        <v>151</v>
      </c>
      <c r="B98" s="389" t="s">
        <v>3058</v>
      </c>
      <c r="C98" s="389">
        <v>56490</v>
      </c>
      <c r="D98" s="389" t="s">
        <v>4139</v>
      </c>
      <c r="E98" s="390">
        <v>3</v>
      </c>
      <c r="F98" s="390">
        <v>4.7E-2</v>
      </c>
      <c r="G98" s="396"/>
      <c r="H98" s="389" t="s">
        <v>4140</v>
      </c>
      <c r="I98" s="392"/>
      <c r="J98" s="392"/>
      <c r="K98" s="397"/>
      <c r="L98" s="393"/>
      <c r="M98" s="395"/>
      <c r="N98" s="397"/>
      <c r="O98" s="388">
        <v>2</v>
      </c>
      <c r="P98" s="398"/>
      <c r="Q98" s="396"/>
      <c r="R98" s="390">
        <v>66</v>
      </c>
      <c r="S98" s="398"/>
      <c r="T98" s="398"/>
      <c r="U98" s="398"/>
      <c r="V98" s="398"/>
      <c r="W98" s="398"/>
    </row>
    <row r="99" spans="1:23" ht="10.199999999999999" x14ac:dyDescent="0.2">
      <c r="A99" s="388">
        <v>152</v>
      </c>
      <c r="B99" s="389" t="s">
        <v>3059</v>
      </c>
      <c r="C99" s="389">
        <v>56495</v>
      </c>
      <c r="D99" s="389" t="s">
        <v>4141</v>
      </c>
      <c r="E99" s="390">
        <v>3</v>
      </c>
      <c r="F99" s="390">
        <v>0.05</v>
      </c>
      <c r="G99" s="396"/>
      <c r="H99" s="389" t="s">
        <v>4142</v>
      </c>
      <c r="I99" s="392"/>
      <c r="J99" s="392"/>
      <c r="K99" s="397"/>
      <c r="L99" s="393"/>
      <c r="M99" s="395"/>
      <c r="N99" s="397"/>
      <c r="O99" s="395"/>
      <c r="P99" s="398"/>
      <c r="Q99" s="396"/>
      <c r="R99" s="390">
        <v>45</v>
      </c>
      <c r="S99" s="398"/>
      <c r="T99" s="398"/>
      <c r="U99" s="398"/>
      <c r="V99" s="398"/>
      <c r="W99" s="398"/>
    </row>
    <row r="100" spans="1:23" ht="10.199999999999999" x14ac:dyDescent="0.2">
      <c r="A100" s="388">
        <v>153</v>
      </c>
      <c r="B100" s="389" t="s">
        <v>3061</v>
      </c>
      <c r="C100" s="389">
        <v>69613</v>
      </c>
      <c r="D100" s="389" t="s">
        <v>4143</v>
      </c>
      <c r="E100" s="390">
        <v>24</v>
      </c>
      <c r="F100" s="390">
        <v>2.4E-2</v>
      </c>
      <c r="G100" s="396"/>
      <c r="H100" s="389" t="s">
        <v>4144</v>
      </c>
      <c r="I100" s="392"/>
      <c r="J100" s="392"/>
      <c r="K100" s="397"/>
      <c r="L100" s="393"/>
      <c r="M100" s="395"/>
      <c r="N100" s="397"/>
      <c r="O100" s="388">
        <v>9</v>
      </c>
      <c r="P100" s="398"/>
      <c r="Q100" s="396"/>
      <c r="R100" s="390">
        <v>85</v>
      </c>
      <c r="S100" s="398"/>
      <c r="T100" s="398"/>
      <c r="U100" s="398"/>
      <c r="V100" s="398"/>
      <c r="W100" s="398"/>
    </row>
    <row r="101" spans="1:23" ht="10.199999999999999" x14ac:dyDescent="0.2">
      <c r="A101" s="388">
        <v>154</v>
      </c>
      <c r="B101" s="389" t="s">
        <v>3063</v>
      </c>
      <c r="C101" s="389">
        <v>57412</v>
      </c>
      <c r="D101" s="389" t="s">
        <v>4145</v>
      </c>
      <c r="E101" s="390">
        <v>6</v>
      </c>
      <c r="F101" s="390">
        <v>2.8000000000000001E-2</v>
      </c>
      <c r="G101" s="396"/>
      <c r="H101" s="389" t="s">
        <v>4146</v>
      </c>
      <c r="I101" s="392"/>
      <c r="J101" s="392"/>
      <c r="K101" s="397"/>
      <c r="L101" s="393"/>
      <c r="M101" s="395"/>
      <c r="N101" s="397"/>
      <c r="O101" s="388">
        <v>8</v>
      </c>
      <c r="P101" s="398"/>
      <c r="Q101" s="396"/>
      <c r="R101" s="390">
        <v>72</v>
      </c>
      <c r="S101" s="398"/>
      <c r="T101" s="398"/>
      <c r="U101" s="398"/>
      <c r="V101" s="398"/>
      <c r="W101" s="398"/>
    </row>
    <row r="102" spans="1:23" ht="10.199999999999999" x14ac:dyDescent="0.2">
      <c r="A102" s="388">
        <v>155</v>
      </c>
      <c r="B102" s="389" t="s">
        <v>3064</v>
      </c>
      <c r="C102" s="389">
        <v>57422</v>
      </c>
      <c r="D102" s="389" t="s">
        <v>4145</v>
      </c>
      <c r="E102" s="390">
        <v>6</v>
      </c>
      <c r="F102" s="390">
        <v>3.6999999999999998E-2</v>
      </c>
      <c r="G102" s="396"/>
      <c r="H102" s="389" t="s">
        <v>4147</v>
      </c>
      <c r="I102" s="392"/>
      <c r="J102" s="392"/>
      <c r="K102" s="397"/>
      <c r="L102" s="393"/>
      <c r="M102" s="395"/>
      <c r="N102" s="397"/>
      <c r="O102" s="388">
        <v>2</v>
      </c>
      <c r="P102" s="398"/>
      <c r="Q102" s="396"/>
      <c r="R102" s="390">
        <v>126</v>
      </c>
      <c r="S102" s="398"/>
      <c r="T102" s="398"/>
      <c r="U102" s="398"/>
      <c r="V102" s="398"/>
      <c r="W102" s="398"/>
    </row>
    <row r="103" spans="1:23" ht="10.199999999999999" x14ac:dyDescent="0.2">
      <c r="A103" s="388">
        <v>156</v>
      </c>
      <c r="B103" s="389" t="s">
        <v>4148</v>
      </c>
      <c r="C103" s="389">
        <v>57470</v>
      </c>
      <c r="D103" s="389" t="s">
        <v>4149</v>
      </c>
      <c r="E103" s="390">
        <v>3</v>
      </c>
      <c r="F103" s="390">
        <v>3.6999999999999998E-2</v>
      </c>
      <c r="G103" s="391">
        <v>189</v>
      </c>
      <c r="H103" s="389" t="s">
        <v>4150</v>
      </c>
      <c r="I103" s="392"/>
      <c r="J103" s="392"/>
      <c r="K103" s="390">
        <v>2.331</v>
      </c>
      <c r="L103" s="393"/>
      <c r="M103" s="395"/>
      <c r="N103" s="397"/>
      <c r="O103" s="388">
        <v>3</v>
      </c>
      <c r="P103" s="398"/>
      <c r="Q103" s="396"/>
      <c r="R103" s="390">
        <v>65</v>
      </c>
      <c r="S103" s="398"/>
      <c r="T103" s="398"/>
      <c r="U103" s="398"/>
      <c r="V103" s="398"/>
      <c r="W103" s="398"/>
    </row>
    <row r="104" spans="1:23" ht="10.199999999999999" x14ac:dyDescent="0.2">
      <c r="A104" s="388">
        <v>157</v>
      </c>
      <c r="B104" s="389" t="s">
        <v>2582</v>
      </c>
      <c r="C104" s="389">
        <v>57471</v>
      </c>
      <c r="D104" s="389" t="s">
        <v>4151</v>
      </c>
      <c r="E104" s="390">
        <v>3</v>
      </c>
      <c r="F104" s="390">
        <v>3.6999999999999998E-2</v>
      </c>
      <c r="G104" s="391">
        <v>9</v>
      </c>
      <c r="H104" s="389" t="s">
        <v>4152</v>
      </c>
      <c r="I104" s="392"/>
      <c r="J104" s="392"/>
      <c r="K104" s="390">
        <v>0.111</v>
      </c>
      <c r="L104" s="393"/>
      <c r="M104" s="395"/>
      <c r="N104" s="397"/>
      <c r="O104" s="395"/>
      <c r="P104" s="398"/>
      <c r="Q104" s="396"/>
      <c r="R104" s="390">
        <v>31</v>
      </c>
      <c r="S104" s="398"/>
      <c r="T104" s="398"/>
      <c r="U104" s="398"/>
      <c r="V104" s="398"/>
      <c r="W104" s="398"/>
    </row>
    <row r="105" spans="1:23" ht="10.199999999999999" x14ac:dyDescent="0.2">
      <c r="A105" s="388">
        <v>158</v>
      </c>
      <c r="B105" s="389" t="s">
        <v>3043</v>
      </c>
      <c r="C105" s="389">
        <v>58485</v>
      </c>
      <c r="D105" s="389" t="s">
        <v>4153</v>
      </c>
      <c r="E105" s="390">
        <v>2</v>
      </c>
      <c r="F105" s="390">
        <v>4.8000000000000001E-2</v>
      </c>
      <c r="G105" s="396"/>
      <c r="H105" s="389" t="s">
        <v>4154</v>
      </c>
      <c r="I105" s="392"/>
      <c r="J105" s="392"/>
      <c r="K105" s="397"/>
      <c r="L105" s="393"/>
      <c r="M105" s="395"/>
      <c r="N105" s="397"/>
      <c r="O105" s="395"/>
      <c r="P105" s="398"/>
      <c r="Q105" s="396"/>
      <c r="R105" s="390">
        <v>35</v>
      </c>
      <c r="S105" s="398"/>
      <c r="T105" s="398"/>
      <c r="U105" s="398"/>
      <c r="V105" s="398"/>
      <c r="W105" s="398"/>
    </row>
    <row r="106" spans="1:23" ht="10.199999999999999" x14ac:dyDescent="0.2">
      <c r="A106" s="388">
        <v>159</v>
      </c>
      <c r="B106" s="389" t="s">
        <v>4155</v>
      </c>
      <c r="C106" s="389">
        <v>59460</v>
      </c>
      <c r="D106" s="389" t="s">
        <v>4156</v>
      </c>
      <c r="E106" s="390">
        <v>12</v>
      </c>
      <c r="F106" s="390">
        <v>3.6999999999999998E-2</v>
      </c>
      <c r="G106" s="396"/>
      <c r="H106" s="389" t="s">
        <v>4157</v>
      </c>
      <c r="I106" s="392"/>
      <c r="J106" s="392"/>
      <c r="K106" s="397"/>
      <c r="L106" s="393"/>
      <c r="M106" s="395"/>
      <c r="N106" s="397"/>
      <c r="O106" s="395"/>
      <c r="P106" s="398"/>
      <c r="Q106" s="396"/>
      <c r="R106" s="390">
        <v>33</v>
      </c>
      <c r="S106" s="398"/>
      <c r="T106" s="398"/>
      <c r="U106" s="398"/>
      <c r="V106" s="398"/>
      <c r="W106" s="398"/>
    </row>
    <row r="107" spans="1:23" ht="10.199999999999999" x14ac:dyDescent="0.2">
      <c r="A107" s="388">
        <v>160</v>
      </c>
      <c r="B107" s="389" t="s">
        <v>2551</v>
      </c>
      <c r="C107" s="389">
        <v>58431</v>
      </c>
      <c r="D107" s="389" t="s">
        <v>4158</v>
      </c>
      <c r="E107" s="390">
        <v>3</v>
      </c>
      <c r="F107" s="390">
        <v>3.2000000000000001E-2</v>
      </c>
      <c r="G107" s="391">
        <v>171</v>
      </c>
      <c r="H107" s="389" t="s">
        <v>4159</v>
      </c>
      <c r="I107" s="392"/>
      <c r="J107" s="392"/>
      <c r="K107" s="390">
        <v>1.8240000000000001</v>
      </c>
      <c r="L107" s="393"/>
      <c r="M107" s="395"/>
      <c r="N107" s="397"/>
      <c r="O107" s="388">
        <v>10</v>
      </c>
      <c r="P107" s="398"/>
      <c r="Q107" s="396"/>
      <c r="R107" s="390">
        <v>205</v>
      </c>
      <c r="S107" s="398"/>
      <c r="T107" s="398"/>
      <c r="U107" s="398"/>
      <c r="V107" s="398"/>
      <c r="W107" s="398"/>
    </row>
    <row r="108" spans="1:23" ht="10.199999999999999" x14ac:dyDescent="0.2">
      <c r="A108" s="388">
        <v>161</v>
      </c>
      <c r="B108" s="389" t="s">
        <v>3045</v>
      </c>
      <c r="C108" s="389">
        <v>56493</v>
      </c>
      <c r="D108" s="389" t="s">
        <v>4160</v>
      </c>
      <c r="E108" s="390">
        <v>3</v>
      </c>
      <c r="F108" s="390">
        <v>4.4999999999999998E-2</v>
      </c>
      <c r="G108" s="396"/>
      <c r="H108" s="389" t="s">
        <v>4161</v>
      </c>
      <c r="I108" s="392"/>
      <c r="J108" s="392"/>
      <c r="K108" s="397"/>
      <c r="L108" s="393"/>
      <c r="M108" s="395"/>
      <c r="N108" s="397"/>
      <c r="O108" s="388">
        <v>4</v>
      </c>
      <c r="P108" s="398"/>
      <c r="Q108" s="396"/>
      <c r="R108" s="390">
        <v>89</v>
      </c>
      <c r="S108" s="398"/>
      <c r="T108" s="398"/>
      <c r="U108" s="398"/>
      <c r="V108" s="398"/>
      <c r="W108" s="398"/>
    </row>
    <row r="109" spans="1:23" ht="10.199999999999999" x14ac:dyDescent="0.2">
      <c r="A109" s="388">
        <v>162</v>
      </c>
      <c r="B109" s="389" t="s">
        <v>3256</v>
      </c>
      <c r="C109" s="389">
        <v>68676</v>
      </c>
      <c r="D109" s="389" t="s">
        <v>4162</v>
      </c>
      <c r="E109" s="390">
        <v>24</v>
      </c>
      <c r="F109" s="390">
        <v>1.7999999999999999E-2</v>
      </c>
      <c r="G109" s="396"/>
      <c r="H109" s="389" t="s">
        <v>4163</v>
      </c>
      <c r="I109" s="392"/>
      <c r="J109" s="392"/>
      <c r="K109" s="397"/>
      <c r="L109" s="393"/>
      <c r="M109" s="395"/>
      <c r="N109" s="397"/>
      <c r="O109" s="388">
        <v>12</v>
      </c>
      <c r="P109" s="398"/>
      <c r="Q109" s="396"/>
      <c r="R109" s="390">
        <v>27</v>
      </c>
      <c r="S109" s="398"/>
      <c r="T109" s="398"/>
      <c r="U109" s="398"/>
      <c r="V109" s="398"/>
      <c r="W109" s="398"/>
    </row>
    <row r="110" spans="1:23" ht="10.199999999999999" x14ac:dyDescent="0.2">
      <c r="A110" s="388">
        <v>163</v>
      </c>
      <c r="B110" s="389" t="s">
        <v>3257</v>
      </c>
      <c r="C110" s="389">
        <v>57190</v>
      </c>
      <c r="D110" s="389" t="s">
        <v>4164</v>
      </c>
      <c r="E110" s="390">
        <v>2</v>
      </c>
      <c r="F110" s="390">
        <v>6.3E-2</v>
      </c>
      <c r="G110" s="396"/>
      <c r="H110" s="389" t="s">
        <v>4165</v>
      </c>
      <c r="I110" s="392"/>
      <c r="J110" s="392"/>
      <c r="K110" s="397"/>
      <c r="L110" s="393"/>
      <c r="M110" s="395"/>
      <c r="N110" s="397"/>
      <c r="O110" s="388">
        <v>2</v>
      </c>
      <c r="P110" s="398"/>
      <c r="Q110" s="396"/>
      <c r="R110" s="390">
        <v>86</v>
      </c>
      <c r="S110" s="398"/>
      <c r="T110" s="398"/>
      <c r="U110" s="398"/>
      <c r="V110" s="398"/>
      <c r="W110" s="398"/>
    </row>
    <row r="111" spans="1:23" ht="10.199999999999999" x14ac:dyDescent="0.2">
      <c r="A111" s="388">
        <v>164</v>
      </c>
      <c r="B111" s="389" t="s">
        <v>3258</v>
      </c>
      <c r="C111" s="389">
        <v>57403</v>
      </c>
      <c r="D111" s="389" t="s">
        <v>4166</v>
      </c>
      <c r="E111" s="390">
        <v>6</v>
      </c>
      <c r="F111" s="390">
        <v>2.9000000000000001E-2</v>
      </c>
      <c r="G111" s="396"/>
      <c r="H111" s="389" t="s">
        <v>4167</v>
      </c>
      <c r="I111" s="392"/>
      <c r="J111" s="392"/>
      <c r="K111" s="397"/>
      <c r="L111" s="393"/>
      <c r="M111" s="395"/>
      <c r="N111" s="397"/>
      <c r="O111" s="388">
        <v>8</v>
      </c>
      <c r="P111" s="398"/>
      <c r="Q111" s="396"/>
      <c r="R111" s="390">
        <v>87</v>
      </c>
      <c r="S111" s="398"/>
      <c r="T111" s="398"/>
      <c r="U111" s="398"/>
      <c r="V111" s="398"/>
      <c r="W111" s="398"/>
    </row>
    <row r="112" spans="1:23" ht="10.199999999999999" x14ac:dyDescent="0.2">
      <c r="A112" s="388">
        <v>165</v>
      </c>
      <c r="B112" s="389" t="s">
        <v>3260</v>
      </c>
      <c r="C112" s="389">
        <v>68672</v>
      </c>
      <c r="D112" s="389" t="s">
        <v>4168</v>
      </c>
      <c r="E112" s="390">
        <v>24</v>
      </c>
      <c r="F112" s="390">
        <v>1.7999999999999999E-2</v>
      </c>
      <c r="G112" s="396"/>
      <c r="H112" s="389" t="s">
        <v>4169</v>
      </c>
      <c r="I112" s="392"/>
      <c r="J112" s="392"/>
      <c r="K112" s="397"/>
      <c r="L112" s="393"/>
      <c r="M112" s="395"/>
      <c r="N112" s="397"/>
      <c r="O112" s="388">
        <v>622</v>
      </c>
      <c r="P112" s="398"/>
      <c r="Q112" s="396"/>
      <c r="R112" s="390" t="s">
        <v>4170</v>
      </c>
      <c r="S112" s="398"/>
      <c r="T112" s="398"/>
      <c r="U112" s="398"/>
      <c r="V112" s="398"/>
      <c r="W112" s="398"/>
    </row>
    <row r="113" spans="1:23" ht="10.199999999999999" x14ac:dyDescent="0.2">
      <c r="A113" s="388">
        <v>166</v>
      </c>
      <c r="B113" s="389" t="s">
        <v>4171</v>
      </c>
      <c r="C113" s="389">
        <v>58439</v>
      </c>
      <c r="D113" s="389" t="s">
        <v>4172</v>
      </c>
      <c r="E113" s="390">
        <v>6</v>
      </c>
      <c r="F113" s="390">
        <v>3.3000000000000002E-2</v>
      </c>
      <c r="G113" s="396"/>
      <c r="H113" s="389" t="s">
        <v>4173</v>
      </c>
      <c r="I113" s="392"/>
      <c r="J113" s="392"/>
      <c r="K113" s="397"/>
      <c r="L113" s="393"/>
      <c r="M113" s="395"/>
      <c r="N113" s="397"/>
      <c r="O113" s="395"/>
      <c r="P113" s="398"/>
      <c r="Q113" s="396"/>
      <c r="R113" s="397"/>
      <c r="S113" s="398"/>
      <c r="T113" s="398"/>
      <c r="U113" s="398"/>
      <c r="V113" s="398"/>
      <c r="W113" s="398"/>
    </row>
    <row r="114" spans="1:23" ht="10.199999999999999" x14ac:dyDescent="0.2">
      <c r="A114" s="388">
        <v>167</v>
      </c>
      <c r="B114" s="389" t="s">
        <v>4174</v>
      </c>
      <c r="C114" s="389">
        <v>58446</v>
      </c>
      <c r="D114" s="389" t="s">
        <v>4134</v>
      </c>
      <c r="E114" s="390">
        <v>6</v>
      </c>
      <c r="F114" s="390">
        <v>0.04</v>
      </c>
      <c r="G114" s="396"/>
      <c r="H114" s="389" t="s">
        <v>4175</v>
      </c>
      <c r="I114" s="392"/>
      <c r="J114" s="392"/>
      <c r="K114" s="397"/>
      <c r="L114" s="393"/>
      <c r="M114" s="395"/>
      <c r="N114" s="397"/>
      <c r="O114" s="395"/>
      <c r="P114" s="398"/>
      <c r="Q114" s="396"/>
      <c r="R114" s="397"/>
      <c r="S114" s="398"/>
      <c r="T114" s="398"/>
      <c r="U114" s="398"/>
      <c r="V114" s="398"/>
      <c r="W114" s="398"/>
    </row>
    <row r="115" spans="1:23" ht="10.199999999999999" x14ac:dyDescent="0.2">
      <c r="A115" s="388">
        <v>168</v>
      </c>
      <c r="B115" s="389" t="s">
        <v>4176</v>
      </c>
      <c r="C115" s="389">
        <v>58449</v>
      </c>
      <c r="D115" s="389" t="s">
        <v>4172</v>
      </c>
      <c r="E115" s="390">
        <v>6</v>
      </c>
      <c r="F115" s="390">
        <v>4.9000000000000002E-2</v>
      </c>
      <c r="G115" s="396"/>
      <c r="H115" s="389" t="s">
        <v>4177</v>
      </c>
      <c r="I115" s="392"/>
      <c r="J115" s="392"/>
      <c r="K115" s="397"/>
      <c r="L115" s="393"/>
      <c r="M115" s="395"/>
      <c r="N115" s="397"/>
      <c r="O115" s="395"/>
      <c r="P115" s="398"/>
      <c r="Q115" s="396"/>
      <c r="R115" s="397"/>
      <c r="S115" s="398"/>
      <c r="T115" s="398"/>
      <c r="U115" s="398"/>
      <c r="V115" s="398"/>
      <c r="W115" s="398"/>
    </row>
    <row r="116" spans="1:23" ht="10.199999999999999" x14ac:dyDescent="0.2">
      <c r="A116" s="388">
        <v>169</v>
      </c>
      <c r="B116" s="389" t="s">
        <v>2567</v>
      </c>
      <c r="C116" s="389">
        <v>58480</v>
      </c>
      <c r="D116" s="389" t="s">
        <v>4178</v>
      </c>
      <c r="E116" s="390">
        <v>3</v>
      </c>
      <c r="F116" s="390">
        <v>3.6999999999999998E-2</v>
      </c>
      <c r="G116" s="391">
        <v>36</v>
      </c>
      <c r="H116" s="389" t="s">
        <v>4179</v>
      </c>
      <c r="I116" s="392"/>
      <c r="J116" s="392"/>
      <c r="K116" s="390">
        <v>0.44400000000000001</v>
      </c>
      <c r="L116" s="393"/>
      <c r="M116" s="395"/>
      <c r="N116" s="397"/>
      <c r="O116" s="388">
        <v>2</v>
      </c>
      <c r="P116" s="398"/>
      <c r="Q116" s="396"/>
      <c r="R116" s="390">
        <v>37</v>
      </c>
      <c r="S116" s="398"/>
      <c r="T116" s="398"/>
      <c r="U116" s="398"/>
      <c r="V116" s="398"/>
      <c r="W116" s="398"/>
    </row>
    <row r="117" spans="1:23" ht="10.199999999999999" x14ac:dyDescent="0.2">
      <c r="A117" s="388">
        <v>170</v>
      </c>
      <c r="B117" s="389" t="s">
        <v>3254</v>
      </c>
      <c r="C117" s="389">
        <v>58484</v>
      </c>
      <c r="D117" s="389" t="s">
        <v>4180</v>
      </c>
      <c r="E117" s="390">
        <v>2</v>
      </c>
      <c r="F117" s="390">
        <v>4.8000000000000001E-2</v>
      </c>
      <c r="G117" s="396"/>
      <c r="H117" s="389" t="s">
        <v>4181</v>
      </c>
      <c r="I117" s="392"/>
      <c r="J117" s="392"/>
      <c r="K117" s="397"/>
      <c r="L117" s="393"/>
      <c r="M117" s="395"/>
      <c r="N117" s="397"/>
      <c r="O117" s="395"/>
      <c r="P117" s="398"/>
      <c r="Q117" s="396"/>
      <c r="R117" s="390">
        <v>151</v>
      </c>
      <c r="S117" s="398"/>
      <c r="T117" s="398"/>
      <c r="U117" s="398"/>
      <c r="V117" s="398"/>
      <c r="W117" s="398"/>
    </row>
    <row r="118" spans="1:23" ht="10.199999999999999" x14ac:dyDescent="0.2">
      <c r="A118" s="388">
        <v>171</v>
      </c>
      <c r="B118" s="389" t="s">
        <v>4182</v>
      </c>
      <c r="C118" s="389">
        <v>59416</v>
      </c>
      <c r="D118" s="389" t="s">
        <v>4183</v>
      </c>
      <c r="E118" s="390">
        <v>12</v>
      </c>
      <c r="F118" s="390">
        <v>3.4000000000000002E-2</v>
      </c>
      <c r="G118" s="396"/>
      <c r="H118" s="389" t="s">
        <v>4184</v>
      </c>
      <c r="I118" s="392"/>
      <c r="J118" s="392"/>
      <c r="K118" s="397"/>
      <c r="L118" s="393"/>
      <c r="M118" s="395"/>
      <c r="N118" s="397"/>
      <c r="O118" s="395"/>
      <c r="P118" s="398"/>
      <c r="Q118" s="396"/>
      <c r="R118" s="397"/>
      <c r="S118" s="398"/>
      <c r="T118" s="398"/>
      <c r="U118" s="398"/>
      <c r="V118" s="398"/>
      <c r="W118" s="398"/>
    </row>
    <row r="119" spans="1:23" ht="10.199999999999999" x14ac:dyDescent="0.2">
      <c r="A119" s="388">
        <v>172</v>
      </c>
      <c r="B119" s="389" t="s">
        <v>4185</v>
      </c>
      <c r="C119" s="389">
        <v>59431</v>
      </c>
      <c r="D119" s="389" t="s">
        <v>4186</v>
      </c>
      <c r="E119" s="390">
        <v>12</v>
      </c>
      <c r="F119" s="390">
        <v>4.2999999999999997E-2</v>
      </c>
      <c r="G119" s="396"/>
      <c r="H119" s="389" t="s">
        <v>4187</v>
      </c>
      <c r="I119" s="392"/>
      <c r="J119" s="392"/>
      <c r="K119" s="397"/>
      <c r="L119" s="393"/>
      <c r="M119" s="395"/>
      <c r="N119" s="397"/>
      <c r="O119" s="388">
        <v>2</v>
      </c>
      <c r="P119" s="398"/>
      <c r="Q119" s="396"/>
      <c r="R119" s="390">
        <v>5</v>
      </c>
      <c r="S119" s="398"/>
      <c r="T119" s="398"/>
      <c r="U119" s="398"/>
      <c r="V119" s="398"/>
      <c r="W119" s="398"/>
    </row>
    <row r="120" spans="1:23" ht="10.199999999999999" x14ac:dyDescent="0.2">
      <c r="A120" s="388">
        <v>173</v>
      </c>
      <c r="B120" s="389" t="s">
        <v>3519</v>
      </c>
      <c r="C120" s="389">
        <v>28038</v>
      </c>
      <c r="D120" s="389" t="s">
        <v>4188</v>
      </c>
      <c r="E120" s="390">
        <v>6</v>
      </c>
      <c r="F120" s="390">
        <v>3.9E-2</v>
      </c>
      <c r="G120" s="391">
        <v>450</v>
      </c>
      <c r="H120" s="389" t="s">
        <v>4189</v>
      </c>
      <c r="I120" s="392"/>
      <c r="J120" s="392"/>
      <c r="K120" s="390">
        <v>2.9249999999999998</v>
      </c>
      <c r="L120" s="393"/>
      <c r="M120" s="395"/>
      <c r="N120" s="397"/>
      <c r="O120" s="388">
        <v>16</v>
      </c>
      <c r="P120" s="398"/>
      <c r="Q120" s="396"/>
      <c r="R120" s="390">
        <v>173</v>
      </c>
      <c r="S120" s="398"/>
      <c r="T120" s="398"/>
      <c r="U120" s="398"/>
      <c r="V120" s="398"/>
      <c r="W120" s="398"/>
    </row>
    <row r="121" spans="1:23" ht="10.199999999999999" x14ac:dyDescent="0.2">
      <c r="A121" s="388">
        <v>174</v>
      </c>
      <c r="B121" s="389" t="s">
        <v>3245</v>
      </c>
      <c r="C121" s="389">
        <v>28039</v>
      </c>
      <c r="D121" s="389" t="s">
        <v>4190</v>
      </c>
      <c r="E121" s="390">
        <v>6</v>
      </c>
      <c r="F121" s="390">
        <v>5.5E-2</v>
      </c>
      <c r="G121" s="396"/>
      <c r="H121" s="389" t="s">
        <v>4191</v>
      </c>
      <c r="I121" s="392"/>
      <c r="J121" s="392"/>
      <c r="K121" s="397"/>
      <c r="L121" s="393"/>
      <c r="M121" s="395"/>
      <c r="N121" s="397"/>
      <c r="O121" s="388">
        <v>6</v>
      </c>
      <c r="P121" s="398"/>
      <c r="Q121" s="396"/>
      <c r="R121" s="390">
        <v>237</v>
      </c>
      <c r="S121" s="398"/>
      <c r="T121" s="398"/>
      <c r="U121" s="398"/>
      <c r="V121" s="398"/>
      <c r="W121" s="398"/>
    </row>
    <row r="122" spans="1:23" ht="10.199999999999999" x14ac:dyDescent="0.2">
      <c r="A122" s="388">
        <v>175</v>
      </c>
      <c r="B122" s="389" t="s">
        <v>4192</v>
      </c>
      <c r="C122" s="389">
        <v>29041</v>
      </c>
      <c r="D122" s="389" t="s">
        <v>4193</v>
      </c>
      <c r="E122" s="390">
        <v>12</v>
      </c>
      <c r="F122" s="390">
        <v>4.1000000000000002E-2</v>
      </c>
      <c r="G122" s="391">
        <v>780</v>
      </c>
      <c r="H122" s="389" t="s">
        <v>4194</v>
      </c>
      <c r="I122" s="392"/>
      <c r="J122" s="392"/>
      <c r="K122" s="390">
        <v>2.665</v>
      </c>
      <c r="L122" s="393"/>
      <c r="M122" s="395"/>
      <c r="N122" s="390">
        <v>40.32</v>
      </c>
      <c r="O122" s="388">
        <v>11</v>
      </c>
      <c r="P122" s="394"/>
      <c r="Q122" s="391">
        <v>120</v>
      </c>
      <c r="R122" s="390">
        <v>122</v>
      </c>
      <c r="S122" s="394"/>
      <c r="T122" s="394"/>
      <c r="U122" s="394"/>
      <c r="V122" s="394"/>
      <c r="W122" s="394"/>
    </row>
    <row r="123" spans="1:23" ht="10.199999999999999" x14ac:dyDescent="0.2">
      <c r="A123" s="388">
        <v>176</v>
      </c>
      <c r="B123" s="389" t="s">
        <v>4195</v>
      </c>
      <c r="C123" s="389">
        <v>29040</v>
      </c>
      <c r="D123" s="389" t="s">
        <v>4196</v>
      </c>
      <c r="E123" s="390">
        <v>24</v>
      </c>
      <c r="F123" s="390">
        <v>0.03</v>
      </c>
      <c r="G123" s="391" t="s">
        <v>4197</v>
      </c>
      <c r="H123" s="389" t="s">
        <v>4198</v>
      </c>
      <c r="I123" s="392"/>
      <c r="J123" s="392"/>
      <c r="K123" s="390">
        <v>4.26</v>
      </c>
      <c r="L123" s="393"/>
      <c r="M123" s="395"/>
      <c r="N123" s="397"/>
      <c r="O123" s="388">
        <v>12</v>
      </c>
      <c r="P123" s="398"/>
      <c r="Q123" s="396"/>
      <c r="R123" s="390" t="s">
        <v>4199</v>
      </c>
      <c r="S123" s="398"/>
      <c r="T123" s="398"/>
      <c r="U123" s="398"/>
      <c r="V123" s="398"/>
      <c r="W123" s="398"/>
    </row>
    <row r="124" spans="1:23" ht="10.199999999999999" x14ac:dyDescent="0.2">
      <c r="A124" s="388">
        <v>177</v>
      </c>
      <c r="B124" s="389" t="s">
        <v>3787</v>
      </c>
      <c r="C124" s="389">
        <v>59623</v>
      </c>
      <c r="D124" s="389" t="s">
        <v>4200</v>
      </c>
      <c r="E124" s="390">
        <v>6</v>
      </c>
      <c r="F124" s="390">
        <v>3.1E-2</v>
      </c>
      <c r="G124" s="391">
        <v>24</v>
      </c>
      <c r="H124" s="389" t="s">
        <v>4201</v>
      </c>
      <c r="I124" s="392"/>
      <c r="J124" s="392"/>
      <c r="K124" s="390">
        <v>0.124</v>
      </c>
      <c r="L124" s="393"/>
      <c r="M124" s="395"/>
      <c r="N124" s="390">
        <v>31.86</v>
      </c>
      <c r="O124" s="388">
        <v>22</v>
      </c>
      <c r="P124" s="394"/>
      <c r="Q124" s="391">
        <v>4</v>
      </c>
      <c r="R124" s="390">
        <v>17</v>
      </c>
      <c r="S124" s="394"/>
      <c r="T124" s="394"/>
      <c r="U124" s="394"/>
      <c r="V124" s="394"/>
      <c r="W124" s="394"/>
    </row>
    <row r="125" spans="1:23" ht="10.199999999999999" x14ac:dyDescent="0.2">
      <c r="A125" s="388">
        <v>178</v>
      </c>
      <c r="B125" s="389" t="s">
        <v>4202</v>
      </c>
      <c r="C125" s="389">
        <v>68631</v>
      </c>
      <c r="D125" s="389" t="s">
        <v>4203</v>
      </c>
      <c r="E125" s="390">
        <v>2</v>
      </c>
      <c r="F125" s="390">
        <v>0.27700000000000002</v>
      </c>
      <c r="G125" s="396"/>
      <c r="H125" s="389" t="s">
        <v>4204</v>
      </c>
      <c r="I125" s="392"/>
      <c r="J125" s="392"/>
      <c r="K125" s="397"/>
      <c r="L125" s="393"/>
      <c r="M125" s="395"/>
      <c r="N125" s="397"/>
      <c r="O125" s="395"/>
      <c r="P125" s="398"/>
      <c r="Q125" s="396"/>
      <c r="R125" s="397"/>
      <c r="S125" s="398"/>
      <c r="T125" s="398"/>
      <c r="U125" s="398"/>
      <c r="V125" s="398"/>
      <c r="W125" s="398"/>
    </row>
    <row r="126" spans="1:23" ht="10.199999999999999" x14ac:dyDescent="0.2">
      <c r="A126" s="388">
        <v>179</v>
      </c>
      <c r="B126" s="389" t="s">
        <v>3243</v>
      </c>
      <c r="C126" s="389">
        <v>68624</v>
      </c>
      <c r="D126" s="389" t="s">
        <v>4205</v>
      </c>
      <c r="E126" s="390">
        <v>3</v>
      </c>
      <c r="F126" s="390">
        <v>2.3E-2</v>
      </c>
      <c r="G126" s="396"/>
      <c r="H126" s="389" t="s">
        <v>4206</v>
      </c>
      <c r="I126" s="392"/>
      <c r="J126" s="392"/>
      <c r="K126" s="397"/>
      <c r="L126" s="393"/>
      <c r="M126" s="395"/>
      <c r="N126" s="397"/>
      <c r="O126" s="388">
        <v>7</v>
      </c>
      <c r="P126" s="398"/>
      <c r="Q126" s="396"/>
      <c r="R126" s="390">
        <v>92</v>
      </c>
      <c r="S126" s="398"/>
      <c r="T126" s="398"/>
      <c r="U126" s="398"/>
      <c r="V126" s="398"/>
      <c r="W126" s="398"/>
    </row>
    <row r="127" spans="1:23" ht="10.199999999999999" x14ac:dyDescent="0.2">
      <c r="A127" s="388">
        <v>180</v>
      </c>
      <c r="B127" s="389" t="s">
        <v>4207</v>
      </c>
      <c r="C127" s="389">
        <v>57104</v>
      </c>
      <c r="D127" s="389" t="s">
        <v>4208</v>
      </c>
      <c r="E127" s="390">
        <v>12</v>
      </c>
      <c r="F127" s="390">
        <v>2.7E-2</v>
      </c>
      <c r="G127" s="396"/>
      <c r="H127" s="389" t="s">
        <v>4209</v>
      </c>
      <c r="I127" s="392"/>
      <c r="J127" s="392"/>
      <c r="K127" s="397"/>
      <c r="L127" s="393"/>
      <c r="M127" s="395"/>
      <c r="N127" s="397"/>
      <c r="O127" s="395"/>
      <c r="P127" s="398"/>
      <c r="Q127" s="396"/>
      <c r="R127" s="397"/>
      <c r="S127" s="398"/>
      <c r="T127" s="398"/>
      <c r="U127" s="398"/>
      <c r="V127" s="398"/>
      <c r="W127" s="398"/>
    </row>
    <row r="128" spans="1:23" ht="10.199999999999999" x14ac:dyDescent="0.2">
      <c r="A128" s="388">
        <v>181</v>
      </c>
      <c r="B128" s="389" t="s">
        <v>2574</v>
      </c>
      <c r="C128" s="389">
        <v>57114</v>
      </c>
      <c r="D128" s="389" t="s">
        <v>4210</v>
      </c>
      <c r="E128" s="390">
        <v>6</v>
      </c>
      <c r="F128" s="390">
        <v>3.5000000000000003E-2</v>
      </c>
      <c r="G128" s="391">
        <v>54</v>
      </c>
      <c r="H128" s="389" t="s">
        <v>4211</v>
      </c>
      <c r="I128" s="392"/>
      <c r="J128" s="392"/>
      <c r="K128" s="390">
        <v>0.315</v>
      </c>
      <c r="L128" s="393"/>
      <c r="M128" s="395"/>
      <c r="N128" s="397"/>
      <c r="O128" s="395"/>
      <c r="P128" s="398"/>
      <c r="Q128" s="396"/>
      <c r="R128" s="390">
        <v>22</v>
      </c>
      <c r="S128" s="398"/>
      <c r="T128" s="398"/>
      <c r="U128" s="398"/>
      <c r="V128" s="398"/>
      <c r="W128" s="398"/>
    </row>
    <row r="129" spans="1:23" ht="10.199999999999999" x14ac:dyDescent="0.2">
      <c r="A129" s="388">
        <v>182</v>
      </c>
      <c r="B129" s="389" t="s">
        <v>4212</v>
      </c>
      <c r="C129" s="389">
        <v>59421</v>
      </c>
      <c r="D129" s="389" t="s">
        <v>4213</v>
      </c>
      <c r="E129" s="390">
        <v>12</v>
      </c>
      <c r="F129" s="390">
        <v>3.3000000000000002E-2</v>
      </c>
      <c r="G129" s="396"/>
      <c r="H129" s="389" t="s">
        <v>4214</v>
      </c>
      <c r="I129" s="392"/>
      <c r="J129" s="392"/>
      <c r="K129" s="397"/>
      <c r="L129" s="393"/>
      <c r="M129" s="395"/>
      <c r="N129" s="397"/>
      <c r="O129" s="395"/>
      <c r="P129" s="398"/>
      <c r="Q129" s="396"/>
      <c r="R129" s="390">
        <v>2</v>
      </c>
      <c r="S129" s="398"/>
      <c r="T129" s="398"/>
      <c r="U129" s="398"/>
      <c r="V129" s="398"/>
      <c r="W129" s="398"/>
    </row>
    <row r="130" spans="1:23" ht="10.199999999999999" x14ac:dyDescent="0.2">
      <c r="A130" s="388">
        <v>183</v>
      </c>
      <c r="B130" s="389" t="s">
        <v>3265</v>
      </c>
      <c r="C130" s="389">
        <v>57181</v>
      </c>
      <c r="D130" s="389" t="s">
        <v>4215</v>
      </c>
      <c r="E130" s="390">
        <v>3</v>
      </c>
      <c r="F130" s="390">
        <v>4.7E-2</v>
      </c>
      <c r="G130" s="396"/>
      <c r="H130" s="389" t="s">
        <v>4216</v>
      </c>
      <c r="I130" s="392"/>
      <c r="J130" s="392"/>
      <c r="K130" s="397"/>
      <c r="L130" s="393"/>
      <c r="M130" s="395"/>
      <c r="N130" s="397"/>
      <c r="O130" s="388">
        <v>2</v>
      </c>
      <c r="P130" s="398"/>
      <c r="Q130" s="396"/>
      <c r="R130" s="390">
        <v>64</v>
      </c>
      <c r="S130" s="398"/>
      <c r="T130" s="398"/>
      <c r="U130" s="398"/>
      <c r="V130" s="398"/>
      <c r="W130" s="398"/>
    </row>
    <row r="131" spans="1:23" ht="10.199999999999999" x14ac:dyDescent="0.2">
      <c r="A131" s="388">
        <v>184</v>
      </c>
      <c r="B131" s="389" t="s">
        <v>3639</v>
      </c>
      <c r="C131" s="389">
        <v>66810</v>
      </c>
      <c r="D131" s="389" t="s">
        <v>4217</v>
      </c>
      <c r="E131" s="390">
        <v>3</v>
      </c>
      <c r="F131" s="390">
        <v>5.3999999999999999E-2</v>
      </c>
      <c r="G131" s="391">
        <v>66</v>
      </c>
      <c r="H131" s="389" t="s">
        <v>4218</v>
      </c>
      <c r="I131" s="392"/>
      <c r="J131" s="392"/>
      <c r="K131" s="390">
        <v>1.1879999999999999</v>
      </c>
      <c r="L131" s="393"/>
      <c r="M131" s="395"/>
      <c r="N131" s="397"/>
      <c r="O131" s="388">
        <v>22</v>
      </c>
      <c r="P131" s="398"/>
      <c r="Q131" s="396"/>
      <c r="R131" s="390">
        <v>5</v>
      </c>
      <c r="S131" s="398"/>
      <c r="T131" s="398"/>
      <c r="U131" s="398"/>
      <c r="V131" s="398"/>
      <c r="W131" s="398"/>
    </row>
    <row r="132" spans="1:23" ht="10.199999999999999" x14ac:dyDescent="0.2">
      <c r="A132" s="388">
        <v>185</v>
      </c>
      <c r="B132" s="389" t="s">
        <v>3666</v>
      </c>
      <c r="C132" s="389">
        <v>64412</v>
      </c>
      <c r="D132" s="389" t="s">
        <v>4219</v>
      </c>
      <c r="E132" s="390">
        <v>3</v>
      </c>
      <c r="F132" s="390">
        <v>8.5999999999999993E-2</v>
      </c>
      <c r="G132" s="391">
        <v>51</v>
      </c>
      <c r="H132" s="389" t="s">
        <v>4220</v>
      </c>
      <c r="I132" s="392"/>
      <c r="J132" s="392"/>
      <c r="K132" s="390">
        <v>1.462</v>
      </c>
      <c r="L132" s="393"/>
      <c r="M132" s="395"/>
      <c r="N132" s="390">
        <v>115.26</v>
      </c>
      <c r="O132" s="388">
        <v>4</v>
      </c>
      <c r="P132" s="394"/>
      <c r="Q132" s="391">
        <v>30</v>
      </c>
      <c r="R132" s="390">
        <v>26</v>
      </c>
      <c r="S132" s="394"/>
      <c r="T132" s="394"/>
      <c r="U132" s="394"/>
      <c r="V132" s="394"/>
      <c r="W132" s="394"/>
    </row>
    <row r="133" spans="1:23" ht="10.199999999999999" x14ac:dyDescent="0.2">
      <c r="A133" s="388">
        <v>186</v>
      </c>
      <c r="B133" s="389" t="s">
        <v>3649</v>
      </c>
      <c r="C133" s="389">
        <v>67770</v>
      </c>
      <c r="D133" s="389" t="s">
        <v>4221</v>
      </c>
      <c r="E133" s="390">
        <v>2</v>
      </c>
      <c r="F133" s="390">
        <v>7.0999999999999994E-2</v>
      </c>
      <c r="G133" s="391">
        <v>40</v>
      </c>
      <c r="H133" s="389" t="s">
        <v>4222</v>
      </c>
      <c r="I133" s="392"/>
      <c r="J133" s="392"/>
      <c r="K133" s="390">
        <v>1.42</v>
      </c>
      <c r="L133" s="393"/>
      <c r="M133" s="395"/>
      <c r="N133" s="390">
        <v>89.4</v>
      </c>
      <c r="O133" s="395"/>
      <c r="P133" s="394"/>
      <c r="Q133" s="391">
        <v>20</v>
      </c>
      <c r="R133" s="390">
        <v>20</v>
      </c>
      <c r="S133" s="394"/>
      <c r="T133" s="394"/>
      <c r="U133" s="394"/>
      <c r="V133" s="394"/>
      <c r="W133" s="394"/>
    </row>
    <row r="134" spans="1:23" ht="10.199999999999999" x14ac:dyDescent="0.2">
      <c r="A134" s="388">
        <v>187</v>
      </c>
      <c r="B134" s="389" t="s">
        <v>3565</v>
      </c>
      <c r="C134" s="389">
        <v>64414</v>
      </c>
      <c r="D134" s="389" t="s">
        <v>4221</v>
      </c>
      <c r="E134" s="390">
        <v>2</v>
      </c>
      <c r="F134" s="390">
        <v>7.5999999999999998E-2</v>
      </c>
      <c r="G134" s="391">
        <v>100</v>
      </c>
      <c r="H134" s="389" t="s">
        <v>4223</v>
      </c>
      <c r="I134" s="392"/>
      <c r="J134" s="392"/>
      <c r="K134" s="390">
        <v>3.8</v>
      </c>
      <c r="L134" s="393"/>
      <c r="M134" s="395"/>
      <c r="N134" s="390">
        <v>96.18</v>
      </c>
      <c r="O134" s="388">
        <v>62</v>
      </c>
      <c r="P134" s="394"/>
      <c r="Q134" s="391">
        <v>100</v>
      </c>
      <c r="R134" s="390">
        <v>40</v>
      </c>
      <c r="S134" s="394"/>
      <c r="T134" s="394"/>
      <c r="U134" s="394"/>
      <c r="V134" s="394"/>
      <c r="W134" s="394"/>
    </row>
    <row r="135" spans="1:23" ht="10.199999999999999" x14ac:dyDescent="0.2">
      <c r="A135" s="388">
        <v>188</v>
      </c>
      <c r="B135" s="389" t="s">
        <v>4224</v>
      </c>
      <c r="C135" s="389">
        <v>28636</v>
      </c>
      <c r="D135" s="389" t="s">
        <v>4225</v>
      </c>
      <c r="E135" s="390">
        <v>1</v>
      </c>
      <c r="F135" s="390">
        <v>6.3E-2</v>
      </c>
      <c r="G135" s="396"/>
      <c r="H135" s="389" t="s">
        <v>4226</v>
      </c>
      <c r="I135" s="392"/>
      <c r="J135" s="392"/>
      <c r="K135" s="397"/>
      <c r="L135" s="393"/>
      <c r="M135" s="395"/>
      <c r="N135" s="397"/>
      <c r="O135" s="388">
        <v>2</v>
      </c>
      <c r="P135" s="398"/>
      <c r="Q135" s="396"/>
      <c r="R135" s="390">
        <v>19</v>
      </c>
      <c r="S135" s="398"/>
      <c r="T135" s="398"/>
      <c r="U135" s="398"/>
      <c r="V135" s="398"/>
      <c r="W135" s="398"/>
    </row>
    <row r="136" spans="1:23" ht="10.199999999999999" x14ac:dyDescent="0.2">
      <c r="A136" s="388">
        <v>189</v>
      </c>
      <c r="B136" s="389" t="s">
        <v>3264</v>
      </c>
      <c r="C136" s="389">
        <v>68609</v>
      </c>
      <c r="D136" s="389" t="s">
        <v>4227</v>
      </c>
      <c r="E136" s="390">
        <v>4</v>
      </c>
      <c r="F136" s="390">
        <v>3.2000000000000001E-2</v>
      </c>
      <c r="G136" s="396"/>
      <c r="H136" s="389" t="s">
        <v>4228</v>
      </c>
      <c r="I136" s="392"/>
      <c r="J136" s="392"/>
      <c r="K136" s="397"/>
      <c r="L136" s="393"/>
      <c r="M136" s="395"/>
      <c r="N136" s="397"/>
      <c r="O136" s="388">
        <v>3</v>
      </c>
      <c r="P136" s="398"/>
      <c r="Q136" s="396"/>
      <c r="R136" s="390">
        <v>10</v>
      </c>
      <c r="S136" s="398"/>
      <c r="T136" s="398"/>
      <c r="U136" s="398"/>
      <c r="V136" s="398"/>
      <c r="W136" s="398"/>
    </row>
    <row r="137" spans="1:23" ht="10.199999999999999" x14ac:dyDescent="0.2">
      <c r="A137" s="388">
        <v>190</v>
      </c>
      <c r="B137" s="389" t="s">
        <v>3696</v>
      </c>
      <c r="C137" s="389">
        <v>68579</v>
      </c>
      <c r="D137" s="389" t="s">
        <v>4229</v>
      </c>
      <c r="E137" s="390">
        <v>6</v>
      </c>
      <c r="F137" s="390">
        <v>7.3999999999999996E-2</v>
      </c>
      <c r="G137" s="391">
        <v>78</v>
      </c>
      <c r="H137" s="389" t="s">
        <v>4230</v>
      </c>
      <c r="I137" s="392"/>
      <c r="J137" s="392"/>
      <c r="K137" s="390">
        <v>0.96199999999999997</v>
      </c>
      <c r="L137" s="393"/>
      <c r="M137" s="395"/>
      <c r="N137" s="390">
        <v>105.6</v>
      </c>
      <c r="O137" s="388">
        <v>40</v>
      </c>
      <c r="P137" s="394"/>
      <c r="Q137" s="391">
        <v>24</v>
      </c>
      <c r="R137" s="390">
        <v>20</v>
      </c>
      <c r="S137" s="394"/>
      <c r="T137" s="394"/>
      <c r="U137" s="394"/>
      <c r="V137" s="394"/>
      <c r="W137" s="394"/>
    </row>
    <row r="138" spans="1:23" ht="10.199999999999999" x14ac:dyDescent="0.2">
      <c r="A138" s="388">
        <v>191</v>
      </c>
      <c r="B138" s="389" t="s">
        <v>4231</v>
      </c>
      <c r="C138" s="389">
        <v>68582</v>
      </c>
      <c r="D138" s="389" t="s">
        <v>4232</v>
      </c>
      <c r="E138" s="390">
        <v>3</v>
      </c>
      <c r="F138" s="390">
        <v>4.4999999999999998E-2</v>
      </c>
      <c r="G138" s="396"/>
      <c r="H138" s="389" t="s">
        <v>4233</v>
      </c>
      <c r="I138" s="392"/>
      <c r="J138" s="392"/>
      <c r="K138" s="397"/>
      <c r="L138" s="393"/>
      <c r="M138" s="395"/>
      <c r="N138" s="397"/>
      <c r="O138" s="395"/>
      <c r="P138" s="398"/>
      <c r="Q138" s="396"/>
      <c r="R138" s="397"/>
      <c r="S138" s="398"/>
      <c r="T138" s="398"/>
      <c r="U138" s="398"/>
      <c r="V138" s="398"/>
      <c r="W138" s="398"/>
    </row>
    <row r="139" spans="1:23" ht="10.199999999999999" x14ac:dyDescent="0.2">
      <c r="A139" s="388">
        <v>192</v>
      </c>
      <c r="B139" s="389" t="s">
        <v>4234</v>
      </c>
      <c r="C139" s="389">
        <v>55691</v>
      </c>
      <c r="D139" s="389" t="s">
        <v>4235</v>
      </c>
      <c r="E139" s="390">
        <v>12</v>
      </c>
      <c r="F139" s="390">
        <v>1.2E-2</v>
      </c>
      <c r="G139" s="396"/>
      <c r="H139" s="389" t="s">
        <v>4236</v>
      </c>
      <c r="I139" s="392"/>
      <c r="J139" s="392"/>
      <c r="K139" s="397"/>
      <c r="L139" s="393"/>
      <c r="M139" s="395"/>
      <c r="N139" s="397"/>
      <c r="O139" s="395"/>
      <c r="P139" s="398"/>
      <c r="Q139" s="396"/>
      <c r="R139" s="397"/>
      <c r="S139" s="398"/>
      <c r="T139" s="398"/>
      <c r="U139" s="398"/>
      <c r="V139" s="398"/>
      <c r="W139" s="398"/>
    </row>
    <row r="140" spans="1:23" ht="10.199999999999999" x14ac:dyDescent="0.2">
      <c r="A140" s="388">
        <v>193</v>
      </c>
      <c r="B140" s="389" t="s">
        <v>4237</v>
      </c>
      <c r="C140" s="389">
        <v>55692</v>
      </c>
      <c r="D140" s="389" t="s">
        <v>4238</v>
      </c>
      <c r="E140" s="390">
        <v>12</v>
      </c>
      <c r="F140" s="390">
        <v>1.2E-2</v>
      </c>
      <c r="G140" s="396"/>
      <c r="H140" s="389" t="s">
        <v>4239</v>
      </c>
      <c r="I140" s="392"/>
      <c r="J140" s="392"/>
      <c r="K140" s="397"/>
      <c r="L140" s="393"/>
      <c r="M140" s="395"/>
      <c r="N140" s="397"/>
      <c r="O140" s="395"/>
      <c r="P140" s="398"/>
      <c r="Q140" s="396"/>
      <c r="R140" s="397"/>
      <c r="S140" s="398"/>
      <c r="T140" s="398"/>
      <c r="U140" s="398"/>
      <c r="V140" s="398"/>
      <c r="W140" s="398"/>
    </row>
    <row r="141" spans="1:23" ht="10.199999999999999" x14ac:dyDescent="0.2">
      <c r="A141" s="388">
        <v>194</v>
      </c>
      <c r="B141" s="389" t="s">
        <v>2555</v>
      </c>
      <c r="C141" s="389">
        <v>68564</v>
      </c>
      <c r="D141" s="389" t="s">
        <v>4240</v>
      </c>
      <c r="E141" s="390">
        <v>4</v>
      </c>
      <c r="F141" s="390">
        <v>6.6000000000000003E-2</v>
      </c>
      <c r="G141" s="391">
        <v>132</v>
      </c>
      <c r="H141" s="389" t="s">
        <v>4241</v>
      </c>
      <c r="I141" s="392"/>
      <c r="J141" s="392"/>
      <c r="K141" s="390">
        <v>2.1779999999999999</v>
      </c>
      <c r="L141" s="393"/>
      <c r="M141" s="395"/>
      <c r="N141" s="397"/>
      <c r="O141" s="388">
        <v>39</v>
      </c>
      <c r="P141" s="398"/>
      <c r="Q141" s="396"/>
      <c r="R141" s="390">
        <v>57</v>
      </c>
      <c r="S141" s="398"/>
      <c r="T141" s="398"/>
      <c r="U141" s="398"/>
      <c r="V141" s="398"/>
      <c r="W141" s="398"/>
    </row>
    <row r="142" spans="1:23" ht="10.199999999999999" x14ac:dyDescent="0.2">
      <c r="A142" s="388">
        <v>195</v>
      </c>
      <c r="B142" s="389" t="s">
        <v>3530</v>
      </c>
      <c r="C142" s="389">
        <v>28089</v>
      </c>
      <c r="D142" s="389" t="s">
        <v>4242</v>
      </c>
      <c r="E142" s="390">
        <v>4</v>
      </c>
      <c r="F142" s="390">
        <v>9.9000000000000005E-2</v>
      </c>
      <c r="G142" s="391">
        <v>272</v>
      </c>
      <c r="H142" s="389" t="s">
        <v>4243</v>
      </c>
      <c r="I142" s="392"/>
      <c r="J142" s="392"/>
      <c r="K142" s="390">
        <v>6.7320000000000002</v>
      </c>
      <c r="L142" s="393"/>
      <c r="M142" s="395"/>
      <c r="N142" s="397"/>
      <c r="O142" s="388">
        <v>2</v>
      </c>
      <c r="P142" s="398"/>
      <c r="Q142" s="396"/>
      <c r="R142" s="390">
        <v>21</v>
      </c>
      <c r="S142" s="398"/>
      <c r="T142" s="398"/>
      <c r="U142" s="398"/>
      <c r="V142" s="398"/>
      <c r="W142" s="398"/>
    </row>
    <row r="143" spans="1:23" ht="10.199999999999999" x14ac:dyDescent="0.2">
      <c r="A143" s="388">
        <v>196</v>
      </c>
      <c r="B143" s="389" t="s">
        <v>4244</v>
      </c>
      <c r="C143" s="389">
        <v>55682</v>
      </c>
      <c r="D143" s="389" t="s">
        <v>4245</v>
      </c>
      <c r="E143" s="390">
        <v>12</v>
      </c>
      <c r="F143" s="390">
        <v>1.2E-2</v>
      </c>
      <c r="G143" s="396"/>
      <c r="H143" s="389" t="s">
        <v>4246</v>
      </c>
      <c r="I143" s="392"/>
      <c r="J143" s="392"/>
      <c r="K143" s="397"/>
      <c r="L143" s="393"/>
      <c r="M143" s="395"/>
      <c r="N143" s="397"/>
      <c r="O143" s="395"/>
      <c r="P143" s="398"/>
      <c r="Q143" s="396"/>
      <c r="R143" s="397"/>
      <c r="S143" s="398"/>
      <c r="T143" s="398"/>
      <c r="U143" s="398"/>
      <c r="V143" s="398"/>
      <c r="W143" s="398"/>
    </row>
    <row r="144" spans="1:23" ht="10.199999999999999" x14ac:dyDescent="0.2">
      <c r="A144" s="388">
        <v>197</v>
      </c>
      <c r="B144" s="389" t="s">
        <v>4247</v>
      </c>
      <c r="C144" s="389">
        <v>55684</v>
      </c>
      <c r="D144" s="389" t="s">
        <v>4248</v>
      </c>
      <c r="E144" s="390">
        <v>12</v>
      </c>
      <c r="F144" s="390">
        <v>1.2E-2</v>
      </c>
      <c r="G144" s="396"/>
      <c r="H144" s="389" t="s">
        <v>4249</v>
      </c>
      <c r="I144" s="392"/>
      <c r="J144" s="392"/>
      <c r="K144" s="397"/>
      <c r="L144" s="393"/>
      <c r="M144" s="395"/>
      <c r="N144" s="397"/>
      <c r="O144" s="395"/>
      <c r="P144" s="398"/>
      <c r="Q144" s="396"/>
      <c r="R144" s="397"/>
      <c r="S144" s="398"/>
      <c r="T144" s="398"/>
      <c r="U144" s="398"/>
      <c r="V144" s="398"/>
      <c r="W144" s="398"/>
    </row>
    <row r="145" spans="1:23" ht="10.199999999999999" x14ac:dyDescent="0.2">
      <c r="A145" s="388">
        <v>198</v>
      </c>
      <c r="B145" s="389" t="s">
        <v>3268</v>
      </c>
      <c r="C145" s="389">
        <v>55685</v>
      </c>
      <c r="D145" s="389" t="s">
        <v>4250</v>
      </c>
      <c r="E145" s="390">
        <v>12</v>
      </c>
      <c r="F145" s="390">
        <v>1.2E-2</v>
      </c>
      <c r="G145" s="391">
        <v>36</v>
      </c>
      <c r="H145" s="389" t="s">
        <v>4251</v>
      </c>
      <c r="I145" s="392"/>
      <c r="J145" s="392"/>
      <c r="K145" s="390">
        <v>3.5999999999999997E-2</v>
      </c>
      <c r="L145" s="393"/>
      <c r="M145" s="395"/>
      <c r="N145" s="397"/>
      <c r="O145" s="388">
        <v>17</v>
      </c>
      <c r="P145" s="398"/>
      <c r="Q145" s="396"/>
      <c r="R145" s="390">
        <v>23</v>
      </c>
      <c r="S145" s="398"/>
      <c r="T145" s="398"/>
      <c r="U145" s="398"/>
      <c r="V145" s="398"/>
      <c r="W145" s="398"/>
    </row>
    <row r="146" spans="1:23" ht="10.199999999999999" x14ac:dyDescent="0.2">
      <c r="A146" s="388">
        <v>199</v>
      </c>
      <c r="B146" s="389" t="s">
        <v>3270</v>
      </c>
      <c r="C146" s="389">
        <v>55962</v>
      </c>
      <c r="D146" s="389" t="s">
        <v>4252</v>
      </c>
      <c r="E146" s="390">
        <v>6</v>
      </c>
      <c r="F146" s="390">
        <v>5.8999999999999997E-2</v>
      </c>
      <c r="G146" s="396"/>
      <c r="H146" s="389" t="s">
        <v>4253</v>
      </c>
      <c r="I146" s="392"/>
      <c r="J146" s="392"/>
      <c r="K146" s="397"/>
      <c r="L146" s="393"/>
      <c r="M146" s="395"/>
      <c r="N146" s="397"/>
      <c r="O146" s="388">
        <v>1</v>
      </c>
      <c r="P146" s="398"/>
      <c r="Q146" s="396"/>
      <c r="R146" s="390">
        <v>63</v>
      </c>
      <c r="S146" s="398"/>
      <c r="T146" s="398"/>
      <c r="U146" s="398"/>
      <c r="V146" s="398"/>
      <c r="W146" s="398"/>
    </row>
    <row r="147" spans="1:23" ht="10.199999999999999" x14ac:dyDescent="0.2">
      <c r="A147" s="388">
        <v>200</v>
      </c>
      <c r="B147" s="389" t="s">
        <v>4254</v>
      </c>
      <c r="C147" s="389">
        <v>28004</v>
      </c>
      <c r="D147" s="389" t="s">
        <v>4255</v>
      </c>
      <c r="E147" s="390">
        <v>6</v>
      </c>
      <c r="F147" s="390">
        <v>0.05</v>
      </c>
      <c r="G147" s="396"/>
      <c r="H147" s="389" t="s">
        <v>4256</v>
      </c>
      <c r="I147" s="392"/>
      <c r="J147" s="392"/>
      <c r="K147" s="397"/>
      <c r="L147" s="393"/>
      <c r="M147" s="395"/>
      <c r="N147" s="397"/>
      <c r="O147" s="395"/>
      <c r="P147" s="398"/>
      <c r="Q147" s="396"/>
      <c r="R147" s="397"/>
      <c r="S147" s="398"/>
      <c r="T147" s="398"/>
      <c r="U147" s="398"/>
      <c r="V147" s="398"/>
      <c r="W147" s="398"/>
    </row>
    <row r="148" spans="1:23" ht="10.199999999999999" x14ac:dyDescent="0.2">
      <c r="A148" s="388">
        <v>201</v>
      </c>
      <c r="B148" s="389" t="s">
        <v>3086</v>
      </c>
      <c r="C148" s="389">
        <v>58868</v>
      </c>
      <c r="D148" s="389" t="s">
        <v>4257</v>
      </c>
      <c r="E148" s="390">
        <v>3</v>
      </c>
      <c r="F148" s="390">
        <v>5.2999999999999999E-2</v>
      </c>
      <c r="G148" s="396"/>
      <c r="H148" s="389" t="s">
        <v>4258</v>
      </c>
      <c r="I148" s="392"/>
      <c r="J148" s="392"/>
      <c r="K148" s="397"/>
      <c r="L148" s="393"/>
      <c r="M148" s="395"/>
      <c r="N148" s="397"/>
      <c r="O148" s="388">
        <v>7</v>
      </c>
      <c r="P148" s="398"/>
      <c r="Q148" s="396"/>
      <c r="R148" s="390">
        <v>47</v>
      </c>
      <c r="S148" s="398"/>
      <c r="T148" s="398"/>
      <c r="U148" s="398"/>
      <c r="V148" s="398"/>
      <c r="W148" s="398"/>
    </row>
    <row r="149" spans="1:23" ht="10.199999999999999" x14ac:dyDescent="0.2">
      <c r="A149" s="388">
        <v>202</v>
      </c>
      <c r="B149" s="389" t="s">
        <v>3088</v>
      </c>
      <c r="C149" s="389">
        <v>58894</v>
      </c>
      <c r="D149" s="389" t="s">
        <v>4259</v>
      </c>
      <c r="E149" s="390">
        <v>6</v>
      </c>
      <c r="F149" s="390">
        <v>2.5999999999999999E-2</v>
      </c>
      <c r="G149" s="396"/>
      <c r="H149" s="389" t="s">
        <v>4260</v>
      </c>
      <c r="I149" s="392"/>
      <c r="J149" s="392"/>
      <c r="K149" s="397"/>
      <c r="L149" s="393"/>
      <c r="M149" s="395"/>
      <c r="N149" s="397"/>
      <c r="O149" s="395"/>
      <c r="P149" s="398"/>
      <c r="Q149" s="396"/>
      <c r="R149" s="390">
        <v>1</v>
      </c>
      <c r="S149" s="398"/>
      <c r="T149" s="398"/>
      <c r="U149" s="398"/>
      <c r="V149" s="398"/>
      <c r="W149" s="398"/>
    </row>
    <row r="150" spans="1:23" ht="10.199999999999999" x14ac:dyDescent="0.2">
      <c r="A150" s="388">
        <v>203</v>
      </c>
      <c r="B150" s="389" t="s">
        <v>4261</v>
      </c>
      <c r="C150" s="389">
        <v>59717</v>
      </c>
      <c r="D150" s="389" t="s">
        <v>4262</v>
      </c>
      <c r="E150" s="390">
        <v>24</v>
      </c>
      <c r="F150" s="390">
        <v>3.4000000000000002E-2</v>
      </c>
      <c r="G150" s="396"/>
      <c r="H150" s="389" t="s">
        <v>4263</v>
      </c>
      <c r="I150" s="392"/>
      <c r="J150" s="392"/>
      <c r="K150" s="397"/>
      <c r="L150" s="393"/>
      <c r="M150" s="395"/>
      <c r="N150" s="397"/>
      <c r="O150" s="395"/>
      <c r="P150" s="398"/>
      <c r="Q150" s="396"/>
      <c r="R150" s="397"/>
      <c r="S150" s="398"/>
      <c r="T150" s="398"/>
      <c r="U150" s="398"/>
      <c r="V150" s="398"/>
      <c r="W150" s="398"/>
    </row>
    <row r="151" spans="1:23" ht="10.199999999999999" x14ac:dyDescent="0.2">
      <c r="A151" s="388">
        <v>204</v>
      </c>
      <c r="B151" s="389" t="s">
        <v>3089</v>
      </c>
      <c r="C151" s="389">
        <v>59894</v>
      </c>
      <c r="D151" s="389" t="s">
        <v>4264</v>
      </c>
      <c r="E151" s="390">
        <v>12</v>
      </c>
      <c r="F151" s="390">
        <v>0.03</v>
      </c>
      <c r="G151" s="396"/>
      <c r="H151" s="389" t="s">
        <v>4265</v>
      </c>
      <c r="I151" s="392"/>
      <c r="J151" s="392"/>
      <c r="K151" s="397"/>
      <c r="L151" s="393"/>
      <c r="M151" s="395"/>
      <c r="N151" s="397"/>
      <c r="O151" s="388">
        <v>1</v>
      </c>
      <c r="P151" s="398"/>
      <c r="Q151" s="396"/>
      <c r="R151" s="390">
        <v>21</v>
      </c>
      <c r="S151" s="398"/>
      <c r="T151" s="398"/>
      <c r="U151" s="398"/>
      <c r="V151" s="398"/>
      <c r="W151" s="398"/>
    </row>
    <row r="152" spans="1:23" ht="10.199999999999999" x14ac:dyDescent="0.2">
      <c r="A152" s="388">
        <v>205</v>
      </c>
      <c r="B152" s="389" t="s">
        <v>3699</v>
      </c>
      <c r="C152" s="389">
        <v>56508</v>
      </c>
      <c r="D152" s="389" t="s">
        <v>4266</v>
      </c>
      <c r="E152" s="390">
        <v>6</v>
      </c>
      <c r="F152" s="390">
        <v>0.03</v>
      </c>
      <c r="G152" s="391">
        <v>72</v>
      </c>
      <c r="H152" s="389" t="s">
        <v>4267</v>
      </c>
      <c r="I152" s="392"/>
      <c r="J152" s="392"/>
      <c r="K152" s="390">
        <v>0.36</v>
      </c>
      <c r="L152" s="393"/>
      <c r="M152" s="395"/>
      <c r="N152" s="397"/>
      <c r="O152" s="395"/>
      <c r="P152" s="398"/>
      <c r="Q152" s="396"/>
      <c r="R152" s="397"/>
      <c r="S152" s="398"/>
      <c r="T152" s="398"/>
      <c r="U152" s="398"/>
      <c r="V152" s="398"/>
      <c r="W152" s="398"/>
    </row>
    <row r="153" spans="1:23" ht="10.199999999999999" x14ac:dyDescent="0.2">
      <c r="A153" s="388">
        <v>206</v>
      </c>
      <c r="B153" s="389" t="s">
        <v>4268</v>
      </c>
      <c r="C153" s="389">
        <v>49600</v>
      </c>
      <c r="D153" s="389" t="s">
        <v>4269</v>
      </c>
      <c r="E153" s="390">
        <v>6</v>
      </c>
      <c r="F153" s="390">
        <v>0.33500000000000002</v>
      </c>
      <c r="G153" s="396"/>
      <c r="H153" s="389" t="s">
        <v>4270</v>
      </c>
      <c r="I153" s="392"/>
      <c r="J153" s="392"/>
      <c r="K153" s="397"/>
      <c r="L153" s="393"/>
      <c r="M153" s="395"/>
      <c r="N153" s="397"/>
      <c r="O153" s="395"/>
      <c r="P153" s="398"/>
      <c r="Q153" s="396"/>
      <c r="R153" s="397"/>
      <c r="S153" s="398"/>
      <c r="T153" s="398"/>
      <c r="U153" s="398"/>
      <c r="V153" s="398"/>
      <c r="W153" s="398"/>
    </row>
    <row r="154" spans="1:23" ht="10.199999999999999" x14ac:dyDescent="0.2">
      <c r="A154" s="388">
        <v>207</v>
      </c>
      <c r="B154" s="389" t="s">
        <v>3115</v>
      </c>
      <c r="C154" s="389">
        <v>49602</v>
      </c>
      <c r="D154" s="389" t="s">
        <v>4271</v>
      </c>
      <c r="E154" s="390">
        <v>6</v>
      </c>
      <c r="F154" s="390">
        <v>0.17599999999999999</v>
      </c>
      <c r="G154" s="396"/>
      <c r="H154" s="389" t="s">
        <v>4272</v>
      </c>
      <c r="I154" s="392"/>
      <c r="J154" s="392"/>
      <c r="K154" s="397"/>
      <c r="L154" s="393"/>
      <c r="M154" s="395"/>
      <c r="N154" s="397"/>
      <c r="O154" s="388">
        <v>2</v>
      </c>
      <c r="P154" s="398"/>
      <c r="Q154" s="396"/>
      <c r="R154" s="390">
        <v>2</v>
      </c>
      <c r="S154" s="398"/>
      <c r="T154" s="398"/>
      <c r="U154" s="398"/>
      <c r="V154" s="398"/>
      <c r="W154" s="398"/>
    </row>
    <row r="155" spans="1:23" ht="10.199999999999999" x14ac:dyDescent="0.2">
      <c r="A155" s="388">
        <v>208</v>
      </c>
      <c r="B155" s="389" t="s">
        <v>3117</v>
      </c>
      <c r="C155" s="389">
        <v>59065</v>
      </c>
      <c r="D155" s="389" t="s">
        <v>4273</v>
      </c>
      <c r="E155" s="390">
        <v>24</v>
      </c>
      <c r="F155" s="390">
        <v>3.6999999999999998E-2</v>
      </c>
      <c r="G155" s="396"/>
      <c r="H155" s="389" t="s">
        <v>4274</v>
      </c>
      <c r="I155" s="392"/>
      <c r="J155" s="392"/>
      <c r="K155" s="397"/>
      <c r="L155" s="393"/>
      <c r="M155" s="395"/>
      <c r="N155" s="397"/>
      <c r="O155" s="388">
        <v>48</v>
      </c>
      <c r="P155" s="398"/>
      <c r="Q155" s="396"/>
      <c r="R155" s="390">
        <v>20</v>
      </c>
      <c r="S155" s="398"/>
      <c r="T155" s="398"/>
      <c r="U155" s="398"/>
      <c r="V155" s="398"/>
      <c r="W155" s="398"/>
    </row>
    <row r="156" spans="1:23" ht="10.199999999999999" x14ac:dyDescent="0.2">
      <c r="A156" s="388">
        <v>209</v>
      </c>
      <c r="B156" s="389" t="s">
        <v>4275</v>
      </c>
      <c r="C156" s="389">
        <v>29060</v>
      </c>
      <c r="D156" s="389" t="s">
        <v>4276</v>
      </c>
      <c r="E156" s="390">
        <v>8</v>
      </c>
      <c r="F156" s="390">
        <v>7.3999999999999996E-2</v>
      </c>
      <c r="G156" s="391">
        <v>552</v>
      </c>
      <c r="H156" s="389" t="s">
        <v>4277</v>
      </c>
      <c r="I156" s="392"/>
      <c r="J156" s="392"/>
      <c r="K156" s="390">
        <v>5.1059999999999999</v>
      </c>
      <c r="L156" s="393"/>
      <c r="M156" s="395"/>
      <c r="N156" s="390">
        <v>35.68</v>
      </c>
      <c r="O156" s="395"/>
      <c r="P156" s="394"/>
      <c r="Q156" s="391">
        <v>40</v>
      </c>
      <c r="R156" s="390">
        <v>41</v>
      </c>
      <c r="S156" s="394"/>
      <c r="T156" s="394"/>
      <c r="U156" s="394"/>
      <c r="V156" s="394"/>
      <c r="W156" s="394"/>
    </row>
    <row r="157" spans="1:23" ht="10.199999999999999" x14ac:dyDescent="0.2">
      <c r="A157" s="388">
        <v>210</v>
      </c>
      <c r="B157" s="389" t="s">
        <v>4278</v>
      </c>
      <c r="C157" s="389">
        <v>29059</v>
      </c>
      <c r="D157" s="389" t="s">
        <v>4279</v>
      </c>
      <c r="E157" s="390">
        <v>9</v>
      </c>
      <c r="F157" s="390">
        <v>4.4999999999999998E-2</v>
      </c>
      <c r="G157" s="396"/>
      <c r="H157" s="389" t="s">
        <v>4280</v>
      </c>
      <c r="I157" s="392"/>
      <c r="J157" s="392"/>
      <c r="K157" s="397"/>
      <c r="L157" s="393"/>
      <c r="M157" s="395"/>
      <c r="N157" s="390">
        <v>22.5</v>
      </c>
      <c r="O157" s="388">
        <v>31</v>
      </c>
      <c r="P157" s="398"/>
      <c r="Q157" s="396"/>
      <c r="R157" s="390">
        <v>869</v>
      </c>
      <c r="S157" s="398"/>
      <c r="T157" s="398"/>
      <c r="U157" s="398"/>
      <c r="V157" s="398"/>
      <c r="W157" s="398"/>
    </row>
    <row r="158" spans="1:23" ht="10.199999999999999" x14ac:dyDescent="0.2">
      <c r="A158" s="388">
        <v>211</v>
      </c>
      <c r="B158" s="389" t="s">
        <v>3093</v>
      </c>
      <c r="C158" s="389">
        <v>29083</v>
      </c>
      <c r="D158" s="389" t="s">
        <v>4281</v>
      </c>
      <c r="E158" s="390">
        <v>6</v>
      </c>
      <c r="F158" s="390">
        <v>0.17799999999999999</v>
      </c>
      <c r="G158" s="396"/>
      <c r="H158" s="389" t="s">
        <v>4282</v>
      </c>
      <c r="I158" s="392"/>
      <c r="J158" s="392"/>
      <c r="K158" s="397"/>
      <c r="L158" s="393"/>
      <c r="M158" s="395"/>
      <c r="N158" s="397"/>
      <c r="O158" s="388">
        <v>2</v>
      </c>
      <c r="P158" s="398"/>
      <c r="Q158" s="396"/>
      <c r="R158" s="390">
        <v>48</v>
      </c>
      <c r="S158" s="398"/>
      <c r="T158" s="398"/>
      <c r="U158" s="398"/>
      <c r="V158" s="398"/>
      <c r="W158" s="398"/>
    </row>
    <row r="159" spans="1:23" ht="10.199999999999999" x14ac:dyDescent="0.2">
      <c r="A159" s="388">
        <v>212</v>
      </c>
      <c r="B159" s="389" t="s">
        <v>3095</v>
      </c>
      <c r="C159" s="389">
        <v>58652</v>
      </c>
      <c r="D159" s="389" t="s">
        <v>4283</v>
      </c>
      <c r="E159" s="390">
        <v>36</v>
      </c>
      <c r="F159" s="390">
        <v>2.3E-2</v>
      </c>
      <c r="G159" s="396"/>
      <c r="H159" s="389" t="s">
        <v>4284</v>
      </c>
      <c r="I159" s="392"/>
      <c r="J159" s="392"/>
      <c r="K159" s="397"/>
      <c r="L159" s="393"/>
      <c r="M159" s="395"/>
      <c r="N159" s="397"/>
      <c r="O159" s="395"/>
      <c r="P159" s="398"/>
      <c r="Q159" s="396"/>
      <c r="R159" s="390">
        <v>14</v>
      </c>
      <c r="S159" s="398"/>
      <c r="T159" s="398"/>
      <c r="U159" s="398"/>
      <c r="V159" s="398"/>
      <c r="W159" s="398"/>
    </row>
    <row r="160" spans="1:23" ht="10.199999999999999" x14ac:dyDescent="0.2">
      <c r="A160" s="388">
        <v>213</v>
      </c>
      <c r="B160" s="389" t="s">
        <v>3096</v>
      </c>
      <c r="C160" s="389">
        <v>58202</v>
      </c>
      <c r="D160" s="389" t="s">
        <v>4285</v>
      </c>
      <c r="E160" s="390">
        <v>6</v>
      </c>
      <c r="F160" s="390">
        <v>2.9000000000000001E-2</v>
      </c>
      <c r="G160" s="396"/>
      <c r="H160" s="389" t="s">
        <v>4286</v>
      </c>
      <c r="I160" s="392"/>
      <c r="J160" s="392"/>
      <c r="K160" s="397"/>
      <c r="L160" s="393"/>
      <c r="M160" s="395"/>
      <c r="N160" s="397"/>
      <c r="O160" s="388">
        <v>1</v>
      </c>
      <c r="P160" s="398"/>
      <c r="Q160" s="396"/>
      <c r="R160" s="390">
        <v>44</v>
      </c>
      <c r="S160" s="398"/>
      <c r="T160" s="398"/>
      <c r="U160" s="398"/>
      <c r="V160" s="398"/>
      <c r="W160" s="398"/>
    </row>
    <row r="161" spans="1:23" ht="10.199999999999999" x14ac:dyDescent="0.2">
      <c r="A161" s="388">
        <v>214</v>
      </c>
      <c r="B161" s="389" t="s">
        <v>4287</v>
      </c>
      <c r="C161" s="389">
        <v>59252</v>
      </c>
      <c r="D161" s="389" t="s">
        <v>4288</v>
      </c>
      <c r="E161" s="390">
        <v>24</v>
      </c>
      <c r="F161" s="390">
        <v>0.02</v>
      </c>
      <c r="G161" s="396"/>
      <c r="H161" s="389" t="s">
        <v>4289</v>
      </c>
      <c r="I161" s="392"/>
      <c r="J161" s="392"/>
      <c r="K161" s="397"/>
      <c r="L161" s="393"/>
      <c r="M161" s="395"/>
      <c r="N161" s="397"/>
      <c r="O161" s="388">
        <v>1</v>
      </c>
      <c r="P161" s="398"/>
      <c r="Q161" s="396"/>
      <c r="R161" s="397"/>
      <c r="S161" s="398"/>
      <c r="T161" s="398"/>
      <c r="U161" s="398"/>
      <c r="V161" s="398"/>
      <c r="W161" s="398"/>
    </row>
    <row r="162" spans="1:23" ht="10.199999999999999" x14ac:dyDescent="0.2">
      <c r="A162" s="388">
        <v>215</v>
      </c>
      <c r="B162" s="389" t="s">
        <v>4290</v>
      </c>
      <c r="C162" s="389">
        <v>68209</v>
      </c>
      <c r="D162" s="389" t="s">
        <v>4291</v>
      </c>
      <c r="E162" s="390">
        <v>6</v>
      </c>
      <c r="F162" s="390">
        <v>2.5000000000000001E-2</v>
      </c>
      <c r="G162" s="396"/>
      <c r="H162" s="389" t="s">
        <v>4292</v>
      </c>
      <c r="I162" s="392"/>
      <c r="J162" s="392"/>
      <c r="K162" s="397"/>
      <c r="L162" s="393"/>
      <c r="M162" s="395"/>
      <c r="N162" s="397"/>
      <c r="O162" s="395"/>
      <c r="P162" s="398"/>
      <c r="Q162" s="396"/>
      <c r="R162" s="397"/>
      <c r="S162" s="398"/>
      <c r="T162" s="398"/>
      <c r="U162" s="398"/>
      <c r="V162" s="398"/>
      <c r="W162" s="398"/>
    </row>
    <row r="163" spans="1:23" ht="10.199999999999999" x14ac:dyDescent="0.2">
      <c r="A163" s="388">
        <v>216</v>
      </c>
      <c r="B163" s="389" t="s">
        <v>4293</v>
      </c>
      <c r="C163" s="389">
        <v>28142</v>
      </c>
      <c r="D163" s="389" t="s">
        <v>3964</v>
      </c>
      <c r="E163" s="390">
        <v>1</v>
      </c>
      <c r="F163" s="390">
        <v>8.4000000000000005E-2</v>
      </c>
      <c r="G163" s="396"/>
      <c r="H163" s="389" t="s">
        <v>4294</v>
      </c>
      <c r="I163" s="392"/>
      <c r="J163" s="392"/>
      <c r="K163" s="397"/>
      <c r="L163" s="393"/>
      <c r="M163" s="395"/>
      <c r="N163" s="397"/>
      <c r="O163" s="395"/>
      <c r="P163" s="398"/>
      <c r="Q163" s="396"/>
      <c r="R163" s="397"/>
      <c r="S163" s="398"/>
      <c r="T163" s="398"/>
      <c r="U163" s="398"/>
      <c r="V163" s="398"/>
      <c r="W163" s="398"/>
    </row>
    <row r="164" spans="1:23" ht="10.199999999999999" x14ac:dyDescent="0.2">
      <c r="A164" s="388">
        <v>217</v>
      </c>
      <c r="B164" s="389" t="s">
        <v>3615</v>
      </c>
      <c r="C164" s="389">
        <v>64418</v>
      </c>
      <c r="D164" s="389" t="s">
        <v>4221</v>
      </c>
      <c r="E164" s="390">
        <v>2</v>
      </c>
      <c r="F164" s="390">
        <v>8.8999999999999996E-2</v>
      </c>
      <c r="G164" s="391">
        <v>50</v>
      </c>
      <c r="H164" s="389" t="s">
        <v>4295</v>
      </c>
      <c r="I164" s="392"/>
      <c r="J164" s="392"/>
      <c r="K164" s="390">
        <v>2.2250000000000001</v>
      </c>
      <c r="L164" s="393"/>
      <c r="M164" s="395"/>
      <c r="N164" s="390">
        <v>111.42</v>
      </c>
      <c r="O164" s="388">
        <v>71</v>
      </c>
      <c r="P164" s="394"/>
      <c r="Q164" s="391">
        <v>80</v>
      </c>
      <c r="R164" s="390">
        <v>40</v>
      </c>
      <c r="S164" s="394"/>
      <c r="T164" s="394"/>
      <c r="U164" s="394"/>
      <c r="V164" s="394"/>
      <c r="W164" s="394"/>
    </row>
    <row r="165" spans="1:23" ht="10.199999999999999" x14ac:dyDescent="0.2">
      <c r="A165" s="388">
        <v>218</v>
      </c>
      <c r="B165" s="389" t="s">
        <v>3492</v>
      </c>
      <c r="C165" s="389">
        <v>64136</v>
      </c>
      <c r="D165" s="389" t="s">
        <v>4296</v>
      </c>
      <c r="E165" s="390">
        <v>2</v>
      </c>
      <c r="F165" s="390">
        <v>6.7000000000000004E-2</v>
      </c>
      <c r="G165" s="391">
        <v>200</v>
      </c>
      <c r="H165" s="389" t="s">
        <v>4297</v>
      </c>
      <c r="I165" s="392"/>
      <c r="J165" s="392"/>
      <c r="K165" s="390">
        <v>6.7</v>
      </c>
      <c r="L165" s="393"/>
      <c r="M165" s="395"/>
      <c r="N165" s="390">
        <v>81.62</v>
      </c>
      <c r="O165" s="388">
        <v>166</v>
      </c>
      <c r="P165" s="394"/>
      <c r="Q165" s="391">
        <v>60</v>
      </c>
      <c r="R165" s="390">
        <v>59</v>
      </c>
      <c r="S165" s="394"/>
      <c r="T165" s="394"/>
      <c r="U165" s="394"/>
      <c r="V165" s="394"/>
      <c r="W165" s="394"/>
    </row>
    <row r="166" spans="1:23" ht="10.199999999999999" x14ac:dyDescent="0.2">
      <c r="A166" s="388">
        <v>219</v>
      </c>
      <c r="B166" s="389" t="s">
        <v>3868</v>
      </c>
      <c r="C166" s="389">
        <v>64132</v>
      </c>
      <c r="D166" s="389" t="s">
        <v>4298</v>
      </c>
      <c r="E166" s="390">
        <v>3</v>
      </c>
      <c r="F166" s="390">
        <v>7.8E-2</v>
      </c>
      <c r="G166" s="396"/>
      <c r="H166" s="389" t="s">
        <v>4299</v>
      </c>
      <c r="I166" s="392"/>
      <c r="J166" s="392"/>
      <c r="K166" s="397"/>
      <c r="L166" s="393"/>
      <c r="M166" s="395"/>
      <c r="N166" s="397"/>
      <c r="O166" s="388">
        <v>55</v>
      </c>
      <c r="P166" s="398"/>
      <c r="Q166" s="396"/>
      <c r="R166" s="397"/>
      <c r="S166" s="398"/>
      <c r="T166" s="398"/>
      <c r="U166" s="398"/>
      <c r="V166" s="398"/>
      <c r="W166" s="398"/>
    </row>
    <row r="167" spans="1:23" ht="10.199999999999999" x14ac:dyDescent="0.2">
      <c r="A167" s="388">
        <v>220</v>
      </c>
      <c r="B167" s="389" t="s">
        <v>3131</v>
      </c>
      <c r="C167" s="389">
        <v>64122</v>
      </c>
      <c r="D167" s="389" t="s">
        <v>4300</v>
      </c>
      <c r="E167" s="390">
        <v>3</v>
      </c>
      <c r="F167" s="390">
        <v>6.8000000000000005E-2</v>
      </c>
      <c r="G167" s="396"/>
      <c r="H167" s="389" t="s">
        <v>4301</v>
      </c>
      <c r="I167" s="392"/>
      <c r="J167" s="392"/>
      <c r="K167" s="397"/>
      <c r="L167" s="393"/>
      <c r="M167" s="395"/>
      <c r="N167" s="397"/>
      <c r="O167" s="388">
        <v>52</v>
      </c>
      <c r="P167" s="398"/>
      <c r="Q167" s="396"/>
      <c r="R167" s="397"/>
      <c r="S167" s="398"/>
      <c r="T167" s="398"/>
      <c r="U167" s="398"/>
      <c r="V167" s="398"/>
      <c r="W167" s="398"/>
    </row>
    <row r="168" spans="1:23" ht="10.199999999999999" x14ac:dyDescent="0.2">
      <c r="A168" s="388">
        <v>221</v>
      </c>
      <c r="B168" s="389" t="s">
        <v>3763</v>
      </c>
      <c r="C168" s="389">
        <v>64124</v>
      </c>
      <c r="D168" s="389" t="s">
        <v>4302</v>
      </c>
      <c r="E168" s="390">
        <v>2</v>
      </c>
      <c r="F168" s="390">
        <v>6.0999999999999999E-2</v>
      </c>
      <c r="G168" s="391">
        <v>10</v>
      </c>
      <c r="H168" s="389" t="s">
        <v>4303</v>
      </c>
      <c r="I168" s="392"/>
      <c r="J168" s="392"/>
      <c r="K168" s="390">
        <v>0.30499999999999999</v>
      </c>
      <c r="L168" s="393"/>
      <c r="M168" s="395"/>
      <c r="N168" s="390">
        <v>73.319999999999993</v>
      </c>
      <c r="O168" s="388">
        <v>72</v>
      </c>
      <c r="P168" s="394"/>
      <c r="Q168" s="391">
        <v>10</v>
      </c>
      <c r="R168" s="390">
        <v>10</v>
      </c>
      <c r="S168" s="394"/>
      <c r="T168" s="394"/>
      <c r="U168" s="394"/>
      <c r="V168" s="394"/>
      <c r="W168" s="394"/>
    </row>
    <row r="169" spans="1:23" ht="10.199999999999999" x14ac:dyDescent="0.2">
      <c r="A169" s="388">
        <v>222</v>
      </c>
      <c r="B169" s="389" t="s">
        <v>3103</v>
      </c>
      <c r="C169" s="389">
        <v>57524</v>
      </c>
      <c r="D169" s="389" t="s">
        <v>4304</v>
      </c>
      <c r="E169" s="390">
        <v>6</v>
      </c>
      <c r="F169" s="390">
        <v>2.9000000000000001E-2</v>
      </c>
      <c r="G169" s="396"/>
      <c r="H169" s="389" t="s">
        <v>4305</v>
      </c>
      <c r="I169" s="392"/>
      <c r="J169" s="392"/>
      <c r="K169" s="397"/>
      <c r="L169" s="393"/>
      <c r="M169" s="395"/>
      <c r="N169" s="397"/>
      <c r="O169" s="388">
        <v>1</v>
      </c>
      <c r="P169" s="398"/>
      <c r="Q169" s="396"/>
      <c r="R169" s="390">
        <v>11</v>
      </c>
      <c r="S169" s="398"/>
      <c r="T169" s="398"/>
      <c r="U169" s="398"/>
      <c r="V169" s="398"/>
      <c r="W169" s="398"/>
    </row>
    <row r="170" spans="1:23" ht="10.199999999999999" x14ac:dyDescent="0.2">
      <c r="A170" s="388">
        <v>223</v>
      </c>
      <c r="B170" s="389" t="s">
        <v>3104</v>
      </c>
      <c r="C170" s="389">
        <v>57525</v>
      </c>
      <c r="D170" s="389" t="s">
        <v>4306</v>
      </c>
      <c r="E170" s="390">
        <v>6</v>
      </c>
      <c r="F170" s="390">
        <v>2.5999999999999999E-2</v>
      </c>
      <c r="G170" s="396"/>
      <c r="H170" s="389" t="s">
        <v>4307</v>
      </c>
      <c r="I170" s="392"/>
      <c r="J170" s="392"/>
      <c r="K170" s="397"/>
      <c r="L170" s="393"/>
      <c r="M170" s="395"/>
      <c r="N170" s="397"/>
      <c r="O170" s="395"/>
      <c r="P170" s="398"/>
      <c r="Q170" s="396"/>
      <c r="R170" s="390">
        <v>11</v>
      </c>
      <c r="S170" s="398"/>
      <c r="T170" s="398"/>
      <c r="U170" s="398"/>
      <c r="V170" s="398"/>
      <c r="W170" s="398"/>
    </row>
    <row r="171" spans="1:23" ht="10.199999999999999" x14ac:dyDescent="0.2">
      <c r="A171" s="388">
        <v>224</v>
      </c>
      <c r="B171" s="389" t="s">
        <v>3108</v>
      </c>
      <c r="C171" s="389">
        <v>58165</v>
      </c>
      <c r="D171" s="389" t="s">
        <v>4308</v>
      </c>
      <c r="E171" s="390">
        <v>12</v>
      </c>
      <c r="F171" s="390">
        <v>3.2000000000000001E-2</v>
      </c>
      <c r="G171" s="396"/>
      <c r="H171" s="389" t="s">
        <v>4309</v>
      </c>
      <c r="I171" s="392"/>
      <c r="J171" s="392"/>
      <c r="K171" s="397"/>
      <c r="L171" s="393"/>
      <c r="M171" s="395"/>
      <c r="N171" s="397"/>
      <c r="O171" s="388">
        <v>2</v>
      </c>
      <c r="P171" s="398"/>
      <c r="Q171" s="396"/>
      <c r="R171" s="390">
        <v>22</v>
      </c>
      <c r="S171" s="398"/>
      <c r="T171" s="398"/>
      <c r="U171" s="398"/>
      <c r="V171" s="398"/>
      <c r="W171" s="398"/>
    </row>
    <row r="172" spans="1:23" ht="10.199999999999999" x14ac:dyDescent="0.2">
      <c r="A172" s="388">
        <v>225</v>
      </c>
      <c r="B172" s="389" t="s">
        <v>4310</v>
      </c>
      <c r="C172" s="389">
        <v>58546</v>
      </c>
      <c r="D172" s="389" t="s">
        <v>4311</v>
      </c>
      <c r="E172" s="390">
        <v>12</v>
      </c>
      <c r="F172" s="390">
        <v>2.9000000000000001E-2</v>
      </c>
      <c r="G172" s="396"/>
      <c r="H172" s="389" t="s">
        <v>4312</v>
      </c>
      <c r="I172" s="392"/>
      <c r="J172" s="392"/>
      <c r="K172" s="397"/>
      <c r="L172" s="393"/>
      <c r="M172" s="395"/>
      <c r="N172" s="397"/>
      <c r="O172" s="395"/>
      <c r="P172" s="398"/>
      <c r="Q172" s="396"/>
      <c r="R172" s="397"/>
      <c r="S172" s="398"/>
      <c r="T172" s="398"/>
      <c r="U172" s="398"/>
      <c r="V172" s="398"/>
      <c r="W172" s="398"/>
    </row>
    <row r="173" spans="1:23" ht="10.199999999999999" x14ac:dyDescent="0.2">
      <c r="A173" s="388">
        <v>226</v>
      </c>
      <c r="B173" s="389" t="s">
        <v>3111</v>
      </c>
      <c r="C173" s="389">
        <v>58562</v>
      </c>
      <c r="D173" s="389" t="s">
        <v>4313</v>
      </c>
      <c r="E173" s="390">
        <v>6</v>
      </c>
      <c r="F173" s="390">
        <v>3.5000000000000003E-2</v>
      </c>
      <c r="G173" s="396"/>
      <c r="H173" s="389" t="s">
        <v>4314</v>
      </c>
      <c r="I173" s="392"/>
      <c r="J173" s="392"/>
      <c r="K173" s="397"/>
      <c r="L173" s="393"/>
      <c r="M173" s="395"/>
      <c r="N173" s="397"/>
      <c r="O173" s="388">
        <v>1</v>
      </c>
      <c r="P173" s="398"/>
      <c r="Q173" s="396"/>
      <c r="R173" s="390">
        <v>43</v>
      </c>
      <c r="S173" s="398"/>
      <c r="T173" s="398"/>
      <c r="U173" s="398"/>
      <c r="V173" s="398"/>
      <c r="W173" s="398"/>
    </row>
    <row r="174" spans="1:23" ht="10.199999999999999" x14ac:dyDescent="0.2">
      <c r="A174" s="388">
        <v>227</v>
      </c>
      <c r="B174" s="389" t="s">
        <v>3626</v>
      </c>
      <c r="C174" s="389">
        <v>28026</v>
      </c>
      <c r="D174" s="389" t="s">
        <v>4315</v>
      </c>
      <c r="E174" s="390">
        <v>4</v>
      </c>
      <c r="F174" s="390">
        <v>4.2000000000000003E-2</v>
      </c>
      <c r="G174" s="391">
        <v>100</v>
      </c>
      <c r="H174" s="389" t="s">
        <v>4316</v>
      </c>
      <c r="I174" s="392"/>
      <c r="J174" s="392"/>
      <c r="K174" s="390">
        <v>1.05</v>
      </c>
      <c r="L174" s="393"/>
      <c r="M174" s="395"/>
      <c r="N174" s="397"/>
      <c r="O174" s="388">
        <v>1</v>
      </c>
      <c r="P174" s="398"/>
      <c r="Q174" s="396"/>
      <c r="R174" s="390">
        <v>46</v>
      </c>
      <c r="S174" s="398"/>
      <c r="T174" s="398"/>
      <c r="U174" s="398"/>
      <c r="V174" s="398"/>
      <c r="W174" s="398"/>
    </row>
    <row r="175" spans="1:23" ht="10.199999999999999" x14ac:dyDescent="0.2">
      <c r="A175" s="388">
        <v>228</v>
      </c>
      <c r="B175" s="389" t="s">
        <v>3125</v>
      </c>
      <c r="C175" s="389">
        <v>56587</v>
      </c>
      <c r="D175" s="389" t="s">
        <v>4317</v>
      </c>
      <c r="E175" s="390">
        <v>12</v>
      </c>
      <c r="F175" s="390">
        <v>3.7999999999999999E-2</v>
      </c>
      <c r="G175" s="396"/>
      <c r="H175" s="389" t="s">
        <v>4318</v>
      </c>
      <c r="I175" s="392"/>
      <c r="J175" s="392"/>
      <c r="K175" s="397"/>
      <c r="L175" s="393"/>
      <c r="M175" s="395"/>
      <c r="N175" s="397"/>
      <c r="O175" s="388">
        <v>1</v>
      </c>
      <c r="P175" s="398"/>
      <c r="Q175" s="396"/>
      <c r="R175" s="390">
        <v>85</v>
      </c>
      <c r="S175" s="398"/>
      <c r="T175" s="398"/>
      <c r="U175" s="398"/>
      <c r="V175" s="398"/>
      <c r="W175" s="398"/>
    </row>
    <row r="176" spans="1:23" ht="10.199999999999999" x14ac:dyDescent="0.2">
      <c r="A176" s="388">
        <v>229</v>
      </c>
      <c r="B176" s="389" t="s">
        <v>3126</v>
      </c>
      <c r="C176" s="389">
        <v>28143</v>
      </c>
      <c r="D176" s="389" t="s">
        <v>3961</v>
      </c>
      <c r="E176" s="390">
        <v>1</v>
      </c>
      <c r="F176" s="390">
        <v>4.8000000000000001E-2</v>
      </c>
      <c r="G176" s="396"/>
      <c r="H176" s="389" t="s">
        <v>4319</v>
      </c>
      <c r="I176" s="392"/>
      <c r="J176" s="392"/>
      <c r="K176" s="397"/>
      <c r="L176" s="393"/>
      <c r="M176" s="395"/>
      <c r="N176" s="397"/>
      <c r="O176" s="388">
        <v>4</v>
      </c>
      <c r="P176" s="398"/>
      <c r="Q176" s="396"/>
      <c r="R176" s="390">
        <v>153</v>
      </c>
      <c r="S176" s="398"/>
      <c r="T176" s="398"/>
      <c r="U176" s="398"/>
      <c r="V176" s="398"/>
      <c r="W176" s="398"/>
    </row>
    <row r="177" spans="1:23" ht="10.199999999999999" x14ac:dyDescent="0.2">
      <c r="A177" s="388">
        <v>230</v>
      </c>
      <c r="B177" s="389" t="s">
        <v>3127</v>
      </c>
      <c r="C177" s="389">
        <v>28158</v>
      </c>
      <c r="D177" s="389" t="s">
        <v>3964</v>
      </c>
      <c r="E177" s="390">
        <v>1</v>
      </c>
      <c r="F177" s="390">
        <v>0.108</v>
      </c>
      <c r="G177" s="396"/>
      <c r="H177" s="389" t="s">
        <v>4320</v>
      </c>
      <c r="I177" s="392"/>
      <c r="J177" s="392"/>
      <c r="K177" s="397"/>
      <c r="L177" s="393"/>
      <c r="M177" s="395"/>
      <c r="N177" s="397"/>
      <c r="O177" s="388">
        <v>1</v>
      </c>
      <c r="P177" s="398"/>
      <c r="Q177" s="396"/>
      <c r="R177" s="390">
        <v>9</v>
      </c>
      <c r="S177" s="398"/>
      <c r="T177" s="398"/>
      <c r="U177" s="398"/>
      <c r="V177" s="398"/>
      <c r="W177" s="398"/>
    </row>
    <row r="178" spans="1:23" ht="10.199999999999999" x14ac:dyDescent="0.2">
      <c r="A178" s="388">
        <v>231</v>
      </c>
      <c r="B178" s="389" t="s">
        <v>3128</v>
      </c>
      <c r="C178" s="389">
        <v>57107</v>
      </c>
      <c r="D178" s="389" t="s">
        <v>4129</v>
      </c>
      <c r="E178" s="390">
        <v>12</v>
      </c>
      <c r="F178" s="390">
        <v>2.1000000000000001E-2</v>
      </c>
      <c r="G178" s="396"/>
      <c r="H178" s="389" t="s">
        <v>4321</v>
      </c>
      <c r="I178" s="392"/>
      <c r="J178" s="392"/>
      <c r="K178" s="397"/>
      <c r="L178" s="393"/>
      <c r="M178" s="395"/>
      <c r="N178" s="397"/>
      <c r="O178" s="388">
        <v>1</v>
      </c>
      <c r="P178" s="398"/>
      <c r="Q178" s="396"/>
      <c r="R178" s="390">
        <v>7</v>
      </c>
      <c r="S178" s="398"/>
      <c r="T178" s="398"/>
      <c r="U178" s="398"/>
      <c r="V178" s="398"/>
      <c r="W178" s="398"/>
    </row>
    <row r="179" spans="1:23" ht="10.199999999999999" x14ac:dyDescent="0.2">
      <c r="A179" s="388">
        <v>232</v>
      </c>
      <c r="B179" s="389" t="s">
        <v>3129</v>
      </c>
      <c r="C179" s="389">
        <v>28076</v>
      </c>
      <c r="D179" s="389" t="s">
        <v>4322</v>
      </c>
      <c r="E179" s="390">
        <v>2</v>
      </c>
      <c r="F179" s="390">
        <v>0.158</v>
      </c>
      <c r="G179" s="396"/>
      <c r="H179" s="389" t="s">
        <v>4323</v>
      </c>
      <c r="I179" s="392"/>
      <c r="J179" s="392"/>
      <c r="K179" s="397"/>
      <c r="L179" s="393"/>
      <c r="M179" s="395"/>
      <c r="N179" s="397"/>
      <c r="O179" s="388">
        <v>7</v>
      </c>
      <c r="P179" s="398"/>
      <c r="Q179" s="396"/>
      <c r="R179" s="390">
        <v>88</v>
      </c>
      <c r="S179" s="398"/>
      <c r="T179" s="398"/>
      <c r="U179" s="398"/>
      <c r="V179" s="398"/>
      <c r="W179" s="398"/>
    </row>
    <row r="180" spans="1:23" ht="10.199999999999999" x14ac:dyDescent="0.2">
      <c r="A180" s="388">
        <v>233</v>
      </c>
      <c r="B180" s="389" t="s">
        <v>3757</v>
      </c>
      <c r="C180" s="389">
        <v>28500</v>
      </c>
      <c r="D180" s="389" t="s">
        <v>4324</v>
      </c>
      <c r="E180" s="390">
        <v>8</v>
      </c>
      <c r="F180" s="390">
        <v>4.8000000000000001E-2</v>
      </c>
      <c r="G180" s="391">
        <v>48</v>
      </c>
      <c r="H180" s="389" t="s">
        <v>4325</v>
      </c>
      <c r="I180" s="392"/>
      <c r="J180" s="392"/>
      <c r="K180" s="390">
        <v>0.28799999999999998</v>
      </c>
      <c r="L180" s="393"/>
      <c r="M180" s="395"/>
      <c r="N180" s="397"/>
      <c r="O180" s="395"/>
      <c r="P180" s="398"/>
      <c r="Q180" s="396"/>
      <c r="R180" s="397"/>
      <c r="S180" s="398"/>
      <c r="T180" s="398"/>
      <c r="U180" s="398"/>
      <c r="V180" s="398"/>
      <c r="W180" s="398"/>
    </row>
    <row r="181" spans="1:23" ht="10.199999999999999" x14ac:dyDescent="0.2">
      <c r="A181" s="388">
        <v>234</v>
      </c>
      <c r="B181" s="389" t="s">
        <v>3779</v>
      </c>
      <c r="C181" s="389">
        <v>28502</v>
      </c>
      <c r="D181" s="389" t="s">
        <v>4326</v>
      </c>
      <c r="E181" s="390">
        <v>2</v>
      </c>
      <c r="F181" s="390">
        <v>7.0000000000000007E-2</v>
      </c>
      <c r="G181" s="391">
        <v>10</v>
      </c>
      <c r="H181" s="389" t="s">
        <v>4327</v>
      </c>
      <c r="I181" s="392"/>
      <c r="J181" s="392"/>
      <c r="K181" s="390">
        <v>0.35</v>
      </c>
      <c r="L181" s="393"/>
      <c r="M181" s="395"/>
      <c r="N181" s="397"/>
      <c r="O181" s="395"/>
      <c r="P181" s="398"/>
      <c r="Q181" s="396"/>
      <c r="R181" s="397"/>
      <c r="S181" s="398"/>
      <c r="T181" s="398"/>
      <c r="U181" s="398"/>
      <c r="V181" s="398"/>
      <c r="W181" s="398"/>
    </row>
    <row r="182" spans="1:23" ht="10.199999999999999" x14ac:dyDescent="0.2">
      <c r="A182" s="388">
        <v>235</v>
      </c>
      <c r="B182" s="389" t="s">
        <v>3009</v>
      </c>
      <c r="C182" s="389">
        <v>58825</v>
      </c>
      <c r="D182" s="389" t="s">
        <v>4328</v>
      </c>
      <c r="E182" s="390">
        <v>6</v>
      </c>
      <c r="F182" s="390">
        <v>7.1999999999999995E-2</v>
      </c>
      <c r="G182" s="396"/>
      <c r="H182" s="389" t="s">
        <v>4329</v>
      </c>
      <c r="I182" s="392"/>
      <c r="J182" s="392"/>
      <c r="K182" s="397"/>
      <c r="L182" s="393"/>
      <c r="M182" s="395"/>
      <c r="N182" s="397"/>
      <c r="O182" s="388">
        <v>3</v>
      </c>
      <c r="P182" s="398"/>
      <c r="Q182" s="396"/>
      <c r="R182" s="390">
        <v>65</v>
      </c>
      <c r="S182" s="398"/>
      <c r="T182" s="398"/>
      <c r="U182" s="398"/>
      <c r="V182" s="398"/>
      <c r="W182" s="398"/>
    </row>
    <row r="183" spans="1:23" ht="10.199999999999999" x14ac:dyDescent="0.2">
      <c r="A183" s="388">
        <v>236</v>
      </c>
      <c r="B183" s="389" t="s">
        <v>3011</v>
      </c>
      <c r="C183" s="389">
        <v>68605</v>
      </c>
      <c r="D183" s="389" t="s">
        <v>4330</v>
      </c>
      <c r="E183" s="390">
        <v>3</v>
      </c>
      <c r="F183" s="390">
        <v>2.9000000000000001E-2</v>
      </c>
      <c r="G183" s="396"/>
      <c r="H183" s="389" t="s">
        <v>4331</v>
      </c>
      <c r="I183" s="392"/>
      <c r="J183" s="392"/>
      <c r="K183" s="397"/>
      <c r="L183" s="393"/>
      <c r="M183" s="395"/>
      <c r="N183" s="397"/>
      <c r="O183" s="388">
        <v>17</v>
      </c>
      <c r="P183" s="398"/>
      <c r="Q183" s="396"/>
      <c r="R183" s="390">
        <v>30</v>
      </c>
      <c r="S183" s="398"/>
      <c r="T183" s="398"/>
      <c r="U183" s="398"/>
      <c r="V183" s="398"/>
      <c r="W183" s="398"/>
    </row>
    <row r="184" spans="1:23" ht="10.199999999999999" x14ac:dyDescent="0.2">
      <c r="A184" s="388">
        <v>237</v>
      </c>
      <c r="B184" s="389" t="s">
        <v>3012</v>
      </c>
      <c r="C184" s="389">
        <v>58660</v>
      </c>
      <c r="D184" s="389" t="s">
        <v>4332</v>
      </c>
      <c r="E184" s="390">
        <v>24</v>
      </c>
      <c r="F184" s="390">
        <v>2.4E-2</v>
      </c>
      <c r="G184" s="396"/>
      <c r="H184" s="389" t="s">
        <v>4333</v>
      </c>
      <c r="I184" s="392"/>
      <c r="J184" s="392"/>
      <c r="K184" s="397"/>
      <c r="L184" s="393"/>
      <c r="M184" s="395"/>
      <c r="N184" s="397"/>
      <c r="O184" s="388">
        <v>5</v>
      </c>
      <c r="P184" s="398"/>
      <c r="Q184" s="396"/>
      <c r="R184" s="390">
        <v>154</v>
      </c>
      <c r="S184" s="398"/>
      <c r="T184" s="398"/>
      <c r="U184" s="398"/>
      <c r="V184" s="398"/>
      <c r="W184" s="398"/>
    </row>
    <row r="185" spans="1:23" ht="10.199999999999999" x14ac:dyDescent="0.2">
      <c r="A185" s="388">
        <v>238</v>
      </c>
      <c r="B185" s="389" t="s">
        <v>4334</v>
      </c>
      <c r="C185" s="389">
        <v>59640</v>
      </c>
      <c r="D185" s="389" t="s">
        <v>4335</v>
      </c>
      <c r="E185" s="390">
        <v>72</v>
      </c>
      <c r="F185" s="390">
        <v>3.3000000000000002E-2</v>
      </c>
      <c r="G185" s="396"/>
      <c r="H185" s="389" t="s">
        <v>4336</v>
      </c>
      <c r="I185" s="392"/>
      <c r="J185" s="392"/>
      <c r="K185" s="397"/>
      <c r="L185" s="393"/>
      <c r="M185" s="395"/>
      <c r="N185" s="397"/>
      <c r="O185" s="395"/>
      <c r="P185" s="398"/>
      <c r="Q185" s="396"/>
      <c r="R185" s="397"/>
      <c r="S185" s="398"/>
      <c r="T185" s="398"/>
      <c r="U185" s="398"/>
      <c r="V185" s="398"/>
      <c r="W185" s="398"/>
    </row>
    <row r="186" spans="1:23" ht="10.199999999999999" x14ac:dyDescent="0.2">
      <c r="A186" s="388">
        <v>239</v>
      </c>
      <c r="B186" s="389" t="s">
        <v>4337</v>
      </c>
      <c r="C186" s="389">
        <v>28604</v>
      </c>
      <c r="D186" s="389" t="s">
        <v>4338</v>
      </c>
      <c r="E186" s="390">
        <v>4</v>
      </c>
      <c r="F186" s="390">
        <v>0.156</v>
      </c>
      <c r="G186" s="396"/>
      <c r="H186" s="389" t="s">
        <v>4339</v>
      </c>
      <c r="I186" s="392"/>
      <c r="J186" s="392"/>
      <c r="K186" s="397"/>
      <c r="L186" s="393"/>
      <c r="M186" s="395"/>
      <c r="N186" s="397"/>
      <c r="O186" s="388">
        <v>25</v>
      </c>
      <c r="P186" s="398"/>
      <c r="Q186" s="396"/>
      <c r="R186" s="390" t="s">
        <v>4340</v>
      </c>
      <c r="S186" s="398"/>
      <c r="T186" s="398"/>
      <c r="U186" s="398"/>
      <c r="V186" s="398"/>
      <c r="W186" s="398"/>
    </row>
    <row r="187" spans="1:23" ht="10.199999999999999" x14ac:dyDescent="0.2">
      <c r="A187" s="388">
        <v>240</v>
      </c>
      <c r="B187" s="389" t="s">
        <v>2999</v>
      </c>
      <c r="C187" s="389">
        <v>29005</v>
      </c>
      <c r="D187" s="389" t="s">
        <v>4341</v>
      </c>
      <c r="E187" s="390">
        <v>6</v>
      </c>
      <c r="F187" s="390">
        <v>3.7999999999999999E-2</v>
      </c>
      <c r="G187" s="396"/>
      <c r="H187" s="389" t="s">
        <v>4342</v>
      </c>
      <c r="I187" s="392"/>
      <c r="J187" s="392"/>
      <c r="K187" s="397"/>
      <c r="L187" s="393"/>
      <c r="M187" s="395"/>
      <c r="N187" s="397"/>
      <c r="O187" s="388">
        <v>12</v>
      </c>
      <c r="P187" s="398"/>
      <c r="Q187" s="396"/>
      <c r="R187" s="390">
        <v>41</v>
      </c>
      <c r="S187" s="398"/>
      <c r="T187" s="398"/>
      <c r="U187" s="398"/>
      <c r="V187" s="398"/>
      <c r="W187" s="398"/>
    </row>
    <row r="188" spans="1:23" ht="10.199999999999999" x14ac:dyDescent="0.2">
      <c r="A188" s="388">
        <v>241</v>
      </c>
      <c r="B188" s="389" t="s">
        <v>3000</v>
      </c>
      <c r="C188" s="389">
        <v>58292</v>
      </c>
      <c r="D188" s="389" t="s">
        <v>4343</v>
      </c>
      <c r="E188" s="390">
        <v>2</v>
      </c>
      <c r="F188" s="390">
        <v>9.7000000000000003E-2</v>
      </c>
      <c r="G188" s="396"/>
      <c r="H188" s="389" t="s">
        <v>4344</v>
      </c>
      <c r="I188" s="392"/>
      <c r="J188" s="392"/>
      <c r="K188" s="397"/>
      <c r="L188" s="393"/>
      <c r="M188" s="395"/>
      <c r="N188" s="397"/>
      <c r="O188" s="388">
        <v>6</v>
      </c>
      <c r="P188" s="398"/>
      <c r="Q188" s="396"/>
      <c r="R188" s="390">
        <v>55</v>
      </c>
      <c r="S188" s="398"/>
      <c r="T188" s="398"/>
      <c r="U188" s="398"/>
      <c r="V188" s="398"/>
      <c r="W188" s="398"/>
    </row>
    <row r="189" spans="1:23" ht="10.199999999999999" x14ac:dyDescent="0.2">
      <c r="A189" s="388">
        <v>242</v>
      </c>
      <c r="B189" s="389" t="s">
        <v>3002</v>
      </c>
      <c r="C189" s="389">
        <v>28030</v>
      </c>
      <c r="D189" s="389" t="s">
        <v>4345</v>
      </c>
      <c r="E189" s="390">
        <v>6</v>
      </c>
      <c r="F189" s="390">
        <v>4.3999999999999997E-2</v>
      </c>
      <c r="G189" s="396"/>
      <c r="H189" s="389" t="s">
        <v>4346</v>
      </c>
      <c r="I189" s="392"/>
      <c r="J189" s="392"/>
      <c r="K189" s="397"/>
      <c r="L189" s="393"/>
      <c r="M189" s="395"/>
      <c r="N189" s="397"/>
      <c r="O189" s="388">
        <v>35</v>
      </c>
      <c r="P189" s="398"/>
      <c r="Q189" s="396"/>
      <c r="R189" s="390" t="s">
        <v>4347</v>
      </c>
      <c r="S189" s="398"/>
      <c r="T189" s="398"/>
      <c r="U189" s="398"/>
      <c r="V189" s="398"/>
      <c r="W189" s="398"/>
    </row>
    <row r="190" spans="1:23" ht="10.199999999999999" x14ac:dyDescent="0.2">
      <c r="A190" s="388">
        <v>243</v>
      </c>
      <c r="B190" s="389" t="s">
        <v>3007</v>
      </c>
      <c r="C190" s="389">
        <v>28273</v>
      </c>
      <c r="D190" s="389" t="s">
        <v>4014</v>
      </c>
      <c r="E190" s="390">
        <v>1</v>
      </c>
      <c r="F190" s="390">
        <v>0.12</v>
      </c>
      <c r="G190" s="396"/>
      <c r="H190" s="389" t="s">
        <v>4348</v>
      </c>
      <c r="I190" s="392"/>
      <c r="J190" s="392"/>
      <c r="K190" s="397"/>
      <c r="L190" s="393"/>
      <c r="M190" s="388">
        <v>122.15</v>
      </c>
      <c r="N190" s="397"/>
      <c r="O190" s="388">
        <v>12</v>
      </c>
      <c r="P190" s="398"/>
      <c r="Q190" s="396"/>
      <c r="R190" s="390">
        <v>181</v>
      </c>
      <c r="S190" s="398"/>
      <c r="T190" s="398"/>
      <c r="U190" s="398"/>
      <c r="V190" s="398"/>
      <c r="W190" s="398"/>
    </row>
    <row r="191" spans="1:23" ht="10.199999999999999" x14ac:dyDescent="0.2">
      <c r="A191" s="388">
        <v>244</v>
      </c>
      <c r="B191" s="389" t="s">
        <v>2541</v>
      </c>
      <c r="C191" s="389">
        <v>28272</v>
      </c>
      <c r="D191" s="389" t="s">
        <v>4014</v>
      </c>
      <c r="E191" s="390">
        <v>1</v>
      </c>
      <c r="F191" s="390">
        <v>6.8000000000000005E-2</v>
      </c>
      <c r="G191" s="391">
        <v>150</v>
      </c>
      <c r="H191" s="389" t="s">
        <v>4349</v>
      </c>
      <c r="I191" s="392"/>
      <c r="J191" s="392"/>
      <c r="K191" s="390">
        <v>10.199999999999999</v>
      </c>
      <c r="L191" s="393"/>
      <c r="M191" s="395"/>
      <c r="N191" s="397"/>
      <c r="O191" s="388">
        <v>11</v>
      </c>
      <c r="P191" s="398"/>
      <c r="Q191" s="396"/>
      <c r="R191" s="390">
        <v>456</v>
      </c>
      <c r="S191" s="398"/>
      <c r="T191" s="398"/>
      <c r="U191" s="398"/>
      <c r="V191" s="398"/>
      <c r="W191" s="398"/>
    </row>
    <row r="192" spans="1:23" ht="10.199999999999999" x14ac:dyDescent="0.2">
      <c r="A192" s="388">
        <v>245</v>
      </c>
      <c r="B192" s="389" t="s">
        <v>3668</v>
      </c>
      <c r="C192" s="389">
        <v>58412</v>
      </c>
      <c r="D192" s="389" t="s">
        <v>4350</v>
      </c>
      <c r="E192" s="390">
        <v>6</v>
      </c>
      <c r="F192" s="390">
        <v>3.3000000000000002E-2</v>
      </c>
      <c r="G192" s="391">
        <v>102</v>
      </c>
      <c r="H192" s="389" t="s">
        <v>4351</v>
      </c>
      <c r="I192" s="392"/>
      <c r="J192" s="392"/>
      <c r="K192" s="390">
        <v>0.56100000000000005</v>
      </c>
      <c r="L192" s="393"/>
      <c r="M192" s="395"/>
      <c r="N192" s="397"/>
      <c r="O192" s="395"/>
      <c r="P192" s="398"/>
      <c r="Q192" s="396"/>
      <c r="R192" s="397"/>
      <c r="S192" s="398"/>
      <c r="T192" s="398"/>
      <c r="U192" s="398"/>
      <c r="V192" s="398"/>
      <c r="W192" s="398"/>
    </row>
    <row r="193" spans="1:23" ht="10.199999999999999" x14ac:dyDescent="0.2">
      <c r="A193" s="388">
        <v>246</v>
      </c>
      <c r="B193" s="389" t="s">
        <v>3678</v>
      </c>
      <c r="C193" s="389">
        <v>28037</v>
      </c>
      <c r="D193" s="389" t="s">
        <v>4352</v>
      </c>
      <c r="E193" s="390">
        <v>6</v>
      </c>
      <c r="F193" s="390">
        <v>4.7E-2</v>
      </c>
      <c r="G193" s="391">
        <v>90</v>
      </c>
      <c r="H193" s="389" t="s">
        <v>4353</v>
      </c>
      <c r="I193" s="392"/>
      <c r="J193" s="392"/>
      <c r="K193" s="390">
        <v>0.70499999999999996</v>
      </c>
      <c r="L193" s="393"/>
      <c r="M193" s="395"/>
      <c r="N193" s="397"/>
      <c r="O193" s="388">
        <v>13</v>
      </c>
      <c r="P193" s="398"/>
      <c r="Q193" s="396"/>
      <c r="R193" s="390">
        <v>26</v>
      </c>
      <c r="S193" s="398"/>
      <c r="T193" s="398"/>
      <c r="U193" s="398"/>
      <c r="V193" s="398"/>
      <c r="W193" s="398"/>
    </row>
    <row r="194" spans="1:23" ht="10.199999999999999" x14ac:dyDescent="0.2">
      <c r="A194" s="388">
        <v>247</v>
      </c>
      <c r="B194" s="389" t="s">
        <v>3016</v>
      </c>
      <c r="C194" s="389">
        <v>57106</v>
      </c>
      <c r="D194" s="389" t="s">
        <v>4354</v>
      </c>
      <c r="E194" s="390">
        <v>12</v>
      </c>
      <c r="F194" s="390">
        <v>2.1000000000000001E-2</v>
      </c>
      <c r="G194" s="396"/>
      <c r="H194" s="389" t="s">
        <v>4355</v>
      </c>
      <c r="I194" s="392"/>
      <c r="J194" s="392"/>
      <c r="K194" s="397"/>
      <c r="L194" s="393"/>
      <c r="M194" s="395"/>
      <c r="N194" s="397"/>
      <c r="O194" s="388">
        <v>3</v>
      </c>
      <c r="P194" s="398"/>
      <c r="Q194" s="396"/>
      <c r="R194" s="390">
        <v>45</v>
      </c>
      <c r="S194" s="398"/>
      <c r="T194" s="398"/>
      <c r="U194" s="398"/>
      <c r="V194" s="398"/>
      <c r="W194" s="398"/>
    </row>
    <row r="195" spans="1:23" ht="10.199999999999999" x14ac:dyDescent="0.2">
      <c r="A195" s="388">
        <v>248</v>
      </c>
      <c r="B195" s="389" t="s">
        <v>4356</v>
      </c>
      <c r="C195" s="389">
        <v>56588</v>
      </c>
      <c r="D195" s="389" t="s">
        <v>4357</v>
      </c>
      <c r="E195" s="390">
        <v>12</v>
      </c>
      <c r="F195" s="390">
        <v>3.3000000000000002E-2</v>
      </c>
      <c r="G195" s="396"/>
      <c r="H195" s="389" t="s">
        <v>4358</v>
      </c>
      <c r="I195" s="392"/>
      <c r="J195" s="392"/>
      <c r="K195" s="397"/>
      <c r="L195" s="393"/>
      <c r="M195" s="395"/>
      <c r="N195" s="397"/>
      <c r="O195" s="395"/>
      <c r="P195" s="398"/>
      <c r="Q195" s="396"/>
      <c r="R195" s="397"/>
      <c r="S195" s="398"/>
      <c r="T195" s="398"/>
      <c r="U195" s="398"/>
      <c r="V195" s="398"/>
      <c r="W195" s="398"/>
    </row>
    <row r="196" spans="1:23" ht="10.199999999999999" x14ac:dyDescent="0.2">
      <c r="A196" s="388">
        <v>249</v>
      </c>
      <c r="B196" s="389" t="s">
        <v>4359</v>
      </c>
      <c r="C196" s="389">
        <v>55978</v>
      </c>
      <c r="D196" s="389" t="s">
        <v>4360</v>
      </c>
      <c r="E196" s="390">
        <v>12</v>
      </c>
      <c r="F196" s="390">
        <v>0.04</v>
      </c>
      <c r="G196" s="396"/>
      <c r="H196" s="389" t="s">
        <v>4361</v>
      </c>
      <c r="I196" s="392"/>
      <c r="J196" s="392"/>
      <c r="K196" s="397"/>
      <c r="L196" s="393"/>
      <c r="M196" s="395"/>
      <c r="N196" s="397"/>
      <c r="O196" s="395"/>
      <c r="P196" s="398"/>
      <c r="Q196" s="396"/>
      <c r="R196" s="397"/>
      <c r="S196" s="398"/>
      <c r="T196" s="398"/>
      <c r="U196" s="398"/>
      <c r="V196" s="398"/>
      <c r="W196" s="398"/>
    </row>
    <row r="197" spans="1:23" ht="10.199999999999999" x14ac:dyDescent="0.2">
      <c r="A197" s="388">
        <v>250</v>
      </c>
      <c r="B197" s="389" t="s">
        <v>2973</v>
      </c>
      <c r="C197" s="389">
        <v>59631</v>
      </c>
      <c r="D197" s="389" t="s">
        <v>4362</v>
      </c>
      <c r="E197" s="390">
        <v>36</v>
      </c>
      <c r="F197" s="390">
        <v>4.0000000000000001E-3</v>
      </c>
      <c r="G197" s="396"/>
      <c r="H197" s="389" t="s">
        <v>4363</v>
      </c>
      <c r="I197" s="392"/>
      <c r="J197" s="392"/>
      <c r="K197" s="397"/>
      <c r="L197" s="393"/>
      <c r="M197" s="395"/>
      <c r="N197" s="397"/>
      <c r="O197" s="388">
        <v>61</v>
      </c>
      <c r="P197" s="398"/>
      <c r="Q197" s="396"/>
      <c r="R197" s="390" t="s">
        <v>4364</v>
      </c>
      <c r="S197" s="398"/>
      <c r="T197" s="398"/>
      <c r="U197" s="398"/>
      <c r="V197" s="398"/>
      <c r="W197" s="398"/>
    </row>
    <row r="198" spans="1:23" ht="10.199999999999999" x14ac:dyDescent="0.2">
      <c r="A198" s="388">
        <v>251</v>
      </c>
      <c r="B198" s="389" t="s">
        <v>2979</v>
      </c>
      <c r="C198" s="389">
        <v>44669</v>
      </c>
      <c r="D198" s="389" t="s">
        <v>4365</v>
      </c>
      <c r="E198" s="390">
        <v>24</v>
      </c>
      <c r="F198" s="390">
        <v>2.9000000000000001E-2</v>
      </c>
      <c r="G198" s="396"/>
      <c r="H198" s="389" t="s">
        <v>4366</v>
      </c>
      <c r="I198" s="392"/>
      <c r="J198" s="392"/>
      <c r="K198" s="397"/>
      <c r="L198" s="393"/>
      <c r="M198" s="395"/>
      <c r="N198" s="397"/>
      <c r="O198" s="388">
        <v>3</v>
      </c>
      <c r="P198" s="398"/>
      <c r="Q198" s="396"/>
      <c r="R198" s="390">
        <v>28</v>
      </c>
      <c r="S198" s="398"/>
      <c r="T198" s="398"/>
      <c r="U198" s="398"/>
      <c r="V198" s="398"/>
      <c r="W198" s="398"/>
    </row>
    <row r="199" spans="1:23" ht="10.199999999999999" x14ac:dyDescent="0.2">
      <c r="A199" s="388">
        <v>252</v>
      </c>
      <c r="B199" s="389" t="s">
        <v>3702</v>
      </c>
      <c r="C199" s="389">
        <v>55503</v>
      </c>
      <c r="D199" s="389" t="s">
        <v>4367</v>
      </c>
      <c r="E199" s="390">
        <v>12</v>
      </c>
      <c r="F199" s="390">
        <v>1.7999999999999999E-2</v>
      </c>
      <c r="G199" s="391">
        <v>132</v>
      </c>
      <c r="H199" s="389" t="s">
        <v>4368</v>
      </c>
      <c r="I199" s="392"/>
      <c r="J199" s="392"/>
      <c r="K199" s="390">
        <v>0.19800000000000001</v>
      </c>
      <c r="L199" s="393"/>
      <c r="M199" s="395"/>
      <c r="N199" s="397"/>
      <c r="O199" s="395"/>
      <c r="P199" s="398"/>
      <c r="Q199" s="396"/>
      <c r="R199" s="397"/>
      <c r="S199" s="398"/>
      <c r="T199" s="398"/>
      <c r="U199" s="398"/>
      <c r="V199" s="398"/>
      <c r="W199" s="398"/>
    </row>
    <row r="200" spans="1:23" ht="10.199999999999999" x14ac:dyDescent="0.2">
      <c r="A200" s="388">
        <v>253</v>
      </c>
      <c r="B200" s="389" t="s">
        <v>4369</v>
      </c>
      <c r="C200" s="389">
        <v>57551</v>
      </c>
      <c r="D200" s="389" t="s">
        <v>4370</v>
      </c>
      <c r="E200" s="390">
        <v>6</v>
      </c>
      <c r="F200" s="390">
        <v>1.7999999999999999E-2</v>
      </c>
      <c r="G200" s="396"/>
      <c r="H200" s="389" t="s">
        <v>4371</v>
      </c>
      <c r="I200" s="392"/>
      <c r="J200" s="392"/>
      <c r="K200" s="397"/>
      <c r="L200" s="393"/>
      <c r="M200" s="395"/>
      <c r="N200" s="397"/>
      <c r="O200" s="395"/>
      <c r="P200" s="398"/>
      <c r="Q200" s="396"/>
      <c r="R200" s="397"/>
      <c r="S200" s="398"/>
      <c r="T200" s="398"/>
      <c r="U200" s="398"/>
      <c r="V200" s="398"/>
      <c r="W200" s="398"/>
    </row>
    <row r="201" spans="1:23" ht="10.199999999999999" x14ac:dyDescent="0.2">
      <c r="A201" s="388">
        <v>254</v>
      </c>
      <c r="B201" s="389" t="s">
        <v>4372</v>
      </c>
      <c r="C201" s="389">
        <v>57555</v>
      </c>
      <c r="D201" s="389" t="s">
        <v>4373</v>
      </c>
      <c r="E201" s="390">
        <v>4</v>
      </c>
      <c r="F201" s="390">
        <v>2.9000000000000001E-2</v>
      </c>
      <c r="G201" s="396"/>
      <c r="H201" s="389" t="s">
        <v>4374</v>
      </c>
      <c r="I201" s="392"/>
      <c r="J201" s="392"/>
      <c r="K201" s="397"/>
      <c r="L201" s="393"/>
      <c r="M201" s="395"/>
      <c r="N201" s="397"/>
      <c r="O201" s="395"/>
      <c r="P201" s="398"/>
      <c r="Q201" s="396"/>
      <c r="R201" s="397"/>
      <c r="S201" s="398"/>
      <c r="T201" s="398"/>
      <c r="U201" s="398"/>
      <c r="V201" s="398"/>
      <c r="W201" s="398"/>
    </row>
    <row r="202" spans="1:23" ht="10.199999999999999" x14ac:dyDescent="0.2">
      <c r="A202" s="388">
        <v>255</v>
      </c>
      <c r="B202" s="389" t="s">
        <v>2990</v>
      </c>
      <c r="C202" s="389">
        <v>57558</v>
      </c>
      <c r="D202" s="389" t="s">
        <v>4375</v>
      </c>
      <c r="E202" s="390">
        <v>4</v>
      </c>
      <c r="F202" s="390">
        <v>2.8000000000000001E-2</v>
      </c>
      <c r="G202" s="396"/>
      <c r="H202" s="389" t="s">
        <v>4376</v>
      </c>
      <c r="I202" s="392"/>
      <c r="J202" s="392"/>
      <c r="K202" s="397"/>
      <c r="L202" s="393"/>
      <c r="M202" s="395"/>
      <c r="N202" s="397"/>
      <c r="O202" s="388">
        <v>1</v>
      </c>
      <c r="P202" s="398"/>
      <c r="Q202" s="396"/>
      <c r="R202" s="390">
        <v>73</v>
      </c>
      <c r="S202" s="398"/>
      <c r="T202" s="398"/>
      <c r="U202" s="398"/>
      <c r="V202" s="398"/>
      <c r="W202" s="398"/>
    </row>
    <row r="203" spans="1:23" ht="10.199999999999999" x14ac:dyDescent="0.2">
      <c r="A203" s="388">
        <v>256</v>
      </c>
      <c r="B203" s="389" t="s">
        <v>2992</v>
      </c>
      <c r="C203" s="389">
        <v>56263</v>
      </c>
      <c r="D203" s="389" t="s">
        <v>4377</v>
      </c>
      <c r="E203" s="390">
        <v>12</v>
      </c>
      <c r="F203" s="390">
        <v>2.1000000000000001E-2</v>
      </c>
      <c r="G203" s="396"/>
      <c r="H203" s="389" t="s">
        <v>4378</v>
      </c>
      <c r="I203" s="392"/>
      <c r="J203" s="392"/>
      <c r="K203" s="397"/>
      <c r="L203" s="393"/>
      <c r="M203" s="395"/>
      <c r="N203" s="397"/>
      <c r="O203" s="388">
        <v>2</v>
      </c>
      <c r="P203" s="398"/>
      <c r="Q203" s="396"/>
      <c r="R203" s="390">
        <v>81</v>
      </c>
      <c r="S203" s="398"/>
      <c r="T203" s="398"/>
      <c r="U203" s="398"/>
      <c r="V203" s="398"/>
      <c r="W203" s="398"/>
    </row>
    <row r="204" spans="1:23" ht="10.199999999999999" x14ac:dyDescent="0.2">
      <c r="A204" s="388">
        <v>257</v>
      </c>
      <c r="B204" s="389" t="s">
        <v>2994</v>
      </c>
      <c r="C204" s="389">
        <v>57149</v>
      </c>
      <c r="D204" s="389" t="s">
        <v>4379</v>
      </c>
      <c r="E204" s="390">
        <v>2</v>
      </c>
      <c r="F204" s="390">
        <v>6.4000000000000001E-2</v>
      </c>
      <c r="G204" s="396"/>
      <c r="H204" s="389" t="s">
        <v>4380</v>
      </c>
      <c r="I204" s="392"/>
      <c r="J204" s="392"/>
      <c r="K204" s="397"/>
      <c r="L204" s="393"/>
      <c r="M204" s="395"/>
      <c r="N204" s="397"/>
      <c r="O204" s="395"/>
      <c r="P204" s="398"/>
      <c r="Q204" s="396"/>
      <c r="R204" s="390">
        <v>27</v>
      </c>
      <c r="S204" s="398"/>
      <c r="T204" s="398"/>
      <c r="U204" s="398"/>
      <c r="V204" s="398"/>
      <c r="W204" s="398"/>
    </row>
    <row r="205" spans="1:23" ht="10.199999999999999" x14ac:dyDescent="0.2">
      <c r="A205" s="388">
        <v>258</v>
      </c>
      <c r="B205" s="389" t="s">
        <v>2996</v>
      </c>
      <c r="C205" s="389">
        <v>58535</v>
      </c>
      <c r="D205" s="389" t="s">
        <v>4381</v>
      </c>
      <c r="E205" s="390">
        <v>6</v>
      </c>
      <c r="F205" s="390">
        <v>1.7999999999999999E-2</v>
      </c>
      <c r="G205" s="396"/>
      <c r="H205" s="389" t="s">
        <v>4382</v>
      </c>
      <c r="I205" s="392"/>
      <c r="J205" s="392"/>
      <c r="K205" s="397"/>
      <c r="L205" s="393"/>
      <c r="M205" s="395"/>
      <c r="N205" s="397"/>
      <c r="O205" s="388">
        <v>1</v>
      </c>
      <c r="P205" s="398"/>
      <c r="Q205" s="396"/>
      <c r="R205" s="390">
        <v>7</v>
      </c>
      <c r="S205" s="398"/>
      <c r="T205" s="398"/>
      <c r="U205" s="398"/>
      <c r="V205" s="398"/>
      <c r="W205" s="398"/>
    </row>
    <row r="206" spans="1:23" ht="10.199999999999999" x14ac:dyDescent="0.2">
      <c r="A206" s="388">
        <v>259</v>
      </c>
      <c r="B206" s="389" t="s">
        <v>4383</v>
      </c>
      <c r="C206" s="389">
        <v>58590</v>
      </c>
      <c r="D206" s="389" t="s">
        <v>4384</v>
      </c>
      <c r="E206" s="390">
        <v>36</v>
      </c>
      <c r="F206" s="390">
        <v>1.4E-2</v>
      </c>
      <c r="G206" s="396"/>
      <c r="H206" s="389" t="s">
        <v>4385</v>
      </c>
      <c r="I206" s="392"/>
      <c r="J206" s="392"/>
      <c r="K206" s="397"/>
      <c r="L206" s="393"/>
      <c r="M206" s="395"/>
      <c r="N206" s="397"/>
      <c r="O206" s="388">
        <v>1</v>
      </c>
      <c r="P206" s="398"/>
      <c r="Q206" s="396"/>
      <c r="R206" s="390">
        <v>75</v>
      </c>
      <c r="S206" s="398"/>
      <c r="T206" s="398"/>
      <c r="U206" s="398"/>
      <c r="V206" s="398"/>
      <c r="W206" s="398"/>
    </row>
    <row r="207" spans="1:23" ht="10.199999999999999" x14ac:dyDescent="0.2">
      <c r="A207" s="388">
        <v>260</v>
      </c>
      <c r="B207" s="389" t="s">
        <v>4386</v>
      </c>
      <c r="C207" s="389">
        <v>26668</v>
      </c>
      <c r="D207" s="389" t="s">
        <v>4387</v>
      </c>
      <c r="E207" s="390">
        <v>2</v>
      </c>
      <c r="F207" s="390">
        <v>9.9000000000000005E-2</v>
      </c>
      <c r="G207" s="391">
        <v>220</v>
      </c>
      <c r="H207" s="389" t="s">
        <v>4388</v>
      </c>
      <c r="I207" s="392"/>
      <c r="J207" s="392"/>
      <c r="K207" s="390">
        <v>10.89</v>
      </c>
      <c r="L207" s="393"/>
      <c r="M207" s="395"/>
      <c r="N207" s="397"/>
      <c r="O207" s="388">
        <v>10</v>
      </c>
      <c r="P207" s="398"/>
      <c r="Q207" s="396"/>
      <c r="R207" s="390">
        <v>11</v>
      </c>
      <c r="S207" s="398"/>
      <c r="T207" s="398"/>
      <c r="U207" s="398"/>
      <c r="V207" s="398"/>
      <c r="W207" s="398"/>
    </row>
    <row r="208" spans="1:23" ht="10.199999999999999" x14ac:dyDescent="0.2">
      <c r="A208" s="388">
        <v>261</v>
      </c>
      <c r="B208" s="389" t="s">
        <v>4389</v>
      </c>
      <c r="C208" s="389">
        <v>26670</v>
      </c>
      <c r="D208" s="389" t="s">
        <v>4390</v>
      </c>
      <c r="E208" s="390">
        <v>2</v>
      </c>
      <c r="F208" s="390">
        <v>0.11</v>
      </c>
      <c r="G208" s="391">
        <v>20</v>
      </c>
      <c r="H208" s="389" t="s">
        <v>4391</v>
      </c>
      <c r="I208" s="392"/>
      <c r="J208" s="392"/>
      <c r="K208" s="390">
        <v>1.1000000000000001</v>
      </c>
      <c r="L208" s="393"/>
      <c r="M208" s="395"/>
      <c r="N208" s="390">
        <v>332.9</v>
      </c>
      <c r="O208" s="395"/>
      <c r="P208" s="394"/>
      <c r="Q208" s="391">
        <v>10</v>
      </c>
      <c r="R208" s="390">
        <v>10</v>
      </c>
      <c r="S208" s="394"/>
      <c r="T208" s="394"/>
      <c r="U208" s="394"/>
      <c r="V208" s="394"/>
      <c r="W208" s="394"/>
    </row>
    <row r="209" spans="1:23" ht="10.199999999999999" x14ac:dyDescent="0.2">
      <c r="A209" s="388">
        <v>262</v>
      </c>
      <c r="B209" s="389" t="s">
        <v>4392</v>
      </c>
      <c r="C209" s="389">
        <v>26666</v>
      </c>
      <c r="D209" s="389" t="s">
        <v>4393</v>
      </c>
      <c r="E209" s="390">
        <v>2</v>
      </c>
      <c r="F209" s="390">
        <v>0.112</v>
      </c>
      <c r="G209" s="396"/>
      <c r="H209" s="389" t="s">
        <v>4394</v>
      </c>
      <c r="I209" s="392"/>
      <c r="J209" s="392"/>
      <c r="K209" s="397"/>
      <c r="L209" s="393"/>
      <c r="M209" s="395"/>
      <c r="N209" s="397"/>
      <c r="O209" s="388">
        <v>5</v>
      </c>
      <c r="P209" s="398"/>
      <c r="Q209" s="396"/>
      <c r="R209" s="390">
        <v>139</v>
      </c>
      <c r="S209" s="398"/>
      <c r="T209" s="398"/>
      <c r="U209" s="398"/>
      <c r="V209" s="398"/>
      <c r="W209" s="398"/>
    </row>
    <row r="210" spans="1:23" ht="10.199999999999999" x14ac:dyDescent="0.2">
      <c r="A210" s="388">
        <v>263</v>
      </c>
      <c r="B210" s="389" t="s">
        <v>3522</v>
      </c>
      <c r="C210" s="389">
        <v>28090</v>
      </c>
      <c r="D210" s="389" t="s">
        <v>4395</v>
      </c>
      <c r="E210" s="390">
        <v>1</v>
      </c>
      <c r="F210" s="390">
        <v>4.2999999999999997E-2</v>
      </c>
      <c r="G210" s="391">
        <v>70</v>
      </c>
      <c r="H210" s="389" t="s">
        <v>4396</v>
      </c>
      <c r="I210" s="392"/>
      <c r="J210" s="392"/>
      <c r="K210" s="390">
        <v>3.01</v>
      </c>
      <c r="L210" s="393"/>
      <c r="M210" s="395"/>
      <c r="N210" s="390">
        <v>56.53</v>
      </c>
      <c r="O210" s="395"/>
      <c r="P210" s="394"/>
      <c r="Q210" s="391">
        <v>5</v>
      </c>
      <c r="R210" s="390">
        <v>5</v>
      </c>
      <c r="S210" s="394"/>
      <c r="T210" s="394"/>
      <c r="U210" s="394"/>
      <c r="V210" s="394"/>
      <c r="W210" s="394"/>
    </row>
    <row r="211" spans="1:23" ht="10.199999999999999" x14ac:dyDescent="0.2">
      <c r="A211" s="388">
        <v>264</v>
      </c>
      <c r="B211" s="389" t="s">
        <v>2543</v>
      </c>
      <c r="C211" s="389">
        <v>28606</v>
      </c>
      <c r="D211" s="389" t="s">
        <v>4397</v>
      </c>
      <c r="E211" s="390">
        <v>2</v>
      </c>
      <c r="F211" s="390">
        <v>0.05</v>
      </c>
      <c r="G211" s="391">
        <v>130</v>
      </c>
      <c r="H211" s="389" t="s">
        <v>4398</v>
      </c>
      <c r="I211" s="392"/>
      <c r="J211" s="392"/>
      <c r="K211" s="390">
        <v>3.25</v>
      </c>
      <c r="L211" s="393"/>
      <c r="M211" s="395"/>
      <c r="N211" s="397"/>
      <c r="O211" s="388">
        <v>28</v>
      </c>
      <c r="P211" s="398"/>
      <c r="Q211" s="396"/>
      <c r="R211" s="390">
        <v>47</v>
      </c>
      <c r="S211" s="398"/>
      <c r="T211" s="398"/>
      <c r="U211" s="398"/>
      <c r="V211" s="398"/>
      <c r="W211" s="398"/>
    </row>
    <row r="212" spans="1:23" ht="10.199999999999999" x14ac:dyDescent="0.2">
      <c r="A212" s="388">
        <v>265</v>
      </c>
      <c r="B212" s="389" t="s">
        <v>3691</v>
      </c>
      <c r="C212" s="389">
        <v>28064</v>
      </c>
      <c r="D212" s="389" t="s">
        <v>4399</v>
      </c>
      <c r="E212" s="390">
        <v>3</v>
      </c>
      <c r="F212" s="390">
        <v>0.114</v>
      </c>
      <c r="G212" s="391">
        <v>39</v>
      </c>
      <c r="H212" s="389" t="s">
        <v>4400</v>
      </c>
      <c r="I212" s="392"/>
      <c r="J212" s="392"/>
      <c r="K212" s="390">
        <v>1.482</v>
      </c>
      <c r="L212" s="393"/>
      <c r="M212" s="395"/>
      <c r="N212" s="397"/>
      <c r="O212" s="395"/>
      <c r="P212" s="398"/>
      <c r="Q212" s="396"/>
      <c r="R212" s="390">
        <v>8</v>
      </c>
      <c r="S212" s="398"/>
      <c r="T212" s="398"/>
      <c r="U212" s="398"/>
      <c r="V212" s="398"/>
      <c r="W212" s="398"/>
    </row>
    <row r="213" spans="1:23" ht="10.199999999999999" x14ac:dyDescent="0.2">
      <c r="A213" s="388">
        <v>266</v>
      </c>
      <c r="B213" s="389" t="s">
        <v>2985</v>
      </c>
      <c r="C213" s="389">
        <v>28065</v>
      </c>
      <c r="D213" s="389" t="s">
        <v>4401</v>
      </c>
      <c r="E213" s="390">
        <v>3</v>
      </c>
      <c r="F213" s="390">
        <v>0.13100000000000001</v>
      </c>
      <c r="G213" s="396"/>
      <c r="H213" s="389" t="s">
        <v>4402</v>
      </c>
      <c r="I213" s="392"/>
      <c r="J213" s="392"/>
      <c r="K213" s="397"/>
      <c r="L213" s="393"/>
      <c r="M213" s="395"/>
      <c r="N213" s="397"/>
      <c r="O213" s="395"/>
      <c r="P213" s="398"/>
      <c r="Q213" s="396"/>
      <c r="R213" s="390">
        <v>16</v>
      </c>
      <c r="S213" s="398"/>
      <c r="T213" s="398"/>
      <c r="U213" s="398"/>
      <c r="V213" s="398"/>
      <c r="W213" s="398"/>
    </row>
    <row r="214" spans="1:23" ht="10.199999999999999" x14ac:dyDescent="0.2">
      <c r="A214" s="388">
        <v>267</v>
      </c>
      <c r="B214" s="389" t="s">
        <v>4403</v>
      </c>
      <c r="C214" s="389">
        <v>28066</v>
      </c>
      <c r="D214" s="389" t="s">
        <v>4404</v>
      </c>
      <c r="E214" s="390">
        <v>3</v>
      </c>
      <c r="F214" s="390">
        <v>0.154</v>
      </c>
      <c r="G214" s="396"/>
      <c r="H214" s="389" t="s">
        <v>4405</v>
      </c>
      <c r="I214" s="392"/>
      <c r="J214" s="392"/>
      <c r="K214" s="397"/>
      <c r="L214" s="393"/>
      <c r="M214" s="395"/>
      <c r="N214" s="397"/>
      <c r="O214" s="395"/>
      <c r="P214" s="398"/>
      <c r="Q214" s="396"/>
      <c r="R214" s="397"/>
      <c r="S214" s="398"/>
      <c r="T214" s="398"/>
      <c r="U214" s="398"/>
      <c r="V214" s="398"/>
      <c r="W214" s="398"/>
    </row>
    <row r="215" spans="1:23" ht="10.199999999999999" x14ac:dyDescent="0.2">
      <c r="A215" s="388">
        <v>268</v>
      </c>
      <c r="B215" s="389" t="s">
        <v>4406</v>
      </c>
      <c r="C215" s="389">
        <v>28067</v>
      </c>
      <c r="D215" s="389" t="s">
        <v>4407</v>
      </c>
      <c r="E215" s="390">
        <v>2</v>
      </c>
      <c r="F215" s="390">
        <v>0.13100000000000001</v>
      </c>
      <c r="G215" s="396"/>
      <c r="H215" s="389" t="s">
        <v>4408</v>
      </c>
      <c r="I215" s="392"/>
      <c r="J215" s="392"/>
      <c r="K215" s="397"/>
      <c r="L215" s="393"/>
      <c r="M215" s="395"/>
      <c r="N215" s="397"/>
      <c r="O215" s="395"/>
      <c r="P215" s="398"/>
      <c r="Q215" s="396"/>
      <c r="R215" s="397"/>
      <c r="S215" s="398"/>
      <c r="T215" s="398"/>
      <c r="U215" s="398"/>
      <c r="V215" s="398"/>
      <c r="W215" s="398"/>
    </row>
    <row r="216" spans="1:23" ht="10.199999999999999" x14ac:dyDescent="0.2">
      <c r="A216" s="388">
        <v>269</v>
      </c>
      <c r="B216" s="389" t="s">
        <v>3644</v>
      </c>
      <c r="C216" s="389">
        <v>28051</v>
      </c>
      <c r="D216" s="389" t="s">
        <v>4409</v>
      </c>
      <c r="E216" s="390">
        <v>2</v>
      </c>
      <c r="F216" s="390">
        <v>0.152</v>
      </c>
      <c r="G216" s="391">
        <v>40</v>
      </c>
      <c r="H216" s="389" t="s">
        <v>4410</v>
      </c>
      <c r="I216" s="392"/>
      <c r="J216" s="392"/>
      <c r="K216" s="390">
        <v>3.04</v>
      </c>
      <c r="L216" s="393"/>
      <c r="M216" s="395"/>
      <c r="N216" s="397"/>
      <c r="O216" s="388">
        <v>11</v>
      </c>
      <c r="P216" s="398"/>
      <c r="Q216" s="396"/>
      <c r="R216" s="390">
        <v>44</v>
      </c>
      <c r="S216" s="398"/>
      <c r="T216" s="398"/>
      <c r="U216" s="398"/>
      <c r="V216" s="398"/>
      <c r="W216" s="398"/>
    </row>
    <row r="217" spans="1:23" ht="10.199999999999999" x14ac:dyDescent="0.2">
      <c r="A217" s="388">
        <v>270</v>
      </c>
      <c r="B217" s="389" t="s">
        <v>3746</v>
      </c>
      <c r="C217" s="389">
        <v>28695</v>
      </c>
      <c r="D217" s="389" t="s">
        <v>4411</v>
      </c>
      <c r="E217" s="390">
        <v>8</v>
      </c>
      <c r="F217" s="390">
        <v>2.9000000000000001E-2</v>
      </c>
      <c r="G217" s="391">
        <v>48</v>
      </c>
      <c r="H217" s="389" t="s">
        <v>4412</v>
      </c>
      <c r="I217" s="392"/>
      <c r="J217" s="392"/>
      <c r="K217" s="390">
        <v>0.17399999999999999</v>
      </c>
      <c r="L217" s="393"/>
      <c r="M217" s="395"/>
      <c r="N217" s="390">
        <v>142.16</v>
      </c>
      <c r="O217" s="395"/>
      <c r="P217" s="394"/>
      <c r="Q217" s="391">
        <v>48</v>
      </c>
      <c r="R217" s="390">
        <v>48</v>
      </c>
      <c r="S217" s="394"/>
      <c r="T217" s="394"/>
      <c r="U217" s="394"/>
      <c r="V217" s="394"/>
      <c r="W217" s="394"/>
    </row>
    <row r="218" spans="1:23" ht="10.199999999999999" x14ac:dyDescent="0.2">
      <c r="A218" s="388">
        <v>271</v>
      </c>
      <c r="B218" s="389" t="s">
        <v>3635</v>
      </c>
      <c r="C218" s="389">
        <v>64101</v>
      </c>
      <c r="D218" s="389" t="s">
        <v>4413</v>
      </c>
      <c r="E218" s="390">
        <v>4</v>
      </c>
      <c r="F218" s="390">
        <v>3.5000000000000003E-2</v>
      </c>
      <c r="G218" s="391">
        <v>92</v>
      </c>
      <c r="H218" s="389" t="s">
        <v>4414</v>
      </c>
      <c r="I218" s="392"/>
      <c r="J218" s="392"/>
      <c r="K218" s="390">
        <v>0.80500000000000005</v>
      </c>
      <c r="L218" s="393"/>
      <c r="M218" s="395"/>
      <c r="N218" s="390">
        <v>36.08</v>
      </c>
      <c r="O218" s="388">
        <v>43</v>
      </c>
      <c r="P218" s="394"/>
      <c r="Q218" s="391">
        <v>36</v>
      </c>
      <c r="R218" s="390">
        <v>36</v>
      </c>
      <c r="S218" s="394"/>
      <c r="T218" s="394"/>
      <c r="U218" s="394"/>
      <c r="V218" s="394"/>
      <c r="W218" s="394"/>
    </row>
    <row r="219" spans="1:23" ht="10.199999999999999" x14ac:dyDescent="0.2">
      <c r="A219" s="388">
        <v>272</v>
      </c>
      <c r="B219" s="389" t="s">
        <v>3643</v>
      </c>
      <c r="C219" s="389">
        <v>64102</v>
      </c>
      <c r="D219" s="389" t="s">
        <v>4415</v>
      </c>
      <c r="E219" s="390">
        <v>3</v>
      </c>
      <c r="F219" s="390">
        <v>3.6999999999999998E-2</v>
      </c>
      <c r="G219" s="391">
        <v>60</v>
      </c>
      <c r="H219" s="389" t="s">
        <v>4416</v>
      </c>
      <c r="I219" s="392"/>
      <c r="J219" s="392"/>
      <c r="K219" s="390">
        <v>0.74</v>
      </c>
      <c r="L219" s="393"/>
      <c r="M219" s="395"/>
      <c r="N219" s="390">
        <v>34.56</v>
      </c>
      <c r="O219" s="388">
        <v>24</v>
      </c>
      <c r="P219" s="394"/>
      <c r="Q219" s="391">
        <v>15</v>
      </c>
      <c r="R219" s="390">
        <v>40</v>
      </c>
      <c r="S219" s="394"/>
      <c r="T219" s="394"/>
      <c r="U219" s="394"/>
      <c r="V219" s="394"/>
      <c r="W219" s="394"/>
    </row>
    <row r="220" spans="1:23" ht="10.199999999999999" x14ac:dyDescent="0.2">
      <c r="A220" s="388">
        <v>273</v>
      </c>
      <c r="B220" s="389" t="s">
        <v>3041</v>
      </c>
      <c r="C220" s="389">
        <v>64103</v>
      </c>
      <c r="D220" s="389" t="s">
        <v>4417</v>
      </c>
      <c r="E220" s="390">
        <v>3</v>
      </c>
      <c r="F220" s="390">
        <v>4.2000000000000003E-2</v>
      </c>
      <c r="G220" s="396"/>
      <c r="H220" s="389" t="s">
        <v>4418</v>
      </c>
      <c r="I220" s="392"/>
      <c r="J220" s="392"/>
      <c r="K220" s="397"/>
      <c r="L220" s="393"/>
      <c r="M220" s="395"/>
      <c r="N220" s="397"/>
      <c r="O220" s="388">
        <v>161</v>
      </c>
      <c r="P220" s="398"/>
      <c r="Q220" s="396"/>
      <c r="R220" s="397"/>
      <c r="S220" s="398"/>
      <c r="T220" s="398"/>
      <c r="U220" s="398"/>
      <c r="V220" s="398"/>
      <c r="W220" s="398"/>
    </row>
    <row r="221" spans="1:23" ht="10.199999999999999" x14ac:dyDescent="0.2">
      <c r="A221" s="388">
        <v>274</v>
      </c>
      <c r="B221" s="389" t="s">
        <v>3739</v>
      </c>
      <c r="C221" s="389">
        <v>64116</v>
      </c>
      <c r="D221" s="389" t="s">
        <v>4419</v>
      </c>
      <c r="E221" s="390">
        <v>3</v>
      </c>
      <c r="F221" s="390">
        <v>6.7000000000000004E-2</v>
      </c>
      <c r="G221" s="391">
        <v>21</v>
      </c>
      <c r="H221" s="389" t="s">
        <v>4420</v>
      </c>
      <c r="I221" s="392"/>
      <c r="J221" s="392"/>
      <c r="K221" s="390">
        <v>0.46899999999999997</v>
      </c>
      <c r="L221" s="393"/>
      <c r="M221" s="395"/>
      <c r="N221" s="390">
        <v>79.05</v>
      </c>
      <c r="O221" s="388">
        <v>1</v>
      </c>
      <c r="P221" s="394"/>
      <c r="Q221" s="391">
        <v>21</v>
      </c>
      <c r="R221" s="390">
        <v>21</v>
      </c>
      <c r="S221" s="394"/>
      <c r="T221" s="394"/>
      <c r="U221" s="394"/>
      <c r="V221" s="394"/>
      <c r="W221" s="394"/>
    </row>
    <row r="222" spans="1:23" ht="10.199999999999999" x14ac:dyDescent="0.2">
      <c r="A222" s="388">
        <v>275</v>
      </c>
      <c r="B222" s="389" t="s">
        <v>3710</v>
      </c>
      <c r="C222" s="389">
        <v>64118</v>
      </c>
      <c r="D222" s="389" t="s">
        <v>4421</v>
      </c>
      <c r="E222" s="390">
        <v>2</v>
      </c>
      <c r="F222" s="390">
        <v>5.8000000000000003E-2</v>
      </c>
      <c r="G222" s="391">
        <v>20</v>
      </c>
      <c r="H222" s="389" t="s">
        <v>4422</v>
      </c>
      <c r="I222" s="392"/>
      <c r="J222" s="392"/>
      <c r="K222" s="390">
        <v>0.57999999999999996</v>
      </c>
      <c r="L222" s="393"/>
      <c r="M222" s="395"/>
      <c r="N222" s="390">
        <v>66.48</v>
      </c>
      <c r="O222" s="395"/>
      <c r="P222" s="394"/>
      <c r="Q222" s="391">
        <v>10</v>
      </c>
      <c r="R222" s="390">
        <v>10</v>
      </c>
      <c r="S222" s="394"/>
      <c r="T222" s="394"/>
      <c r="U222" s="394"/>
      <c r="V222" s="394"/>
      <c r="W222" s="394"/>
    </row>
    <row r="223" spans="1:23" ht="10.199999999999999" x14ac:dyDescent="0.2">
      <c r="A223" s="388">
        <v>276</v>
      </c>
      <c r="B223" s="389" t="s">
        <v>3820</v>
      </c>
      <c r="C223" s="389">
        <v>64902</v>
      </c>
      <c r="D223" s="389" t="s">
        <v>4423</v>
      </c>
      <c r="E223" s="390">
        <v>2</v>
      </c>
      <c r="F223" s="390">
        <v>6.8000000000000005E-2</v>
      </c>
      <c r="G223" s="391">
        <v>2</v>
      </c>
      <c r="H223" s="389" t="s">
        <v>4424</v>
      </c>
      <c r="I223" s="392"/>
      <c r="J223" s="392"/>
      <c r="K223" s="390">
        <v>6.8000000000000005E-2</v>
      </c>
      <c r="L223" s="393"/>
      <c r="M223" s="395"/>
      <c r="N223" s="397"/>
      <c r="O223" s="395"/>
      <c r="P223" s="398"/>
      <c r="Q223" s="396"/>
      <c r="R223" s="397"/>
      <c r="S223" s="398"/>
      <c r="T223" s="398"/>
      <c r="U223" s="398"/>
      <c r="V223" s="398"/>
      <c r="W223" s="398"/>
    </row>
    <row r="224" spans="1:23" ht="10.199999999999999" x14ac:dyDescent="0.2">
      <c r="A224" s="388">
        <v>277</v>
      </c>
      <c r="B224" s="389" t="s">
        <v>3021</v>
      </c>
      <c r="C224" s="389">
        <v>64906</v>
      </c>
      <c r="D224" s="389" t="s">
        <v>4425</v>
      </c>
      <c r="E224" s="390">
        <v>2</v>
      </c>
      <c r="F224" s="390">
        <v>8.8999999999999996E-2</v>
      </c>
      <c r="G224" s="396"/>
      <c r="H224" s="389" t="s">
        <v>4426</v>
      </c>
      <c r="I224" s="392"/>
      <c r="J224" s="392"/>
      <c r="K224" s="397"/>
      <c r="L224" s="393"/>
      <c r="M224" s="395"/>
      <c r="N224" s="397"/>
      <c r="O224" s="388">
        <v>1</v>
      </c>
      <c r="P224" s="398"/>
      <c r="Q224" s="396"/>
      <c r="R224" s="397"/>
      <c r="S224" s="398"/>
      <c r="T224" s="398"/>
      <c r="U224" s="398"/>
      <c r="V224" s="398"/>
      <c r="W224" s="398"/>
    </row>
    <row r="225" spans="1:23" ht="10.199999999999999" x14ac:dyDescent="0.2">
      <c r="A225" s="388">
        <v>278</v>
      </c>
      <c r="B225" s="389" t="s">
        <v>3800</v>
      </c>
      <c r="C225" s="389">
        <v>64926</v>
      </c>
      <c r="D225" s="389" t="s">
        <v>4427</v>
      </c>
      <c r="E225" s="390">
        <v>2</v>
      </c>
      <c r="F225" s="390">
        <v>9.5000000000000001E-2</v>
      </c>
      <c r="G225" s="391">
        <v>4</v>
      </c>
      <c r="H225" s="389" t="s">
        <v>4428</v>
      </c>
      <c r="I225" s="392"/>
      <c r="J225" s="392"/>
      <c r="K225" s="390">
        <v>0.19</v>
      </c>
      <c r="L225" s="393"/>
      <c r="M225" s="395"/>
      <c r="N225" s="397"/>
      <c r="O225" s="388">
        <v>2</v>
      </c>
      <c r="P225" s="398"/>
      <c r="Q225" s="396"/>
      <c r="R225" s="397"/>
      <c r="S225" s="398"/>
      <c r="T225" s="398"/>
      <c r="U225" s="398"/>
      <c r="V225" s="398"/>
      <c r="W225" s="398"/>
    </row>
    <row r="226" spans="1:23" ht="10.199999999999999" x14ac:dyDescent="0.2">
      <c r="A226" s="388">
        <v>279</v>
      </c>
      <c r="B226" s="389" t="s">
        <v>3022</v>
      </c>
      <c r="C226" s="389">
        <v>67997</v>
      </c>
      <c r="D226" s="389" t="s">
        <v>4429</v>
      </c>
      <c r="E226" s="390">
        <v>6</v>
      </c>
      <c r="F226" s="390">
        <v>3.5000000000000003E-2</v>
      </c>
      <c r="G226" s="396"/>
      <c r="H226" s="389" t="s">
        <v>4430</v>
      </c>
      <c r="I226" s="392"/>
      <c r="J226" s="392"/>
      <c r="K226" s="397"/>
      <c r="L226" s="393"/>
      <c r="M226" s="395"/>
      <c r="N226" s="397"/>
      <c r="O226" s="388">
        <v>30</v>
      </c>
      <c r="P226" s="398"/>
      <c r="Q226" s="396"/>
      <c r="R226" s="390">
        <v>67</v>
      </c>
      <c r="S226" s="398"/>
      <c r="T226" s="398"/>
      <c r="U226" s="398"/>
      <c r="V226" s="398"/>
      <c r="W226" s="398"/>
    </row>
    <row r="227" spans="1:23" ht="10.199999999999999" x14ac:dyDescent="0.2">
      <c r="A227" s="388">
        <v>280</v>
      </c>
      <c r="B227" s="389" t="s">
        <v>3024</v>
      </c>
      <c r="C227" s="389">
        <v>67998</v>
      </c>
      <c r="D227" s="389" t="s">
        <v>4429</v>
      </c>
      <c r="E227" s="390">
        <v>6</v>
      </c>
      <c r="F227" s="390">
        <v>5.8000000000000003E-2</v>
      </c>
      <c r="G227" s="396"/>
      <c r="H227" s="389" t="s">
        <v>4431</v>
      </c>
      <c r="I227" s="392"/>
      <c r="J227" s="392"/>
      <c r="K227" s="397"/>
      <c r="L227" s="393"/>
      <c r="M227" s="395"/>
      <c r="N227" s="397"/>
      <c r="O227" s="388">
        <v>5</v>
      </c>
      <c r="P227" s="398"/>
      <c r="Q227" s="396"/>
      <c r="R227" s="390">
        <v>55</v>
      </c>
      <c r="S227" s="398"/>
      <c r="T227" s="398"/>
      <c r="U227" s="398"/>
      <c r="V227" s="398"/>
      <c r="W227" s="398"/>
    </row>
    <row r="228" spans="1:23" ht="10.199999999999999" x14ac:dyDescent="0.2">
      <c r="A228" s="388">
        <v>281</v>
      </c>
      <c r="B228" s="389" t="s">
        <v>3025</v>
      </c>
      <c r="C228" s="389">
        <v>67999</v>
      </c>
      <c r="D228" s="389" t="s">
        <v>4429</v>
      </c>
      <c r="E228" s="390">
        <v>3</v>
      </c>
      <c r="F228" s="390">
        <v>4.5999999999999999E-2</v>
      </c>
      <c r="G228" s="396"/>
      <c r="H228" s="389" t="s">
        <v>4432</v>
      </c>
      <c r="I228" s="392"/>
      <c r="J228" s="392"/>
      <c r="K228" s="397"/>
      <c r="L228" s="393"/>
      <c r="M228" s="395"/>
      <c r="N228" s="397"/>
      <c r="O228" s="388">
        <v>23</v>
      </c>
      <c r="P228" s="398"/>
      <c r="Q228" s="396"/>
      <c r="R228" s="390">
        <v>63</v>
      </c>
      <c r="S228" s="398"/>
      <c r="T228" s="398"/>
      <c r="U228" s="398"/>
      <c r="V228" s="398"/>
      <c r="W228" s="398"/>
    </row>
    <row r="229" spans="1:23" ht="10.199999999999999" x14ac:dyDescent="0.2">
      <c r="A229" s="388">
        <v>282</v>
      </c>
      <c r="B229" s="389" t="s">
        <v>3027</v>
      </c>
      <c r="C229" s="389">
        <v>45642</v>
      </c>
      <c r="D229" s="389" t="s">
        <v>4433</v>
      </c>
      <c r="E229" s="390">
        <v>6</v>
      </c>
      <c r="F229" s="390">
        <v>5.6000000000000001E-2</v>
      </c>
      <c r="G229" s="396"/>
      <c r="H229" s="389" t="s">
        <v>4434</v>
      </c>
      <c r="I229" s="392"/>
      <c r="J229" s="392"/>
      <c r="K229" s="397"/>
      <c r="L229" s="393"/>
      <c r="M229" s="395"/>
      <c r="N229" s="397"/>
      <c r="O229" s="388">
        <v>1</v>
      </c>
      <c r="P229" s="398"/>
      <c r="Q229" s="396"/>
      <c r="R229" s="390">
        <v>37</v>
      </c>
      <c r="S229" s="398"/>
      <c r="T229" s="398"/>
      <c r="U229" s="398"/>
      <c r="V229" s="398"/>
      <c r="W229" s="398"/>
    </row>
    <row r="230" spans="1:23" ht="10.199999999999999" x14ac:dyDescent="0.2">
      <c r="A230" s="388">
        <v>283</v>
      </c>
      <c r="B230" s="389" t="s">
        <v>4435</v>
      </c>
      <c r="C230" s="389">
        <v>59251</v>
      </c>
      <c r="D230" s="389" t="s">
        <v>4436</v>
      </c>
      <c r="E230" s="390">
        <v>24</v>
      </c>
      <c r="F230" s="390">
        <v>0.02</v>
      </c>
      <c r="G230" s="396"/>
      <c r="H230" s="389" t="s">
        <v>4437</v>
      </c>
      <c r="I230" s="392"/>
      <c r="J230" s="392"/>
      <c r="K230" s="397"/>
      <c r="L230" s="393"/>
      <c r="M230" s="395"/>
      <c r="N230" s="397"/>
      <c r="O230" s="395"/>
      <c r="P230" s="398"/>
      <c r="Q230" s="396"/>
      <c r="R230" s="397"/>
      <c r="S230" s="398"/>
      <c r="T230" s="398"/>
      <c r="U230" s="398"/>
      <c r="V230" s="398"/>
      <c r="W230" s="398"/>
    </row>
    <row r="231" spans="1:23" ht="10.199999999999999" x14ac:dyDescent="0.2">
      <c r="A231" s="388">
        <v>284</v>
      </c>
      <c r="B231" s="389" t="s">
        <v>4438</v>
      </c>
      <c r="C231" s="389">
        <v>59256</v>
      </c>
      <c r="D231" s="389" t="s">
        <v>4439</v>
      </c>
      <c r="E231" s="390">
        <v>24</v>
      </c>
      <c r="F231" s="390">
        <v>3.4000000000000002E-2</v>
      </c>
      <c r="G231" s="396"/>
      <c r="H231" s="389" t="s">
        <v>4440</v>
      </c>
      <c r="I231" s="392"/>
      <c r="J231" s="392"/>
      <c r="K231" s="397"/>
      <c r="L231" s="393"/>
      <c r="M231" s="395"/>
      <c r="N231" s="397"/>
      <c r="O231" s="395"/>
      <c r="P231" s="398"/>
      <c r="Q231" s="396"/>
      <c r="R231" s="397"/>
      <c r="S231" s="398"/>
      <c r="T231" s="398"/>
      <c r="U231" s="398"/>
      <c r="V231" s="398"/>
      <c r="W231" s="398"/>
    </row>
    <row r="232" spans="1:23" ht="10.199999999999999" x14ac:dyDescent="0.2">
      <c r="A232" s="388">
        <v>285</v>
      </c>
      <c r="B232" s="389" t="s">
        <v>3032</v>
      </c>
      <c r="C232" s="389">
        <v>58642</v>
      </c>
      <c r="D232" s="389" t="s">
        <v>4441</v>
      </c>
      <c r="E232" s="390">
        <v>36</v>
      </c>
      <c r="F232" s="390">
        <v>2.3E-2</v>
      </c>
      <c r="G232" s="396"/>
      <c r="H232" s="389" t="s">
        <v>4442</v>
      </c>
      <c r="I232" s="392"/>
      <c r="J232" s="392"/>
      <c r="K232" s="397"/>
      <c r="L232" s="393"/>
      <c r="M232" s="395"/>
      <c r="N232" s="397"/>
      <c r="O232" s="388">
        <v>18</v>
      </c>
      <c r="P232" s="398"/>
      <c r="Q232" s="396"/>
      <c r="R232" s="390">
        <v>366</v>
      </c>
      <c r="S232" s="398"/>
      <c r="T232" s="398"/>
      <c r="U232" s="398"/>
      <c r="V232" s="398"/>
      <c r="W232" s="398"/>
    </row>
    <row r="233" spans="1:23" ht="10.199999999999999" x14ac:dyDescent="0.2">
      <c r="A233" s="388">
        <v>286</v>
      </c>
      <c r="B233" s="389" t="s">
        <v>4443</v>
      </c>
      <c r="C233" s="389">
        <v>59258</v>
      </c>
      <c r="D233" s="389" t="s">
        <v>4444</v>
      </c>
      <c r="E233" s="390">
        <v>24</v>
      </c>
      <c r="F233" s="390">
        <v>0.03</v>
      </c>
      <c r="G233" s="396"/>
      <c r="H233" s="389" t="s">
        <v>4445</v>
      </c>
      <c r="I233" s="392"/>
      <c r="J233" s="392"/>
      <c r="K233" s="397"/>
      <c r="L233" s="393"/>
      <c r="M233" s="395"/>
      <c r="N233" s="397"/>
      <c r="O233" s="395"/>
      <c r="P233" s="398"/>
      <c r="Q233" s="396"/>
      <c r="R233" s="397"/>
      <c r="S233" s="398"/>
      <c r="T233" s="398"/>
      <c r="U233" s="398"/>
      <c r="V233" s="398"/>
      <c r="W233" s="398"/>
    </row>
    <row r="234" spans="1:23" ht="10.199999999999999" x14ac:dyDescent="0.2">
      <c r="A234" s="388">
        <v>287</v>
      </c>
      <c r="B234" s="389" t="s">
        <v>3333</v>
      </c>
      <c r="C234" s="389">
        <v>59574</v>
      </c>
      <c r="D234" s="389" t="s">
        <v>4446</v>
      </c>
      <c r="E234" s="390">
        <v>24</v>
      </c>
      <c r="F234" s="390">
        <v>2.3E-2</v>
      </c>
      <c r="G234" s="396"/>
      <c r="H234" s="389" t="s">
        <v>4447</v>
      </c>
      <c r="I234" s="392"/>
      <c r="J234" s="392"/>
      <c r="K234" s="397"/>
      <c r="L234" s="393"/>
      <c r="M234" s="395"/>
      <c r="N234" s="397"/>
      <c r="O234" s="388">
        <v>16</v>
      </c>
      <c r="P234" s="398"/>
      <c r="Q234" s="396"/>
      <c r="R234" s="390">
        <v>266</v>
      </c>
      <c r="S234" s="398"/>
      <c r="T234" s="398"/>
      <c r="U234" s="398"/>
      <c r="V234" s="398"/>
      <c r="W234" s="398"/>
    </row>
    <row r="235" spans="1:23" ht="10.199999999999999" x14ac:dyDescent="0.2">
      <c r="A235" s="388">
        <v>288</v>
      </c>
      <c r="B235" s="389" t="s">
        <v>4448</v>
      </c>
      <c r="C235" s="389">
        <v>59642</v>
      </c>
      <c r="D235" s="389" t="s">
        <v>4449</v>
      </c>
      <c r="E235" s="390">
        <v>36</v>
      </c>
      <c r="F235" s="390">
        <v>1.7999999999999999E-2</v>
      </c>
      <c r="G235" s="396"/>
      <c r="H235" s="389" t="s">
        <v>4450</v>
      </c>
      <c r="I235" s="392"/>
      <c r="J235" s="392"/>
      <c r="K235" s="397"/>
      <c r="L235" s="393"/>
      <c r="M235" s="395"/>
      <c r="N235" s="397"/>
      <c r="O235" s="395"/>
      <c r="P235" s="398"/>
      <c r="Q235" s="396"/>
      <c r="R235" s="397"/>
      <c r="S235" s="398"/>
      <c r="T235" s="398"/>
      <c r="U235" s="398"/>
      <c r="V235" s="398"/>
      <c r="W235" s="398"/>
    </row>
    <row r="236" spans="1:23" ht="10.199999999999999" x14ac:dyDescent="0.2">
      <c r="A236" s="388">
        <v>289</v>
      </c>
      <c r="B236" s="389" t="s">
        <v>3339</v>
      </c>
      <c r="C236" s="389">
        <v>56825</v>
      </c>
      <c r="D236" s="389" t="s">
        <v>4451</v>
      </c>
      <c r="E236" s="390">
        <v>6</v>
      </c>
      <c r="F236" s="390">
        <v>7.1999999999999995E-2</v>
      </c>
      <c r="G236" s="396"/>
      <c r="H236" s="389" t="s">
        <v>4452</v>
      </c>
      <c r="I236" s="392"/>
      <c r="J236" s="392"/>
      <c r="K236" s="397"/>
      <c r="L236" s="393"/>
      <c r="M236" s="395"/>
      <c r="N236" s="397"/>
      <c r="O236" s="388">
        <v>6</v>
      </c>
      <c r="P236" s="398"/>
      <c r="Q236" s="396"/>
      <c r="R236" s="390">
        <v>1</v>
      </c>
      <c r="S236" s="398"/>
      <c r="T236" s="398"/>
      <c r="U236" s="398"/>
      <c r="V236" s="398"/>
      <c r="W236" s="398"/>
    </row>
    <row r="237" spans="1:23" ht="10.199999999999999" x14ac:dyDescent="0.2">
      <c r="A237" s="388">
        <v>290</v>
      </c>
      <c r="B237" s="389" t="s">
        <v>3323</v>
      </c>
      <c r="C237" s="389">
        <v>59220</v>
      </c>
      <c r="D237" s="389" t="s">
        <v>4453</v>
      </c>
      <c r="E237" s="390">
        <v>36</v>
      </c>
      <c r="F237" s="390">
        <v>2.5000000000000001E-2</v>
      </c>
      <c r="G237" s="396"/>
      <c r="H237" s="389" t="s">
        <v>4454</v>
      </c>
      <c r="I237" s="392"/>
      <c r="J237" s="392"/>
      <c r="K237" s="397"/>
      <c r="L237" s="393"/>
      <c r="M237" s="395"/>
      <c r="N237" s="397"/>
      <c r="O237" s="388">
        <v>2</v>
      </c>
      <c r="P237" s="398"/>
      <c r="Q237" s="396"/>
      <c r="R237" s="390">
        <v>28</v>
      </c>
      <c r="S237" s="398"/>
      <c r="T237" s="398"/>
      <c r="U237" s="398"/>
      <c r="V237" s="398"/>
      <c r="W237" s="398"/>
    </row>
    <row r="238" spans="1:23" ht="10.199999999999999" x14ac:dyDescent="0.2">
      <c r="A238" s="388">
        <v>291</v>
      </c>
      <c r="B238" s="389" t="s">
        <v>3326</v>
      </c>
      <c r="C238" s="389">
        <v>58766</v>
      </c>
      <c r="D238" s="389" t="s">
        <v>4455</v>
      </c>
      <c r="E238" s="390">
        <v>6</v>
      </c>
      <c r="F238" s="390">
        <v>0.02</v>
      </c>
      <c r="G238" s="396"/>
      <c r="H238" s="389" t="s">
        <v>4456</v>
      </c>
      <c r="I238" s="392"/>
      <c r="J238" s="392"/>
      <c r="K238" s="397"/>
      <c r="L238" s="393"/>
      <c r="M238" s="395"/>
      <c r="N238" s="397"/>
      <c r="O238" s="395"/>
      <c r="P238" s="398"/>
      <c r="Q238" s="396"/>
      <c r="R238" s="390">
        <v>56</v>
      </c>
      <c r="S238" s="398"/>
      <c r="T238" s="398"/>
      <c r="U238" s="398"/>
      <c r="V238" s="398"/>
      <c r="W238" s="398"/>
    </row>
    <row r="239" spans="1:23" ht="10.199999999999999" x14ac:dyDescent="0.2">
      <c r="A239" s="388">
        <v>292</v>
      </c>
      <c r="B239" s="389" t="s">
        <v>4457</v>
      </c>
      <c r="C239" s="389">
        <v>59260</v>
      </c>
      <c r="D239" s="389" t="s">
        <v>4458</v>
      </c>
      <c r="E239" s="390">
        <v>24</v>
      </c>
      <c r="F239" s="390">
        <v>1.2999999999999999E-2</v>
      </c>
      <c r="G239" s="396"/>
      <c r="H239" s="389" t="s">
        <v>4459</v>
      </c>
      <c r="I239" s="392"/>
      <c r="J239" s="392"/>
      <c r="K239" s="397"/>
      <c r="L239" s="393"/>
      <c r="M239" s="395"/>
      <c r="N239" s="397"/>
      <c r="O239" s="395"/>
      <c r="P239" s="398"/>
      <c r="Q239" s="396"/>
      <c r="R239" s="397"/>
      <c r="S239" s="398"/>
      <c r="T239" s="398"/>
      <c r="U239" s="398"/>
      <c r="V239" s="398"/>
      <c r="W239" s="398"/>
    </row>
    <row r="240" spans="1:23" ht="10.199999999999999" x14ac:dyDescent="0.2">
      <c r="A240" s="388">
        <v>293</v>
      </c>
      <c r="B240" s="389" t="s">
        <v>4460</v>
      </c>
      <c r="C240" s="389">
        <v>28029</v>
      </c>
      <c r="D240" s="389" t="s">
        <v>4461</v>
      </c>
      <c r="E240" s="390">
        <v>1</v>
      </c>
      <c r="F240" s="390">
        <v>5.3999999999999999E-2</v>
      </c>
      <c r="G240" s="391">
        <v>60</v>
      </c>
      <c r="H240" s="389" t="s">
        <v>4462</v>
      </c>
      <c r="I240" s="392"/>
      <c r="J240" s="392"/>
      <c r="K240" s="390">
        <v>3.24</v>
      </c>
      <c r="L240" s="393"/>
      <c r="M240" s="395"/>
      <c r="N240" s="390">
        <v>21.36</v>
      </c>
      <c r="O240" s="388">
        <v>5</v>
      </c>
      <c r="P240" s="394"/>
      <c r="Q240" s="391">
        <v>5</v>
      </c>
      <c r="R240" s="390">
        <v>14</v>
      </c>
      <c r="S240" s="394"/>
      <c r="T240" s="394"/>
      <c r="U240" s="394"/>
      <c r="V240" s="394"/>
      <c r="W240" s="394"/>
    </row>
    <row r="241" spans="1:23" ht="10.199999999999999" x14ac:dyDescent="0.2">
      <c r="A241" s="388">
        <v>294</v>
      </c>
      <c r="B241" s="389" t="s">
        <v>3546</v>
      </c>
      <c r="C241" s="389">
        <v>28028</v>
      </c>
      <c r="D241" s="389" t="s">
        <v>4463</v>
      </c>
      <c r="E241" s="390">
        <v>1</v>
      </c>
      <c r="F241" s="390">
        <v>3.5000000000000003E-2</v>
      </c>
      <c r="G241" s="391">
        <v>60</v>
      </c>
      <c r="H241" s="389" t="s">
        <v>4464</v>
      </c>
      <c r="I241" s="392"/>
      <c r="J241" s="392"/>
      <c r="K241" s="390">
        <v>2.1</v>
      </c>
      <c r="L241" s="393"/>
      <c r="M241" s="395"/>
      <c r="N241" s="390">
        <v>14.51</v>
      </c>
      <c r="O241" s="388">
        <v>6</v>
      </c>
      <c r="P241" s="394"/>
      <c r="Q241" s="391">
        <v>5</v>
      </c>
      <c r="R241" s="390">
        <v>27</v>
      </c>
      <c r="S241" s="394"/>
      <c r="T241" s="394"/>
      <c r="U241" s="394"/>
      <c r="V241" s="394"/>
      <c r="W241" s="394"/>
    </row>
    <row r="242" spans="1:23" ht="10.199999999999999" x14ac:dyDescent="0.2">
      <c r="A242" s="388">
        <v>295</v>
      </c>
      <c r="B242" s="389" t="s">
        <v>3345</v>
      </c>
      <c r="C242" s="389">
        <v>55609</v>
      </c>
      <c r="D242" s="389" t="s">
        <v>4465</v>
      </c>
      <c r="E242" s="390">
        <v>24</v>
      </c>
      <c r="F242" s="390">
        <v>0.01</v>
      </c>
      <c r="G242" s="396"/>
      <c r="H242" s="389" t="s">
        <v>4466</v>
      </c>
      <c r="I242" s="392"/>
      <c r="J242" s="392"/>
      <c r="K242" s="397"/>
      <c r="L242" s="393"/>
      <c r="M242" s="395"/>
      <c r="N242" s="397"/>
      <c r="O242" s="388">
        <v>10</v>
      </c>
      <c r="P242" s="398"/>
      <c r="Q242" s="396"/>
      <c r="R242" s="390">
        <v>60</v>
      </c>
      <c r="S242" s="398"/>
      <c r="T242" s="398"/>
      <c r="U242" s="398"/>
      <c r="V242" s="398"/>
      <c r="W242" s="398"/>
    </row>
    <row r="243" spans="1:23" ht="10.199999999999999" x14ac:dyDescent="0.2">
      <c r="A243" s="388">
        <v>296</v>
      </c>
      <c r="B243" s="389" t="s">
        <v>3349</v>
      </c>
      <c r="C243" s="389">
        <v>56265</v>
      </c>
      <c r="D243" s="389" t="s">
        <v>4467</v>
      </c>
      <c r="E243" s="390">
        <v>12</v>
      </c>
      <c r="F243" s="390">
        <v>2.1000000000000001E-2</v>
      </c>
      <c r="G243" s="396"/>
      <c r="H243" s="389" t="s">
        <v>4468</v>
      </c>
      <c r="I243" s="392"/>
      <c r="J243" s="392"/>
      <c r="K243" s="397"/>
      <c r="L243" s="393"/>
      <c r="M243" s="395"/>
      <c r="N243" s="397"/>
      <c r="O243" s="388">
        <v>1</v>
      </c>
      <c r="P243" s="398"/>
      <c r="Q243" s="396"/>
      <c r="R243" s="390">
        <v>116</v>
      </c>
      <c r="S243" s="398"/>
      <c r="T243" s="398"/>
      <c r="U243" s="398"/>
      <c r="V243" s="398"/>
      <c r="W243" s="398"/>
    </row>
    <row r="244" spans="1:23" ht="10.199999999999999" x14ac:dyDescent="0.2">
      <c r="A244" s="388">
        <v>297</v>
      </c>
      <c r="B244" s="389" t="s">
        <v>4469</v>
      </c>
      <c r="C244" s="389">
        <v>64904</v>
      </c>
      <c r="D244" s="389" t="s">
        <v>4470</v>
      </c>
      <c r="E244" s="390">
        <v>2</v>
      </c>
      <c r="F244" s="390">
        <v>7.9000000000000001E-2</v>
      </c>
      <c r="G244" s="396"/>
      <c r="H244" s="389" t="s">
        <v>4471</v>
      </c>
      <c r="I244" s="392"/>
      <c r="J244" s="392"/>
      <c r="K244" s="397"/>
      <c r="L244" s="393"/>
      <c r="M244" s="395"/>
      <c r="N244" s="397"/>
      <c r="O244" s="395"/>
      <c r="P244" s="398"/>
      <c r="Q244" s="396"/>
      <c r="R244" s="397"/>
      <c r="S244" s="398"/>
      <c r="T244" s="398"/>
      <c r="U244" s="398"/>
      <c r="V244" s="398"/>
      <c r="W244" s="398"/>
    </row>
    <row r="245" spans="1:23" ht="10.199999999999999" x14ac:dyDescent="0.2">
      <c r="A245" s="388">
        <v>298</v>
      </c>
      <c r="B245" s="389" t="s">
        <v>3833</v>
      </c>
      <c r="C245" s="389">
        <v>28503</v>
      </c>
      <c r="D245" s="389" t="s">
        <v>4472</v>
      </c>
      <c r="E245" s="390">
        <v>8</v>
      </c>
      <c r="F245" s="390">
        <v>1.7999999999999999E-2</v>
      </c>
      <c r="G245" s="391">
        <v>8</v>
      </c>
      <c r="H245" s="389" t="s">
        <v>4473</v>
      </c>
      <c r="I245" s="392"/>
      <c r="J245" s="392"/>
      <c r="K245" s="390">
        <v>1.7999999999999999E-2</v>
      </c>
      <c r="L245" s="393"/>
      <c r="M245" s="395"/>
      <c r="N245" s="397"/>
      <c r="O245" s="395"/>
      <c r="P245" s="398"/>
      <c r="Q245" s="396"/>
      <c r="R245" s="397"/>
      <c r="S245" s="398"/>
      <c r="T245" s="398"/>
      <c r="U245" s="398"/>
      <c r="V245" s="398"/>
      <c r="W245" s="398"/>
    </row>
    <row r="246" spans="1:23" ht="10.199999999999999" x14ac:dyDescent="0.2">
      <c r="A246" s="388">
        <v>299</v>
      </c>
      <c r="B246" s="389" t="s">
        <v>4474</v>
      </c>
      <c r="C246" s="389">
        <v>58330</v>
      </c>
      <c r="D246" s="389" t="s">
        <v>4475</v>
      </c>
      <c r="E246" s="390">
        <v>3</v>
      </c>
      <c r="F246" s="390">
        <v>2.4E-2</v>
      </c>
      <c r="G246" s="391">
        <v>39</v>
      </c>
      <c r="H246" s="389" t="s">
        <v>4476</v>
      </c>
      <c r="I246" s="392"/>
      <c r="J246" s="392"/>
      <c r="K246" s="390">
        <v>0.312</v>
      </c>
      <c r="L246" s="393"/>
      <c r="M246" s="395"/>
      <c r="N246" s="397"/>
      <c r="O246" s="395"/>
      <c r="P246" s="394"/>
      <c r="Q246" s="391">
        <v>15</v>
      </c>
      <c r="R246" s="390">
        <v>15</v>
      </c>
      <c r="S246" s="394"/>
      <c r="T246" s="394"/>
      <c r="U246" s="394"/>
      <c r="V246" s="394"/>
      <c r="W246" s="394"/>
    </row>
    <row r="247" spans="1:23" ht="10.199999999999999" x14ac:dyDescent="0.2">
      <c r="A247" s="388">
        <v>300</v>
      </c>
      <c r="B247" s="389" t="s">
        <v>4477</v>
      </c>
      <c r="C247" s="389">
        <v>59262</v>
      </c>
      <c r="D247" s="389" t="s">
        <v>4478</v>
      </c>
      <c r="E247" s="390">
        <v>24</v>
      </c>
      <c r="F247" s="390">
        <v>1.7999999999999999E-2</v>
      </c>
      <c r="G247" s="396"/>
      <c r="H247" s="389" t="s">
        <v>4479</v>
      </c>
      <c r="I247" s="392"/>
      <c r="J247" s="392"/>
      <c r="K247" s="397"/>
      <c r="L247" s="393"/>
      <c r="M247" s="395"/>
      <c r="N247" s="397"/>
      <c r="O247" s="395"/>
      <c r="P247" s="398"/>
      <c r="Q247" s="396"/>
      <c r="R247" s="397"/>
      <c r="S247" s="398"/>
      <c r="T247" s="398"/>
      <c r="U247" s="398"/>
      <c r="V247" s="398"/>
      <c r="W247" s="398"/>
    </row>
    <row r="248" spans="1:23" ht="10.199999999999999" x14ac:dyDescent="0.2">
      <c r="A248" s="388">
        <v>301</v>
      </c>
      <c r="B248" s="389" t="s">
        <v>3352</v>
      </c>
      <c r="C248" s="389">
        <v>57556</v>
      </c>
      <c r="D248" s="389" t="s">
        <v>4480</v>
      </c>
      <c r="E248" s="390">
        <v>4</v>
      </c>
      <c r="F248" s="390">
        <v>3.1E-2</v>
      </c>
      <c r="G248" s="396"/>
      <c r="H248" s="389" t="s">
        <v>4481</v>
      </c>
      <c r="I248" s="392"/>
      <c r="J248" s="392"/>
      <c r="K248" s="397"/>
      <c r="L248" s="393"/>
      <c r="M248" s="395"/>
      <c r="N248" s="397"/>
      <c r="O248" s="395"/>
      <c r="P248" s="398"/>
      <c r="Q248" s="396"/>
      <c r="R248" s="390">
        <v>16</v>
      </c>
      <c r="S248" s="398"/>
      <c r="T248" s="398"/>
      <c r="U248" s="398"/>
      <c r="V248" s="398"/>
      <c r="W248" s="398"/>
    </row>
    <row r="249" spans="1:23" ht="10.199999999999999" x14ac:dyDescent="0.2">
      <c r="A249" s="388">
        <v>302</v>
      </c>
      <c r="B249" s="389" t="s">
        <v>3359</v>
      </c>
      <c r="C249" s="389">
        <v>26724</v>
      </c>
      <c r="D249" s="389" t="s">
        <v>4482</v>
      </c>
      <c r="E249" s="390">
        <v>1</v>
      </c>
      <c r="F249" s="390">
        <v>0.32400000000000001</v>
      </c>
      <c r="G249" s="396"/>
      <c r="H249" s="389" t="s">
        <v>4483</v>
      </c>
      <c r="I249" s="392"/>
      <c r="J249" s="392"/>
      <c r="K249" s="397"/>
      <c r="L249" s="393"/>
      <c r="M249" s="395"/>
      <c r="N249" s="397"/>
      <c r="O249" s="395"/>
      <c r="P249" s="398"/>
      <c r="Q249" s="396"/>
      <c r="R249" s="390">
        <v>13</v>
      </c>
      <c r="S249" s="398"/>
      <c r="T249" s="398"/>
      <c r="U249" s="398"/>
      <c r="V249" s="398"/>
      <c r="W249" s="398"/>
    </row>
    <row r="250" spans="1:23" ht="10.199999999999999" x14ac:dyDescent="0.2">
      <c r="A250" s="388">
        <v>303</v>
      </c>
      <c r="B250" s="389" t="s">
        <v>4484</v>
      </c>
      <c r="C250" s="389">
        <v>59711</v>
      </c>
      <c r="D250" s="389" t="s">
        <v>4485</v>
      </c>
      <c r="E250" s="390">
        <v>24</v>
      </c>
      <c r="F250" s="390">
        <v>3.4000000000000002E-2</v>
      </c>
      <c r="G250" s="396"/>
      <c r="H250" s="389">
        <v>59711</v>
      </c>
      <c r="I250" s="392"/>
      <c r="J250" s="392"/>
      <c r="K250" s="397"/>
      <c r="L250" s="393"/>
      <c r="M250" s="395"/>
      <c r="N250" s="397"/>
      <c r="O250" s="395"/>
      <c r="P250" s="398"/>
      <c r="Q250" s="396"/>
      <c r="R250" s="397"/>
      <c r="S250" s="398"/>
      <c r="T250" s="398"/>
      <c r="U250" s="398"/>
      <c r="V250" s="398"/>
      <c r="W250" s="398"/>
    </row>
    <row r="251" spans="1:23" ht="10.199999999999999" x14ac:dyDescent="0.2">
      <c r="A251" s="388">
        <v>304</v>
      </c>
      <c r="B251" s="389" t="s">
        <v>3377</v>
      </c>
      <c r="C251" s="389">
        <v>68556</v>
      </c>
      <c r="D251" s="389" t="s">
        <v>4486</v>
      </c>
      <c r="E251" s="390">
        <v>12</v>
      </c>
      <c r="F251" s="390">
        <v>4.2000000000000003E-2</v>
      </c>
      <c r="G251" s="391">
        <v>12</v>
      </c>
      <c r="H251" s="389" t="s">
        <v>4487</v>
      </c>
      <c r="I251" s="392"/>
      <c r="J251" s="392"/>
      <c r="K251" s="390">
        <v>4.2000000000000003E-2</v>
      </c>
      <c r="L251" s="393"/>
      <c r="M251" s="395"/>
      <c r="N251" s="390">
        <v>68.88</v>
      </c>
      <c r="O251" s="388">
        <v>8</v>
      </c>
      <c r="P251" s="394"/>
      <c r="Q251" s="391">
        <v>12</v>
      </c>
      <c r="R251" s="390">
        <v>15</v>
      </c>
      <c r="S251" s="394"/>
      <c r="T251" s="394"/>
      <c r="U251" s="394"/>
      <c r="V251" s="394"/>
      <c r="W251" s="394"/>
    </row>
    <row r="252" spans="1:23" ht="10.199999999999999" x14ac:dyDescent="0.2">
      <c r="A252" s="388">
        <v>305</v>
      </c>
      <c r="B252" s="389" t="s">
        <v>4488</v>
      </c>
      <c r="C252" s="389">
        <v>59409</v>
      </c>
      <c r="D252" s="389" t="s">
        <v>4489</v>
      </c>
      <c r="E252" s="390">
        <v>36</v>
      </c>
      <c r="F252" s="390">
        <v>3.7999999999999999E-2</v>
      </c>
      <c r="G252" s="396"/>
      <c r="H252" s="389" t="s">
        <v>4490</v>
      </c>
      <c r="I252" s="392"/>
      <c r="J252" s="392"/>
      <c r="K252" s="397"/>
      <c r="L252" s="393"/>
      <c r="M252" s="395"/>
      <c r="N252" s="397"/>
      <c r="O252" s="395"/>
      <c r="P252" s="398"/>
      <c r="Q252" s="396"/>
      <c r="R252" s="397"/>
      <c r="S252" s="398"/>
      <c r="T252" s="398"/>
      <c r="U252" s="398"/>
      <c r="V252" s="398"/>
      <c r="W252" s="398"/>
    </row>
    <row r="253" spans="1:23" ht="10.199999999999999" x14ac:dyDescent="0.2">
      <c r="A253" s="388">
        <v>306</v>
      </c>
      <c r="B253" s="389" t="s">
        <v>3719</v>
      </c>
      <c r="C253" s="389">
        <v>28018</v>
      </c>
      <c r="D253" s="389" t="s">
        <v>4491</v>
      </c>
      <c r="E253" s="390">
        <v>1</v>
      </c>
      <c r="F253" s="390">
        <v>0.20599999999999999</v>
      </c>
      <c r="G253" s="391">
        <v>10</v>
      </c>
      <c r="H253" s="389" t="s">
        <v>4492</v>
      </c>
      <c r="I253" s="392"/>
      <c r="J253" s="392"/>
      <c r="K253" s="390">
        <v>2.06</v>
      </c>
      <c r="L253" s="393"/>
      <c r="M253" s="395"/>
      <c r="N253" s="390">
        <v>71.459999999999994</v>
      </c>
      <c r="O253" s="395"/>
      <c r="P253" s="394"/>
      <c r="Q253" s="391">
        <v>5</v>
      </c>
      <c r="R253" s="390">
        <v>5</v>
      </c>
      <c r="S253" s="394"/>
      <c r="T253" s="394"/>
      <c r="U253" s="394"/>
      <c r="V253" s="394"/>
      <c r="W253" s="394"/>
    </row>
    <row r="254" spans="1:23" ht="10.199999999999999" x14ac:dyDescent="0.2">
      <c r="A254" s="388">
        <v>307</v>
      </c>
      <c r="B254" s="389" t="s">
        <v>3744</v>
      </c>
      <c r="C254" s="389">
        <v>55507</v>
      </c>
      <c r="D254" s="389" t="s">
        <v>4493</v>
      </c>
      <c r="E254" s="390">
        <v>12</v>
      </c>
      <c r="F254" s="390">
        <v>2.7E-2</v>
      </c>
      <c r="G254" s="391">
        <v>84</v>
      </c>
      <c r="H254" s="389" t="s">
        <v>4494</v>
      </c>
      <c r="I254" s="392"/>
      <c r="J254" s="392"/>
      <c r="K254" s="390">
        <v>0.189</v>
      </c>
      <c r="L254" s="393"/>
      <c r="M254" s="395"/>
      <c r="N254" s="390">
        <v>30.12</v>
      </c>
      <c r="O254" s="388">
        <v>10</v>
      </c>
      <c r="P254" s="394"/>
      <c r="Q254" s="391">
        <v>12</v>
      </c>
      <c r="R254" s="390">
        <v>11</v>
      </c>
      <c r="S254" s="394"/>
      <c r="T254" s="394"/>
      <c r="U254" s="394"/>
      <c r="V254" s="394"/>
      <c r="W254" s="394"/>
    </row>
    <row r="255" spans="1:23" ht="10.199999999999999" x14ac:dyDescent="0.2">
      <c r="A255" s="388">
        <v>308</v>
      </c>
      <c r="B255" s="389" t="s">
        <v>3756</v>
      </c>
      <c r="C255" s="389">
        <v>55504</v>
      </c>
      <c r="D255" s="389" t="s">
        <v>4495</v>
      </c>
      <c r="E255" s="390">
        <v>12</v>
      </c>
      <c r="F255" s="390">
        <v>1.9E-2</v>
      </c>
      <c r="G255" s="391">
        <v>72</v>
      </c>
      <c r="H255" s="389" t="s">
        <v>4496</v>
      </c>
      <c r="I255" s="392"/>
      <c r="J255" s="392"/>
      <c r="K255" s="390">
        <v>0.114</v>
      </c>
      <c r="L255" s="393"/>
      <c r="M255" s="395"/>
      <c r="N255" s="397"/>
      <c r="O255" s="395"/>
      <c r="P255" s="398"/>
      <c r="Q255" s="396"/>
      <c r="R255" s="397"/>
      <c r="S255" s="398"/>
      <c r="T255" s="398"/>
      <c r="U255" s="398"/>
      <c r="V255" s="398"/>
      <c r="W255" s="398"/>
    </row>
    <row r="256" spans="1:23" ht="10.199999999999999" x14ac:dyDescent="0.2">
      <c r="A256" s="388">
        <v>309</v>
      </c>
      <c r="B256" s="389" t="s">
        <v>2588</v>
      </c>
      <c r="C256" s="389">
        <v>58504</v>
      </c>
      <c r="D256" s="389" t="s">
        <v>4497</v>
      </c>
      <c r="E256" s="390">
        <v>12</v>
      </c>
      <c r="F256" s="390">
        <v>2.5999999999999999E-2</v>
      </c>
      <c r="G256" s="391">
        <v>36</v>
      </c>
      <c r="H256" s="389" t="s">
        <v>4498</v>
      </c>
      <c r="I256" s="392"/>
      <c r="J256" s="392"/>
      <c r="K256" s="390">
        <v>7.8E-2</v>
      </c>
      <c r="L256" s="393"/>
      <c r="M256" s="395"/>
      <c r="N256" s="397"/>
      <c r="O256" s="395"/>
      <c r="P256" s="398"/>
      <c r="Q256" s="396"/>
      <c r="R256" s="390">
        <v>19</v>
      </c>
      <c r="S256" s="398"/>
      <c r="T256" s="398"/>
      <c r="U256" s="398"/>
      <c r="V256" s="398"/>
      <c r="W256" s="398"/>
    </row>
    <row r="257" spans="1:23" ht="10.199999999999999" x14ac:dyDescent="0.2">
      <c r="A257" s="388">
        <v>310</v>
      </c>
      <c r="B257" s="389" t="s">
        <v>3497</v>
      </c>
      <c r="C257" s="389">
        <v>57161</v>
      </c>
      <c r="D257" s="389" t="s">
        <v>4499</v>
      </c>
      <c r="E257" s="390">
        <v>2</v>
      </c>
      <c r="F257" s="390">
        <v>6.0999999999999999E-2</v>
      </c>
      <c r="G257" s="391">
        <v>200</v>
      </c>
      <c r="H257" s="389" t="s">
        <v>4500</v>
      </c>
      <c r="I257" s="392"/>
      <c r="J257" s="392"/>
      <c r="K257" s="390">
        <v>6.1</v>
      </c>
      <c r="L257" s="393"/>
      <c r="M257" s="395"/>
      <c r="N257" s="390">
        <v>100.98</v>
      </c>
      <c r="O257" s="395"/>
      <c r="P257" s="394"/>
      <c r="Q257" s="391">
        <v>10</v>
      </c>
      <c r="R257" s="390">
        <v>10</v>
      </c>
      <c r="S257" s="394"/>
      <c r="T257" s="394"/>
      <c r="U257" s="394"/>
      <c r="V257" s="394"/>
      <c r="W257" s="394"/>
    </row>
    <row r="258" spans="1:23" ht="10.199999999999999" x14ac:dyDescent="0.2">
      <c r="A258" s="388">
        <v>311</v>
      </c>
      <c r="B258" s="389" t="s">
        <v>3584</v>
      </c>
      <c r="C258" s="389">
        <v>58849</v>
      </c>
      <c r="D258" s="389" t="s">
        <v>4501</v>
      </c>
      <c r="E258" s="390">
        <v>1</v>
      </c>
      <c r="F258" s="390">
        <v>7.6999999999999999E-2</v>
      </c>
      <c r="G258" s="391">
        <v>40</v>
      </c>
      <c r="H258" s="389" t="s">
        <v>4502</v>
      </c>
      <c r="I258" s="392"/>
      <c r="J258" s="392"/>
      <c r="K258" s="390">
        <v>3.08</v>
      </c>
      <c r="L258" s="393"/>
      <c r="M258" s="395"/>
      <c r="N258" s="390">
        <v>84.26</v>
      </c>
      <c r="O258" s="388">
        <v>2</v>
      </c>
      <c r="P258" s="394"/>
      <c r="Q258" s="391">
        <v>5</v>
      </c>
      <c r="R258" s="390">
        <v>5</v>
      </c>
      <c r="S258" s="394"/>
      <c r="T258" s="394"/>
      <c r="U258" s="394"/>
      <c r="V258" s="394"/>
      <c r="W258" s="394"/>
    </row>
    <row r="259" spans="1:23" ht="10.199999999999999" x14ac:dyDescent="0.2">
      <c r="A259" s="388">
        <v>312</v>
      </c>
      <c r="B259" s="389" t="s">
        <v>2928</v>
      </c>
      <c r="C259" s="389">
        <v>57440</v>
      </c>
      <c r="D259" s="389" t="s">
        <v>4503</v>
      </c>
      <c r="E259" s="390">
        <v>4</v>
      </c>
      <c r="F259" s="390">
        <v>4.1000000000000002E-2</v>
      </c>
      <c r="G259" s="396"/>
      <c r="H259" s="389" t="s">
        <v>4504</v>
      </c>
      <c r="I259" s="392"/>
      <c r="J259" s="392"/>
      <c r="K259" s="397"/>
      <c r="L259" s="393"/>
      <c r="M259" s="395"/>
      <c r="N259" s="397"/>
      <c r="O259" s="388">
        <v>1</v>
      </c>
      <c r="P259" s="398"/>
      <c r="Q259" s="396"/>
      <c r="R259" s="390">
        <v>14</v>
      </c>
      <c r="S259" s="398"/>
      <c r="T259" s="398"/>
      <c r="U259" s="398"/>
      <c r="V259" s="398"/>
      <c r="W259" s="398"/>
    </row>
    <row r="260" spans="1:23" ht="10.199999999999999" x14ac:dyDescent="0.2">
      <c r="A260" s="388">
        <v>313</v>
      </c>
      <c r="B260" s="389" t="s">
        <v>2939</v>
      </c>
      <c r="C260" s="389">
        <v>55642</v>
      </c>
      <c r="D260" s="389" t="s">
        <v>4505</v>
      </c>
      <c r="E260" s="390">
        <v>6</v>
      </c>
      <c r="F260" s="390">
        <v>6.3E-2</v>
      </c>
      <c r="G260" s="396"/>
      <c r="H260" s="389" t="s">
        <v>4506</v>
      </c>
      <c r="I260" s="392"/>
      <c r="J260" s="392"/>
      <c r="K260" s="397"/>
      <c r="L260" s="393"/>
      <c r="M260" s="395"/>
      <c r="N260" s="397"/>
      <c r="O260" s="388">
        <v>2</v>
      </c>
      <c r="P260" s="398"/>
      <c r="Q260" s="396"/>
      <c r="R260" s="390">
        <v>18</v>
      </c>
      <c r="S260" s="398"/>
      <c r="T260" s="398"/>
      <c r="U260" s="398"/>
      <c r="V260" s="398"/>
      <c r="W260" s="398"/>
    </row>
    <row r="261" spans="1:23" ht="10.199999999999999" x14ac:dyDescent="0.2">
      <c r="A261" s="388">
        <v>314</v>
      </c>
      <c r="B261" s="389" t="s">
        <v>4507</v>
      </c>
      <c r="C261" s="389">
        <v>55648</v>
      </c>
      <c r="D261" s="389" t="s">
        <v>4508</v>
      </c>
      <c r="E261" s="390">
        <v>6</v>
      </c>
      <c r="F261" s="390">
        <v>7.0999999999999994E-2</v>
      </c>
      <c r="G261" s="396"/>
      <c r="H261" s="389" t="s">
        <v>4509</v>
      </c>
      <c r="I261" s="392"/>
      <c r="J261" s="392"/>
      <c r="K261" s="397"/>
      <c r="L261" s="393"/>
      <c r="M261" s="395"/>
      <c r="N261" s="397"/>
      <c r="O261" s="395"/>
      <c r="P261" s="398"/>
      <c r="Q261" s="396"/>
      <c r="R261" s="397"/>
      <c r="S261" s="398"/>
      <c r="T261" s="398"/>
      <c r="U261" s="398"/>
      <c r="V261" s="398"/>
      <c r="W261" s="398"/>
    </row>
    <row r="262" spans="1:23" ht="10.199999999999999" x14ac:dyDescent="0.2">
      <c r="A262" s="388">
        <v>315</v>
      </c>
      <c r="B262" s="389" t="s">
        <v>4510</v>
      </c>
      <c r="C262" s="389">
        <v>68309</v>
      </c>
      <c r="D262" s="389" t="s">
        <v>4511</v>
      </c>
      <c r="E262" s="390">
        <v>1</v>
      </c>
      <c r="F262" s="390">
        <v>0.13100000000000001</v>
      </c>
      <c r="G262" s="396"/>
      <c r="H262" s="389" t="s">
        <v>4512</v>
      </c>
      <c r="I262" s="392"/>
      <c r="J262" s="392"/>
      <c r="K262" s="397"/>
      <c r="L262" s="393"/>
      <c r="M262" s="395"/>
      <c r="N262" s="397"/>
      <c r="O262" s="395"/>
      <c r="P262" s="398"/>
      <c r="Q262" s="396"/>
      <c r="R262" s="397"/>
      <c r="S262" s="398"/>
      <c r="T262" s="398"/>
      <c r="U262" s="398"/>
      <c r="V262" s="398"/>
      <c r="W262" s="398"/>
    </row>
    <row r="263" spans="1:23" ht="10.199999999999999" x14ac:dyDescent="0.2">
      <c r="A263" s="388">
        <v>316</v>
      </c>
      <c r="B263" s="389" t="s">
        <v>3797</v>
      </c>
      <c r="C263" s="389">
        <v>66634</v>
      </c>
      <c r="D263" s="389" t="s">
        <v>4513</v>
      </c>
      <c r="E263" s="390">
        <v>6</v>
      </c>
      <c r="F263" s="390">
        <v>1.7000000000000001E-2</v>
      </c>
      <c r="G263" s="391">
        <v>18</v>
      </c>
      <c r="H263" s="389" t="s">
        <v>4514</v>
      </c>
      <c r="I263" s="392"/>
      <c r="J263" s="392"/>
      <c r="K263" s="390">
        <v>5.0999999999999997E-2</v>
      </c>
      <c r="L263" s="393"/>
      <c r="M263" s="395"/>
      <c r="N263" s="390">
        <v>89.4</v>
      </c>
      <c r="O263" s="388">
        <v>7</v>
      </c>
      <c r="P263" s="394"/>
      <c r="Q263" s="391">
        <v>18</v>
      </c>
      <c r="R263" s="390">
        <v>19</v>
      </c>
      <c r="S263" s="394"/>
      <c r="T263" s="394"/>
      <c r="U263" s="394"/>
      <c r="V263" s="394"/>
      <c r="W263" s="394"/>
    </row>
    <row r="264" spans="1:23" ht="10.199999999999999" x14ac:dyDescent="0.2">
      <c r="A264" s="388">
        <v>317</v>
      </c>
      <c r="B264" s="389" t="s">
        <v>3854</v>
      </c>
      <c r="C264" s="389">
        <v>66636</v>
      </c>
      <c r="D264" s="389" t="s">
        <v>4515</v>
      </c>
      <c r="E264" s="390">
        <v>6</v>
      </c>
      <c r="F264" s="390">
        <v>1.7999999999999999E-2</v>
      </c>
      <c r="G264" s="396"/>
      <c r="H264" s="389" t="s">
        <v>4516</v>
      </c>
      <c r="I264" s="392"/>
      <c r="J264" s="392"/>
      <c r="K264" s="397"/>
      <c r="L264" s="393"/>
      <c r="M264" s="395"/>
      <c r="N264" s="390">
        <v>59.28</v>
      </c>
      <c r="O264" s="388">
        <v>24</v>
      </c>
      <c r="P264" s="394"/>
      <c r="Q264" s="391">
        <v>18</v>
      </c>
      <c r="R264" s="390">
        <v>16</v>
      </c>
      <c r="S264" s="394"/>
      <c r="T264" s="394"/>
      <c r="U264" s="394"/>
      <c r="V264" s="394"/>
      <c r="W264" s="394"/>
    </row>
    <row r="265" spans="1:23" ht="10.199999999999999" x14ac:dyDescent="0.2">
      <c r="A265" s="388">
        <v>318</v>
      </c>
      <c r="B265" s="389" t="s">
        <v>3603</v>
      </c>
      <c r="C265" s="389">
        <v>66640</v>
      </c>
      <c r="D265" s="389" t="s">
        <v>4517</v>
      </c>
      <c r="E265" s="390">
        <v>6</v>
      </c>
      <c r="F265" s="390">
        <v>1.7999999999999999E-2</v>
      </c>
      <c r="G265" s="391">
        <v>198</v>
      </c>
      <c r="H265" s="389" t="s">
        <v>4518</v>
      </c>
      <c r="I265" s="392"/>
      <c r="J265" s="392"/>
      <c r="K265" s="390">
        <v>0.59399999999999997</v>
      </c>
      <c r="L265" s="393"/>
      <c r="M265" s="395"/>
      <c r="N265" s="390">
        <v>45.78</v>
      </c>
      <c r="O265" s="388">
        <v>226</v>
      </c>
      <c r="P265" s="394"/>
      <c r="Q265" s="391">
        <v>90</v>
      </c>
      <c r="R265" s="390">
        <v>91</v>
      </c>
      <c r="S265" s="394"/>
      <c r="T265" s="394"/>
      <c r="U265" s="394"/>
      <c r="V265" s="394"/>
      <c r="W265" s="394"/>
    </row>
    <row r="266" spans="1:23" ht="10.199999999999999" x14ac:dyDescent="0.2">
      <c r="A266" s="388">
        <v>319</v>
      </c>
      <c r="B266" s="389" t="s">
        <v>2961</v>
      </c>
      <c r="C266" s="389">
        <v>66642</v>
      </c>
      <c r="D266" s="389" t="s">
        <v>4519</v>
      </c>
      <c r="E266" s="390">
        <v>4</v>
      </c>
      <c r="F266" s="390">
        <v>1.6E-2</v>
      </c>
      <c r="G266" s="396"/>
      <c r="H266" s="389" t="s">
        <v>4520</v>
      </c>
      <c r="I266" s="392"/>
      <c r="J266" s="392"/>
      <c r="K266" s="397"/>
      <c r="L266" s="393"/>
      <c r="M266" s="395"/>
      <c r="N266" s="397"/>
      <c r="O266" s="388">
        <v>29</v>
      </c>
      <c r="P266" s="398"/>
      <c r="Q266" s="396"/>
      <c r="R266" s="390">
        <v>43</v>
      </c>
      <c r="S266" s="398"/>
      <c r="T266" s="398"/>
      <c r="U266" s="398"/>
      <c r="V266" s="398"/>
      <c r="W266" s="398"/>
    </row>
    <row r="267" spans="1:23" ht="10.199999999999999" x14ac:dyDescent="0.2">
      <c r="A267" s="388">
        <v>320</v>
      </c>
      <c r="B267" s="389" t="s">
        <v>2586</v>
      </c>
      <c r="C267" s="389">
        <v>66644</v>
      </c>
      <c r="D267" s="389" t="s">
        <v>4521</v>
      </c>
      <c r="E267" s="390">
        <v>4</v>
      </c>
      <c r="F267" s="390">
        <v>2.5999999999999999E-2</v>
      </c>
      <c r="G267" s="391">
        <v>12</v>
      </c>
      <c r="H267" s="389" t="s">
        <v>4522</v>
      </c>
      <c r="I267" s="392"/>
      <c r="J267" s="392"/>
      <c r="K267" s="390">
        <v>7.8E-2</v>
      </c>
      <c r="L267" s="393"/>
      <c r="M267" s="395"/>
      <c r="N267" s="390">
        <v>64.959999999999994</v>
      </c>
      <c r="O267" s="388">
        <v>11</v>
      </c>
      <c r="P267" s="394"/>
      <c r="Q267" s="391">
        <v>24</v>
      </c>
      <c r="R267" s="390">
        <v>18</v>
      </c>
      <c r="S267" s="394"/>
      <c r="T267" s="394"/>
      <c r="U267" s="394"/>
      <c r="V267" s="394"/>
      <c r="W267" s="394"/>
    </row>
    <row r="268" spans="1:23" ht="10.199999999999999" x14ac:dyDescent="0.2">
      <c r="A268" s="388">
        <v>321</v>
      </c>
      <c r="B268" s="389" t="s">
        <v>2903</v>
      </c>
      <c r="C268" s="389">
        <v>66638</v>
      </c>
      <c r="D268" s="389" t="s">
        <v>4523</v>
      </c>
      <c r="E268" s="390">
        <v>6</v>
      </c>
      <c r="F268" s="390">
        <v>1.4999999999999999E-2</v>
      </c>
      <c r="G268" s="396"/>
      <c r="H268" s="389" t="s">
        <v>4524</v>
      </c>
      <c r="I268" s="392"/>
      <c r="J268" s="392"/>
      <c r="K268" s="397"/>
      <c r="L268" s="393"/>
      <c r="M268" s="395"/>
      <c r="N268" s="397"/>
      <c r="O268" s="388">
        <v>15</v>
      </c>
      <c r="P268" s="398"/>
      <c r="Q268" s="396"/>
      <c r="R268" s="390">
        <v>6</v>
      </c>
      <c r="S268" s="398"/>
      <c r="T268" s="398"/>
      <c r="U268" s="398"/>
      <c r="V268" s="398"/>
      <c r="W268" s="398"/>
    </row>
    <row r="269" spans="1:23" ht="10.199999999999999" x14ac:dyDescent="0.2">
      <c r="A269" s="388">
        <v>322</v>
      </c>
      <c r="B269" s="389" t="s">
        <v>2923</v>
      </c>
      <c r="C269" s="389">
        <v>26168</v>
      </c>
      <c r="D269" s="389" t="s">
        <v>4525</v>
      </c>
      <c r="E269" s="390">
        <v>1</v>
      </c>
      <c r="F269" s="390">
        <v>0.28699999999999998</v>
      </c>
      <c r="G269" s="396"/>
      <c r="H269" s="389" t="s">
        <v>4526</v>
      </c>
      <c r="I269" s="392"/>
      <c r="J269" s="392"/>
      <c r="K269" s="397"/>
      <c r="L269" s="393"/>
      <c r="M269" s="395"/>
      <c r="N269" s="397"/>
      <c r="O269" s="388">
        <v>2</v>
      </c>
      <c r="P269" s="398"/>
      <c r="Q269" s="396"/>
      <c r="R269" s="390">
        <v>26</v>
      </c>
      <c r="S269" s="398"/>
      <c r="T269" s="398"/>
      <c r="U269" s="398"/>
      <c r="V269" s="398"/>
      <c r="W269" s="398"/>
    </row>
    <row r="270" spans="1:23" ht="10.199999999999999" x14ac:dyDescent="0.2">
      <c r="A270" s="388">
        <v>323</v>
      </c>
      <c r="B270" s="389" t="s">
        <v>2924</v>
      </c>
      <c r="C270" s="389">
        <v>26756</v>
      </c>
      <c r="D270" s="389" t="s">
        <v>4482</v>
      </c>
      <c r="E270" s="390">
        <v>1</v>
      </c>
      <c r="F270" s="390">
        <v>0.54700000000000004</v>
      </c>
      <c r="G270" s="396"/>
      <c r="H270" s="389" t="s">
        <v>4527</v>
      </c>
      <c r="I270" s="392"/>
      <c r="J270" s="392"/>
      <c r="K270" s="397"/>
      <c r="L270" s="393"/>
      <c r="M270" s="395"/>
      <c r="N270" s="397"/>
      <c r="O270" s="388">
        <v>5</v>
      </c>
      <c r="P270" s="398"/>
      <c r="Q270" s="396"/>
      <c r="R270" s="390">
        <v>8</v>
      </c>
      <c r="S270" s="398"/>
      <c r="T270" s="398"/>
      <c r="U270" s="398"/>
      <c r="V270" s="398"/>
      <c r="W270" s="398"/>
    </row>
    <row r="271" spans="1:23" ht="10.199999999999999" x14ac:dyDescent="0.2">
      <c r="A271" s="388">
        <v>324</v>
      </c>
      <c r="B271" s="389" t="s">
        <v>2565</v>
      </c>
      <c r="C271" s="389">
        <v>26784</v>
      </c>
      <c r="D271" s="389" t="s">
        <v>4528</v>
      </c>
      <c r="E271" s="390">
        <v>1</v>
      </c>
      <c r="F271" s="390">
        <v>0.253</v>
      </c>
      <c r="G271" s="391">
        <v>17</v>
      </c>
      <c r="H271" s="389" t="s">
        <v>4529</v>
      </c>
      <c r="I271" s="392"/>
      <c r="J271" s="392"/>
      <c r="K271" s="390">
        <v>4.3010000000000002</v>
      </c>
      <c r="L271" s="393"/>
      <c r="M271" s="395"/>
      <c r="N271" s="397"/>
      <c r="O271" s="388">
        <v>4</v>
      </c>
      <c r="P271" s="398"/>
      <c r="Q271" s="396"/>
      <c r="R271" s="390">
        <v>19</v>
      </c>
      <c r="S271" s="398"/>
      <c r="T271" s="398"/>
      <c r="U271" s="398"/>
      <c r="V271" s="398"/>
      <c r="W271" s="398"/>
    </row>
    <row r="272" spans="1:23" ht="10.199999999999999" x14ac:dyDescent="0.2">
      <c r="A272" s="388">
        <v>325</v>
      </c>
      <c r="B272" s="389" t="s">
        <v>2958</v>
      </c>
      <c r="C272" s="389">
        <v>26788</v>
      </c>
      <c r="D272" s="389" t="s">
        <v>4528</v>
      </c>
      <c r="E272" s="390">
        <v>1</v>
      </c>
      <c r="F272" s="390">
        <v>0.32500000000000001</v>
      </c>
      <c r="G272" s="396"/>
      <c r="H272" s="389" t="s">
        <v>1518</v>
      </c>
      <c r="I272" s="392"/>
      <c r="J272" s="392"/>
      <c r="K272" s="397"/>
      <c r="L272" s="393"/>
      <c r="M272" s="395"/>
      <c r="N272" s="397"/>
      <c r="O272" s="388">
        <v>9</v>
      </c>
      <c r="P272" s="398"/>
      <c r="Q272" s="396"/>
      <c r="R272" s="390">
        <v>52</v>
      </c>
      <c r="S272" s="398"/>
      <c r="T272" s="398"/>
      <c r="U272" s="398"/>
      <c r="V272" s="398"/>
      <c r="W272" s="398"/>
    </row>
    <row r="273" spans="1:23" ht="10.199999999999999" x14ac:dyDescent="0.2">
      <c r="A273" s="388">
        <v>326</v>
      </c>
      <c r="B273" s="389" t="s">
        <v>2572</v>
      </c>
      <c r="C273" s="389">
        <v>26792</v>
      </c>
      <c r="D273" s="389" t="s">
        <v>4528</v>
      </c>
      <c r="E273" s="390">
        <v>1</v>
      </c>
      <c r="F273" s="390">
        <v>0.42499999999999999</v>
      </c>
      <c r="G273" s="391">
        <v>10</v>
      </c>
      <c r="H273" s="389" t="s">
        <v>4530</v>
      </c>
      <c r="I273" s="392"/>
      <c r="J273" s="392"/>
      <c r="K273" s="390">
        <v>4.25</v>
      </c>
      <c r="L273" s="393"/>
      <c r="M273" s="395"/>
      <c r="N273" s="397"/>
      <c r="O273" s="395"/>
      <c r="P273" s="398"/>
      <c r="Q273" s="396"/>
      <c r="R273" s="390">
        <v>8</v>
      </c>
      <c r="S273" s="398"/>
      <c r="T273" s="398"/>
      <c r="U273" s="398"/>
      <c r="V273" s="398"/>
      <c r="W273" s="398"/>
    </row>
    <row r="274" spans="1:23" ht="10.199999999999999" x14ac:dyDescent="0.2">
      <c r="A274" s="388">
        <v>327</v>
      </c>
      <c r="B274" s="389" t="s">
        <v>3623</v>
      </c>
      <c r="C274" s="389">
        <v>26796</v>
      </c>
      <c r="D274" s="389" t="s">
        <v>4531</v>
      </c>
      <c r="E274" s="390">
        <v>1</v>
      </c>
      <c r="F274" s="390">
        <v>0.55700000000000005</v>
      </c>
      <c r="G274" s="391">
        <v>25</v>
      </c>
      <c r="H274" s="389" t="s">
        <v>4532</v>
      </c>
      <c r="I274" s="392"/>
      <c r="J274" s="392"/>
      <c r="K274" s="390">
        <v>13.925000000000001</v>
      </c>
      <c r="L274" s="393"/>
      <c r="M274" s="395"/>
      <c r="N274" s="390">
        <v>608.59</v>
      </c>
      <c r="O274" s="395"/>
      <c r="P274" s="394"/>
      <c r="Q274" s="391">
        <v>3</v>
      </c>
      <c r="R274" s="390">
        <v>3</v>
      </c>
      <c r="S274" s="394"/>
      <c r="T274" s="394"/>
      <c r="U274" s="394"/>
      <c r="V274" s="394"/>
      <c r="W274" s="394"/>
    </row>
    <row r="275" spans="1:23" ht="10.199999999999999" x14ac:dyDescent="0.2">
      <c r="A275" s="388">
        <v>328</v>
      </c>
      <c r="B275" s="389" t="s">
        <v>3657</v>
      </c>
      <c r="C275" s="389">
        <v>26798</v>
      </c>
      <c r="D275" s="389" t="s">
        <v>4531</v>
      </c>
      <c r="E275" s="390">
        <v>1</v>
      </c>
      <c r="F275" s="390">
        <v>0.58599999999999997</v>
      </c>
      <c r="G275" s="391">
        <v>20</v>
      </c>
      <c r="H275" s="389" t="s">
        <v>4533</v>
      </c>
      <c r="I275" s="392"/>
      <c r="J275" s="392"/>
      <c r="K275" s="390">
        <v>11.72</v>
      </c>
      <c r="L275" s="393"/>
      <c r="M275" s="395"/>
      <c r="N275" s="390">
        <v>692.7</v>
      </c>
      <c r="O275" s="388">
        <v>1</v>
      </c>
      <c r="P275" s="394"/>
      <c r="Q275" s="391">
        <v>3</v>
      </c>
      <c r="R275" s="390">
        <v>3</v>
      </c>
      <c r="S275" s="394"/>
      <c r="T275" s="394"/>
      <c r="U275" s="394"/>
      <c r="V275" s="394"/>
      <c r="W275" s="394"/>
    </row>
    <row r="276" spans="1:23" ht="10.199999999999999" x14ac:dyDescent="0.2">
      <c r="A276" s="388">
        <v>329</v>
      </c>
      <c r="B276" s="389" t="s">
        <v>4534</v>
      </c>
      <c r="C276" s="389">
        <v>26384</v>
      </c>
      <c r="D276" s="389" t="s">
        <v>4535</v>
      </c>
      <c r="E276" s="390">
        <v>1</v>
      </c>
      <c r="F276" s="390">
        <v>1.08</v>
      </c>
      <c r="G276" s="396"/>
      <c r="H276" s="389" t="s">
        <v>4536</v>
      </c>
      <c r="I276" s="392"/>
      <c r="J276" s="392"/>
      <c r="K276" s="397"/>
      <c r="L276" s="393"/>
      <c r="M276" s="395"/>
      <c r="N276" s="397"/>
      <c r="O276" s="388">
        <v>1</v>
      </c>
      <c r="P276" s="398"/>
      <c r="Q276" s="396"/>
      <c r="R276" s="390">
        <v>3</v>
      </c>
      <c r="S276" s="398"/>
      <c r="T276" s="398"/>
      <c r="U276" s="398"/>
      <c r="V276" s="398"/>
      <c r="W276" s="398"/>
    </row>
    <row r="277" spans="1:23" ht="10.199999999999999" x14ac:dyDescent="0.2">
      <c r="A277" s="388">
        <v>330</v>
      </c>
      <c r="B277" s="389" t="s">
        <v>4537</v>
      </c>
      <c r="C277" s="389">
        <v>26326</v>
      </c>
      <c r="D277" s="389" t="s">
        <v>4538</v>
      </c>
      <c r="E277" s="390">
        <v>1</v>
      </c>
      <c r="F277" s="390">
        <v>0.52100000000000002</v>
      </c>
      <c r="G277" s="391">
        <v>40</v>
      </c>
      <c r="H277" s="389" t="s">
        <v>4539</v>
      </c>
      <c r="I277" s="392"/>
      <c r="J277" s="392"/>
      <c r="K277" s="390">
        <v>20.84</v>
      </c>
      <c r="L277" s="393"/>
      <c r="M277" s="395"/>
      <c r="N277" s="390">
        <v>598.30999999999995</v>
      </c>
      <c r="O277" s="388">
        <v>1</v>
      </c>
      <c r="P277" s="394"/>
      <c r="Q277" s="391">
        <v>5</v>
      </c>
      <c r="R277" s="390">
        <v>4</v>
      </c>
      <c r="S277" s="394"/>
      <c r="T277" s="394"/>
      <c r="U277" s="394"/>
      <c r="V277" s="394"/>
      <c r="W277" s="394"/>
    </row>
    <row r="278" spans="1:23" ht="10.199999999999999" x14ac:dyDescent="0.2">
      <c r="A278" s="388">
        <v>331</v>
      </c>
      <c r="B278" s="389" t="s">
        <v>4540</v>
      </c>
      <c r="C278" s="389">
        <v>26330</v>
      </c>
      <c r="D278" s="389" t="s">
        <v>4538</v>
      </c>
      <c r="E278" s="390">
        <v>1</v>
      </c>
      <c r="F278" s="390">
        <v>0.64500000000000002</v>
      </c>
      <c r="G278" s="391">
        <v>45</v>
      </c>
      <c r="H278" s="389" t="s">
        <v>4541</v>
      </c>
      <c r="I278" s="392"/>
      <c r="J278" s="392"/>
      <c r="K278" s="390">
        <v>29.024999999999999</v>
      </c>
      <c r="L278" s="393"/>
      <c r="M278" s="388">
        <v>573.72</v>
      </c>
      <c r="N278" s="397"/>
      <c r="O278" s="388">
        <v>5</v>
      </c>
      <c r="P278" s="398"/>
      <c r="Q278" s="396"/>
      <c r="R278" s="390">
        <v>3</v>
      </c>
      <c r="S278" s="398"/>
      <c r="T278" s="398"/>
      <c r="U278" s="398"/>
      <c r="V278" s="398"/>
      <c r="W278" s="398"/>
    </row>
    <row r="279" spans="1:23" ht="10.199999999999999" x14ac:dyDescent="0.2">
      <c r="A279" s="388">
        <v>332</v>
      </c>
      <c r="B279" s="389" t="s">
        <v>4542</v>
      </c>
      <c r="C279" s="389">
        <v>26334</v>
      </c>
      <c r="D279" s="389" t="s">
        <v>4538</v>
      </c>
      <c r="E279" s="390">
        <v>1</v>
      </c>
      <c r="F279" s="390">
        <v>0.67</v>
      </c>
      <c r="G279" s="396"/>
      <c r="H279" s="389" t="s">
        <v>4543</v>
      </c>
      <c r="I279" s="392"/>
      <c r="J279" s="392"/>
      <c r="K279" s="397"/>
      <c r="L279" s="393"/>
      <c r="M279" s="395"/>
      <c r="N279" s="397"/>
      <c r="O279" s="388">
        <v>1</v>
      </c>
      <c r="P279" s="398"/>
      <c r="Q279" s="396"/>
      <c r="R279" s="390">
        <v>9</v>
      </c>
      <c r="S279" s="398"/>
      <c r="T279" s="398"/>
      <c r="U279" s="398"/>
      <c r="V279" s="398"/>
      <c r="W279" s="398"/>
    </row>
    <row r="280" spans="1:23" ht="10.199999999999999" x14ac:dyDescent="0.2">
      <c r="A280" s="388">
        <v>333</v>
      </c>
      <c r="B280" s="389" t="s">
        <v>4544</v>
      </c>
      <c r="C280" s="389">
        <v>26340</v>
      </c>
      <c r="D280" s="389" t="s">
        <v>4538</v>
      </c>
      <c r="E280" s="390">
        <v>1</v>
      </c>
      <c r="F280" s="390">
        <v>0.75</v>
      </c>
      <c r="G280" s="396"/>
      <c r="H280" s="389" t="s">
        <v>4545</v>
      </c>
      <c r="I280" s="392"/>
      <c r="J280" s="392"/>
      <c r="K280" s="397"/>
      <c r="L280" s="393"/>
      <c r="M280" s="395"/>
      <c r="N280" s="397"/>
      <c r="O280" s="388">
        <v>3</v>
      </c>
      <c r="P280" s="398"/>
      <c r="Q280" s="396"/>
      <c r="R280" s="390">
        <v>9</v>
      </c>
      <c r="S280" s="398"/>
      <c r="T280" s="398"/>
      <c r="U280" s="398"/>
      <c r="V280" s="398"/>
      <c r="W280" s="398"/>
    </row>
    <row r="281" spans="1:23" ht="10.199999999999999" x14ac:dyDescent="0.2">
      <c r="A281" s="388">
        <v>334</v>
      </c>
      <c r="B281" s="389" t="s">
        <v>4546</v>
      </c>
      <c r="C281" s="389">
        <v>26356</v>
      </c>
      <c r="D281" s="389" t="s">
        <v>4547</v>
      </c>
      <c r="E281" s="390">
        <v>1</v>
      </c>
      <c r="F281" s="390">
        <v>0.61899999999999999</v>
      </c>
      <c r="G281" s="391">
        <v>80</v>
      </c>
      <c r="H281" s="389" t="s">
        <v>4548</v>
      </c>
      <c r="I281" s="392"/>
      <c r="J281" s="392"/>
      <c r="K281" s="390">
        <v>49.52</v>
      </c>
      <c r="L281" s="393"/>
      <c r="M281" s="388">
        <v>594.24</v>
      </c>
      <c r="N281" s="397"/>
      <c r="O281" s="388">
        <v>13</v>
      </c>
      <c r="P281" s="398"/>
      <c r="Q281" s="396"/>
      <c r="R281" s="390">
        <v>9</v>
      </c>
      <c r="S281" s="398"/>
      <c r="T281" s="398"/>
      <c r="U281" s="398"/>
      <c r="V281" s="398"/>
      <c r="W281" s="398"/>
    </row>
    <row r="282" spans="1:23" ht="10.199999999999999" x14ac:dyDescent="0.2">
      <c r="A282" s="388">
        <v>335</v>
      </c>
      <c r="B282" s="389" t="s">
        <v>4549</v>
      </c>
      <c r="C282" s="389">
        <v>26364</v>
      </c>
      <c r="D282" s="389" t="s">
        <v>4547</v>
      </c>
      <c r="E282" s="390">
        <v>1</v>
      </c>
      <c r="F282" s="390">
        <v>0.873</v>
      </c>
      <c r="G282" s="396"/>
      <c r="H282" s="389" t="s">
        <v>4550</v>
      </c>
      <c r="I282" s="392"/>
      <c r="J282" s="392"/>
      <c r="K282" s="397"/>
      <c r="L282" s="393"/>
      <c r="M282" s="395"/>
      <c r="N282" s="390" t="s">
        <v>4551</v>
      </c>
      <c r="O282" s="395"/>
      <c r="P282" s="398"/>
      <c r="Q282" s="396"/>
      <c r="R282" s="397"/>
      <c r="S282" s="398"/>
      <c r="T282" s="398"/>
      <c r="U282" s="398"/>
      <c r="V282" s="398"/>
      <c r="W282" s="398"/>
    </row>
    <row r="283" spans="1:23" ht="10.199999999999999" x14ac:dyDescent="0.2">
      <c r="A283" s="388">
        <v>336</v>
      </c>
      <c r="B283" s="389" t="s">
        <v>4552</v>
      </c>
      <c r="C283" s="389">
        <v>26368</v>
      </c>
      <c r="D283" s="389" t="s">
        <v>4547</v>
      </c>
      <c r="E283" s="390">
        <v>1</v>
      </c>
      <c r="F283" s="390">
        <v>0.998</v>
      </c>
      <c r="G283" s="391">
        <v>40</v>
      </c>
      <c r="H283" s="389" t="s">
        <v>4553</v>
      </c>
      <c r="I283" s="392"/>
      <c r="J283" s="392"/>
      <c r="K283" s="390">
        <v>39.92</v>
      </c>
      <c r="L283" s="393"/>
      <c r="M283" s="395"/>
      <c r="N283" s="390" t="s">
        <v>4554</v>
      </c>
      <c r="O283" s="395"/>
      <c r="P283" s="394"/>
      <c r="Q283" s="391">
        <v>5</v>
      </c>
      <c r="R283" s="390">
        <v>5</v>
      </c>
      <c r="S283" s="394"/>
      <c r="T283" s="394"/>
      <c r="U283" s="394"/>
      <c r="V283" s="394"/>
      <c r="W283" s="394"/>
    </row>
    <row r="284" spans="1:23" ht="10.199999999999999" x14ac:dyDescent="0.2">
      <c r="A284" s="388">
        <v>337</v>
      </c>
      <c r="B284" s="389" t="s">
        <v>4555</v>
      </c>
      <c r="C284" s="389">
        <v>26374</v>
      </c>
      <c r="D284" s="389" t="s">
        <v>4547</v>
      </c>
      <c r="E284" s="390">
        <v>1</v>
      </c>
      <c r="F284" s="390">
        <v>1.127</v>
      </c>
      <c r="G284" s="396"/>
      <c r="H284" s="389" t="s">
        <v>4556</v>
      </c>
      <c r="I284" s="392"/>
      <c r="J284" s="392"/>
      <c r="K284" s="397"/>
      <c r="L284" s="393"/>
      <c r="M284" s="395"/>
      <c r="N284" s="397"/>
      <c r="O284" s="395"/>
      <c r="P284" s="398"/>
      <c r="Q284" s="396"/>
      <c r="R284" s="397"/>
      <c r="S284" s="398"/>
      <c r="T284" s="398"/>
      <c r="U284" s="398"/>
      <c r="V284" s="398"/>
      <c r="W284" s="398"/>
    </row>
    <row r="285" spans="1:23" ht="10.199999999999999" x14ac:dyDescent="0.2">
      <c r="A285" s="388">
        <v>338</v>
      </c>
      <c r="B285" s="389" t="s">
        <v>3672</v>
      </c>
      <c r="C285" s="389">
        <v>26378</v>
      </c>
      <c r="D285" s="389" t="s">
        <v>4547</v>
      </c>
      <c r="E285" s="390">
        <v>1</v>
      </c>
      <c r="F285" s="390">
        <v>1.458</v>
      </c>
      <c r="G285" s="391">
        <v>15</v>
      </c>
      <c r="H285" s="389" t="s">
        <v>4557</v>
      </c>
      <c r="I285" s="392"/>
      <c r="J285" s="392"/>
      <c r="K285" s="390">
        <v>21.87</v>
      </c>
      <c r="L285" s="393"/>
      <c r="M285" s="395"/>
      <c r="N285" s="397"/>
      <c r="O285" s="395"/>
      <c r="P285" s="398"/>
      <c r="Q285" s="396"/>
      <c r="R285" s="397"/>
      <c r="S285" s="398"/>
      <c r="T285" s="398"/>
      <c r="U285" s="398"/>
      <c r="V285" s="398"/>
      <c r="W285" s="398"/>
    </row>
    <row r="286" spans="1:23" ht="10.199999999999999" x14ac:dyDescent="0.2">
      <c r="A286" s="388">
        <v>339</v>
      </c>
      <c r="B286" s="389" t="s">
        <v>4558</v>
      </c>
      <c r="C286" s="389">
        <v>26644</v>
      </c>
      <c r="D286" s="389" t="s">
        <v>4559</v>
      </c>
      <c r="E286" s="390">
        <v>1</v>
      </c>
      <c r="F286" s="390">
        <v>0.08</v>
      </c>
      <c r="G286" s="391">
        <v>250</v>
      </c>
      <c r="H286" s="389" t="s">
        <v>4560</v>
      </c>
      <c r="I286" s="392"/>
      <c r="J286" s="392"/>
      <c r="K286" s="390">
        <v>20</v>
      </c>
      <c r="L286" s="393"/>
      <c r="M286" s="395"/>
      <c r="N286" s="397"/>
      <c r="O286" s="388">
        <v>28</v>
      </c>
      <c r="P286" s="398"/>
      <c r="Q286" s="396"/>
      <c r="R286" s="390">
        <v>90</v>
      </c>
      <c r="S286" s="398"/>
      <c r="T286" s="398"/>
      <c r="U286" s="398"/>
      <c r="V286" s="398"/>
      <c r="W286" s="398"/>
    </row>
    <row r="287" spans="1:23" ht="10.199999999999999" x14ac:dyDescent="0.2">
      <c r="A287" s="388">
        <v>340</v>
      </c>
      <c r="B287" s="389" t="s">
        <v>4561</v>
      </c>
      <c r="C287" s="389">
        <v>26646</v>
      </c>
      <c r="D287" s="389" t="s">
        <v>4562</v>
      </c>
      <c r="E287" s="390">
        <v>1</v>
      </c>
      <c r="F287" s="390">
        <v>0.13900000000000001</v>
      </c>
      <c r="G287" s="391">
        <v>450</v>
      </c>
      <c r="H287" s="389" t="s">
        <v>4563</v>
      </c>
      <c r="I287" s="392"/>
      <c r="J287" s="392"/>
      <c r="K287" s="390">
        <v>62.55</v>
      </c>
      <c r="L287" s="393"/>
      <c r="M287" s="395"/>
      <c r="N287" s="397"/>
      <c r="O287" s="388">
        <v>44</v>
      </c>
      <c r="P287" s="398"/>
      <c r="Q287" s="396"/>
      <c r="R287" s="390">
        <v>93</v>
      </c>
      <c r="S287" s="398"/>
      <c r="T287" s="398"/>
      <c r="U287" s="398"/>
      <c r="V287" s="398"/>
      <c r="W287" s="398"/>
    </row>
    <row r="288" spans="1:23" ht="10.199999999999999" x14ac:dyDescent="0.2">
      <c r="A288" s="388">
        <v>341</v>
      </c>
      <c r="B288" s="389" t="s">
        <v>4564</v>
      </c>
      <c r="C288" s="389">
        <v>26648</v>
      </c>
      <c r="D288" s="389" t="s">
        <v>4565</v>
      </c>
      <c r="E288" s="390">
        <v>1</v>
      </c>
      <c r="F288" s="390">
        <v>0.17499999999999999</v>
      </c>
      <c r="G288" s="396"/>
      <c r="H288" s="389" t="s">
        <v>4566</v>
      </c>
      <c r="I288" s="392"/>
      <c r="J288" s="392"/>
      <c r="K288" s="397"/>
      <c r="L288" s="393"/>
      <c r="M288" s="395"/>
      <c r="N288" s="397"/>
      <c r="O288" s="388">
        <v>4</v>
      </c>
      <c r="P288" s="398"/>
      <c r="Q288" s="396"/>
      <c r="R288" s="390">
        <v>96</v>
      </c>
      <c r="S288" s="398"/>
      <c r="T288" s="398"/>
      <c r="U288" s="398"/>
      <c r="V288" s="398"/>
      <c r="W288" s="398"/>
    </row>
    <row r="289" spans="1:23" ht="10.199999999999999" x14ac:dyDescent="0.2">
      <c r="A289" s="388">
        <v>342</v>
      </c>
      <c r="B289" s="389" t="s">
        <v>4567</v>
      </c>
      <c r="C289" s="389">
        <v>26652</v>
      </c>
      <c r="D289" s="389" t="s">
        <v>4568</v>
      </c>
      <c r="E289" s="390">
        <v>1</v>
      </c>
      <c r="F289" s="390">
        <v>0.191</v>
      </c>
      <c r="G289" s="391">
        <v>60</v>
      </c>
      <c r="H289" s="389" t="s">
        <v>4569</v>
      </c>
      <c r="I289" s="392"/>
      <c r="J289" s="392"/>
      <c r="K289" s="390">
        <v>11.46</v>
      </c>
      <c r="L289" s="393"/>
      <c r="M289" s="395"/>
      <c r="N289" s="390">
        <v>211.73</v>
      </c>
      <c r="O289" s="395"/>
      <c r="P289" s="394"/>
      <c r="Q289" s="391">
        <v>10</v>
      </c>
      <c r="R289" s="390">
        <v>10</v>
      </c>
      <c r="S289" s="394"/>
      <c r="T289" s="394"/>
      <c r="U289" s="394"/>
      <c r="V289" s="394"/>
      <c r="W289" s="394"/>
    </row>
    <row r="290" spans="1:23" ht="10.199999999999999" x14ac:dyDescent="0.2">
      <c r="A290" s="388">
        <v>343</v>
      </c>
      <c r="B290" s="389" t="s">
        <v>3154</v>
      </c>
      <c r="C290" s="389">
        <v>28505</v>
      </c>
      <c r="D290" s="389" t="s">
        <v>4570</v>
      </c>
      <c r="E290" s="390">
        <v>6</v>
      </c>
      <c r="F290" s="390">
        <v>3.3000000000000002E-2</v>
      </c>
      <c r="G290" s="396"/>
      <c r="H290" s="389" t="s">
        <v>4571</v>
      </c>
      <c r="I290" s="392"/>
      <c r="J290" s="392"/>
      <c r="K290" s="397"/>
      <c r="L290" s="393"/>
      <c r="M290" s="395"/>
      <c r="N290" s="397"/>
      <c r="O290" s="395"/>
      <c r="P290" s="398"/>
      <c r="Q290" s="396"/>
      <c r="R290" s="390">
        <v>1</v>
      </c>
      <c r="S290" s="398"/>
      <c r="T290" s="398"/>
      <c r="U290" s="398"/>
      <c r="V290" s="398"/>
      <c r="W290" s="398"/>
    </row>
    <row r="291" spans="1:23" ht="10.199999999999999" x14ac:dyDescent="0.2">
      <c r="A291" s="388">
        <v>344</v>
      </c>
      <c r="B291" s="389" t="s">
        <v>3482</v>
      </c>
      <c r="C291" s="389">
        <v>64756</v>
      </c>
      <c r="D291" s="389" t="s">
        <v>4572</v>
      </c>
      <c r="E291" s="390">
        <v>6</v>
      </c>
      <c r="F291" s="390">
        <v>4.4999999999999998E-2</v>
      </c>
      <c r="G291" s="391">
        <v>900</v>
      </c>
      <c r="H291" s="389" t="s">
        <v>4573</v>
      </c>
      <c r="I291" s="392"/>
      <c r="J291" s="392"/>
      <c r="K291" s="390">
        <v>6.75</v>
      </c>
      <c r="L291" s="393"/>
      <c r="M291" s="395"/>
      <c r="N291" s="390">
        <v>47.58</v>
      </c>
      <c r="O291" s="388">
        <v>751</v>
      </c>
      <c r="P291" s="394"/>
      <c r="Q291" s="391">
        <v>420</v>
      </c>
      <c r="R291" s="390">
        <v>349</v>
      </c>
      <c r="S291" s="394"/>
      <c r="T291" s="394"/>
      <c r="U291" s="394"/>
      <c r="V291" s="394"/>
      <c r="W291" s="394"/>
    </row>
    <row r="292" spans="1:23" ht="10.199999999999999" x14ac:dyDescent="0.2">
      <c r="A292" s="388">
        <v>345</v>
      </c>
      <c r="B292" s="389" t="s">
        <v>3467</v>
      </c>
      <c r="C292" s="389">
        <v>64757</v>
      </c>
      <c r="D292" s="389" t="s">
        <v>4574</v>
      </c>
      <c r="E292" s="390">
        <v>4</v>
      </c>
      <c r="F292" s="390">
        <v>3.5000000000000003E-2</v>
      </c>
      <c r="G292" s="391">
        <v>752</v>
      </c>
      <c r="H292" s="389" t="s">
        <v>4575</v>
      </c>
      <c r="I292" s="392"/>
      <c r="J292" s="392"/>
      <c r="K292" s="390">
        <v>6.58</v>
      </c>
      <c r="L292" s="393"/>
      <c r="M292" s="395"/>
      <c r="N292" s="390">
        <v>38.32</v>
      </c>
      <c r="O292" s="388">
        <v>358</v>
      </c>
      <c r="P292" s="394"/>
      <c r="Q292" s="391">
        <v>240</v>
      </c>
      <c r="R292" s="390">
        <v>245</v>
      </c>
      <c r="S292" s="394"/>
      <c r="T292" s="394"/>
      <c r="U292" s="394"/>
      <c r="V292" s="394"/>
      <c r="W292" s="394"/>
    </row>
    <row r="293" spans="1:23" ht="10.199999999999999" x14ac:dyDescent="0.2">
      <c r="A293" s="388">
        <v>346</v>
      </c>
      <c r="B293" s="389" t="s">
        <v>3511</v>
      </c>
      <c r="C293" s="389">
        <v>64758</v>
      </c>
      <c r="D293" s="389" t="s">
        <v>4576</v>
      </c>
      <c r="E293" s="390">
        <v>3</v>
      </c>
      <c r="F293" s="390">
        <v>3.6999999999999998E-2</v>
      </c>
      <c r="G293" s="391">
        <v>249</v>
      </c>
      <c r="H293" s="389" t="s">
        <v>4577</v>
      </c>
      <c r="I293" s="392"/>
      <c r="J293" s="392"/>
      <c r="K293" s="390">
        <v>3.0710000000000002</v>
      </c>
      <c r="L293" s="393"/>
      <c r="M293" s="395"/>
      <c r="N293" s="397"/>
      <c r="O293" s="388">
        <v>131</v>
      </c>
      <c r="P293" s="398"/>
      <c r="Q293" s="396"/>
      <c r="R293" s="390">
        <v>132</v>
      </c>
      <c r="S293" s="398"/>
      <c r="T293" s="398"/>
      <c r="U293" s="398"/>
      <c r="V293" s="398"/>
      <c r="W293" s="398"/>
    </row>
    <row r="294" spans="1:23" ht="10.199999999999999" x14ac:dyDescent="0.2">
      <c r="A294" s="388">
        <v>347</v>
      </c>
      <c r="B294" s="389" t="s">
        <v>3196</v>
      </c>
      <c r="C294" s="389">
        <v>64759</v>
      </c>
      <c r="D294" s="389" t="s">
        <v>4578</v>
      </c>
      <c r="E294" s="390">
        <v>3</v>
      </c>
      <c r="F294" s="390">
        <v>4.2000000000000003E-2</v>
      </c>
      <c r="G294" s="396"/>
      <c r="H294" s="389" t="s">
        <v>4579</v>
      </c>
      <c r="I294" s="392"/>
      <c r="J294" s="392"/>
      <c r="K294" s="397"/>
      <c r="L294" s="393"/>
      <c r="M294" s="395"/>
      <c r="N294" s="397"/>
      <c r="O294" s="388">
        <v>151</v>
      </c>
      <c r="P294" s="398"/>
      <c r="Q294" s="396"/>
      <c r="R294" s="390">
        <v>477</v>
      </c>
      <c r="S294" s="398"/>
      <c r="T294" s="398"/>
      <c r="U294" s="398"/>
      <c r="V294" s="398"/>
      <c r="W294" s="398"/>
    </row>
    <row r="295" spans="1:23" ht="10.199999999999999" x14ac:dyDescent="0.2">
      <c r="A295" s="388">
        <v>348</v>
      </c>
      <c r="B295" s="389" t="s">
        <v>3198</v>
      </c>
      <c r="C295" s="389">
        <v>64755</v>
      </c>
      <c r="D295" s="389" t="s">
        <v>4580</v>
      </c>
      <c r="E295" s="390">
        <v>2</v>
      </c>
      <c r="F295" s="390">
        <v>3.2000000000000001E-2</v>
      </c>
      <c r="G295" s="396"/>
      <c r="H295" s="389" t="s">
        <v>4581</v>
      </c>
      <c r="I295" s="392"/>
      <c r="J295" s="392"/>
      <c r="K295" s="397"/>
      <c r="L295" s="393"/>
      <c r="M295" s="395"/>
      <c r="N295" s="397"/>
      <c r="O295" s="388">
        <v>221</v>
      </c>
      <c r="P295" s="398"/>
      <c r="Q295" s="396"/>
      <c r="R295" s="390" t="s">
        <v>4582</v>
      </c>
      <c r="S295" s="398"/>
      <c r="T295" s="398"/>
      <c r="U295" s="398"/>
      <c r="V295" s="398"/>
      <c r="W295" s="398"/>
    </row>
    <row r="296" spans="1:23" ht="10.199999999999999" x14ac:dyDescent="0.2">
      <c r="A296" s="388">
        <v>349</v>
      </c>
      <c r="B296" s="389" t="s">
        <v>3199</v>
      </c>
      <c r="C296" s="389">
        <v>64765</v>
      </c>
      <c r="D296" s="389" t="s">
        <v>4583</v>
      </c>
      <c r="E296" s="390">
        <v>3</v>
      </c>
      <c r="F296" s="390">
        <v>5.3999999999999999E-2</v>
      </c>
      <c r="G296" s="396"/>
      <c r="H296" s="389" t="s">
        <v>4584</v>
      </c>
      <c r="I296" s="392"/>
      <c r="J296" s="392"/>
      <c r="K296" s="397"/>
      <c r="L296" s="393"/>
      <c r="M296" s="395"/>
      <c r="N296" s="397"/>
      <c r="O296" s="388">
        <v>225</v>
      </c>
      <c r="P296" s="398"/>
      <c r="Q296" s="396"/>
      <c r="R296" s="390">
        <v>889</v>
      </c>
      <c r="S296" s="398"/>
      <c r="T296" s="398"/>
      <c r="U296" s="398"/>
      <c r="V296" s="398"/>
      <c r="W296" s="398"/>
    </row>
    <row r="297" spans="1:23" ht="10.199999999999999" x14ac:dyDescent="0.2">
      <c r="A297" s="388">
        <v>350</v>
      </c>
      <c r="B297" s="389" t="s">
        <v>3651</v>
      </c>
      <c r="C297" s="389">
        <v>64141</v>
      </c>
      <c r="D297" s="389" t="s">
        <v>4585</v>
      </c>
      <c r="E297" s="390">
        <v>4</v>
      </c>
      <c r="F297" s="390">
        <v>4.2999999999999997E-2</v>
      </c>
      <c r="G297" s="391">
        <v>80</v>
      </c>
      <c r="H297" s="389" t="s">
        <v>4586</v>
      </c>
      <c r="I297" s="392"/>
      <c r="J297" s="392"/>
      <c r="K297" s="390">
        <v>0.86</v>
      </c>
      <c r="L297" s="393"/>
      <c r="M297" s="395"/>
      <c r="N297" s="390">
        <v>46.72</v>
      </c>
      <c r="O297" s="388">
        <v>64</v>
      </c>
      <c r="P297" s="394"/>
      <c r="Q297" s="391">
        <v>40</v>
      </c>
      <c r="R297" s="390">
        <v>47</v>
      </c>
      <c r="S297" s="394"/>
      <c r="T297" s="394"/>
      <c r="U297" s="394"/>
      <c r="V297" s="394"/>
      <c r="W297" s="394"/>
    </row>
    <row r="298" spans="1:23" ht="10.199999999999999" x14ac:dyDescent="0.2">
      <c r="A298" s="388">
        <v>351</v>
      </c>
      <c r="B298" s="389" t="s">
        <v>3193</v>
      </c>
      <c r="C298" s="389">
        <v>64142</v>
      </c>
      <c r="D298" s="389" t="s">
        <v>4587</v>
      </c>
      <c r="E298" s="390">
        <v>3</v>
      </c>
      <c r="F298" s="390">
        <v>4.1000000000000002E-2</v>
      </c>
      <c r="G298" s="396"/>
      <c r="H298" s="389" t="s">
        <v>4588</v>
      </c>
      <c r="I298" s="392"/>
      <c r="J298" s="392"/>
      <c r="K298" s="397"/>
      <c r="L298" s="393"/>
      <c r="M298" s="395"/>
      <c r="N298" s="397"/>
      <c r="O298" s="388">
        <v>23</v>
      </c>
      <c r="P298" s="398"/>
      <c r="Q298" s="396"/>
      <c r="R298" s="390">
        <v>69</v>
      </c>
      <c r="S298" s="398"/>
      <c r="T298" s="398"/>
      <c r="U298" s="398"/>
      <c r="V298" s="398"/>
      <c r="W298" s="398"/>
    </row>
    <row r="299" spans="1:23" ht="10.199999999999999" x14ac:dyDescent="0.2">
      <c r="A299" s="388">
        <v>352</v>
      </c>
      <c r="B299" s="389" t="s">
        <v>3194</v>
      </c>
      <c r="C299" s="389">
        <v>64143</v>
      </c>
      <c r="D299" s="389" t="s">
        <v>4589</v>
      </c>
      <c r="E299" s="390">
        <v>3</v>
      </c>
      <c r="F299" s="390">
        <v>0.05</v>
      </c>
      <c r="G299" s="396"/>
      <c r="H299" s="389" t="s">
        <v>4590</v>
      </c>
      <c r="I299" s="392"/>
      <c r="J299" s="392"/>
      <c r="K299" s="397"/>
      <c r="L299" s="393"/>
      <c r="M299" s="395"/>
      <c r="N299" s="397"/>
      <c r="O299" s="388">
        <v>62</v>
      </c>
      <c r="P299" s="398"/>
      <c r="Q299" s="396"/>
      <c r="R299" s="390">
        <v>258</v>
      </c>
      <c r="S299" s="398"/>
      <c r="T299" s="398"/>
      <c r="U299" s="398"/>
      <c r="V299" s="398"/>
      <c r="W299" s="398"/>
    </row>
    <row r="300" spans="1:23" ht="10.199999999999999" x14ac:dyDescent="0.2">
      <c r="A300" s="388">
        <v>353</v>
      </c>
      <c r="B300" s="389" t="s">
        <v>3469</v>
      </c>
      <c r="C300" s="389">
        <v>64144</v>
      </c>
      <c r="D300" s="389" t="s">
        <v>4591</v>
      </c>
      <c r="E300" s="390">
        <v>2</v>
      </c>
      <c r="F300" s="390">
        <v>3.9E-2</v>
      </c>
      <c r="G300" s="391">
        <v>350</v>
      </c>
      <c r="H300" s="389" t="s">
        <v>4592</v>
      </c>
      <c r="I300" s="392"/>
      <c r="J300" s="392"/>
      <c r="K300" s="390">
        <v>6.8250000000000002</v>
      </c>
      <c r="L300" s="393"/>
      <c r="M300" s="395"/>
      <c r="N300" s="397"/>
      <c r="O300" s="388">
        <v>82</v>
      </c>
      <c r="P300" s="398"/>
      <c r="Q300" s="396"/>
      <c r="R300" s="390">
        <v>116</v>
      </c>
      <c r="S300" s="398"/>
      <c r="T300" s="398"/>
      <c r="U300" s="398"/>
      <c r="V300" s="398"/>
      <c r="W300" s="398"/>
    </row>
    <row r="301" spans="1:23" ht="10.199999999999999" x14ac:dyDescent="0.2">
      <c r="A301" s="388">
        <v>354</v>
      </c>
      <c r="B301" s="389" t="s">
        <v>4593</v>
      </c>
      <c r="C301" s="389">
        <v>64146</v>
      </c>
      <c r="D301" s="389" t="s">
        <v>4594</v>
      </c>
      <c r="E301" s="390">
        <v>3</v>
      </c>
      <c r="F301" s="390">
        <v>6.2E-2</v>
      </c>
      <c r="G301" s="396"/>
      <c r="H301" s="389" t="s">
        <v>4595</v>
      </c>
      <c r="I301" s="392"/>
      <c r="J301" s="392"/>
      <c r="K301" s="397"/>
      <c r="L301" s="393"/>
      <c r="M301" s="395"/>
      <c r="N301" s="390">
        <v>57.93</v>
      </c>
      <c r="O301" s="395"/>
      <c r="P301" s="398"/>
      <c r="Q301" s="396"/>
      <c r="R301" s="397"/>
      <c r="S301" s="398"/>
      <c r="T301" s="398"/>
      <c r="U301" s="398"/>
      <c r="V301" s="398"/>
      <c r="W301" s="398"/>
    </row>
    <row r="302" spans="1:23" ht="10.199999999999999" x14ac:dyDescent="0.2">
      <c r="A302" s="388">
        <v>355</v>
      </c>
      <c r="B302" s="389" t="s">
        <v>4596</v>
      </c>
      <c r="C302" s="389">
        <v>64148</v>
      </c>
      <c r="D302" s="389" t="s">
        <v>4597</v>
      </c>
      <c r="E302" s="390">
        <v>3</v>
      </c>
      <c r="F302" s="390">
        <v>7.0999999999999994E-2</v>
      </c>
      <c r="G302" s="396"/>
      <c r="H302" s="389" t="s">
        <v>4598</v>
      </c>
      <c r="I302" s="392"/>
      <c r="J302" s="392"/>
      <c r="K302" s="397"/>
      <c r="L302" s="393"/>
      <c r="M302" s="395"/>
      <c r="N302" s="390">
        <v>74.849999999999994</v>
      </c>
      <c r="O302" s="395"/>
      <c r="P302" s="398"/>
      <c r="Q302" s="396"/>
      <c r="R302" s="397"/>
      <c r="S302" s="398"/>
      <c r="T302" s="398"/>
      <c r="U302" s="398"/>
      <c r="V302" s="398"/>
      <c r="W302" s="398"/>
    </row>
    <row r="303" spans="1:23" ht="10.199999999999999" x14ac:dyDescent="0.2">
      <c r="A303" s="388">
        <v>356</v>
      </c>
      <c r="B303" s="389" t="s">
        <v>4599</v>
      </c>
      <c r="C303" s="389">
        <v>64150</v>
      </c>
      <c r="D303" s="389" t="s">
        <v>4600</v>
      </c>
      <c r="E303" s="390">
        <v>3</v>
      </c>
      <c r="F303" s="390">
        <v>7.3999999999999996E-2</v>
      </c>
      <c r="G303" s="396"/>
      <c r="H303" s="389" t="s">
        <v>4601</v>
      </c>
      <c r="I303" s="392"/>
      <c r="J303" s="392"/>
      <c r="K303" s="397"/>
      <c r="L303" s="393"/>
      <c r="M303" s="395"/>
      <c r="N303" s="397"/>
      <c r="O303" s="395"/>
      <c r="P303" s="398"/>
      <c r="Q303" s="396"/>
      <c r="R303" s="397"/>
      <c r="S303" s="398"/>
      <c r="T303" s="398"/>
      <c r="U303" s="398"/>
      <c r="V303" s="398"/>
      <c r="W303" s="398"/>
    </row>
    <row r="304" spans="1:23" ht="10.199999999999999" x14ac:dyDescent="0.2">
      <c r="A304" s="388">
        <v>357</v>
      </c>
      <c r="B304" s="389" t="s">
        <v>3464</v>
      </c>
      <c r="C304" s="389">
        <v>64448</v>
      </c>
      <c r="D304" s="389" t="s">
        <v>4602</v>
      </c>
      <c r="E304" s="390">
        <v>1</v>
      </c>
      <c r="F304" s="390">
        <v>5.3999999999999999E-2</v>
      </c>
      <c r="G304" s="391">
        <v>200</v>
      </c>
      <c r="H304" s="389" t="s">
        <v>4603</v>
      </c>
      <c r="I304" s="392"/>
      <c r="J304" s="392"/>
      <c r="K304" s="390">
        <v>10.8</v>
      </c>
      <c r="L304" s="393"/>
      <c r="M304" s="395"/>
      <c r="N304" s="390">
        <v>70.569999999999993</v>
      </c>
      <c r="O304" s="388">
        <v>94</v>
      </c>
      <c r="P304" s="394"/>
      <c r="Q304" s="391">
        <v>155</v>
      </c>
      <c r="R304" s="390">
        <v>66</v>
      </c>
      <c r="S304" s="394"/>
      <c r="T304" s="394"/>
      <c r="U304" s="394"/>
      <c r="V304" s="394"/>
      <c r="W304" s="394"/>
    </row>
    <row r="305" spans="1:23" ht="10.199999999999999" x14ac:dyDescent="0.2">
      <c r="A305" s="388">
        <v>358</v>
      </c>
      <c r="B305" s="389" t="s">
        <v>3768</v>
      </c>
      <c r="C305" s="389">
        <v>68581</v>
      </c>
      <c r="D305" s="389" t="s">
        <v>4604</v>
      </c>
      <c r="E305" s="390">
        <v>3</v>
      </c>
      <c r="F305" s="390">
        <v>4.4999999999999998E-2</v>
      </c>
      <c r="G305" s="391">
        <v>15</v>
      </c>
      <c r="H305" s="389" t="s">
        <v>4605</v>
      </c>
      <c r="I305" s="392"/>
      <c r="J305" s="392"/>
      <c r="K305" s="390">
        <v>0.22500000000000001</v>
      </c>
      <c r="L305" s="393"/>
      <c r="M305" s="395"/>
      <c r="N305" s="397"/>
      <c r="O305" s="395"/>
      <c r="P305" s="398"/>
      <c r="Q305" s="396"/>
      <c r="R305" s="397"/>
      <c r="S305" s="398"/>
      <c r="T305" s="398"/>
      <c r="U305" s="398"/>
      <c r="V305" s="398"/>
      <c r="W305" s="398"/>
    </row>
    <row r="306" spans="1:23" ht="10.199999999999999" x14ac:dyDescent="0.2">
      <c r="A306" s="388">
        <v>359</v>
      </c>
      <c r="B306" s="389" t="s">
        <v>4606</v>
      </c>
      <c r="C306" s="389">
        <v>66803</v>
      </c>
      <c r="D306" s="389" t="s">
        <v>4607</v>
      </c>
      <c r="E306" s="390">
        <v>6</v>
      </c>
      <c r="F306" s="390">
        <v>3.7999999999999999E-2</v>
      </c>
      <c r="G306" s="396"/>
      <c r="H306" s="389" t="s">
        <v>4608</v>
      </c>
      <c r="I306" s="392"/>
      <c r="J306" s="392"/>
      <c r="K306" s="397"/>
      <c r="L306" s="393"/>
      <c r="M306" s="395"/>
      <c r="N306" s="397"/>
      <c r="O306" s="395"/>
      <c r="P306" s="398"/>
      <c r="Q306" s="396"/>
      <c r="R306" s="397"/>
      <c r="S306" s="398"/>
      <c r="T306" s="398"/>
      <c r="U306" s="398"/>
      <c r="V306" s="398"/>
      <c r="W306" s="398"/>
    </row>
    <row r="307" spans="1:23" ht="10.199999999999999" x14ac:dyDescent="0.2">
      <c r="A307" s="388">
        <v>360</v>
      </c>
      <c r="B307" s="389" t="s">
        <v>3160</v>
      </c>
      <c r="C307" s="389">
        <v>56274</v>
      </c>
      <c r="D307" s="389" t="s">
        <v>4609</v>
      </c>
      <c r="E307" s="390">
        <v>6</v>
      </c>
      <c r="F307" s="390">
        <v>0.02</v>
      </c>
      <c r="G307" s="396"/>
      <c r="H307" s="389" t="s">
        <v>4610</v>
      </c>
      <c r="I307" s="392"/>
      <c r="J307" s="392"/>
      <c r="K307" s="397"/>
      <c r="L307" s="393"/>
      <c r="M307" s="395"/>
      <c r="N307" s="397"/>
      <c r="O307" s="388">
        <v>1</v>
      </c>
      <c r="P307" s="398"/>
      <c r="Q307" s="396"/>
      <c r="R307" s="390">
        <v>38</v>
      </c>
      <c r="S307" s="398"/>
      <c r="T307" s="398"/>
      <c r="U307" s="398"/>
      <c r="V307" s="398"/>
      <c r="W307" s="398"/>
    </row>
    <row r="308" spans="1:23" ht="10.199999999999999" x14ac:dyDescent="0.2">
      <c r="A308" s="388">
        <v>361</v>
      </c>
      <c r="B308" s="389" t="s">
        <v>3166</v>
      </c>
      <c r="C308" s="389">
        <v>68367</v>
      </c>
      <c r="D308" s="389" t="s">
        <v>4611</v>
      </c>
      <c r="E308" s="390">
        <v>2</v>
      </c>
      <c r="F308" s="390">
        <v>7.3999999999999996E-2</v>
      </c>
      <c r="G308" s="396"/>
      <c r="H308" s="389" t="s">
        <v>4612</v>
      </c>
      <c r="I308" s="392"/>
      <c r="J308" s="392"/>
      <c r="K308" s="397"/>
      <c r="L308" s="393"/>
      <c r="M308" s="395"/>
      <c r="N308" s="397"/>
      <c r="O308" s="388">
        <v>28</v>
      </c>
      <c r="P308" s="398"/>
      <c r="Q308" s="396"/>
      <c r="R308" s="390">
        <v>5</v>
      </c>
      <c r="S308" s="398"/>
      <c r="T308" s="398"/>
      <c r="U308" s="398"/>
      <c r="V308" s="398"/>
      <c r="W308" s="398"/>
    </row>
    <row r="309" spans="1:23" ht="10.199999999999999" x14ac:dyDescent="0.2">
      <c r="A309" s="388">
        <v>362</v>
      </c>
      <c r="B309" s="389" t="s">
        <v>3167</v>
      </c>
      <c r="C309" s="389">
        <v>68380</v>
      </c>
      <c r="D309" s="389" t="s">
        <v>4613</v>
      </c>
      <c r="E309" s="390">
        <v>1</v>
      </c>
      <c r="F309" s="390">
        <v>8.1000000000000003E-2</v>
      </c>
      <c r="G309" s="396"/>
      <c r="H309" s="389" t="s">
        <v>4614</v>
      </c>
      <c r="I309" s="392"/>
      <c r="J309" s="392"/>
      <c r="K309" s="397"/>
      <c r="L309" s="393"/>
      <c r="M309" s="395"/>
      <c r="N309" s="397"/>
      <c r="O309" s="388">
        <v>1</v>
      </c>
      <c r="P309" s="398"/>
      <c r="Q309" s="396"/>
      <c r="R309" s="390">
        <v>29</v>
      </c>
      <c r="S309" s="398"/>
      <c r="T309" s="398"/>
      <c r="U309" s="398"/>
      <c r="V309" s="398"/>
      <c r="W309" s="398"/>
    </row>
    <row r="310" spans="1:23" ht="10.199999999999999" x14ac:dyDescent="0.2">
      <c r="A310" s="388">
        <v>363</v>
      </c>
      <c r="B310" s="389" t="s">
        <v>3168</v>
      </c>
      <c r="C310" s="389">
        <v>68370</v>
      </c>
      <c r="D310" s="389" t="s">
        <v>4615</v>
      </c>
      <c r="E310" s="390">
        <v>2</v>
      </c>
      <c r="F310" s="390">
        <v>0.13100000000000001</v>
      </c>
      <c r="G310" s="396"/>
      <c r="H310" s="389" t="s">
        <v>4616</v>
      </c>
      <c r="I310" s="392"/>
      <c r="J310" s="392"/>
      <c r="K310" s="397"/>
      <c r="L310" s="393"/>
      <c r="M310" s="395"/>
      <c r="N310" s="397"/>
      <c r="O310" s="388">
        <v>28</v>
      </c>
      <c r="P310" s="398"/>
      <c r="Q310" s="396"/>
      <c r="R310" s="390">
        <v>18</v>
      </c>
      <c r="S310" s="398"/>
      <c r="T310" s="398"/>
      <c r="U310" s="398"/>
      <c r="V310" s="398"/>
      <c r="W310" s="398"/>
    </row>
    <row r="311" spans="1:23" ht="10.199999999999999" x14ac:dyDescent="0.2">
      <c r="A311" s="388">
        <v>364</v>
      </c>
      <c r="B311" s="389" t="s">
        <v>3170</v>
      </c>
      <c r="C311" s="389">
        <v>68351</v>
      </c>
      <c r="D311" s="389" t="s">
        <v>4617</v>
      </c>
      <c r="E311" s="390">
        <v>1</v>
      </c>
      <c r="F311" s="390">
        <v>0.10199999999999999</v>
      </c>
      <c r="G311" s="396"/>
      <c r="H311" s="389" t="s">
        <v>4618</v>
      </c>
      <c r="I311" s="392"/>
      <c r="J311" s="392"/>
      <c r="K311" s="397"/>
      <c r="L311" s="393"/>
      <c r="M311" s="395"/>
      <c r="N311" s="397"/>
      <c r="O311" s="388">
        <v>1</v>
      </c>
      <c r="P311" s="398"/>
      <c r="Q311" s="396"/>
      <c r="R311" s="390">
        <v>34</v>
      </c>
      <c r="S311" s="398"/>
      <c r="T311" s="398"/>
      <c r="U311" s="398"/>
      <c r="V311" s="398"/>
      <c r="W311" s="398"/>
    </row>
    <row r="312" spans="1:23" ht="10.199999999999999" x14ac:dyDescent="0.2">
      <c r="A312" s="388">
        <v>365</v>
      </c>
      <c r="B312" s="389" t="s">
        <v>3653</v>
      </c>
      <c r="C312" s="389">
        <v>68325</v>
      </c>
      <c r="D312" s="389" t="s">
        <v>4619</v>
      </c>
      <c r="E312" s="390">
        <v>1</v>
      </c>
      <c r="F312" s="390">
        <v>0.113</v>
      </c>
      <c r="G312" s="391">
        <v>20</v>
      </c>
      <c r="H312" s="389" t="s">
        <v>4620</v>
      </c>
      <c r="I312" s="392"/>
      <c r="J312" s="392"/>
      <c r="K312" s="390">
        <v>2.2599999999999998</v>
      </c>
      <c r="L312" s="393"/>
      <c r="M312" s="395"/>
      <c r="N312" s="390">
        <v>145.09</v>
      </c>
      <c r="O312" s="395"/>
      <c r="P312" s="394"/>
      <c r="Q312" s="391">
        <v>5</v>
      </c>
      <c r="R312" s="390">
        <v>5</v>
      </c>
      <c r="S312" s="394"/>
      <c r="T312" s="394"/>
      <c r="U312" s="394"/>
      <c r="V312" s="394"/>
      <c r="W312" s="394"/>
    </row>
    <row r="313" spans="1:23" ht="10.199999999999999" x14ac:dyDescent="0.2">
      <c r="A313" s="388">
        <v>366</v>
      </c>
      <c r="B313" s="389" t="s">
        <v>4621</v>
      </c>
      <c r="C313" s="389">
        <v>59242</v>
      </c>
      <c r="D313" s="389" t="s">
        <v>4622</v>
      </c>
      <c r="E313" s="390">
        <v>36</v>
      </c>
      <c r="F313" s="390">
        <v>1.2999999999999999E-2</v>
      </c>
      <c r="G313" s="396"/>
      <c r="H313" s="389" t="s">
        <v>4623</v>
      </c>
      <c r="I313" s="392"/>
      <c r="J313" s="392"/>
      <c r="K313" s="397"/>
      <c r="L313" s="393"/>
      <c r="M313" s="395"/>
      <c r="N313" s="397"/>
      <c r="O313" s="395"/>
      <c r="P313" s="398"/>
      <c r="Q313" s="396"/>
      <c r="R313" s="397"/>
      <c r="S313" s="398"/>
      <c r="T313" s="398"/>
      <c r="U313" s="398"/>
      <c r="V313" s="398"/>
      <c r="W313" s="398"/>
    </row>
    <row r="314" spans="1:23" ht="10.199999999999999" x14ac:dyDescent="0.2">
      <c r="A314" s="388">
        <v>367</v>
      </c>
      <c r="B314" s="389" t="s">
        <v>4624</v>
      </c>
      <c r="C314" s="389">
        <v>59040</v>
      </c>
      <c r="D314" s="389" t="s">
        <v>4625</v>
      </c>
      <c r="E314" s="390">
        <v>36</v>
      </c>
      <c r="F314" s="390">
        <v>1.7000000000000001E-2</v>
      </c>
      <c r="G314" s="396"/>
      <c r="H314" s="389" t="s">
        <v>4626</v>
      </c>
      <c r="I314" s="392"/>
      <c r="J314" s="392"/>
      <c r="K314" s="397"/>
      <c r="L314" s="393"/>
      <c r="M314" s="395"/>
      <c r="N314" s="397"/>
      <c r="O314" s="395"/>
      <c r="P314" s="398"/>
      <c r="Q314" s="396"/>
      <c r="R314" s="397"/>
      <c r="S314" s="398"/>
      <c r="T314" s="398"/>
      <c r="U314" s="398"/>
      <c r="V314" s="398"/>
      <c r="W314" s="398"/>
    </row>
    <row r="315" spans="1:23" ht="10.199999999999999" x14ac:dyDescent="0.2">
      <c r="A315" s="388">
        <v>368</v>
      </c>
      <c r="B315" s="389" t="s">
        <v>4627</v>
      </c>
      <c r="C315" s="389">
        <v>59241</v>
      </c>
      <c r="D315" s="389" t="s">
        <v>4628</v>
      </c>
      <c r="E315" s="390">
        <v>36</v>
      </c>
      <c r="F315" s="390">
        <v>1.2999999999999999E-2</v>
      </c>
      <c r="G315" s="396"/>
      <c r="H315" s="389" t="s">
        <v>4629</v>
      </c>
      <c r="I315" s="392"/>
      <c r="J315" s="392"/>
      <c r="K315" s="397"/>
      <c r="L315" s="393"/>
      <c r="M315" s="395"/>
      <c r="N315" s="397"/>
      <c r="O315" s="395"/>
      <c r="P315" s="398"/>
      <c r="Q315" s="396"/>
      <c r="R315" s="397"/>
      <c r="S315" s="398"/>
      <c r="T315" s="398"/>
      <c r="U315" s="398"/>
      <c r="V315" s="398"/>
      <c r="W315" s="398"/>
    </row>
    <row r="316" spans="1:23" ht="10.199999999999999" x14ac:dyDescent="0.2">
      <c r="A316" s="388">
        <v>369</v>
      </c>
      <c r="B316" s="389" t="s">
        <v>4630</v>
      </c>
      <c r="C316" s="389">
        <v>58448</v>
      </c>
      <c r="D316" s="389" t="s">
        <v>4631</v>
      </c>
      <c r="E316" s="390">
        <v>6</v>
      </c>
      <c r="F316" s="390">
        <v>4.9000000000000002E-2</v>
      </c>
      <c r="G316" s="396"/>
      <c r="H316" s="389" t="s">
        <v>4632</v>
      </c>
      <c r="I316" s="392"/>
      <c r="J316" s="392"/>
      <c r="K316" s="397"/>
      <c r="L316" s="393"/>
      <c r="M316" s="395"/>
      <c r="N316" s="397"/>
      <c r="O316" s="395"/>
      <c r="P316" s="398"/>
      <c r="Q316" s="396"/>
      <c r="R316" s="397"/>
      <c r="S316" s="398"/>
      <c r="T316" s="398"/>
      <c r="U316" s="398"/>
      <c r="V316" s="398"/>
      <c r="W316" s="398"/>
    </row>
    <row r="317" spans="1:23" ht="10.199999999999999" x14ac:dyDescent="0.2">
      <c r="A317" s="388">
        <v>370</v>
      </c>
      <c r="B317" s="389" t="s">
        <v>3136</v>
      </c>
      <c r="C317" s="389">
        <v>28698</v>
      </c>
      <c r="D317" s="389" t="s">
        <v>4633</v>
      </c>
      <c r="E317" s="390">
        <v>4</v>
      </c>
      <c r="F317" s="390">
        <v>0.04</v>
      </c>
      <c r="G317" s="396"/>
      <c r="H317" s="389" t="s">
        <v>4634</v>
      </c>
      <c r="I317" s="392"/>
      <c r="J317" s="392"/>
      <c r="K317" s="397"/>
      <c r="L317" s="393"/>
      <c r="M317" s="395"/>
      <c r="N317" s="397"/>
      <c r="O317" s="388">
        <v>7</v>
      </c>
      <c r="P317" s="398"/>
      <c r="Q317" s="396"/>
      <c r="R317" s="390">
        <v>153</v>
      </c>
      <c r="S317" s="398"/>
      <c r="T317" s="398"/>
      <c r="U317" s="398"/>
      <c r="V317" s="398"/>
      <c r="W317" s="398"/>
    </row>
    <row r="318" spans="1:23" ht="10.199999999999999" x14ac:dyDescent="0.2">
      <c r="A318" s="388">
        <v>371</v>
      </c>
      <c r="B318" s="389" t="s">
        <v>3138</v>
      </c>
      <c r="C318" s="389">
        <v>26166</v>
      </c>
      <c r="D318" s="389" t="s">
        <v>4525</v>
      </c>
      <c r="E318" s="390">
        <v>1</v>
      </c>
      <c r="F318" s="390">
        <v>0.23400000000000001</v>
      </c>
      <c r="G318" s="396"/>
      <c r="H318" s="389" t="s">
        <v>4635</v>
      </c>
      <c r="I318" s="392"/>
      <c r="J318" s="392"/>
      <c r="K318" s="397"/>
      <c r="L318" s="393"/>
      <c r="M318" s="395"/>
      <c r="N318" s="397"/>
      <c r="O318" s="395"/>
      <c r="P318" s="398"/>
      <c r="Q318" s="396"/>
      <c r="R318" s="390">
        <v>4</v>
      </c>
      <c r="S318" s="398"/>
      <c r="T318" s="398"/>
      <c r="U318" s="398"/>
      <c r="V318" s="398"/>
      <c r="W318" s="398"/>
    </row>
    <row r="319" spans="1:23" ht="10.199999999999999" x14ac:dyDescent="0.2">
      <c r="A319" s="388">
        <v>372</v>
      </c>
      <c r="B319" s="389" t="s">
        <v>3783</v>
      </c>
      <c r="C319" s="389">
        <v>56268</v>
      </c>
      <c r="D319" s="389" t="s">
        <v>4636</v>
      </c>
      <c r="E319" s="390">
        <v>6</v>
      </c>
      <c r="F319" s="390">
        <v>1.9E-2</v>
      </c>
      <c r="G319" s="391">
        <v>24</v>
      </c>
      <c r="H319" s="389" t="s">
        <v>4637</v>
      </c>
      <c r="I319" s="392"/>
      <c r="J319" s="392"/>
      <c r="K319" s="390">
        <v>7.5999999999999998E-2</v>
      </c>
      <c r="L319" s="393"/>
      <c r="M319" s="395"/>
      <c r="N319" s="390">
        <v>29.46</v>
      </c>
      <c r="O319" s="388">
        <v>1</v>
      </c>
      <c r="P319" s="394"/>
      <c r="Q319" s="391">
        <v>24</v>
      </c>
      <c r="R319" s="390">
        <v>27</v>
      </c>
      <c r="S319" s="394"/>
      <c r="T319" s="394"/>
      <c r="U319" s="394"/>
      <c r="V319" s="394"/>
      <c r="W319" s="394"/>
    </row>
    <row r="320" spans="1:23" ht="10.199999999999999" x14ac:dyDescent="0.2">
      <c r="A320" s="388">
        <v>373</v>
      </c>
      <c r="B320" s="389" t="s">
        <v>2537</v>
      </c>
      <c r="C320" s="389">
        <v>26718</v>
      </c>
      <c r="D320" s="389" t="s">
        <v>4638</v>
      </c>
      <c r="E320" s="390">
        <v>1</v>
      </c>
      <c r="F320" s="390">
        <v>0.26700000000000002</v>
      </c>
      <c r="G320" s="391">
        <v>150</v>
      </c>
      <c r="H320" s="389" t="s">
        <v>1468</v>
      </c>
      <c r="I320" s="392"/>
      <c r="J320" s="392"/>
      <c r="K320" s="390">
        <v>40.049999999999997</v>
      </c>
      <c r="L320" s="393"/>
      <c r="M320" s="395"/>
      <c r="N320" s="397"/>
      <c r="O320" s="388">
        <v>15</v>
      </c>
      <c r="P320" s="398"/>
      <c r="Q320" s="396"/>
      <c r="R320" s="390">
        <v>75</v>
      </c>
      <c r="S320" s="398"/>
      <c r="T320" s="398"/>
      <c r="U320" s="398"/>
      <c r="V320" s="398"/>
      <c r="W320" s="398"/>
    </row>
    <row r="321" spans="1:23" ht="10.199999999999999" x14ac:dyDescent="0.2">
      <c r="A321" s="388">
        <v>374</v>
      </c>
      <c r="B321" s="389" t="s">
        <v>4639</v>
      </c>
      <c r="C321" s="389">
        <v>58477</v>
      </c>
      <c r="D321" s="389" t="s">
        <v>4640</v>
      </c>
      <c r="E321" s="390">
        <v>6</v>
      </c>
      <c r="F321" s="390">
        <v>3.2000000000000001E-2</v>
      </c>
      <c r="G321" s="391">
        <v>72</v>
      </c>
      <c r="H321" s="389" t="s">
        <v>4641</v>
      </c>
      <c r="I321" s="392"/>
      <c r="J321" s="392"/>
      <c r="K321" s="390">
        <v>0.38400000000000001</v>
      </c>
      <c r="L321" s="393"/>
      <c r="M321" s="395"/>
      <c r="N321" s="397"/>
      <c r="O321" s="388">
        <v>1</v>
      </c>
      <c r="P321" s="398"/>
      <c r="Q321" s="396"/>
      <c r="R321" s="390">
        <v>12</v>
      </c>
      <c r="S321" s="398"/>
      <c r="T321" s="398"/>
      <c r="U321" s="398"/>
      <c r="V321" s="398"/>
      <c r="W321" s="398"/>
    </row>
    <row r="322" spans="1:23" ht="10.199999999999999" x14ac:dyDescent="0.2">
      <c r="A322" s="388">
        <v>375</v>
      </c>
      <c r="B322" s="389" t="s">
        <v>3201</v>
      </c>
      <c r="C322" s="389">
        <v>56441</v>
      </c>
      <c r="D322" s="389" t="s">
        <v>4642</v>
      </c>
      <c r="E322" s="390">
        <v>6</v>
      </c>
      <c r="F322" s="390">
        <v>5.8000000000000003E-2</v>
      </c>
      <c r="G322" s="396"/>
      <c r="H322" s="389" t="s">
        <v>4643</v>
      </c>
      <c r="I322" s="392"/>
      <c r="J322" s="392"/>
      <c r="K322" s="397"/>
      <c r="L322" s="393"/>
      <c r="M322" s="395"/>
      <c r="N322" s="397"/>
      <c r="O322" s="395"/>
      <c r="P322" s="398"/>
      <c r="Q322" s="396"/>
      <c r="R322" s="390">
        <v>160</v>
      </c>
      <c r="S322" s="398"/>
      <c r="T322" s="398"/>
      <c r="U322" s="398"/>
      <c r="V322" s="398"/>
      <c r="W322" s="398"/>
    </row>
    <row r="323" spans="1:23" ht="10.199999999999999" x14ac:dyDescent="0.2">
      <c r="A323" s="388">
        <v>376</v>
      </c>
      <c r="B323" s="389" t="s">
        <v>3209</v>
      </c>
      <c r="C323" s="389">
        <v>59230</v>
      </c>
      <c r="D323" s="389" t="s">
        <v>4644</v>
      </c>
      <c r="E323" s="390">
        <v>36</v>
      </c>
      <c r="F323" s="390">
        <v>1.0999999999999999E-2</v>
      </c>
      <c r="G323" s="396"/>
      <c r="H323" s="389" t="s">
        <v>4645</v>
      </c>
      <c r="I323" s="392"/>
      <c r="J323" s="392"/>
      <c r="K323" s="397"/>
      <c r="L323" s="393"/>
      <c r="M323" s="395"/>
      <c r="N323" s="397"/>
      <c r="O323" s="388">
        <v>3</v>
      </c>
      <c r="P323" s="398"/>
      <c r="Q323" s="396"/>
      <c r="R323" s="390">
        <v>1</v>
      </c>
      <c r="S323" s="398"/>
      <c r="T323" s="398"/>
      <c r="U323" s="398"/>
      <c r="V323" s="398"/>
      <c r="W323" s="398"/>
    </row>
    <row r="324" spans="1:23" ht="10.199999999999999" x14ac:dyDescent="0.2">
      <c r="A324" s="388">
        <v>377</v>
      </c>
      <c r="B324" s="389" t="s">
        <v>3480</v>
      </c>
      <c r="C324" s="389">
        <v>56483</v>
      </c>
      <c r="D324" s="389" t="s">
        <v>4180</v>
      </c>
      <c r="E324" s="390">
        <v>2</v>
      </c>
      <c r="F324" s="390">
        <v>3.5999999999999997E-2</v>
      </c>
      <c r="G324" s="391">
        <v>300</v>
      </c>
      <c r="H324" s="389" t="s">
        <v>4646</v>
      </c>
      <c r="I324" s="392"/>
      <c r="J324" s="392"/>
      <c r="K324" s="390">
        <v>5.4</v>
      </c>
      <c r="L324" s="393"/>
      <c r="M324" s="395"/>
      <c r="N324" s="397"/>
      <c r="O324" s="388">
        <v>7</v>
      </c>
      <c r="P324" s="398"/>
      <c r="Q324" s="396"/>
      <c r="R324" s="390">
        <v>56</v>
      </c>
      <c r="S324" s="398"/>
      <c r="T324" s="398"/>
      <c r="U324" s="398"/>
      <c r="V324" s="398"/>
      <c r="W324" s="398"/>
    </row>
    <row r="325" spans="1:23" ht="10.199999999999999" x14ac:dyDescent="0.2">
      <c r="A325" s="388">
        <v>378</v>
      </c>
      <c r="B325" s="389" t="s">
        <v>3147</v>
      </c>
      <c r="C325" s="389">
        <v>58859</v>
      </c>
      <c r="D325" s="389" t="s">
        <v>4647</v>
      </c>
      <c r="E325" s="390">
        <v>12</v>
      </c>
      <c r="F325" s="390">
        <v>0.05</v>
      </c>
      <c r="G325" s="396"/>
      <c r="H325" s="389" t="s">
        <v>4648</v>
      </c>
      <c r="I325" s="392"/>
      <c r="J325" s="392"/>
      <c r="K325" s="397"/>
      <c r="L325" s="393"/>
      <c r="M325" s="395"/>
      <c r="N325" s="397"/>
      <c r="O325" s="395"/>
      <c r="P325" s="398"/>
      <c r="Q325" s="396"/>
      <c r="R325" s="390">
        <v>23</v>
      </c>
      <c r="S325" s="398"/>
      <c r="T325" s="398"/>
      <c r="U325" s="398"/>
      <c r="V325" s="398"/>
      <c r="W325" s="398"/>
    </row>
    <row r="326" spans="1:23" ht="10.199999999999999" x14ac:dyDescent="0.2">
      <c r="A326" s="388">
        <v>379</v>
      </c>
      <c r="B326" s="389" t="s">
        <v>4649</v>
      </c>
      <c r="C326" s="389">
        <v>29044</v>
      </c>
      <c r="D326" s="389" t="s">
        <v>4650</v>
      </c>
      <c r="E326" s="390">
        <v>20</v>
      </c>
      <c r="F326" s="390">
        <v>8.9999999999999993E-3</v>
      </c>
      <c r="G326" s="396"/>
      <c r="H326" s="389">
        <v>29044</v>
      </c>
      <c r="I326" s="392"/>
      <c r="J326" s="392"/>
      <c r="K326" s="397"/>
      <c r="L326" s="393"/>
      <c r="M326" s="395"/>
      <c r="N326" s="397"/>
      <c r="O326" s="395"/>
      <c r="P326" s="398"/>
      <c r="Q326" s="396"/>
      <c r="R326" s="397"/>
      <c r="S326" s="398"/>
      <c r="T326" s="398"/>
      <c r="U326" s="398"/>
      <c r="V326" s="398"/>
      <c r="W326" s="398"/>
    </row>
    <row r="327" spans="1:23" ht="10.199999999999999" x14ac:dyDescent="0.2">
      <c r="A327" s="388">
        <v>380</v>
      </c>
      <c r="B327" s="389" t="s">
        <v>4651</v>
      </c>
      <c r="C327" s="389">
        <v>58640</v>
      </c>
      <c r="D327" s="389" t="s">
        <v>4517</v>
      </c>
      <c r="E327" s="390">
        <v>6</v>
      </c>
      <c r="F327" s="390">
        <v>1.7999999999999999E-2</v>
      </c>
      <c r="G327" s="396"/>
      <c r="H327" s="389" t="s">
        <v>4652</v>
      </c>
      <c r="I327" s="392"/>
      <c r="J327" s="392"/>
      <c r="K327" s="397"/>
      <c r="L327" s="393"/>
      <c r="M327" s="395"/>
      <c r="N327" s="397"/>
      <c r="O327" s="395"/>
      <c r="P327" s="398"/>
      <c r="Q327" s="396"/>
      <c r="R327" s="397"/>
      <c r="S327" s="398"/>
      <c r="T327" s="398"/>
      <c r="U327" s="398"/>
      <c r="V327" s="398"/>
      <c r="W327" s="398"/>
    </row>
    <row r="328" spans="1:23" ht="10.199999999999999" x14ac:dyDescent="0.2">
      <c r="A328" s="388">
        <v>381</v>
      </c>
      <c r="B328" s="389" t="s">
        <v>3721</v>
      </c>
      <c r="C328" s="389">
        <v>68347</v>
      </c>
      <c r="D328" s="389" t="s">
        <v>4653</v>
      </c>
      <c r="E328" s="390">
        <v>2</v>
      </c>
      <c r="F328" s="390">
        <v>8.3000000000000004E-2</v>
      </c>
      <c r="G328" s="391">
        <v>20</v>
      </c>
      <c r="H328" s="389" t="s">
        <v>4654</v>
      </c>
      <c r="I328" s="392"/>
      <c r="J328" s="392"/>
      <c r="K328" s="390">
        <v>0.83</v>
      </c>
      <c r="L328" s="393"/>
      <c r="M328" s="395"/>
      <c r="N328" s="390">
        <v>98.96</v>
      </c>
      <c r="O328" s="388">
        <v>45</v>
      </c>
      <c r="P328" s="394"/>
      <c r="Q328" s="391">
        <v>20</v>
      </c>
      <c r="R328" s="390">
        <v>20</v>
      </c>
      <c r="S328" s="394"/>
      <c r="T328" s="394"/>
      <c r="U328" s="394"/>
      <c r="V328" s="394"/>
      <c r="W328" s="394"/>
    </row>
    <row r="329" spans="1:23" ht="10.199999999999999" x14ac:dyDescent="0.2">
      <c r="A329" s="388">
        <v>382</v>
      </c>
      <c r="B329" s="389" t="s">
        <v>4655</v>
      </c>
      <c r="C329" s="389">
        <v>55916</v>
      </c>
      <c r="D329" s="389" t="s">
        <v>4656</v>
      </c>
      <c r="E329" s="390">
        <v>12</v>
      </c>
      <c r="F329" s="390">
        <v>4.1000000000000002E-2</v>
      </c>
      <c r="G329" s="396"/>
      <c r="H329" s="389" t="s">
        <v>4657</v>
      </c>
      <c r="I329" s="392"/>
      <c r="J329" s="392"/>
      <c r="K329" s="397"/>
      <c r="L329" s="393"/>
      <c r="M329" s="395"/>
      <c r="N329" s="397"/>
      <c r="O329" s="395"/>
      <c r="P329" s="398"/>
      <c r="Q329" s="396"/>
      <c r="R329" s="397"/>
      <c r="S329" s="398"/>
      <c r="T329" s="398"/>
      <c r="U329" s="398"/>
      <c r="V329" s="398"/>
      <c r="W329" s="398"/>
    </row>
    <row r="330" spans="1:23" ht="10.199999999999999" x14ac:dyDescent="0.2">
      <c r="A330" s="388">
        <v>383</v>
      </c>
      <c r="B330" s="389" t="s">
        <v>2653</v>
      </c>
      <c r="C330" s="389">
        <v>55977</v>
      </c>
      <c r="D330" s="389" t="s">
        <v>4658</v>
      </c>
      <c r="E330" s="390">
        <v>12</v>
      </c>
      <c r="F330" s="390">
        <v>3.6999999999999998E-2</v>
      </c>
      <c r="G330" s="396"/>
      <c r="H330" s="389" t="s">
        <v>4659</v>
      </c>
      <c r="I330" s="392"/>
      <c r="J330" s="392"/>
      <c r="K330" s="397"/>
      <c r="L330" s="393"/>
      <c r="M330" s="395"/>
      <c r="N330" s="397"/>
      <c r="O330" s="395"/>
      <c r="P330" s="398"/>
      <c r="Q330" s="396"/>
      <c r="R330" s="390">
        <v>6</v>
      </c>
      <c r="S330" s="398"/>
      <c r="T330" s="398"/>
      <c r="U330" s="398"/>
      <c r="V330" s="398"/>
      <c r="W330" s="398"/>
    </row>
    <row r="331" spans="1:23" ht="10.199999999999999" x14ac:dyDescent="0.2">
      <c r="A331" s="388">
        <v>384</v>
      </c>
      <c r="B331" s="389" t="s">
        <v>2668</v>
      </c>
      <c r="C331" s="389">
        <v>64109</v>
      </c>
      <c r="D331" s="389" t="s">
        <v>4660</v>
      </c>
      <c r="E331" s="390">
        <v>3</v>
      </c>
      <c r="F331" s="390">
        <v>4.2000000000000003E-2</v>
      </c>
      <c r="G331" s="396"/>
      <c r="H331" s="389" t="s">
        <v>1689</v>
      </c>
      <c r="I331" s="392"/>
      <c r="J331" s="392"/>
      <c r="K331" s="397"/>
      <c r="L331" s="393"/>
      <c r="M331" s="395"/>
      <c r="N331" s="397"/>
      <c r="O331" s="388">
        <v>17</v>
      </c>
      <c r="P331" s="398"/>
      <c r="Q331" s="396"/>
      <c r="R331" s="390">
        <v>74</v>
      </c>
      <c r="S331" s="398"/>
      <c r="T331" s="398"/>
      <c r="U331" s="398"/>
      <c r="V331" s="398"/>
      <c r="W331" s="398"/>
    </row>
    <row r="332" spans="1:23" ht="10.199999999999999" x14ac:dyDescent="0.2">
      <c r="A332" s="388">
        <v>385</v>
      </c>
      <c r="B332" s="389" t="s">
        <v>3588</v>
      </c>
      <c r="C332" s="389">
        <v>66552</v>
      </c>
      <c r="D332" s="389" t="s">
        <v>4661</v>
      </c>
      <c r="E332" s="390">
        <v>2</v>
      </c>
      <c r="F332" s="390">
        <v>8.4000000000000005E-2</v>
      </c>
      <c r="G332" s="391">
        <v>80</v>
      </c>
      <c r="H332" s="389" t="s">
        <v>1585</v>
      </c>
      <c r="I332" s="392"/>
      <c r="J332" s="392"/>
      <c r="K332" s="390">
        <v>3.36</v>
      </c>
      <c r="L332" s="393"/>
      <c r="M332" s="395"/>
      <c r="N332" s="397"/>
      <c r="O332" s="388">
        <v>69</v>
      </c>
      <c r="P332" s="398"/>
      <c r="Q332" s="396"/>
      <c r="R332" s="390">
        <v>19</v>
      </c>
      <c r="S332" s="398"/>
      <c r="T332" s="398"/>
      <c r="U332" s="398"/>
      <c r="V332" s="398"/>
      <c r="W332" s="398"/>
    </row>
    <row r="333" spans="1:23" ht="10.199999999999999" x14ac:dyDescent="0.2">
      <c r="A333" s="388">
        <v>386</v>
      </c>
      <c r="B333" s="389" t="s">
        <v>4662</v>
      </c>
      <c r="C333" s="389">
        <v>64763</v>
      </c>
      <c r="D333" s="389" t="s">
        <v>4663</v>
      </c>
      <c r="E333" s="390">
        <v>3</v>
      </c>
      <c r="F333" s="390">
        <v>6.4000000000000001E-2</v>
      </c>
      <c r="G333" s="396"/>
      <c r="H333" s="389" t="s">
        <v>4664</v>
      </c>
      <c r="I333" s="392"/>
      <c r="J333" s="392"/>
      <c r="K333" s="397"/>
      <c r="L333" s="393"/>
      <c r="M333" s="395"/>
      <c r="N333" s="397"/>
      <c r="O333" s="395"/>
      <c r="P333" s="398"/>
      <c r="Q333" s="396"/>
      <c r="R333" s="397"/>
      <c r="S333" s="398"/>
      <c r="T333" s="398"/>
      <c r="U333" s="398"/>
      <c r="V333" s="398"/>
      <c r="W333" s="398"/>
    </row>
    <row r="334" spans="1:23" ht="10.199999999999999" x14ac:dyDescent="0.2">
      <c r="A334" s="388">
        <v>387</v>
      </c>
      <c r="B334" s="389" t="s">
        <v>2601</v>
      </c>
      <c r="C334" s="389">
        <v>64164</v>
      </c>
      <c r="D334" s="389" t="s">
        <v>4665</v>
      </c>
      <c r="E334" s="390">
        <v>1</v>
      </c>
      <c r="F334" s="390">
        <v>4.5999999999999999E-2</v>
      </c>
      <c r="G334" s="396"/>
      <c r="H334" s="389" t="s">
        <v>4666</v>
      </c>
      <c r="I334" s="392"/>
      <c r="J334" s="392"/>
      <c r="K334" s="397"/>
      <c r="L334" s="393"/>
      <c r="M334" s="395"/>
      <c r="N334" s="397"/>
      <c r="O334" s="388">
        <v>3</v>
      </c>
      <c r="P334" s="398"/>
      <c r="Q334" s="396"/>
      <c r="R334" s="397"/>
      <c r="S334" s="398"/>
      <c r="T334" s="398"/>
      <c r="U334" s="398"/>
      <c r="V334" s="398"/>
      <c r="W334" s="398"/>
    </row>
    <row r="335" spans="1:23" ht="10.199999999999999" x14ac:dyDescent="0.2">
      <c r="A335" s="388">
        <v>388</v>
      </c>
      <c r="B335" s="389" t="s">
        <v>4667</v>
      </c>
      <c r="C335" s="389">
        <v>64761</v>
      </c>
      <c r="D335" s="389" t="s">
        <v>4668</v>
      </c>
      <c r="E335" s="390">
        <v>4</v>
      </c>
      <c r="F335" s="390">
        <v>7.0999999999999994E-2</v>
      </c>
      <c r="G335" s="396"/>
      <c r="H335" s="389" t="s">
        <v>4669</v>
      </c>
      <c r="I335" s="392"/>
      <c r="J335" s="392"/>
      <c r="K335" s="397"/>
      <c r="L335" s="393"/>
      <c r="M335" s="395"/>
      <c r="N335" s="390">
        <v>56.68</v>
      </c>
      <c r="O335" s="395"/>
      <c r="P335" s="398"/>
      <c r="Q335" s="396"/>
      <c r="R335" s="397"/>
      <c r="S335" s="398"/>
      <c r="T335" s="398"/>
      <c r="U335" s="398"/>
      <c r="V335" s="398"/>
      <c r="W335" s="398"/>
    </row>
    <row r="336" spans="1:23" ht="10.199999999999999" x14ac:dyDescent="0.2">
      <c r="A336" s="388">
        <v>389</v>
      </c>
      <c r="B336" s="389" t="s">
        <v>3471</v>
      </c>
      <c r="C336" s="389">
        <v>64428</v>
      </c>
      <c r="D336" s="389" t="s">
        <v>4670</v>
      </c>
      <c r="E336" s="390">
        <v>2</v>
      </c>
      <c r="F336" s="390">
        <v>7.4999999999999997E-2</v>
      </c>
      <c r="G336" s="391">
        <v>350</v>
      </c>
      <c r="H336" s="389" t="s">
        <v>1662</v>
      </c>
      <c r="I336" s="392"/>
      <c r="J336" s="392"/>
      <c r="K336" s="390">
        <v>13.125</v>
      </c>
      <c r="L336" s="393"/>
      <c r="M336" s="395"/>
      <c r="N336" s="390">
        <v>98.06</v>
      </c>
      <c r="O336" s="388">
        <v>76</v>
      </c>
      <c r="P336" s="394"/>
      <c r="Q336" s="391">
        <v>170</v>
      </c>
      <c r="R336" s="390">
        <v>96</v>
      </c>
      <c r="S336" s="394"/>
      <c r="T336" s="394"/>
      <c r="U336" s="394"/>
      <c r="V336" s="394"/>
      <c r="W336" s="394"/>
    </row>
    <row r="337" spans="1:23" ht="10.199999999999999" x14ac:dyDescent="0.2">
      <c r="A337" s="388">
        <v>390</v>
      </c>
      <c r="B337" s="389" t="s">
        <v>2600</v>
      </c>
      <c r="C337" s="389">
        <v>64106</v>
      </c>
      <c r="D337" s="389" t="s">
        <v>4671</v>
      </c>
      <c r="E337" s="390">
        <v>6</v>
      </c>
      <c r="F337" s="390">
        <v>4.4999999999999998E-2</v>
      </c>
      <c r="G337" s="396"/>
      <c r="H337" s="389" t="s">
        <v>1709</v>
      </c>
      <c r="I337" s="392"/>
      <c r="J337" s="392"/>
      <c r="K337" s="397"/>
      <c r="L337" s="393"/>
      <c r="M337" s="395"/>
      <c r="N337" s="390">
        <v>48.84</v>
      </c>
      <c r="O337" s="388">
        <v>42</v>
      </c>
      <c r="P337" s="394"/>
      <c r="Q337" s="391">
        <v>18</v>
      </c>
      <c r="R337" s="390">
        <v>13</v>
      </c>
      <c r="S337" s="394"/>
      <c r="T337" s="394"/>
      <c r="U337" s="394"/>
      <c r="V337" s="394"/>
      <c r="W337" s="394"/>
    </row>
    <row r="338" spans="1:23" ht="10.199999999999999" x14ac:dyDescent="0.2">
      <c r="A338" s="388">
        <v>391</v>
      </c>
      <c r="B338" s="389" t="s">
        <v>3683</v>
      </c>
      <c r="C338" s="389">
        <v>64107</v>
      </c>
      <c r="D338" s="389" t="s">
        <v>4672</v>
      </c>
      <c r="E338" s="390">
        <v>4</v>
      </c>
      <c r="F338" s="390">
        <v>3.5000000000000003E-2</v>
      </c>
      <c r="G338" s="391">
        <v>60</v>
      </c>
      <c r="H338" s="389" t="s">
        <v>1723</v>
      </c>
      <c r="I338" s="392"/>
      <c r="J338" s="392"/>
      <c r="K338" s="390">
        <v>0.52500000000000002</v>
      </c>
      <c r="L338" s="393"/>
      <c r="M338" s="395"/>
      <c r="N338" s="390">
        <v>36.08</v>
      </c>
      <c r="O338" s="388">
        <v>31</v>
      </c>
      <c r="P338" s="394"/>
      <c r="Q338" s="391">
        <v>20</v>
      </c>
      <c r="R338" s="390">
        <v>20</v>
      </c>
      <c r="S338" s="394"/>
      <c r="T338" s="394"/>
      <c r="U338" s="394"/>
      <c r="V338" s="394"/>
      <c r="W338" s="394"/>
    </row>
    <row r="339" spans="1:23" ht="10.199999999999999" x14ac:dyDescent="0.2">
      <c r="A339" s="388">
        <v>392</v>
      </c>
      <c r="B339" s="389" t="s">
        <v>4673</v>
      </c>
      <c r="C339" s="389">
        <v>64779</v>
      </c>
      <c r="D339" s="389" t="s">
        <v>4674</v>
      </c>
      <c r="E339" s="390">
        <v>3</v>
      </c>
      <c r="F339" s="390">
        <v>5.5E-2</v>
      </c>
      <c r="G339" s="396"/>
      <c r="H339" s="389" t="s">
        <v>4675</v>
      </c>
      <c r="I339" s="392"/>
      <c r="J339" s="392"/>
      <c r="K339" s="397"/>
      <c r="L339" s="393"/>
      <c r="M339" s="395"/>
      <c r="N339" s="390">
        <v>71.61</v>
      </c>
      <c r="O339" s="395"/>
      <c r="P339" s="398"/>
      <c r="Q339" s="396"/>
      <c r="R339" s="397"/>
      <c r="S339" s="398"/>
      <c r="T339" s="398"/>
      <c r="U339" s="398"/>
      <c r="V339" s="398"/>
      <c r="W339" s="398"/>
    </row>
    <row r="340" spans="1:23" ht="10.199999999999999" x14ac:dyDescent="0.2">
      <c r="A340" s="388">
        <v>393</v>
      </c>
      <c r="B340" s="389" t="s">
        <v>2596</v>
      </c>
      <c r="C340" s="389">
        <v>66551</v>
      </c>
      <c r="D340" s="389" t="s">
        <v>4676</v>
      </c>
      <c r="E340" s="390">
        <v>2</v>
      </c>
      <c r="F340" s="390">
        <v>0.05</v>
      </c>
      <c r="G340" s="396"/>
      <c r="H340" s="389" t="s">
        <v>1610</v>
      </c>
      <c r="I340" s="392"/>
      <c r="J340" s="392"/>
      <c r="K340" s="397"/>
      <c r="L340" s="393"/>
      <c r="M340" s="395"/>
      <c r="N340" s="397"/>
      <c r="O340" s="388">
        <v>15</v>
      </c>
      <c r="P340" s="398"/>
      <c r="Q340" s="396"/>
      <c r="R340" s="390">
        <v>76</v>
      </c>
      <c r="S340" s="398"/>
      <c r="T340" s="398"/>
      <c r="U340" s="398"/>
      <c r="V340" s="398"/>
      <c r="W340" s="398"/>
    </row>
    <row r="341" spans="1:23" ht="10.199999999999999" x14ac:dyDescent="0.2">
      <c r="A341" s="388">
        <v>394</v>
      </c>
      <c r="B341" s="389" t="s">
        <v>2598</v>
      </c>
      <c r="C341" s="389">
        <v>64108</v>
      </c>
      <c r="D341" s="389" t="s">
        <v>4677</v>
      </c>
      <c r="E341" s="390">
        <v>3</v>
      </c>
      <c r="F341" s="390">
        <v>3.6999999999999998E-2</v>
      </c>
      <c r="G341" s="396"/>
      <c r="H341" s="389" t="s">
        <v>1681</v>
      </c>
      <c r="I341" s="392"/>
      <c r="J341" s="392"/>
      <c r="K341" s="397"/>
      <c r="L341" s="393"/>
      <c r="M341" s="395"/>
      <c r="N341" s="397"/>
      <c r="O341" s="388">
        <v>16</v>
      </c>
      <c r="P341" s="398"/>
      <c r="Q341" s="396"/>
      <c r="R341" s="390">
        <v>48</v>
      </c>
      <c r="S341" s="398"/>
      <c r="T341" s="398"/>
      <c r="U341" s="398"/>
      <c r="V341" s="398"/>
      <c r="W341" s="398"/>
    </row>
    <row r="342" spans="1:23" ht="10.199999999999999" x14ac:dyDescent="0.2">
      <c r="A342" s="388">
        <v>395</v>
      </c>
      <c r="B342" s="389" t="s">
        <v>3661</v>
      </c>
      <c r="C342" s="389">
        <v>64490</v>
      </c>
      <c r="D342" s="389" t="s">
        <v>4678</v>
      </c>
      <c r="E342" s="390">
        <v>1</v>
      </c>
      <c r="F342" s="390">
        <v>6.9000000000000006E-2</v>
      </c>
      <c r="G342" s="391">
        <v>20</v>
      </c>
      <c r="H342" s="389" t="s">
        <v>1670</v>
      </c>
      <c r="I342" s="392"/>
      <c r="J342" s="392"/>
      <c r="K342" s="390">
        <v>1.38</v>
      </c>
      <c r="L342" s="393"/>
      <c r="M342" s="395"/>
      <c r="N342" s="397"/>
      <c r="O342" s="388">
        <v>28</v>
      </c>
      <c r="P342" s="398"/>
      <c r="Q342" s="396"/>
      <c r="R342" s="390">
        <v>1</v>
      </c>
      <c r="S342" s="398"/>
      <c r="T342" s="398"/>
      <c r="U342" s="398"/>
      <c r="V342" s="398"/>
      <c r="W342" s="398"/>
    </row>
    <row r="343" spans="1:23" ht="10.199999999999999" x14ac:dyDescent="0.2">
      <c r="A343" s="388">
        <v>396</v>
      </c>
      <c r="B343" s="389" t="s">
        <v>4679</v>
      </c>
      <c r="C343" s="389">
        <v>64777</v>
      </c>
      <c r="D343" s="389" t="s">
        <v>4680</v>
      </c>
      <c r="E343" s="390">
        <v>4</v>
      </c>
      <c r="F343" s="390">
        <v>5.2999999999999999E-2</v>
      </c>
      <c r="G343" s="396"/>
      <c r="H343" s="389" t="s">
        <v>4681</v>
      </c>
      <c r="I343" s="392"/>
      <c r="J343" s="392"/>
      <c r="K343" s="397"/>
      <c r="L343" s="393"/>
      <c r="M343" s="395"/>
      <c r="N343" s="390">
        <v>66.599999999999994</v>
      </c>
      <c r="O343" s="395"/>
      <c r="P343" s="398"/>
      <c r="Q343" s="396"/>
      <c r="R343" s="397"/>
      <c r="S343" s="398"/>
      <c r="T343" s="398"/>
      <c r="U343" s="398"/>
      <c r="V343" s="398"/>
      <c r="W343" s="398"/>
    </row>
    <row r="344" spans="1:23" ht="10.199999999999999" x14ac:dyDescent="0.2">
      <c r="A344" s="388">
        <v>397</v>
      </c>
      <c r="B344" s="389" t="s">
        <v>3610</v>
      </c>
      <c r="C344" s="389">
        <v>64488</v>
      </c>
      <c r="D344" s="389" t="s">
        <v>4682</v>
      </c>
      <c r="E344" s="390">
        <v>1</v>
      </c>
      <c r="F344" s="390">
        <v>5.2999999999999999E-2</v>
      </c>
      <c r="G344" s="391">
        <v>30</v>
      </c>
      <c r="H344" s="389" t="s">
        <v>1637</v>
      </c>
      <c r="I344" s="392"/>
      <c r="J344" s="392"/>
      <c r="K344" s="390">
        <v>1.59</v>
      </c>
      <c r="L344" s="393"/>
      <c r="M344" s="395"/>
      <c r="N344" s="390">
        <v>85.03</v>
      </c>
      <c r="O344" s="388">
        <v>12</v>
      </c>
      <c r="P344" s="394"/>
      <c r="Q344" s="391">
        <v>10</v>
      </c>
      <c r="R344" s="390">
        <v>8</v>
      </c>
      <c r="S344" s="394"/>
      <c r="T344" s="394"/>
      <c r="U344" s="394"/>
      <c r="V344" s="394"/>
      <c r="W344" s="394"/>
    </row>
    <row r="345" spans="1:23" ht="10.199999999999999" x14ac:dyDescent="0.2">
      <c r="A345" s="388">
        <v>398</v>
      </c>
      <c r="B345" s="389" t="s">
        <v>4683</v>
      </c>
      <c r="C345" s="389">
        <v>64162</v>
      </c>
      <c r="D345" s="389" t="s">
        <v>4684</v>
      </c>
      <c r="E345" s="390">
        <v>2</v>
      </c>
      <c r="F345" s="390">
        <v>6.7000000000000004E-2</v>
      </c>
      <c r="G345" s="396"/>
      <c r="H345" s="389" t="s">
        <v>4685</v>
      </c>
      <c r="I345" s="392"/>
      <c r="J345" s="392"/>
      <c r="K345" s="397"/>
      <c r="L345" s="393"/>
      <c r="M345" s="395"/>
      <c r="N345" s="397"/>
      <c r="O345" s="395"/>
      <c r="P345" s="398"/>
      <c r="Q345" s="396"/>
      <c r="R345" s="397"/>
      <c r="S345" s="398"/>
      <c r="T345" s="398"/>
      <c r="U345" s="398"/>
      <c r="V345" s="398"/>
      <c r="W345" s="398"/>
    </row>
    <row r="346" spans="1:23" ht="10.199999999999999" x14ac:dyDescent="0.2">
      <c r="A346" s="388">
        <v>399</v>
      </c>
      <c r="B346" s="389" t="s">
        <v>4686</v>
      </c>
      <c r="C346" s="389">
        <v>64760</v>
      </c>
      <c r="D346" s="389" t="s">
        <v>4687</v>
      </c>
      <c r="E346" s="390">
        <v>6</v>
      </c>
      <c r="F346" s="390">
        <v>8.5999999999999993E-2</v>
      </c>
      <c r="G346" s="396"/>
      <c r="H346" s="389" t="s">
        <v>4688</v>
      </c>
      <c r="I346" s="392"/>
      <c r="J346" s="392"/>
      <c r="K346" s="397"/>
      <c r="L346" s="393"/>
      <c r="M346" s="395"/>
      <c r="N346" s="390">
        <v>79.739999999999995</v>
      </c>
      <c r="O346" s="395"/>
      <c r="P346" s="398"/>
      <c r="Q346" s="396"/>
      <c r="R346" s="397"/>
      <c r="S346" s="398"/>
      <c r="T346" s="398"/>
      <c r="U346" s="398"/>
      <c r="V346" s="398"/>
      <c r="W346" s="398"/>
    </row>
    <row r="347" spans="1:23" ht="10.199999999999999" x14ac:dyDescent="0.2">
      <c r="A347" s="388">
        <v>400</v>
      </c>
      <c r="B347" s="389" t="s">
        <v>4689</v>
      </c>
      <c r="C347" s="389">
        <v>64762</v>
      </c>
      <c r="D347" s="389" t="s">
        <v>4690</v>
      </c>
      <c r="E347" s="390">
        <v>3</v>
      </c>
      <c r="F347" s="390">
        <v>5.8999999999999997E-2</v>
      </c>
      <c r="G347" s="396"/>
      <c r="H347" s="389" t="s">
        <v>4691</v>
      </c>
      <c r="I347" s="392"/>
      <c r="J347" s="392"/>
      <c r="K347" s="397"/>
      <c r="L347" s="393"/>
      <c r="M347" s="395"/>
      <c r="N347" s="397"/>
      <c r="O347" s="395"/>
      <c r="P347" s="398"/>
      <c r="Q347" s="396"/>
      <c r="R347" s="397"/>
      <c r="S347" s="398"/>
      <c r="T347" s="398"/>
      <c r="U347" s="398"/>
      <c r="V347" s="398"/>
      <c r="W347" s="398"/>
    </row>
    <row r="348" spans="1:23" ht="10.199999999999999" x14ac:dyDescent="0.2">
      <c r="A348" s="388">
        <v>401</v>
      </c>
      <c r="B348" s="389" t="s">
        <v>3681</v>
      </c>
      <c r="C348" s="389">
        <v>64126</v>
      </c>
      <c r="D348" s="389" t="s">
        <v>4692</v>
      </c>
      <c r="E348" s="390">
        <v>2</v>
      </c>
      <c r="F348" s="390">
        <v>7.3999999999999996E-2</v>
      </c>
      <c r="G348" s="391">
        <v>30</v>
      </c>
      <c r="H348" s="389" t="s">
        <v>1665</v>
      </c>
      <c r="I348" s="392"/>
      <c r="J348" s="392"/>
      <c r="K348" s="390">
        <v>1.1100000000000001</v>
      </c>
      <c r="L348" s="393"/>
      <c r="M348" s="395"/>
      <c r="N348" s="390">
        <v>69.3</v>
      </c>
      <c r="O348" s="388">
        <v>10</v>
      </c>
      <c r="P348" s="394"/>
      <c r="Q348" s="391">
        <v>40</v>
      </c>
      <c r="R348" s="390">
        <v>30</v>
      </c>
      <c r="S348" s="394"/>
      <c r="T348" s="394"/>
      <c r="U348" s="394"/>
      <c r="V348" s="394"/>
      <c r="W348" s="394"/>
    </row>
    <row r="349" spans="1:23" ht="10.199999999999999" x14ac:dyDescent="0.2">
      <c r="A349" s="388">
        <v>402</v>
      </c>
      <c r="B349" s="389" t="s">
        <v>4693</v>
      </c>
      <c r="C349" s="389">
        <v>29011</v>
      </c>
      <c r="D349" s="389" t="s">
        <v>4694</v>
      </c>
      <c r="E349" s="390">
        <v>3</v>
      </c>
      <c r="F349" s="390">
        <v>1.7999999999999999E-2</v>
      </c>
      <c r="G349" s="391">
        <v>24</v>
      </c>
      <c r="H349" s="389" t="s">
        <v>1983</v>
      </c>
      <c r="I349" s="392"/>
      <c r="J349" s="392"/>
      <c r="K349" s="390">
        <v>0.14399999999999999</v>
      </c>
      <c r="L349" s="393"/>
      <c r="M349" s="395"/>
      <c r="N349" s="397"/>
      <c r="O349" s="388">
        <v>2</v>
      </c>
      <c r="P349" s="398"/>
      <c r="Q349" s="396"/>
      <c r="R349" s="397"/>
      <c r="S349" s="398"/>
      <c r="T349" s="398"/>
      <c r="U349" s="398"/>
      <c r="V349" s="398"/>
      <c r="W349" s="398"/>
    </row>
    <row r="350" spans="1:23" ht="10.199999999999999" x14ac:dyDescent="0.2">
      <c r="A350" s="388">
        <v>403</v>
      </c>
      <c r="B350" s="389" t="s">
        <v>4695</v>
      </c>
      <c r="C350" s="389">
        <v>59020</v>
      </c>
      <c r="D350" s="389" t="s">
        <v>4696</v>
      </c>
      <c r="E350" s="390">
        <v>36</v>
      </c>
      <c r="F350" s="390">
        <v>1.7000000000000001E-2</v>
      </c>
      <c r="G350" s="396"/>
      <c r="H350" s="389" t="s">
        <v>4697</v>
      </c>
      <c r="I350" s="392"/>
      <c r="J350" s="392"/>
      <c r="K350" s="397"/>
      <c r="L350" s="393"/>
      <c r="M350" s="395"/>
      <c r="N350" s="397"/>
      <c r="O350" s="395"/>
      <c r="P350" s="398"/>
      <c r="Q350" s="396"/>
      <c r="R350" s="397"/>
      <c r="S350" s="398"/>
      <c r="T350" s="398"/>
      <c r="U350" s="398"/>
      <c r="V350" s="398"/>
      <c r="W350" s="398"/>
    </row>
    <row r="351" spans="1:23" ht="10.199999999999999" x14ac:dyDescent="0.2">
      <c r="A351" s="388">
        <v>404</v>
      </c>
      <c r="B351" s="389" t="s">
        <v>2645</v>
      </c>
      <c r="C351" s="389">
        <v>59030</v>
      </c>
      <c r="D351" s="389" t="s">
        <v>4696</v>
      </c>
      <c r="E351" s="390">
        <v>36</v>
      </c>
      <c r="F351" s="390">
        <v>0.02</v>
      </c>
      <c r="G351" s="396"/>
      <c r="H351" s="389" t="s">
        <v>4698</v>
      </c>
      <c r="I351" s="392"/>
      <c r="J351" s="392"/>
      <c r="K351" s="397"/>
      <c r="L351" s="393"/>
      <c r="M351" s="395"/>
      <c r="N351" s="397"/>
      <c r="O351" s="388">
        <v>21</v>
      </c>
      <c r="P351" s="398"/>
      <c r="Q351" s="396"/>
      <c r="R351" s="390">
        <v>198</v>
      </c>
      <c r="S351" s="398"/>
      <c r="T351" s="398"/>
      <c r="U351" s="398"/>
      <c r="V351" s="398"/>
      <c r="W351" s="398"/>
    </row>
    <row r="352" spans="1:23" ht="10.199999999999999" x14ac:dyDescent="0.2">
      <c r="A352" s="388">
        <v>405</v>
      </c>
      <c r="B352" s="389" t="s">
        <v>4699</v>
      </c>
      <c r="C352" s="389">
        <v>59469</v>
      </c>
      <c r="D352" s="389" t="s">
        <v>4700</v>
      </c>
      <c r="E352" s="390">
        <v>12</v>
      </c>
      <c r="F352" s="390">
        <v>4.7E-2</v>
      </c>
      <c r="G352" s="391">
        <v>48</v>
      </c>
      <c r="H352" s="389" t="s">
        <v>4701</v>
      </c>
      <c r="I352" s="392"/>
      <c r="J352" s="392"/>
      <c r="K352" s="390">
        <v>0.188</v>
      </c>
      <c r="L352" s="393"/>
      <c r="M352" s="395"/>
      <c r="N352" s="397"/>
      <c r="O352" s="388">
        <v>1</v>
      </c>
      <c r="P352" s="398"/>
      <c r="Q352" s="396"/>
      <c r="R352" s="390">
        <v>12</v>
      </c>
      <c r="S352" s="398"/>
      <c r="T352" s="398"/>
      <c r="U352" s="398"/>
      <c r="V352" s="398"/>
      <c r="W352" s="398"/>
    </row>
    <row r="353" spans="1:23" ht="10.199999999999999" x14ac:dyDescent="0.2">
      <c r="A353" s="388">
        <v>406</v>
      </c>
      <c r="B353" s="389" t="s">
        <v>3613</v>
      </c>
      <c r="C353" s="389">
        <v>57165</v>
      </c>
      <c r="D353" s="389" t="s">
        <v>4702</v>
      </c>
      <c r="E353" s="390">
        <v>3</v>
      </c>
      <c r="F353" s="390">
        <v>5.1999999999999998E-2</v>
      </c>
      <c r="G353" s="391">
        <v>81</v>
      </c>
      <c r="H353" s="389" t="s">
        <v>793</v>
      </c>
      <c r="I353" s="392"/>
      <c r="J353" s="392"/>
      <c r="K353" s="390">
        <v>1.4039999999999999</v>
      </c>
      <c r="L353" s="393"/>
      <c r="M353" s="395"/>
      <c r="N353" s="390">
        <v>86.46</v>
      </c>
      <c r="O353" s="388">
        <v>1</v>
      </c>
      <c r="P353" s="394"/>
      <c r="Q353" s="391">
        <v>15</v>
      </c>
      <c r="R353" s="390">
        <v>17</v>
      </c>
      <c r="S353" s="394"/>
      <c r="T353" s="394"/>
      <c r="U353" s="394"/>
      <c r="V353" s="394"/>
      <c r="W353" s="394"/>
    </row>
    <row r="354" spans="1:23" ht="10.199999999999999" x14ac:dyDescent="0.2">
      <c r="A354" s="388">
        <v>407</v>
      </c>
      <c r="B354" s="389" t="s">
        <v>2614</v>
      </c>
      <c r="C354" s="389">
        <v>55949</v>
      </c>
      <c r="D354" s="389" t="s">
        <v>4703</v>
      </c>
      <c r="E354" s="390">
        <v>6</v>
      </c>
      <c r="F354" s="390">
        <v>6.5000000000000002E-2</v>
      </c>
      <c r="G354" s="396"/>
      <c r="H354" s="389" t="s">
        <v>4704</v>
      </c>
      <c r="I354" s="392"/>
      <c r="J354" s="392"/>
      <c r="K354" s="397"/>
      <c r="L354" s="393"/>
      <c r="M354" s="395"/>
      <c r="N354" s="397"/>
      <c r="O354" s="388">
        <v>4</v>
      </c>
      <c r="P354" s="398"/>
      <c r="Q354" s="396"/>
      <c r="R354" s="390">
        <v>1</v>
      </c>
      <c r="S354" s="398"/>
      <c r="T354" s="398"/>
      <c r="U354" s="398"/>
      <c r="V354" s="398"/>
      <c r="W354" s="398"/>
    </row>
    <row r="355" spans="1:23" ht="10.199999999999999" x14ac:dyDescent="0.2">
      <c r="A355" s="388">
        <v>408</v>
      </c>
      <c r="B355" s="389" t="s">
        <v>2618</v>
      </c>
      <c r="C355" s="389">
        <v>55975</v>
      </c>
      <c r="D355" s="389" t="s">
        <v>4705</v>
      </c>
      <c r="E355" s="390">
        <v>12</v>
      </c>
      <c r="F355" s="390">
        <v>3.5999999999999997E-2</v>
      </c>
      <c r="G355" s="396"/>
      <c r="H355" s="389" t="s">
        <v>4706</v>
      </c>
      <c r="I355" s="392"/>
      <c r="J355" s="392"/>
      <c r="K355" s="397"/>
      <c r="L355" s="393"/>
      <c r="M355" s="395"/>
      <c r="N355" s="397"/>
      <c r="O355" s="388">
        <v>1</v>
      </c>
      <c r="P355" s="398"/>
      <c r="Q355" s="396"/>
      <c r="R355" s="390">
        <v>7</v>
      </c>
      <c r="S355" s="398"/>
      <c r="T355" s="398"/>
      <c r="U355" s="398"/>
      <c r="V355" s="398"/>
      <c r="W355" s="398"/>
    </row>
    <row r="356" spans="1:23" ht="10.199999999999999" x14ac:dyDescent="0.2">
      <c r="A356" s="388">
        <v>409</v>
      </c>
      <c r="B356" s="389" t="s">
        <v>4707</v>
      </c>
      <c r="C356" s="389">
        <v>58561</v>
      </c>
      <c r="D356" s="389" t="s">
        <v>4708</v>
      </c>
      <c r="E356" s="390">
        <v>6</v>
      </c>
      <c r="F356" s="390">
        <v>4.1000000000000002E-2</v>
      </c>
      <c r="G356" s="396"/>
      <c r="H356" s="389" t="s">
        <v>4709</v>
      </c>
      <c r="I356" s="392"/>
      <c r="J356" s="392"/>
      <c r="K356" s="397"/>
      <c r="L356" s="393"/>
      <c r="M356" s="395"/>
      <c r="N356" s="397"/>
      <c r="O356" s="395"/>
      <c r="P356" s="398"/>
      <c r="Q356" s="396"/>
      <c r="R356" s="397"/>
      <c r="S356" s="398"/>
      <c r="T356" s="398"/>
      <c r="U356" s="398"/>
      <c r="V356" s="398"/>
      <c r="W356" s="398"/>
    </row>
    <row r="357" spans="1:23" ht="10.199999999999999" x14ac:dyDescent="0.2">
      <c r="A357" s="388">
        <v>410</v>
      </c>
      <c r="B357" s="389" t="s">
        <v>2619</v>
      </c>
      <c r="C357" s="389">
        <v>58523</v>
      </c>
      <c r="D357" s="389" t="s">
        <v>4710</v>
      </c>
      <c r="E357" s="390">
        <v>6</v>
      </c>
      <c r="F357" s="390">
        <v>2.9000000000000001E-2</v>
      </c>
      <c r="G357" s="396"/>
      <c r="H357" s="389" t="s">
        <v>4711</v>
      </c>
      <c r="I357" s="392"/>
      <c r="J357" s="392"/>
      <c r="K357" s="397"/>
      <c r="L357" s="393"/>
      <c r="M357" s="395"/>
      <c r="N357" s="397"/>
      <c r="O357" s="395"/>
      <c r="P357" s="398"/>
      <c r="Q357" s="396"/>
      <c r="R357" s="390">
        <v>4</v>
      </c>
      <c r="S357" s="398"/>
      <c r="T357" s="398"/>
      <c r="U357" s="398"/>
      <c r="V357" s="398"/>
      <c r="W357" s="398"/>
    </row>
    <row r="358" spans="1:23" ht="10.199999999999999" x14ac:dyDescent="0.2">
      <c r="A358" s="388">
        <v>411</v>
      </c>
      <c r="B358" s="389" t="s">
        <v>4712</v>
      </c>
      <c r="C358" s="389">
        <v>44672</v>
      </c>
      <c r="D358" s="389" t="s">
        <v>4713</v>
      </c>
      <c r="E358" s="390">
        <v>24</v>
      </c>
      <c r="F358" s="390">
        <v>2.7E-2</v>
      </c>
      <c r="G358" s="396"/>
      <c r="H358" s="389" t="s">
        <v>4714</v>
      </c>
      <c r="I358" s="392"/>
      <c r="J358" s="392"/>
      <c r="K358" s="397"/>
      <c r="L358" s="393"/>
      <c r="M358" s="395"/>
      <c r="N358" s="397"/>
      <c r="O358" s="395"/>
      <c r="P358" s="398"/>
      <c r="Q358" s="396"/>
      <c r="R358" s="397"/>
      <c r="S358" s="398"/>
      <c r="T358" s="398"/>
      <c r="U358" s="398"/>
      <c r="V358" s="398"/>
      <c r="W358" s="398"/>
    </row>
    <row r="359" spans="1:23" ht="10.199999999999999" x14ac:dyDescent="0.2">
      <c r="A359" s="388">
        <v>412</v>
      </c>
      <c r="B359" s="389" t="s">
        <v>2627</v>
      </c>
      <c r="C359" s="389">
        <v>69625</v>
      </c>
      <c r="D359" s="389" t="s">
        <v>4715</v>
      </c>
      <c r="E359" s="390">
        <v>6</v>
      </c>
      <c r="F359" s="390">
        <v>4.8000000000000001E-2</v>
      </c>
      <c r="G359" s="396"/>
      <c r="H359" s="389" t="s">
        <v>1804</v>
      </c>
      <c r="I359" s="392"/>
      <c r="J359" s="392"/>
      <c r="K359" s="397"/>
      <c r="L359" s="393"/>
      <c r="M359" s="395"/>
      <c r="N359" s="397"/>
      <c r="O359" s="388">
        <v>8</v>
      </c>
      <c r="P359" s="398"/>
      <c r="Q359" s="396"/>
      <c r="R359" s="390">
        <v>15</v>
      </c>
      <c r="S359" s="398"/>
      <c r="T359" s="398"/>
      <c r="U359" s="398"/>
      <c r="V359" s="398"/>
      <c r="W359" s="398"/>
    </row>
    <row r="360" spans="1:23" ht="10.199999999999999" x14ac:dyDescent="0.2">
      <c r="A360" s="388">
        <v>413</v>
      </c>
      <c r="B360" s="389" t="s">
        <v>3771</v>
      </c>
      <c r="C360" s="389">
        <v>58507</v>
      </c>
      <c r="D360" s="389" t="s">
        <v>4716</v>
      </c>
      <c r="E360" s="390">
        <v>6</v>
      </c>
      <c r="F360" s="390">
        <v>3.6999999999999998E-2</v>
      </c>
      <c r="G360" s="391">
        <v>30</v>
      </c>
      <c r="H360" s="389" t="s">
        <v>4717</v>
      </c>
      <c r="I360" s="392"/>
      <c r="J360" s="392"/>
      <c r="K360" s="390">
        <v>0.185</v>
      </c>
      <c r="L360" s="393"/>
      <c r="M360" s="395"/>
      <c r="N360" s="397"/>
      <c r="O360" s="388">
        <v>5</v>
      </c>
      <c r="P360" s="398"/>
      <c r="Q360" s="396"/>
      <c r="R360" s="390">
        <v>11</v>
      </c>
      <c r="S360" s="398"/>
      <c r="T360" s="398"/>
      <c r="U360" s="398"/>
      <c r="V360" s="398"/>
      <c r="W360" s="398"/>
    </row>
    <row r="361" spans="1:23" ht="10.199999999999999" x14ac:dyDescent="0.2">
      <c r="A361" s="388">
        <v>414</v>
      </c>
      <c r="B361" s="389" t="s">
        <v>3742</v>
      </c>
      <c r="C361" s="389">
        <v>69629</v>
      </c>
      <c r="D361" s="389" t="s">
        <v>4718</v>
      </c>
      <c r="E361" s="390">
        <v>6</v>
      </c>
      <c r="F361" s="390">
        <v>4.4999999999999998E-2</v>
      </c>
      <c r="G361" s="391">
        <v>42</v>
      </c>
      <c r="H361" s="389" t="s">
        <v>1808</v>
      </c>
      <c r="I361" s="392"/>
      <c r="J361" s="392"/>
      <c r="K361" s="390">
        <v>0.315</v>
      </c>
      <c r="L361" s="393"/>
      <c r="M361" s="395"/>
      <c r="N361" s="390">
        <v>60.18</v>
      </c>
      <c r="O361" s="388">
        <v>20</v>
      </c>
      <c r="P361" s="394"/>
      <c r="Q361" s="391">
        <v>54</v>
      </c>
      <c r="R361" s="390">
        <v>53</v>
      </c>
      <c r="S361" s="394"/>
      <c r="T361" s="394"/>
      <c r="U361" s="394"/>
      <c r="V361" s="394"/>
      <c r="W361" s="394"/>
    </row>
    <row r="362" spans="1:23" ht="10.199999999999999" x14ac:dyDescent="0.2">
      <c r="A362" s="388">
        <v>415</v>
      </c>
      <c r="B362" s="389" t="s">
        <v>3609</v>
      </c>
      <c r="C362" s="389">
        <v>26742</v>
      </c>
      <c r="D362" s="389" t="s">
        <v>4719</v>
      </c>
      <c r="E362" s="390">
        <v>1</v>
      </c>
      <c r="F362" s="390">
        <v>0.35699999999999998</v>
      </c>
      <c r="G362" s="391">
        <v>30</v>
      </c>
      <c r="H362" s="389" t="s">
        <v>1483</v>
      </c>
      <c r="I362" s="392"/>
      <c r="J362" s="392"/>
      <c r="K362" s="390">
        <v>10.71</v>
      </c>
      <c r="L362" s="393"/>
      <c r="M362" s="395"/>
      <c r="N362" s="390">
        <v>377.79</v>
      </c>
      <c r="O362" s="395"/>
      <c r="P362" s="394"/>
      <c r="Q362" s="391">
        <v>5</v>
      </c>
      <c r="R362" s="390">
        <v>5</v>
      </c>
      <c r="S362" s="394"/>
      <c r="T362" s="394"/>
      <c r="U362" s="394"/>
      <c r="V362" s="394"/>
      <c r="W362" s="394"/>
    </row>
    <row r="363" spans="1:23" ht="10.199999999999999" x14ac:dyDescent="0.2">
      <c r="A363" s="388">
        <v>416</v>
      </c>
      <c r="B363" s="389" t="s">
        <v>3750</v>
      </c>
      <c r="C363" s="389">
        <v>26744</v>
      </c>
      <c r="D363" s="389" t="s">
        <v>4719</v>
      </c>
      <c r="E363" s="390">
        <v>1</v>
      </c>
      <c r="F363" s="390">
        <v>0.498</v>
      </c>
      <c r="G363" s="391">
        <v>6</v>
      </c>
      <c r="H363" s="389" t="s">
        <v>1503</v>
      </c>
      <c r="I363" s="392"/>
      <c r="J363" s="392"/>
      <c r="K363" s="390">
        <v>2.988</v>
      </c>
      <c r="L363" s="393"/>
      <c r="M363" s="395"/>
      <c r="N363" s="397"/>
      <c r="O363" s="395"/>
      <c r="P363" s="398"/>
      <c r="Q363" s="396"/>
      <c r="R363" s="390">
        <v>2</v>
      </c>
      <c r="S363" s="398"/>
      <c r="T363" s="398"/>
      <c r="U363" s="398"/>
      <c r="V363" s="398"/>
      <c r="W363" s="398"/>
    </row>
    <row r="364" spans="1:23" ht="10.199999999999999" x14ac:dyDescent="0.2">
      <c r="A364" s="388">
        <v>417</v>
      </c>
      <c r="B364" s="389" t="s">
        <v>3789</v>
      </c>
      <c r="C364" s="389">
        <v>28426</v>
      </c>
      <c r="D364" s="389" t="s">
        <v>4720</v>
      </c>
      <c r="E364" s="390">
        <v>1</v>
      </c>
      <c r="F364" s="390">
        <v>0.23799999999999999</v>
      </c>
      <c r="G364" s="391">
        <v>4</v>
      </c>
      <c r="H364" s="389" t="s">
        <v>1779</v>
      </c>
      <c r="I364" s="392"/>
      <c r="J364" s="392"/>
      <c r="K364" s="390">
        <v>0.95199999999999996</v>
      </c>
      <c r="L364" s="393"/>
      <c r="M364" s="395"/>
      <c r="N364" s="397"/>
      <c r="O364" s="388">
        <v>1</v>
      </c>
      <c r="P364" s="398"/>
      <c r="Q364" s="396"/>
      <c r="R364" s="390">
        <v>1</v>
      </c>
      <c r="S364" s="398"/>
      <c r="T364" s="398"/>
      <c r="U364" s="398"/>
      <c r="V364" s="398"/>
      <c r="W364" s="398"/>
    </row>
    <row r="365" spans="1:23" ht="10.199999999999999" x14ac:dyDescent="0.2">
      <c r="A365" s="388">
        <v>418</v>
      </c>
      <c r="B365" s="389" t="s">
        <v>2592</v>
      </c>
      <c r="C365" s="389">
        <v>28428</v>
      </c>
      <c r="D365" s="389" t="s">
        <v>4721</v>
      </c>
      <c r="E365" s="390">
        <v>1</v>
      </c>
      <c r="F365" s="390">
        <v>0.26400000000000001</v>
      </c>
      <c r="G365" s="396"/>
      <c r="H365" s="389" t="s">
        <v>1786</v>
      </c>
      <c r="I365" s="392"/>
      <c r="J365" s="392"/>
      <c r="K365" s="397"/>
      <c r="L365" s="393"/>
      <c r="M365" s="395"/>
      <c r="N365" s="397"/>
      <c r="O365" s="388">
        <v>4</v>
      </c>
      <c r="P365" s="398"/>
      <c r="Q365" s="396"/>
      <c r="R365" s="390">
        <v>1</v>
      </c>
      <c r="S365" s="398"/>
      <c r="T365" s="398"/>
      <c r="U365" s="398"/>
      <c r="V365" s="398"/>
      <c r="W365" s="398"/>
    </row>
    <row r="366" spans="1:23" ht="10.199999999999999" x14ac:dyDescent="0.2">
      <c r="A366" s="388">
        <v>419</v>
      </c>
      <c r="B366" s="389" t="s">
        <v>3677</v>
      </c>
      <c r="C366" s="389">
        <v>28458</v>
      </c>
      <c r="D366" s="389" t="s">
        <v>4722</v>
      </c>
      <c r="E366" s="390">
        <v>1</v>
      </c>
      <c r="F366" s="390">
        <v>0.41499999999999998</v>
      </c>
      <c r="G366" s="391">
        <v>15</v>
      </c>
      <c r="H366" s="389" t="s">
        <v>1783</v>
      </c>
      <c r="I366" s="392"/>
      <c r="J366" s="392"/>
      <c r="K366" s="390">
        <v>6.2249999999999996</v>
      </c>
      <c r="L366" s="393"/>
      <c r="M366" s="395"/>
      <c r="N366" s="397"/>
      <c r="O366" s="395"/>
      <c r="P366" s="398"/>
      <c r="Q366" s="396"/>
      <c r="R366" s="397"/>
      <c r="S366" s="398"/>
      <c r="T366" s="398"/>
      <c r="U366" s="398"/>
      <c r="V366" s="398"/>
      <c r="W366" s="398"/>
    </row>
    <row r="367" spans="1:23" ht="10.199999999999999" x14ac:dyDescent="0.2">
      <c r="A367" s="388">
        <v>420</v>
      </c>
      <c r="B367" s="389" t="s">
        <v>3637</v>
      </c>
      <c r="C367" s="389">
        <v>28462</v>
      </c>
      <c r="D367" s="389" t="s">
        <v>4723</v>
      </c>
      <c r="E367" s="390">
        <v>1</v>
      </c>
      <c r="F367" s="390">
        <v>0.436</v>
      </c>
      <c r="G367" s="391">
        <v>23</v>
      </c>
      <c r="H367" s="389" t="s">
        <v>1789</v>
      </c>
      <c r="I367" s="392"/>
      <c r="J367" s="392"/>
      <c r="K367" s="390">
        <v>10.028</v>
      </c>
      <c r="L367" s="393"/>
      <c r="M367" s="395"/>
      <c r="N367" s="397"/>
      <c r="O367" s="395"/>
      <c r="P367" s="398"/>
      <c r="Q367" s="396"/>
      <c r="R367" s="397"/>
      <c r="S367" s="398"/>
      <c r="T367" s="398"/>
      <c r="U367" s="398"/>
      <c r="V367" s="398"/>
      <c r="W367" s="398"/>
    </row>
    <row r="368" spans="1:23" ht="10.199999999999999" x14ac:dyDescent="0.2">
      <c r="A368" s="388">
        <v>421</v>
      </c>
      <c r="B368" s="389" t="s">
        <v>4724</v>
      </c>
      <c r="C368" s="389">
        <v>64778</v>
      </c>
      <c r="D368" s="389" t="s">
        <v>4725</v>
      </c>
      <c r="E368" s="390">
        <v>3</v>
      </c>
      <c r="F368" s="390">
        <v>4.5999999999999999E-2</v>
      </c>
      <c r="G368" s="396"/>
      <c r="H368" s="389" t="s">
        <v>4726</v>
      </c>
      <c r="I368" s="392"/>
      <c r="J368" s="392"/>
      <c r="K368" s="397"/>
      <c r="L368" s="393"/>
      <c r="M368" s="395"/>
      <c r="N368" s="397"/>
      <c r="O368" s="395"/>
      <c r="P368" s="398"/>
      <c r="Q368" s="396"/>
      <c r="R368" s="397"/>
      <c r="S368" s="398"/>
      <c r="T368" s="398"/>
      <c r="U368" s="398"/>
      <c r="V368" s="398"/>
      <c r="W368" s="398"/>
    </row>
    <row r="369" spans="1:23" ht="10.199999999999999" x14ac:dyDescent="0.2">
      <c r="A369" s="388">
        <v>422</v>
      </c>
      <c r="B369" s="389" t="s">
        <v>2698</v>
      </c>
      <c r="C369" s="389">
        <v>28210</v>
      </c>
      <c r="D369" s="389" t="s">
        <v>4727</v>
      </c>
      <c r="E369" s="390">
        <v>1</v>
      </c>
      <c r="F369" s="390">
        <v>8.3000000000000004E-2</v>
      </c>
      <c r="G369" s="396"/>
      <c r="H369" s="389" t="s">
        <v>4728</v>
      </c>
      <c r="I369" s="392"/>
      <c r="J369" s="392"/>
      <c r="K369" s="397"/>
      <c r="L369" s="393"/>
      <c r="M369" s="395"/>
      <c r="N369" s="397"/>
      <c r="O369" s="388">
        <v>13</v>
      </c>
      <c r="P369" s="398"/>
      <c r="Q369" s="396"/>
      <c r="R369" s="390">
        <v>217</v>
      </c>
      <c r="S369" s="398"/>
      <c r="T369" s="398"/>
      <c r="U369" s="398"/>
      <c r="V369" s="398"/>
      <c r="W369" s="398"/>
    </row>
    <row r="370" spans="1:23" ht="10.199999999999999" x14ac:dyDescent="0.2">
      <c r="A370" s="388">
        <v>423</v>
      </c>
      <c r="B370" s="389" t="s">
        <v>4729</v>
      </c>
      <c r="C370" s="389">
        <v>26702</v>
      </c>
      <c r="D370" s="389" t="s">
        <v>4482</v>
      </c>
      <c r="E370" s="390">
        <v>1</v>
      </c>
      <c r="F370" s="390">
        <v>0.1</v>
      </c>
      <c r="G370" s="396"/>
      <c r="H370" s="389" t="s">
        <v>4730</v>
      </c>
      <c r="I370" s="392"/>
      <c r="J370" s="392"/>
      <c r="K370" s="397"/>
      <c r="L370" s="393"/>
      <c r="M370" s="395"/>
      <c r="N370" s="397"/>
      <c r="O370" s="395"/>
      <c r="P370" s="398"/>
      <c r="Q370" s="396"/>
      <c r="R370" s="397"/>
      <c r="S370" s="398"/>
      <c r="T370" s="398"/>
      <c r="U370" s="398"/>
      <c r="V370" s="398"/>
      <c r="W370" s="398"/>
    </row>
    <row r="371" spans="1:23" ht="10.199999999999999" x14ac:dyDescent="0.2">
      <c r="A371" s="388">
        <v>424</v>
      </c>
      <c r="B371" s="389" t="s">
        <v>2710</v>
      </c>
      <c r="C371" s="389">
        <v>26710</v>
      </c>
      <c r="D371" s="389" t="s">
        <v>4731</v>
      </c>
      <c r="E371" s="390">
        <v>1</v>
      </c>
      <c r="F371" s="390">
        <v>8.3000000000000004E-2</v>
      </c>
      <c r="G371" s="396"/>
      <c r="H371" s="389" t="s">
        <v>4732</v>
      </c>
      <c r="I371" s="392"/>
      <c r="J371" s="392"/>
      <c r="K371" s="397"/>
      <c r="L371" s="393"/>
      <c r="M371" s="395"/>
      <c r="N371" s="397"/>
      <c r="O371" s="388">
        <v>1</v>
      </c>
      <c r="P371" s="398"/>
      <c r="Q371" s="396"/>
      <c r="R371" s="390">
        <v>29</v>
      </c>
      <c r="S371" s="398"/>
      <c r="T371" s="398"/>
      <c r="U371" s="398"/>
      <c r="V371" s="398"/>
      <c r="W371" s="398"/>
    </row>
    <row r="372" spans="1:23" ht="10.199999999999999" x14ac:dyDescent="0.2">
      <c r="A372" s="388">
        <v>425</v>
      </c>
      <c r="B372" s="389" t="s">
        <v>2712</v>
      </c>
      <c r="C372" s="389">
        <v>28200</v>
      </c>
      <c r="D372" s="389" t="s">
        <v>4727</v>
      </c>
      <c r="E372" s="390">
        <v>1</v>
      </c>
      <c r="F372" s="390">
        <v>6.8000000000000005E-2</v>
      </c>
      <c r="G372" s="396"/>
      <c r="H372" s="389" t="s">
        <v>4733</v>
      </c>
      <c r="I372" s="392"/>
      <c r="J372" s="392"/>
      <c r="K372" s="397"/>
      <c r="L372" s="393"/>
      <c r="M372" s="395"/>
      <c r="N372" s="397"/>
      <c r="O372" s="388">
        <v>35</v>
      </c>
      <c r="P372" s="398"/>
      <c r="Q372" s="396"/>
      <c r="R372" s="390">
        <v>675</v>
      </c>
      <c r="S372" s="398"/>
      <c r="T372" s="398"/>
      <c r="U372" s="398"/>
      <c r="V372" s="398"/>
      <c r="W372" s="398"/>
    </row>
    <row r="373" spans="1:23" ht="10.199999999999999" x14ac:dyDescent="0.2">
      <c r="A373" s="388">
        <v>426</v>
      </c>
      <c r="B373" s="389" t="s">
        <v>4734</v>
      </c>
      <c r="C373" s="389">
        <v>28202</v>
      </c>
      <c r="D373" s="389" t="s">
        <v>4735</v>
      </c>
      <c r="E373" s="390">
        <v>1</v>
      </c>
      <c r="F373" s="390">
        <v>0.1</v>
      </c>
      <c r="G373" s="396"/>
      <c r="H373" s="389" t="s">
        <v>4736</v>
      </c>
      <c r="I373" s="392"/>
      <c r="J373" s="392"/>
      <c r="K373" s="397"/>
      <c r="L373" s="393"/>
      <c r="M373" s="395"/>
      <c r="N373" s="390">
        <v>107.01</v>
      </c>
      <c r="O373" s="388">
        <v>1</v>
      </c>
      <c r="P373" s="398"/>
      <c r="Q373" s="396"/>
      <c r="R373" s="397"/>
      <c r="S373" s="398"/>
      <c r="T373" s="398"/>
      <c r="U373" s="398"/>
      <c r="V373" s="398"/>
      <c r="W373" s="398"/>
    </row>
    <row r="374" spans="1:23" ht="10.199999999999999" x14ac:dyDescent="0.2">
      <c r="A374" s="388">
        <v>427</v>
      </c>
      <c r="B374" s="389" t="s">
        <v>2563</v>
      </c>
      <c r="C374" s="389">
        <v>28242</v>
      </c>
      <c r="D374" s="389" t="s">
        <v>4737</v>
      </c>
      <c r="E374" s="390">
        <v>1</v>
      </c>
      <c r="F374" s="390">
        <v>0.378</v>
      </c>
      <c r="G374" s="391">
        <v>20</v>
      </c>
      <c r="H374" s="389" t="s">
        <v>4738</v>
      </c>
      <c r="I374" s="392"/>
      <c r="J374" s="392"/>
      <c r="K374" s="390">
        <v>7.56</v>
      </c>
      <c r="L374" s="393"/>
      <c r="M374" s="395"/>
      <c r="N374" s="397"/>
      <c r="O374" s="388">
        <v>6</v>
      </c>
      <c r="P374" s="398"/>
      <c r="Q374" s="396"/>
      <c r="R374" s="390">
        <v>55</v>
      </c>
      <c r="S374" s="398"/>
      <c r="T374" s="398"/>
      <c r="U374" s="398"/>
      <c r="V374" s="398"/>
      <c r="W374" s="398"/>
    </row>
    <row r="375" spans="1:23" ht="10.199999999999999" x14ac:dyDescent="0.2">
      <c r="A375" s="388">
        <v>428</v>
      </c>
      <c r="B375" s="389" t="s">
        <v>2690</v>
      </c>
      <c r="C375" s="389">
        <v>26700</v>
      </c>
      <c r="D375" s="389" t="s">
        <v>4731</v>
      </c>
      <c r="E375" s="390">
        <v>1</v>
      </c>
      <c r="F375" s="390">
        <v>6.8000000000000005E-2</v>
      </c>
      <c r="G375" s="396"/>
      <c r="H375" s="389" t="s">
        <v>4739</v>
      </c>
      <c r="I375" s="392"/>
      <c r="J375" s="392"/>
      <c r="K375" s="397"/>
      <c r="L375" s="393"/>
      <c r="M375" s="395"/>
      <c r="N375" s="397"/>
      <c r="O375" s="388">
        <v>7</v>
      </c>
      <c r="P375" s="398"/>
      <c r="Q375" s="396"/>
      <c r="R375" s="390">
        <v>77</v>
      </c>
      <c r="S375" s="398"/>
      <c r="T375" s="398"/>
      <c r="U375" s="398"/>
      <c r="V375" s="398"/>
      <c r="W375" s="398"/>
    </row>
    <row r="376" spans="1:23" ht="10.199999999999999" x14ac:dyDescent="0.2">
      <c r="A376" s="388">
        <v>429</v>
      </c>
      <c r="B376" s="389" t="s">
        <v>2692</v>
      </c>
      <c r="C376" s="389">
        <v>26716</v>
      </c>
      <c r="D376" s="389" t="s">
        <v>4482</v>
      </c>
      <c r="E376" s="390">
        <v>1</v>
      </c>
      <c r="F376" s="390">
        <v>0.23300000000000001</v>
      </c>
      <c r="G376" s="396"/>
      <c r="H376" s="389" t="s">
        <v>4740</v>
      </c>
      <c r="I376" s="392"/>
      <c r="J376" s="392"/>
      <c r="K376" s="397"/>
      <c r="L376" s="393"/>
      <c r="M376" s="395"/>
      <c r="N376" s="397"/>
      <c r="O376" s="388">
        <v>5</v>
      </c>
      <c r="P376" s="398"/>
      <c r="Q376" s="396"/>
      <c r="R376" s="390">
        <v>124</v>
      </c>
      <c r="S376" s="398"/>
      <c r="T376" s="398"/>
      <c r="U376" s="398"/>
      <c r="V376" s="398"/>
      <c r="W376" s="398"/>
    </row>
    <row r="377" spans="1:23" ht="10.199999999999999" x14ac:dyDescent="0.2">
      <c r="A377" s="388">
        <v>430</v>
      </c>
      <c r="B377" s="389" t="s">
        <v>2694</v>
      </c>
      <c r="C377" s="389">
        <v>26720</v>
      </c>
      <c r="D377" s="389" t="s">
        <v>4482</v>
      </c>
      <c r="E377" s="390">
        <v>1</v>
      </c>
      <c r="F377" s="390">
        <v>0.30099999999999999</v>
      </c>
      <c r="G377" s="396"/>
      <c r="H377" s="389" t="s">
        <v>4741</v>
      </c>
      <c r="I377" s="392"/>
      <c r="J377" s="392"/>
      <c r="K377" s="397"/>
      <c r="L377" s="393"/>
      <c r="M377" s="395"/>
      <c r="N377" s="397"/>
      <c r="O377" s="395"/>
      <c r="P377" s="398"/>
      <c r="Q377" s="396"/>
      <c r="R377" s="390">
        <v>2</v>
      </c>
      <c r="S377" s="398"/>
      <c r="T377" s="398"/>
      <c r="U377" s="398"/>
      <c r="V377" s="398"/>
      <c r="W377" s="398"/>
    </row>
    <row r="378" spans="1:23" ht="10.199999999999999" x14ac:dyDescent="0.2">
      <c r="A378" s="388">
        <v>431</v>
      </c>
      <c r="B378" s="389" t="s">
        <v>3794</v>
      </c>
      <c r="C378" s="389">
        <v>26732</v>
      </c>
      <c r="D378" s="389" t="s">
        <v>4482</v>
      </c>
      <c r="E378" s="390">
        <v>1</v>
      </c>
      <c r="F378" s="390">
        <v>0.498</v>
      </c>
      <c r="G378" s="391">
        <v>4</v>
      </c>
      <c r="H378" s="389" t="s">
        <v>4742</v>
      </c>
      <c r="I378" s="392"/>
      <c r="J378" s="392"/>
      <c r="K378" s="390">
        <v>1.992</v>
      </c>
      <c r="L378" s="393"/>
      <c r="M378" s="395"/>
      <c r="N378" s="397"/>
      <c r="O378" s="395"/>
      <c r="P378" s="398"/>
      <c r="Q378" s="396"/>
      <c r="R378" s="390">
        <v>2</v>
      </c>
      <c r="S378" s="398"/>
      <c r="T378" s="398"/>
      <c r="U378" s="398"/>
      <c r="V378" s="398"/>
      <c r="W378" s="398"/>
    </row>
    <row r="379" spans="1:23" ht="10.199999999999999" x14ac:dyDescent="0.2">
      <c r="A379" s="388">
        <v>432</v>
      </c>
      <c r="B379" s="389" t="s">
        <v>2736</v>
      </c>
      <c r="C379" s="389">
        <v>28212</v>
      </c>
      <c r="D379" s="389" t="s">
        <v>4735</v>
      </c>
      <c r="E379" s="390">
        <v>1</v>
      </c>
      <c r="F379" s="390">
        <v>0.115</v>
      </c>
      <c r="G379" s="396"/>
      <c r="H379" s="389" t="s">
        <v>4743</v>
      </c>
      <c r="I379" s="392"/>
      <c r="J379" s="392"/>
      <c r="K379" s="397"/>
      <c r="L379" s="393"/>
      <c r="M379" s="395"/>
      <c r="N379" s="397"/>
      <c r="O379" s="395"/>
      <c r="P379" s="398"/>
      <c r="Q379" s="396"/>
      <c r="R379" s="390">
        <v>67</v>
      </c>
      <c r="S379" s="398"/>
      <c r="T379" s="398"/>
      <c r="U379" s="398"/>
      <c r="V379" s="398"/>
      <c r="W379" s="398"/>
    </row>
    <row r="380" spans="1:23" ht="10.199999999999999" x14ac:dyDescent="0.2">
      <c r="A380" s="388">
        <v>433</v>
      </c>
      <c r="B380" s="389" t="s">
        <v>2738</v>
      </c>
      <c r="C380" s="389">
        <v>26712</v>
      </c>
      <c r="D380" s="389" t="s">
        <v>4482</v>
      </c>
      <c r="E380" s="390">
        <v>1</v>
      </c>
      <c r="F380" s="390">
        <v>0.115</v>
      </c>
      <c r="G380" s="396"/>
      <c r="H380" s="389" t="s">
        <v>4744</v>
      </c>
      <c r="I380" s="392"/>
      <c r="J380" s="392"/>
      <c r="K380" s="397"/>
      <c r="L380" s="393"/>
      <c r="M380" s="395"/>
      <c r="N380" s="397"/>
      <c r="O380" s="395"/>
      <c r="P380" s="398"/>
      <c r="Q380" s="396"/>
      <c r="R380" s="390">
        <v>21</v>
      </c>
      <c r="S380" s="398"/>
      <c r="T380" s="398"/>
      <c r="U380" s="398"/>
      <c r="V380" s="398"/>
      <c r="W380" s="398"/>
    </row>
    <row r="381" spans="1:23" ht="10.199999999999999" x14ac:dyDescent="0.2">
      <c r="A381" s="388">
        <v>434</v>
      </c>
      <c r="B381" s="389" t="s">
        <v>3628</v>
      </c>
      <c r="C381" s="389">
        <v>26726</v>
      </c>
      <c r="D381" s="389" t="s">
        <v>4482</v>
      </c>
      <c r="E381" s="390">
        <v>1</v>
      </c>
      <c r="F381" s="390">
        <v>0.35699999999999998</v>
      </c>
      <c r="G381" s="391">
        <v>25</v>
      </c>
      <c r="H381" s="389" t="s">
        <v>4745</v>
      </c>
      <c r="I381" s="392"/>
      <c r="J381" s="392"/>
      <c r="K381" s="390">
        <v>8.9250000000000007</v>
      </c>
      <c r="L381" s="393"/>
      <c r="M381" s="395"/>
      <c r="N381" s="397"/>
      <c r="O381" s="388">
        <v>6</v>
      </c>
      <c r="P381" s="398"/>
      <c r="Q381" s="396"/>
      <c r="R381" s="390">
        <v>17</v>
      </c>
      <c r="S381" s="398"/>
      <c r="T381" s="398"/>
      <c r="U381" s="398"/>
      <c r="V381" s="398"/>
      <c r="W381" s="398"/>
    </row>
    <row r="382" spans="1:23" ht="10.199999999999999" x14ac:dyDescent="0.2">
      <c r="A382" s="388">
        <v>435</v>
      </c>
      <c r="B382" s="389" t="s">
        <v>3461</v>
      </c>
      <c r="C382" s="389">
        <v>26706</v>
      </c>
      <c r="D382" s="389" t="s">
        <v>4746</v>
      </c>
      <c r="E382" s="390">
        <v>1</v>
      </c>
      <c r="F382" s="390">
        <v>0.191</v>
      </c>
      <c r="G382" s="391">
        <v>250</v>
      </c>
      <c r="H382" s="389" t="s">
        <v>4747</v>
      </c>
      <c r="I382" s="392"/>
      <c r="J382" s="392"/>
      <c r="K382" s="390">
        <v>47.75</v>
      </c>
      <c r="L382" s="393"/>
      <c r="M382" s="395"/>
      <c r="N382" s="397"/>
      <c r="O382" s="395"/>
      <c r="P382" s="398"/>
      <c r="Q382" s="396"/>
      <c r="R382" s="397"/>
      <c r="S382" s="398"/>
      <c r="T382" s="398"/>
      <c r="U382" s="398"/>
      <c r="V382" s="398"/>
      <c r="W382" s="398"/>
    </row>
    <row r="383" spans="1:23" ht="10.199999999999999" x14ac:dyDescent="0.2">
      <c r="A383" s="388">
        <v>436</v>
      </c>
      <c r="B383" s="389" t="s">
        <v>3793</v>
      </c>
      <c r="C383" s="389">
        <v>28442</v>
      </c>
      <c r="D383" s="389" t="s">
        <v>4748</v>
      </c>
      <c r="E383" s="390">
        <v>1</v>
      </c>
      <c r="F383" s="390">
        <v>0.28599999999999998</v>
      </c>
      <c r="G383" s="391">
        <v>4</v>
      </c>
      <c r="H383" s="389" t="s">
        <v>1791</v>
      </c>
      <c r="I383" s="392"/>
      <c r="J383" s="392"/>
      <c r="K383" s="390">
        <v>1.1439999999999999</v>
      </c>
      <c r="L383" s="393"/>
      <c r="M383" s="395"/>
      <c r="N383" s="397"/>
      <c r="O383" s="395"/>
      <c r="P383" s="398"/>
      <c r="Q383" s="396"/>
      <c r="R383" s="397"/>
      <c r="S383" s="398"/>
      <c r="T383" s="398"/>
      <c r="U383" s="398"/>
      <c r="V383" s="398"/>
      <c r="W383" s="398"/>
    </row>
    <row r="384" spans="1:23" ht="10.199999999999999" x14ac:dyDescent="0.2">
      <c r="A384" s="388">
        <v>437</v>
      </c>
      <c r="B384" s="389" t="s">
        <v>4749</v>
      </c>
      <c r="C384" s="389">
        <v>28440</v>
      </c>
      <c r="D384" s="389" t="s">
        <v>4750</v>
      </c>
      <c r="E384" s="390">
        <v>1</v>
      </c>
      <c r="F384" s="390">
        <v>0.252</v>
      </c>
      <c r="G384" s="396"/>
      <c r="H384" s="389" t="s">
        <v>4751</v>
      </c>
      <c r="I384" s="392"/>
      <c r="J384" s="392"/>
      <c r="K384" s="397"/>
      <c r="L384" s="393"/>
      <c r="M384" s="395"/>
      <c r="N384" s="397"/>
      <c r="O384" s="395"/>
      <c r="P384" s="398"/>
      <c r="Q384" s="396"/>
      <c r="R384" s="397"/>
      <c r="S384" s="398"/>
      <c r="T384" s="398"/>
      <c r="U384" s="398"/>
      <c r="V384" s="398"/>
      <c r="W384" s="398"/>
    </row>
    <row r="385" spans="1:23" ht="10.199999999999999" x14ac:dyDescent="0.2">
      <c r="A385" s="388">
        <v>438</v>
      </c>
      <c r="B385" s="389" t="s">
        <v>2727</v>
      </c>
      <c r="C385" s="389">
        <v>57113</v>
      </c>
      <c r="D385" s="389" t="s">
        <v>4752</v>
      </c>
      <c r="E385" s="390">
        <v>6</v>
      </c>
      <c r="F385" s="390">
        <v>4.1000000000000002E-2</v>
      </c>
      <c r="G385" s="396"/>
      <c r="H385" s="389" t="s">
        <v>853</v>
      </c>
      <c r="I385" s="392"/>
      <c r="J385" s="392"/>
      <c r="K385" s="397"/>
      <c r="L385" s="393"/>
      <c r="M385" s="395"/>
      <c r="N385" s="397"/>
      <c r="O385" s="388">
        <v>1</v>
      </c>
      <c r="P385" s="398"/>
      <c r="Q385" s="396"/>
      <c r="R385" s="390">
        <v>175</v>
      </c>
      <c r="S385" s="398"/>
      <c r="T385" s="398"/>
      <c r="U385" s="398"/>
      <c r="V385" s="398"/>
      <c r="W385" s="398"/>
    </row>
    <row r="386" spans="1:23" ht="10.199999999999999" x14ac:dyDescent="0.2">
      <c r="A386" s="388">
        <v>439</v>
      </c>
      <c r="B386" s="389" t="s">
        <v>4753</v>
      </c>
      <c r="C386" s="389">
        <v>57154</v>
      </c>
      <c r="D386" s="389" t="s">
        <v>4754</v>
      </c>
      <c r="E386" s="390">
        <v>2</v>
      </c>
      <c r="F386" s="390">
        <v>5.3999999999999999E-2</v>
      </c>
      <c r="G386" s="396"/>
      <c r="H386" s="389" t="s">
        <v>4755</v>
      </c>
      <c r="I386" s="392"/>
      <c r="J386" s="392"/>
      <c r="K386" s="397"/>
      <c r="L386" s="393"/>
      <c r="M386" s="395"/>
      <c r="N386" s="397"/>
      <c r="O386" s="395"/>
      <c r="P386" s="398"/>
      <c r="Q386" s="396"/>
      <c r="R386" s="397"/>
      <c r="S386" s="398"/>
      <c r="T386" s="398"/>
      <c r="U386" s="398"/>
      <c r="V386" s="398"/>
      <c r="W386" s="398"/>
    </row>
    <row r="387" spans="1:23" ht="10.199999999999999" x14ac:dyDescent="0.2">
      <c r="A387" s="388">
        <v>440</v>
      </c>
      <c r="B387" s="389" t="s">
        <v>2849</v>
      </c>
      <c r="C387" s="389">
        <v>68303</v>
      </c>
      <c r="D387" s="389" t="s">
        <v>4756</v>
      </c>
      <c r="E387" s="390">
        <v>1</v>
      </c>
      <c r="F387" s="390">
        <v>0.106</v>
      </c>
      <c r="G387" s="396"/>
      <c r="H387" s="389" t="s">
        <v>1838</v>
      </c>
      <c r="I387" s="392"/>
      <c r="J387" s="392"/>
      <c r="K387" s="397"/>
      <c r="L387" s="393"/>
      <c r="M387" s="395"/>
      <c r="N387" s="397"/>
      <c r="O387" s="395"/>
      <c r="P387" s="398"/>
      <c r="Q387" s="396"/>
      <c r="R387" s="390">
        <v>5</v>
      </c>
      <c r="S387" s="398"/>
      <c r="T387" s="398"/>
      <c r="U387" s="398"/>
      <c r="V387" s="398"/>
      <c r="W387" s="398"/>
    </row>
    <row r="388" spans="1:23" ht="10.199999999999999" x14ac:dyDescent="0.2">
      <c r="A388" s="388">
        <v>441</v>
      </c>
      <c r="B388" s="389" t="s">
        <v>2862</v>
      </c>
      <c r="C388" s="389">
        <v>28106</v>
      </c>
      <c r="D388" s="389" t="s">
        <v>3961</v>
      </c>
      <c r="E388" s="390">
        <v>1</v>
      </c>
      <c r="F388" s="390">
        <v>1.7000000000000001E-2</v>
      </c>
      <c r="G388" s="396"/>
      <c r="H388" s="389" t="s">
        <v>1749</v>
      </c>
      <c r="I388" s="392"/>
      <c r="J388" s="392"/>
      <c r="K388" s="397"/>
      <c r="L388" s="393"/>
      <c r="M388" s="395"/>
      <c r="N388" s="397"/>
      <c r="O388" s="388">
        <v>4</v>
      </c>
      <c r="P388" s="398"/>
      <c r="Q388" s="396"/>
      <c r="R388" s="390">
        <v>497</v>
      </c>
      <c r="S388" s="398"/>
      <c r="T388" s="398"/>
      <c r="U388" s="398"/>
      <c r="V388" s="398"/>
      <c r="W388" s="398"/>
    </row>
    <row r="389" spans="1:23" ht="10.199999999999999" x14ac:dyDescent="0.2">
      <c r="A389" s="388">
        <v>442</v>
      </c>
      <c r="B389" s="389" t="s">
        <v>4757</v>
      </c>
      <c r="C389" s="389">
        <v>28108</v>
      </c>
      <c r="D389" s="389" t="s">
        <v>3964</v>
      </c>
      <c r="E389" s="390">
        <v>1</v>
      </c>
      <c r="F389" s="390">
        <v>4.2000000000000003E-2</v>
      </c>
      <c r="G389" s="396"/>
      <c r="H389" s="389" t="s">
        <v>4758</v>
      </c>
      <c r="I389" s="392"/>
      <c r="J389" s="392"/>
      <c r="K389" s="397"/>
      <c r="L389" s="393"/>
      <c r="M389" s="395"/>
      <c r="N389" s="397"/>
      <c r="O389" s="395"/>
      <c r="P389" s="398"/>
      <c r="Q389" s="396"/>
      <c r="R389" s="397"/>
      <c r="S389" s="398"/>
      <c r="T389" s="398"/>
      <c r="U389" s="398"/>
      <c r="V389" s="398"/>
      <c r="W389" s="398"/>
    </row>
    <row r="390" spans="1:23" ht="10.199999999999999" x14ac:dyDescent="0.2">
      <c r="A390" s="388">
        <v>443</v>
      </c>
      <c r="B390" s="389" t="s">
        <v>4759</v>
      </c>
      <c r="C390" s="389">
        <v>28116</v>
      </c>
      <c r="D390" s="389" t="s">
        <v>3961</v>
      </c>
      <c r="E390" s="390">
        <v>1</v>
      </c>
      <c r="F390" s="390">
        <v>2.4E-2</v>
      </c>
      <c r="G390" s="396"/>
      <c r="H390" s="389" t="s">
        <v>4760</v>
      </c>
      <c r="I390" s="392"/>
      <c r="J390" s="392"/>
      <c r="K390" s="397"/>
      <c r="L390" s="393"/>
      <c r="M390" s="395"/>
      <c r="N390" s="397"/>
      <c r="O390" s="395"/>
      <c r="P390" s="398"/>
      <c r="Q390" s="396"/>
      <c r="R390" s="397"/>
      <c r="S390" s="398"/>
      <c r="T390" s="398"/>
      <c r="U390" s="398"/>
      <c r="V390" s="398"/>
      <c r="W390" s="398"/>
    </row>
    <row r="391" spans="1:23" ht="10.199999999999999" x14ac:dyDescent="0.2">
      <c r="A391" s="388">
        <v>444</v>
      </c>
      <c r="B391" s="389" t="s">
        <v>4761</v>
      </c>
      <c r="C391" s="389">
        <v>28118</v>
      </c>
      <c r="D391" s="389" t="s">
        <v>3964</v>
      </c>
      <c r="E391" s="390">
        <v>1</v>
      </c>
      <c r="F391" s="390">
        <v>4.8000000000000001E-2</v>
      </c>
      <c r="G391" s="396"/>
      <c r="H391" s="389" t="s">
        <v>4762</v>
      </c>
      <c r="I391" s="392"/>
      <c r="J391" s="392"/>
      <c r="K391" s="397"/>
      <c r="L391" s="393"/>
      <c r="M391" s="395"/>
      <c r="N391" s="397"/>
      <c r="O391" s="395"/>
      <c r="P391" s="398"/>
      <c r="Q391" s="396"/>
      <c r="R391" s="397"/>
      <c r="S391" s="398"/>
      <c r="T391" s="398"/>
      <c r="U391" s="398"/>
      <c r="V391" s="398"/>
      <c r="W391" s="398"/>
    </row>
    <row r="392" spans="1:23" ht="10.199999999999999" x14ac:dyDescent="0.2">
      <c r="A392" s="388">
        <v>445</v>
      </c>
      <c r="B392" s="389" t="s">
        <v>4763</v>
      </c>
      <c r="C392" s="389">
        <v>28206</v>
      </c>
      <c r="D392" s="389" t="s">
        <v>4764</v>
      </c>
      <c r="E392" s="390">
        <v>1</v>
      </c>
      <c r="F392" s="390">
        <v>6.8000000000000005E-2</v>
      </c>
      <c r="G392" s="396"/>
      <c r="H392" s="389" t="s">
        <v>4765</v>
      </c>
      <c r="I392" s="392"/>
      <c r="J392" s="392"/>
      <c r="K392" s="397"/>
      <c r="L392" s="393"/>
      <c r="M392" s="395"/>
      <c r="N392" s="397"/>
      <c r="O392" s="395"/>
      <c r="P392" s="398"/>
      <c r="Q392" s="396"/>
      <c r="R392" s="397"/>
      <c r="S392" s="398"/>
      <c r="T392" s="398"/>
      <c r="U392" s="398"/>
      <c r="V392" s="398"/>
      <c r="W392" s="398"/>
    </row>
    <row r="393" spans="1:23" ht="10.199999999999999" x14ac:dyDescent="0.2">
      <c r="A393" s="388">
        <v>446</v>
      </c>
      <c r="B393" s="389" t="s">
        <v>4766</v>
      </c>
      <c r="C393" s="389">
        <v>28208</v>
      </c>
      <c r="D393" s="389" t="s">
        <v>4767</v>
      </c>
      <c r="E393" s="390">
        <v>1</v>
      </c>
      <c r="F393" s="390">
        <v>0.1</v>
      </c>
      <c r="G393" s="396"/>
      <c r="H393" s="389" t="s">
        <v>4768</v>
      </c>
      <c r="I393" s="392"/>
      <c r="J393" s="392"/>
      <c r="K393" s="397"/>
      <c r="L393" s="393"/>
      <c r="M393" s="395"/>
      <c r="N393" s="397"/>
      <c r="O393" s="395"/>
      <c r="P393" s="398"/>
      <c r="Q393" s="396"/>
      <c r="R393" s="397"/>
      <c r="S393" s="398"/>
      <c r="T393" s="398"/>
      <c r="U393" s="398"/>
      <c r="V393" s="398"/>
      <c r="W393" s="398"/>
    </row>
    <row r="394" spans="1:23" ht="10.199999999999999" x14ac:dyDescent="0.2">
      <c r="A394" s="388">
        <v>447</v>
      </c>
      <c r="B394" s="389" t="s">
        <v>4769</v>
      </c>
      <c r="C394" s="389">
        <v>28274</v>
      </c>
      <c r="D394" s="389" t="s">
        <v>4770</v>
      </c>
      <c r="E394" s="390">
        <v>1</v>
      </c>
      <c r="F394" s="390">
        <v>0.159</v>
      </c>
      <c r="G394" s="396"/>
      <c r="H394" s="389" t="s">
        <v>4771</v>
      </c>
      <c r="I394" s="392"/>
      <c r="J394" s="392"/>
      <c r="K394" s="397"/>
      <c r="L394" s="393"/>
      <c r="M394" s="395"/>
      <c r="N394" s="397"/>
      <c r="O394" s="395"/>
      <c r="P394" s="398"/>
      <c r="Q394" s="396"/>
      <c r="R394" s="397"/>
      <c r="S394" s="398"/>
      <c r="T394" s="398"/>
      <c r="U394" s="398"/>
      <c r="V394" s="398"/>
      <c r="W394" s="398"/>
    </row>
    <row r="395" spans="1:23" ht="10.199999999999999" x14ac:dyDescent="0.2">
      <c r="A395" s="388">
        <v>448</v>
      </c>
      <c r="B395" s="389" t="s">
        <v>2864</v>
      </c>
      <c r="C395" s="389">
        <v>26790</v>
      </c>
      <c r="D395" s="389" t="s">
        <v>4528</v>
      </c>
      <c r="E395" s="390">
        <v>1</v>
      </c>
      <c r="F395" s="390">
        <v>0.432</v>
      </c>
      <c r="G395" s="396"/>
      <c r="H395" s="389" t="s">
        <v>1520</v>
      </c>
      <c r="I395" s="392"/>
      <c r="J395" s="392"/>
      <c r="K395" s="397"/>
      <c r="L395" s="393"/>
      <c r="M395" s="395"/>
      <c r="N395" s="397"/>
      <c r="O395" s="388">
        <v>7</v>
      </c>
      <c r="P395" s="398"/>
      <c r="Q395" s="396"/>
      <c r="R395" s="390">
        <v>98</v>
      </c>
      <c r="S395" s="398"/>
      <c r="T395" s="398"/>
      <c r="U395" s="398"/>
      <c r="V395" s="398"/>
      <c r="W395" s="398"/>
    </row>
    <row r="396" spans="1:23" ht="10.199999999999999" x14ac:dyDescent="0.2">
      <c r="A396" s="388">
        <v>449</v>
      </c>
      <c r="B396" s="389" t="s">
        <v>3431</v>
      </c>
      <c r="C396" s="389">
        <v>28205</v>
      </c>
      <c r="D396" s="389" t="s">
        <v>4727</v>
      </c>
      <c r="E396" s="390">
        <v>1</v>
      </c>
      <c r="F396" s="390">
        <v>4.2000000000000003E-2</v>
      </c>
      <c r="G396" s="391">
        <v>850</v>
      </c>
      <c r="H396" s="389" t="s">
        <v>1436</v>
      </c>
      <c r="I396" s="392"/>
      <c r="J396" s="392"/>
      <c r="K396" s="390">
        <v>35.700000000000003</v>
      </c>
      <c r="L396" s="393"/>
      <c r="M396" s="395"/>
      <c r="N396" s="390">
        <v>44.6</v>
      </c>
      <c r="O396" s="388">
        <v>6</v>
      </c>
      <c r="P396" s="394"/>
      <c r="Q396" s="391">
        <v>130</v>
      </c>
      <c r="R396" s="390">
        <v>141</v>
      </c>
      <c r="S396" s="394"/>
      <c r="T396" s="394"/>
      <c r="U396" s="394"/>
      <c r="V396" s="394"/>
      <c r="W396" s="394"/>
    </row>
    <row r="397" spans="1:23" ht="10.199999999999999" x14ac:dyDescent="0.2">
      <c r="A397" s="388">
        <v>450</v>
      </c>
      <c r="B397" s="389" t="s">
        <v>2874</v>
      </c>
      <c r="C397" s="389">
        <v>59703</v>
      </c>
      <c r="D397" s="389" t="s">
        <v>4772</v>
      </c>
      <c r="E397" s="390">
        <v>24</v>
      </c>
      <c r="F397" s="390">
        <v>3.4000000000000002E-2</v>
      </c>
      <c r="G397" s="396"/>
      <c r="H397" s="389" t="s">
        <v>4773</v>
      </c>
      <c r="I397" s="392"/>
      <c r="J397" s="392"/>
      <c r="K397" s="397"/>
      <c r="L397" s="393"/>
      <c r="M397" s="395"/>
      <c r="N397" s="397"/>
      <c r="O397" s="388">
        <v>1</v>
      </c>
      <c r="P397" s="398"/>
      <c r="Q397" s="396"/>
      <c r="R397" s="390">
        <v>423</v>
      </c>
      <c r="S397" s="398"/>
      <c r="T397" s="398"/>
      <c r="U397" s="398"/>
      <c r="V397" s="398"/>
      <c r="W397" s="398"/>
    </row>
    <row r="398" spans="1:23" ht="10.199999999999999" x14ac:dyDescent="0.2">
      <c r="A398" s="388">
        <v>451</v>
      </c>
      <c r="B398" s="389" t="s">
        <v>2874</v>
      </c>
      <c r="C398" s="389">
        <v>59703</v>
      </c>
      <c r="D398" s="389" t="s">
        <v>4774</v>
      </c>
      <c r="E398" s="390">
        <v>36</v>
      </c>
      <c r="F398" s="390">
        <v>3.7999999999999999E-2</v>
      </c>
      <c r="G398" s="396"/>
      <c r="H398" s="389" t="s">
        <v>4775</v>
      </c>
      <c r="I398" s="392"/>
      <c r="J398" s="392"/>
      <c r="K398" s="397"/>
      <c r="L398" s="393"/>
      <c r="M398" s="395"/>
      <c r="N398" s="397"/>
      <c r="O398" s="388">
        <v>1</v>
      </c>
      <c r="P398" s="398"/>
      <c r="Q398" s="396"/>
      <c r="R398" s="390">
        <v>423</v>
      </c>
      <c r="S398" s="398"/>
      <c r="T398" s="398"/>
      <c r="U398" s="398"/>
      <c r="V398" s="398"/>
      <c r="W398" s="398"/>
    </row>
    <row r="399" spans="1:23" ht="10.199999999999999" x14ac:dyDescent="0.2">
      <c r="A399" s="388">
        <v>452</v>
      </c>
      <c r="B399" s="389" t="s">
        <v>2876</v>
      </c>
      <c r="C399" s="389">
        <v>57552</v>
      </c>
      <c r="D399" s="389" t="s">
        <v>4776</v>
      </c>
      <c r="E399" s="390">
        <v>6</v>
      </c>
      <c r="F399" s="390">
        <v>3.5000000000000003E-2</v>
      </c>
      <c r="G399" s="396"/>
      <c r="H399" s="389" t="s">
        <v>757</v>
      </c>
      <c r="I399" s="392"/>
      <c r="J399" s="392"/>
      <c r="K399" s="397"/>
      <c r="L399" s="393"/>
      <c r="M399" s="395"/>
      <c r="N399" s="397"/>
      <c r="O399" s="395"/>
      <c r="P399" s="398"/>
      <c r="Q399" s="396"/>
      <c r="R399" s="390">
        <v>2</v>
      </c>
      <c r="S399" s="398"/>
      <c r="T399" s="398"/>
      <c r="U399" s="398"/>
      <c r="V399" s="398"/>
      <c r="W399" s="398"/>
    </row>
    <row r="400" spans="1:23" ht="10.199999999999999" x14ac:dyDescent="0.2">
      <c r="A400" s="388">
        <v>453</v>
      </c>
      <c r="B400" s="389" t="s">
        <v>4777</v>
      </c>
      <c r="C400" s="389">
        <v>57536</v>
      </c>
      <c r="D400" s="389" t="s">
        <v>4778</v>
      </c>
      <c r="E400" s="390">
        <v>6</v>
      </c>
      <c r="F400" s="390">
        <v>2.8000000000000001E-2</v>
      </c>
      <c r="G400" s="396"/>
      <c r="H400" s="389" t="s">
        <v>752</v>
      </c>
      <c r="I400" s="392"/>
      <c r="J400" s="392"/>
      <c r="K400" s="397"/>
      <c r="L400" s="393"/>
      <c r="M400" s="395"/>
      <c r="N400" s="397"/>
      <c r="O400" s="395"/>
      <c r="P400" s="398"/>
      <c r="Q400" s="396"/>
      <c r="R400" s="397"/>
      <c r="S400" s="398"/>
      <c r="T400" s="398"/>
      <c r="U400" s="398"/>
      <c r="V400" s="398"/>
      <c r="W400" s="398"/>
    </row>
    <row r="401" spans="1:23" ht="10.199999999999999" x14ac:dyDescent="0.2">
      <c r="A401" s="388">
        <v>454</v>
      </c>
      <c r="B401" s="389" t="s">
        <v>4779</v>
      </c>
      <c r="C401" s="389">
        <v>26664</v>
      </c>
      <c r="D401" s="389" t="s">
        <v>4780</v>
      </c>
      <c r="E401" s="390">
        <v>2</v>
      </c>
      <c r="F401" s="390">
        <v>5.0999999999999997E-2</v>
      </c>
      <c r="G401" s="396"/>
      <c r="H401" s="389" t="s">
        <v>2048</v>
      </c>
      <c r="I401" s="392"/>
      <c r="J401" s="392"/>
      <c r="K401" s="397"/>
      <c r="L401" s="393"/>
      <c r="M401" s="395"/>
      <c r="N401" s="397"/>
      <c r="O401" s="388">
        <v>2</v>
      </c>
      <c r="P401" s="398"/>
      <c r="Q401" s="396"/>
      <c r="R401" s="390">
        <v>167</v>
      </c>
      <c r="S401" s="398"/>
      <c r="T401" s="398"/>
      <c r="U401" s="398"/>
      <c r="V401" s="398"/>
      <c r="W401" s="398"/>
    </row>
    <row r="402" spans="1:23" ht="10.199999999999999" x14ac:dyDescent="0.2">
      <c r="A402" s="388">
        <v>455</v>
      </c>
      <c r="B402" s="389" t="s">
        <v>3629</v>
      </c>
      <c r="C402" s="389">
        <v>29084</v>
      </c>
      <c r="D402" s="389" t="s">
        <v>4781</v>
      </c>
      <c r="E402" s="390">
        <v>12</v>
      </c>
      <c r="F402" s="390">
        <v>0.13100000000000001</v>
      </c>
      <c r="G402" s="391">
        <v>300</v>
      </c>
      <c r="H402" s="389" t="s">
        <v>206</v>
      </c>
      <c r="I402" s="392"/>
      <c r="J402" s="392"/>
      <c r="K402" s="390">
        <v>3.2749999999999999</v>
      </c>
      <c r="L402" s="393"/>
      <c r="M402" s="395"/>
      <c r="N402" s="390">
        <v>96.48</v>
      </c>
      <c r="O402" s="395"/>
      <c r="P402" s="394"/>
      <c r="Q402" s="391">
        <v>60</v>
      </c>
      <c r="R402" s="390">
        <v>60</v>
      </c>
      <c r="S402" s="394"/>
      <c r="T402" s="394"/>
      <c r="U402" s="394"/>
      <c r="V402" s="394"/>
      <c r="W402" s="394"/>
    </row>
    <row r="403" spans="1:23" ht="10.199999999999999" x14ac:dyDescent="0.2">
      <c r="A403" s="388">
        <v>456</v>
      </c>
      <c r="B403" s="389" t="s">
        <v>4782</v>
      </c>
      <c r="C403" s="389">
        <v>28520</v>
      </c>
      <c r="D403" s="389" t="s">
        <v>4783</v>
      </c>
      <c r="E403" s="390">
        <v>4</v>
      </c>
      <c r="F403" s="390">
        <v>4.1000000000000002E-2</v>
      </c>
      <c r="G403" s="396"/>
      <c r="H403" s="389" t="s">
        <v>4784</v>
      </c>
      <c r="I403" s="392"/>
      <c r="J403" s="392"/>
      <c r="K403" s="397"/>
      <c r="L403" s="393"/>
      <c r="M403" s="395"/>
      <c r="N403" s="397"/>
      <c r="O403" s="395"/>
      <c r="P403" s="398"/>
      <c r="Q403" s="396"/>
      <c r="R403" s="397"/>
      <c r="S403" s="398"/>
      <c r="T403" s="398"/>
      <c r="U403" s="398"/>
      <c r="V403" s="398"/>
      <c r="W403" s="398"/>
    </row>
    <row r="404" spans="1:23" ht="10.199999999999999" x14ac:dyDescent="0.2">
      <c r="A404" s="388">
        <v>457</v>
      </c>
      <c r="B404" s="389" t="s">
        <v>2844</v>
      </c>
      <c r="C404" s="389">
        <v>28054</v>
      </c>
      <c r="D404" s="389" t="s">
        <v>4785</v>
      </c>
      <c r="E404" s="390">
        <v>3</v>
      </c>
      <c r="F404" s="390">
        <v>0.06</v>
      </c>
      <c r="G404" s="396"/>
      <c r="H404" s="389" t="s">
        <v>303</v>
      </c>
      <c r="I404" s="392"/>
      <c r="J404" s="392"/>
      <c r="K404" s="397"/>
      <c r="L404" s="393"/>
      <c r="M404" s="395"/>
      <c r="N404" s="397"/>
      <c r="O404" s="388">
        <v>5</v>
      </c>
      <c r="P404" s="398"/>
      <c r="Q404" s="396"/>
      <c r="R404" s="390">
        <v>21</v>
      </c>
      <c r="S404" s="398"/>
      <c r="T404" s="398"/>
      <c r="U404" s="398"/>
      <c r="V404" s="398"/>
      <c r="W404" s="398"/>
    </row>
    <row r="405" spans="1:23" ht="10.199999999999999" x14ac:dyDescent="0.2">
      <c r="A405" s="388">
        <v>458</v>
      </c>
      <c r="B405" s="389" t="s">
        <v>4786</v>
      </c>
      <c r="C405" s="389">
        <v>29061</v>
      </c>
      <c r="D405" s="389" t="s">
        <v>4787</v>
      </c>
      <c r="E405" s="390">
        <v>24</v>
      </c>
      <c r="F405" s="390">
        <v>1.2E-2</v>
      </c>
      <c r="G405" s="396"/>
      <c r="H405" s="389" t="s">
        <v>1130</v>
      </c>
      <c r="I405" s="392"/>
      <c r="J405" s="392"/>
      <c r="K405" s="397"/>
      <c r="L405" s="393"/>
      <c r="M405" s="395"/>
      <c r="N405" s="390">
        <v>25.2</v>
      </c>
      <c r="O405" s="388">
        <v>22</v>
      </c>
      <c r="P405" s="394"/>
      <c r="Q405" s="391" t="s">
        <v>4788</v>
      </c>
      <c r="R405" s="390" t="s">
        <v>4789</v>
      </c>
      <c r="S405" s="394"/>
      <c r="T405" s="394"/>
      <c r="U405" s="394"/>
      <c r="V405" s="394"/>
      <c r="W405" s="394"/>
    </row>
    <row r="406" spans="1:23" ht="10.199999999999999" x14ac:dyDescent="0.2">
      <c r="A406" s="388">
        <v>459</v>
      </c>
      <c r="B406" s="389" t="s">
        <v>2579</v>
      </c>
      <c r="C406" s="389">
        <v>28476</v>
      </c>
      <c r="D406" s="389" t="s">
        <v>4720</v>
      </c>
      <c r="E406" s="390">
        <v>1</v>
      </c>
      <c r="F406" s="390">
        <v>0.30299999999999999</v>
      </c>
      <c r="G406" s="391">
        <v>4</v>
      </c>
      <c r="H406" s="389" t="s">
        <v>1781</v>
      </c>
      <c r="I406" s="392"/>
      <c r="J406" s="392"/>
      <c r="K406" s="390">
        <v>1.212</v>
      </c>
      <c r="L406" s="393"/>
      <c r="M406" s="395"/>
      <c r="N406" s="397"/>
      <c r="O406" s="395"/>
      <c r="P406" s="398"/>
      <c r="Q406" s="396"/>
      <c r="R406" s="390">
        <v>3</v>
      </c>
      <c r="S406" s="398"/>
      <c r="T406" s="398"/>
      <c r="U406" s="398"/>
      <c r="V406" s="398"/>
      <c r="W406" s="398"/>
    </row>
    <row r="407" spans="1:23" ht="10.199999999999999" x14ac:dyDescent="0.2">
      <c r="A407" s="388">
        <v>460</v>
      </c>
      <c r="B407" s="389" t="s">
        <v>4790</v>
      </c>
      <c r="C407" s="389">
        <v>26642</v>
      </c>
      <c r="D407" s="389" t="s">
        <v>4791</v>
      </c>
      <c r="E407" s="390">
        <v>1</v>
      </c>
      <c r="F407" s="390">
        <v>5.6000000000000001E-2</v>
      </c>
      <c r="G407" s="391">
        <v>100</v>
      </c>
      <c r="H407" s="389" t="s">
        <v>2031</v>
      </c>
      <c r="I407" s="392"/>
      <c r="J407" s="392"/>
      <c r="K407" s="390">
        <v>5.6</v>
      </c>
      <c r="L407" s="393"/>
      <c r="M407" s="395"/>
      <c r="N407" s="390">
        <v>87.13</v>
      </c>
      <c r="O407" s="395"/>
      <c r="P407" s="394"/>
      <c r="Q407" s="391">
        <v>10</v>
      </c>
      <c r="R407" s="390">
        <v>10</v>
      </c>
      <c r="S407" s="394"/>
      <c r="T407" s="394"/>
      <c r="U407" s="394"/>
      <c r="V407" s="394"/>
      <c r="W407" s="394"/>
    </row>
    <row r="408" spans="1:23" ht="10.199999999999999" x14ac:dyDescent="0.2">
      <c r="A408" s="388">
        <v>461</v>
      </c>
      <c r="B408" s="389" t="s">
        <v>4792</v>
      </c>
      <c r="C408" s="389">
        <v>26662</v>
      </c>
      <c r="D408" s="389" t="s">
        <v>4793</v>
      </c>
      <c r="E408" s="390">
        <v>2</v>
      </c>
      <c r="F408" s="390">
        <v>3.7999999999999999E-2</v>
      </c>
      <c r="G408" s="396"/>
      <c r="H408" s="389">
        <v>26662</v>
      </c>
      <c r="I408" s="392"/>
      <c r="J408" s="392"/>
      <c r="K408" s="397"/>
      <c r="L408" s="393"/>
      <c r="M408" s="395"/>
      <c r="N408" s="397"/>
      <c r="O408" s="395"/>
      <c r="P408" s="398"/>
      <c r="Q408" s="396"/>
      <c r="R408" s="397"/>
      <c r="S408" s="398"/>
      <c r="T408" s="398"/>
      <c r="U408" s="398"/>
      <c r="V408" s="398"/>
      <c r="W408" s="398"/>
    </row>
    <row r="409" spans="1:23" ht="10.199999999999999" x14ac:dyDescent="0.2">
      <c r="A409" s="388">
        <v>462</v>
      </c>
      <c r="B409" s="389" t="s">
        <v>4794</v>
      </c>
      <c r="C409" s="389">
        <v>56665</v>
      </c>
      <c r="D409" s="389" t="s">
        <v>4795</v>
      </c>
      <c r="E409" s="390">
        <v>36</v>
      </c>
      <c r="F409" s="390">
        <v>2.3E-2</v>
      </c>
      <c r="G409" s="396"/>
      <c r="H409" s="389" t="s">
        <v>4796</v>
      </c>
      <c r="I409" s="392"/>
      <c r="J409" s="392"/>
      <c r="K409" s="397"/>
      <c r="L409" s="393"/>
      <c r="M409" s="395"/>
      <c r="N409" s="397"/>
      <c r="O409" s="395"/>
      <c r="P409" s="398"/>
      <c r="Q409" s="396"/>
      <c r="R409" s="397"/>
      <c r="S409" s="398"/>
      <c r="T409" s="398"/>
      <c r="U409" s="398"/>
      <c r="V409" s="398"/>
      <c r="W409" s="398"/>
    </row>
    <row r="410" spans="1:23" ht="10.199999999999999" x14ac:dyDescent="0.2">
      <c r="A410" s="388">
        <v>463</v>
      </c>
      <c r="B410" s="389" t="s">
        <v>4797</v>
      </c>
      <c r="C410" s="389">
        <v>56573</v>
      </c>
      <c r="D410" s="389" t="s">
        <v>4798</v>
      </c>
      <c r="E410" s="390">
        <v>12</v>
      </c>
      <c r="F410" s="390">
        <v>3.5000000000000003E-2</v>
      </c>
      <c r="G410" s="396"/>
      <c r="H410" s="389" t="s">
        <v>4799</v>
      </c>
      <c r="I410" s="392"/>
      <c r="J410" s="392"/>
      <c r="K410" s="397"/>
      <c r="L410" s="393"/>
      <c r="M410" s="395"/>
      <c r="N410" s="397"/>
      <c r="O410" s="395"/>
      <c r="P410" s="398"/>
      <c r="Q410" s="396"/>
      <c r="R410" s="397"/>
      <c r="S410" s="398"/>
      <c r="T410" s="398"/>
      <c r="U410" s="398"/>
      <c r="V410" s="398"/>
      <c r="W410" s="398"/>
    </row>
    <row r="411" spans="1:23" ht="10.199999999999999" x14ac:dyDescent="0.2">
      <c r="A411" s="388">
        <v>464</v>
      </c>
      <c r="B411" s="389" t="s">
        <v>4800</v>
      </c>
      <c r="C411" s="389">
        <v>57528</v>
      </c>
      <c r="D411" s="389" t="s">
        <v>4801</v>
      </c>
      <c r="E411" s="390">
        <v>6</v>
      </c>
      <c r="F411" s="390">
        <v>5.0999999999999997E-2</v>
      </c>
      <c r="G411" s="396"/>
      <c r="H411" s="389" t="s">
        <v>4802</v>
      </c>
      <c r="I411" s="392"/>
      <c r="J411" s="392"/>
      <c r="K411" s="397"/>
      <c r="L411" s="393"/>
      <c r="M411" s="395"/>
      <c r="N411" s="397"/>
      <c r="O411" s="395"/>
      <c r="P411" s="398"/>
      <c r="Q411" s="396"/>
      <c r="R411" s="397"/>
      <c r="S411" s="398"/>
      <c r="T411" s="398"/>
      <c r="U411" s="398"/>
      <c r="V411" s="398"/>
      <c r="W411" s="398"/>
    </row>
    <row r="412" spans="1:23" ht="10.199999999999999" x14ac:dyDescent="0.2">
      <c r="A412" s="388">
        <v>465</v>
      </c>
      <c r="B412" s="389" t="s">
        <v>4803</v>
      </c>
      <c r="C412" s="389">
        <v>57291</v>
      </c>
      <c r="D412" s="389" t="s">
        <v>4804</v>
      </c>
      <c r="E412" s="390">
        <v>2</v>
      </c>
      <c r="F412" s="390">
        <v>3.6999999999999998E-2</v>
      </c>
      <c r="G412" s="396"/>
      <c r="H412" s="389" t="s">
        <v>362</v>
      </c>
      <c r="I412" s="392"/>
      <c r="J412" s="392"/>
      <c r="K412" s="397"/>
      <c r="L412" s="393"/>
      <c r="M412" s="395"/>
      <c r="N412" s="397"/>
      <c r="O412" s="388">
        <v>2</v>
      </c>
      <c r="P412" s="398"/>
      <c r="Q412" s="396"/>
      <c r="R412" s="390">
        <v>5</v>
      </c>
      <c r="S412" s="398"/>
      <c r="T412" s="398"/>
      <c r="U412" s="398"/>
      <c r="V412" s="398"/>
      <c r="W412" s="398"/>
    </row>
    <row r="413" spans="1:23" ht="10.199999999999999" x14ac:dyDescent="0.2">
      <c r="A413" s="388">
        <v>466</v>
      </c>
      <c r="B413" s="389" t="s">
        <v>2899</v>
      </c>
      <c r="C413" s="389">
        <v>57561</v>
      </c>
      <c r="D413" s="389" t="s">
        <v>4805</v>
      </c>
      <c r="E413" s="390">
        <v>4</v>
      </c>
      <c r="F413" s="390">
        <v>3.1E-2</v>
      </c>
      <c r="G413" s="396"/>
      <c r="H413" s="389" t="s">
        <v>4806</v>
      </c>
      <c r="I413" s="392"/>
      <c r="J413" s="392"/>
      <c r="K413" s="397"/>
      <c r="L413" s="393"/>
      <c r="M413" s="395"/>
      <c r="N413" s="397"/>
      <c r="O413" s="388">
        <v>4</v>
      </c>
      <c r="P413" s="398"/>
      <c r="Q413" s="396"/>
      <c r="R413" s="390">
        <v>24</v>
      </c>
      <c r="S413" s="398"/>
      <c r="T413" s="398"/>
      <c r="U413" s="398"/>
      <c r="V413" s="398"/>
      <c r="W413" s="398"/>
    </row>
    <row r="414" spans="1:23" ht="10.199999999999999" x14ac:dyDescent="0.2">
      <c r="A414" s="388">
        <v>467</v>
      </c>
      <c r="B414" s="389" t="s">
        <v>3814</v>
      </c>
      <c r="C414" s="389">
        <v>57166</v>
      </c>
      <c r="D414" s="389" t="s">
        <v>4807</v>
      </c>
      <c r="E414" s="390">
        <v>3</v>
      </c>
      <c r="F414" s="390">
        <v>4.2999999999999997E-2</v>
      </c>
      <c r="G414" s="391">
        <v>3</v>
      </c>
      <c r="H414" s="389" t="s">
        <v>4808</v>
      </c>
      <c r="I414" s="392"/>
      <c r="J414" s="392"/>
      <c r="K414" s="390">
        <v>4.2999999999999997E-2</v>
      </c>
      <c r="L414" s="393"/>
      <c r="M414" s="395"/>
      <c r="N414" s="390">
        <v>83.73</v>
      </c>
      <c r="O414" s="395"/>
      <c r="P414" s="394"/>
      <c r="Q414" s="391">
        <v>3</v>
      </c>
      <c r="R414" s="390">
        <v>3</v>
      </c>
      <c r="S414" s="394"/>
      <c r="T414" s="394"/>
      <c r="U414" s="394"/>
      <c r="V414" s="394"/>
      <c r="W414" s="394"/>
    </row>
    <row r="415" spans="1:23" ht="10.199999999999999" x14ac:dyDescent="0.2">
      <c r="A415" s="388">
        <v>468</v>
      </c>
      <c r="B415" s="389" t="s">
        <v>3735</v>
      </c>
      <c r="C415" s="389">
        <v>57180</v>
      </c>
      <c r="D415" s="389" t="s">
        <v>4809</v>
      </c>
      <c r="E415" s="390">
        <v>3</v>
      </c>
      <c r="F415" s="390">
        <v>4.2000000000000003E-2</v>
      </c>
      <c r="G415" s="391">
        <v>24</v>
      </c>
      <c r="H415" s="389" t="s">
        <v>879</v>
      </c>
      <c r="I415" s="392"/>
      <c r="J415" s="392"/>
      <c r="K415" s="390">
        <v>0.33600000000000002</v>
      </c>
      <c r="L415" s="393"/>
      <c r="M415" s="395"/>
      <c r="N415" s="390">
        <v>57.21</v>
      </c>
      <c r="O415" s="388">
        <v>1</v>
      </c>
      <c r="P415" s="394"/>
      <c r="Q415" s="391">
        <v>24</v>
      </c>
      <c r="R415" s="390">
        <v>28</v>
      </c>
      <c r="S415" s="394"/>
      <c r="T415" s="394"/>
      <c r="U415" s="394"/>
      <c r="V415" s="394"/>
      <c r="W415" s="394"/>
    </row>
    <row r="416" spans="1:23" ht="10.199999999999999" x14ac:dyDescent="0.2">
      <c r="A416" s="388">
        <v>469</v>
      </c>
      <c r="B416" s="389" t="s">
        <v>4810</v>
      </c>
      <c r="C416" s="389">
        <v>55610</v>
      </c>
      <c r="D416" s="389" t="s">
        <v>4811</v>
      </c>
      <c r="E416" s="390">
        <v>12</v>
      </c>
      <c r="F416" s="390">
        <v>0.01</v>
      </c>
      <c r="G416" s="396"/>
      <c r="H416" s="389" t="s">
        <v>4812</v>
      </c>
      <c r="I416" s="392"/>
      <c r="J416" s="392"/>
      <c r="K416" s="397"/>
      <c r="L416" s="393"/>
      <c r="M416" s="395"/>
      <c r="N416" s="397"/>
      <c r="O416" s="395"/>
      <c r="P416" s="398"/>
      <c r="Q416" s="396"/>
      <c r="R416" s="397"/>
      <c r="S416" s="398"/>
      <c r="T416" s="398"/>
      <c r="U416" s="398"/>
      <c r="V416" s="398"/>
      <c r="W416" s="398"/>
    </row>
    <row r="417" spans="1:23" ht="10.199999999999999" x14ac:dyDescent="0.2">
      <c r="A417" s="388">
        <v>470</v>
      </c>
      <c r="B417" s="389" t="s">
        <v>4813</v>
      </c>
      <c r="C417" s="389">
        <v>55611</v>
      </c>
      <c r="D417" s="389" t="s">
        <v>4814</v>
      </c>
      <c r="E417" s="390">
        <v>12</v>
      </c>
      <c r="F417" s="390">
        <v>6.0000000000000001E-3</v>
      </c>
      <c r="G417" s="396"/>
      <c r="H417" s="389" t="s">
        <v>4815</v>
      </c>
      <c r="I417" s="392"/>
      <c r="J417" s="392"/>
      <c r="K417" s="397"/>
      <c r="L417" s="393"/>
      <c r="M417" s="395"/>
      <c r="N417" s="397"/>
      <c r="O417" s="395"/>
      <c r="P417" s="398"/>
      <c r="Q417" s="396"/>
      <c r="R417" s="397"/>
      <c r="S417" s="398"/>
      <c r="T417" s="398"/>
      <c r="U417" s="398"/>
      <c r="V417" s="398"/>
      <c r="W417" s="398"/>
    </row>
    <row r="418" spans="1:23" ht="10.199999999999999" x14ac:dyDescent="0.2">
      <c r="A418" s="388">
        <v>471</v>
      </c>
      <c r="B418" s="389" t="s">
        <v>3703</v>
      </c>
      <c r="C418" s="389">
        <v>64112</v>
      </c>
      <c r="D418" s="389" t="s">
        <v>4816</v>
      </c>
      <c r="E418" s="390">
        <v>3</v>
      </c>
      <c r="F418" s="390">
        <v>0.06</v>
      </c>
      <c r="G418" s="391">
        <v>30</v>
      </c>
      <c r="H418" s="389" t="s">
        <v>1618</v>
      </c>
      <c r="I418" s="392"/>
      <c r="J418" s="392"/>
      <c r="K418" s="390">
        <v>0.6</v>
      </c>
      <c r="L418" s="393"/>
      <c r="M418" s="395"/>
      <c r="N418" s="390">
        <v>74.67</v>
      </c>
      <c r="O418" s="395"/>
      <c r="P418" s="394"/>
      <c r="Q418" s="391">
        <v>15</v>
      </c>
      <c r="R418" s="390">
        <v>15</v>
      </c>
      <c r="S418" s="394"/>
      <c r="T418" s="394"/>
      <c r="U418" s="394"/>
      <c r="V418" s="394"/>
      <c r="W418" s="394"/>
    </row>
    <row r="419" spans="1:23" ht="10.199999999999999" x14ac:dyDescent="0.2">
      <c r="A419" s="388">
        <v>472</v>
      </c>
      <c r="B419" s="389" t="s">
        <v>2568</v>
      </c>
      <c r="C419" s="389">
        <v>64114</v>
      </c>
      <c r="D419" s="389" t="s">
        <v>4817</v>
      </c>
      <c r="E419" s="390">
        <v>2</v>
      </c>
      <c r="F419" s="390">
        <v>4.8000000000000001E-2</v>
      </c>
      <c r="G419" s="391">
        <v>20</v>
      </c>
      <c r="H419" s="389" t="s">
        <v>1647</v>
      </c>
      <c r="I419" s="392"/>
      <c r="J419" s="392"/>
      <c r="K419" s="390">
        <v>0.48</v>
      </c>
      <c r="L419" s="393"/>
      <c r="M419" s="395"/>
      <c r="N419" s="390">
        <v>61.96</v>
      </c>
      <c r="O419" s="388">
        <v>22</v>
      </c>
      <c r="P419" s="394"/>
      <c r="Q419" s="391">
        <v>30</v>
      </c>
      <c r="R419" s="390">
        <v>9</v>
      </c>
      <c r="S419" s="394"/>
      <c r="T419" s="394"/>
      <c r="U419" s="394"/>
      <c r="V419" s="394"/>
      <c r="W419" s="394"/>
    </row>
    <row r="420" spans="1:23" ht="10.199999999999999" x14ac:dyDescent="0.2">
      <c r="A420" s="388">
        <v>473</v>
      </c>
      <c r="B420" s="389" t="s">
        <v>3557</v>
      </c>
      <c r="C420" s="389">
        <v>28007</v>
      </c>
      <c r="D420" s="389" t="s">
        <v>4818</v>
      </c>
      <c r="E420" s="390">
        <v>1</v>
      </c>
      <c r="F420" s="390">
        <v>4.8000000000000001E-2</v>
      </c>
      <c r="G420" s="391">
        <v>50</v>
      </c>
      <c r="H420" s="389" t="s">
        <v>1959</v>
      </c>
      <c r="I420" s="392"/>
      <c r="J420" s="392"/>
      <c r="K420" s="390">
        <v>2.4</v>
      </c>
      <c r="L420" s="393"/>
      <c r="M420" s="395"/>
      <c r="N420" s="390">
        <v>50.85</v>
      </c>
      <c r="O420" s="395"/>
      <c r="P420" s="394"/>
      <c r="Q420" s="391">
        <v>10</v>
      </c>
      <c r="R420" s="390">
        <v>10</v>
      </c>
      <c r="S420" s="394"/>
      <c r="T420" s="394"/>
      <c r="U420" s="394"/>
      <c r="V420" s="394"/>
      <c r="W420" s="394"/>
    </row>
    <row r="421" spans="1:23" ht="10.199999999999999" x14ac:dyDescent="0.2">
      <c r="A421" s="388">
        <v>474</v>
      </c>
      <c r="B421" s="389" t="s">
        <v>4819</v>
      </c>
      <c r="C421" s="389">
        <v>28523</v>
      </c>
      <c r="D421" s="389" t="s">
        <v>4820</v>
      </c>
      <c r="E421" s="390">
        <v>1</v>
      </c>
      <c r="F421" s="390">
        <v>5.8000000000000003E-2</v>
      </c>
      <c r="G421" s="396"/>
      <c r="H421" s="389" t="s">
        <v>4821</v>
      </c>
      <c r="I421" s="392"/>
      <c r="J421" s="392"/>
      <c r="K421" s="397"/>
      <c r="L421" s="393"/>
      <c r="M421" s="395"/>
      <c r="N421" s="397"/>
      <c r="O421" s="395"/>
      <c r="P421" s="398"/>
      <c r="Q421" s="396"/>
      <c r="R421" s="397"/>
      <c r="S421" s="398"/>
      <c r="T421" s="398"/>
      <c r="U421" s="398"/>
      <c r="V421" s="398"/>
      <c r="W421" s="398"/>
    </row>
    <row r="422" spans="1:23" ht="10.199999999999999" x14ac:dyDescent="0.2">
      <c r="A422" s="388">
        <v>475</v>
      </c>
      <c r="B422" s="389" t="s">
        <v>4822</v>
      </c>
      <c r="C422" s="389">
        <v>28634</v>
      </c>
      <c r="D422" s="389" t="s">
        <v>4823</v>
      </c>
      <c r="E422" s="390">
        <v>1</v>
      </c>
      <c r="F422" s="390">
        <v>7.3999999999999996E-2</v>
      </c>
      <c r="G422" s="396"/>
      <c r="H422" s="389" t="s">
        <v>4824</v>
      </c>
      <c r="I422" s="392"/>
      <c r="J422" s="392"/>
      <c r="K422" s="397"/>
      <c r="L422" s="393"/>
      <c r="M422" s="395"/>
      <c r="N422" s="397"/>
      <c r="O422" s="395"/>
      <c r="P422" s="398"/>
      <c r="Q422" s="396"/>
      <c r="R422" s="390">
        <v>6</v>
      </c>
      <c r="S422" s="398"/>
      <c r="T422" s="398"/>
      <c r="U422" s="398"/>
      <c r="V422" s="398"/>
      <c r="W422" s="398"/>
    </row>
    <row r="423" spans="1:23" ht="10.199999999999999" x14ac:dyDescent="0.2">
      <c r="A423" s="388">
        <v>476</v>
      </c>
      <c r="B423" s="389" t="s">
        <v>3454</v>
      </c>
      <c r="C423" s="389">
        <v>28005</v>
      </c>
      <c r="D423" s="389" t="s">
        <v>4825</v>
      </c>
      <c r="E423" s="390">
        <v>1</v>
      </c>
      <c r="F423" s="390">
        <v>8.3000000000000004E-2</v>
      </c>
      <c r="G423" s="391">
        <v>270</v>
      </c>
      <c r="H423" s="389" t="s">
        <v>1955</v>
      </c>
      <c r="I423" s="392"/>
      <c r="J423" s="392"/>
      <c r="K423" s="390">
        <v>22.41</v>
      </c>
      <c r="L423" s="393"/>
      <c r="M423" s="395"/>
      <c r="N423" s="390">
        <v>84.47</v>
      </c>
      <c r="O423" s="395"/>
      <c r="P423" s="394"/>
      <c r="Q423" s="391">
        <v>10</v>
      </c>
      <c r="R423" s="390">
        <v>10</v>
      </c>
      <c r="S423" s="394"/>
      <c r="T423" s="394"/>
      <c r="U423" s="394"/>
      <c r="V423" s="394"/>
      <c r="W423" s="394"/>
    </row>
    <row r="424" spans="1:23" ht="10.199999999999999" x14ac:dyDescent="0.2">
      <c r="A424" s="388">
        <v>477</v>
      </c>
      <c r="B424" s="389" t="s">
        <v>4826</v>
      </c>
      <c r="C424" s="389">
        <v>58423</v>
      </c>
      <c r="D424" s="389" t="s">
        <v>4166</v>
      </c>
      <c r="E424" s="390">
        <v>6</v>
      </c>
      <c r="F424" s="390">
        <v>2.9000000000000001E-2</v>
      </c>
      <c r="G424" s="396"/>
      <c r="H424" s="389" t="s">
        <v>4827</v>
      </c>
      <c r="I424" s="392"/>
      <c r="J424" s="392"/>
      <c r="K424" s="397"/>
      <c r="L424" s="393"/>
      <c r="M424" s="395"/>
      <c r="N424" s="397"/>
      <c r="O424" s="395"/>
      <c r="P424" s="398"/>
      <c r="Q424" s="396"/>
      <c r="R424" s="390">
        <v>30</v>
      </c>
      <c r="S424" s="398"/>
      <c r="T424" s="398"/>
      <c r="U424" s="398"/>
      <c r="V424" s="398"/>
      <c r="W424" s="398"/>
    </row>
    <row r="425" spans="1:23" ht="10.199999999999999" x14ac:dyDescent="0.2">
      <c r="A425" s="388">
        <v>478</v>
      </c>
      <c r="B425" s="389" t="s">
        <v>4828</v>
      </c>
      <c r="C425" s="389">
        <v>58487</v>
      </c>
      <c r="D425" s="389" t="s">
        <v>4180</v>
      </c>
      <c r="E425" s="390">
        <v>2</v>
      </c>
      <c r="F425" s="390">
        <v>4.8000000000000001E-2</v>
      </c>
      <c r="G425" s="396"/>
      <c r="H425" s="389" t="s">
        <v>4829</v>
      </c>
      <c r="I425" s="392"/>
      <c r="J425" s="392"/>
      <c r="K425" s="397"/>
      <c r="L425" s="393"/>
      <c r="M425" s="395"/>
      <c r="N425" s="397"/>
      <c r="O425" s="395"/>
      <c r="P425" s="398"/>
      <c r="Q425" s="396"/>
      <c r="R425" s="397"/>
      <c r="S425" s="398"/>
      <c r="T425" s="398"/>
      <c r="U425" s="398"/>
      <c r="V425" s="398"/>
      <c r="W425" s="398"/>
    </row>
    <row r="426" spans="1:23" ht="10.199999999999999" x14ac:dyDescent="0.2">
      <c r="A426" s="388">
        <v>479</v>
      </c>
      <c r="B426" s="389" t="s">
        <v>4830</v>
      </c>
      <c r="C426" s="389">
        <v>56261</v>
      </c>
      <c r="D426" s="389" t="s">
        <v>4831</v>
      </c>
      <c r="E426" s="390">
        <v>12</v>
      </c>
      <c r="F426" s="390">
        <v>0.03</v>
      </c>
      <c r="G426" s="396"/>
      <c r="H426" s="389" t="s">
        <v>4832</v>
      </c>
      <c r="I426" s="392"/>
      <c r="J426" s="392"/>
      <c r="K426" s="397"/>
      <c r="L426" s="393"/>
      <c r="M426" s="395"/>
      <c r="N426" s="397"/>
      <c r="O426" s="395"/>
      <c r="P426" s="398"/>
      <c r="Q426" s="396"/>
      <c r="R426" s="397"/>
      <c r="S426" s="398"/>
      <c r="T426" s="398"/>
      <c r="U426" s="398"/>
      <c r="V426" s="398"/>
      <c r="W426" s="398"/>
    </row>
    <row r="427" spans="1:23" ht="10.199999999999999" x14ac:dyDescent="0.2">
      <c r="A427" s="388">
        <v>480</v>
      </c>
      <c r="B427" s="389" t="s">
        <v>4833</v>
      </c>
      <c r="C427" s="389">
        <v>56269</v>
      </c>
      <c r="D427" s="389" t="s">
        <v>4834</v>
      </c>
      <c r="E427" s="390">
        <v>6</v>
      </c>
      <c r="F427" s="390">
        <v>1.9E-2</v>
      </c>
      <c r="G427" s="396"/>
      <c r="H427" s="389" t="s">
        <v>4835</v>
      </c>
      <c r="I427" s="392"/>
      <c r="J427" s="392"/>
      <c r="K427" s="397"/>
      <c r="L427" s="393"/>
      <c r="M427" s="395"/>
      <c r="N427" s="397"/>
      <c r="O427" s="395"/>
      <c r="P427" s="398"/>
      <c r="Q427" s="396"/>
      <c r="R427" s="397"/>
      <c r="S427" s="398"/>
      <c r="T427" s="398"/>
      <c r="U427" s="398"/>
      <c r="V427" s="398"/>
      <c r="W427" s="398"/>
    </row>
    <row r="428" spans="1:23" ht="10.199999999999999" x14ac:dyDescent="0.2">
      <c r="A428" s="388">
        <v>481</v>
      </c>
      <c r="B428" s="389" t="s">
        <v>4836</v>
      </c>
      <c r="C428" s="389">
        <v>56802</v>
      </c>
      <c r="D428" s="389" t="s">
        <v>4837</v>
      </c>
      <c r="E428" s="390">
        <v>6</v>
      </c>
      <c r="F428" s="390">
        <v>3.3000000000000002E-2</v>
      </c>
      <c r="G428" s="396"/>
      <c r="H428" s="389">
        <v>56802</v>
      </c>
      <c r="I428" s="392"/>
      <c r="J428" s="392"/>
      <c r="K428" s="397"/>
      <c r="L428" s="393"/>
      <c r="M428" s="395"/>
      <c r="N428" s="397"/>
      <c r="O428" s="395"/>
      <c r="P428" s="398"/>
      <c r="Q428" s="396"/>
      <c r="R428" s="397"/>
      <c r="S428" s="398"/>
      <c r="T428" s="398"/>
      <c r="U428" s="398"/>
      <c r="V428" s="398"/>
      <c r="W428" s="398"/>
    </row>
    <row r="429" spans="1:23" ht="10.199999999999999" x14ac:dyDescent="0.2">
      <c r="A429" s="388">
        <v>482</v>
      </c>
      <c r="B429" s="389" t="s">
        <v>2837</v>
      </c>
      <c r="C429" s="389">
        <v>56874</v>
      </c>
      <c r="D429" s="389" t="s">
        <v>4838</v>
      </c>
      <c r="E429" s="390">
        <v>4</v>
      </c>
      <c r="F429" s="390">
        <v>4.8000000000000001E-2</v>
      </c>
      <c r="G429" s="396"/>
      <c r="H429" s="389" t="s">
        <v>680</v>
      </c>
      <c r="I429" s="392"/>
      <c r="J429" s="392"/>
      <c r="K429" s="397"/>
      <c r="L429" s="393"/>
      <c r="M429" s="395"/>
      <c r="N429" s="397"/>
      <c r="O429" s="388">
        <v>2</v>
      </c>
      <c r="P429" s="398"/>
      <c r="Q429" s="396"/>
      <c r="R429" s="390">
        <v>2</v>
      </c>
      <c r="S429" s="398"/>
      <c r="T429" s="398"/>
      <c r="U429" s="398"/>
      <c r="V429" s="398"/>
      <c r="W429" s="398"/>
    </row>
    <row r="430" spans="1:23" ht="10.199999999999999" x14ac:dyDescent="0.2">
      <c r="A430" s="388">
        <v>483</v>
      </c>
      <c r="B430" s="389" t="s">
        <v>2838</v>
      </c>
      <c r="C430" s="389">
        <v>56875</v>
      </c>
      <c r="D430" s="389" t="s">
        <v>4839</v>
      </c>
      <c r="E430" s="390">
        <v>4</v>
      </c>
      <c r="F430" s="390">
        <v>4.8000000000000001E-2</v>
      </c>
      <c r="G430" s="396"/>
      <c r="H430" s="389" t="s">
        <v>682</v>
      </c>
      <c r="I430" s="392"/>
      <c r="J430" s="392"/>
      <c r="K430" s="397"/>
      <c r="L430" s="393"/>
      <c r="M430" s="395"/>
      <c r="N430" s="397"/>
      <c r="O430" s="388">
        <v>2</v>
      </c>
      <c r="P430" s="398"/>
      <c r="Q430" s="396"/>
      <c r="R430" s="390">
        <v>2</v>
      </c>
      <c r="S430" s="398"/>
      <c r="T430" s="398"/>
      <c r="U430" s="398"/>
      <c r="V430" s="398"/>
      <c r="W430" s="398"/>
    </row>
    <row r="431" spans="1:23" ht="10.199999999999999" x14ac:dyDescent="0.2">
      <c r="A431" s="388">
        <v>484</v>
      </c>
      <c r="B431" s="389" t="s">
        <v>4840</v>
      </c>
      <c r="C431" s="389">
        <v>56289</v>
      </c>
      <c r="D431" s="389" t="s">
        <v>4841</v>
      </c>
      <c r="E431" s="390">
        <v>1</v>
      </c>
      <c r="F431" s="390">
        <v>6.9000000000000006E-2</v>
      </c>
      <c r="G431" s="396"/>
      <c r="H431" s="389" t="s">
        <v>4842</v>
      </c>
      <c r="I431" s="392"/>
      <c r="J431" s="392"/>
      <c r="K431" s="397"/>
      <c r="L431" s="393"/>
      <c r="M431" s="395"/>
      <c r="N431" s="397"/>
      <c r="O431" s="395"/>
      <c r="P431" s="398"/>
      <c r="Q431" s="396"/>
      <c r="R431" s="397"/>
      <c r="S431" s="398"/>
      <c r="T431" s="398"/>
      <c r="U431" s="398"/>
      <c r="V431" s="398"/>
      <c r="W431" s="398"/>
    </row>
    <row r="432" spans="1:23" ht="10.199999999999999" x14ac:dyDescent="0.2">
      <c r="A432" s="388">
        <v>485</v>
      </c>
      <c r="B432" s="389" t="s">
        <v>4843</v>
      </c>
      <c r="C432" s="389">
        <v>57567</v>
      </c>
      <c r="D432" s="389" t="s">
        <v>4844</v>
      </c>
      <c r="E432" s="390">
        <v>6</v>
      </c>
      <c r="F432" s="390">
        <v>3.4000000000000002E-2</v>
      </c>
      <c r="G432" s="396"/>
      <c r="H432" s="389" t="s">
        <v>4845</v>
      </c>
      <c r="I432" s="392"/>
      <c r="J432" s="392"/>
      <c r="K432" s="397"/>
      <c r="L432" s="393"/>
      <c r="M432" s="395"/>
      <c r="N432" s="397"/>
      <c r="O432" s="395"/>
      <c r="P432" s="398"/>
      <c r="Q432" s="396"/>
      <c r="R432" s="397"/>
      <c r="S432" s="398"/>
      <c r="T432" s="398"/>
      <c r="U432" s="398"/>
      <c r="V432" s="398"/>
      <c r="W432" s="398"/>
    </row>
    <row r="433" spans="1:23" ht="10.199999999999999" x14ac:dyDescent="0.2">
      <c r="A433" s="388">
        <v>486</v>
      </c>
      <c r="B433" s="389" t="s">
        <v>4846</v>
      </c>
      <c r="C433" s="389">
        <v>57144</v>
      </c>
      <c r="D433" s="389" t="s">
        <v>4847</v>
      </c>
      <c r="E433" s="390">
        <v>2</v>
      </c>
      <c r="F433" s="390">
        <v>4.4999999999999998E-2</v>
      </c>
      <c r="G433" s="396"/>
      <c r="H433" s="389" t="s">
        <v>4848</v>
      </c>
      <c r="I433" s="392"/>
      <c r="J433" s="392"/>
      <c r="K433" s="397"/>
      <c r="L433" s="393"/>
      <c r="M433" s="395"/>
      <c r="N433" s="397"/>
      <c r="O433" s="395"/>
      <c r="P433" s="398"/>
      <c r="Q433" s="396"/>
      <c r="R433" s="397"/>
      <c r="S433" s="398"/>
      <c r="T433" s="398"/>
      <c r="U433" s="398"/>
      <c r="V433" s="398"/>
      <c r="W433" s="398"/>
    </row>
    <row r="434" spans="1:23" ht="10.199999999999999" x14ac:dyDescent="0.2">
      <c r="A434" s="388">
        <v>487</v>
      </c>
      <c r="B434" s="389" t="s">
        <v>4849</v>
      </c>
      <c r="C434" s="389">
        <v>58417</v>
      </c>
      <c r="D434" s="389" t="s">
        <v>4850</v>
      </c>
      <c r="E434" s="390">
        <v>6</v>
      </c>
      <c r="F434" s="390">
        <v>3.9E-2</v>
      </c>
      <c r="G434" s="396"/>
      <c r="H434" s="389" t="s">
        <v>4851</v>
      </c>
      <c r="I434" s="392"/>
      <c r="J434" s="392"/>
      <c r="K434" s="397"/>
      <c r="L434" s="393"/>
      <c r="M434" s="395"/>
      <c r="N434" s="397"/>
      <c r="O434" s="395"/>
      <c r="P434" s="398"/>
      <c r="Q434" s="396"/>
      <c r="R434" s="397"/>
      <c r="S434" s="398"/>
      <c r="T434" s="398"/>
      <c r="U434" s="398"/>
      <c r="V434" s="398"/>
      <c r="W434" s="398"/>
    </row>
    <row r="435" spans="1:23" ht="10.199999999999999" x14ac:dyDescent="0.2">
      <c r="A435" s="388">
        <v>488</v>
      </c>
      <c r="B435" s="389" t="s">
        <v>4852</v>
      </c>
      <c r="C435" s="389">
        <v>58438</v>
      </c>
      <c r="D435" s="389" t="s">
        <v>4853</v>
      </c>
      <c r="E435" s="390">
        <v>6</v>
      </c>
      <c r="F435" s="390">
        <v>3.4000000000000002E-2</v>
      </c>
      <c r="G435" s="396"/>
      <c r="H435" s="389" t="s">
        <v>4854</v>
      </c>
      <c r="I435" s="392"/>
      <c r="J435" s="392"/>
      <c r="K435" s="397"/>
      <c r="L435" s="393"/>
      <c r="M435" s="395"/>
      <c r="N435" s="397"/>
      <c r="O435" s="395"/>
      <c r="P435" s="398"/>
      <c r="Q435" s="396"/>
      <c r="R435" s="397"/>
      <c r="S435" s="398"/>
      <c r="T435" s="398"/>
      <c r="U435" s="398"/>
      <c r="V435" s="398"/>
      <c r="W435" s="398"/>
    </row>
    <row r="436" spans="1:23" ht="10.199999999999999" x14ac:dyDescent="0.2">
      <c r="A436" s="388">
        <v>489</v>
      </c>
      <c r="B436" s="389" t="s">
        <v>4855</v>
      </c>
      <c r="C436" s="389">
        <v>57172</v>
      </c>
      <c r="D436" s="389" t="s">
        <v>4020</v>
      </c>
      <c r="E436" s="390">
        <v>3</v>
      </c>
      <c r="F436" s="390">
        <v>5.2999999999999999E-2</v>
      </c>
      <c r="G436" s="396"/>
      <c r="H436" s="389" t="s">
        <v>4856</v>
      </c>
      <c r="I436" s="392"/>
      <c r="J436" s="392"/>
      <c r="K436" s="397"/>
      <c r="L436" s="393"/>
      <c r="M436" s="395"/>
      <c r="N436" s="397"/>
      <c r="O436" s="395"/>
      <c r="P436" s="398"/>
      <c r="Q436" s="396"/>
      <c r="R436" s="397"/>
      <c r="S436" s="398"/>
      <c r="T436" s="398"/>
      <c r="U436" s="398"/>
      <c r="V436" s="398"/>
      <c r="W436" s="398"/>
    </row>
    <row r="437" spans="1:23" ht="10.199999999999999" x14ac:dyDescent="0.2">
      <c r="A437" s="388">
        <v>490</v>
      </c>
      <c r="B437" s="389" t="s">
        <v>4857</v>
      </c>
      <c r="C437" s="389">
        <v>55929</v>
      </c>
      <c r="D437" s="389" t="s">
        <v>4858</v>
      </c>
      <c r="E437" s="390">
        <v>12</v>
      </c>
      <c r="F437" s="390">
        <v>3.2000000000000001E-2</v>
      </c>
      <c r="G437" s="396"/>
      <c r="H437" s="389" t="s">
        <v>4859</v>
      </c>
      <c r="I437" s="392"/>
      <c r="J437" s="392"/>
      <c r="K437" s="397"/>
      <c r="L437" s="393"/>
      <c r="M437" s="395"/>
      <c r="N437" s="397"/>
      <c r="O437" s="395"/>
      <c r="P437" s="398"/>
      <c r="Q437" s="396"/>
      <c r="R437" s="397"/>
      <c r="S437" s="398"/>
      <c r="T437" s="398"/>
      <c r="U437" s="398"/>
      <c r="V437" s="398"/>
      <c r="W437" s="398"/>
    </row>
    <row r="438" spans="1:23" ht="10.199999999999999" x14ac:dyDescent="0.2">
      <c r="A438" s="388">
        <v>491</v>
      </c>
      <c r="B438" s="389" t="s">
        <v>4860</v>
      </c>
      <c r="C438" s="389">
        <v>68600</v>
      </c>
      <c r="D438" s="389" t="s">
        <v>4861</v>
      </c>
      <c r="E438" s="390">
        <v>6</v>
      </c>
      <c r="F438" s="390">
        <v>0.10299999999999999</v>
      </c>
      <c r="G438" s="396"/>
      <c r="H438" s="389">
        <v>68600</v>
      </c>
      <c r="I438" s="392"/>
      <c r="J438" s="392"/>
      <c r="K438" s="397"/>
      <c r="L438" s="393"/>
      <c r="M438" s="395"/>
      <c r="N438" s="397"/>
      <c r="O438" s="395"/>
      <c r="P438" s="398"/>
      <c r="Q438" s="396"/>
      <c r="R438" s="397"/>
      <c r="S438" s="398"/>
      <c r="T438" s="398"/>
      <c r="U438" s="398"/>
      <c r="V438" s="398"/>
      <c r="W438" s="398"/>
    </row>
    <row r="439" spans="1:23" ht="10.199999999999999" x14ac:dyDescent="0.2">
      <c r="A439" s="388">
        <v>492</v>
      </c>
      <c r="B439" s="389" t="s">
        <v>4862</v>
      </c>
      <c r="C439" s="389">
        <v>68241</v>
      </c>
      <c r="D439" s="389" t="s">
        <v>4863</v>
      </c>
      <c r="E439" s="390">
        <v>1</v>
      </c>
      <c r="F439" s="390">
        <v>8.2000000000000003E-2</v>
      </c>
      <c r="G439" s="396"/>
      <c r="H439" s="389" t="s">
        <v>4864</v>
      </c>
      <c r="I439" s="392"/>
      <c r="J439" s="392"/>
      <c r="K439" s="397"/>
      <c r="L439" s="393"/>
      <c r="M439" s="395"/>
      <c r="N439" s="397"/>
      <c r="O439" s="395"/>
      <c r="P439" s="398"/>
      <c r="Q439" s="396"/>
      <c r="R439" s="397"/>
      <c r="S439" s="398"/>
      <c r="T439" s="398"/>
      <c r="U439" s="398"/>
      <c r="V439" s="398"/>
      <c r="W439" s="398"/>
    </row>
    <row r="440" spans="1:23" ht="10.199999999999999" x14ac:dyDescent="0.2">
      <c r="A440" s="388">
        <v>493</v>
      </c>
      <c r="B440" s="389" t="s">
        <v>4865</v>
      </c>
      <c r="C440" s="389">
        <v>68242</v>
      </c>
      <c r="D440" s="389" t="s">
        <v>4866</v>
      </c>
      <c r="E440" s="390">
        <v>1</v>
      </c>
      <c r="F440" s="390">
        <v>9.0999999999999998E-2</v>
      </c>
      <c r="G440" s="396"/>
      <c r="H440" s="389" t="s">
        <v>4867</v>
      </c>
      <c r="I440" s="392"/>
      <c r="J440" s="392"/>
      <c r="K440" s="397"/>
      <c r="L440" s="393"/>
      <c r="M440" s="395"/>
      <c r="N440" s="397"/>
      <c r="O440" s="395"/>
      <c r="P440" s="398"/>
      <c r="Q440" s="396"/>
      <c r="R440" s="397"/>
      <c r="S440" s="398"/>
      <c r="T440" s="398"/>
      <c r="U440" s="398"/>
      <c r="V440" s="398"/>
      <c r="W440" s="398"/>
    </row>
    <row r="441" spans="1:23" ht="10.199999999999999" x14ac:dyDescent="0.2">
      <c r="A441" s="388">
        <v>494</v>
      </c>
      <c r="B441" s="389" t="s">
        <v>3282</v>
      </c>
      <c r="C441" s="389">
        <v>26722</v>
      </c>
      <c r="D441" s="389" t="s">
        <v>4868</v>
      </c>
      <c r="E441" s="390">
        <v>1</v>
      </c>
      <c r="F441" s="390">
        <v>0.373</v>
      </c>
      <c r="G441" s="396"/>
      <c r="H441" s="389" t="s">
        <v>1474</v>
      </c>
      <c r="I441" s="392"/>
      <c r="J441" s="392"/>
      <c r="K441" s="397"/>
      <c r="L441" s="393"/>
      <c r="M441" s="395"/>
      <c r="N441" s="397"/>
      <c r="O441" s="395"/>
      <c r="P441" s="398"/>
      <c r="Q441" s="396"/>
      <c r="R441" s="390">
        <v>4</v>
      </c>
      <c r="S441" s="398"/>
      <c r="T441" s="398"/>
      <c r="U441" s="398"/>
      <c r="V441" s="398"/>
      <c r="W441" s="398"/>
    </row>
    <row r="442" spans="1:23" ht="10.199999999999999" x14ac:dyDescent="0.2">
      <c r="A442" s="388">
        <v>495</v>
      </c>
      <c r="B442" s="389" t="s">
        <v>3618</v>
      </c>
      <c r="C442" s="389">
        <v>28036</v>
      </c>
      <c r="D442" s="389" t="s">
        <v>4869</v>
      </c>
      <c r="E442" s="390">
        <v>6</v>
      </c>
      <c r="F442" s="390">
        <v>3.1E-2</v>
      </c>
      <c r="G442" s="391">
        <v>150</v>
      </c>
      <c r="H442" s="389" t="s">
        <v>312</v>
      </c>
      <c r="I442" s="392"/>
      <c r="J442" s="392"/>
      <c r="K442" s="390">
        <v>0.77500000000000002</v>
      </c>
      <c r="L442" s="393"/>
      <c r="M442" s="395"/>
      <c r="N442" s="397"/>
      <c r="O442" s="388">
        <v>5</v>
      </c>
      <c r="P442" s="398"/>
      <c r="Q442" s="396"/>
      <c r="R442" s="390">
        <v>129</v>
      </c>
      <c r="S442" s="398"/>
      <c r="T442" s="398"/>
      <c r="U442" s="398"/>
      <c r="V442" s="398"/>
      <c r="W442" s="398"/>
    </row>
    <row r="443" spans="1:23" ht="10.199999999999999" x14ac:dyDescent="0.2">
      <c r="A443" s="388">
        <v>496</v>
      </c>
      <c r="B443" s="389" t="s">
        <v>4870</v>
      </c>
      <c r="C443" s="389">
        <v>28628</v>
      </c>
      <c r="D443" s="389" t="s">
        <v>4871</v>
      </c>
      <c r="E443" s="390">
        <v>4</v>
      </c>
      <c r="F443" s="390">
        <v>0.17899999999999999</v>
      </c>
      <c r="G443" s="391">
        <v>152</v>
      </c>
      <c r="H443" s="389" t="s">
        <v>1945</v>
      </c>
      <c r="I443" s="392"/>
      <c r="J443" s="392"/>
      <c r="K443" s="390">
        <v>6.8019999999999996</v>
      </c>
      <c r="L443" s="393"/>
      <c r="M443" s="395"/>
      <c r="N443" s="390">
        <v>283.16000000000003</v>
      </c>
      <c r="O443" s="395"/>
      <c r="P443" s="394"/>
      <c r="Q443" s="391">
        <v>20</v>
      </c>
      <c r="R443" s="390">
        <v>20</v>
      </c>
      <c r="S443" s="394"/>
      <c r="T443" s="394"/>
      <c r="U443" s="394"/>
      <c r="V443" s="394"/>
      <c r="W443" s="394"/>
    </row>
    <row r="444" spans="1:23" ht="10.199999999999999" x14ac:dyDescent="0.2">
      <c r="A444" s="388">
        <v>497</v>
      </c>
      <c r="B444" s="389" t="s">
        <v>3280</v>
      </c>
      <c r="C444" s="389">
        <v>28006</v>
      </c>
      <c r="D444" s="389" t="s">
        <v>4872</v>
      </c>
      <c r="E444" s="390">
        <v>1</v>
      </c>
      <c r="F444" s="390">
        <v>7.1999999999999995E-2</v>
      </c>
      <c r="G444" s="396"/>
      <c r="H444" s="389" t="s">
        <v>1957</v>
      </c>
      <c r="I444" s="392"/>
      <c r="J444" s="392"/>
      <c r="K444" s="397"/>
      <c r="L444" s="393"/>
      <c r="M444" s="395"/>
      <c r="N444" s="397"/>
      <c r="O444" s="388">
        <v>9</v>
      </c>
      <c r="P444" s="398"/>
      <c r="Q444" s="396"/>
      <c r="R444" s="390">
        <v>36</v>
      </c>
      <c r="S444" s="398"/>
      <c r="T444" s="398"/>
      <c r="U444" s="398"/>
      <c r="V444" s="398"/>
      <c r="W444" s="398"/>
    </row>
    <row r="445" spans="1:23" ht="10.199999999999999" x14ac:dyDescent="0.2">
      <c r="A445" s="388">
        <v>498</v>
      </c>
      <c r="B445" s="389" t="s">
        <v>3690</v>
      </c>
      <c r="C445" s="389">
        <v>64157</v>
      </c>
      <c r="D445" s="389" t="s">
        <v>4873</v>
      </c>
      <c r="E445" s="390">
        <v>3</v>
      </c>
      <c r="F445" s="390">
        <v>0.06</v>
      </c>
      <c r="G445" s="391">
        <v>39</v>
      </c>
      <c r="H445" s="389" t="s">
        <v>1626</v>
      </c>
      <c r="I445" s="392"/>
      <c r="J445" s="392"/>
      <c r="K445" s="390">
        <v>0.78</v>
      </c>
      <c r="L445" s="393"/>
      <c r="M445" s="395"/>
      <c r="N445" s="390">
        <v>79.47</v>
      </c>
      <c r="O445" s="388">
        <v>19</v>
      </c>
      <c r="P445" s="394"/>
      <c r="Q445" s="391">
        <v>15</v>
      </c>
      <c r="R445" s="390">
        <v>15</v>
      </c>
      <c r="S445" s="394"/>
      <c r="T445" s="394"/>
      <c r="U445" s="394"/>
      <c r="V445" s="394"/>
      <c r="W445" s="394"/>
    </row>
    <row r="446" spans="1:23" ht="10.199999999999999" x14ac:dyDescent="0.2">
      <c r="A446" s="388">
        <v>499</v>
      </c>
      <c r="B446" s="389" t="s">
        <v>3604</v>
      </c>
      <c r="C446" s="389">
        <v>64159</v>
      </c>
      <c r="D446" s="389" t="s">
        <v>4874</v>
      </c>
      <c r="E446" s="390">
        <v>2</v>
      </c>
      <c r="F446" s="390">
        <v>0.05</v>
      </c>
      <c r="G446" s="391">
        <v>60</v>
      </c>
      <c r="H446" s="389" t="s">
        <v>1655</v>
      </c>
      <c r="I446" s="392"/>
      <c r="J446" s="392"/>
      <c r="K446" s="390">
        <v>1.5</v>
      </c>
      <c r="L446" s="393"/>
      <c r="M446" s="395"/>
      <c r="N446" s="390">
        <v>65.5</v>
      </c>
      <c r="O446" s="395"/>
      <c r="P446" s="394"/>
      <c r="Q446" s="391">
        <v>10</v>
      </c>
      <c r="R446" s="390">
        <v>10</v>
      </c>
      <c r="S446" s="394"/>
      <c r="T446" s="394"/>
      <c r="U446" s="394"/>
      <c r="V446" s="394"/>
      <c r="W446" s="394"/>
    </row>
    <row r="447" spans="1:23" ht="10.199999999999999" x14ac:dyDescent="0.2">
      <c r="A447" s="388">
        <v>500</v>
      </c>
      <c r="B447" s="389" t="s">
        <v>3706</v>
      </c>
      <c r="C447" s="389">
        <v>67766</v>
      </c>
      <c r="D447" s="389" t="s">
        <v>4219</v>
      </c>
      <c r="E447" s="390">
        <v>3</v>
      </c>
      <c r="F447" s="390">
        <v>8.3000000000000004E-2</v>
      </c>
      <c r="G447" s="391">
        <v>30</v>
      </c>
      <c r="H447" s="389" t="s">
        <v>4875</v>
      </c>
      <c r="I447" s="392"/>
      <c r="J447" s="392"/>
      <c r="K447" s="390">
        <v>0.83</v>
      </c>
      <c r="L447" s="393"/>
      <c r="M447" s="395"/>
      <c r="N447" s="390">
        <v>107.88</v>
      </c>
      <c r="O447" s="388">
        <v>15</v>
      </c>
      <c r="P447" s="394"/>
      <c r="Q447" s="391">
        <v>15</v>
      </c>
      <c r="R447" s="390">
        <v>15</v>
      </c>
      <c r="S447" s="394"/>
      <c r="T447" s="394"/>
      <c r="U447" s="394"/>
      <c r="V447" s="394"/>
      <c r="W447" s="394"/>
    </row>
    <row r="448" spans="1:23" ht="10.199999999999999" x14ac:dyDescent="0.2">
      <c r="A448" s="388">
        <v>501</v>
      </c>
      <c r="B448" s="389" t="s">
        <v>2557</v>
      </c>
      <c r="C448" s="389">
        <v>67768</v>
      </c>
      <c r="D448" s="389" t="s">
        <v>4876</v>
      </c>
      <c r="E448" s="390">
        <v>2</v>
      </c>
      <c r="F448" s="390">
        <v>0.06</v>
      </c>
      <c r="G448" s="391">
        <v>50</v>
      </c>
      <c r="H448" s="389" t="s">
        <v>4877</v>
      </c>
      <c r="I448" s="392"/>
      <c r="J448" s="392"/>
      <c r="K448" s="390">
        <v>1.5</v>
      </c>
      <c r="L448" s="393"/>
      <c r="M448" s="395"/>
      <c r="N448" s="390">
        <v>81.36</v>
      </c>
      <c r="O448" s="388">
        <v>28</v>
      </c>
      <c r="P448" s="394"/>
      <c r="Q448" s="391">
        <v>58</v>
      </c>
      <c r="R448" s="390">
        <v>30</v>
      </c>
      <c r="S448" s="394"/>
      <c r="T448" s="394"/>
      <c r="U448" s="394"/>
      <c r="V448" s="394"/>
      <c r="W448" s="394"/>
    </row>
    <row r="449" spans="1:23" ht="10.199999999999999" x14ac:dyDescent="0.2">
      <c r="A449" s="388">
        <v>502</v>
      </c>
      <c r="B449" s="389" t="s">
        <v>3555</v>
      </c>
      <c r="C449" s="389">
        <v>64426</v>
      </c>
      <c r="D449" s="389" t="s">
        <v>4878</v>
      </c>
      <c r="E449" s="390">
        <v>2</v>
      </c>
      <c r="F449" s="390">
        <v>6.2E-2</v>
      </c>
      <c r="G449" s="391">
        <v>100</v>
      </c>
      <c r="H449" s="389" t="s">
        <v>1630</v>
      </c>
      <c r="I449" s="392"/>
      <c r="J449" s="392"/>
      <c r="K449" s="390">
        <v>3.1</v>
      </c>
      <c r="L449" s="393"/>
      <c r="M449" s="395"/>
      <c r="N449" s="390">
        <v>80.52</v>
      </c>
      <c r="O449" s="388">
        <v>91</v>
      </c>
      <c r="P449" s="394"/>
      <c r="Q449" s="391">
        <v>90</v>
      </c>
      <c r="R449" s="390">
        <v>34</v>
      </c>
      <c r="S449" s="394"/>
      <c r="T449" s="394"/>
      <c r="U449" s="394"/>
      <c r="V449" s="394"/>
      <c r="W449" s="394"/>
    </row>
    <row r="450" spans="1:23" ht="10.199999999999999" x14ac:dyDescent="0.2">
      <c r="A450" s="388">
        <v>503</v>
      </c>
      <c r="B450" s="389" t="s">
        <v>3274</v>
      </c>
      <c r="C450" s="389">
        <v>66501</v>
      </c>
      <c r="D450" s="389" t="s">
        <v>4879</v>
      </c>
      <c r="E450" s="390">
        <v>4</v>
      </c>
      <c r="F450" s="390">
        <v>0.06</v>
      </c>
      <c r="G450" s="396"/>
      <c r="H450" s="389" t="s">
        <v>4880</v>
      </c>
      <c r="I450" s="392"/>
      <c r="J450" s="392"/>
      <c r="K450" s="397"/>
      <c r="L450" s="393"/>
      <c r="M450" s="395"/>
      <c r="N450" s="397"/>
      <c r="O450" s="388">
        <v>2</v>
      </c>
      <c r="P450" s="398"/>
      <c r="Q450" s="396"/>
      <c r="R450" s="390">
        <v>2</v>
      </c>
      <c r="S450" s="398"/>
      <c r="T450" s="398"/>
      <c r="U450" s="398"/>
      <c r="V450" s="398"/>
      <c r="W450" s="398"/>
    </row>
    <row r="451" spans="1:23" ht="10.199999999999999" x14ac:dyDescent="0.2">
      <c r="A451" s="388">
        <v>504</v>
      </c>
      <c r="B451" s="389" t="s">
        <v>3275</v>
      </c>
      <c r="C451" s="389">
        <v>66500</v>
      </c>
      <c r="D451" s="389" t="s">
        <v>4881</v>
      </c>
      <c r="E451" s="390">
        <v>4</v>
      </c>
      <c r="F451" s="390">
        <v>0.06</v>
      </c>
      <c r="G451" s="396"/>
      <c r="H451" s="389" t="s">
        <v>4882</v>
      </c>
      <c r="I451" s="392"/>
      <c r="J451" s="392"/>
      <c r="K451" s="397"/>
      <c r="L451" s="393"/>
      <c r="M451" s="395"/>
      <c r="N451" s="397"/>
      <c r="O451" s="388">
        <v>2</v>
      </c>
      <c r="P451" s="398"/>
      <c r="Q451" s="396"/>
      <c r="R451" s="397"/>
      <c r="S451" s="398"/>
      <c r="T451" s="398"/>
      <c r="U451" s="398"/>
      <c r="V451" s="398"/>
      <c r="W451" s="398"/>
    </row>
    <row r="452" spans="1:23" ht="10.199999999999999" x14ac:dyDescent="0.2">
      <c r="A452" s="388">
        <v>505</v>
      </c>
      <c r="B452" s="389" t="s">
        <v>4883</v>
      </c>
      <c r="C452" s="389">
        <v>66502</v>
      </c>
      <c r="D452" s="389" t="s">
        <v>4884</v>
      </c>
      <c r="E452" s="390">
        <v>4</v>
      </c>
      <c r="F452" s="390">
        <v>6.5000000000000002E-2</v>
      </c>
      <c r="G452" s="396"/>
      <c r="H452" s="389" t="s">
        <v>4885</v>
      </c>
      <c r="I452" s="392"/>
      <c r="J452" s="392"/>
      <c r="K452" s="397"/>
      <c r="L452" s="393"/>
      <c r="M452" s="395"/>
      <c r="N452" s="397"/>
      <c r="O452" s="395"/>
      <c r="P452" s="398"/>
      <c r="Q452" s="396"/>
      <c r="R452" s="397"/>
      <c r="S452" s="398"/>
      <c r="T452" s="398"/>
      <c r="U452" s="398"/>
      <c r="V452" s="398"/>
      <c r="W452" s="398"/>
    </row>
    <row r="453" spans="1:23" ht="10.199999999999999" x14ac:dyDescent="0.2">
      <c r="A453" s="388">
        <v>506</v>
      </c>
      <c r="B453" s="389" t="s">
        <v>3276</v>
      </c>
      <c r="C453" s="389">
        <v>66503</v>
      </c>
      <c r="D453" s="389" t="s">
        <v>4886</v>
      </c>
      <c r="E453" s="390">
        <v>4</v>
      </c>
      <c r="F453" s="390">
        <v>6.5000000000000002E-2</v>
      </c>
      <c r="G453" s="396"/>
      <c r="H453" s="389" t="s">
        <v>4887</v>
      </c>
      <c r="I453" s="392"/>
      <c r="J453" s="392"/>
      <c r="K453" s="397"/>
      <c r="L453" s="393"/>
      <c r="M453" s="395"/>
      <c r="N453" s="397"/>
      <c r="O453" s="388">
        <v>5</v>
      </c>
      <c r="P453" s="398"/>
      <c r="Q453" s="396"/>
      <c r="R453" s="390">
        <v>3</v>
      </c>
      <c r="S453" s="398"/>
      <c r="T453" s="398"/>
      <c r="U453" s="398"/>
      <c r="V453" s="398"/>
      <c r="W453" s="398"/>
    </row>
    <row r="454" spans="1:23" ht="10.199999999999999" x14ac:dyDescent="0.2">
      <c r="A454" s="388">
        <v>507</v>
      </c>
      <c r="B454" s="389" t="s">
        <v>3595</v>
      </c>
      <c r="C454" s="389">
        <v>56452</v>
      </c>
      <c r="D454" s="389" t="s">
        <v>4888</v>
      </c>
      <c r="E454" s="390">
        <v>6</v>
      </c>
      <c r="F454" s="390">
        <v>6.2E-2</v>
      </c>
      <c r="G454" s="391">
        <v>210</v>
      </c>
      <c r="H454" s="389" t="s">
        <v>4889</v>
      </c>
      <c r="I454" s="392"/>
      <c r="J454" s="392"/>
      <c r="K454" s="390">
        <v>2.17</v>
      </c>
      <c r="L454" s="393"/>
      <c r="M454" s="395"/>
      <c r="N454" s="390">
        <v>62.94</v>
      </c>
      <c r="O454" s="388">
        <v>1</v>
      </c>
      <c r="P454" s="394"/>
      <c r="Q454" s="391">
        <v>30</v>
      </c>
      <c r="R454" s="390">
        <v>88</v>
      </c>
      <c r="S454" s="394"/>
      <c r="T454" s="394"/>
      <c r="U454" s="394"/>
      <c r="V454" s="394"/>
      <c r="W454" s="394"/>
    </row>
    <row r="455" spans="1:23" ht="10.199999999999999" x14ac:dyDescent="0.2">
      <c r="A455" s="388">
        <v>508</v>
      </c>
      <c r="B455" s="389" t="s">
        <v>4890</v>
      </c>
      <c r="C455" s="389">
        <v>57100</v>
      </c>
      <c r="D455" s="389" t="s">
        <v>4891</v>
      </c>
      <c r="E455" s="390">
        <v>6</v>
      </c>
      <c r="F455" s="390">
        <v>2.1000000000000001E-2</v>
      </c>
      <c r="G455" s="396"/>
      <c r="H455" s="389" t="s">
        <v>4892</v>
      </c>
      <c r="I455" s="392"/>
      <c r="J455" s="392"/>
      <c r="K455" s="397"/>
      <c r="L455" s="393"/>
      <c r="M455" s="395"/>
      <c r="N455" s="397"/>
      <c r="O455" s="395"/>
      <c r="P455" s="398"/>
      <c r="Q455" s="396"/>
      <c r="R455" s="397"/>
      <c r="S455" s="398"/>
      <c r="T455" s="398"/>
      <c r="U455" s="398"/>
      <c r="V455" s="398"/>
      <c r="W455" s="398"/>
    </row>
    <row r="456" spans="1:23" ht="10.199999999999999" x14ac:dyDescent="0.2">
      <c r="A456" s="388">
        <v>509</v>
      </c>
      <c r="B456" s="389" t="s">
        <v>4893</v>
      </c>
      <c r="C456" s="389">
        <v>57495</v>
      </c>
      <c r="D456" s="389" t="s">
        <v>4894</v>
      </c>
      <c r="E456" s="390">
        <v>2</v>
      </c>
      <c r="F456" s="390">
        <v>4.9000000000000002E-2</v>
      </c>
      <c r="G456" s="396"/>
      <c r="H456" s="389" t="s">
        <v>4895</v>
      </c>
      <c r="I456" s="392"/>
      <c r="J456" s="392"/>
      <c r="K456" s="397"/>
      <c r="L456" s="393"/>
      <c r="M456" s="395"/>
      <c r="N456" s="397"/>
      <c r="O456" s="395"/>
      <c r="P456" s="398"/>
      <c r="Q456" s="396"/>
      <c r="R456" s="390">
        <v>8</v>
      </c>
      <c r="S456" s="398"/>
      <c r="T456" s="398"/>
      <c r="U456" s="398"/>
      <c r="V456" s="398"/>
      <c r="W456" s="398"/>
    </row>
    <row r="457" spans="1:23" ht="10.199999999999999" x14ac:dyDescent="0.2">
      <c r="A457" s="388">
        <v>510</v>
      </c>
      <c r="B457" s="389" t="s">
        <v>4896</v>
      </c>
      <c r="C457" s="389">
        <v>58807</v>
      </c>
      <c r="D457" s="389" t="s">
        <v>4897</v>
      </c>
      <c r="E457" s="390">
        <v>6</v>
      </c>
      <c r="F457" s="390">
        <v>0.02</v>
      </c>
      <c r="G457" s="396"/>
      <c r="H457" s="389" t="s">
        <v>4898</v>
      </c>
      <c r="I457" s="392"/>
      <c r="J457" s="392"/>
      <c r="K457" s="397"/>
      <c r="L457" s="393"/>
      <c r="M457" s="395"/>
      <c r="N457" s="397"/>
      <c r="O457" s="395"/>
      <c r="P457" s="398"/>
      <c r="Q457" s="396"/>
      <c r="R457" s="397"/>
      <c r="S457" s="398"/>
      <c r="T457" s="398"/>
      <c r="U457" s="398"/>
      <c r="V457" s="398"/>
      <c r="W457" s="398"/>
    </row>
    <row r="458" spans="1:23" ht="10.199999999999999" x14ac:dyDescent="0.2">
      <c r="A458" s="388">
        <v>511</v>
      </c>
      <c r="B458" s="389" t="s">
        <v>3289</v>
      </c>
      <c r="C458" s="389">
        <v>58889</v>
      </c>
      <c r="D458" s="389" t="s">
        <v>4899</v>
      </c>
      <c r="E458" s="390">
        <v>6</v>
      </c>
      <c r="F458" s="390">
        <v>1.7000000000000001E-2</v>
      </c>
      <c r="G458" s="396"/>
      <c r="H458" s="389" t="s">
        <v>4900</v>
      </c>
      <c r="I458" s="392"/>
      <c r="J458" s="392"/>
      <c r="K458" s="397"/>
      <c r="L458" s="393"/>
      <c r="M458" s="395"/>
      <c r="N458" s="397"/>
      <c r="O458" s="395"/>
      <c r="P458" s="398"/>
      <c r="Q458" s="396"/>
      <c r="R458" s="390">
        <v>3</v>
      </c>
      <c r="S458" s="398"/>
      <c r="T458" s="398"/>
      <c r="U458" s="398"/>
      <c r="V458" s="398"/>
      <c r="W458" s="398"/>
    </row>
    <row r="459" spans="1:23" ht="10.199999999999999" x14ac:dyDescent="0.2">
      <c r="A459" s="388">
        <v>512</v>
      </c>
      <c r="B459" s="389" t="s">
        <v>3290</v>
      </c>
      <c r="C459" s="389">
        <v>58836</v>
      </c>
      <c r="D459" s="389" t="s">
        <v>4901</v>
      </c>
      <c r="E459" s="390">
        <v>12</v>
      </c>
      <c r="F459" s="390">
        <v>3.1E-2</v>
      </c>
      <c r="G459" s="396"/>
      <c r="H459" s="389" t="s">
        <v>4902</v>
      </c>
      <c r="I459" s="392"/>
      <c r="J459" s="392"/>
      <c r="K459" s="397"/>
      <c r="L459" s="393"/>
      <c r="M459" s="395"/>
      <c r="N459" s="397"/>
      <c r="O459" s="388">
        <v>5</v>
      </c>
      <c r="P459" s="398"/>
      <c r="Q459" s="396"/>
      <c r="R459" s="390">
        <v>5</v>
      </c>
      <c r="S459" s="398"/>
      <c r="T459" s="398"/>
      <c r="U459" s="398"/>
      <c r="V459" s="398"/>
      <c r="W459" s="398"/>
    </row>
    <row r="460" spans="1:23" ht="10.199999999999999" x14ac:dyDescent="0.2">
      <c r="A460" s="388">
        <v>513</v>
      </c>
      <c r="B460" s="389" t="s">
        <v>4903</v>
      </c>
      <c r="C460" s="389">
        <v>55915</v>
      </c>
      <c r="D460" s="389" t="s">
        <v>4904</v>
      </c>
      <c r="E460" s="390">
        <v>12</v>
      </c>
      <c r="F460" s="390">
        <v>4.3999999999999997E-2</v>
      </c>
      <c r="G460" s="391">
        <v>12</v>
      </c>
      <c r="H460" s="389" t="s">
        <v>4905</v>
      </c>
      <c r="I460" s="392"/>
      <c r="J460" s="392"/>
      <c r="K460" s="390">
        <v>4.3999999999999997E-2</v>
      </c>
      <c r="L460" s="393"/>
      <c r="M460" s="395"/>
      <c r="N460" s="397"/>
      <c r="O460" s="395"/>
      <c r="P460" s="398"/>
      <c r="Q460" s="396"/>
      <c r="R460" s="397"/>
      <c r="S460" s="398"/>
      <c r="T460" s="398"/>
      <c r="U460" s="398"/>
      <c r="V460" s="398"/>
      <c r="W460" s="398"/>
    </row>
    <row r="461" spans="1:23" ht="10.199999999999999" x14ac:dyDescent="0.2">
      <c r="A461" s="388">
        <v>514</v>
      </c>
      <c r="B461" s="389" t="s">
        <v>4906</v>
      </c>
      <c r="C461" s="389">
        <v>55944</v>
      </c>
      <c r="D461" s="389" t="s">
        <v>4907</v>
      </c>
      <c r="E461" s="390">
        <v>6</v>
      </c>
      <c r="F461" s="390">
        <v>4.3999999999999997E-2</v>
      </c>
      <c r="G461" s="396"/>
      <c r="H461" s="389" t="s">
        <v>4908</v>
      </c>
      <c r="I461" s="392"/>
      <c r="J461" s="392"/>
      <c r="K461" s="397"/>
      <c r="L461" s="393"/>
      <c r="M461" s="395"/>
      <c r="N461" s="397"/>
      <c r="O461" s="388">
        <v>1</v>
      </c>
      <c r="P461" s="398"/>
      <c r="Q461" s="396"/>
      <c r="R461" s="390">
        <v>20</v>
      </c>
      <c r="S461" s="398"/>
      <c r="T461" s="398"/>
      <c r="U461" s="398"/>
      <c r="V461" s="398"/>
      <c r="W461" s="398"/>
    </row>
    <row r="462" spans="1:23" ht="10.199999999999999" x14ac:dyDescent="0.2">
      <c r="A462" s="388">
        <v>515</v>
      </c>
      <c r="B462" s="389" t="s">
        <v>4909</v>
      </c>
      <c r="C462" s="389">
        <v>59586</v>
      </c>
      <c r="D462" s="389" t="s">
        <v>4910</v>
      </c>
      <c r="E462" s="390">
        <v>24</v>
      </c>
      <c r="F462" s="390">
        <v>3.1E-2</v>
      </c>
      <c r="G462" s="396"/>
      <c r="H462" s="389" t="s">
        <v>4911</v>
      </c>
      <c r="I462" s="392"/>
      <c r="J462" s="392"/>
      <c r="K462" s="397"/>
      <c r="L462" s="393"/>
      <c r="M462" s="395"/>
      <c r="N462" s="397"/>
      <c r="O462" s="388">
        <v>3</v>
      </c>
      <c r="P462" s="398"/>
      <c r="Q462" s="396"/>
      <c r="R462" s="390">
        <v>147</v>
      </c>
      <c r="S462" s="398"/>
      <c r="T462" s="398"/>
      <c r="U462" s="398"/>
      <c r="V462" s="398"/>
      <c r="W462" s="398"/>
    </row>
    <row r="463" spans="1:23" ht="10.199999999999999" x14ac:dyDescent="0.2">
      <c r="A463" s="388">
        <v>516</v>
      </c>
      <c r="B463" s="389" t="s">
        <v>4912</v>
      </c>
      <c r="C463" s="389">
        <v>59570</v>
      </c>
      <c r="D463" s="389" t="s">
        <v>4913</v>
      </c>
      <c r="E463" s="390">
        <v>12</v>
      </c>
      <c r="F463" s="390">
        <v>2.7E-2</v>
      </c>
      <c r="G463" s="396"/>
      <c r="H463" s="389" t="s">
        <v>4914</v>
      </c>
      <c r="I463" s="392"/>
      <c r="J463" s="392"/>
      <c r="K463" s="397"/>
      <c r="L463" s="393"/>
      <c r="M463" s="395"/>
      <c r="N463" s="397"/>
      <c r="O463" s="395"/>
      <c r="P463" s="398"/>
      <c r="Q463" s="396"/>
      <c r="R463" s="390">
        <v>11</v>
      </c>
      <c r="S463" s="398"/>
      <c r="T463" s="398"/>
      <c r="U463" s="398"/>
      <c r="V463" s="398"/>
      <c r="W463" s="398"/>
    </row>
    <row r="464" spans="1:23" ht="10.199999999999999" x14ac:dyDescent="0.2">
      <c r="A464" s="388">
        <v>517</v>
      </c>
      <c r="B464" s="389" t="s">
        <v>3037</v>
      </c>
      <c r="C464" s="389">
        <v>59380</v>
      </c>
      <c r="D464" s="389" t="s">
        <v>4915</v>
      </c>
      <c r="E464" s="390">
        <v>24</v>
      </c>
      <c r="F464" s="390">
        <v>3.6999999999999998E-2</v>
      </c>
      <c r="G464" s="396"/>
      <c r="H464" s="389" t="s">
        <v>4916</v>
      </c>
      <c r="I464" s="392"/>
      <c r="J464" s="392"/>
      <c r="K464" s="397"/>
      <c r="L464" s="393"/>
      <c r="M464" s="395"/>
      <c r="N464" s="397"/>
      <c r="O464" s="395"/>
      <c r="P464" s="398"/>
      <c r="Q464" s="396"/>
      <c r="R464" s="390">
        <v>7</v>
      </c>
      <c r="S464" s="398"/>
      <c r="T464" s="398"/>
      <c r="U464" s="398"/>
      <c r="V464" s="398"/>
      <c r="W464" s="398"/>
    </row>
    <row r="465" spans="1:23" ht="10.199999999999999" x14ac:dyDescent="0.2">
      <c r="A465" s="388">
        <v>518</v>
      </c>
      <c r="B465" s="389" t="s">
        <v>4917</v>
      </c>
      <c r="C465" s="389">
        <v>58263</v>
      </c>
      <c r="D465" s="389" t="s">
        <v>4918</v>
      </c>
      <c r="E465" s="390">
        <v>12</v>
      </c>
      <c r="F465" s="390">
        <v>2.4E-2</v>
      </c>
      <c r="G465" s="396"/>
      <c r="H465" s="389" t="s">
        <v>4919</v>
      </c>
      <c r="I465" s="392"/>
      <c r="J465" s="392"/>
      <c r="K465" s="397"/>
      <c r="L465" s="393"/>
      <c r="M465" s="395"/>
      <c r="N465" s="397"/>
      <c r="O465" s="388">
        <v>1</v>
      </c>
      <c r="P465" s="398"/>
      <c r="Q465" s="396"/>
      <c r="R465" s="390">
        <v>34</v>
      </c>
      <c r="S465" s="398"/>
      <c r="T465" s="398"/>
      <c r="U465" s="398"/>
      <c r="V465" s="398"/>
      <c r="W465" s="398"/>
    </row>
    <row r="466" spans="1:23" ht="10.199999999999999" x14ac:dyDescent="0.2">
      <c r="A466" s="388">
        <v>519</v>
      </c>
      <c r="B466" s="389" t="s">
        <v>3295</v>
      </c>
      <c r="C466" s="389">
        <v>59720</v>
      </c>
      <c r="D466" s="389" t="s">
        <v>4920</v>
      </c>
      <c r="E466" s="390">
        <v>24</v>
      </c>
      <c r="F466" s="390">
        <v>3.5000000000000003E-2</v>
      </c>
      <c r="G466" s="396"/>
      <c r="H466" s="389" t="s">
        <v>4921</v>
      </c>
      <c r="I466" s="392"/>
      <c r="J466" s="392"/>
      <c r="K466" s="397"/>
      <c r="L466" s="393"/>
      <c r="M466" s="395"/>
      <c r="N466" s="397"/>
      <c r="O466" s="395"/>
      <c r="P466" s="398"/>
      <c r="Q466" s="396"/>
      <c r="R466" s="390">
        <v>21</v>
      </c>
      <c r="S466" s="398"/>
      <c r="T466" s="398"/>
      <c r="U466" s="398"/>
      <c r="V466" s="398"/>
      <c r="W466" s="398"/>
    </row>
    <row r="467" spans="1:23" ht="10.199999999999999" x14ac:dyDescent="0.2">
      <c r="A467" s="388">
        <v>520</v>
      </c>
      <c r="B467" s="389" t="s">
        <v>4922</v>
      </c>
      <c r="C467" s="389">
        <v>55647</v>
      </c>
      <c r="D467" s="389" t="s">
        <v>4923</v>
      </c>
      <c r="E467" s="390">
        <v>6</v>
      </c>
      <c r="F467" s="390">
        <v>7.1999999999999995E-2</v>
      </c>
      <c r="G467" s="396"/>
      <c r="H467" s="389" t="s">
        <v>4924</v>
      </c>
      <c r="I467" s="392"/>
      <c r="J467" s="392"/>
      <c r="K467" s="397"/>
      <c r="L467" s="393"/>
      <c r="M467" s="395"/>
      <c r="N467" s="397"/>
      <c r="O467" s="395"/>
      <c r="P467" s="398"/>
      <c r="Q467" s="396"/>
      <c r="R467" s="397"/>
      <c r="S467" s="398"/>
      <c r="T467" s="398"/>
      <c r="U467" s="398"/>
      <c r="V467" s="398"/>
      <c r="W467" s="398"/>
    </row>
    <row r="468" spans="1:23" ht="10.199999999999999" x14ac:dyDescent="0.2">
      <c r="A468" s="388">
        <v>521</v>
      </c>
      <c r="B468" s="389" t="s">
        <v>4925</v>
      </c>
      <c r="C468" s="389">
        <v>56475</v>
      </c>
      <c r="D468" s="389" t="s">
        <v>4926</v>
      </c>
      <c r="E468" s="390">
        <v>2</v>
      </c>
      <c r="F468" s="390">
        <v>5.2999999999999999E-2</v>
      </c>
      <c r="G468" s="391">
        <v>120</v>
      </c>
      <c r="H468" s="389" t="s">
        <v>4927</v>
      </c>
      <c r="I468" s="392"/>
      <c r="J468" s="392"/>
      <c r="K468" s="390">
        <v>3.18</v>
      </c>
      <c r="L468" s="393"/>
      <c r="M468" s="395"/>
      <c r="N468" s="397"/>
      <c r="O468" s="388">
        <v>4</v>
      </c>
      <c r="P468" s="398"/>
      <c r="Q468" s="396"/>
      <c r="R468" s="390">
        <v>172</v>
      </c>
      <c r="S468" s="398"/>
      <c r="T468" s="398"/>
      <c r="U468" s="398"/>
      <c r="V468" s="398"/>
      <c r="W468" s="398"/>
    </row>
    <row r="469" spans="1:23" ht="10.199999999999999" x14ac:dyDescent="0.2">
      <c r="A469" s="388">
        <v>522</v>
      </c>
      <c r="B469" s="389" t="s">
        <v>4928</v>
      </c>
      <c r="C469" s="389">
        <v>26730</v>
      </c>
      <c r="D469" s="389" t="s">
        <v>4868</v>
      </c>
      <c r="E469" s="390">
        <v>1</v>
      </c>
      <c r="F469" s="390">
        <v>0.56399999999999995</v>
      </c>
      <c r="G469" s="396"/>
      <c r="H469" s="389" t="s">
        <v>4929</v>
      </c>
      <c r="I469" s="392"/>
      <c r="J469" s="392"/>
      <c r="K469" s="397"/>
      <c r="L469" s="393"/>
      <c r="M469" s="395"/>
      <c r="N469" s="397"/>
      <c r="O469" s="395"/>
      <c r="P469" s="398"/>
      <c r="Q469" s="396"/>
      <c r="R469" s="397"/>
      <c r="S469" s="398"/>
      <c r="T469" s="398"/>
      <c r="U469" s="398"/>
      <c r="V469" s="398"/>
      <c r="W469" s="398"/>
    </row>
    <row r="470" spans="1:23" ht="10.199999999999999" x14ac:dyDescent="0.2">
      <c r="A470" s="388">
        <v>523</v>
      </c>
      <c r="B470" s="389" t="s">
        <v>4930</v>
      </c>
      <c r="C470" s="389">
        <v>64177</v>
      </c>
      <c r="D470" s="389" t="s">
        <v>4931</v>
      </c>
      <c r="E470" s="390">
        <v>3</v>
      </c>
      <c r="F470" s="390">
        <v>4.2000000000000003E-2</v>
      </c>
      <c r="G470" s="396"/>
      <c r="H470" s="389">
        <v>64177</v>
      </c>
      <c r="I470" s="392"/>
      <c r="J470" s="392"/>
      <c r="K470" s="397"/>
      <c r="L470" s="393"/>
      <c r="M470" s="395"/>
      <c r="N470" s="397"/>
      <c r="O470" s="395"/>
      <c r="P470" s="398"/>
      <c r="Q470" s="396"/>
      <c r="R470" s="397"/>
      <c r="S470" s="398"/>
      <c r="T470" s="398"/>
      <c r="U470" s="398"/>
      <c r="V470" s="398"/>
      <c r="W470" s="398"/>
    </row>
    <row r="471" spans="1:23" ht="10.199999999999999" x14ac:dyDescent="0.2">
      <c r="A471" s="388">
        <v>524</v>
      </c>
      <c r="B471" s="389" t="s">
        <v>4932</v>
      </c>
      <c r="C471" s="389">
        <v>64179</v>
      </c>
      <c r="D471" s="389" t="s">
        <v>4933</v>
      </c>
      <c r="E471" s="390">
        <v>2</v>
      </c>
      <c r="F471" s="390">
        <v>0.04</v>
      </c>
      <c r="G471" s="396"/>
      <c r="H471" s="389">
        <v>64179</v>
      </c>
      <c r="I471" s="392"/>
      <c r="J471" s="392"/>
      <c r="K471" s="397"/>
      <c r="L471" s="393"/>
      <c r="M471" s="395"/>
      <c r="N471" s="397"/>
      <c r="O471" s="395"/>
      <c r="P471" s="398"/>
      <c r="Q471" s="396"/>
      <c r="R471" s="397"/>
      <c r="S471" s="398"/>
      <c r="T471" s="398"/>
      <c r="U471" s="398"/>
      <c r="V471" s="398"/>
      <c r="W471" s="398"/>
    </row>
    <row r="472" spans="1:23" ht="10.199999999999999" x14ac:dyDescent="0.2">
      <c r="A472" s="388">
        <v>525</v>
      </c>
      <c r="B472" s="389" t="s">
        <v>4934</v>
      </c>
      <c r="C472" s="389">
        <v>64098</v>
      </c>
      <c r="D472" s="389" t="s">
        <v>4935</v>
      </c>
      <c r="E472" s="390">
        <v>6</v>
      </c>
      <c r="F472" s="390">
        <v>2.5000000000000001E-2</v>
      </c>
      <c r="G472" s="396"/>
      <c r="H472" s="389">
        <v>64098</v>
      </c>
      <c r="I472" s="392"/>
      <c r="J472" s="392"/>
      <c r="K472" s="397"/>
      <c r="L472" s="393"/>
      <c r="M472" s="395"/>
      <c r="N472" s="397"/>
      <c r="O472" s="395"/>
      <c r="P472" s="398"/>
      <c r="Q472" s="396"/>
      <c r="R472" s="397"/>
      <c r="S472" s="398"/>
      <c r="T472" s="398"/>
      <c r="U472" s="398"/>
      <c r="V472" s="398"/>
      <c r="W472" s="398"/>
    </row>
    <row r="473" spans="1:23" ht="10.199999999999999" x14ac:dyDescent="0.2">
      <c r="A473" s="388">
        <v>526</v>
      </c>
      <c r="B473" s="389" t="s">
        <v>4936</v>
      </c>
      <c r="C473" s="389">
        <v>64097</v>
      </c>
      <c r="D473" s="389" t="s">
        <v>4937</v>
      </c>
      <c r="E473" s="390">
        <v>6</v>
      </c>
      <c r="F473" s="390">
        <v>5.1999999999999998E-2</v>
      </c>
      <c r="G473" s="396"/>
      <c r="H473" s="389">
        <v>64097</v>
      </c>
      <c r="I473" s="392"/>
      <c r="J473" s="392"/>
      <c r="K473" s="397"/>
      <c r="L473" s="393"/>
      <c r="M473" s="395"/>
      <c r="N473" s="397"/>
      <c r="O473" s="395"/>
      <c r="P473" s="398"/>
      <c r="Q473" s="396"/>
      <c r="R473" s="397"/>
      <c r="S473" s="398"/>
      <c r="T473" s="398"/>
      <c r="U473" s="398"/>
      <c r="V473" s="398"/>
      <c r="W473" s="398"/>
    </row>
    <row r="474" spans="1:23" ht="10.199999999999999" x14ac:dyDescent="0.2">
      <c r="A474" s="388">
        <v>527</v>
      </c>
      <c r="B474" s="389" t="s">
        <v>4938</v>
      </c>
      <c r="C474" s="389">
        <v>64011</v>
      </c>
      <c r="D474" s="389" t="s">
        <v>4939</v>
      </c>
      <c r="E474" s="390">
        <v>4</v>
      </c>
      <c r="F474" s="390">
        <v>0.04</v>
      </c>
      <c r="G474" s="396"/>
      <c r="H474" s="389">
        <v>64011</v>
      </c>
      <c r="I474" s="392"/>
      <c r="J474" s="392"/>
      <c r="K474" s="397"/>
      <c r="L474" s="393"/>
      <c r="M474" s="395"/>
      <c r="N474" s="397"/>
      <c r="O474" s="395"/>
      <c r="P474" s="398"/>
      <c r="Q474" s="396"/>
      <c r="R474" s="397"/>
      <c r="S474" s="398"/>
      <c r="T474" s="398"/>
      <c r="U474" s="398"/>
      <c r="V474" s="398"/>
      <c r="W474" s="398"/>
    </row>
    <row r="475" spans="1:23" ht="10.199999999999999" x14ac:dyDescent="0.2">
      <c r="A475" s="388">
        <v>528</v>
      </c>
      <c r="B475" s="389" t="s">
        <v>4940</v>
      </c>
      <c r="C475" s="389">
        <v>64013</v>
      </c>
      <c r="D475" s="389" t="s">
        <v>4941</v>
      </c>
      <c r="E475" s="390">
        <v>3</v>
      </c>
      <c r="F475" s="390">
        <v>4.3999999999999997E-2</v>
      </c>
      <c r="G475" s="396"/>
      <c r="H475" s="389">
        <v>64013</v>
      </c>
      <c r="I475" s="392"/>
      <c r="J475" s="392"/>
      <c r="K475" s="397"/>
      <c r="L475" s="393"/>
      <c r="M475" s="395"/>
      <c r="N475" s="397"/>
      <c r="O475" s="395"/>
      <c r="P475" s="398"/>
      <c r="Q475" s="396"/>
      <c r="R475" s="397"/>
      <c r="S475" s="398"/>
      <c r="T475" s="398"/>
      <c r="U475" s="398"/>
      <c r="V475" s="398"/>
      <c r="W475" s="398"/>
    </row>
    <row r="476" spans="1:23" ht="10.199999999999999" x14ac:dyDescent="0.2">
      <c r="A476" s="388">
        <v>529</v>
      </c>
      <c r="B476" s="389" t="s">
        <v>4942</v>
      </c>
      <c r="C476" s="389">
        <v>64022</v>
      </c>
      <c r="D476" s="389" t="s">
        <v>4943</v>
      </c>
      <c r="E476" s="390">
        <v>3</v>
      </c>
      <c r="F476" s="390">
        <v>7.2999999999999995E-2</v>
      </c>
      <c r="G476" s="396"/>
      <c r="H476" s="389">
        <v>64022</v>
      </c>
      <c r="I476" s="392"/>
      <c r="J476" s="392"/>
      <c r="K476" s="397"/>
      <c r="L476" s="393"/>
      <c r="M476" s="395"/>
      <c r="N476" s="397"/>
      <c r="O476" s="395"/>
      <c r="P476" s="398"/>
      <c r="Q476" s="396"/>
      <c r="R476" s="397"/>
      <c r="S476" s="398"/>
      <c r="T476" s="398"/>
      <c r="U476" s="398"/>
      <c r="V476" s="398"/>
      <c r="W476" s="398"/>
    </row>
    <row r="477" spans="1:23" ht="10.199999999999999" x14ac:dyDescent="0.2">
      <c r="A477" s="388">
        <v>530</v>
      </c>
      <c r="B477" s="389" t="s">
        <v>4944</v>
      </c>
      <c r="C477" s="389">
        <v>64024</v>
      </c>
      <c r="D477" s="389" t="s">
        <v>4945</v>
      </c>
      <c r="E477" s="390">
        <v>2</v>
      </c>
      <c r="F477" s="390">
        <v>0.06</v>
      </c>
      <c r="G477" s="396"/>
      <c r="H477" s="389">
        <v>64024</v>
      </c>
      <c r="I477" s="392"/>
      <c r="J477" s="392"/>
      <c r="K477" s="397"/>
      <c r="L477" s="393"/>
      <c r="M477" s="395"/>
      <c r="N477" s="397"/>
      <c r="O477" s="395"/>
      <c r="P477" s="398"/>
      <c r="Q477" s="396"/>
      <c r="R477" s="397"/>
      <c r="S477" s="398"/>
      <c r="T477" s="398"/>
      <c r="U477" s="398"/>
      <c r="V477" s="398"/>
      <c r="W477" s="398"/>
    </row>
    <row r="478" spans="1:23" ht="10.199999999999999" x14ac:dyDescent="0.2">
      <c r="A478" s="388">
        <v>531</v>
      </c>
      <c r="B478" s="389" t="s">
        <v>4946</v>
      </c>
      <c r="C478" s="389">
        <v>64092</v>
      </c>
      <c r="D478" s="389" t="s">
        <v>4943</v>
      </c>
      <c r="E478" s="390">
        <v>3</v>
      </c>
      <c r="F478" s="390">
        <v>0.08</v>
      </c>
      <c r="G478" s="396"/>
      <c r="H478" s="389">
        <v>64092</v>
      </c>
      <c r="I478" s="392"/>
      <c r="J478" s="392"/>
      <c r="K478" s="397"/>
      <c r="L478" s="393"/>
      <c r="M478" s="395"/>
      <c r="N478" s="397"/>
      <c r="O478" s="395"/>
      <c r="P478" s="398"/>
      <c r="Q478" s="396"/>
      <c r="R478" s="397"/>
      <c r="S478" s="398"/>
      <c r="T478" s="398"/>
      <c r="U478" s="398"/>
      <c r="V478" s="398"/>
      <c r="W478" s="398"/>
    </row>
    <row r="479" spans="1:23" ht="10.199999999999999" x14ac:dyDescent="0.2">
      <c r="A479" s="388">
        <v>532</v>
      </c>
      <c r="B479" s="389" t="s">
        <v>4947</v>
      </c>
      <c r="C479" s="389">
        <v>64096</v>
      </c>
      <c r="D479" s="389" t="s">
        <v>4945</v>
      </c>
      <c r="E479" s="390">
        <v>2</v>
      </c>
      <c r="F479" s="390">
        <v>5.8000000000000003E-2</v>
      </c>
      <c r="G479" s="396"/>
      <c r="H479" s="389">
        <v>64096</v>
      </c>
      <c r="I479" s="392"/>
      <c r="J479" s="392"/>
      <c r="K479" s="397"/>
      <c r="L479" s="393"/>
      <c r="M479" s="395"/>
      <c r="N479" s="397"/>
      <c r="O479" s="395"/>
      <c r="P479" s="398"/>
      <c r="Q479" s="396"/>
      <c r="R479" s="397"/>
      <c r="S479" s="398"/>
      <c r="T479" s="398"/>
      <c r="U479" s="398"/>
      <c r="V479" s="398"/>
      <c r="W479" s="398"/>
    </row>
    <row r="480" spans="1:23" ht="10.199999999999999" x14ac:dyDescent="0.2">
      <c r="A480" s="388">
        <v>533</v>
      </c>
      <c r="B480" s="389" t="s">
        <v>4948</v>
      </c>
      <c r="C480" s="389">
        <v>64010</v>
      </c>
      <c r="D480" s="389" t="s">
        <v>4949</v>
      </c>
      <c r="E480" s="390">
        <v>2</v>
      </c>
      <c r="F480" s="390">
        <v>7.5999999999999998E-2</v>
      </c>
      <c r="G480" s="396"/>
      <c r="H480" s="389">
        <v>64010</v>
      </c>
      <c r="I480" s="392"/>
      <c r="J480" s="392"/>
      <c r="K480" s="397"/>
      <c r="L480" s="393"/>
      <c r="M480" s="395"/>
      <c r="N480" s="397"/>
      <c r="O480" s="395"/>
      <c r="P480" s="398"/>
      <c r="Q480" s="396"/>
      <c r="R480" s="397"/>
      <c r="S480" s="398"/>
      <c r="T480" s="398"/>
      <c r="U480" s="398"/>
      <c r="V480" s="398"/>
      <c r="W480" s="398"/>
    </row>
    <row r="481" spans="1:23" ht="10.199999999999999" x14ac:dyDescent="0.2">
      <c r="A481" s="388">
        <v>534</v>
      </c>
      <c r="B481" s="389" t="s">
        <v>4950</v>
      </c>
      <c r="C481" s="389">
        <v>44106</v>
      </c>
      <c r="D481" s="389" t="s">
        <v>4951</v>
      </c>
      <c r="E481" s="390">
        <v>1</v>
      </c>
      <c r="F481" s="390">
        <v>0.16900000000000001</v>
      </c>
      <c r="G481" s="396"/>
      <c r="H481" s="389">
        <v>44106</v>
      </c>
      <c r="I481" s="392"/>
      <c r="J481" s="392"/>
      <c r="K481" s="397"/>
      <c r="L481" s="393"/>
      <c r="M481" s="395"/>
      <c r="N481" s="397"/>
      <c r="O481" s="395"/>
      <c r="P481" s="398"/>
      <c r="Q481" s="396"/>
      <c r="R481" s="397"/>
      <c r="S481" s="398"/>
      <c r="T481" s="398"/>
      <c r="U481" s="398"/>
      <c r="V481" s="398"/>
      <c r="W481" s="398"/>
    </row>
    <row r="482" spans="1:23" ht="10.199999999999999" x14ac:dyDescent="0.2">
      <c r="A482" s="388">
        <v>535</v>
      </c>
      <c r="B482" s="389" t="s">
        <v>4952</v>
      </c>
      <c r="C482" s="389">
        <v>44107</v>
      </c>
      <c r="D482" s="389" t="s">
        <v>4953</v>
      </c>
      <c r="E482" s="390">
        <v>1</v>
      </c>
      <c r="F482" s="390">
        <v>0.24</v>
      </c>
      <c r="G482" s="396"/>
      <c r="H482" s="389">
        <v>44107</v>
      </c>
      <c r="I482" s="392"/>
      <c r="J482" s="392"/>
      <c r="K482" s="397"/>
      <c r="L482" s="393"/>
      <c r="M482" s="395"/>
      <c r="N482" s="397"/>
      <c r="O482" s="395"/>
      <c r="P482" s="398"/>
      <c r="Q482" s="396"/>
      <c r="R482" s="397"/>
      <c r="S482" s="398"/>
      <c r="T482" s="398"/>
      <c r="U482" s="398"/>
      <c r="V482" s="398"/>
      <c r="W482" s="398"/>
    </row>
    <row r="483" spans="1:23" ht="10.199999999999999" x14ac:dyDescent="0.2">
      <c r="A483" s="388">
        <v>536</v>
      </c>
      <c r="B483" s="389" t="s">
        <v>4954</v>
      </c>
      <c r="C483" s="389">
        <v>26676</v>
      </c>
      <c r="D483" s="389" t="s">
        <v>4955</v>
      </c>
      <c r="E483" s="390">
        <v>1</v>
      </c>
      <c r="F483" s="390">
        <v>0.182</v>
      </c>
      <c r="G483" s="391">
        <v>5</v>
      </c>
      <c r="H483" s="389" t="s">
        <v>2019</v>
      </c>
      <c r="I483" s="392"/>
      <c r="J483" s="392"/>
      <c r="K483" s="390">
        <v>0.91</v>
      </c>
      <c r="L483" s="393"/>
      <c r="M483" s="395"/>
      <c r="N483" s="390">
        <v>130</v>
      </c>
      <c r="O483" s="395"/>
      <c r="P483" s="394"/>
      <c r="Q483" s="391">
        <v>5</v>
      </c>
      <c r="R483" s="390">
        <v>5</v>
      </c>
      <c r="S483" s="394"/>
      <c r="T483" s="394"/>
      <c r="U483" s="394"/>
      <c r="V483" s="394"/>
      <c r="W483" s="394"/>
    </row>
    <row r="484" spans="1:23" ht="10.199999999999999" x14ac:dyDescent="0.2">
      <c r="A484" s="388">
        <v>537</v>
      </c>
      <c r="B484" s="389" t="s">
        <v>4956</v>
      </c>
      <c r="C484" s="389">
        <v>26680</v>
      </c>
      <c r="D484" s="389" t="s">
        <v>4957</v>
      </c>
      <c r="E484" s="390">
        <v>1</v>
      </c>
      <c r="F484" s="390">
        <v>0.22700000000000001</v>
      </c>
      <c r="G484" s="391">
        <v>5</v>
      </c>
      <c r="H484" s="389" t="s">
        <v>2021</v>
      </c>
      <c r="I484" s="392"/>
      <c r="J484" s="392"/>
      <c r="K484" s="390">
        <v>1.135</v>
      </c>
      <c r="L484" s="393"/>
      <c r="M484" s="395"/>
      <c r="N484" s="390">
        <v>354.4</v>
      </c>
      <c r="O484" s="395"/>
      <c r="P484" s="394"/>
      <c r="Q484" s="391">
        <v>5</v>
      </c>
      <c r="R484" s="390">
        <v>5</v>
      </c>
      <c r="S484" s="394"/>
      <c r="T484" s="394"/>
      <c r="U484" s="394"/>
      <c r="V484" s="394"/>
      <c r="W484" s="394"/>
    </row>
    <row r="485" spans="1:23" ht="10.199999999999999" x14ac:dyDescent="0.2">
      <c r="A485" s="399"/>
      <c r="B485" s="400"/>
      <c r="C485" s="400"/>
      <c r="D485" s="400"/>
      <c r="E485" s="400"/>
      <c r="F485" s="400"/>
      <c r="G485" s="401"/>
      <c r="H485" s="400"/>
      <c r="I485" s="402"/>
      <c r="J485" s="402"/>
      <c r="K485" s="403">
        <v>960.36699999999996</v>
      </c>
      <c r="L485" s="404"/>
      <c r="M485" s="399"/>
      <c r="N485" s="400"/>
      <c r="O485" s="399"/>
      <c r="P485" s="405"/>
      <c r="Q485" s="401"/>
      <c r="R485" s="400"/>
      <c r="S485" s="405"/>
      <c r="T485" s="405"/>
      <c r="U485" s="405"/>
      <c r="V485" s="405"/>
      <c r="W485" s="405"/>
    </row>
    <row r="486" spans="1:23" ht="10.199999999999999" x14ac:dyDescent="0.2">
      <c r="B486" s="406"/>
      <c r="C486" s="406"/>
      <c r="D486" s="406"/>
      <c r="E486" s="406"/>
      <c r="F486" s="406"/>
      <c r="G486" s="407"/>
      <c r="H486" s="406"/>
      <c r="I486" s="408"/>
      <c r="J486" s="408"/>
      <c r="K486" s="406"/>
      <c r="L486" s="409"/>
      <c r="N486" s="406"/>
      <c r="P486" s="410"/>
      <c r="Q486" s="407"/>
      <c r="R486" s="406"/>
      <c r="S486" s="410"/>
      <c r="T486" s="410"/>
      <c r="U486" s="410"/>
      <c r="V486" s="410"/>
      <c r="W486" s="410"/>
    </row>
    <row r="487" spans="1:23" ht="10.199999999999999" x14ac:dyDescent="0.2">
      <c r="B487" s="406"/>
      <c r="C487" s="406"/>
      <c r="D487" s="406"/>
      <c r="E487" s="406"/>
      <c r="F487" s="406"/>
      <c r="G487" s="407"/>
      <c r="H487" s="406"/>
      <c r="I487" s="408"/>
      <c r="J487" s="408"/>
      <c r="K487" s="406"/>
      <c r="L487" s="409"/>
      <c r="N487" s="406"/>
      <c r="P487" s="410"/>
      <c r="Q487" s="407"/>
      <c r="R487" s="406"/>
      <c r="S487" s="410"/>
      <c r="T487" s="410"/>
      <c r="U487" s="410"/>
      <c r="V487" s="410"/>
      <c r="W487" s="410"/>
    </row>
    <row r="488" spans="1:23" ht="10.199999999999999" x14ac:dyDescent="0.2">
      <c r="B488" s="406"/>
      <c r="C488" s="406"/>
      <c r="D488" s="406"/>
      <c r="E488" s="406"/>
      <c r="F488" s="406"/>
      <c r="G488" s="407"/>
      <c r="H488" s="406"/>
      <c r="I488" s="408"/>
      <c r="J488" s="408"/>
      <c r="K488" s="406"/>
      <c r="L488" s="409"/>
      <c r="N488" s="406"/>
      <c r="P488" s="410"/>
      <c r="Q488" s="407"/>
      <c r="R488" s="406"/>
      <c r="S488" s="410"/>
      <c r="T488" s="410"/>
      <c r="U488" s="410"/>
      <c r="V488" s="410"/>
      <c r="W488" s="410"/>
    </row>
    <row r="489" spans="1:23" ht="10.199999999999999" x14ac:dyDescent="0.2">
      <c r="B489" s="406"/>
      <c r="C489" s="406"/>
      <c r="D489" s="406"/>
      <c r="E489" s="406"/>
      <c r="F489" s="406"/>
      <c r="G489" s="407"/>
      <c r="H489" s="406"/>
      <c r="I489" s="408"/>
      <c r="J489" s="408"/>
      <c r="K489" s="406"/>
      <c r="L489" s="409"/>
      <c r="N489" s="406"/>
      <c r="P489" s="410"/>
      <c r="Q489" s="407"/>
      <c r="R489" s="406"/>
      <c r="S489" s="410"/>
      <c r="T489" s="410"/>
      <c r="U489" s="410"/>
      <c r="V489" s="410"/>
      <c r="W489" s="410"/>
    </row>
    <row r="490" spans="1:23" ht="10.199999999999999" x14ac:dyDescent="0.2">
      <c r="B490" s="406"/>
      <c r="C490" s="406"/>
      <c r="D490" s="406"/>
      <c r="E490" s="406"/>
      <c r="F490" s="406"/>
      <c r="G490" s="407"/>
      <c r="H490" s="406"/>
      <c r="I490" s="408"/>
      <c r="J490" s="408"/>
      <c r="K490" s="406"/>
      <c r="L490" s="409"/>
      <c r="N490" s="406"/>
      <c r="P490" s="410"/>
      <c r="Q490" s="407"/>
      <c r="R490" s="406"/>
      <c r="S490" s="410"/>
      <c r="T490" s="410"/>
      <c r="U490" s="410"/>
      <c r="V490" s="410"/>
      <c r="W490" s="410"/>
    </row>
    <row r="491" spans="1:23" ht="10.199999999999999" x14ac:dyDescent="0.2">
      <c r="B491" s="406"/>
      <c r="C491" s="406"/>
      <c r="D491" s="406"/>
      <c r="E491" s="406"/>
      <c r="F491" s="406"/>
      <c r="G491" s="407"/>
      <c r="H491" s="406"/>
      <c r="I491" s="408"/>
      <c r="J491" s="408"/>
      <c r="K491" s="406"/>
      <c r="L491" s="409"/>
      <c r="N491" s="406"/>
      <c r="P491" s="410"/>
      <c r="Q491" s="407"/>
      <c r="R491" s="406"/>
      <c r="S491" s="410"/>
      <c r="T491" s="410"/>
      <c r="U491" s="410"/>
      <c r="V491" s="410"/>
      <c r="W491" s="410"/>
    </row>
    <row r="492" spans="1:23" ht="10.199999999999999" x14ac:dyDescent="0.2">
      <c r="B492" s="406"/>
      <c r="C492" s="406"/>
      <c r="D492" s="406"/>
      <c r="E492" s="406"/>
      <c r="F492" s="406"/>
      <c r="G492" s="407"/>
      <c r="H492" s="406"/>
      <c r="I492" s="408"/>
      <c r="J492" s="408"/>
      <c r="K492" s="406"/>
      <c r="L492" s="409"/>
      <c r="N492" s="406"/>
      <c r="P492" s="410"/>
      <c r="Q492" s="407"/>
      <c r="R492" s="406"/>
      <c r="S492" s="410"/>
      <c r="T492" s="410"/>
      <c r="U492" s="410"/>
      <c r="V492" s="410"/>
      <c r="W492" s="410"/>
    </row>
    <row r="493" spans="1:23" ht="10.199999999999999" x14ac:dyDescent="0.2">
      <c r="B493" s="406"/>
      <c r="C493" s="406"/>
      <c r="D493" s="406"/>
      <c r="E493" s="406"/>
      <c r="F493" s="406"/>
      <c r="G493" s="407"/>
      <c r="H493" s="406"/>
      <c r="I493" s="408"/>
      <c r="J493" s="408"/>
      <c r="K493" s="406"/>
      <c r="L493" s="409"/>
      <c r="N493" s="406"/>
      <c r="P493" s="410"/>
      <c r="Q493" s="407"/>
      <c r="R493" s="406"/>
      <c r="S493" s="410"/>
      <c r="T493" s="410"/>
      <c r="U493" s="410"/>
      <c r="V493" s="410"/>
      <c r="W493" s="410"/>
    </row>
    <row r="494" spans="1:23" ht="10.199999999999999" x14ac:dyDescent="0.2">
      <c r="B494" s="406"/>
      <c r="C494" s="406"/>
      <c r="D494" s="406"/>
      <c r="E494" s="406"/>
      <c r="F494" s="406"/>
      <c r="G494" s="407"/>
      <c r="H494" s="406"/>
      <c r="I494" s="408"/>
      <c r="J494" s="408"/>
      <c r="K494" s="406"/>
      <c r="L494" s="409"/>
      <c r="N494" s="406"/>
      <c r="P494" s="410"/>
      <c r="Q494" s="407"/>
      <c r="R494" s="406"/>
      <c r="S494" s="410"/>
      <c r="T494" s="410"/>
      <c r="U494" s="410"/>
      <c r="V494" s="410"/>
      <c r="W494" s="410"/>
    </row>
    <row r="495" spans="1:23" ht="10.199999999999999" x14ac:dyDescent="0.2">
      <c r="B495" s="406"/>
      <c r="C495" s="406"/>
      <c r="D495" s="406"/>
      <c r="E495" s="406"/>
      <c r="F495" s="406"/>
      <c r="G495" s="407"/>
      <c r="H495" s="406"/>
      <c r="I495" s="408"/>
      <c r="J495" s="408"/>
      <c r="K495" s="406"/>
      <c r="L495" s="409"/>
      <c r="N495" s="406"/>
      <c r="P495" s="410"/>
      <c r="Q495" s="407"/>
      <c r="R495" s="406"/>
      <c r="S495" s="410"/>
      <c r="T495" s="410"/>
      <c r="U495" s="410"/>
      <c r="V495" s="410"/>
      <c r="W495" s="410"/>
    </row>
    <row r="496" spans="1:23" ht="10.199999999999999" x14ac:dyDescent="0.2">
      <c r="B496" s="406"/>
      <c r="C496" s="406"/>
      <c r="D496" s="406"/>
      <c r="E496" s="406"/>
      <c r="F496" s="406"/>
      <c r="G496" s="407"/>
      <c r="H496" s="406"/>
      <c r="I496" s="408"/>
      <c r="J496" s="408"/>
      <c r="K496" s="406"/>
      <c r="L496" s="409"/>
      <c r="N496" s="406"/>
      <c r="P496" s="410"/>
      <c r="Q496" s="407"/>
      <c r="R496" s="406"/>
      <c r="S496" s="410"/>
      <c r="T496" s="410"/>
      <c r="U496" s="410"/>
      <c r="V496" s="410"/>
      <c r="W496" s="410"/>
    </row>
    <row r="497" spans="2:23" ht="10.199999999999999" x14ac:dyDescent="0.2">
      <c r="B497" s="406"/>
      <c r="C497" s="406"/>
      <c r="D497" s="406"/>
      <c r="E497" s="406"/>
      <c r="F497" s="406"/>
      <c r="G497" s="407"/>
      <c r="H497" s="406"/>
      <c r="I497" s="408"/>
      <c r="J497" s="408"/>
      <c r="K497" s="406"/>
      <c r="L497" s="409"/>
      <c r="N497" s="406"/>
      <c r="P497" s="410"/>
      <c r="Q497" s="407"/>
      <c r="R497" s="406"/>
      <c r="S497" s="410"/>
      <c r="T497" s="410"/>
      <c r="U497" s="410"/>
      <c r="V497" s="410"/>
      <c r="W497" s="410"/>
    </row>
    <row r="498" spans="2:23" ht="10.199999999999999" x14ac:dyDescent="0.2">
      <c r="B498" s="406"/>
      <c r="C498" s="406"/>
      <c r="D498" s="406"/>
      <c r="E498" s="406"/>
      <c r="F498" s="406"/>
      <c r="G498" s="407"/>
      <c r="H498" s="406"/>
      <c r="I498" s="408"/>
      <c r="J498" s="408"/>
      <c r="K498" s="406"/>
      <c r="L498" s="409"/>
      <c r="N498" s="406"/>
      <c r="P498" s="410"/>
      <c r="Q498" s="407"/>
      <c r="R498" s="406"/>
      <c r="S498" s="410"/>
      <c r="T498" s="410"/>
      <c r="U498" s="410"/>
      <c r="V498" s="410"/>
      <c r="W498" s="410"/>
    </row>
    <row r="499" spans="2:23" ht="10.199999999999999" x14ac:dyDescent="0.2">
      <c r="B499" s="406"/>
      <c r="C499" s="406"/>
      <c r="D499" s="406"/>
      <c r="E499" s="406"/>
      <c r="F499" s="406"/>
      <c r="G499" s="407"/>
      <c r="H499" s="406"/>
      <c r="I499" s="408"/>
      <c r="J499" s="408"/>
      <c r="K499" s="406"/>
      <c r="L499" s="409"/>
      <c r="N499" s="406"/>
      <c r="P499" s="410"/>
      <c r="Q499" s="407"/>
      <c r="R499" s="406"/>
      <c r="S499" s="410"/>
      <c r="T499" s="410"/>
      <c r="U499" s="410"/>
      <c r="V499" s="410"/>
      <c r="W499" s="410"/>
    </row>
    <row r="500" spans="2:23" ht="10.199999999999999" x14ac:dyDescent="0.2">
      <c r="B500" s="406"/>
      <c r="C500" s="406"/>
      <c r="D500" s="406"/>
      <c r="E500" s="406"/>
      <c r="F500" s="406"/>
      <c r="G500" s="407"/>
      <c r="H500" s="406"/>
      <c r="I500" s="408"/>
      <c r="J500" s="408"/>
      <c r="K500" s="406"/>
      <c r="L500" s="409"/>
      <c r="N500" s="406"/>
      <c r="P500" s="410"/>
      <c r="Q500" s="407"/>
      <c r="R500" s="406"/>
      <c r="S500" s="410"/>
      <c r="T500" s="410"/>
      <c r="U500" s="410"/>
      <c r="V500" s="410"/>
      <c r="W500" s="410"/>
    </row>
    <row r="501" spans="2:23" ht="10.199999999999999" x14ac:dyDescent="0.2">
      <c r="B501" s="406"/>
      <c r="C501" s="406"/>
      <c r="D501" s="406"/>
      <c r="E501" s="406"/>
      <c r="F501" s="406"/>
      <c r="G501" s="407"/>
      <c r="H501" s="406"/>
      <c r="I501" s="408"/>
      <c r="J501" s="408"/>
      <c r="K501" s="406"/>
      <c r="L501" s="409"/>
      <c r="N501" s="406"/>
      <c r="P501" s="410"/>
      <c r="Q501" s="407"/>
      <c r="R501" s="406"/>
      <c r="S501" s="410"/>
      <c r="T501" s="410"/>
      <c r="U501" s="410"/>
      <c r="V501" s="410"/>
      <c r="W501" s="410"/>
    </row>
    <row r="502" spans="2:23" ht="10.199999999999999" x14ac:dyDescent="0.2">
      <c r="B502" s="406"/>
      <c r="C502" s="406"/>
      <c r="D502" s="406"/>
      <c r="E502" s="406"/>
      <c r="F502" s="406"/>
      <c r="G502" s="407"/>
      <c r="H502" s="406"/>
      <c r="I502" s="408"/>
      <c r="J502" s="408"/>
      <c r="K502" s="406"/>
      <c r="L502" s="409"/>
      <c r="N502" s="406"/>
      <c r="P502" s="410"/>
      <c r="Q502" s="407"/>
      <c r="R502" s="406"/>
      <c r="S502" s="410"/>
      <c r="T502" s="410"/>
      <c r="U502" s="410"/>
      <c r="V502" s="410"/>
      <c r="W502" s="410"/>
    </row>
    <row r="503" spans="2:23" ht="10.199999999999999" x14ac:dyDescent="0.2">
      <c r="B503" s="406"/>
      <c r="C503" s="406"/>
      <c r="D503" s="406"/>
      <c r="E503" s="406"/>
      <c r="F503" s="406"/>
      <c r="G503" s="407"/>
      <c r="H503" s="406"/>
      <c r="I503" s="408"/>
      <c r="J503" s="408"/>
      <c r="K503" s="406"/>
      <c r="L503" s="409"/>
      <c r="N503" s="406"/>
      <c r="P503" s="410"/>
      <c r="Q503" s="407"/>
      <c r="R503" s="406"/>
      <c r="S503" s="410"/>
      <c r="T503" s="410"/>
      <c r="U503" s="410"/>
      <c r="V503" s="410"/>
      <c r="W503" s="410"/>
    </row>
    <row r="504" spans="2:23" ht="10.199999999999999" x14ac:dyDescent="0.2">
      <c r="B504" s="406"/>
      <c r="C504" s="406"/>
      <c r="D504" s="406"/>
      <c r="E504" s="406"/>
      <c r="F504" s="406"/>
      <c r="G504" s="407"/>
      <c r="H504" s="406"/>
      <c r="I504" s="408"/>
      <c r="J504" s="408"/>
      <c r="K504" s="406"/>
      <c r="L504" s="409"/>
      <c r="N504" s="406"/>
      <c r="P504" s="410"/>
      <c r="Q504" s="407"/>
      <c r="R504" s="406"/>
      <c r="S504" s="410"/>
      <c r="T504" s="410"/>
      <c r="U504" s="410"/>
      <c r="V504" s="410"/>
      <c r="W504" s="410"/>
    </row>
    <row r="505" spans="2:23" ht="10.199999999999999" x14ac:dyDescent="0.2">
      <c r="B505" s="406"/>
      <c r="C505" s="406"/>
      <c r="D505" s="406"/>
      <c r="E505" s="406"/>
      <c r="F505" s="406"/>
      <c r="G505" s="407"/>
      <c r="H505" s="406"/>
      <c r="I505" s="408"/>
      <c r="J505" s="408"/>
      <c r="K505" s="406"/>
      <c r="L505" s="409"/>
      <c r="N505" s="406"/>
      <c r="P505" s="410"/>
      <c r="Q505" s="407"/>
      <c r="R505" s="406"/>
      <c r="S505" s="410"/>
      <c r="T505" s="410"/>
      <c r="U505" s="410"/>
      <c r="V505" s="410"/>
      <c r="W505" s="410"/>
    </row>
    <row r="506" spans="2:23" ht="10.199999999999999" x14ac:dyDescent="0.2">
      <c r="B506" s="406"/>
      <c r="C506" s="406"/>
      <c r="D506" s="406"/>
      <c r="E506" s="406"/>
      <c r="F506" s="406"/>
      <c r="G506" s="407"/>
      <c r="H506" s="406"/>
      <c r="I506" s="408"/>
      <c r="J506" s="408"/>
      <c r="K506" s="406"/>
      <c r="L506" s="409"/>
      <c r="N506" s="406"/>
      <c r="P506" s="410"/>
      <c r="Q506" s="407"/>
      <c r="R506" s="406"/>
      <c r="S506" s="410"/>
      <c r="T506" s="410"/>
      <c r="U506" s="410"/>
      <c r="V506" s="410"/>
      <c r="W506" s="410"/>
    </row>
    <row r="507" spans="2:23" ht="10.199999999999999" x14ac:dyDescent="0.2">
      <c r="B507" s="406"/>
      <c r="C507" s="406"/>
      <c r="D507" s="406"/>
      <c r="E507" s="406"/>
      <c r="F507" s="406"/>
      <c r="G507" s="407"/>
      <c r="H507" s="406"/>
      <c r="I507" s="408"/>
      <c r="J507" s="408"/>
      <c r="K507" s="406"/>
      <c r="L507" s="409"/>
      <c r="N507" s="406"/>
      <c r="P507" s="410"/>
      <c r="Q507" s="407"/>
      <c r="R507" s="406"/>
      <c r="S507" s="410"/>
      <c r="T507" s="410"/>
      <c r="U507" s="410"/>
      <c r="V507" s="410"/>
      <c r="W507" s="410"/>
    </row>
    <row r="508" spans="2:23" ht="10.199999999999999" x14ac:dyDescent="0.2">
      <c r="B508" s="406"/>
      <c r="C508" s="406"/>
      <c r="D508" s="406"/>
      <c r="E508" s="406"/>
      <c r="F508" s="406"/>
      <c r="G508" s="407"/>
      <c r="H508" s="406"/>
      <c r="I508" s="408"/>
      <c r="J508" s="408"/>
      <c r="K508" s="406"/>
      <c r="L508" s="409"/>
      <c r="N508" s="406"/>
      <c r="P508" s="410"/>
      <c r="Q508" s="407"/>
      <c r="R508" s="406"/>
      <c r="S508" s="410"/>
      <c r="T508" s="410"/>
      <c r="U508" s="410"/>
      <c r="V508" s="410"/>
      <c r="W508" s="410"/>
    </row>
    <row r="509" spans="2:23" ht="10.199999999999999" x14ac:dyDescent="0.2">
      <c r="B509" s="406"/>
      <c r="C509" s="406"/>
      <c r="D509" s="406"/>
      <c r="E509" s="406"/>
      <c r="F509" s="406"/>
      <c r="G509" s="407"/>
      <c r="H509" s="406"/>
      <c r="I509" s="408"/>
      <c r="J509" s="408"/>
      <c r="K509" s="406"/>
      <c r="L509" s="409"/>
      <c r="N509" s="406"/>
      <c r="P509" s="410"/>
      <c r="Q509" s="407"/>
      <c r="R509" s="406"/>
      <c r="S509" s="410"/>
      <c r="T509" s="410"/>
      <c r="U509" s="410"/>
      <c r="V509" s="410"/>
      <c r="W509" s="410"/>
    </row>
    <row r="510" spans="2:23" ht="10.199999999999999" x14ac:dyDescent="0.2">
      <c r="B510" s="406"/>
      <c r="C510" s="406"/>
      <c r="D510" s="406"/>
      <c r="E510" s="406"/>
      <c r="F510" s="406"/>
      <c r="G510" s="407"/>
      <c r="H510" s="406"/>
      <c r="I510" s="408"/>
      <c r="J510" s="408"/>
      <c r="K510" s="406"/>
      <c r="L510" s="409"/>
      <c r="N510" s="406"/>
      <c r="P510" s="410"/>
      <c r="Q510" s="407"/>
      <c r="R510" s="406"/>
      <c r="S510" s="410"/>
      <c r="T510" s="410"/>
      <c r="U510" s="410"/>
      <c r="V510" s="410"/>
      <c r="W510" s="410"/>
    </row>
    <row r="511" spans="2:23" ht="10.199999999999999" x14ac:dyDescent="0.2">
      <c r="B511" s="406"/>
      <c r="C511" s="406"/>
      <c r="D511" s="406"/>
      <c r="E511" s="406"/>
      <c r="F511" s="406"/>
      <c r="G511" s="407"/>
      <c r="H511" s="406"/>
      <c r="I511" s="408"/>
      <c r="J511" s="408"/>
      <c r="K511" s="406"/>
      <c r="L511" s="409"/>
      <c r="N511" s="406"/>
      <c r="P511" s="410"/>
      <c r="Q511" s="407"/>
      <c r="R511" s="406"/>
      <c r="S511" s="410"/>
      <c r="T511" s="410"/>
      <c r="U511" s="410"/>
      <c r="V511" s="410"/>
      <c r="W511" s="410"/>
    </row>
    <row r="512" spans="2:23" ht="10.199999999999999" x14ac:dyDescent="0.2">
      <c r="B512" s="406"/>
      <c r="C512" s="406"/>
      <c r="D512" s="406"/>
      <c r="E512" s="406"/>
      <c r="F512" s="406"/>
      <c r="G512" s="407"/>
      <c r="H512" s="406"/>
      <c r="I512" s="408"/>
      <c r="J512" s="408"/>
      <c r="K512" s="406"/>
      <c r="L512" s="409"/>
      <c r="N512" s="406"/>
      <c r="P512" s="410"/>
      <c r="Q512" s="407"/>
      <c r="R512" s="406"/>
      <c r="S512" s="410"/>
      <c r="T512" s="410"/>
      <c r="U512" s="410"/>
      <c r="V512" s="410"/>
      <c r="W512" s="410"/>
    </row>
    <row r="513" spans="2:23" ht="10.199999999999999" x14ac:dyDescent="0.2">
      <c r="B513" s="406"/>
      <c r="C513" s="406"/>
      <c r="D513" s="406"/>
      <c r="E513" s="406"/>
      <c r="F513" s="406"/>
      <c r="G513" s="407"/>
      <c r="H513" s="406"/>
      <c r="I513" s="408"/>
      <c r="J513" s="408"/>
      <c r="K513" s="406"/>
      <c r="L513" s="409"/>
      <c r="N513" s="406"/>
      <c r="P513" s="410"/>
      <c r="Q513" s="407"/>
      <c r="R513" s="406"/>
      <c r="S513" s="410"/>
      <c r="T513" s="410"/>
      <c r="U513" s="410"/>
      <c r="V513" s="410"/>
      <c r="W513" s="410"/>
    </row>
    <row r="514" spans="2:23" ht="10.199999999999999" x14ac:dyDescent="0.2">
      <c r="B514" s="406"/>
      <c r="C514" s="406"/>
      <c r="D514" s="406"/>
      <c r="E514" s="406"/>
      <c r="F514" s="406"/>
      <c r="G514" s="407"/>
      <c r="H514" s="406"/>
      <c r="I514" s="408"/>
      <c r="J514" s="408"/>
      <c r="K514" s="406"/>
      <c r="L514" s="409"/>
      <c r="N514" s="406"/>
      <c r="P514" s="410"/>
      <c r="Q514" s="407"/>
      <c r="R514" s="406"/>
      <c r="S514" s="410"/>
      <c r="T514" s="410"/>
      <c r="U514" s="410"/>
      <c r="V514" s="410"/>
      <c r="W514" s="410"/>
    </row>
    <row r="515" spans="2:23" ht="10.199999999999999" x14ac:dyDescent="0.2">
      <c r="B515" s="406"/>
      <c r="C515" s="406"/>
      <c r="D515" s="406"/>
      <c r="E515" s="406"/>
      <c r="F515" s="406"/>
      <c r="G515" s="407"/>
      <c r="H515" s="406"/>
      <c r="I515" s="408"/>
      <c r="J515" s="408"/>
      <c r="K515" s="406"/>
      <c r="L515" s="409"/>
      <c r="N515" s="406"/>
      <c r="P515" s="410"/>
      <c r="Q515" s="407"/>
      <c r="R515" s="406"/>
      <c r="S515" s="410"/>
      <c r="T515" s="410"/>
      <c r="U515" s="410"/>
      <c r="V515" s="410"/>
      <c r="W515" s="410"/>
    </row>
    <row r="516" spans="2:23" ht="10.199999999999999" x14ac:dyDescent="0.2">
      <c r="B516" s="406"/>
      <c r="C516" s="406"/>
      <c r="D516" s="406"/>
      <c r="E516" s="406"/>
      <c r="F516" s="406"/>
      <c r="G516" s="407"/>
      <c r="H516" s="406"/>
      <c r="I516" s="408"/>
      <c r="J516" s="408"/>
      <c r="K516" s="406"/>
      <c r="L516" s="409"/>
      <c r="N516" s="406"/>
      <c r="P516" s="410"/>
      <c r="Q516" s="407"/>
      <c r="R516" s="406"/>
      <c r="S516" s="410"/>
      <c r="T516" s="410"/>
      <c r="U516" s="410"/>
      <c r="V516" s="410"/>
      <c r="W516" s="410"/>
    </row>
    <row r="517" spans="2:23" ht="10.199999999999999" x14ac:dyDescent="0.2">
      <c r="B517" s="406"/>
      <c r="C517" s="406"/>
      <c r="D517" s="406"/>
      <c r="E517" s="406"/>
      <c r="F517" s="406"/>
      <c r="G517" s="407"/>
      <c r="H517" s="406"/>
      <c r="I517" s="408"/>
      <c r="J517" s="408"/>
      <c r="K517" s="406"/>
      <c r="L517" s="409"/>
      <c r="N517" s="406"/>
      <c r="P517" s="410"/>
      <c r="Q517" s="407"/>
      <c r="R517" s="406"/>
      <c r="S517" s="410"/>
      <c r="T517" s="410"/>
      <c r="U517" s="410"/>
      <c r="V517" s="410"/>
      <c r="W517" s="410"/>
    </row>
    <row r="518" spans="2:23" ht="10.199999999999999" x14ac:dyDescent="0.2">
      <c r="B518" s="406"/>
      <c r="C518" s="406"/>
      <c r="D518" s="406"/>
      <c r="E518" s="406"/>
      <c r="F518" s="406"/>
      <c r="G518" s="407"/>
      <c r="H518" s="406"/>
      <c r="I518" s="408"/>
      <c r="J518" s="408"/>
      <c r="K518" s="406"/>
      <c r="L518" s="409"/>
      <c r="N518" s="406"/>
      <c r="P518" s="410"/>
      <c r="Q518" s="407"/>
      <c r="R518" s="406"/>
      <c r="S518" s="410"/>
      <c r="T518" s="410"/>
      <c r="U518" s="410"/>
      <c r="V518" s="410"/>
      <c r="W518" s="410"/>
    </row>
    <row r="519" spans="2:23" ht="10.199999999999999" x14ac:dyDescent="0.2">
      <c r="B519" s="406"/>
      <c r="C519" s="406"/>
      <c r="D519" s="406"/>
      <c r="E519" s="406"/>
      <c r="F519" s="406"/>
      <c r="G519" s="407"/>
      <c r="H519" s="406"/>
      <c r="I519" s="408"/>
      <c r="J519" s="408"/>
      <c r="K519" s="406"/>
      <c r="L519" s="409"/>
      <c r="N519" s="406"/>
      <c r="P519" s="410"/>
      <c r="Q519" s="407"/>
      <c r="R519" s="406"/>
      <c r="S519" s="410"/>
      <c r="T519" s="410"/>
      <c r="U519" s="410"/>
      <c r="V519" s="410"/>
      <c r="W519" s="410"/>
    </row>
    <row r="520" spans="2:23" ht="10.199999999999999" x14ac:dyDescent="0.2">
      <c r="B520" s="406"/>
      <c r="C520" s="406"/>
      <c r="D520" s="406"/>
      <c r="E520" s="406"/>
      <c r="F520" s="406"/>
      <c r="G520" s="407"/>
      <c r="H520" s="406"/>
      <c r="I520" s="408"/>
      <c r="J520" s="408"/>
      <c r="K520" s="406"/>
      <c r="L520" s="409"/>
      <c r="N520" s="406"/>
      <c r="P520" s="410"/>
      <c r="Q520" s="407"/>
      <c r="R520" s="406"/>
      <c r="S520" s="410"/>
      <c r="T520" s="410"/>
      <c r="U520" s="410"/>
      <c r="V520" s="410"/>
      <c r="W520" s="410"/>
    </row>
    <row r="521" spans="2:23" ht="10.199999999999999" x14ac:dyDescent="0.2">
      <c r="B521" s="406"/>
      <c r="C521" s="406"/>
      <c r="D521" s="406"/>
      <c r="E521" s="406"/>
      <c r="F521" s="406"/>
      <c r="G521" s="407"/>
      <c r="H521" s="406"/>
      <c r="I521" s="408"/>
      <c r="J521" s="408"/>
      <c r="K521" s="406"/>
      <c r="L521" s="409"/>
      <c r="N521" s="406"/>
      <c r="P521" s="410"/>
      <c r="Q521" s="407"/>
      <c r="R521" s="406"/>
      <c r="S521" s="410"/>
      <c r="T521" s="410"/>
      <c r="U521" s="410"/>
      <c r="V521" s="410"/>
      <c r="W521" s="410"/>
    </row>
    <row r="522" spans="2:23" ht="10.199999999999999" x14ac:dyDescent="0.2">
      <c r="B522" s="406"/>
      <c r="C522" s="406"/>
      <c r="D522" s="406"/>
      <c r="E522" s="406"/>
      <c r="F522" s="406"/>
      <c r="G522" s="407"/>
      <c r="H522" s="406"/>
      <c r="I522" s="408"/>
      <c r="J522" s="408"/>
      <c r="K522" s="406"/>
      <c r="L522" s="409"/>
      <c r="N522" s="406"/>
      <c r="P522" s="410"/>
      <c r="Q522" s="407"/>
      <c r="R522" s="406"/>
      <c r="S522" s="410"/>
      <c r="T522" s="410"/>
      <c r="U522" s="410"/>
      <c r="V522" s="410"/>
      <c r="W522" s="410"/>
    </row>
    <row r="523" spans="2:23" ht="10.199999999999999" x14ac:dyDescent="0.2">
      <c r="B523" s="406"/>
      <c r="C523" s="406"/>
      <c r="D523" s="406"/>
      <c r="E523" s="406"/>
      <c r="F523" s="406"/>
      <c r="G523" s="407"/>
      <c r="H523" s="406"/>
      <c r="I523" s="408"/>
      <c r="J523" s="408"/>
      <c r="K523" s="406"/>
      <c r="L523" s="409"/>
      <c r="N523" s="406"/>
      <c r="P523" s="410"/>
      <c r="Q523" s="407"/>
      <c r="R523" s="406"/>
      <c r="S523" s="410"/>
      <c r="T523" s="410"/>
      <c r="U523" s="410"/>
      <c r="V523" s="410"/>
      <c r="W523" s="410"/>
    </row>
    <row r="524" spans="2:23" ht="10.199999999999999" x14ac:dyDescent="0.2">
      <c r="B524" s="406"/>
      <c r="C524" s="406"/>
      <c r="D524" s="406"/>
      <c r="E524" s="406"/>
      <c r="F524" s="406"/>
      <c r="G524" s="407"/>
      <c r="H524" s="406"/>
      <c r="I524" s="408"/>
      <c r="J524" s="408"/>
      <c r="K524" s="406"/>
      <c r="L524" s="409"/>
      <c r="N524" s="406"/>
      <c r="P524" s="410"/>
      <c r="Q524" s="407"/>
      <c r="R524" s="406"/>
      <c r="S524" s="410"/>
      <c r="T524" s="410"/>
      <c r="U524" s="410"/>
      <c r="V524" s="410"/>
      <c r="W524" s="410"/>
    </row>
    <row r="525" spans="2:23" ht="10.199999999999999" x14ac:dyDescent="0.2">
      <c r="B525" s="406"/>
      <c r="C525" s="406"/>
      <c r="D525" s="406"/>
      <c r="E525" s="406"/>
      <c r="F525" s="406"/>
      <c r="G525" s="407"/>
      <c r="H525" s="406"/>
      <c r="I525" s="408"/>
      <c r="J525" s="408"/>
      <c r="K525" s="406"/>
      <c r="L525" s="409"/>
      <c r="N525" s="406"/>
      <c r="P525" s="410"/>
      <c r="Q525" s="407"/>
      <c r="R525" s="406"/>
      <c r="S525" s="410"/>
      <c r="T525" s="410"/>
      <c r="U525" s="410"/>
      <c r="V525" s="410"/>
      <c r="W525" s="410"/>
    </row>
    <row r="526" spans="2:23" ht="10.199999999999999" x14ac:dyDescent="0.2">
      <c r="B526" s="406"/>
      <c r="C526" s="406"/>
      <c r="D526" s="406"/>
      <c r="E526" s="406"/>
      <c r="F526" s="406"/>
      <c r="G526" s="407"/>
      <c r="H526" s="406"/>
      <c r="I526" s="408"/>
      <c r="J526" s="408"/>
      <c r="K526" s="406"/>
      <c r="L526" s="409"/>
      <c r="N526" s="406"/>
      <c r="P526" s="410"/>
      <c r="Q526" s="407"/>
      <c r="R526" s="406"/>
      <c r="S526" s="410"/>
      <c r="T526" s="410"/>
      <c r="U526" s="410"/>
      <c r="V526" s="410"/>
      <c r="W526" s="410"/>
    </row>
    <row r="527" spans="2:23" ht="10.199999999999999" x14ac:dyDescent="0.2">
      <c r="B527" s="406"/>
      <c r="C527" s="406"/>
      <c r="D527" s="406"/>
      <c r="E527" s="406"/>
      <c r="F527" s="406"/>
      <c r="G527" s="407"/>
      <c r="H527" s="406"/>
      <c r="I527" s="408"/>
      <c r="J527" s="408"/>
      <c r="K527" s="406"/>
      <c r="L527" s="409"/>
      <c r="N527" s="406"/>
      <c r="P527" s="410"/>
      <c r="Q527" s="407"/>
      <c r="R527" s="406"/>
      <c r="S527" s="410"/>
      <c r="T527" s="410"/>
      <c r="U527" s="410"/>
      <c r="V527" s="410"/>
      <c r="W527" s="410"/>
    </row>
    <row r="528" spans="2:23" ht="10.199999999999999" x14ac:dyDescent="0.2">
      <c r="B528" s="406"/>
      <c r="C528" s="406"/>
      <c r="D528" s="406"/>
      <c r="E528" s="406"/>
      <c r="F528" s="406"/>
      <c r="G528" s="407"/>
      <c r="H528" s="406"/>
      <c r="I528" s="408"/>
      <c r="J528" s="408"/>
      <c r="K528" s="406"/>
      <c r="L528" s="409"/>
      <c r="N528" s="406"/>
      <c r="P528" s="410"/>
      <c r="Q528" s="407"/>
      <c r="R528" s="406"/>
      <c r="S528" s="410"/>
      <c r="T528" s="410"/>
      <c r="U528" s="410"/>
      <c r="V528" s="410"/>
      <c r="W528" s="410"/>
    </row>
    <row r="529" spans="2:23" ht="10.199999999999999" x14ac:dyDescent="0.2">
      <c r="B529" s="406"/>
      <c r="C529" s="406"/>
      <c r="D529" s="406"/>
      <c r="E529" s="406"/>
      <c r="F529" s="406"/>
      <c r="G529" s="407"/>
      <c r="H529" s="406"/>
      <c r="I529" s="408"/>
      <c r="J529" s="408"/>
      <c r="K529" s="406"/>
      <c r="L529" s="409"/>
      <c r="N529" s="406"/>
      <c r="P529" s="410"/>
      <c r="Q529" s="407"/>
      <c r="R529" s="406"/>
      <c r="S529" s="410"/>
      <c r="T529" s="410"/>
      <c r="U529" s="410"/>
      <c r="V529" s="410"/>
      <c r="W529" s="410"/>
    </row>
    <row r="530" spans="2:23" ht="10.199999999999999" x14ac:dyDescent="0.2">
      <c r="B530" s="406"/>
      <c r="C530" s="406"/>
      <c r="D530" s="406"/>
      <c r="E530" s="406"/>
      <c r="F530" s="406"/>
      <c r="G530" s="407"/>
      <c r="H530" s="406"/>
      <c r="I530" s="408"/>
      <c r="J530" s="408"/>
      <c r="K530" s="406"/>
      <c r="L530" s="409"/>
      <c r="N530" s="406"/>
      <c r="P530" s="410"/>
      <c r="Q530" s="407"/>
      <c r="R530" s="406"/>
      <c r="S530" s="410"/>
      <c r="T530" s="410"/>
      <c r="U530" s="410"/>
      <c r="V530" s="410"/>
      <c r="W530" s="410"/>
    </row>
    <row r="531" spans="2:23" ht="10.199999999999999" x14ac:dyDescent="0.2">
      <c r="B531" s="406"/>
      <c r="C531" s="406"/>
      <c r="D531" s="406"/>
      <c r="E531" s="406"/>
      <c r="F531" s="406"/>
      <c r="G531" s="407"/>
      <c r="H531" s="406"/>
      <c r="I531" s="408"/>
      <c r="J531" s="408"/>
      <c r="K531" s="406"/>
      <c r="L531" s="409"/>
      <c r="N531" s="406"/>
      <c r="P531" s="410"/>
      <c r="Q531" s="407"/>
      <c r="R531" s="406"/>
      <c r="S531" s="410"/>
      <c r="T531" s="410"/>
      <c r="U531" s="410"/>
      <c r="V531" s="410"/>
      <c r="W531" s="410"/>
    </row>
    <row r="532" spans="2:23" ht="10.199999999999999" x14ac:dyDescent="0.2">
      <c r="B532" s="406"/>
      <c r="C532" s="406"/>
      <c r="D532" s="406"/>
      <c r="E532" s="406"/>
      <c r="F532" s="406"/>
      <c r="G532" s="407"/>
      <c r="H532" s="406"/>
      <c r="I532" s="408"/>
      <c r="J532" s="408"/>
      <c r="K532" s="406"/>
      <c r="L532" s="409"/>
      <c r="N532" s="406"/>
      <c r="P532" s="410"/>
      <c r="Q532" s="407"/>
      <c r="R532" s="406"/>
      <c r="S532" s="410"/>
      <c r="T532" s="410"/>
      <c r="U532" s="410"/>
      <c r="V532" s="410"/>
      <c r="W532" s="410"/>
    </row>
    <row r="533" spans="2:23" ht="10.199999999999999" x14ac:dyDescent="0.2">
      <c r="B533" s="406"/>
      <c r="C533" s="406"/>
      <c r="D533" s="406"/>
      <c r="E533" s="406"/>
      <c r="F533" s="406"/>
      <c r="G533" s="407"/>
      <c r="H533" s="406"/>
      <c r="I533" s="408"/>
      <c r="J533" s="408"/>
      <c r="K533" s="406"/>
      <c r="L533" s="409"/>
      <c r="N533" s="406"/>
      <c r="P533" s="410"/>
      <c r="Q533" s="407"/>
      <c r="R533" s="406"/>
      <c r="S533" s="410"/>
      <c r="T533" s="410"/>
      <c r="U533" s="410"/>
      <c r="V533" s="410"/>
      <c r="W533" s="410"/>
    </row>
    <row r="534" spans="2:23" ht="10.199999999999999" x14ac:dyDescent="0.2">
      <c r="B534" s="406"/>
      <c r="C534" s="406"/>
      <c r="D534" s="406"/>
      <c r="E534" s="406"/>
      <c r="F534" s="406"/>
      <c r="G534" s="407"/>
      <c r="H534" s="406"/>
      <c r="I534" s="408"/>
      <c r="J534" s="408"/>
      <c r="K534" s="406"/>
      <c r="L534" s="409"/>
      <c r="N534" s="406"/>
      <c r="P534" s="410"/>
      <c r="Q534" s="407"/>
      <c r="R534" s="406"/>
      <c r="S534" s="410"/>
      <c r="T534" s="410"/>
      <c r="U534" s="410"/>
      <c r="V534" s="410"/>
      <c r="W534" s="410"/>
    </row>
    <row r="535" spans="2:23" ht="10.199999999999999" x14ac:dyDescent="0.2">
      <c r="B535" s="406"/>
      <c r="C535" s="406"/>
      <c r="D535" s="406"/>
      <c r="E535" s="406"/>
      <c r="F535" s="406"/>
      <c r="G535" s="407"/>
      <c r="H535" s="406"/>
      <c r="I535" s="408"/>
      <c r="J535" s="408"/>
      <c r="K535" s="406"/>
      <c r="L535" s="409"/>
      <c r="N535" s="406"/>
      <c r="P535" s="410"/>
      <c r="Q535" s="407"/>
      <c r="R535" s="406"/>
      <c r="S535" s="410"/>
      <c r="T535" s="410"/>
      <c r="U535" s="410"/>
      <c r="V535" s="410"/>
      <c r="W535" s="410"/>
    </row>
    <row r="536" spans="2:23" ht="10.199999999999999" x14ac:dyDescent="0.2">
      <c r="B536" s="406"/>
      <c r="C536" s="406"/>
      <c r="D536" s="406"/>
      <c r="E536" s="406"/>
      <c r="F536" s="406"/>
      <c r="G536" s="407"/>
      <c r="H536" s="406"/>
      <c r="I536" s="408"/>
      <c r="J536" s="408"/>
      <c r="K536" s="406"/>
      <c r="L536" s="409"/>
      <c r="N536" s="406"/>
      <c r="P536" s="410"/>
      <c r="Q536" s="407"/>
      <c r="R536" s="406"/>
      <c r="S536" s="410"/>
      <c r="T536" s="410"/>
      <c r="U536" s="410"/>
      <c r="V536" s="410"/>
      <c r="W536" s="410"/>
    </row>
    <row r="537" spans="2:23" ht="10.199999999999999" x14ac:dyDescent="0.2">
      <c r="B537" s="406"/>
      <c r="C537" s="406"/>
      <c r="D537" s="406"/>
      <c r="E537" s="406"/>
      <c r="F537" s="406"/>
      <c r="G537" s="407"/>
      <c r="H537" s="406"/>
      <c r="I537" s="408"/>
      <c r="J537" s="408"/>
      <c r="K537" s="406"/>
      <c r="L537" s="409"/>
      <c r="N537" s="406"/>
      <c r="P537" s="410"/>
      <c r="Q537" s="407"/>
      <c r="R537" s="406"/>
      <c r="S537" s="410"/>
      <c r="T537" s="410"/>
      <c r="U537" s="410"/>
      <c r="V537" s="410"/>
      <c r="W537" s="410"/>
    </row>
    <row r="538" spans="2:23" ht="10.199999999999999" x14ac:dyDescent="0.2">
      <c r="B538" s="406"/>
      <c r="C538" s="406"/>
      <c r="D538" s="406"/>
      <c r="E538" s="406"/>
      <c r="F538" s="406"/>
      <c r="G538" s="407"/>
      <c r="H538" s="406"/>
      <c r="I538" s="408"/>
      <c r="J538" s="408"/>
      <c r="K538" s="406"/>
      <c r="L538" s="409"/>
      <c r="N538" s="406"/>
      <c r="P538" s="410"/>
      <c r="Q538" s="407"/>
      <c r="R538" s="406"/>
      <c r="S538" s="410"/>
      <c r="T538" s="410"/>
      <c r="U538" s="410"/>
      <c r="V538" s="410"/>
      <c r="W538" s="410"/>
    </row>
    <row r="539" spans="2:23" ht="10.199999999999999" x14ac:dyDescent="0.2">
      <c r="B539" s="406"/>
      <c r="C539" s="406"/>
      <c r="D539" s="406"/>
      <c r="E539" s="406"/>
      <c r="F539" s="406"/>
      <c r="G539" s="407"/>
      <c r="H539" s="406"/>
      <c r="I539" s="408"/>
      <c r="J539" s="408"/>
      <c r="K539" s="406"/>
      <c r="L539" s="409"/>
      <c r="N539" s="406"/>
      <c r="P539" s="410"/>
      <c r="Q539" s="407"/>
      <c r="R539" s="406"/>
      <c r="S539" s="410"/>
      <c r="T539" s="410"/>
      <c r="U539" s="410"/>
      <c r="V539" s="410"/>
      <c r="W539" s="410"/>
    </row>
    <row r="540" spans="2:23" ht="10.199999999999999" x14ac:dyDescent="0.2">
      <c r="B540" s="406"/>
      <c r="C540" s="406"/>
      <c r="D540" s="406"/>
      <c r="E540" s="406"/>
      <c r="F540" s="406"/>
      <c r="G540" s="407"/>
      <c r="H540" s="406"/>
      <c r="I540" s="408"/>
      <c r="J540" s="408"/>
      <c r="K540" s="406"/>
      <c r="L540" s="409"/>
      <c r="N540" s="406"/>
      <c r="P540" s="410"/>
      <c r="Q540" s="407"/>
      <c r="R540" s="406"/>
      <c r="S540" s="410"/>
      <c r="T540" s="410"/>
      <c r="U540" s="410"/>
      <c r="V540" s="410"/>
      <c r="W540" s="410"/>
    </row>
    <row r="541" spans="2:23" ht="10.199999999999999" x14ac:dyDescent="0.2">
      <c r="B541" s="406"/>
      <c r="C541" s="406"/>
      <c r="D541" s="406"/>
      <c r="E541" s="406"/>
      <c r="F541" s="406"/>
      <c r="G541" s="407"/>
      <c r="H541" s="406"/>
      <c r="I541" s="408"/>
      <c r="J541" s="408"/>
      <c r="K541" s="406"/>
      <c r="L541" s="409"/>
      <c r="N541" s="406"/>
      <c r="P541" s="410"/>
      <c r="Q541" s="407"/>
      <c r="R541" s="406"/>
      <c r="S541" s="410"/>
      <c r="T541" s="410"/>
      <c r="U541" s="410"/>
      <c r="V541" s="410"/>
      <c r="W541" s="410"/>
    </row>
    <row r="542" spans="2:23" ht="10.199999999999999" x14ac:dyDescent="0.2">
      <c r="B542" s="406"/>
      <c r="C542" s="406"/>
      <c r="D542" s="406"/>
      <c r="E542" s="406"/>
      <c r="F542" s="406"/>
      <c r="G542" s="407"/>
      <c r="H542" s="406"/>
      <c r="I542" s="408"/>
      <c r="J542" s="408"/>
      <c r="K542" s="406"/>
      <c r="L542" s="409"/>
      <c r="N542" s="406"/>
      <c r="P542" s="410"/>
      <c r="Q542" s="407"/>
      <c r="R542" s="406"/>
      <c r="S542" s="410"/>
      <c r="T542" s="410"/>
      <c r="U542" s="410"/>
      <c r="V542" s="410"/>
      <c r="W542" s="410"/>
    </row>
    <row r="543" spans="2:23" ht="10.199999999999999" x14ac:dyDescent="0.2">
      <c r="B543" s="406"/>
      <c r="C543" s="406"/>
      <c r="D543" s="406"/>
      <c r="E543" s="406"/>
      <c r="F543" s="406"/>
      <c r="G543" s="407"/>
      <c r="H543" s="406"/>
      <c r="I543" s="408"/>
      <c r="J543" s="408"/>
      <c r="K543" s="406"/>
      <c r="L543" s="409"/>
      <c r="N543" s="406"/>
      <c r="P543" s="410"/>
      <c r="Q543" s="407"/>
      <c r="R543" s="406"/>
      <c r="S543" s="410"/>
      <c r="T543" s="410"/>
      <c r="U543" s="410"/>
      <c r="V543" s="410"/>
      <c r="W543" s="410"/>
    </row>
    <row r="544" spans="2:23" ht="10.199999999999999" x14ac:dyDescent="0.2">
      <c r="B544" s="406"/>
      <c r="C544" s="406"/>
      <c r="D544" s="406"/>
      <c r="E544" s="406"/>
      <c r="F544" s="406"/>
      <c r="G544" s="407"/>
      <c r="H544" s="406"/>
      <c r="I544" s="408"/>
      <c r="J544" s="408"/>
      <c r="K544" s="406"/>
      <c r="L544" s="409"/>
      <c r="N544" s="406"/>
      <c r="P544" s="410"/>
      <c r="Q544" s="407"/>
      <c r="R544" s="406"/>
      <c r="S544" s="410"/>
      <c r="T544" s="410"/>
      <c r="U544" s="410"/>
      <c r="V544" s="410"/>
      <c r="W544" s="410"/>
    </row>
    <row r="545" spans="2:23" ht="10.199999999999999" x14ac:dyDescent="0.2">
      <c r="B545" s="406"/>
      <c r="C545" s="406"/>
      <c r="D545" s="406"/>
      <c r="E545" s="406"/>
      <c r="F545" s="406"/>
      <c r="G545" s="407"/>
      <c r="H545" s="406"/>
      <c r="I545" s="408"/>
      <c r="J545" s="408"/>
      <c r="K545" s="406"/>
      <c r="L545" s="409"/>
      <c r="N545" s="406"/>
      <c r="P545" s="410"/>
      <c r="Q545" s="407"/>
      <c r="R545" s="406"/>
      <c r="S545" s="410"/>
      <c r="T545" s="410"/>
      <c r="U545" s="410"/>
      <c r="V545" s="410"/>
      <c r="W545" s="410"/>
    </row>
    <row r="546" spans="2:23" ht="10.199999999999999" x14ac:dyDescent="0.2">
      <c r="B546" s="406"/>
      <c r="C546" s="406"/>
      <c r="D546" s="406"/>
      <c r="E546" s="406"/>
      <c r="F546" s="406"/>
      <c r="G546" s="407"/>
      <c r="H546" s="406"/>
      <c r="I546" s="408"/>
      <c r="J546" s="408"/>
      <c r="K546" s="406"/>
      <c r="L546" s="409"/>
      <c r="N546" s="406"/>
      <c r="P546" s="410"/>
      <c r="Q546" s="407"/>
      <c r="R546" s="406"/>
      <c r="S546" s="410"/>
      <c r="T546" s="410"/>
      <c r="U546" s="410"/>
      <c r="V546" s="410"/>
      <c r="W546" s="410"/>
    </row>
    <row r="547" spans="2:23" ht="10.199999999999999" x14ac:dyDescent="0.2">
      <c r="B547" s="406"/>
      <c r="C547" s="406"/>
      <c r="D547" s="406"/>
      <c r="E547" s="406"/>
      <c r="F547" s="406"/>
      <c r="G547" s="407"/>
      <c r="H547" s="406"/>
      <c r="I547" s="408"/>
      <c r="J547" s="408"/>
      <c r="K547" s="406"/>
      <c r="L547" s="409"/>
      <c r="N547" s="406"/>
      <c r="P547" s="410"/>
      <c r="Q547" s="407"/>
      <c r="R547" s="406"/>
      <c r="S547" s="410"/>
      <c r="T547" s="410"/>
      <c r="U547" s="410"/>
      <c r="V547" s="410"/>
      <c r="W547" s="410"/>
    </row>
    <row r="548" spans="2:23" ht="10.199999999999999" x14ac:dyDescent="0.2">
      <c r="B548" s="406"/>
      <c r="C548" s="406"/>
      <c r="D548" s="406"/>
      <c r="E548" s="406"/>
      <c r="F548" s="406"/>
      <c r="G548" s="407"/>
      <c r="H548" s="406"/>
      <c r="I548" s="408"/>
      <c r="J548" s="408"/>
      <c r="K548" s="406"/>
      <c r="L548" s="409"/>
      <c r="N548" s="406"/>
      <c r="P548" s="410"/>
      <c r="Q548" s="407"/>
      <c r="R548" s="406"/>
      <c r="S548" s="410"/>
      <c r="T548" s="410"/>
      <c r="U548" s="410"/>
      <c r="V548" s="410"/>
      <c r="W548" s="410"/>
    </row>
    <row r="549" spans="2:23" ht="10.199999999999999" x14ac:dyDescent="0.2">
      <c r="B549" s="406"/>
      <c r="C549" s="406"/>
      <c r="D549" s="406"/>
      <c r="E549" s="406"/>
      <c r="F549" s="406"/>
      <c r="G549" s="407"/>
      <c r="H549" s="406"/>
      <c r="I549" s="408"/>
      <c r="J549" s="408"/>
      <c r="K549" s="406"/>
      <c r="L549" s="409"/>
      <c r="N549" s="406"/>
      <c r="P549" s="410"/>
      <c r="Q549" s="407"/>
      <c r="R549" s="406"/>
      <c r="S549" s="410"/>
      <c r="T549" s="410"/>
      <c r="U549" s="410"/>
      <c r="V549" s="410"/>
      <c r="W549" s="410"/>
    </row>
    <row r="550" spans="2:23" ht="10.199999999999999" x14ac:dyDescent="0.2">
      <c r="B550" s="406"/>
      <c r="C550" s="406"/>
      <c r="D550" s="406"/>
      <c r="E550" s="406"/>
      <c r="F550" s="406"/>
      <c r="G550" s="407"/>
      <c r="H550" s="406"/>
      <c r="I550" s="408"/>
      <c r="J550" s="408"/>
      <c r="K550" s="406"/>
      <c r="L550" s="409"/>
      <c r="N550" s="406"/>
      <c r="P550" s="410"/>
      <c r="Q550" s="407"/>
      <c r="R550" s="406"/>
      <c r="S550" s="410"/>
      <c r="T550" s="410"/>
      <c r="U550" s="410"/>
      <c r="V550" s="410"/>
      <c r="W550" s="410"/>
    </row>
    <row r="551" spans="2:23" ht="10.199999999999999" x14ac:dyDescent="0.2">
      <c r="B551" s="406"/>
      <c r="C551" s="406"/>
      <c r="D551" s="406"/>
      <c r="E551" s="406"/>
      <c r="F551" s="406"/>
      <c r="G551" s="407"/>
      <c r="H551" s="406"/>
      <c r="I551" s="408"/>
      <c r="J551" s="408"/>
      <c r="K551" s="406"/>
      <c r="L551" s="409"/>
      <c r="N551" s="406"/>
      <c r="P551" s="410"/>
      <c r="Q551" s="407"/>
      <c r="R551" s="406"/>
      <c r="S551" s="410"/>
      <c r="T551" s="410"/>
      <c r="U551" s="410"/>
      <c r="V551" s="410"/>
      <c r="W551" s="410"/>
    </row>
    <row r="552" spans="2:23" ht="10.199999999999999" x14ac:dyDescent="0.2">
      <c r="B552" s="406"/>
      <c r="C552" s="406"/>
      <c r="D552" s="406"/>
      <c r="E552" s="406"/>
      <c r="F552" s="406"/>
      <c r="G552" s="407"/>
      <c r="H552" s="406"/>
      <c r="I552" s="408"/>
      <c r="J552" s="408"/>
      <c r="K552" s="406"/>
      <c r="L552" s="409"/>
      <c r="N552" s="406"/>
      <c r="P552" s="410"/>
      <c r="Q552" s="407"/>
      <c r="R552" s="406"/>
      <c r="S552" s="410"/>
      <c r="T552" s="410"/>
      <c r="U552" s="410"/>
      <c r="V552" s="410"/>
      <c r="W552" s="410"/>
    </row>
    <row r="553" spans="2:23" ht="10.199999999999999" x14ac:dyDescent="0.2">
      <c r="B553" s="406"/>
      <c r="C553" s="406"/>
      <c r="D553" s="406"/>
      <c r="E553" s="406"/>
      <c r="F553" s="406"/>
      <c r="G553" s="407"/>
      <c r="H553" s="406"/>
      <c r="I553" s="408"/>
      <c r="J553" s="408"/>
      <c r="K553" s="406"/>
      <c r="L553" s="409"/>
      <c r="N553" s="406"/>
      <c r="P553" s="410"/>
      <c r="Q553" s="407"/>
      <c r="R553" s="406"/>
      <c r="S553" s="410"/>
      <c r="T553" s="410"/>
      <c r="U553" s="410"/>
      <c r="V553" s="410"/>
      <c r="W553" s="410"/>
    </row>
    <row r="554" spans="2:23" ht="10.199999999999999" x14ac:dyDescent="0.2">
      <c r="B554" s="406"/>
      <c r="C554" s="406"/>
      <c r="D554" s="406"/>
      <c r="E554" s="406"/>
      <c r="F554" s="406"/>
      <c r="G554" s="407"/>
      <c r="H554" s="406"/>
      <c r="I554" s="408"/>
      <c r="J554" s="408"/>
      <c r="K554" s="406"/>
      <c r="L554" s="409"/>
      <c r="N554" s="406"/>
      <c r="P554" s="410"/>
      <c r="Q554" s="407"/>
      <c r="R554" s="406"/>
      <c r="S554" s="410"/>
      <c r="T554" s="410"/>
      <c r="U554" s="410"/>
      <c r="V554" s="410"/>
      <c r="W554" s="410"/>
    </row>
    <row r="555" spans="2:23" ht="10.199999999999999" x14ac:dyDescent="0.2">
      <c r="B555" s="406"/>
      <c r="C555" s="406"/>
      <c r="D555" s="406"/>
      <c r="E555" s="406"/>
      <c r="F555" s="406"/>
      <c r="G555" s="407"/>
      <c r="H555" s="406"/>
      <c r="I555" s="408"/>
      <c r="J555" s="408"/>
      <c r="K555" s="406"/>
      <c r="L555" s="409"/>
      <c r="N555" s="406"/>
      <c r="P555" s="410"/>
      <c r="Q555" s="407"/>
      <c r="R555" s="406"/>
      <c r="S555" s="410"/>
      <c r="T555" s="410"/>
      <c r="U555" s="410"/>
      <c r="V555" s="410"/>
      <c r="W555" s="410"/>
    </row>
    <row r="556" spans="2:23" ht="10.199999999999999" x14ac:dyDescent="0.2">
      <c r="B556" s="406"/>
      <c r="C556" s="406"/>
      <c r="D556" s="406"/>
      <c r="E556" s="406"/>
      <c r="F556" s="406"/>
      <c r="G556" s="407"/>
      <c r="H556" s="406"/>
      <c r="I556" s="408"/>
      <c r="J556" s="408"/>
      <c r="K556" s="406"/>
      <c r="L556" s="409"/>
      <c r="N556" s="406"/>
      <c r="P556" s="410"/>
      <c r="Q556" s="407"/>
      <c r="R556" s="406"/>
      <c r="S556" s="410"/>
      <c r="T556" s="410"/>
      <c r="U556" s="410"/>
      <c r="V556" s="410"/>
      <c r="W556" s="410"/>
    </row>
    <row r="557" spans="2:23" ht="10.199999999999999" x14ac:dyDescent="0.2">
      <c r="B557" s="406"/>
      <c r="C557" s="406"/>
      <c r="D557" s="406"/>
      <c r="E557" s="406"/>
      <c r="F557" s="406"/>
      <c r="G557" s="407"/>
      <c r="H557" s="406"/>
      <c r="I557" s="408"/>
      <c r="J557" s="408"/>
      <c r="K557" s="406"/>
      <c r="L557" s="409"/>
      <c r="N557" s="406"/>
      <c r="P557" s="410"/>
      <c r="Q557" s="407"/>
      <c r="R557" s="406"/>
      <c r="S557" s="410"/>
      <c r="T557" s="410"/>
      <c r="U557" s="410"/>
      <c r="V557" s="410"/>
      <c r="W557" s="410"/>
    </row>
    <row r="558" spans="2:23" ht="10.199999999999999" x14ac:dyDescent="0.2">
      <c r="B558" s="406"/>
      <c r="C558" s="406"/>
      <c r="D558" s="406"/>
      <c r="E558" s="406"/>
      <c r="F558" s="406"/>
      <c r="G558" s="407"/>
      <c r="H558" s="406"/>
      <c r="I558" s="408"/>
      <c r="J558" s="408"/>
      <c r="K558" s="406"/>
      <c r="L558" s="409"/>
      <c r="N558" s="406"/>
      <c r="P558" s="410"/>
      <c r="Q558" s="407"/>
      <c r="R558" s="406"/>
      <c r="S558" s="410"/>
      <c r="T558" s="410"/>
      <c r="U558" s="410"/>
      <c r="V558" s="410"/>
      <c r="W558" s="410"/>
    </row>
    <row r="559" spans="2:23" ht="10.199999999999999" x14ac:dyDescent="0.2">
      <c r="B559" s="406"/>
      <c r="C559" s="406"/>
      <c r="D559" s="406"/>
      <c r="E559" s="406"/>
      <c r="F559" s="406"/>
      <c r="G559" s="407"/>
      <c r="H559" s="406"/>
      <c r="I559" s="408"/>
      <c r="J559" s="408"/>
      <c r="K559" s="406"/>
      <c r="L559" s="409"/>
      <c r="N559" s="406"/>
      <c r="P559" s="410"/>
      <c r="Q559" s="407"/>
      <c r="R559" s="406"/>
      <c r="S559" s="410"/>
      <c r="T559" s="410"/>
      <c r="U559" s="410"/>
      <c r="V559" s="410"/>
      <c r="W559" s="410"/>
    </row>
    <row r="560" spans="2:23" ht="10.199999999999999" x14ac:dyDescent="0.2">
      <c r="B560" s="406"/>
      <c r="C560" s="406"/>
      <c r="D560" s="406"/>
      <c r="E560" s="406"/>
      <c r="F560" s="406"/>
      <c r="G560" s="407"/>
      <c r="H560" s="406"/>
      <c r="I560" s="408"/>
      <c r="J560" s="408"/>
      <c r="K560" s="406"/>
      <c r="L560" s="409"/>
      <c r="N560" s="406"/>
      <c r="P560" s="410"/>
      <c r="Q560" s="407"/>
      <c r="R560" s="406"/>
      <c r="S560" s="410"/>
      <c r="T560" s="410"/>
      <c r="U560" s="410"/>
      <c r="V560" s="410"/>
      <c r="W560" s="410"/>
    </row>
    <row r="561" spans="2:23" ht="10.199999999999999" x14ac:dyDescent="0.2">
      <c r="B561" s="406"/>
      <c r="C561" s="406"/>
      <c r="D561" s="406"/>
      <c r="E561" s="406"/>
      <c r="F561" s="406"/>
      <c r="G561" s="407"/>
      <c r="H561" s="406"/>
      <c r="I561" s="408"/>
      <c r="J561" s="408"/>
      <c r="K561" s="406"/>
      <c r="L561" s="409"/>
      <c r="N561" s="406"/>
      <c r="P561" s="410"/>
      <c r="Q561" s="407"/>
      <c r="R561" s="406"/>
      <c r="S561" s="410"/>
      <c r="T561" s="410"/>
      <c r="U561" s="410"/>
      <c r="V561" s="410"/>
      <c r="W561" s="410"/>
    </row>
    <row r="562" spans="2:23" ht="10.199999999999999" x14ac:dyDescent="0.2">
      <c r="B562" s="406"/>
      <c r="C562" s="406"/>
      <c r="D562" s="406"/>
      <c r="E562" s="406"/>
      <c r="F562" s="406"/>
      <c r="G562" s="407"/>
      <c r="H562" s="406"/>
      <c r="I562" s="408"/>
      <c r="J562" s="408"/>
      <c r="K562" s="406"/>
      <c r="L562" s="409"/>
      <c r="N562" s="406"/>
      <c r="P562" s="410"/>
      <c r="Q562" s="407"/>
      <c r="R562" s="406"/>
      <c r="S562" s="410"/>
      <c r="T562" s="410"/>
      <c r="U562" s="410"/>
      <c r="V562" s="410"/>
      <c r="W562" s="410"/>
    </row>
    <row r="563" spans="2:23" ht="10.199999999999999" x14ac:dyDescent="0.2">
      <c r="B563" s="406"/>
      <c r="C563" s="406"/>
      <c r="D563" s="406"/>
      <c r="E563" s="406"/>
      <c r="F563" s="406"/>
      <c r="G563" s="407"/>
      <c r="H563" s="406"/>
      <c r="I563" s="408"/>
      <c r="J563" s="408"/>
      <c r="K563" s="406"/>
      <c r="L563" s="409"/>
      <c r="N563" s="406"/>
      <c r="P563" s="410"/>
      <c r="Q563" s="407"/>
      <c r="R563" s="406"/>
      <c r="S563" s="410"/>
      <c r="T563" s="410"/>
      <c r="U563" s="410"/>
      <c r="V563" s="410"/>
      <c r="W563" s="410"/>
    </row>
    <row r="564" spans="2:23" ht="10.199999999999999" x14ac:dyDescent="0.2">
      <c r="B564" s="406"/>
      <c r="C564" s="406"/>
      <c r="D564" s="406"/>
      <c r="E564" s="406"/>
      <c r="F564" s="406"/>
      <c r="G564" s="407"/>
      <c r="H564" s="406"/>
      <c r="I564" s="408"/>
      <c r="J564" s="408"/>
      <c r="K564" s="406"/>
      <c r="L564" s="409"/>
      <c r="N564" s="406"/>
      <c r="P564" s="410"/>
      <c r="Q564" s="407"/>
      <c r="R564" s="406"/>
      <c r="S564" s="410"/>
      <c r="T564" s="410"/>
      <c r="U564" s="410"/>
      <c r="V564" s="410"/>
      <c r="W564" s="410"/>
    </row>
    <row r="565" spans="2:23" ht="10.199999999999999" x14ac:dyDescent="0.2">
      <c r="B565" s="406"/>
      <c r="C565" s="406"/>
      <c r="D565" s="406"/>
      <c r="E565" s="406"/>
      <c r="F565" s="406"/>
      <c r="G565" s="407"/>
      <c r="H565" s="406"/>
      <c r="I565" s="408"/>
      <c r="J565" s="408"/>
      <c r="K565" s="406"/>
      <c r="L565" s="409"/>
      <c r="N565" s="406"/>
      <c r="P565" s="410"/>
      <c r="Q565" s="407"/>
      <c r="R565" s="406"/>
      <c r="S565" s="410"/>
      <c r="T565" s="410"/>
      <c r="U565" s="410"/>
      <c r="V565" s="410"/>
      <c r="W565" s="410"/>
    </row>
    <row r="566" spans="2:23" ht="10.199999999999999" x14ac:dyDescent="0.2">
      <c r="B566" s="406"/>
      <c r="C566" s="406"/>
      <c r="D566" s="406"/>
      <c r="E566" s="406"/>
      <c r="F566" s="406"/>
      <c r="G566" s="407"/>
      <c r="H566" s="406"/>
      <c r="I566" s="408"/>
      <c r="J566" s="408"/>
      <c r="K566" s="406"/>
      <c r="L566" s="409"/>
      <c r="N566" s="406"/>
      <c r="P566" s="410"/>
      <c r="Q566" s="407"/>
      <c r="R566" s="406"/>
      <c r="S566" s="410"/>
      <c r="T566" s="410"/>
      <c r="U566" s="410"/>
      <c r="V566" s="410"/>
      <c r="W566" s="410"/>
    </row>
    <row r="567" spans="2:23" ht="10.199999999999999" x14ac:dyDescent="0.2">
      <c r="B567" s="406"/>
      <c r="C567" s="406"/>
      <c r="D567" s="406"/>
      <c r="E567" s="406"/>
      <c r="F567" s="406"/>
      <c r="G567" s="407"/>
      <c r="H567" s="406"/>
      <c r="I567" s="408"/>
      <c r="J567" s="408"/>
      <c r="K567" s="406"/>
      <c r="L567" s="409"/>
      <c r="N567" s="406"/>
      <c r="P567" s="410"/>
      <c r="Q567" s="407"/>
      <c r="R567" s="406"/>
      <c r="S567" s="410"/>
      <c r="T567" s="410"/>
      <c r="U567" s="410"/>
      <c r="V567" s="410"/>
      <c r="W567" s="410"/>
    </row>
    <row r="568" spans="2:23" ht="10.199999999999999" x14ac:dyDescent="0.2">
      <c r="B568" s="406"/>
      <c r="C568" s="406"/>
      <c r="D568" s="406"/>
      <c r="E568" s="406"/>
      <c r="F568" s="406"/>
      <c r="G568" s="407"/>
      <c r="H568" s="406"/>
      <c r="I568" s="408"/>
      <c r="J568" s="408"/>
      <c r="K568" s="406"/>
      <c r="L568" s="409"/>
      <c r="N568" s="406"/>
      <c r="P568" s="410"/>
      <c r="Q568" s="407"/>
      <c r="R568" s="406"/>
      <c r="S568" s="410"/>
      <c r="T568" s="410"/>
      <c r="U568" s="410"/>
      <c r="V568" s="410"/>
      <c r="W568" s="410"/>
    </row>
    <row r="569" spans="2:23" ht="10.199999999999999" x14ac:dyDescent="0.2">
      <c r="B569" s="406"/>
      <c r="C569" s="406"/>
      <c r="D569" s="406"/>
      <c r="E569" s="406"/>
      <c r="F569" s="406"/>
      <c r="G569" s="407"/>
      <c r="H569" s="406"/>
      <c r="I569" s="408"/>
      <c r="J569" s="408"/>
      <c r="K569" s="406"/>
      <c r="L569" s="409"/>
      <c r="N569" s="406"/>
      <c r="P569" s="410"/>
      <c r="Q569" s="407"/>
      <c r="R569" s="406"/>
      <c r="S569" s="410"/>
      <c r="T569" s="410"/>
      <c r="U569" s="410"/>
      <c r="V569" s="410"/>
      <c r="W569" s="410"/>
    </row>
    <row r="570" spans="2:23" ht="10.199999999999999" x14ac:dyDescent="0.2">
      <c r="B570" s="406"/>
      <c r="C570" s="406"/>
      <c r="D570" s="406"/>
      <c r="E570" s="406"/>
      <c r="F570" s="406"/>
      <c r="G570" s="407"/>
      <c r="H570" s="406"/>
      <c r="I570" s="408"/>
      <c r="J570" s="408"/>
      <c r="K570" s="406"/>
      <c r="L570" s="409"/>
      <c r="N570" s="406"/>
      <c r="P570" s="410"/>
      <c r="Q570" s="407"/>
      <c r="R570" s="406"/>
      <c r="S570" s="410"/>
      <c r="T570" s="410"/>
      <c r="U570" s="410"/>
      <c r="V570" s="410"/>
      <c r="W570" s="410"/>
    </row>
    <row r="571" spans="2:23" ht="10.199999999999999" x14ac:dyDescent="0.2">
      <c r="B571" s="406"/>
      <c r="C571" s="406"/>
      <c r="D571" s="406"/>
      <c r="E571" s="406"/>
      <c r="F571" s="406"/>
      <c r="G571" s="407"/>
      <c r="H571" s="406"/>
      <c r="I571" s="408"/>
      <c r="J571" s="408"/>
      <c r="K571" s="406"/>
      <c r="L571" s="409"/>
      <c r="N571" s="406"/>
      <c r="P571" s="410"/>
      <c r="Q571" s="407"/>
      <c r="R571" s="406"/>
      <c r="S571" s="410"/>
      <c r="T571" s="410"/>
      <c r="U571" s="410"/>
      <c r="V571" s="410"/>
      <c r="W571" s="410"/>
    </row>
    <row r="572" spans="2:23" ht="10.199999999999999" x14ac:dyDescent="0.2">
      <c r="B572" s="406"/>
      <c r="C572" s="406"/>
      <c r="D572" s="406"/>
      <c r="E572" s="406"/>
      <c r="F572" s="406"/>
      <c r="G572" s="407"/>
      <c r="H572" s="406"/>
      <c r="I572" s="408"/>
      <c r="J572" s="408"/>
      <c r="K572" s="406"/>
      <c r="L572" s="409"/>
      <c r="N572" s="406"/>
      <c r="P572" s="410"/>
      <c r="Q572" s="407"/>
      <c r="R572" s="406"/>
      <c r="S572" s="410"/>
      <c r="T572" s="410"/>
      <c r="U572" s="410"/>
      <c r="V572" s="410"/>
      <c r="W572" s="410"/>
    </row>
    <row r="573" spans="2:23" ht="10.199999999999999" x14ac:dyDescent="0.2">
      <c r="B573" s="406"/>
      <c r="C573" s="406"/>
      <c r="D573" s="406"/>
      <c r="E573" s="406"/>
      <c r="F573" s="406"/>
      <c r="G573" s="407"/>
      <c r="H573" s="406"/>
      <c r="I573" s="408"/>
      <c r="J573" s="408"/>
      <c r="K573" s="406"/>
      <c r="L573" s="409"/>
      <c r="N573" s="406"/>
      <c r="P573" s="410"/>
      <c r="Q573" s="407"/>
      <c r="R573" s="406"/>
      <c r="S573" s="410"/>
      <c r="T573" s="410"/>
      <c r="U573" s="410"/>
      <c r="V573" s="410"/>
      <c r="W573" s="410"/>
    </row>
    <row r="574" spans="2:23" ht="10.199999999999999" x14ac:dyDescent="0.2">
      <c r="B574" s="406"/>
      <c r="C574" s="406"/>
      <c r="D574" s="406"/>
      <c r="E574" s="406"/>
      <c r="F574" s="406"/>
      <c r="G574" s="407"/>
      <c r="H574" s="406"/>
      <c r="I574" s="408"/>
      <c r="J574" s="408"/>
      <c r="K574" s="406"/>
      <c r="L574" s="409"/>
      <c r="N574" s="406"/>
      <c r="P574" s="410"/>
      <c r="Q574" s="407"/>
      <c r="R574" s="406"/>
      <c r="S574" s="410"/>
      <c r="T574" s="410"/>
      <c r="U574" s="410"/>
      <c r="V574" s="410"/>
      <c r="W574" s="410"/>
    </row>
    <row r="575" spans="2:23" ht="10.199999999999999" x14ac:dyDescent="0.2">
      <c r="B575" s="406"/>
      <c r="C575" s="406"/>
      <c r="D575" s="406"/>
      <c r="E575" s="406"/>
      <c r="F575" s="406"/>
      <c r="G575" s="407"/>
      <c r="H575" s="406"/>
      <c r="I575" s="408"/>
      <c r="J575" s="408"/>
      <c r="K575" s="406"/>
      <c r="L575" s="409"/>
      <c r="N575" s="406"/>
      <c r="P575" s="410"/>
      <c r="Q575" s="407"/>
      <c r="R575" s="406"/>
      <c r="S575" s="410"/>
      <c r="T575" s="410"/>
      <c r="U575" s="410"/>
      <c r="V575" s="410"/>
      <c r="W575" s="410"/>
    </row>
    <row r="576" spans="2:23" ht="10.199999999999999" x14ac:dyDescent="0.2">
      <c r="B576" s="406"/>
      <c r="C576" s="406"/>
      <c r="D576" s="406"/>
      <c r="E576" s="406"/>
      <c r="F576" s="406"/>
      <c r="G576" s="407"/>
      <c r="H576" s="406"/>
      <c r="I576" s="408"/>
      <c r="J576" s="408"/>
      <c r="K576" s="406"/>
      <c r="L576" s="409"/>
      <c r="N576" s="406"/>
      <c r="P576" s="410"/>
      <c r="Q576" s="407"/>
      <c r="R576" s="406"/>
      <c r="S576" s="410"/>
      <c r="T576" s="410"/>
      <c r="U576" s="410"/>
      <c r="V576" s="410"/>
      <c r="W576" s="410"/>
    </row>
    <row r="577" spans="2:23" ht="10.199999999999999" x14ac:dyDescent="0.2">
      <c r="B577" s="406"/>
      <c r="C577" s="406"/>
      <c r="D577" s="406"/>
      <c r="E577" s="406"/>
      <c r="F577" s="406"/>
      <c r="G577" s="407"/>
      <c r="H577" s="406"/>
      <c r="I577" s="408"/>
      <c r="J577" s="408"/>
      <c r="K577" s="406"/>
      <c r="L577" s="409"/>
      <c r="N577" s="406"/>
      <c r="P577" s="410"/>
      <c r="Q577" s="407"/>
      <c r="R577" s="406"/>
      <c r="S577" s="410"/>
      <c r="T577" s="410"/>
      <c r="U577" s="410"/>
      <c r="V577" s="410"/>
      <c r="W577" s="410"/>
    </row>
    <row r="578" spans="2:23" ht="10.199999999999999" x14ac:dyDescent="0.2">
      <c r="B578" s="406"/>
      <c r="C578" s="406"/>
      <c r="D578" s="406"/>
      <c r="E578" s="406"/>
      <c r="F578" s="406"/>
      <c r="G578" s="407"/>
      <c r="H578" s="406"/>
      <c r="I578" s="408"/>
      <c r="J578" s="408"/>
      <c r="K578" s="406"/>
      <c r="L578" s="409"/>
      <c r="N578" s="406"/>
      <c r="P578" s="410"/>
      <c r="Q578" s="407"/>
      <c r="R578" s="406"/>
      <c r="S578" s="410"/>
      <c r="T578" s="410"/>
      <c r="U578" s="410"/>
      <c r="V578" s="410"/>
      <c r="W578" s="410"/>
    </row>
    <row r="579" spans="2:23" ht="10.199999999999999" x14ac:dyDescent="0.2">
      <c r="B579" s="406"/>
      <c r="C579" s="406"/>
      <c r="D579" s="406"/>
      <c r="E579" s="406"/>
      <c r="F579" s="406"/>
      <c r="G579" s="407"/>
      <c r="H579" s="406"/>
      <c r="I579" s="408"/>
      <c r="J579" s="408"/>
      <c r="K579" s="406"/>
      <c r="L579" s="409"/>
      <c r="N579" s="406"/>
      <c r="P579" s="410"/>
      <c r="Q579" s="407"/>
      <c r="R579" s="406"/>
      <c r="S579" s="410"/>
      <c r="T579" s="410"/>
      <c r="U579" s="410"/>
      <c r="V579" s="410"/>
      <c r="W579" s="410"/>
    </row>
    <row r="580" spans="2:23" ht="10.199999999999999" x14ac:dyDescent="0.2">
      <c r="B580" s="406"/>
      <c r="C580" s="406"/>
      <c r="D580" s="406"/>
      <c r="E580" s="406"/>
      <c r="F580" s="406"/>
      <c r="G580" s="407"/>
      <c r="H580" s="406"/>
      <c r="I580" s="408"/>
      <c r="J580" s="408"/>
      <c r="K580" s="406"/>
      <c r="L580" s="409"/>
      <c r="N580" s="406"/>
      <c r="P580" s="410"/>
      <c r="Q580" s="407"/>
      <c r="R580" s="406"/>
      <c r="S580" s="410"/>
      <c r="T580" s="410"/>
      <c r="U580" s="410"/>
      <c r="V580" s="410"/>
      <c r="W580" s="410"/>
    </row>
    <row r="581" spans="2:23" ht="10.199999999999999" x14ac:dyDescent="0.2">
      <c r="B581" s="406"/>
      <c r="C581" s="406"/>
      <c r="D581" s="406"/>
      <c r="E581" s="406"/>
      <c r="F581" s="406"/>
      <c r="G581" s="407"/>
      <c r="H581" s="406"/>
      <c r="I581" s="408"/>
      <c r="J581" s="408"/>
      <c r="K581" s="406"/>
      <c r="L581" s="409"/>
      <c r="N581" s="406"/>
      <c r="P581" s="410"/>
      <c r="Q581" s="407"/>
      <c r="R581" s="406"/>
      <c r="S581" s="410"/>
      <c r="T581" s="410"/>
      <c r="U581" s="410"/>
      <c r="V581" s="410"/>
      <c r="W581" s="410"/>
    </row>
    <row r="582" spans="2:23" ht="10.199999999999999" x14ac:dyDescent="0.2">
      <c r="B582" s="406"/>
      <c r="C582" s="406"/>
      <c r="D582" s="406"/>
      <c r="E582" s="406"/>
      <c r="F582" s="406"/>
      <c r="G582" s="407"/>
      <c r="H582" s="406"/>
      <c r="I582" s="408"/>
      <c r="J582" s="408"/>
      <c r="K582" s="406"/>
      <c r="L582" s="409"/>
      <c r="N582" s="406"/>
      <c r="P582" s="410"/>
      <c r="Q582" s="407"/>
      <c r="R582" s="406"/>
      <c r="S582" s="410"/>
      <c r="T582" s="410"/>
      <c r="U582" s="410"/>
      <c r="V582" s="410"/>
      <c r="W582" s="410"/>
    </row>
    <row r="583" spans="2:23" ht="10.199999999999999" x14ac:dyDescent="0.2">
      <c r="B583" s="406"/>
      <c r="C583" s="406"/>
      <c r="D583" s="406"/>
      <c r="E583" s="406"/>
      <c r="F583" s="406"/>
      <c r="G583" s="407"/>
      <c r="H583" s="406"/>
      <c r="I583" s="408"/>
      <c r="J583" s="408"/>
      <c r="K583" s="406"/>
      <c r="L583" s="409"/>
      <c r="N583" s="406"/>
      <c r="P583" s="410"/>
      <c r="Q583" s="407"/>
      <c r="R583" s="406"/>
      <c r="S583" s="410"/>
      <c r="T583" s="410"/>
      <c r="U583" s="410"/>
      <c r="V583" s="410"/>
      <c r="W583" s="410"/>
    </row>
    <row r="584" spans="2:23" ht="10.199999999999999" x14ac:dyDescent="0.2">
      <c r="B584" s="406"/>
      <c r="C584" s="406"/>
      <c r="D584" s="406"/>
      <c r="E584" s="406"/>
      <c r="F584" s="406"/>
      <c r="G584" s="407"/>
      <c r="H584" s="406"/>
      <c r="I584" s="408"/>
      <c r="J584" s="408"/>
      <c r="K584" s="406"/>
      <c r="L584" s="409"/>
      <c r="N584" s="406"/>
      <c r="P584" s="410"/>
      <c r="Q584" s="407"/>
      <c r="R584" s="406"/>
      <c r="S584" s="410"/>
      <c r="T584" s="410"/>
      <c r="U584" s="410"/>
      <c r="V584" s="410"/>
      <c r="W584" s="410"/>
    </row>
    <row r="585" spans="2:23" ht="10.199999999999999" x14ac:dyDescent="0.2">
      <c r="B585" s="406"/>
      <c r="C585" s="406"/>
      <c r="D585" s="406"/>
      <c r="E585" s="406"/>
      <c r="F585" s="406"/>
      <c r="G585" s="407"/>
      <c r="H585" s="406"/>
      <c r="I585" s="408"/>
      <c r="J585" s="408"/>
      <c r="K585" s="406"/>
      <c r="L585" s="409"/>
      <c r="N585" s="406"/>
      <c r="P585" s="410"/>
      <c r="Q585" s="407"/>
      <c r="R585" s="406"/>
      <c r="S585" s="410"/>
      <c r="T585" s="410"/>
      <c r="U585" s="410"/>
      <c r="V585" s="410"/>
      <c r="W585" s="410"/>
    </row>
    <row r="586" spans="2:23" ht="10.199999999999999" x14ac:dyDescent="0.2">
      <c r="B586" s="406"/>
      <c r="C586" s="406"/>
      <c r="D586" s="406"/>
      <c r="E586" s="406"/>
      <c r="F586" s="406"/>
      <c r="G586" s="407"/>
      <c r="H586" s="406"/>
      <c r="I586" s="408"/>
      <c r="J586" s="408"/>
      <c r="K586" s="406"/>
      <c r="L586" s="409"/>
      <c r="N586" s="406"/>
      <c r="P586" s="410"/>
      <c r="Q586" s="407"/>
      <c r="R586" s="406"/>
      <c r="S586" s="410"/>
      <c r="T586" s="410"/>
      <c r="U586" s="410"/>
      <c r="V586" s="410"/>
      <c r="W586" s="410"/>
    </row>
    <row r="587" spans="2:23" ht="10.199999999999999" x14ac:dyDescent="0.2">
      <c r="B587" s="406"/>
      <c r="C587" s="406"/>
      <c r="D587" s="406"/>
      <c r="E587" s="406"/>
      <c r="F587" s="406"/>
      <c r="G587" s="407"/>
      <c r="H587" s="406"/>
      <c r="I587" s="408"/>
      <c r="J587" s="408"/>
      <c r="K587" s="406"/>
      <c r="L587" s="409"/>
      <c r="N587" s="406"/>
      <c r="P587" s="410"/>
      <c r="Q587" s="407"/>
      <c r="R587" s="406"/>
      <c r="S587" s="410"/>
      <c r="T587" s="410"/>
      <c r="U587" s="410"/>
      <c r="V587" s="410"/>
      <c r="W587" s="410"/>
    </row>
    <row r="588" spans="2:23" ht="10.199999999999999" x14ac:dyDescent="0.2">
      <c r="B588" s="406"/>
      <c r="C588" s="406"/>
      <c r="D588" s="406"/>
      <c r="E588" s="406"/>
      <c r="F588" s="406"/>
      <c r="G588" s="407"/>
      <c r="H588" s="406"/>
      <c r="I588" s="408"/>
      <c r="J588" s="408"/>
      <c r="K588" s="406"/>
      <c r="L588" s="409"/>
      <c r="N588" s="406"/>
      <c r="P588" s="410"/>
      <c r="Q588" s="407"/>
      <c r="R588" s="406"/>
      <c r="S588" s="410"/>
      <c r="T588" s="410"/>
      <c r="U588" s="410"/>
      <c r="V588" s="410"/>
      <c r="W588" s="410"/>
    </row>
    <row r="589" spans="2:23" ht="10.199999999999999" x14ac:dyDescent="0.2">
      <c r="B589" s="406"/>
      <c r="C589" s="406"/>
      <c r="D589" s="406"/>
      <c r="E589" s="406"/>
      <c r="F589" s="406"/>
      <c r="G589" s="407"/>
      <c r="H589" s="406"/>
      <c r="I589" s="408"/>
      <c r="J589" s="408"/>
      <c r="K589" s="406"/>
      <c r="L589" s="409"/>
      <c r="N589" s="406"/>
      <c r="P589" s="410"/>
      <c r="Q589" s="407"/>
      <c r="R589" s="406"/>
      <c r="S589" s="410"/>
      <c r="T589" s="410"/>
      <c r="U589" s="410"/>
      <c r="V589" s="410"/>
      <c r="W589" s="410"/>
    </row>
    <row r="590" spans="2:23" ht="10.199999999999999" x14ac:dyDescent="0.2">
      <c r="B590" s="406"/>
      <c r="C590" s="406"/>
      <c r="D590" s="406"/>
      <c r="E590" s="406"/>
      <c r="F590" s="406"/>
      <c r="G590" s="407"/>
      <c r="H590" s="406"/>
      <c r="I590" s="408"/>
      <c r="J590" s="408"/>
      <c r="K590" s="406"/>
      <c r="L590" s="409"/>
      <c r="N590" s="406"/>
      <c r="P590" s="410"/>
      <c r="Q590" s="407"/>
      <c r="R590" s="406"/>
      <c r="S590" s="410"/>
      <c r="T590" s="410"/>
      <c r="U590" s="410"/>
      <c r="V590" s="410"/>
      <c r="W590" s="410"/>
    </row>
    <row r="591" spans="2:23" ht="10.199999999999999" x14ac:dyDescent="0.2">
      <c r="B591" s="406"/>
      <c r="C591" s="406"/>
      <c r="D591" s="406"/>
      <c r="E591" s="406"/>
      <c r="F591" s="406"/>
      <c r="G591" s="407"/>
      <c r="H591" s="406"/>
      <c r="I591" s="408"/>
      <c r="J591" s="408"/>
      <c r="K591" s="406"/>
      <c r="L591" s="409"/>
      <c r="N591" s="406"/>
      <c r="P591" s="410"/>
      <c r="Q591" s="407"/>
      <c r="R591" s="406"/>
      <c r="S591" s="410"/>
      <c r="T591" s="410"/>
      <c r="U591" s="410"/>
      <c r="V591" s="410"/>
      <c r="W591" s="410"/>
    </row>
    <row r="592" spans="2:23" ht="10.199999999999999" x14ac:dyDescent="0.2">
      <c r="B592" s="406"/>
      <c r="C592" s="406"/>
      <c r="D592" s="406"/>
      <c r="E592" s="406"/>
      <c r="F592" s="406"/>
      <c r="G592" s="407"/>
      <c r="H592" s="406"/>
      <c r="I592" s="408"/>
      <c r="J592" s="408"/>
      <c r="K592" s="406"/>
      <c r="L592" s="409"/>
      <c r="N592" s="406"/>
      <c r="P592" s="410"/>
      <c r="Q592" s="407"/>
      <c r="R592" s="406"/>
      <c r="S592" s="410"/>
      <c r="T592" s="410"/>
      <c r="U592" s="410"/>
      <c r="V592" s="410"/>
      <c r="W592" s="410"/>
    </row>
    <row r="593" spans="2:23" ht="10.199999999999999" x14ac:dyDescent="0.2">
      <c r="B593" s="406"/>
      <c r="C593" s="406"/>
      <c r="D593" s="406"/>
      <c r="E593" s="406"/>
      <c r="F593" s="406"/>
      <c r="G593" s="407"/>
      <c r="H593" s="406"/>
      <c r="I593" s="408"/>
      <c r="J593" s="408"/>
      <c r="K593" s="406"/>
      <c r="L593" s="409"/>
      <c r="N593" s="406"/>
      <c r="P593" s="410"/>
      <c r="Q593" s="407"/>
      <c r="R593" s="406"/>
      <c r="S593" s="410"/>
      <c r="T593" s="410"/>
      <c r="U593" s="410"/>
      <c r="V593" s="410"/>
      <c r="W593" s="410"/>
    </row>
    <row r="594" spans="2:23" ht="10.199999999999999" x14ac:dyDescent="0.2">
      <c r="B594" s="406"/>
      <c r="C594" s="406"/>
      <c r="D594" s="406"/>
      <c r="E594" s="406"/>
      <c r="F594" s="406"/>
      <c r="G594" s="407"/>
      <c r="H594" s="406"/>
      <c r="I594" s="408"/>
      <c r="J594" s="408"/>
      <c r="K594" s="406"/>
      <c r="L594" s="409"/>
      <c r="N594" s="406"/>
      <c r="P594" s="410"/>
      <c r="Q594" s="407"/>
      <c r="R594" s="406"/>
      <c r="S594" s="410"/>
      <c r="T594" s="410"/>
      <c r="U594" s="410"/>
      <c r="V594" s="410"/>
      <c r="W594" s="410"/>
    </row>
    <row r="595" spans="2:23" ht="10.199999999999999" x14ac:dyDescent="0.2">
      <c r="B595" s="406"/>
      <c r="C595" s="406"/>
      <c r="D595" s="406"/>
      <c r="E595" s="406"/>
      <c r="F595" s="406"/>
      <c r="G595" s="407"/>
      <c r="H595" s="406"/>
      <c r="I595" s="408"/>
      <c r="J595" s="408"/>
      <c r="K595" s="406"/>
      <c r="L595" s="409"/>
      <c r="N595" s="406"/>
      <c r="P595" s="410"/>
      <c r="Q595" s="407"/>
      <c r="R595" s="406"/>
      <c r="S595" s="410"/>
      <c r="T595" s="410"/>
      <c r="U595" s="410"/>
      <c r="V595" s="410"/>
      <c r="W595" s="410"/>
    </row>
    <row r="596" spans="2:23" ht="10.199999999999999" x14ac:dyDescent="0.2">
      <c r="B596" s="406"/>
      <c r="C596" s="406"/>
      <c r="D596" s="406"/>
      <c r="E596" s="406"/>
      <c r="F596" s="406"/>
      <c r="G596" s="407"/>
      <c r="H596" s="406"/>
      <c r="I596" s="408"/>
      <c r="J596" s="408"/>
      <c r="K596" s="406"/>
      <c r="L596" s="409"/>
      <c r="N596" s="406"/>
      <c r="P596" s="410"/>
      <c r="Q596" s="407"/>
      <c r="R596" s="406"/>
      <c r="S596" s="410"/>
      <c r="T596" s="410"/>
      <c r="U596" s="410"/>
      <c r="V596" s="410"/>
      <c r="W596" s="410"/>
    </row>
    <row r="597" spans="2:23" ht="10.199999999999999" x14ac:dyDescent="0.2">
      <c r="B597" s="406"/>
      <c r="C597" s="406"/>
      <c r="D597" s="406"/>
      <c r="E597" s="406"/>
      <c r="F597" s="406"/>
      <c r="G597" s="407"/>
      <c r="H597" s="406"/>
      <c r="I597" s="408"/>
      <c r="J597" s="408"/>
      <c r="K597" s="406"/>
      <c r="L597" s="409"/>
      <c r="N597" s="406"/>
      <c r="P597" s="410"/>
      <c r="Q597" s="407"/>
      <c r="R597" s="406"/>
      <c r="S597" s="410"/>
      <c r="T597" s="410"/>
      <c r="U597" s="410"/>
      <c r="V597" s="410"/>
      <c r="W597" s="410"/>
    </row>
    <row r="598" spans="2:23" ht="10.199999999999999" x14ac:dyDescent="0.2">
      <c r="B598" s="406"/>
      <c r="C598" s="406"/>
      <c r="D598" s="406"/>
      <c r="E598" s="406"/>
      <c r="F598" s="406"/>
      <c r="G598" s="407"/>
      <c r="H598" s="406"/>
      <c r="I598" s="408"/>
      <c r="J598" s="408"/>
      <c r="K598" s="406"/>
      <c r="L598" s="409"/>
      <c r="N598" s="406"/>
      <c r="P598" s="410"/>
      <c r="Q598" s="407"/>
      <c r="R598" s="406"/>
      <c r="S598" s="410"/>
      <c r="T598" s="410"/>
      <c r="U598" s="410"/>
      <c r="V598" s="410"/>
      <c r="W598" s="410"/>
    </row>
    <row r="599" spans="2:23" ht="10.199999999999999" x14ac:dyDescent="0.2">
      <c r="B599" s="406"/>
      <c r="C599" s="406"/>
      <c r="D599" s="406"/>
      <c r="E599" s="406"/>
      <c r="F599" s="406"/>
      <c r="G599" s="407"/>
      <c r="H599" s="406"/>
      <c r="I599" s="408"/>
      <c r="J599" s="408"/>
      <c r="K599" s="406"/>
      <c r="L599" s="409"/>
      <c r="N599" s="406"/>
      <c r="P599" s="410"/>
      <c r="Q599" s="407"/>
      <c r="R599" s="406"/>
      <c r="S599" s="410"/>
      <c r="T599" s="410"/>
      <c r="U599" s="410"/>
      <c r="V599" s="410"/>
      <c r="W599" s="410"/>
    </row>
    <row r="600" spans="2:23" ht="10.199999999999999" x14ac:dyDescent="0.2">
      <c r="B600" s="406"/>
      <c r="C600" s="406"/>
      <c r="D600" s="406"/>
      <c r="E600" s="406"/>
      <c r="F600" s="406"/>
      <c r="G600" s="407"/>
      <c r="H600" s="406"/>
      <c r="I600" s="408"/>
      <c r="J600" s="408"/>
      <c r="K600" s="406"/>
      <c r="L600" s="409"/>
      <c r="N600" s="406"/>
      <c r="P600" s="410"/>
      <c r="Q600" s="407"/>
      <c r="R600" s="406"/>
      <c r="S600" s="410"/>
      <c r="T600" s="410"/>
      <c r="U600" s="410"/>
      <c r="V600" s="410"/>
      <c r="W600" s="410"/>
    </row>
    <row r="601" spans="2:23" ht="10.199999999999999" x14ac:dyDescent="0.2">
      <c r="B601" s="406"/>
      <c r="C601" s="406"/>
      <c r="D601" s="406"/>
      <c r="E601" s="406"/>
      <c r="F601" s="406"/>
      <c r="G601" s="407"/>
      <c r="H601" s="406"/>
      <c r="I601" s="408"/>
      <c r="J601" s="408"/>
      <c r="K601" s="406"/>
      <c r="L601" s="409"/>
      <c r="N601" s="406"/>
      <c r="P601" s="410"/>
      <c r="Q601" s="407"/>
      <c r="R601" s="406"/>
      <c r="S601" s="410"/>
      <c r="T601" s="410"/>
      <c r="U601" s="410"/>
      <c r="V601" s="410"/>
      <c r="W601" s="410"/>
    </row>
    <row r="602" spans="2:23" ht="10.199999999999999" x14ac:dyDescent="0.2">
      <c r="B602" s="406"/>
      <c r="C602" s="406"/>
      <c r="D602" s="406"/>
      <c r="E602" s="406"/>
      <c r="F602" s="406"/>
      <c r="G602" s="407"/>
      <c r="H602" s="406"/>
      <c r="I602" s="408"/>
      <c r="J602" s="408"/>
      <c r="K602" s="406"/>
      <c r="L602" s="409"/>
      <c r="N602" s="406"/>
      <c r="P602" s="410"/>
      <c r="Q602" s="407"/>
      <c r="R602" s="406"/>
      <c r="S602" s="410"/>
      <c r="T602" s="410"/>
      <c r="U602" s="410"/>
      <c r="V602" s="410"/>
      <c r="W602" s="410"/>
    </row>
    <row r="603" spans="2:23" ht="10.199999999999999" x14ac:dyDescent="0.2">
      <c r="B603" s="406"/>
      <c r="C603" s="406"/>
      <c r="D603" s="406"/>
      <c r="E603" s="406"/>
      <c r="F603" s="406"/>
      <c r="G603" s="407"/>
      <c r="H603" s="406"/>
      <c r="I603" s="408"/>
      <c r="J603" s="408"/>
      <c r="K603" s="406"/>
      <c r="L603" s="409"/>
      <c r="N603" s="406"/>
      <c r="P603" s="410"/>
      <c r="Q603" s="407"/>
      <c r="R603" s="406"/>
      <c r="S603" s="410"/>
      <c r="T603" s="410"/>
      <c r="U603" s="410"/>
      <c r="V603" s="410"/>
      <c r="W603" s="410"/>
    </row>
    <row r="604" spans="2:23" ht="10.199999999999999" x14ac:dyDescent="0.2">
      <c r="B604" s="406"/>
      <c r="C604" s="406"/>
      <c r="D604" s="406"/>
      <c r="E604" s="406"/>
      <c r="F604" s="406"/>
      <c r="G604" s="407"/>
      <c r="H604" s="406"/>
      <c r="I604" s="408"/>
      <c r="J604" s="408"/>
      <c r="K604" s="406"/>
      <c r="L604" s="409"/>
      <c r="N604" s="406"/>
      <c r="P604" s="410"/>
      <c r="Q604" s="407"/>
      <c r="R604" s="406"/>
      <c r="S604" s="410"/>
      <c r="T604" s="410"/>
      <c r="U604" s="410"/>
      <c r="V604" s="410"/>
      <c r="W604" s="410"/>
    </row>
    <row r="605" spans="2:23" ht="10.199999999999999" x14ac:dyDescent="0.2">
      <c r="B605" s="406"/>
      <c r="C605" s="406"/>
      <c r="D605" s="406"/>
      <c r="E605" s="406"/>
      <c r="F605" s="406"/>
      <c r="G605" s="407"/>
      <c r="H605" s="406"/>
      <c r="I605" s="408"/>
      <c r="J605" s="408"/>
      <c r="K605" s="406"/>
      <c r="L605" s="409"/>
      <c r="N605" s="406"/>
      <c r="P605" s="410"/>
      <c r="Q605" s="407"/>
      <c r="R605" s="406"/>
      <c r="S605" s="410"/>
      <c r="T605" s="410"/>
      <c r="U605" s="410"/>
      <c r="V605" s="410"/>
      <c r="W605" s="410"/>
    </row>
    <row r="606" spans="2:23" ht="10.199999999999999" x14ac:dyDescent="0.2">
      <c r="B606" s="406"/>
      <c r="C606" s="406"/>
      <c r="D606" s="406"/>
      <c r="E606" s="406"/>
      <c r="F606" s="406"/>
      <c r="G606" s="407"/>
      <c r="H606" s="406"/>
      <c r="I606" s="408"/>
      <c r="J606" s="408"/>
      <c r="K606" s="406"/>
      <c r="L606" s="409"/>
      <c r="N606" s="406"/>
      <c r="P606" s="410"/>
      <c r="Q606" s="407"/>
      <c r="R606" s="406"/>
      <c r="S606" s="410"/>
      <c r="T606" s="410"/>
      <c r="U606" s="410"/>
      <c r="V606" s="410"/>
      <c r="W606" s="410"/>
    </row>
    <row r="607" spans="2:23" ht="10.199999999999999" x14ac:dyDescent="0.2">
      <c r="B607" s="406"/>
      <c r="C607" s="406"/>
      <c r="D607" s="406"/>
      <c r="E607" s="406"/>
      <c r="F607" s="406"/>
      <c r="G607" s="407"/>
      <c r="H607" s="406"/>
      <c r="I607" s="408"/>
      <c r="J607" s="408"/>
      <c r="K607" s="406"/>
      <c r="L607" s="409"/>
      <c r="N607" s="406"/>
      <c r="P607" s="410"/>
      <c r="Q607" s="407"/>
      <c r="R607" s="406"/>
      <c r="S607" s="410"/>
      <c r="T607" s="410"/>
      <c r="U607" s="410"/>
      <c r="V607" s="410"/>
      <c r="W607" s="410"/>
    </row>
    <row r="608" spans="2:23" ht="10.199999999999999" x14ac:dyDescent="0.2">
      <c r="B608" s="406"/>
      <c r="C608" s="406"/>
      <c r="D608" s="406"/>
      <c r="E608" s="406"/>
      <c r="F608" s="406"/>
      <c r="G608" s="407"/>
      <c r="H608" s="406"/>
      <c r="I608" s="408"/>
      <c r="J608" s="408"/>
      <c r="K608" s="406"/>
      <c r="L608" s="409"/>
      <c r="N608" s="406"/>
      <c r="P608" s="410"/>
      <c r="Q608" s="407"/>
      <c r="R608" s="406"/>
      <c r="S608" s="410"/>
      <c r="T608" s="410"/>
      <c r="U608" s="410"/>
      <c r="V608" s="410"/>
      <c r="W608" s="410"/>
    </row>
    <row r="609" spans="2:23" ht="10.199999999999999" x14ac:dyDescent="0.2">
      <c r="B609" s="406"/>
      <c r="C609" s="406"/>
      <c r="D609" s="406"/>
      <c r="E609" s="406"/>
      <c r="F609" s="406"/>
      <c r="G609" s="407"/>
      <c r="H609" s="406"/>
      <c r="I609" s="408"/>
      <c r="J609" s="408"/>
      <c r="K609" s="406"/>
      <c r="L609" s="409"/>
      <c r="N609" s="406"/>
      <c r="P609" s="410"/>
      <c r="Q609" s="407"/>
      <c r="R609" s="406"/>
      <c r="S609" s="410"/>
      <c r="T609" s="410"/>
      <c r="U609" s="410"/>
      <c r="V609" s="410"/>
      <c r="W609" s="410"/>
    </row>
    <row r="610" spans="2:23" ht="10.199999999999999" x14ac:dyDescent="0.2">
      <c r="B610" s="406"/>
      <c r="C610" s="406"/>
      <c r="D610" s="406"/>
      <c r="E610" s="406"/>
      <c r="F610" s="406"/>
      <c r="G610" s="407"/>
      <c r="H610" s="406"/>
      <c r="I610" s="408"/>
      <c r="J610" s="408"/>
      <c r="K610" s="406"/>
      <c r="L610" s="409"/>
      <c r="N610" s="406"/>
      <c r="P610" s="410"/>
      <c r="Q610" s="407"/>
      <c r="R610" s="406"/>
      <c r="S610" s="410"/>
      <c r="T610" s="410"/>
      <c r="U610" s="410"/>
      <c r="V610" s="410"/>
      <c r="W610" s="410"/>
    </row>
    <row r="611" spans="2:23" ht="10.199999999999999" x14ac:dyDescent="0.2">
      <c r="B611" s="406"/>
      <c r="C611" s="406"/>
      <c r="D611" s="406"/>
      <c r="E611" s="406"/>
      <c r="F611" s="406"/>
      <c r="G611" s="407"/>
      <c r="H611" s="406"/>
      <c r="I611" s="408"/>
      <c r="J611" s="408"/>
      <c r="K611" s="406"/>
      <c r="L611" s="409"/>
      <c r="N611" s="406"/>
      <c r="P611" s="410"/>
      <c r="Q611" s="407"/>
      <c r="R611" s="406"/>
      <c r="S611" s="410"/>
      <c r="T611" s="410"/>
      <c r="U611" s="410"/>
      <c r="V611" s="410"/>
      <c r="W611" s="410"/>
    </row>
    <row r="612" spans="2:23" ht="10.199999999999999" x14ac:dyDescent="0.2">
      <c r="B612" s="406"/>
      <c r="C612" s="406"/>
      <c r="D612" s="406"/>
      <c r="E612" s="406"/>
      <c r="F612" s="406"/>
      <c r="G612" s="407"/>
      <c r="H612" s="406"/>
      <c r="I612" s="408"/>
      <c r="J612" s="408"/>
      <c r="K612" s="406"/>
      <c r="L612" s="409"/>
      <c r="N612" s="406"/>
      <c r="P612" s="410"/>
      <c r="Q612" s="407"/>
      <c r="R612" s="406"/>
      <c r="S612" s="410"/>
      <c r="T612" s="410"/>
      <c r="U612" s="410"/>
      <c r="V612" s="410"/>
      <c r="W612" s="410"/>
    </row>
    <row r="613" spans="2:23" ht="10.199999999999999" x14ac:dyDescent="0.2">
      <c r="B613" s="406"/>
      <c r="C613" s="406"/>
      <c r="D613" s="406"/>
      <c r="E613" s="406"/>
      <c r="F613" s="406"/>
      <c r="G613" s="407"/>
      <c r="H613" s="406"/>
      <c r="I613" s="408"/>
      <c r="J613" s="408"/>
      <c r="K613" s="406"/>
      <c r="L613" s="409"/>
      <c r="N613" s="406"/>
      <c r="P613" s="410"/>
      <c r="Q613" s="407"/>
      <c r="R613" s="406"/>
      <c r="S613" s="410"/>
      <c r="T613" s="410"/>
      <c r="U613" s="410"/>
      <c r="V613" s="410"/>
      <c r="W613" s="410"/>
    </row>
    <row r="614" spans="2:23" ht="10.199999999999999" x14ac:dyDescent="0.2">
      <c r="B614" s="406"/>
      <c r="C614" s="406"/>
      <c r="D614" s="406"/>
      <c r="E614" s="406"/>
      <c r="F614" s="406"/>
      <c r="G614" s="407"/>
      <c r="H614" s="406"/>
      <c r="I614" s="408"/>
      <c r="J614" s="408"/>
      <c r="K614" s="406"/>
      <c r="L614" s="409"/>
      <c r="N614" s="406"/>
      <c r="P614" s="410"/>
      <c r="Q614" s="407"/>
      <c r="R614" s="406"/>
      <c r="S614" s="410"/>
      <c r="T614" s="410"/>
      <c r="U614" s="410"/>
      <c r="V614" s="410"/>
      <c r="W614" s="410"/>
    </row>
    <row r="615" spans="2:23" ht="10.199999999999999" x14ac:dyDescent="0.2">
      <c r="B615" s="406"/>
      <c r="C615" s="406"/>
      <c r="D615" s="406"/>
      <c r="E615" s="406"/>
      <c r="F615" s="406"/>
      <c r="G615" s="407"/>
      <c r="H615" s="406"/>
      <c r="I615" s="408"/>
      <c r="J615" s="408"/>
      <c r="K615" s="406"/>
      <c r="L615" s="409"/>
      <c r="N615" s="406"/>
      <c r="P615" s="410"/>
      <c r="Q615" s="407"/>
      <c r="R615" s="406"/>
      <c r="S615" s="410"/>
      <c r="T615" s="410"/>
      <c r="U615" s="410"/>
      <c r="V615" s="410"/>
      <c r="W615" s="410"/>
    </row>
    <row r="616" spans="2:23" ht="10.199999999999999" x14ac:dyDescent="0.2">
      <c r="B616" s="406"/>
      <c r="C616" s="406"/>
      <c r="D616" s="406"/>
      <c r="E616" s="406"/>
      <c r="F616" s="406"/>
      <c r="G616" s="407"/>
      <c r="H616" s="406"/>
      <c r="I616" s="408"/>
      <c r="J616" s="408"/>
      <c r="K616" s="406"/>
      <c r="L616" s="409"/>
      <c r="N616" s="406"/>
      <c r="P616" s="410"/>
      <c r="Q616" s="407"/>
      <c r="R616" s="406"/>
      <c r="S616" s="410"/>
      <c r="T616" s="410"/>
      <c r="U616" s="410"/>
      <c r="V616" s="410"/>
      <c r="W616" s="410"/>
    </row>
    <row r="617" spans="2:23" ht="10.199999999999999" x14ac:dyDescent="0.2">
      <c r="B617" s="406"/>
      <c r="C617" s="406"/>
      <c r="D617" s="406"/>
      <c r="E617" s="406"/>
      <c r="F617" s="406"/>
      <c r="G617" s="407"/>
      <c r="H617" s="406"/>
      <c r="I617" s="408"/>
      <c r="J617" s="408"/>
      <c r="K617" s="406"/>
      <c r="L617" s="409"/>
      <c r="N617" s="406"/>
      <c r="P617" s="410"/>
      <c r="Q617" s="407"/>
      <c r="R617" s="406"/>
      <c r="S617" s="410"/>
      <c r="T617" s="410"/>
      <c r="U617" s="410"/>
      <c r="V617" s="410"/>
      <c r="W617" s="410"/>
    </row>
    <row r="618" spans="2:23" ht="10.199999999999999" x14ac:dyDescent="0.2">
      <c r="B618" s="406"/>
      <c r="C618" s="406"/>
      <c r="D618" s="406"/>
      <c r="E618" s="406"/>
      <c r="F618" s="406"/>
      <c r="G618" s="407"/>
      <c r="H618" s="406"/>
      <c r="I618" s="408"/>
      <c r="J618" s="408"/>
      <c r="K618" s="406"/>
      <c r="L618" s="409"/>
      <c r="N618" s="406"/>
      <c r="P618" s="410"/>
      <c r="Q618" s="407"/>
      <c r="R618" s="406"/>
      <c r="S618" s="410"/>
      <c r="T618" s="410"/>
      <c r="U618" s="410"/>
      <c r="V618" s="410"/>
      <c r="W618" s="410"/>
    </row>
    <row r="619" spans="2:23" ht="10.199999999999999" x14ac:dyDescent="0.2">
      <c r="B619" s="406"/>
      <c r="C619" s="406"/>
      <c r="D619" s="406"/>
      <c r="E619" s="406"/>
      <c r="F619" s="406"/>
      <c r="G619" s="407"/>
      <c r="H619" s="406"/>
      <c r="I619" s="408"/>
      <c r="J619" s="408"/>
      <c r="K619" s="406"/>
      <c r="L619" s="409"/>
      <c r="N619" s="406"/>
      <c r="P619" s="410"/>
      <c r="Q619" s="407"/>
      <c r="R619" s="406"/>
      <c r="S619" s="410"/>
      <c r="T619" s="410"/>
      <c r="U619" s="410"/>
      <c r="V619" s="410"/>
      <c r="W619" s="410"/>
    </row>
    <row r="620" spans="2:23" ht="10.199999999999999" x14ac:dyDescent="0.2">
      <c r="B620" s="406"/>
      <c r="C620" s="406"/>
      <c r="D620" s="406"/>
      <c r="E620" s="406"/>
      <c r="F620" s="406"/>
      <c r="G620" s="407"/>
      <c r="H620" s="406"/>
      <c r="I620" s="408"/>
      <c r="J620" s="408"/>
      <c r="K620" s="406"/>
      <c r="L620" s="409"/>
      <c r="N620" s="406"/>
      <c r="P620" s="410"/>
      <c r="Q620" s="407"/>
      <c r="R620" s="406"/>
      <c r="S620" s="410"/>
      <c r="T620" s="410"/>
      <c r="U620" s="410"/>
      <c r="V620" s="410"/>
      <c r="W620" s="410"/>
    </row>
    <row r="621" spans="2:23" ht="10.199999999999999" x14ac:dyDescent="0.2">
      <c r="B621" s="406"/>
      <c r="C621" s="406"/>
      <c r="D621" s="406"/>
      <c r="E621" s="406"/>
      <c r="F621" s="406"/>
      <c r="G621" s="407"/>
      <c r="H621" s="406"/>
      <c r="I621" s="408"/>
      <c r="J621" s="408"/>
      <c r="K621" s="406"/>
      <c r="L621" s="409"/>
      <c r="N621" s="406"/>
      <c r="P621" s="410"/>
      <c r="Q621" s="407"/>
      <c r="R621" s="406"/>
      <c r="S621" s="410"/>
      <c r="T621" s="410"/>
      <c r="U621" s="410"/>
      <c r="V621" s="410"/>
      <c r="W621" s="410"/>
    </row>
    <row r="622" spans="2:23" ht="10.199999999999999" x14ac:dyDescent="0.2">
      <c r="B622" s="406"/>
      <c r="C622" s="406"/>
      <c r="D622" s="406"/>
      <c r="E622" s="406"/>
      <c r="F622" s="406"/>
      <c r="G622" s="407"/>
      <c r="H622" s="406"/>
      <c r="I622" s="408"/>
      <c r="J622" s="408"/>
      <c r="K622" s="406"/>
      <c r="L622" s="409"/>
      <c r="N622" s="406"/>
      <c r="P622" s="410"/>
      <c r="Q622" s="407"/>
      <c r="R622" s="406"/>
      <c r="S622" s="410"/>
      <c r="T622" s="410"/>
      <c r="U622" s="410"/>
      <c r="V622" s="410"/>
      <c r="W622" s="410"/>
    </row>
    <row r="623" spans="2:23" ht="10.199999999999999" x14ac:dyDescent="0.2">
      <c r="B623" s="406"/>
      <c r="C623" s="406"/>
      <c r="D623" s="406"/>
      <c r="E623" s="406"/>
      <c r="F623" s="406"/>
      <c r="G623" s="407"/>
      <c r="H623" s="406"/>
      <c r="I623" s="408"/>
      <c r="J623" s="408"/>
      <c r="K623" s="406"/>
      <c r="L623" s="409"/>
      <c r="N623" s="406"/>
      <c r="P623" s="410"/>
      <c r="Q623" s="407"/>
      <c r="R623" s="406"/>
      <c r="S623" s="410"/>
      <c r="T623" s="410"/>
      <c r="U623" s="410"/>
      <c r="V623" s="410"/>
      <c r="W623" s="410"/>
    </row>
    <row r="624" spans="2:23" ht="10.199999999999999" x14ac:dyDescent="0.2">
      <c r="B624" s="406"/>
      <c r="C624" s="406"/>
      <c r="D624" s="406"/>
      <c r="E624" s="406"/>
      <c r="F624" s="406"/>
      <c r="G624" s="407"/>
      <c r="H624" s="406"/>
      <c r="I624" s="408"/>
      <c r="J624" s="408"/>
      <c r="K624" s="406"/>
      <c r="L624" s="409"/>
      <c r="N624" s="406"/>
      <c r="P624" s="410"/>
      <c r="Q624" s="407"/>
      <c r="R624" s="406"/>
      <c r="S624" s="410"/>
      <c r="T624" s="410"/>
      <c r="U624" s="410"/>
      <c r="V624" s="410"/>
      <c r="W624" s="410"/>
    </row>
    <row r="625" spans="2:23" ht="10.199999999999999" x14ac:dyDescent="0.2">
      <c r="B625" s="406"/>
      <c r="C625" s="406"/>
      <c r="D625" s="406"/>
      <c r="E625" s="406"/>
      <c r="F625" s="406"/>
      <c r="G625" s="407"/>
      <c r="H625" s="406"/>
      <c r="I625" s="408"/>
      <c r="J625" s="408"/>
      <c r="K625" s="406"/>
      <c r="L625" s="409"/>
      <c r="N625" s="406"/>
      <c r="P625" s="410"/>
      <c r="Q625" s="407"/>
      <c r="R625" s="406"/>
      <c r="S625" s="410"/>
      <c r="T625" s="410"/>
      <c r="U625" s="410"/>
      <c r="V625" s="410"/>
      <c r="W625" s="410"/>
    </row>
    <row r="626" spans="2:23" ht="10.199999999999999" x14ac:dyDescent="0.2">
      <c r="B626" s="406"/>
      <c r="C626" s="406"/>
      <c r="D626" s="406"/>
      <c r="E626" s="406"/>
      <c r="F626" s="406"/>
      <c r="G626" s="407"/>
      <c r="H626" s="406"/>
      <c r="I626" s="408"/>
      <c r="J626" s="408"/>
      <c r="K626" s="406"/>
      <c r="L626" s="409"/>
      <c r="N626" s="406"/>
      <c r="P626" s="410"/>
      <c r="Q626" s="407"/>
      <c r="R626" s="406"/>
      <c r="S626" s="410"/>
      <c r="T626" s="410"/>
      <c r="U626" s="410"/>
      <c r="V626" s="410"/>
      <c r="W626" s="410"/>
    </row>
    <row r="627" spans="2:23" ht="10.199999999999999" x14ac:dyDescent="0.2">
      <c r="B627" s="406"/>
      <c r="C627" s="406"/>
      <c r="D627" s="406"/>
      <c r="E627" s="406"/>
      <c r="F627" s="406"/>
      <c r="G627" s="407"/>
      <c r="H627" s="406"/>
      <c r="I627" s="408"/>
      <c r="J627" s="408"/>
      <c r="K627" s="406"/>
      <c r="L627" s="409"/>
      <c r="N627" s="406"/>
      <c r="P627" s="410"/>
      <c r="Q627" s="407"/>
      <c r="R627" s="406"/>
      <c r="S627" s="410"/>
      <c r="T627" s="410"/>
      <c r="U627" s="410"/>
      <c r="V627" s="410"/>
      <c r="W627" s="410"/>
    </row>
    <row r="628" spans="2:23" ht="10.199999999999999" x14ac:dyDescent="0.2">
      <c r="B628" s="406"/>
      <c r="C628" s="406"/>
      <c r="D628" s="406"/>
      <c r="E628" s="406"/>
      <c r="F628" s="406"/>
      <c r="G628" s="407"/>
      <c r="H628" s="406"/>
      <c r="I628" s="408"/>
      <c r="J628" s="408"/>
      <c r="K628" s="406"/>
      <c r="L628" s="409"/>
      <c r="N628" s="406"/>
      <c r="P628" s="410"/>
      <c r="Q628" s="407"/>
      <c r="R628" s="406"/>
      <c r="S628" s="410"/>
      <c r="T628" s="410"/>
      <c r="U628" s="410"/>
      <c r="V628" s="410"/>
      <c r="W628" s="410"/>
    </row>
    <row r="629" spans="2:23" ht="10.199999999999999" x14ac:dyDescent="0.2">
      <c r="B629" s="406"/>
      <c r="C629" s="406"/>
      <c r="D629" s="406"/>
      <c r="E629" s="406"/>
      <c r="F629" s="406"/>
      <c r="G629" s="407"/>
      <c r="H629" s="406"/>
      <c r="I629" s="408"/>
      <c r="J629" s="408"/>
      <c r="K629" s="406"/>
      <c r="L629" s="409"/>
      <c r="N629" s="406"/>
      <c r="P629" s="410"/>
      <c r="Q629" s="407"/>
      <c r="R629" s="406"/>
      <c r="S629" s="410"/>
      <c r="T629" s="410"/>
      <c r="U629" s="410"/>
      <c r="V629" s="410"/>
      <c r="W629" s="410"/>
    </row>
    <row r="630" spans="2:23" ht="10.199999999999999" x14ac:dyDescent="0.2">
      <c r="B630" s="406"/>
      <c r="C630" s="406"/>
      <c r="D630" s="406"/>
      <c r="E630" s="406"/>
      <c r="F630" s="406"/>
      <c r="G630" s="407"/>
      <c r="H630" s="406"/>
      <c r="I630" s="408"/>
      <c r="J630" s="408"/>
      <c r="K630" s="406"/>
      <c r="L630" s="409"/>
      <c r="N630" s="406"/>
      <c r="P630" s="410"/>
      <c r="Q630" s="407"/>
      <c r="R630" s="406"/>
      <c r="S630" s="410"/>
      <c r="T630" s="410"/>
      <c r="U630" s="410"/>
      <c r="V630" s="410"/>
      <c r="W630" s="410"/>
    </row>
    <row r="631" spans="2:23" ht="10.199999999999999" x14ac:dyDescent="0.2">
      <c r="B631" s="406"/>
      <c r="C631" s="406"/>
      <c r="D631" s="406"/>
      <c r="E631" s="406"/>
      <c r="F631" s="406"/>
      <c r="G631" s="407"/>
      <c r="H631" s="406"/>
      <c r="I631" s="408"/>
      <c r="J631" s="408"/>
      <c r="K631" s="406"/>
      <c r="L631" s="409"/>
      <c r="N631" s="406"/>
      <c r="P631" s="410"/>
      <c r="Q631" s="407"/>
      <c r="R631" s="406"/>
      <c r="S631" s="410"/>
      <c r="T631" s="410"/>
      <c r="U631" s="410"/>
      <c r="V631" s="410"/>
      <c r="W631" s="410"/>
    </row>
    <row r="632" spans="2:23" ht="10.199999999999999" x14ac:dyDescent="0.2">
      <c r="B632" s="406"/>
      <c r="C632" s="406"/>
      <c r="D632" s="406"/>
      <c r="E632" s="406"/>
      <c r="F632" s="406"/>
      <c r="G632" s="407"/>
      <c r="H632" s="406"/>
      <c r="I632" s="408"/>
      <c r="J632" s="408"/>
      <c r="K632" s="406"/>
      <c r="L632" s="409"/>
      <c r="N632" s="406"/>
      <c r="P632" s="410"/>
      <c r="Q632" s="407"/>
      <c r="R632" s="406"/>
      <c r="S632" s="410"/>
      <c r="T632" s="410"/>
      <c r="U632" s="410"/>
      <c r="V632" s="410"/>
      <c r="W632" s="410"/>
    </row>
    <row r="633" spans="2:23" ht="10.199999999999999" x14ac:dyDescent="0.2">
      <c r="B633" s="406"/>
      <c r="C633" s="406"/>
      <c r="D633" s="406"/>
      <c r="E633" s="406"/>
      <c r="F633" s="406"/>
      <c r="G633" s="407"/>
      <c r="H633" s="406"/>
      <c r="I633" s="408"/>
      <c r="J633" s="408"/>
      <c r="K633" s="406"/>
      <c r="L633" s="409"/>
      <c r="N633" s="406"/>
      <c r="P633" s="410"/>
      <c r="Q633" s="407"/>
      <c r="R633" s="406"/>
      <c r="S633" s="410"/>
      <c r="T633" s="410"/>
      <c r="U633" s="410"/>
      <c r="V633" s="410"/>
      <c r="W633" s="410"/>
    </row>
    <row r="634" spans="2:23" ht="10.199999999999999" x14ac:dyDescent="0.2">
      <c r="B634" s="406"/>
      <c r="C634" s="406"/>
      <c r="D634" s="406"/>
      <c r="E634" s="406"/>
      <c r="F634" s="406"/>
      <c r="G634" s="407"/>
      <c r="H634" s="406"/>
      <c r="I634" s="408"/>
      <c r="J634" s="408"/>
      <c r="K634" s="406"/>
      <c r="L634" s="409"/>
      <c r="N634" s="406"/>
      <c r="P634" s="410"/>
      <c r="Q634" s="407"/>
      <c r="R634" s="406"/>
      <c r="S634" s="410"/>
      <c r="T634" s="410"/>
      <c r="U634" s="410"/>
      <c r="V634" s="410"/>
      <c r="W634" s="410"/>
    </row>
    <row r="635" spans="2:23" ht="10.199999999999999" x14ac:dyDescent="0.2">
      <c r="B635" s="406"/>
      <c r="C635" s="406"/>
      <c r="D635" s="406"/>
      <c r="E635" s="406"/>
      <c r="F635" s="406"/>
      <c r="G635" s="407"/>
      <c r="H635" s="406"/>
      <c r="I635" s="408"/>
      <c r="J635" s="408"/>
      <c r="K635" s="406"/>
      <c r="L635" s="409"/>
      <c r="N635" s="406"/>
      <c r="P635" s="410"/>
      <c r="Q635" s="407"/>
      <c r="R635" s="406"/>
      <c r="S635" s="410"/>
      <c r="T635" s="410"/>
      <c r="U635" s="410"/>
      <c r="V635" s="410"/>
      <c r="W635" s="410"/>
    </row>
    <row r="636" spans="2:23" ht="10.199999999999999" x14ac:dyDescent="0.2">
      <c r="B636" s="406"/>
      <c r="C636" s="406"/>
      <c r="D636" s="406"/>
      <c r="E636" s="406"/>
      <c r="F636" s="406"/>
      <c r="G636" s="407"/>
      <c r="H636" s="406"/>
      <c r="I636" s="408"/>
      <c r="J636" s="408"/>
      <c r="K636" s="406"/>
      <c r="L636" s="409"/>
      <c r="N636" s="406"/>
      <c r="P636" s="410"/>
      <c r="Q636" s="407"/>
      <c r="R636" s="406"/>
      <c r="S636" s="410"/>
      <c r="T636" s="410"/>
      <c r="U636" s="410"/>
      <c r="V636" s="410"/>
      <c r="W636" s="410"/>
    </row>
    <row r="637" spans="2:23" ht="10.199999999999999" x14ac:dyDescent="0.2">
      <c r="B637" s="406"/>
      <c r="C637" s="406"/>
      <c r="D637" s="406"/>
      <c r="E637" s="406"/>
      <c r="F637" s="406"/>
      <c r="G637" s="407"/>
      <c r="H637" s="406"/>
      <c r="I637" s="408"/>
      <c r="J637" s="408"/>
      <c r="K637" s="406"/>
      <c r="L637" s="409"/>
      <c r="N637" s="406"/>
      <c r="P637" s="410"/>
      <c r="Q637" s="407"/>
      <c r="R637" s="406"/>
      <c r="S637" s="410"/>
      <c r="T637" s="410"/>
      <c r="U637" s="410"/>
      <c r="V637" s="410"/>
      <c r="W637" s="410"/>
    </row>
    <row r="638" spans="2:23" ht="10.199999999999999" x14ac:dyDescent="0.2">
      <c r="B638" s="406"/>
      <c r="C638" s="406"/>
      <c r="D638" s="406"/>
      <c r="E638" s="406"/>
      <c r="F638" s="406"/>
      <c r="G638" s="407"/>
      <c r="H638" s="406"/>
      <c r="I638" s="408"/>
      <c r="J638" s="408"/>
      <c r="K638" s="406"/>
      <c r="L638" s="409"/>
      <c r="N638" s="406"/>
      <c r="P638" s="410"/>
      <c r="Q638" s="407"/>
      <c r="R638" s="406"/>
      <c r="S638" s="410"/>
      <c r="T638" s="410"/>
      <c r="U638" s="410"/>
      <c r="V638" s="410"/>
      <c r="W638" s="410"/>
    </row>
    <row r="639" spans="2:23" ht="10.199999999999999" x14ac:dyDescent="0.2">
      <c r="B639" s="406"/>
      <c r="C639" s="406"/>
      <c r="D639" s="406"/>
      <c r="E639" s="406"/>
      <c r="F639" s="406"/>
      <c r="G639" s="407"/>
      <c r="H639" s="406"/>
      <c r="I639" s="408"/>
      <c r="J639" s="408"/>
      <c r="K639" s="406"/>
      <c r="L639" s="409"/>
      <c r="N639" s="406"/>
      <c r="P639" s="410"/>
      <c r="Q639" s="407"/>
      <c r="R639" s="406"/>
      <c r="S639" s="410"/>
      <c r="T639" s="410"/>
      <c r="U639" s="410"/>
      <c r="V639" s="410"/>
      <c r="W639" s="410"/>
    </row>
    <row r="640" spans="2:23" ht="10.199999999999999" x14ac:dyDescent="0.2">
      <c r="B640" s="406"/>
      <c r="C640" s="406"/>
      <c r="D640" s="406"/>
      <c r="E640" s="406"/>
      <c r="F640" s="406"/>
      <c r="G640" s="407"/>
      <c r="H640" s="406"/>
      <c r="I640" s="408"/>
      <c r="J640" s="408"/>
      <c r="K640" s="406"/>
      <c r="L640" s="409"/>
      <c r="N640" s="406"/>
      <c r="P640" s="410"/>
      <c r="Q640" s="407"/>
      <c r="R640" s="406"/>
      <c r="S640" s="410"/>
      <c r="T640" s="410"/>
      <c r="U640" s="410"/>
      <c r="V640" s="410"/>
      <c r="W640" s="410"/>
    </row>
    <row r="641" spans="2:23" ht="10.199999999999999" x14ac:dyDescent="0.2">
      <c r="B641" s="406"/>
      <c r="C641" s="406"/>
      <c r="D641" s="406"/>
      <c r="E641" s="406"/>
      <c r="F641" s="406"/>
      <c r="G641" s="407"/>
      <c r="H641" s="406"/>
      <c r="I641" s="408"/>
      <c r="J641" s="408"/>
      <c r="K641" s="406"/>
      <c r="L641" s="409"/>
      <c r="N641" s="406"/>
      <c r="P641" s="410"/>
      <c r="Q641" s="407"/>
      <c r="R641" s="406"/>
      <c r="S641" s="410"/>
      <c r="T641" s="410"/>
      <c r="U641" s="410"/>
      <c r="V641" s="410"/>
      <c r="W641" s="410"/>
    </row>
    <row r="642" spans="2:23" ht="10.199999999999999" x14ac:dyDescent="0.2">
      <c r="B642" s="406"/>
      <c r="C642" s="406"/>
      <c r="D642" s="406"/>
      <c r="E642" s="406"/>
      <c r="F642" s="406"/>
      <c r="G642" s="407"/>
      <c r="H642" s="406"/>
      <c r="I642" s="408"/>
      <c r="J642" s="408"/>
      <c r="K642" s="406"/>
      <c r="L642" s="409"/>
      <c r="N642" s="406"/>
      <c r="P642" s="410"/>
      <c r="Q642" s="407"/>
      <c r="R642" s="406"/>
      <c r="S642" s="410"/>
      <c r="T642" s="410"/>
      <c r="U642" s="410"/>
      <c r="V642" s="410"/>
      <c r="W642" s="410"/>
    </row>
    <row r="643" spans="2:23" ht="10.199999999999999" x14ac:dyDescent="0.2">
      <c r="B643" s="406"/>
      <c r="C643" s="406"/>
      <c r="D643" s="406"/>
      <c r="E643" s="406"/>
      <c r="F643" s="406"/>
      <c r="G643" s="407"/>
      <c r="H643" s="406"/>
      <c r="I643" s="408"/>
      <c r="J643" s="408"/>
      <c r="K643" s="406"/>
      <c r="L643" s="409"/>
      <c r="N643" s="406"/>
      <c r="P643" s="410"/>
      <c r="Q643" s="407"/>
      <c r="R643" s="406"/>
      <c r="S643" s="410"/>
      <c r="T643" s="410"/>
      <c r="U643" s="410"/>
      <c r="V643" s="410"/>
      <c r="W643" s="410"/>
    </row>
    <row r="644" spans="2:23" ht="10.199999999999999" x14ac:dyDescent="0.2">
      <c r="B644" s="406"/>
      <c r="C644" s="406"/>
      <c r="D644" s="406"/>
      <c r="E644" s="406"/>
      <c r="F644" s="406"/>
      <c r="G644" s="407"/>
      <c r="H644" s="406"/>
      <c r="I644" s="408"/>
      <c r="J644" s="408"/>
      <c r="K644" s="406"/>
      <c r="L644" s="409"/>
      <c r="N644" s="406"/>
      <c r="P644" s="410"/>
      <c r="Q644" s="407"/>
      <c r="R644" s="406"/>
      <c r="S644" s="410"/>
      <c r="T644" s="410"/>
      <c r="U644" s="410"/>
      <c r="V644" s="410"/>
      <c r="W644" s="410"/>
    </row>
    <row r="645" spans="2:23" ht="10.199999999999999" x14ac:dyDescent="0.2">
      <c r="B645" s="406"/>
      <c r="C645" s="406"/>
      <c r="D645" s="406"/>
      <c r="E645" s="406"/>
      <c r="F645" s="406"/>
      <c r="G645" s="407"/>
      <c r="H645" s="406"/>
      <c r="I645" s="408"/>
      <c r="J645" s="408"/>
      <c r="K645" s="406"/>
      <c r="L645" s="409"/>
      <c r="N645" s="406"/>
      <c r="P645" s="410"/>
      <c r="Q645" s="407"/>
      <c r="R645" s="406"/>
      <c r="S645" s="410"/>
      <c r="T645" s="410"/>
      <c r="U645" s="410"/>
      <c r="V645" s="410"/>
      <c r="W645" s="410"/>
    </row>
    <row r="646" spans="2:23" ht="10.199999999999999" x14ac:dyDescent="0.2">
      <c r="B646" s="406"/>
      <c r="C646" s="406"/>
      <c r="D646" s="406"/>
      <c r="E646" s="406"/>
      <c r="F646" s="406"/>
      <c r="G646" s="407"/>
      <c r="H646" s="406"/>
      <c r="I646" s="408"/>
      <c r="J646" s="408"/>
      <c r="K646" s="406"/>
      <c r="L646" s="409"/>
      <c r="N646" s="406"/>
      <c r="P646" s="410"/>
      <c r="Q646" s="407"/>
      <c r="R646" s="406"/>
      <c r="S646" s="410"/>
      <c r="T646" s="410"/>
      <c r="U646" s="410"/>
      <c r="V646" s="410"/>
      <c r="W646" s="410"/>
    </row>
    <row r="647" spans="2:23" ht="10.199999999999999" x14ac:dyDescent="0.2">
      <c r="B647" s="406"/>
      <c r="C647" s="406"/>
      <c r="D647" s="406"/>
      <c r="E647" s="406"/>
      <c r="F647" s="406"/>
      <c r="G647" s="407"/>
      <c r="H647" s="406"/>
      <c r="I647" s="408"/>
      <c r="J647" s="408"/>
      <c r="K647" s="406"/>
      <c r="L647" s="409"/>
      <c r="N647" s="406"/>
      <c r="P647" s="410"/>
      <c r="Q647" s="407"/>
      <c r="R647" s="406"/>
      <c r="S647" s="410"/>
      <c r="T647" s="410"/>
      <c r="U647" s="410"/>
      <c r="V647" s="410"/>
      <c r="W647" s="410"/>
    </row>
    <row r="648" spans="2:23" ht="10.199999999999999" x14ac:dyDescent="0.2">
      <c r="B648" s="406"/>
      <c r="C648" s="406"/>
      <c r="D648" s="406"/>
      <c r="E648" s="406"/>
      <c r="F648" s="406"/>
      <c r="G648" s="407"/>
      <c r="H648" s="406"/>
      <c r="I648" s="408"/>
      <c r="J648" s="408"/>
      <c r="K648" s="406"/>
      <c r="L648" s="409"/>
      <c r="N648" s="406"/>
      <c r="P648" s="410"/>
      <c r="Q648" s="407"/>
      <c r="R648" s="406"/>
      <c r="S648" s="410"/>
      <c r="T648" s="410"/>
      <c r="U648" s="410"/>
      <c r="V648" s="410"/>
      <c r="W648" s="410"/>
    </row>
    <row r="649" spans="2:23" ht="10.199999999999999" x14ac:dyDescent="0.2">
      <c r="B649" s="406"/>
      <c r="C649" s="406"/>
      <c r="D649" s="406"/>
      <c r="E649" s="406"/>
      <c r="F649" s="406"/>
      <c r="G649" s="407"/>
      <c r="H649" s="406"/>
      <c r="I649" s="408"/>
      <c r="J649" s="408"/>
      <c r="K649" s="406"/>
      <c r="L649" s="409"/>
      <c r="N649" s="406"/>
      <c r="P649" s="410"/>
      <c r="Q649" s="407"/>
      <c r="R649" s="406"/>
      <c r="S649" s="410"/>
      <c r="T649" s="410"/>
      <c r="U649" s="410"/>
      <c r="V649" s="410"/>
      <c r="W649" s="410"/>
    </row>
    <row r="650" spans="2:23" ht="10.199999999999999" x14ac:dyDescent="0.2">
      <c r="B650" s="406"/>
      <c r="C650" s="406"/>
      <c r="D650" s="406"/>
      <c r="E650" s="406"/>
      <c r="F650" s="406"/>
      <c r="G650" s="407"/>
      <c r="H650" s="406"/>
      <c r="I650" s="408"/>
      <c r="J650" s="408"/>
      <c r="K650" s="406"/>
      <c r="L650" s="409"/>
      <c r="N650" s="406"/>
      <c r="P650" s="410"/>
      <c r="Q650" s="407"/>
      <c r="R650" s="406"/>
      <c r="S650" s="410"/>
      <c r="T650" s="410"/>
      <c r="U650" s="410"/>
      <c r="V650" s="410"/>
      <c r="W650" s="410"/>
    </row>
    <row r="651" spans="2:23" ht="10.199999999999999" x14ac:dyDescent="0.2">
      <c r="B651" s="406"/>
      <c r="C651" s="406"/>
      <c r="D651" s="406"/>
      <c r="E651" s="406"/>
      <c r="F651" s="406"/>
      <c r="G651" s="407"/>
      <c r="H651" s="406"/>
      <c r="I651" s="408"/>
      <c r="J651" s="408"/>
      <c r="K651" s="406"/>
      <c r="L651" s="409"/>
      <c r="N651" s="406"/>
      <c r="P651" s="410"/>
      <c r="Q651" s="407"/>
      <c r="R651" s="406"/>
      <c r="S651" s="410"/>
      <c r="T651" s="410"/>
      <c r="U651" s="410"/>
      <c r="V651" s="410"/>
      <c r="W651" s="410"/>
    </row>
    <row r="652" spans="2:23" ht="10.199999999999999" x14ac:dyDescent="0.2">
      <c r="B652" s="406"/>
      <c r="C652" s="406"/>
      <c r="D652" s="406"/>
      <c r="E652" s="406"/>
      <c r="F652" s="406"/>
      <c r="G652" s="407"/>
      <c r="H652" s="406"/>
      <c r="I652" s="408"/>
      <c r="J652" s="408"/>
      <c r="K652" s="406"/>
      <c r="L652" s="409"/>
      <c r="N652" s="406"/>
      <c r="P652" s="410"/>
      <c r="Q652" s="407"/>
      <c r="R652" s="406"/>
      <c r="S652" s="410"/>
      <c r="T652" s="410"/>
      <c r="U652" s="410"/>
      <c r="V652" s="410"/>
      <c r="W652" s="410"/>
    </row>
    <row r="653" spans="2:23" ht="10.199999999999999" x14ac:dyDescent="0.2">
      <c r="B653" s="406"/>
      <c r="C653" s="406"/>
      <c r="D653" s="406"/>
      <c r="E653" s="406"/>
      <c r="F653" s="406"/>
      <c r="G653" s="407"/>
      <c r="H653" s="406"/>
      <c r="I653" s="408"/>
      <c r="J653" s="408"/>
      <c r="K653" s="406"/>
      <c r="L653" s="409"/>
      <c r="N653" s="406"/>
      <c r="P653" s="410"/>
      <c r="Q653" s="407"/>
      <c r="R653" s="406"/>
      <c r="S653" s="410"/>
      <c r="T653" s="410"/>
      <c r="U653" s="410"/>
      <c r="V653" s="410"/>
      <c r="W653" s="410"/>
    </row>
    <row r="654" spans="2:23" ht="10.199999999999999" x14ac:dyDescent="0.2">
      <c r="B654" s="406"/>
      <c r="C654" s="406"/>
      <c r="D654" s="406"/>
      <c r="E654" s="406"/>
      <c r="F654" s="406"/>
      <c r="G654" s="407"/>
      <c r="H654" s="406"/>
      <c r="I654" s="408"/>
      <c r="J654" s="408"/>
      <c r="K654" s="406"/>
      <c r="L654" s="409"/>
      <c r="N654" s="406"/>
      <c r="P654" s="410"/>
      <c r="Q654" s="407"/>
      <c r="R654" s="406"/>
      <c r="S654" s="410"/>
      <c r="T654" s="410"/>
      <c r="U654" s="410"/>
      <c r="V654" s="410"/>
      <c r="W654" s="410"/>
    </row>
    <row r="655" spans="2:23" ht="10.199999999999999" x14ac:dyDescent="0.2">
      <c r="B655" s="406"/>
      <c r="C655" s="406"/>
      <c r="D655" s="406"/>
      <c r="E655" s="406"/>
      <c r="F655" s="406"/>
      <c r="G655" s="407"/>
      <c r="H655" s="406"/>
      <c r="I655" s="408"/>
      <c r="J655" s="408"/>
      <c r="K655" s="406"/>
      <c r="L655" s="409"/>
      <c r="N655" s="406"/>
      <c r="P655" s="410"/>
      <c r="Q655" s="407"/>
      <c r="R655" s="406"/>
      <c r="S655" s="410"/>
      <c r="T655" s="410"/>
      <c r="U655" s="410"/>
      <c r="V655" s="410"/>
      <c r="W655" s="410"/>
    </row>
    <row r="656" spans="2:23" ht="10.199999999999999" x14ac:dyDescent="0.2">
      <c r="B656" s="406"/>
      <c r="C656" s="406"/>
      <c r="D656" s="406"/>
      <c r="E656" s="406"/>
      <c r="F656" s="406"/>
      <c r="G656" s="407"/>
      <c r="H656" s="406"/>
      <c r="I656" s="408"/>
      <c r="J656" s="408"/>
      <c r="K656" s="406"/>
      <c r="L656" s="409"/>
      <c r="N656" s="406"/>
      <c r="P656" s="410"/>
      <c r="Q656" s="407"/>
      <c r="R656" s="406"/>
      <c r="S656" s="410"/>
      <c r="T656" s="410"/>
      <c r="U656" s="410"/>
      <c r="V656" s="410"/>
      <c r="W656" s="410"/>
    </row>
    <row r="657" spans="2:23" ht="10.199999999999999" x14ac:dyDescent="0.2">
      <c r="B657" s="406"/>
      <c r="C657" s="406"/>
      <c r="D657" s="406"/>
      <c r="E657" s="406"/>
      <c r="F657" s="406"/>
      <c r="G657" s="407"/>
      <c r="H657" s="406"/>
      <c r="I657" s="408"/>
      <c r="J657" s="408"/>
      <c r="K657" s="406"/>
      <c r="L657" s="409"/>
      <c r="N657" s="406"/>
      <c r="P657" s="410"/>
      <c r="Q657" s="407"/>
      <c r="R657" s="406"/>
      <c r="S657" s="410"/>
      <c r="T657" s="410"/>
      <c r="U657" s="410"/>
      <c r="V657" s="410"/>
      <c r="W657" s="410"/>
    </row>
    <row r="658" spans="2:23" ht="10.199999999999999" x14ac:dyDescent="0.2">
      <c r="B658" s="406"/>
      <c r="C658" s="406"/>
      <c r="D658" s="406"/>
      <c r="E658" s="406"/>
      <c r="F658" s="406"/>
      <c r="G658" s="407"/>
      <c r="H658" s="406"/>
      <c r="I658" s="408"/>
      <c r="J658" s="408"/>
      <c r="K658" s="406"/>
      <c r="L658" s="409"/>
      <c r="N658" s="406"/>
      <c r="P658" s="410"/>
      <c r="Q658" s="407"/>
      <c r="R658" s="406"/>
      <c r="S658" s="410"/>
      <c r="T658" s="410"/>
      <c r="U658" s="410"/>
      <c r="V658" s="410"/>
      <c r="W658" s="410"/>
    </row>
    <row r="659" spans="2:23" ht="10.199999999999999" x14ac:dyDescent="0.2">
      <c r="B659" s="406"/>
      <c r="C659" s="406"/>
      <c r="D659" s="406"/>
      <c r="E659" s="406"/>
      <c r="F659" s="406"/>
      <c r="G659" s="407"/>
      <c r="H659" s="406"/>
      <c r="I659" s="408"/>
      <c r="J659" s="408"/>
      <c r="K659" s="406"/>
      <c r="L659" s="409"/>
      <c r="N659" s="406"/>
      <c r="P659" s="410"/>
      <c r="Q659" s="407"/>
      <c r="R659" s="406"/>
      <c r="S659" s="410"/>
      <c r="T659" s="410"/>
      <c r="U659" s="410"/>
      <c r="V659" s="410"/>
      <c r="W659" s="410"/>
    </row>
    <row r="660" spans="2:23" ht="10.199999999999999" x14ac:dyDescent="0.2">
      <c r="B660" s="406"/>
      <c r="C660" s="406"/>
      <c r="D660" s="406"/>
      <c r="E660" s="406"/>
      <c r="F660" s="406"/>
      <c r="G660" s="407"/>
      <c r="H660" s="406"/>
      <c r="I660" s="408"/>
      <c r="J660" s="408"/>
      <c r="K660" s="406"/>
      <c r="L660" s="409"/>
      <c r="N660" s="406"/>
      <c r="P660" s="410"/>
      <c r="Q660" s="407"/>
      <c r="R660" s="406"/>
      <c r="S660" s="410"/>
      <c r="T660" s="410"/>
      <c r="U660" s="410"/>
      <c r="V660" s="410"/>
      <c r="W660" s="410"/>
    </row>
    <row r="661" spans="2:23" ht="10.199999999999999" x14ac:dyDescent="0.2">
      <c r="B661" s="406"/>
      <c r="C661" s="406"/>
      <c r="D661" s="406"/>
      <c r="E661" s="406"/>
      <c r="F661" s="406"/>
      <c r="G661" s="407"/>
      <c r="H661" s="406"/>
      <c r="I661" s="408"/>
      <c r="J661" s="408"/>
      <c r="K661" s="406"/>
      <c r="L661" s="409"/>
      <c r="N661" s="406"/>
      <c r="P661" s="410"/>
      <c r="Q661" s="407"/>
      <c r="R661" s="406"/>
      <c r="S661" s="410"/>
      <c r="T661" s="410"/>
      <c r="U661" s="410"/>
      <c r="V661" s="410"/>
      <c r="W661" s="410"/>
    </row>
    <row r="662" spans="2:23" ht="10.199999999999999" x14ac:dyDescent="0.2">
      <c r="B662" s="406"/>
      <c r="C662" s="406"/>
      <c r="D662" s="406"/>
      <c r="E662" s="406"/>
      <c r="F662" s="406"/>
      <c r="G662" s="407"/>
      <c r="H662" s="406"/>
      <c r="I662" s="408"/>
      <c r="J662" s="408"/>
      <c r="K662" s="406"/>
      <c r="L662" s="409"/>
      <c r="N662" s="406"/>
      <c r="P662" s="410"/>
      <c r="Q662" s="407"/>
      <c r="R662" s="406"/>
      <c r="S662" s="410"/>
      <c r="T662" s="410"/>
      <c r="U662" s="410"/>
      <c r="V662" s="410"/>
      <c r="W662" s="410"/>
    </row>
    <row r="663" spans="2:23" ht="10.199999999999999" x14ac:dyDescent="0.2">
      <c r="B663" s="406"/>
      <c r="C663" s="406"/>
      <c r="D663" s="406"/>
      <c r="E663" s="406"/>
      <c r="F663" s="406"/>
      <c r="G663" s="407"/>
      <c r="H663" s="406"/>
      <c r="I663" s="408"/>
      <c r="J663" s="408"/>
      <c r="K663" s="406"/>
      <c r="L663" s="409"/>
      <c r="N663" s="406"/>
      <c r="P663" s="410"/>
      <c r="Q663" s="407"/>
      <c r="R663" s="406"/>
      <c r="S663" s="410"/>
      <c r="T663" s="410"/>
      <c r="U663" s="410"/>
      <c r="V663" s="410"/>
      <c r="W663" s="410"/>
    </row>
    <row r="664" spans="2:23" ht="10.199999999999999" x14ac:dyDescent="0.2">
      <c r="B664" s="406"/>
      <c r="C664" s="406"/>
      <c r="D664" s="406"/>
      <c r="E664" s="406"/>
      <c r="F664" s="406"/>
      <c r="G664" s="407"/>
      <c r="H664" s="406"/>
      <c r="I664" s="408"/>
      <c r="J664" s="408"/>
      <c r="K664" s="406"/>
      <c r="L664" s="409"/>
      <c r="N664" s="406"/>
      <c r="P664" s="410"/>
      <c r="Q664" s="407"/>
      <c r="R664" s="406"/>
      <c r="S664" s="410"/>
      <c r="T664" s="410"/>
      <c r="U664" s="410"/>
      <c r="V664" s="410"/>
      <c r="W664" s="410"/>
    </row>
    <row r="665" spans="2:23" ht="10.199999999999999" x14ac:dyDescent="0.2">
      <c r="B665" s="406"/>
      <c r="C665" s="406"/>
      <c r="D665" s="406"/>
      <c r="E665" s="406"/>
      <c r="F665" s="406"/>
      <c r="G665" s="407"/>
      <c r="H665" s="406"/>
      <c r="I665" s="408"/>
      <c r="J665" s="408"/>
      <c r="K665" s="406"/>
      <c r="L665" s="409"/>
      <c r="N665" s="406"/>
      <c r="P665" s="410"/>
      <c r="Q665" s="407"/>
      <c r="R665" s="406"/>
      <c r="S665" s="410"/>
      <c r="T665" s="410"/>
      <c r="U665" s="410"/>
      <c r="V665" s="410"/>
      <c r="W665" s="410"/>
    </row>
    <row r="666" spans="2:23" ht="10.199999999999999" x14ac:dyDescent="0.2">
      <c r="B666" s="406"/>
      <c r="C666" s="406"/>
      <c r="D666" s="406"/>
      <c r="E666" s="406"/>
      <c r="F666" s="406"/>
      <c r="G666" s="407"/>
      <c r="H666" s="406"/>
      <c r="I666" s="408"/>
      <c r="J666" s="408"/>
      <c r="K666" s="406"/>
      <c r="L666" s="409"/>
      <c r="N666" s="406"/>
      <c r="P666" s="410"/>
      <c r="Q666" s="407"/>
      <c r="R666" s="406"/>
      <c r="S666" s="410"/>
      <c r="T666" s="410"/>
      <c r="U666" s="410"/>
      <c r="V666" s="410"/>
      <c r="W666" s="410"/>
    </row>
    <row r="667" spans="2:23" ht="10.199999999999999" x14ac:dyDescent="0.2">
      <c r="B667" s="406"/>
      <c r="C667" s="406"/>
      <c r="D667" s="406"/>
      <c r="E667" s="406"/>
      <c r="F667" s="406"/>
      <c r="G667" s="407"/>
      <c r="H667" s="406"/>
      <c r="I667" s="408"/>
      <c r="J667" s="408"/>
      <c r="K667" s="406"/>
      <c r="L667" s="409"/>
      <c r="N667" s="406"/>
      <c r="P667" s="410"/>
      <c r="Q667" s="407"/>
      <c r="R667" s="406"/>
      <c r="S667" s="410"/>
      <c r="T667" s="410"/>
      <c r="U667" s="410"/>
      <c r="V667" s="410"/>
      <c r="W667" s="410"/>
    </row>
    <row r="668" spans="2:23" ht="10.199999999999999" x14ac:dyDescent="0.2">
      <c r="B668" s="406"/>
      <c r="C668" s="406"/>
      <c r="D668" s="406"/>
      <c r="E668" s="406"/>
      <c r="F668" s="406"/>
      <c r="G668" s="407"/>
      <c r="H668" s="406"/>
      <c r="I668" s="408"/>
      <c r="J668" s="408"/>
      <c r="K668" s="406"/>
      <c r="L668" s="409"/>
      <c r="N668" s="406"/>
      <c r="P668" s="410"/>
      <c r="Q668" s="407"/>
      <c r="R668" s="406"/>
      <c r="S668" s="410"/>
      <c r="T668" s="410"/>
      <c r="U668" s="410"/>
      <c r="V668" s="410"/>
      <c r="W668" s="410"/>
    </row>
    <row r="669" spans="2:23" ht="10.199999999999999" x14ac:dyDescent="0.2">
      <c r="B669" s="406"/>
      <c r="C669" s="406"/>
      <c r="D669" s="406"/>
      <c r="E669" s="406"/>
      <c r="F669" s="406"/>
      <c r="G669" s="407"/>
      <c r="H669" s="406"/>
      <c r="I669" s="408"/>
      <c r="J669" s="408"/>
      <c r="K669" s="406"/>
      <c r="L669" s="409"/>
      <c r="N669" s="406"/>
      <c r="P669" s="410"/>
      <c r="Q669" s="407"/>
      <c r="R669" s="406"/>
      <c r="S669" s="410"/>
      <c r="T669" s="410"/>
      <c r="U669" s="410"/>
      <c r="V669" s="410"/>
      <c r="W669" s="410"/>
    </row>
    <row r="670" spans="2:23" ht="10.199999999999999" x14ac:dyDescent="0.2">
      <c r="B670" s="406"/>
      <c r="C670" s="406"/>
      <c r="D670" s="406"/>
      <c r="E670" s="406"/>
      <c r="F670" s="406"/>
      <c r="G670" s="407"/>
      <c r="H670" s="406"/>
      <c r="I670" s="408"/>
      <c r="J670" s="408"/>
      <c r="K670" s="406"/>
      <c r="L670" s="409"/>
      <c r="N670" s="406"/>
      <c r="P670" s="410"/>
      <c r="Q670" s="407"/>
      <c r="R670" s="406"/>
      <c r="S670" s="410"/>
      <c r="T670" s="410"/>
      <c r="U670" s="410"/>
      <c r="V670" s="410"/>
      <c r="W670" s="410"/>
    </row>
    <row r="671" spans="2:23" ht="10.199999999999999" x14ac:dyDescent="0.2">
      <c r="B671" s="406"/>
      <c r="C671" s="406"/>
      <c r="D671" s="406"/>
      <c r="E671" s="406"/>
      <c r="F671" s="406"/>
      <c r="G671" s="407"/>
      <c r="H671" s="406"/>
      <c r="I671" s="408"/>
      <c r="J671" s="408"/>
      <c r="K671" s="406"/>
      <c r="L671" s="409"/>
      <c r="N671" s="406"/>
      <c r="P671" s="410"/>
      <c r="Q671" s="407"/>
      <c r="R671" s="406"/>
      <c r="S671" s="410"/>
      <c r="T671" s="410"/>
      <c r="U671" s="410"/>
      <c r="V671" s="410"/>
      <c r="W671" s="410"/>
    </row>
    <row r="672" spans="2:23" ht="10.199999999999999" x14ac:dyDescent="0.2">
      <c r="B672" s="406"/>
      <c r="C672" s="406"/>
      <c r="D672" s="406"/>
      <c r="E672" s="406"/>
      <c r="F672" s="406"/>
      <c r="G672" s="407"/>
      <c r="H672" s="406"/>
      <c r="I672" s="408"/>
      <c r="J672" s="408"/>
      <c r="K672" s="406"/>
      <c r="L672" s="409"/>
      <c r="N672" s="406"/>
      <c r="P672" s="410"/>
      <c r="Q672" s="407"/>
      <c r="R672" s="406"/>
      <c r="S672" s="410"/>
      <c r="T672" s="410"/>
      <c r="U672" s="410"/>
      <c r="V672" s="410"/>
      <c r="W672" s="410"/>
    </row>
    <row r="673" spans="2:23" ht="10.199999999999999" x14ac:dyDescent="0.2">
      <c r="B673" s="406"/>
      <c r="C673" s="406"/>
      <c r="D673" s="406"/>
      <c r="E673" s="406"/>
      <c r="F673" s="406"/>
      <c r="G673" s="407"/>
      <c r="H673" s="406"/>
      <c r="I673" s="408"/>
      <c r="J673" s="408"/>
      <c r="K673" s="406"/>
      <c r="L673" s="409"/>
      <c r="N673" s="406"/>
      <c r="P673" s="410"/>
      <c r="Q673" s="407"/>
      <c r="R673" s="406"/>
      <c r="S673" s="410"/>
      <c r="T673" s="410"/>
      <c r="U673" s="410"/>
      <c r="V673" s="410"/>
      <c r="W673" s="410"/>
    </row>
    <row r="674" spans="2:23" ht="10.199999999999999" x14ac:dyDescent="0.2">
      <c r="B674" s="406"/>
      <c r="C674" s="406"/>
      <c r="D674" s="406"/>
      <c r="E674" s="406"/>
      <c r="F674" s="406"/>
      <c r="G674" s="407"/>
      <c r="H674" s="406"/>
      <c r="I674" s="408"/>
      <c r="J674" s="408"/>
      <c r="K674" s="406"/>
      <c r="L674" s="409"/>
      <c r="N674" s="406"/>
      <c r="P674" s="410"/>
      <c r="Q674" s="407"/>
      <c r="R674" s="406"/>
      <c r="S674" s="410"/>
      <c r="T674" s="410"/>
      <c r="U674" s="410"/>
      <c r="V674" s="410"/>
      <c r="W674" s="410"/>
    </row>
    <row r="675" spans="2:23" ht="10.199999999999999" x14ac:dyDescent="0.2">
      <c r="B675" s="406"/>
      <c r="C675" s="406"/>
      <c r="D675" s="406"/>
      <c r="E675" s="406"/>
      <c r="F675" s="406"/>
      <c r="G675" s="407"/>
      <c r="H675" s="406"/>
      <c r="I675" s="408"/>
      <c r="J675" s="408"/>
      <c r="K675" s="406"/>
      <c r="L675" s="409"/>
      <c r="N675" s="406"/>
      <c r="P675" s="410"/>
      <c r="Q675" s="407"/>
      <c r="R675" s="406"/>
      <c r="S675" s="410"/>
      <c r="T675" s="410"/>
      <c r="U675" s="410"/>
      <c r="V675" s="410"/>
      <c r="W675" s="410"/>
    </row>
    <row r="676" spans="2:23" ht="10.199999999999999" x14ac:dyDescent="0.2">
      <c r="B676" s="406"/>
      <c r="C676" s="406"/>
      <c r="D676" s="406"/>
      <c r="E676" s="406"/>
      <c r="F676" s="406"/>
      <c r="G676" s="407"/>
      <c r="H676" s="406"/>
      <c r="I676" s="408"/>
      <c r="J676" s="408"/>
      <c r="K676" s="406"/>
      <c r="L676" s="409"/>
      <c r="N676" s="406"/>
      <c r="P676" s="410"/>
      <c r="Q676" s="407"/>
      <c r="R676" s="406"/>
      <c r="S676" s="410"/>
      <c r="T676" s="410"/>
      <c r="U676" s="410"/>
      <c r="V676" s="410"/>
      <c r="W676" s="410"/>
    </row>
    <row r="677" spans="2:23" ht="10.199999999999999" x14ac:dyDescent="0.2">
      <c r="B677" s="406"/>
      <c r="C677" s="406"/>
      <c r="D677" s="406"/>
      <c r="E677" s="406"/>
      <c r="F677" s="406"/>
      <c r="G677" s="407"/>
      <c r="H677" s="406"/>
      <c r="I677" s="408"/>
      <c r="J677" s="408"/>
      <c r="K677" s="406"/>
      <c r="L677" s="409"/>
      <c r="N677" s="406"/>
      <c r="P677" s="410"/>
      <c r="Q677" s="407"/>
      <c r="R677" s="406"/>
      <c r="S677" s="410"/>
      <c r="T677" s="410"/>
      <c r="U677" s="410"/>
      <c r="V677" s="410"/>
      <c r="W677" s="410"/>
    </row>
    <row r="678" spans="2:23" ht="10.199999999999999" x14ac:dyDescent="0.2">
      <c r="B678" s="406"/>
      <c r="C678" s="406"/>
      <c r="D678" s="406"/>
      <c r="E678" s="406"/>
      <c r="F678" s="406"/>
      <c r="G678" s="407"/>
      <c r="H678" s="406"/>
      <c r="I678" s="408"/>
      <c r="J678" s="408"/>
      <c r="K678" s="406"/>
      <c r="L678" s="409"/>
      <c r="N678" s="406"/>
      <c r="P678" s="410"/>
      <c r="Q678" s="407"/>
      <c r="R678" s="406"/>
      <c r="S678" s="410"/>
      <c r="T678" s="410"/>
      <c r="U678" s="410"/>
      <c r="V678" s="410"/>
      <c r="W678" s="410"/>
    </row>
    <row r="679" spans="2:23" ht="10.199999999999999" x14ac:dyDescent="0.2">
      <c r="B679" s="406"/>
      <c r="C679" s="406"/>
      <c r="D679" s="406"/>
      <c r="E679" s="406"/>
      <c r="F679" s="406"/>
      <c r="G679" s="407"/>
      <c r="H679" s="406"/>
      <c r="I679" s="408"/>
      <c r="J679" s="408"/>
      <c r="K679" s="406"/>
      <c r="L679" s="409"/>
      <c r="N679" s="406"/>
      <c r="P679" s="410"/>
      <c r="Q679" s="407"/>
      <c r="R679" s="406"/>
      <c r="S679" s="410"/>
      <c r="T679" s="410"/>
      <c r="U679" s="410"/>
      <c r="V679" s="410"/>
      <c r="W679" s="410"/>
    </row>
    <row r="680" spans="2:23" ht="10.199999999999999" x14ac:dyDescent="0.2">
      <c r="B680" s="406"/>
      <c r="C680" s="406"/>
      <c r="D680" s="406"/>
      <c r="E680" s="406"/>
      <c r="F680" s="406"/>
      <c r="G680" s="407"/>
      <c r="H680" s="406"/>
      <c r="I680" s="408"/>
      <c r="J680" s="408"/>
      <c r="K680" s="406"/>
      <c r="L680" s="409"/>
      <c r="N680" s="406"/>
      <c r="P680" s="410"/>
      <c r="Q680" s="407"/>
      <c r="R680" s="406"/>
      <c r="S680" s="410"/>
      <c r="T680" s="410"/>
      <c r="U680" s="410"/>
      <c r="V680" s="410"/>
      <c r="W680" s="410"/>
    </row>
    <row r="681" spans="2:23" ht="10.199999999999999" x14ac:dyDescent="0.2">
      <c r="B681" s="406"/>
      <c r="C681" s="406"/>
      <c r="D681" s="406"/>
      <c r="E681" s="406"/>
      <c r="F681" s="406"/>
      <c r="G681" s="407"/>
      <c r="H681" s="406"/>
      <c r="I681" s="408"/>
      <c r="J681" s="408"/>
      <c r="K681" s="406"/>
      <c r="L681" s="409"/>
      <c r="N681" s="406"/>
      <c r="P681" s="410"/>
      <c r="Q681" s="407"/>
      <c r="R681" s="406"/>
      <c r="S681" s="410"/>
      <c r="T681" s="410"/>
      <c r="U681" s="410"/>
      <c r="V681" s="410"/>
      <c r="W681" s="410"/>
    </row>
    <row r="682" spans="2:23" ht="10.199999999999999" x14ac:dyDescent="0.2">
      <c r="B682" s="406"/>
      <c r="C682" s="406"/>
      <c r="D682" s="406"/>
      <c r="E682" s="406"/>
      <c r="F682" s="406"/>
      <c r="G682" s="407"/>
      <c r="H682" s="406"/>
      <c r="I682" s="408"/>
      <c r="J682" s="408"/>
      <c r="K682" s="406"/>
      <c r="L682" s="409"/>
      <c r="N682" s="406"/>
      <c r="P682" s="410"/>
      <c r="Q682" s="407"/>
      <c r="R682" s="406"/>
      <c r="S682" s="410"/>
      <c r="T682" s="410"/>
      <c r="U682" s="410"/>
      <c r="V682" s="410"/>
      <c r="W682" s="410"/>
    </row>
    <row r="683" spans="2:23" ht="10.199999999999999" x14ac:dyDescent="0.2">
      <c r="B683" s="406"/>
      <c r="C683" s="406"/>
      <c r="D683" s="406"/>
      <c r="E683" s="406"/>
      <c r="F683" s="406"/>
      <c r="G683" s="407"/>
      <c r="H683" s="406"/>
      <c r="I683" s="408"/>
      <c r="J683" s="408"/>
      <c r="K683" s="406"/>
      <c r="L683" s="409"/>
      <c r="N683" s="406"/>
      <c r="P683" s="410"/>
      <c r="Q683" s="407"/>
      <c r="R683" s="406"/>
      <c r="S683" s="410"/>
      <c r="T683" s="410"/>
      <c r="U683" s="410"/>
      <c r="V683" s="410"/>
      <c r="W683" s="410"/>
    </row>
    <row r="684" spans="2:23" ht="10.199999999999999" x14ac:dyDescent="0.2">
      <c r="B684" s="406"/>
      <c r="C684" s="406"/>
      <c r="D684" s="406"/>
      <c r="E684" s="406"/>
      <c r="F684" s="406"/>
      <c r="G684" s="407"/>
      <c r="H684" s="406"/>
      <c r="I684" s="408"/>
      <c r="J684" s="408"/>
      <c r="K684" s="406"/>
      <c r="L684" s="409"/>
      <c r="N684" s="406"/>
      <c r="P684" s="410"/>
      <c r="Q684" s="407"/>
      <c r="R684" s="406"/>
      <c r="S684" s="410"/>
      <c r="T684" s="410"/>
      <c r="U684" s="410"/>
      <c r="V684" s="410"/>
      <c r="W684" s="410"/>
    </row>
    <row r="685" spans="2:23" ht="10.199999999999999" x14ac:dyDescent="0.2">
      <c r="B685" s="406"/>
      <c r="C685" s="406"/>
      <c r="D685" s="406"/>
      <c r="E685" s="406"/>
      <c r="F685" s="406"/>
      <c r="G685" s="407"/>
      <c r="H685" s="406"/>
      <c r="I685" s="408"/>
      <c r="J685" s="408"/>
      <c r="K685" s="406"/>
      <c r="L685" s="409"/>
      <c r="N685" s="406"/>
      <c r="P685" s="410"/>
      <c r="Q685" s="407"/>
      <c r="R685" s="406"/>
      <c r="S685" s="410"/>
      <c r="T685" s="410"/>
      <c r="U685" s="410"/>
      <c r="V685" s="410"/>
      <c r="W685" s="410"/>
    </row>
    <row r="686" spans="2:23" ht="10.199999999999999" x14ac:dyDescent="0.2">
      <c r="B686" s="406"/>
      <c r="C686" s="406"/>
      <c r="D686" s="406"/>
      <c r="E686" s="406"/>
      <c r="F686" s="406"/>
      <c r="G686" s="407"/>
      <c r="H686" s="406"/>
      <c r="I686" s="408"/>
      <c r="J686" s="408"/>
      <c r="K686" s="406"/>
      <c r="L686" s="409"/>
      <c r="N686" s="406"/>
      <c r="P686" s="410"/>
      <c r="Q686" s="407"/>
      <c r="R686" s="406"/>
      <c r="S686" s="410"/>
      <c r="T686" s="410"/>
      <c r="U686" s="410"/>
      <c r="V686" s="410"/>
      <c r="W686" s="410"/>
    </row>
    <row r="687" spans="2:23" ht="10.199999999999999" x14ac:dyDescent="0.2">
      <c r="B687" s="406"/>
      <c r="C687" s="406"/>
      <c r="D687" s="406"/>
      <c r="E687" s="406"/>
      <c r="F687" s="406"/>
      <c r="G687" s="407"/>
      <c r="H687" s="406"/>
      <c r="I687" s="408"/>
      <c r="J687" s="408"/>
      <c r="K687" s="406"/>
      <c r="L687" s="409"/>
      <c r="N687" s="406"/>
      <c r="P687" s="410"/>
      <c r="Q687" s="407"/>
      <c r="R687" s="406"/>
      <c r="S687" s="410"/>
      <c r="T687" s="410"/>
      <c r="U687" s="410"/>
      <c r="V687" s="410"/>
      <c r="W687" s="410"/>
    </row>
    <row r="688" spans="2:23" ht="10.199999999999999" x14ac:dyDescent="0.2">
      <c r="B688" s="406"/>
      <c r="C688" s="406"/>
      <c r="D688" s="406"/>
      <c r="E688" s="406"/>
      <c r="F688" s="406"/>
      <c r="G688" s="407"/>
      <c r="H688" s="406"/>
      <c r="I688" s="408"/>
      <c r="J688" s="408"/>
      <c r="K688" s="406"/>
      <c r="L688" s="409"/>
      <c r="N688" s="406"/>
      <c r="P688" s="410"/>
      <c r="Q688" s="407"/>
      <c r="R688" s="406"/>
      <c r="S688" s="410"/>
      <c r="T688" s="410"/>
      <c r="U688" s="410"/>
      <c r="V688" s="410"/>
      <c r="W688" s="410"/>
    </row>
    <row r="689" spans="2:23" ht="10.199999999999999" x14ac:dyDescent="0.2">
      <c r="B689" s="406"/>
      <c r="C689" s="406"/>
      <c r="D689" s="406"/>
      <c r="E689" s="406"/>
      <c r="F689" s="406"/>
      <c r="G689" s="407"/>
      <c r="H689" s="406"/>
      <c r="I689" s="408"/>
      <c r="J689" s="408"/>
      <c r="K689" s="406"/>
      <c r="L689" s="409"/>
      <c r="N689" s="406"/>
      <c r="P689" s="410"/>
      <c r="Q689" s="407"/>
      <c r="R689" s="406"/>
      <c r="S689" s="410"/>
      <c r="T689" s="410"/>
      <c r="U689" s="410"/>
      <c r="V689" s="410"/>
      <c r="W689" s="410"/>
    </row>
    <row r="690" spans="2:23" ht="10.199999999999999" x14ac:dyDescent="0.2">
      <c r="B690" s="406"/>
      <c r="C690" s="406"/>
      <c r="D690" s="406"/>
      <c r="E690" s="406"/>
      <c r="F690" s="406"/>
      <c r="G690" s="407"/>
      <c r="H690" s="406"/>
      <c r="I690" s="408"/>
      <c r="J690" s="408"/>
      <c r="K690" s="406"/>
      <c r="L690" s="409"/>
      <c r="N690" s="406"/>
      <c r="P690" s="410"/>
      <c r="Q690" s="407"/>
      <c r="R690" s="406"/>
      <c r="S690" s="410"/>
      <c r="T690" s="410"/>
      <c r="U690" s="410"/>
      <c r="V690" s="410"/>
      <c r="W690" s="410"/>
    </row>
    <row r="691" spans="2:23" ht="10.199999999999999" x14ac:dyDescent="0.2">
      <c r="B691" s="406"/>
      <c r="C691" s="406"/>
      <c r="D691" s="406"/>
      <c r="E691" s="406"/>
      <c r="F691" s="406"/>
      <c r="G691" s="407"/>
      <c r="H691" s="406"/>
      <c r="I691" s="408"/>
      <c r="J691" s="408"/>
      <c r="K691" s="406"/>
      <c r="L691" s="409"/>
      <c r="N691" s="406"/>
      <c r="P691" s="410"/>
      <c r="Q691" s="407"/>
      <c r="R691" s="406"/>
      <c r="S691" s="410"/>
      <c r="T691" s="410"/>
      <c r="U691" s="410"/>
      <c r="V691" s="410"/>
      <c r="W691" s="410"/>
    </row>
    <row r="692" spans="2:23" ht="10.199999999999999" x14ac:dyDescent="0.2">
      <c r="B692" s="406"/>
      <c r="C692" s="406"/>
      <c r="D692" s="406"/>
      <c r="E692" s="406"/>
      <c r="F692" s="406"/>
      <c r="G692" s="407"/>
      <c r="H692" s="406"/>
      <c r="I692" s="408"/>
      <c r="J692" s="408"/>
      <c r="K692" s="406"/>
      <c r="L692" s="409"/>
      <c r="N692" s="406"/>
      <c r="P692" s="410"/>
      <c r="Q692" s="407"/>
      <c r="R692" s="406"/>
      <c r="S692" s="410"/>
      <c r="T692" s="410"/>
      <c r="U692" s="410"/>
      <c r="V692" s="410"/>
      <c r="W692" s="410"/>
    </row>
    <row r="693" spans="2:23" ht="10.199999999999999" x14ac:dyDescent="0.2">
      <c r="B693" s="406"/>
      <c r="C693" s="406"/>
      <c r="D693" s="406"/>
      <c r="E693" s="406"/>
      <c r="F693" s="406"/>
      <c r="G693" s="407"/>
      <c r="H693" s="406"/>
      <c r="I693" s="408"/>
      <c r="J693" s="408"/>
      <c r="K693" s="406"/>
      <c r="L693" s="409"/>
      <c r="N693" s="406"/>
      <c r="P693" s="410"/>
      <c r="Q693" s="407"/>
      <c r="R693" s="406"/>
      <c r="S693" s="410"/>
      <c r="T693" s="410"/>
      <c r="U693" s="410"/>
      <c r="V693" s="410"/>
      <c r="W693" s="410"/>
    </row>
    <row r="694" spans="2:23" ht="10.199999999999999" x14ac:dyDescent="0.2">
      <c r="B694" s="406"/>
      <c r="C694" s="406"/>
      <c r="D694" s="406"/>
      <c r="E694" s="406"/>
      <c r="F694" s="406"/>
      <c r="G694" s="407"/>
      <c r="H694" s="406"/>
      <c r="I694" s="408"/>
      <c r="J694" s="408"/>
      <c r="K694" s="406"/>
      <c r="L694" s="409"/>
      <c r="N694" s="406"/>
      <c r="P694" s="410"/>
      <c r="Q694" s="407"/>
      <c r="R694" s="406"/>
      <c r="S694" s="410"/>
      <c r="T694" s="410"/>
      <c r="U694" s="410"/>
      <c r="V694" s="410"/>
      <c r="W694" s="410"/>
    </row>
    <row r="695" spans="2:23" ht="10.199999999999999" x14ac:dyDescent="0.2">
      <c r="B695" s="406"/>
      <c r="C695" s="406"/>
      <c r="D695" s="406"/>
      <c r="E695" s="406"/>
      <c r="F695" s="406"/>
      <c r="G695" s="407"/>
      <c r="H695" s="406"/>
      <c r="I695" s="408"/>
      <c r="J695" s="408"/>
      <c r="K695" s="406"/>
      <c r="L695" s="409"/>
      <c r="N695" s="406"/>
      <c r="P695" s="410"/>
      <c r="Q695" s="407"/>
      <c r="R695" s="406"/>
      <c r="S695" s="410"/>
      <c r="T695" s="410"/>
      <c r="U695" s="410"/>
      <c r="V695" s="410"/>
      <c r="W695" s="410"/>
    </row>
    <row r="696" spans="2:23" ht="10.199999999999999" x14ac:dyDescent="0.2">
      <c r="B696" s="406"/>
      <c r="C696" s="406"/>
      <c r="D696" s="406"/>
      <c r="E696" s="406"/>
      <c r="F696" s="406"/>
      <c r="G696" s="407"/>
      <c r="H696" s="406"/>
      <c r="I696" s="408"/>
      <c r="J696" s="408"/>
      <c r="K696" s="406"/>
      <c r="L696" s="409"/>
      <c r="N696" s="406"/>
      <c r="P696" s="410"/>
      <c r="Q696" s="407"/>
      <c r="R696" s="406"/>
      <c r="S696" s="410"/>
      <c r="T696" s="410"/>
      <c r="U696" s="410"/>
      <c r="V696" s="410"/>
      <c r="W696" s="410"/>
    </row>
    <row r="697" spans="2:23" ht="10.199999999999999" x14ac:dyDescent="0.2">
      <c r="B697" s="406"/>
      <c r="C697" s="406"/>
      <c r="D697" s="406"/>
      <c r="E697" s="406"/>
      <c r="F697" s="406"/>
      <c r="G697" s="407"/>
      <c r="H697" s="406"/>
      <c r="I697" s="408"/>
      <c r="J697" s="408"/>
      <c r="K697" s="406"/>
      <c r="L697" s="409"/>
      <c r="N697" s="406"/>
      <c r="P697" s="410"/>
      <c r="Q697" s="407"/>
      <c r="R697" s="406"/>
      <c r="S697" s="410"/>
      <c r="T697" s="410"/>
      <c r="U697" s="410"/>
      <c r="V697" s="410"/>
      <c r="W697" s="410"/>
    </row>
    <row r="698" spans="2:23" ht="10.199999999999999" x14ac:dyDescent="0.2">
      <c r="B698" s="406"/>
      <c r="C698" s="406"/>
      <c r="D698" s="406"/>
      <c r="E698" s="406"/>
      <c r="F698" s="406"/>
      <c r="G698" s="407"/>
      <c r="H698" s="406"/>
      <c r="I698" s="408"/>
      <c r="J698" s="408"/>
      <c r="K698" s="406"/>
      <c r="L698" s="409"/>
      <c r="N698" s="406"/>
      <c r="P698" s="410"/>
      <c r="Q698" s="407"/>
      <c r="R698" s="406"/>
      <c r="S698" s="410"/>
      <c r="T698" s="410"/>
      <c r="U698" s="410"/>
      <c r="V698" s="410"/>
      <c r="W698" s="410"/>
    </row>
    <row r="699" spans="2:23" ht="10.199999999999999" x14ac:dyDescent="0.2">
      <c r="B699" s="406"/>
      <c r="C699" s="406"/>
      <c r="D699" s="406"/>
      <c r="E699" s="406"/>
      <c r="F699" s="406"/>
      <c r="G699" s="407"/>
      <c r="H699" s="406"/>
      <c r="I699" s="408"/>
      <c r="J699" s="408"/>
      <c r="K699" s="406"/>
      <c r="L699" s="409"/>
      <c r="N699" s="406"/>
      <c r="P699" s="410"/>
      <c r="Q699" s="407"/>
      <c r="R699" s="406"/>
      <c r="S699" s="410"/>
      <c r="T699" s="410"/>
      <c r="U699" s="410"/>
      <c r="V699" s="410"/>
      <c r="W699" s="410"/>
    </row>
    <row r="700" spans="2:23" ht="10.199999999999999" x14ac:dyDescent="0.2">
      <c r="B700" s="406"/>
      <c r="C700" s="406"/>
      <c r="D700" s="406"/>
      <c r="E700" s="406"/>
      <c r="F700" s="406"/>
      <c r="G700" s="407"/>
      <c r="H700" s="406"/>
      <c r="I700" s="408"/>
      <c r="J700" s="408"/>
      <c r="K700" s="406"/>
      <c r="L700" s="409"/>
      <c r="N700" s="406"/>
      <c r="P700" s="410"/>
      <c r="Q700" s="407"/>
      <c r="R700" s="406"/>
      <c r="S700" s="410"/>
      <c r="T700" s="410"/>
      <c r="U700" s="410"/>
      <c r="V700" s="410"/>
      <c r="W700" s="410"/>
    </row>
    <row r="701" spans="2:23" ht="10.199999999999999" x14ac:dyDescent="0.2">
      <c r="B701" s="406"/>
      <c r="C701" s="406"/>
      <c r="D701" s="406"/>
      <c r="E701" s="406"/>
      <c r="F701" s="406"/>
      <c r="G701" s="407"/>
      <c r="H701" s="406"/>
      <c r="I701" s="408"/>
      <c r="J701" s="408"/>
      <c r="K701" s="406"/>
      <c r="L701" s="409"/>
      <c r="N701" s="406"/>
      <c r="P701" s="410"/>
      <c r="Q701" s="407"/>
      <c r="R701" s="406"/>
      <c r="S701" s="410"/>
      <c r="T701" s="410"/>
      <c r="U701" s="410"/>
      <c r="V701" s="410"/>
      <c r="W701" s="410"/>
    </row>
    <row r="702" spans="2:23" ht="10.199999999999999" x14ac:dyDescent="0.2">
      <c r="B702" s="406"/>
      <c r="C702" s="406"/>
      <c r="D702" s="406"/>
      <c r="E702" s="406"/>
      <c r="F702" s="406"/>
      <c r="G702" s="407"/>
      <c r="H702" s="406"/>
      <c r="I702" s="408"/>
      <c r="J702" s="408"/>
      <c r="K702" s="406"/>
      <c r="L702" s="409"/>
      <c r="N702" s="406"/>
      <c r="P702" s="410"/>
      <c r="Q702" s="407"/>
      <c r="R702" s="406"/>
      <c r="S702" s="410"/>
      <c r="T702" s="410"/>
      <c r="U702" s="410"/>
      <c r="V702" s="410"/>
      <c r="W702" s="410"/>
    </row>
    <row r="703" spans="2:23" ht="10.199999999999999" x14ac:dyDescent="0.2">
      <c r="B703" s="406"/>
      <c r="C703" s="406"/>
      <c r="D703" s="406"/>
      <c r="E703" s="406"/>
      <c r="F703" s="406"/>
      <c r="G703" s="407"/>
      <c r="H703" s="406"/>
      <c r="I703" s="408"/>
      <c r="J703" s="408"/>
      <c r="K703" s="406"/>
      <c r="L703" s="409"/>
      <c r="N703" s="406"/>
      <c r="P703" s="410"/>
      <c r="Q703" s="407"/>
      <c r="R703" s="406"/>
      <c r="S703" s="410"/>
      <c r="T703" s="410"/>
      <c r="U703" s="410"/>
      <c r="V703" s="410"/>
      <c r="W703" s="410"/>
    </row>
    <row r="704" spans="2:23" ht="10.199999999999999" x14ac:dyDescent="0.2">
      <c r="B704" s="406"/>
      <c r="C704" s="406"/>
      <c r="D704" s="406"/>
      <c r="E704" s="406"/>
      <c r="F704" s="406"/>
      <c r="G704" s="407"/>
      <c r="H704" s="406"/>
      <c r="I704" s="408"/>
      <c r="J704" s="408"/>
      <c r="K704" s="406"/>
      <c r="L704" s="409"/>
      <c r="N704" s="406"/>
      <c r="P704" s="410"/>
      <c r="Q704" s="407"/>
      <c r="R704" s="406"/>
      <c r="S704" s="410"/>
      <c r="T704" s="410"/>
      <c r="U704" s="410"/>
      <c r="V704" s="410"/>
      <c r="W704" s="410"/>
    </row>
    <row r="705" spans="2:23" ht="10.199999999999999" x14ac:dyDescent="0.2">
      <c r="B705" s="406"/>
      <c r="C705" s="406"/>
      <c r="D705" s="406"/>
      <c r="E705" s="406"/>
      <c r="F705" s="406"/>
      <c r="G705" s="407"/>
      <c r="H705" s="406"/>
      <c r="I705" s="408"/>
      <c r="J705" s="408"/>
      <c r="K705" s="406"/>
      <c r="L705" s="409"/>
      <c r="N705" s="406"/>
      <c r="P705" s="410"/>
      <c r="Q705" s="407"/>
      <c r="R705" s="406"/>
      <c r="S705" s="410"/>
      <c r="T705" s="410"/>
      <c r="U705" s="410"/>
      <c r="V705" s="410"/>
      <c r="W705" s="410"/>
    </row>
    <row r="706" spans="2:23" ht="10.199999999999999" x14ac:dyDescent="0.2">
      <c r="B706" s="406"/>
      <c r="C706" s="406"/>
      <c r="D706" s="406"/>
      <c r="E706" s="406"/>
      <c r="F706" s="406"/>
      <c r="G706" s="407"/>
      <c r="H706" s="406"/>
      <c r="I706" s="408"/>
      <c r="J706" s="408"/>
      <c r="K706" s="406"/>
      <c r="L706" s="409"/>
      <c r="N706" s="406"/>
      <c r="P706" s="410"/>
      <c r="Q706" s="407"/>
      <c r="R706" s="406"/>
      <c r="S706" s="410"/>
      <c r="T706" s="410"/>
      <c r="U706" s="410"/>
      <c r="V706" s="410"/>
      <c r="W706" s="410"/>
    </row>
    <row r="707" spans="2:23" ht="10.199999999999999" x14ac:dyDescent="0.2">
      <c r="B707" s="406"/>
      <c r="C707" s="406"/>
      <c r="D707" s="406"/>
      <c r="E707" s="406"/>
      <c r="F707" s="406"/>
      <c r="G707" s="407"/>
      <c r="H707" s="406"/>
      <c r="I707" s="408"/>
      <c r="J707" s="408"/>
      <c r="K707" s="406"/>
      <c r="L707" s="409"/>
      <c r="N707" s="406"/>
      <c r="P707" s="410"/>
      <c r="Q707" s="407"/>
      <c r="R707" s="406"/>
      <c r="S707" s="410"/>
      <c r="T707" s="410"/>
      <c r="U707" s="410"/>
      <c r="V707" s="410"/>
      <c r="W707" s="410"/>
    </row>
    <row r="708" spans="2:23" ht="10.199999999999999" x14ac:dyDescent="0.2">
      <c r="B708" s="406"/>
      <c r="C708" s="406"/>
      <c r="D708" s="406"/>
      <c r="E708" s="406"/>
      <c r="F708" s="406"/>
      <c r="G708" s="407"/>
      <c r="H708" s="406"/>
      <c r="I708" s="408"/>
      <c r="J708" s="408"/>
      <c r="K708" s="406"/>
      <c r="L708" s="409"/>
      <c r="N708" s="406"/>
      <c r="P708" s="410"/>
      <c r="Q708" s="407"/>
      <c r="R708" s="406"/>
      <c r="S708" s="410"/>
      <c r="T708" s="410"/>
      <c r="U708" s="410"/>
      <c r="V708" s="410"/>
      <c r="W708" s="410"/>
    </row>
    <row r="709" spans="2:23" ht="10.199999999999999" x14ac:dyDescent="0.2">
      <c r="B709" s="406"/>
      <c r="C709" s="406"/>
      <c r="D709" s="406"/>
      <c r="E709" s="406"/>
      <c r="F709" s="406"/>
      <c r="G709" s="407"/>
      <c r="H709" s="406"/>
      <c r="I709" s="408"/>
      <c r="J709" s="408"/>
      <c r="K709" s="406"/>
      <c r="L709" s="409"/>
      <c r="N709" s="406"/>
      <c r="P709" s="410"/>
      <c r="Q709" s="407"/>
      <c r="R709" s="406"/>
      <c r="S709" s="410"/>
      <c r="T709" s="410"/>
      <c r="U709" s="410"/>
      <c r="V709" s="410"/>
      <c r="W709" s="410"/>
    </row>
    <row r="710" spans="2:23" ht="10.199999999999999" x14ac:dyDescent="0.2">
      <c r="B710" s="406"/>
      <c r="C710" s="406"/>
      <c r="D710" s="406"/>
      <c r="E710" s="406"/>
      <c r="F710" s="406"/>
      <c r="G710" s="407"/>
      <c r="H710" s="406"/>
      <c r="I710" s="408"/>
      <c r="J710" s="408"/>
      <c r="K710" s="406"/>
      <c r="L710" s="409"/>
      <c r="N710" s="406"/>
      <c r="P710" s="410"/>
      <c r="Q710" s="407"/>
      <c r="R710" s="406"/>
      <c r="S710" s="410"/>
      <c r="T710" s="410"/>
      <c r="U710" s="410"/>
      <c r="V710" s="410"/>
      <c r="W710" s="410"/>
    </row>
    <row r="711" spans="2:23" ht="10.199999999999999" x14ac:dyDescent="0.2">
      <c r="B711" s="406"/>
      <c r="C711" s="406"/>
      <c r="D711" s="406"/>
      <c r="E711" s="406"/>
      <c r="F711" s="406"/>
      <c r="G711" s="407"/>
      <c r="H711" s="406"/>
      <c r="I711" s="408"/>
      <c r="J711" s="408"/>
      <c r="K711" s="406"/>
      <c r="L711" s="409"/>
      <c r="N711" s="406"/>
      <c r="P711" s="410"/>
      <c r="Q711" s="407"/>
      <c r="R711" s="406"/>
      <c r="S711" s="410"/>
      <c r="T711" s="410"/>
      <c r="U711" s="410"/>
      <c r="V711" s="410"/>
      <c r="W711" s="410"/>
    </row>
    <row r="712" spans="2:23" ht="10.199999999999999" x14ac:dyDescent="0.2">
      <c r="B712" s="406"/>
      <c r="C712" s="406"/>
      <c r="D712" s="406"/>
      <c r="E712" s="406"/>
      <c r="F712" s="406"/>
      <c r="G712" s="407"/>
      <c r="H712" s="406"/>
      <c r="I712" s="408"/>
      <c r="J712" s="408"/>
      <c r="K712" s="406"/>
      <c r="L712" s="409"/>
      <c r="N712" s="406"/>
      <c r="P712" s="410"/>
      <c r="Q712" s="407"/>
      <c r="R712" s="406"/>
      <c r="S712" s="410"/>
      <c r="T712" s="410"/>
      <c r="U712" s="410"/>
      <c r="V712" s="410"/>
      <c r="W712" s="410"/>
    </row>
    <row r="713" spans="2:23" ht="10.199999999999999" x14ac:dyDescent="0.2">
      <c r="B713" s="406"/>
      <c r="C713" s="406"/>
      <c r="D713" s="406"/>
      <c r="E713" s="406"/>
      <c r="F713" s="406"/>
      <c r="G713" s="407"/>
      <c r="H713" s="406"/>
      <c r="I713" s="408"/>
      <c r="J713" s="408"/>
      <c r="K713" s="406"/>
      <c r="L713" s="409"/>
      <c r="N713" s="406"/>
      <c r="P713" s="410"/>
      <c r="Q713" s="407"/>
      <c r="R713" s="406"/>
      <c r="S713" s="410"/>
      <c r="T713" s="410"/>
      <c r="U713" s="410"/>
      <c r="V713" s="410"/>
      <c r="W713" s="410"/>
    </row>
    <row r="714" spans="2:23" ht="10.199999999999999" x14ac:dyDescent="0.2">
      <c r="B714" s="406"/>
      <c r="C714" s="406"/>
      <c r="D714" s="406"/>
      <c r="E714" s="406"/>
      <c r="F714" s="406"/>
      <c r="G714" s="407"/>
      <c r="H714" s="406"/>
      <c r="I714" s="408"/>
      <c r="J714" s="408"/>
      <c r="K714" s="406"/>
      <c r="L714" s="409"/>
      <c r="N714" s="406"/>
      <c r="P714" s="410"/>
      <c r="Q714" s="407"/>
      <c r="R714" s="406"/>
      <c r="S714" s="410"/>
      <c r="T714" s="410"/>
      <c r="U714" s="410"/>
      <c r="V714" s="410"/>
      <c r="W714" s="410"/>
    </row>
    <row r="715" spans="2:23" ht="10.199999999999999" x14ac:dyDescent="0.2">
      <c r="B715" s="406"/>
      <c r="C715" s="406"/>
      <c r="D715" s="406"/>
      <c r="E715" s="406"/>
      <c r="F715" s="406"/>
      <c r="G715" s="407"/>
      <c r="H715" s="406"/>
      <c r="I715" s="408"/>
      <c r="J715" s="408"/>
      <c r="K715" s="406"/>
      <c r="L715" s="409"/>
      <c r="N715" s="406"/>
      <c r="P715" s="410"/>
      <c r="Q715" s="407"/>
      <c r="R715" s="406"/>
      <c r="S715" s="410"/>
      <c r="T715" s="410"/>
      <c r="U715" s="410"/>
      <c r="V715" s="410"/>
      <c r="W715" s="410"/>
    </row>
    <row r="716" spans="2:23" ht="10.199999999999999" x14ac:dyDescent="0.2">
      <c r="B716" s="406"/>
      <c r="C716" s="406"/>
      <c r="D716" s="406"/>
      <c r="E716" s="406"/>
      <c r="F716" s="406"/>
      <c r="G716" s="407"/>
      <c r="H716" s="406"/>
      <c r="I716" s="408"/>
      <c r="J716" s="408"/>
      <c r="K716" s="406"/>
      <c r="L716" s="409"/>
      <c r="N716" s="406"/>
      <c r="P716" s="410"/>
      <c r="Q716" s="407"/>
      <c r="R716" s="406"/>
      <c r="S716" s="410"/>
      <c r="T716" s="410"/>
      <c r="U716" s="410"/>
      <c r="V716" s="410"/>
      <c r="W716" s="410"/>
    </row>
    <row r="717" spans="2:23" ht="10.199999999999999" x14ac:dyDescent="0.2">
      <c r="B717" s="406"/>
      <c r="C717" s="406"/>
      <c r="D717" s="406"/>
      <c r="E717" s="406"/>
      <c r="F717" s="406"/>
      <c r="G717" s="407"/>
      <c r="H717" s="406"/>
      <c r="I717" s="408"/>
      <c r="J717" s="408"/>
      <c r="K717" s="406"/>
      <c r="L717" s="409"/>
      <c r="N717" s="406"/>
      <c r="P717" s="410"/>
      <c r="Q717" s="407"/>
      <c r="R717" s="406"/>
      <c r="S717" s="410"/>
      <c r="T717" s="410"/>
      <c r="U717" s="410"/>
      <c r="V717" s="410"/>
      <c r="W717" s="410"/>
    </row>
    <row r="718" spans="2:23" ht="10.199999999999999" x14ac:dyDescent="0.2">
      <c r="B718" s="406"/>
      <c r="C718" s="406"/>
      <c r="D718" s="406"/>
      <c r="E718" s="406"/>
      <c r="F718" s="406"/>
      <c r="G718" s="407"/>
      <c r="H718" s="406"/>
      <c r="I718" s="408"/>
      <c r="J718" s="408"/>
      <c r="K718" s="406"/>
      <c r="L718" s="409"/>
      <c r="N718" s="406"/>
      <c r="P718" s="410"/>
      <c r="Q718" s="407"/>
      <c r="R718" s="406"/>
      <c r="S718" s="410"/>
      <c r="T718" s="410"/>
      <c r="U718" s="410"/>
      <c r="V718" s="410"/>
      <c r="W718" s="410"/>
    </row>
    <row r="719" spans="2:23" ht="10.199999999999999" x14ac:dyDescent="0.2">
      <c r="B719" s="406"/>
      <c r="C719" s="406"/>
      <c r="D719" s="406"/>
      <c r="E719" s="406"/>
      <c r="F719" s="406"/>
      <c r="G719" s="407"/>
      <c r="H719" s="406"/>
      <c r="I719" s="408"/>
      <c r="J719" s="408"/>
      <c r="K719" s="406"/>
      <c r="L719" s="409"/>
      <c r="N719" s="406"/>
      <c r="P719" s="410"/>
      <c r="Q719" s="407"/>
      <c r="R719" s="406"/>
      <c r="S719" s="410"/>
      <c r="T719" s="410"/>
      <c r="U719" s="410"/>
      <c r="V719" s="410"/>
      <c r="W719" s="410"/>
    </row>
    <row r="720" spans="2:23" ht="10.199999999999999" x14ac:dyDescent="0.2">
      <c r="B720" s="406"/>
      <c r="C720" s="406"/>
      <c r="D720" s="406"/>
      <c r="E720" s="406"/>
      <c r="F720" s="406"/>
      <c r="G720" s="407"/>
      <c r="H720" s="406"/>
      <c r="I720" s="408"/>
      <c r="J720" s="408"/>
      <c r="K720" s="406"/>
      <c r="L720" s="409"/>
      <c r="N720" s="406"/>
      <c r="P720" s="410"/>
      <c r="Q720" s="407"/>
      <c r="R720" s="406"/>
      <c r="S720" s="410"/>
      <c r="T720" s="410"/>
      <c r="U720" s="410"/>
      <c r="V720" s="410"/>
      <c r="W720" s="410"/>
    </row>
    <row r="721" spans="2:23" ht="10.199999999999999" x14ac:dyDescent="0.2">
      <c r="B721" s="406"/>
      <c r="C721" s="406"/>
      <c r="D721" s="406"/>
      <c r="E721" s="406"/>
      <c r="F721" s="406"/>
      <c r="G721" s="407"/>
      <c r="H721" s="406"/>
      <c r="I721" s="408"/>
      <c r="J721" s="408"/>
      <c r="K721" s="406"/>
      <c r="L721" s="409"/>
      <c r="N721" s="406"/>
      <c r="P721" s="410"/>
      <c r="Q721" s="407"/>
      <c r="R721" s="406"/>
      <c r="S721" s="410"/>
      <c r="T721" s="410"/>
      <c r="U721" s="410"/>
      <c r="V721" s="410"/>
      <c r="W721" s="410"/>
    </row>
    <row r="722" spans="2:23" ht="10.199999999999999" x14ac:dyDescent="0.2">
      <c r="B722" s="406"/>
      <c r="C722" s="406"/>
      <c r="D722" s="406"/>
      <c r="E722" s="406"/>
      <c r="F722" s="406"/>
      <c r="G722" s="407"/>
      <c r="H722" s="406"/>
      <c r="I722" s="408"/>
      <c r="J722" s="408"/>
      <c r="K722" s="406"/>
      <c r="L722" s="409"/>
      <c r="N722" s="406"/>
      <c r="P722" s="410"/>
      <c r="Q722" s="407"/>
      <c r="R722" s="406"/>
      <c r="S722" s="410"/>
      <c r="T722" s="410"/>
      <c r="U722" s="410"/>
      <c r="V722" s="410"/>
      <c r="W722" s="410"/>
    </row>
    <row r="723" spans="2:23" ht="10.199999999999999" x14ac:dyDescent="0.2">
      <c r="B723" s="406"/>
      <c r="C723" s="406"/>
      <c r="D723" s="406"/>
      <c r="E723" s="406"/>
      <c r="F723" s="406"/>
      <c r="G723" s="407"/>
      <c r="H723" s="406"/>
      <c r="I723" s="408"/>
      <c r="J723" s="408"/>
      <c r="K723" s="406"/>
      <c r="L723" s="409"/>
      <c r="N723" s="406"/>
      <c r="P723" s="410"/>
      <c r="Q723" s="407"/>
      <c r="R723" s="406"/>
      <c r="S723" s="410"/>
      <c r="T723" s="410"/>
      <c r="U723" s="410"/>
      <c r="V723" s="410"/>
      <c r="W723" s="410"/>
    </row>
    <row r="724" spans="2:23" ht="10.199999999999999" x14ac:dyDescent="0.2">
      <c r="B724" s="406"/>
      <c r="C724" s="406"/>
      <c r="D724" s="406"/>
      <c r="E724" s="406"/>
      <c r="F724" s="406"/>
      <c r="G724" s="407"/>
      <c r="H724" s="406"/>
      <c r="I724" s="408"/>
      <c r="J724" s="408"/>
      <c r="K724" s="406"/>
      <c r="L724" s="409"/>
      <c r="N724" s="406"/>
      <c r="P724" s="410"/>
      <c r="Q724" s="407"/>
      <c r="R724" s="406"/>
      <c r="S724" s="410"/>
      <c r="T724" s="410"/>
      <c r="U724" s="410"/>
      <c r="V724" s="410"/>
      <c r="W724" s="410"/>
    </row>
    <row r="725" spans="2:23" ht="10.199999999999999" x14ac:dyDescent="0.2">
      <c r="B725" s="406"/>
      <c r="C725" s="406"/>
      <c r="D725" s="406"/>
      <c r="E725" s="406"/>
      <c r="F725" s="406"/>
      <c r="G725" s="407"/>
      <c r="H725" s="406"/>
      <c r="I725" s="408"/>
      <c r="J725" s="408"/>
      <c r="K725" s="406"/>
      <c r="L725" s="409"/>
      <c r="N725" s="406"/>
      <c r="P725" s="410"/>
      <c r="Q725" s="407"/>
      <c r="R725" s="406"/>
      <c r="S725" s="410"/>
      <c r="T725" s="410"/>
      <c r="U725" s="410"/>
      <c r="V725" s="410"/>
      <c r="W725" s="410"/>
    </row>
    <row r="726" spans="2:23" ht="10.199999999999999" x14ac:dyDescent="0.2">
      <c r="B726" s="406"/>
      <c r="C726" s="406"/>
      <c r="D726" s="406"/>
      <c r="E726" s="406"/>
      <c r="F726" s="406"/>
      <c r="G726" s="407"/>
      <c r="H726" s="406"/>
      <c r="I726" s="408"/>
      <c r="J726" s="408"/>
      <c r="K726" s="406"/>
      <c r="L726" s="409"/>
      <c r="N726" s="406"/>
      <c r="P726" s="410"/>
      <c r="Q726" s="407"/>
      <c r="R726" s="406"/>
      <c r="S726" s="410"/>
      <c r="T726" s="410"/>
      <c r="U726" s="410"/>
      <c r="V726" s="410"/>
      <c r="W726" s="410"/>
    </row>
    <row r="727" spans="2:23" ht="10.199999999999999" x14ac:dyDescent="0.2">
      <c r="B727" s="406"/>
      <c r="C727" s="406"/>
      <c r="D727" s="406"/>
      <c r="E727" s="406"/>
      <c r="F727" s="406"/>
      <c r="G727" s="407"/>
      <c r="H727" s="406"/>
      <c r="I727" s="408"/>
      <c r="J727" s="408"/>
      <c r="K727" s="406"/>
      <c r="L727" s="409"/>
      <c r="N727" s="406"/>
      <c r="P727" s="410"/>
      <c r="Q727" s="407"/>
      <c r="R727" s="406"/>
      <c r="S727" s="410"/>
      <c r="T727" s="410"/>
      <c r="U727" s="410"/>
      <c r="V727" s="410"/>
      <c r="W727" s="410"/>
    </row>
    <row r="728" spans="2:23" ht="10.199999999999999" x14ac:dyDescent="0.2">
      <c r="B728" s="406"/>
      <c r="C728" s="406"/>
      <c r="D728" s="406"/>
      <c r="E728" s="406"/>
      <c r="F728" s="406"/>
      <c r="G728" s="407"/>
      <c r="H728" s="406"/>
      <c r="I728" s="408"/>
      <c r="J728" s="408"/>
      <c r="K728" s="406"/>
      <c r="L728" s="409"/>
      <c r="N728" s="406"/>
      <c r="P728" s="410"/>
      <c r="Q728" s="407"/>
      <c r="R728" s="406"/>
      <c r="S728" s="410"/>
      <c r="T728" s="410"/>
      <c r="U728" s="410"/>
      <c r="V728" s="410"/>
      <c r="W728" s="410"/>
    </row>
    <row r="729" spans="2:23" ht="10.199999999999999" x14ac:dyDescent="0.2">
      <c r="B729" s="406"/>
      <c r="C729" s="406"/>
      <c r="D729" s="406"/>
      <c r="E729" s="406"/>
      <c r="F729" s="406"/>
      <c r="G729" s="407"/>
      <c r="H729" s="406"/>
      <c r="I729" s="408"/>
      <c r="J729" s="408"/>
      <c r="K729" s="406"/>
      <c r="L729" s="409"/>
      <c r="N729" s="406"/>
      <c r="P729" s="410"/>
      <c r="Q729" s="407"/>
      <c r="R729" s="406"/>
      <c r="S729" s="410"/>
      <c r="T729" s="410"/>
      <c r="U729" s="410"/>
      <c r="V729" s="410"/>
      <c r="W729" s="410"/>
    </row>
    <row r="730" spans="2:23" ht="10.199999999999999" x14ac:dyDescent="0.2">
      <c r="B730" s="406"/>
      <c r="C730" s="406"/>
      <c r="D730" s="406"/>
      <c r="E730" s="406"/>
      <c r="F730" s="406"/>
      <c r="G730" s="407"/>
      <c r="H730" s="406"/>
      <c r="I730" s="408"/>
      <c r="J730" s="408"/>
      <c r="K730" s="406"/>
      <c r="L730" s="409"/>
      <c r="N730" s="406"/>
      <c r="P730" s="410"/>
      <c r="Q730" s="407"/>
      <c r="R730" s="406"/>
      <c r="S730" s="410"/>
      <c r="T730" s="410"/>
      <c r="U730" s="410"/>
      <c r="V730" s="410"/>
      <c r="W730" s="410"/>
    </row>
    <row r="731" spans="2:23" ht="10.199999999999999" x14ac:dyDescent="0.2">
      <c r="B731" s="406"/>
      <c r="C731" s="406"/>
      <c r="D731" s="406"/>
      <c r="E731" s="406"/>
      <c r="F731" s="406"/>
      <c r="G731" s="407"/>
      <c r="H731" s="406"/>
      <c r="I731" s="408"/>
      <c r="J731" s="408"/>
      <c r="K731" s="406"/>
      <c r="L731" s="409"/>
      <c r="N731" s="406"/>
      <c r="P731" s="410"/>
      <c r="Q731" s="407"/>
      <c r="R731" s="406"/>
      <c r="S731" s="410"/>
      <c r="T731" s="410"/>
      <c r="U731" s="410"/>
      <c r="V731" s="410"/>
      <c r="W731" s="410"/>
    </row>
    <row r="732" spans="2:23" ht="10.199999999999999" x14ac:dyDescent="0.2">
      <c r="B732" s="406"/>
      <c r="C732" s="406"/>
      <c r="D732" s="406"/>
      <c r="E732" s="406"/>
      <c r="F732" s="406"/>
      <c r="G732" s="407"/>
      <c r="H732" s="406"/>
      <c r="I732" s="408"/>
      <c r="J732" s="408"/>
      <c r="K732" s="406"/>
      <c r="L732" s="409"/>
      <c r="N732" s="406"/>
      <c r="P732" s="410"/>
      <c r="Q732" s="407"/>
      <c r="R732" s="406"/>
      <c r="S732" s="410"/>
      <c r="T732" s="410"/>
      <c r="U732" s="410"/>
      <c r="V732" s="410"/>
      <c r="W732" s="410"/>
    </row>
    <row r="733" spans="2:23" ht="10.199999999999999" x14ac:dyDescent="0.2">
      <c r="B733" s="406"/>
      <c r="C733" s="406"/>
      <c r="D733" s="406"/>
      <c r="E733" s="406"/>
      <c r="F733" s="406"/>
      <c r="G733" s="407"/>
      <c r="H733" s="406"/>
      <c r="I733" s="408"/>
      <c r="J733" s="408"/>
      <c r="K733" s="406"/>
      <c r="L733" s="409"/>
      <c r="N733" s="406"/>
      <c r="P733" s="410"/>
      <c r="Q733" s="407"/>
      <c r="R733" s="406"/>
      <c r="S733" s="410"/>
      <c r="T733" s="410"/>
      <c r="U733" s="410"/>
      <c r="V733" s="410"/>
      <c r="W733" s="410"/>
    </row>
    <row r="734" spans="2:23" ht="10.199999999999999" x14ac:dyDescent="0.2">
      <c r="B734" s="406"/>
      <c r="C734" s="406"/>
      <c r="D734" s="406"/>
      <c r="E734" s="406"/>
      <c r="F734" s="406"/>
      <c r="G734" s="407"/>
      <c r="H734" s="406"/>
      <c r="I734" s="408"/>
      <c r="J734" s="408"/>
      <c r="K734" s="406"/>
      <c r="L734" s="409"/>
      <c r="N734" s="406"/>
      <c r="P734" s="410"/>
      <c r="Q734" s="407"/>
      <c r="R734" s="406"/>
      <c r="S734" s="410"/>
      <c r="T734" s="410"/>
      <c r="U734" s="410"/>
      <c r="V734" s="410"/>
      <c r="W734" s="410"/>
    </row>
    <row r="735" spans="2:23" ht="10.199999999999999" x14ac:dyDescent="0.2">
      <c r="B735" s="406"/>
      <c r="C735" s="406"/>
      <c r="D735" s="406"/>
      <c r="E735" s="406"/>
      <c r="F735" s="406"/>
      <c r="G735" s="407"/>
      <c r="H735" s="406"/>
      <c r="I735" s="408"/>
      <c r="J735" s="408"/>
      <c r="K735" s="406"/>
      <c r="L735" s="409"/>
      <c r="N735" s="406"/>
      <c r="P735" s="410"/>
      <c r="Q735" s="407"/>
      <c r="R735" s="406"/>
      <c r="S735" s="410"/>
      <c r="T735" s="410"/>
      <c r="U735" s="410"/>
      <c r="V735" s="410"/>
      <c r="W735" s="410"/>
    </row>
    <row r="736" spans="2:23" ht="10.199999999999999" x14ac:dyDescent="0.2">
      <c r="B736" s="406"/>
      <c r="C736" s="406"/>
      <c r="D736" s="406"/>
      <c r="E736" s="406"/>
      <c r="F736" s="406"/>
      <c r="G736" s="407"/>
      <c r="H736" s="406"/>
      <c r="I736" s="408"/>
      <c r="J736" s="408"/>
      <c r="K736" s="406"/>
      <c r="L736" s="409"/>
      <c r="N736" s="406"/>
      <c r="P736" s="410"/>
      <c r="Q736" s="407"/>
      <c r="R736" s="406"/>
      <c r="S736" s="410"/>
      <c r="T736" s="410"/>
      <c r="U736" s="410"/>
      <c r="V736" s="410"/>
      <c r="W736" s="410"/>
    </row>
    <row r="737" spans="2:23" ht="10.199999999999999" x14ac:dyDescent="0.2">
      <c r="B737" s="406"/>
      <c r="C737" s="406"/>
      <c r="D737" s="406"/>
      <c r="E737" s="406"/>
      <c r="F737" s="406"/>
      <c r="G737" s="407"/>
      <c r="H737" s="406"/>
      <c r="I737" s="408"/>
      <c r="J737" s="408"/>
      <c r="K737" s="406"/>
      <c r="L737" s="409"/>
      <c r="N737" s="406"/>
      <c r="P737" s="410"/>
      <c r="Q737" s="407"/>
      <c r="R737" s="406"/>
      <c r="S737" s="410"/>
      <c r="T737" s="410"/>
      <c r="U737" s="410"/>
      <c r="V737" s="410"/>
      <c r="W737" s="410"/>
    </row>
    <row r="738" spans="2:23" ht="10.199999999999999" x14ac:dyDescent="0.2">
      <c r="B738" s="406"/>
      <c r="C738" s="406"/>
      <c r="D738" s="406"/>
      <c r="E738" s="406"/>
      <c r="F738" s="406"/>
      <c r="G738" s="407"/>
      <c r="H738" s="406"/>
      <c r="I738" s="408"/>
      <c r="J738" s="408"/>
      <c r="K738" s="406"/>
      <c r="L738" s="409"/>
      <c r="N738" s="406"/>
      <c r="P738" s="410"/>
      <c r="Q738" s="407"/>
      <c r="R738" s="406"/>
      <c r="S738" s="410"/>
      <c r="T738" s="410"/>
      <c r="U738" s="410"/>
      <c r="V738" s="410"/>
      <c r="W738" s="410"/>
    </row>
    <row r="739" spans="2:23" ht="10.199999999999999" x14ac:dyDescent="0.2">
      <c r="B739" s="406"/>
      <c r="C739" s="406"/>
      <c r="D739" s="406"/>
      <c r="E739" s="406"/>
      <c r="F739" s="406"/>
      <c r="G739" s="407"/>
      <c r="H739" s="406"/>
      <c r="I739" s="408"/>
      <c r="J739" s="408"/>
      <c r="K739" s="406"/>
      <c r="L739" s="409"/>
      <c r="N739" s="406"/>
      <c r="P739" s="410"/>
      <c r="Q739" s="407"/>
      <c r="R739" s="406"/>
      <c r="S739" s="410"/>
      <c r="T739" s="410"/>
      <c r="U739" s="410"/>
      <c r="V739" s="410"/>
      <c r="W739" s="410"/>
    </row>
    <row r="740" spans="2:23" ht="10.199999999999999" x14ac:dyDescent="0.2">
      <c r="B740" s="406"/>
      <c r="C740" s="406"/>
      <c r="D740" s="406"/>
      <c r="E740" s="406"/>
      <c r="F740" s="406"/>
      <c r="G740" s="407"/>
      <c r="H740" s="406"/>
      <c r="I740" s="408"/>
      <c r="J740" s="408"/>
      <c r="K740" s="406"/>
      <c r="L740" s="409"/>
      <c r="N740" s="406"/>
      <c r="P740" s="410"/>
      <c r="Q740" s="407"/>
      <c r="R740" s="406"/>
      <c r="S740" s="410"/>
      <c r="T740" s="410"/>
      <c r="U740" s="410"/>
      <c r="V740" s="410"/>
      <c r="W740" s="410"/>
    </row>
    <row r="741" spans="2:23" ht="10.199999999999999" x14ac:dyDescent="0.2">
      <c r="B741" s="406"/>
      <c r="C741" s="406"/>
      <c r="D741" s="406"/>
      <c r="E741" s="406"/>
      <c r="F741" s="406"/>
      <c r="G741" s="407"/>
      <c r="H741" s="406"/>
      <c r="I741" s="408"/>
      <c r="J741" s="408"/>
      <c r="K741" s="406"/>
      <c r="L741" s="409"/>
      <c r="N741" s="406"/>
      <c r="P741" s="410"/>
      <c r="Q741" s="407"/>
      <c r="R741" s="406"/>
      <c r="S741" s="410"/>
      <c r="T741" s="410"/>
      <c r="U741" s="410"/>
      <c r="V741" s="410"/>
      <c r="W741" s="410"/>
    </row>
    <row r="742" spans="2:23" ht="10.199999999999999" x14ac:dyDescent="0.2">
      <c r="B742" s="406"/>
      <c r="C742" s="406"/>
      <c r="D742" s="406"/>
      <c r="E742" s="406"/>
      <c r="F742" s="406"/>
      <c r="G742" s="407"/>
      <c r="H742" s="406"/>
      <c r="I742" s="408"/>
      <c r="J742" s="408"/>
      <c r="K742" s="406"/>
      <c r="L742" s="409"/>
      <c r="N742" s="406"/>
      <c r="P742" s="410"/>
      <c r="Q742" s="407"/>
      <c r="R742" s="406"/>
      <c r="S742" s="410"/>
      <c r="T742" s="410"/>
      <c r="U742" s="410"/>
      <c r="V742" s="410"/>
      <c r="W742" s="410"/>
    </row>
    <row r="743" spans="2:23" ht="10.199999999999999" x14ac:dyDescent="0.2">
      <c r="B743" s="406"/>
      <c r="C743" s="406"/>
      <c r="D743" s="406"/>
      <c r="E743" s="406"/>
      <c r="F743" s="406"/>
      <c r="G743" s="407"/>
      <c r="H743" s="406"/>
      <c r="I743" s="408"/>
      <c r="J743" s="408"/>
      <c r="K743" s="406"/>
      <c r="L743" s="409"/>
      <c r="N743" s="406"/>
      <c r="P743" s="410"/>
      <c r="Q743" s="407"/>
      <c r="R743" s="406"/>
      <c r="S743" s="410"/>
      <c r="T743" s="410"/>
      <c r="U743" s="410"/>
      <c r="V743" s="410"/>
      <c r="W743" s="410"/>
    </row>
    <row r="744" spans="2:23" ht="10.199999999999999" x14ac:dyDescent="0.2">
      <c r="B744" s="406"/>
      <c r="C744" s="406"/>
      <c r="D744" s="406"/>
      <c r="E744" s="406"/>
      <c r="F744" s="406"/>
      <c r="G744" s="407"/>
      <c r="H744" s="406"/>
      <c r="I744" s="408"/>
      <c r="J744" s="408"/>
      <c r="K744" s="406"/>
      <c r="L744" s="409"/>
      <c r="N744" s="406"/>
      <c r="P744" s="410"/>
      <c r="Q744" s="407"/>
      <c r="R744" s="406"/>
      <c r="S744" s="410"/>
      <c r="T744" s="410"/>
      <c r="U744" s="410"/>
      <c r="V744" s="410"/>
      <c r="W744" s="410"/>
    </row>
    <row r="745" spans="2:23" ht="10.199999999999999" x14ac:dyDescent="0.2">
      <c r="B745" s="406"/>
      <c r="C745" s="406"/>
      <c r="D745" s="406"/>
      <c r="E745" s="406"/>
      <c r="F745" s="406"/>
      <c r="G745" s="407"/>
      <c r="H745" s="406"/>
      <c r="I745" s="408"/>
      <c r="J745" s="408"/>
      <c r="K745" s="406"/>
      <c r="L745" s="409"/>
      <c r="N745" s="406"/>
      <c r="P745" s="410"/>
      <c r="Q745" s="407"/>
      <c r="R745" s="406"/>
      <c r="S745" s="410"/>
      <c r="T745" s="410"/>
      <c r="U745" s="410"/>
      <c r="V745" s="410"/>
      <c r="W745" s="410"/>
    </row>
    <row r="746" spans="2:23" ht="10.199999999999999" x14ac:dyDescent="0.2">
      <c r="B746" s="406"/>
      <c r="C746" s="406"/>
      <c r="D746" s="406"/>
      <c r="E746" s="406"/>
      <c r="F746" s="406"/>
      <c r="G746" s="407"/>
      <c r="H746" s="406"/>
      <c r="I746" s="408"/>
      <c r="J746" s="408"/>
      <c r="K746" s="406"/>
      <c r="L746" s="409"/>
      <c r="N746" s="406"/>
      <c r="P746" s="410"/>
      <c r="Q746" s="407"/>
      <c r="R746" s="406"/>
      <c r="S746" s="410"/>
      <c r="T746" s="410"/>
      <c r="U746" s="410"/>
      <c r="V746" s="410"/>
      <c r="W746" s="410"/>
    </row>
    <row r="747" spans="2:23" ht="10.199999999999999" x14ac:dyDescent="0.2">
      <c r="B747" s="406"/>
      <c r="C747" s="406"/>
      <c r="D747" s="406"/>
      <c r="E747" s="406"/>
      <c r="F747" s="406"/>
      <c r="G747" s="407"/>
      <c r="H747" s="406"/>
      <c r="I747" s="408"/>
      <c r="J747" s="408"/>
      <c r="K747" s="406"/>
      <c r="L747" s="409"/>
      <c r="N747" s="406"/>
      <c r="P747" s="410"/>
      <c r="Q747" s="407"/>
      <c r="R747" s="406"/>
      <c r="S747" s="410"/>
      <c r="T747" s="410"/>
      <c r="U747" s="410"/>
      <c r="V747" s="410"/>
      <c r="W747" s="410"/>
    </row>
    <row r="748" spans="2:23" ht="10.199999999999999" x14ac:dyDescent="0.2">
      <c r="B748" s="406"/>
      <c r="C748" s="406"/>
      <c r="D748" s="406"/>
      <c r="E748" s="406"/>
      <c r="F748" s="406"/>
      <c r="G748" s="407"/>
      <c r="H748" s="406"/>
      <c r="I748" s="408"/>
      <c r="J748" s="408"/>
      <c r="K748" s="406"/>
      <c r="L748" s="409"/>
      <c r="N748" s="406"/>
      <c r="P748" s="410"/>
      <c r="Q748" s="407"/>
      <c r="R748" s="406"/>
      <c r="S748" s="410"/>
      <c r="T748" s="410"/>
      <c r="U748" s="410"/>
      <c r="V748" s="410"/>
      <c r="W748" s="410"/>
    </row>
    <row r="749" spans="2:23" ht="10.199999999999999" x14ac:dyDescent="0.2">
      <c r="B749" s="406"/>
      <c r="C749" s="406"/>
      <c r="D749" s="406"/>
      <c r="E749" s="406"/>
      <c r="F749" s="406"/>
      <c r="G749" s="407"/>
      <c r="H749" s="406"/>
      <c r="I749" s="408"/>
      <c r="J749" s="408"/>
      <c r="K749" s="406"/>
      <c r="L749" s="409"/>
      <c r="N749" s="406"/>
      <c r="P749" s="410"/>
      <c r="Q749" s="407"/>
      <c r="R749" s="406"/>
      <c r="S749" s="410"/>
      <c r="T749" s="410"/>
      <c r="U749" s="410"/>
      <c r="V749" s="410"/>
      <c r="W749" s="410"/>
    </row>
    <row r="750" spans="2:23" ht="10.199999999999999" x14ac:dyDescent="0.2">
      <c r="B750" s="406"/>
      <c r="C750" s="406"/>
      <c r="D750" s="406"/>
      <c r="E750" s="406"/>
      <c r="F750" s="406"/>
      <c r="G750" s="407"/>
      <c r="H750" s="406"/>
      <c r="I750" s="408"/>
      <c r="J750" s="408"/>
      <c r="K750" s="406"/>
      <c r="L750" s="409"/>
      <c r="N750" s="406"/>
      <c r="P750" s="410"/>
      <c r="Q750" s="407"/>
      <c r="R750" s="406"/>
      <c r="S750" s="410"/>
      <c r="T750" s="410"/>
      <c r="U750" s="410"/>
      <c r="V750" s="410"/>
      <c r="W750" s="410"/>
    </row>
    <row r="751" spans="2:23" ht="10.199999999999999" x14ac:dyDescent="0.2">
      <c r="B751" s="406"/>
      <c r="C751" s="406"/>
      <c r="D751" s="406"/>
      <c r="E751" s="406"/>
      <c r="F751" s="406"/>
      <c r="G751" s="407"/>
      <c r="H751" s="406"/>
      <c r="I751" s="408"/>
      <c r="J751" s="408"/>
      <c r="K751" s="406"/>
      <c r="L751" s="409"/>
      <c r="N751" s="406"/>
      <c r="P751" s="410"/>
      <c r="Q751" s="407"/>
      <c r="R751" s="406"/>
      <c r="S751" s="410"/>
      <c r="T751" s="410"/>
      <c r="U751" s="410"/>
      <c r="V751" s="410"/>
      <c r="W751" s="410"/>
    </row>
    <row r="752" spans="2:23" ht="10.199999999999999" x14ac:dyDescent="0.2">
      <c r="B752" s="406"/>
      <c r="C752" s="406"/>
      <c r="D752" s="406"/>
      <c r="E752" s="406"/>
      <c r="F752" s="406"/>
      <c r="G752" s="407"/>
      <c r="H752" s="406"/>
      <c r="I752" s="408"/>
      <c r="J752" s="408"/>
      <c r="K752" s="406"/>
      <c r="L752" s="409"/>
      <c r="N752" s="406"/>
      <c r="P752" s="410"/>
      <c r="Q752" s="407"/>
      <c r="R752" s="406"/>
      <c r="S752" s="410"/>
      <c r="T752" s="410"/>
      <c r="U752" s="410"/>
      <c r="V752" s="410"/>
      <c r="W752" s="410"/>
    </row>
    <row r="753" spans="2:23" ht="10.199999999999999" x14ac:dyDescent="0.2">
      <c r="B753" s="406"/>
      <c r="C753" s="406"/>
      <c r="D753" s="406"/>
      <c r="E753" s="406"/>
      <c r="F753" s="406"/>
      <c r="G753" s="407"/>
      <c r="H753" s="406"/>
      <c r="I753" s="408"/>
      <c r="J753" s="408"/>
      <c r="K753" s="406"/>
      <c r="L753" s="409"/>
      <c r="N753" s="406"/>
      <c r="P753" s="410"/>
      <c r="Q753" s="407"/>
      <c r="R753" s="406"/>
      <c r="S753" s="410"/>
      <c r="T753" s="410"/>
      <c r="U753" s="410"/>
      <c r="V753" s="410"/>
      <c r="W753" s="410"/>
    </row>
    <row r="754" spans="2:23" ht="10.199999999999999" x14ac:dyDescent="0.2">
      <c r="B754" s="406"/>
      <c r="C754" s="406"/>
      <c r="D754" s="406"/>
      <c r="E754" s="406"/>
      <c r="F754" s="406"/>
      <c r="G754" s="407"/>
      <c r="H754" s="406"/>
      <c r="I754" s="408"/>
      <c r="J754" s="408"/>
      <c r="K754" s="406"/>
      <c r="L754" s="409"/>
      <c r="N754" s="406"/>
      <c r="P754" s="410"/>
      <c r="Q754" s="407"/>
      <c r="R754" s="406"/>
      <c r="S754" s="410"/>
      <c r="T754" s="410"/>
      <c r="U754" s="410"/>
      <c r="V754" s="410"/>
      <c r="W754" s="410"/>
    </row>
    <row r="755" spans="2:23" ht="10.199999999999999" x14ac:dyDescent="0.2">
      <c r="B755" s="406"/>
      <c r="C755" s="406"/>
      <c r="D755" s="406"/>
      <c r="E755" s="406"/>
      <c r="F755" s="406"/>
      <c r="G755" s="407"/>
      <c r="H755" s="406"/>
      <c r="I755" s="408"/>
      <c r="J755" s="408"/>
      <c r="K755" s="406"/>
      <c r="L755" s="409"/>
      <c r="N755" s="406"/>
      <c r="P755" s="410"/>
      <c r="Q755" s="407"/>
      <c r="R755" s="406"/>
      <c r="S755" s="410"/>
      <c r="T755" s="410"/>
      <c r="U755" s="410"/>
      <c r="V755" s="410"/>
      <c r="W755" s="410"/>
    </row>
    <row r="756" spans="2:23" ht="10.199999999999999" x14ac:dyDescent="0.2">
      <c r="B756" s="406"/>
      <c r="C756" s="406"/>
      <c r="D756" s="406"/>
      <c r="E756" s="406"/>
      <c r="F756" s="406"/>
      <c r="G756" s="407"/>
      <c r="H756" s="406"/>
      <c r="I756" s="408"/>
      <c r="J756" s="408"/>
      <c r="K756" s="406"/>
      <c r="L756" s="409"/>
      <c r="N756" s="406"/>
      <c r="P756" s="410"/>
      <c r="Q756" s="407"/>
      <c r="R756" s="406"/>
      <c r="S756" s="410"/>
      <c r="T756" s="410"/>
      <c r="U756" s="410"/>
      <c r="V756" s="410"/>
      <c r="W756" s="410"/>
    </row>
    <row r="757" spans="2:23" ht="10.199999999999999" x14ac:dyDescent="0.2">
      <c r="B757" s="406"/>
      <c r="C757" s="406"/>
      <c r="D757" s="406"/>
      <c r="E757" s="406"/>
      <c r="F757" s="406"/>
      <c r="G757" s="407"/>
      <c r="H757" s="406"/>
      <c r="I757" s="408"/>
      <c r="J757" s="408"/>
      <c r="K757" s="406"/>
      <c r="L757" s="409"/>
      <c r="N757" s="406"/>
      <c r="P757" s="410"/>
      <c r="Q757" s="407"/>
      <c r="R757" s="406"/>
      <c r="S757" s="410"/>
      <c r="T757" s="410"/>
      <c r="U757" s="410"/>
      <c r="V757" s="410"/>
      <c r="W757" s="410"/>
    </row>
    <row r="758" spans="2:23" ht="10.199999999999999" x14ac:dyDescent="0.2">
      <c r="B758" s="406"/>
      <c r="C758" s="406"/>
      <c r="D758" s="406"/>
      <c r="E758" s="406"/>
      <c r="F758" s="406"/>
      <c r="G758" s="407"/>
      <c r="H758" s="406"/>
      <c r="I758" s="408"/>
      <c r="J758" s="408"/>
      <c r="K758" s="406"/>
      <c r="L758" s="409"/>
      <c r="N758" s="406"/>
      <c r="P758" s="410"/>
      <c r="Q758" s="407"/>
      <c r="R758" s="406"/>
      <c r="S758" s="410"/>
      <c r="T758" s="410"/>
      <c r="U758" s="410"/>
      <c r="V758" s="410"/>
      <c r="W758" s="410"/>
    </row>
    <row r="759" spans="2:23" ht="10.199999999999999" x14ac:dyDescent="0.2">
      <c r="B759" s="406"/>
      <c r="C759" s="406"/>
      <c r="D759" s="406"/>
      <c r="E759" s="406"/>
      <c r="F759" s="406"/>
      <c r="G759" s="407"/>
      <c r="H759" s="406"/>
      <c r="I759" s="408"/>
      <c r="J759" s="408"/>
      <c r="K759" s="406"/>
      <c r="L759" s="409"/>
      <c r="N759" s="406"/>
      <c r="P759" s="410"/>
      <c r="Q759" s="407"/>
      <c r="R759" s="406"/>
      <c r="S759" s="410"/>
      <c r="T759" s="410"/>
      <c r="U759" s="410"/>
      <c r="V759" s="410"/>
      <c r="W759" s="410"/>
    </row>
    <row r="760" spans="2:23" ht="10.199999999999999" x14ac:dyDescent="0.2">
      <c r="B760" s="406"/>
      <c r="C760" s="406"/>
      <c r="D760" s="406"/>
      <c r="E760" s="406"/>
      <c r="F760" s="406"/>
      <c r="G760" s="407"/>
      <c r="H760" s="406"/>
      <c r="I760" s="408"/>
      <c r="J760" s="408"/>
      <c r="K760" s="406"/>
      <c r="L760" s="409"/>
      <c r="N760" s="406"/>
      <c r="P760" s="410"/>
      <c r="Q760" s="407"/>
      <c r="R760" s="406"/>
      <c r="S760" s="410"/>
      <c r="T760" s="410"/>
      <c r="U760" s="410"/>
      <c r="V760" s="410"/>
      <c r="W760" s="410"/>
    </row>
    <row r="761" spans="2:23" ht="10.199999999999999" x14ac:dyDescent="0.2">
      <c r="B761" s="406"/>
      <c r="C761" s="406"/>
      <c r="D761" s="406"/>
      <c r="E761" s="406"/>
      <c r="F761" s="406"/>
      <c r="G761" s="407"/>
      <c r="H761" s="406"/>
      <c r="I761" s="408"/>
      <c r="J761" s="408"/>
      <c r="K761" s="406"/>
      <c r="L761" s="409"/>
      <c r="N761" s="406"/>
      <c r="P761" s="410"/>
      <c r="Q761" s="407"/>
      <c r="R761" s="406"/>
      <c r="S761" s="410"/>
      <c r="T761" s="410"/>
      <c r="U761" s="410"/>
      <c r="V761" s="410"/>
      <c r="W761" s="410"/>
    </row>
    <row r="762" spans="2:23" ht="10.199999999999999" x14ac:dyDescent="0.2">
      <c r="B762" s="406"/>
      <c r="C762" s="406"/>
      <c r="D762" s="406"/>
      <c r="E762" s="406"/>
      <c r="F762" s="406"/>
      <c r="G762" s="407"/>
      <c r="H762" s="406"/>
      <c r="I762" s="408"/>
      <c r="J762" s="408"/>
      <c r="K762" s="406"/>
      <c r="L762" s="409"/>
      <c r="N762" s="406"/>
      <c r="P762" s="410"/>
      <c r="Q762" s="407"/>
      <c r="R762" s="406"/>
      <c r="S762" s="410"/>
      <c r="T762" s="410"/>
      <c r="U762" s="410"/>
      <c r="V762" s="410"/>
      <c r="W762" s="410"/>
    </row>
    <row r="763" spans="2:23" ht="10.199999999999999" x14ac:dyDescent="0.2">
      <c r="B763" s="406"/>
      <c r="C763" s="406"/>
      <c r="D763" s="406"/>
      <c r="E763" s="406"/>
      <c r="F763" s="406"/>
      <c r="G763" s="407"/>
      <c r="H763" s="406"/>
      <c r="I763" s="408"/>
      <c r="J763" s="408"/>
      <c r="K763" s="406"/>
      <c r="L763" s="409"/>
      <c r="N763" s="406"/>
      <c r="P763" s="410"/>
      <c r="Q763" s="407"/>
      <c r="R763" s="406"/>
      <c r="S763" s="410"/>
      <c r="T763" s="410"/>
      <c r="U763" s="410"/>
      <c r="V763" s="410"/>
      <c r="W763" s="410"/>
    </row>
    <row r="764" spans="2:23" ht="10.199999999999999" x14ac:dyDescent="0.2">
      <c r="B764" s="406"/>
      <c r="C764" s="406"/>
      <c r="D764" s="406"/>
      <c r="E764" s="406"/>
      <c r="F764" s="406"/>
      <c r="G764" s="407"/>
      <c r="H764" s="406"/>
      <c r="I764" s="408"/>
      <c r="J764" s="408"/>
      <c r="K764" s="406"/>
      <c r="L764" s="409"/>
      <c r="N764" s="406"/>
      <c r="P764" s="410"/>
      <c r="Q764" s="407"/>
      <c r="R764" s="406"/>
      <c r="S764" s="410"/>
      <c r="T764" s="410"/>
      <c r="U764" s="410"/>
      <c r="V764" s="410"/>
      <c r="W764" s="410"/>
    </row>
    <row r="765" spans="2:23" ht="10.199999999999999" x14ac:dyDescent="0.2">
      <c r="B765" s="406"/>
      <c r="C765" s="406"/>
      <c r="D765" s="406"/>
      <c r="E765" s="406"/>
      <c r="F765" s="406"/>
      <c r="G765" s="407"/>
      <c r="H765" s="406"/>
      <c r="I765" s="408"/>
      <c r="J765" s="408"/>
      <c r="K765" s="406"/>
      <c r="L765" s="409"/>
      <c r="N765" s="406"/>
      <c r="P765" s="410"/>
      <c r="Q765" s="407"/>
      <c r="R765" s="406"/>
      <c r="S765" s="410"/>
      <c r="T765" s="410"/>
      <c r="U765" s="410"/>
      <c r="V765" s="410"/>
      <c r="W765" s="410"/>
    </row>
    <row r="766" spans="2:23" ht="10.199999999999999" x14ac:dyDescent="0.2">
      <c r="B766" s="406"/>
      <c r="C766" s="406"/>
      <c r="D766" s="406"/>
      <c r="E766" s="406"/>
      <c r="F766" s="406"/>
      <c r="G766" s="407"/>
      <c r="H766" s="406"/>
      <c r="I766" s="408"/>
      <c r="J766" s="408"/>
      <c r="K766" s="406"/>
      <c r="L766" s="409"/>
      <c r="N766" s="406"/>
      <c r="P766" s="410"/>
      <c r="Q766" s="407"/>
      <c r="R766" s="406"/>
      <c r="S766" s="410"/>
      <c r="T766" s="410"/>
      <c r="U766" s="410"/>
      <c r="V766" s="410"/>
      <c r="W766" s="410"/>
    </row>
    <row r="767" spans="2:23" ht="10.199999999999999" x14ac:dyDescent="0.2">
      <c r="B767" s="406"/>
      <c r="C767" s="406"/>
      <c r="D767" s="406"/>
      <c r="E767" s="406"/>
      <c r="F767" s="406"/>
      <c r="G767" s="407"/>
      <c r="H767" s="406"/>
      <c r="I767" s="408"/>
      <c r="J767" s="408"/>
      <c r="K767" s="406"/>
      <c r="L767" s="409"/>
      <c r="N767" s="406"/>
      <c r="P767" s="410"/>
      <c r="Q767" s="407"/>
      <c r="R767" s="406"/>
      <c r="S767" s="410"/>
      <c r="T767" s="410"/>
      <c r="U767" s="410"/>
      <c r="V767" s="410"/>
      <c r="W767" s="410"/>
    </row>
    <row r="768" spans="2:23" ht="10.199999999999999" x14ac:dyDescent="0.2">
      <c r="B768" s="406"/>
      <c r="C768" s="406"/>
      <c r="D768" s="406"/>
      <c r="E768" s="406"/>
      <c r="F768" s="406"/>
      <c r="G768" s="407"/>
      <c r="H768" s="406"/>
      <c r="I768" s="408"/>
      <c r="J768" s="408"/>
      <c r="K768" s="406"/>
      <c r="L768" s="409"/>
      <c r="N768" s="406"/>
      <c r="P768" s="410"/>
      <c r="Q768" s="407"/>
      <c r="R768" s="406"/>
      <c r="S768" s="410"/>
      <c r="T768" s="410"/>
      <c r="U768" s="410"/>
      <c r="V768" s="410"/>
      <c r="W768" s="410"/>
    </row>
    <row r="769" spans="2:23" ht="10.199999999999999" x14ac:dyDescent="0.2">
      <c r="B769" s="406"/>
      <c r="C769" s="406"/>
      <c r="D769" s="406"/>
      <c r="E769" s="406"/>
      <c r="F769" s="406"/>
      <c r="G769" s="407"/>
      <c r="H769" s="406"/>
      <c r="I769" s="408"/>
      <c r="J769" s="408"/>
      <c r="K769" s="406"/>
      <c r="L769" s="409"/>
      <c r="N769" s="406"/>
      <c r="P769" s="410"/>
      <c r="Q769" s="407"/>
      <c r="R769" s="406"/>
      <c r="S769" s="410"/>
      <c r="T769" s="410"/>
      <c r="U769" s="410"/>
      <c r="V769" s="410"/>
      <c r="W769" s="410"/>
    </row>
    <row r="770" spans="2:23" ht="10.199999999999999" x14ac:dyDescent="0.2">
      <c r="B770" s="406"/>
      <c r="C770" s="406"/>
      <c r="D770" s="406"/>
      <c r="E770" s="406"/>
      <c r="F770" s="406"/>
      <c r="G770" s="407"/>
      <c r="H770" s="406"/>
      <c r="I770" s="408"/>
      <c r="J770" s="408"/>
      <c r="K770" s="406"/>
      <c r="L770" s="409"/>
      <c r="N770" s="406"/>
      <c r="P770" s="410"/>
      <c r="Q770" s="407"/>
      <c r="R770" s="406"/>
      <c r="S770" s="410"/>
      <c r="T770" s="410"/>
      <c r="U770" s="410"/>
      <c r="V770" s="410"/>
      <c r="W770" s="410"/>
    </row>
    <row r="771" spans="2:23" ht="10.199999999999999" x14ac:dyDescent="0.2">
      <c r="B771" s="406"/>
      <c r="C771" s="406"/>
      <c r="D771" s="406"/>
      <c r="E771" s="406"/>
      <c r="F771" s="406"/>
      <c r="G771" s="407"/>
      <c r="H771" s="406"/>
      <c r="I771" s="408"/>
      <c r="J771" s="408"/>
      <c r="K771" s="406"/>
      <c r="L771" s="409"/>
      <c r="N771" s="406"/>
      <c r="P771" s="410"/>
      <c r="Q771" s="407"/>
      <c r="R771" s="406"/>
      <c r="S771" s="410"/>
      <c r="T771" s="410"/>
      <c r="U771" s="410"/>
      <c r="V771" s="410"/>
      <c r="W771" s="410"/>
    </row>
    <row r="772" spans="2:23" ht="10.199999999999999" x14ac:dyDescent="0.2">
      <c r="B772" s="406"/>
      <c r="C772" s="406"/>
      <c r="D772" s="406"/>
      <c r="E772" s="406"/>
      <c r="F772" s="406"/>
      <c r="G772" s="407"/>
      <c r="H772" s="406"/>
      <c r="I772" s="408"/>
      <c r="J772" s="408"/>
      <c r="K772" s="406"/>
      <c r="L772" s="409"/>
      <c r="N772" s="406"/>
      <c r="P772" s="410"/>
      <c r="Q772" s="407"/>
      <c r="R772" s="406"/>
      <c r="S772" s="410"/>
      <c r="T772" s="410"/>
      <c r="U772" s="410"/>
      <c r="V772" s="410"/>
      <c r="W772" s="410"/>
    </row>
    <row r="773" spans="2:23" ht="10.199999999999999" x14ac:dyDescent="0.2">
      <c r="B773" s="406"/>
      <c r="C773" s="406"/>
      <c r="D773" s="406"/>
      <c r="E773" s="406"/>
      <c r="F773" s="406"/>
      <c r="G773" s="407"/>
      <c r="H773" s="406"/>
      <c r="I773" s="408"/>
      <c r="J773" s="408"/>
      <c r="K773" s="406"/>
      <c r="L773" s="409"/>
      <c r="N773" s="406"/>
      <c r="P773" s="410"/>
      <c r="Q773" s="407"/>
      <c r="R773" s="406"/>
      <c r="S773" s="410"/>
      <c r="T773" s="410"/>
      <c r="U773" s="410"/>
      <c r="V773" s="410"/>
      <c r="W773" s="410"/>
    </row>
    <row r="774" spans="2:23" ht="10.199999999999999" x14ac:dyDescent="0.2">
      <c r="B774" s="406"/>
      <c r="C774" s="406"/>
      <c r="D774" s="406"/>
      <c r="E774" s="406"/>
      <c r="F774" s="406"/>
      <c r="G774" s="407"/>
      <c r="H774" s="406"/>
      <c r="I774" s="408"/>
      <c r="J774" s="408"/>
      <c r="K774" s="406"/>
      <c r="L774" s="409"/>
      <c r="N774" s="406"/>
      <c r="P774" s="410"/>
      <c r="Q774" s="407"/>
      <c r="R774" s="406"/>
      <c r="S774" s="410"/>
      <c r="T774" s="410"/>
      <c r="U774" s="410"/>
      <c r="V774" s="410"/>
      <c r="W774" s="410"/>
    </row>
    <row r="775" spans="2:23" ht="10.199999999999999" x14ac:dyDescent="0.2">
      <c r="B775" s="406"/>
      <c r="C775" s="406"/>
      <c r="D775" s="406"/>
      <c r="E775" s="406"/>
      <c r="F775" s="406"/>
      <c r="G775" s="407"/>
      <c r="H775" s="406"/>
      <c r="I775" s="408"/>
      <c r="J775" s="408"/>
      <c r="K775" s="406"/>
      <c r="L775" s="409"/>
      <c r="N775" s="406"/>
      <c r="P775" s="410"/>
      <c r="Q775" s="407"/>
      <c r="R775" s="406"/>
      <c r="S775" s="410"/>
      <c r="T775" s="410"/>
      <c r="U775" s="410"/>
      <c r="V775" s="410"/>
      <c r="W775" s="410"/>
    </row>
    <row r="776" spans="2:23" ht="10.199999999999999" x14ac:dyDescent="0.2">
      <c r="B776" s="406"/>
      <c r="C776" s="406"/>
      <c r="D776" s="406"/>
      <c r="E776" s="406"/>
      <c r="F776" s="406"/>
      <c r="G776" s="407"/>
      <c r="H776" s="406"/>
      <c r="I776" s="408"/>
      <c r="J776" s="408"/>
      <c r="K776" s="406"/>
      <c r="L776" s="409"/>
      <c r="N776" s="406"/>
      <c r="P776" s="410"/>
      <c r="Q776" s="407"/>
      <c r="R776" s="406"/>
      <c r="S776" s="410"/>
      <c r="T776" s="410"/>
      <c r="U776" s="410"/>
      <c r="V776" s="410"/>
      <c r="W776" s="410"/>
    </row>
    <row r="777" spans="2:23" ht="10.199999999999999" x14ac:dyDescent="0.2">
      <c r="B777" s="406"/>
      <c r="C777" s="406"/>
      <c r="D777" s="406"/>
      <c r="E777" s="406"/>
      <c r="F777" s="406"/>
      <c r="G777" s="407"/>
      <c r="H777" s="406"/>
      <c r="I777" s="408"/>
      <c r="J777" s="408"/>
      <c r="K777" s="406"/>
      <c r="L777" s="409"/>
      <c r="N777" s="406"/>
      <c r="P777" s="410"/>
      <c r="Q777" s="407"/>
      <c r="R777" s="406"/>
      <c r="S777" s="410"/>
      <c r="T777" s="410"/>
      <c r="U777" s="410"/>
      <c r="V777" s="410"/>
      <c r="W777" s="410"/>
    </row>
    <row r="778" spans="2:23" ht="10.199999999999999" x14ac:dyDescent="0.2">
      <c r="B778" s="406"/>
      <c r="C778" s="406"/>
      <c r="D778" s="406"/>
      <c r="E778" s="406"/>
      <c r="F778" s="406"/>
      <c r="G778" s="407"/>
      <c r="H778" s="406"/>
      <c r="I778" s="408"/>
      <c r="J778" s="408"/>
      <c r="K778" s="406"/>
      <c r="L778" s="409"/>
      <c r="N778" s="406"/>
      <c r="P778" s="410"/>
      <c r="Q778" s="407"/>
      <c r="R778" s="406"/>
      <c r="S778" s="410"/>
      <c r="T778" s="410"/>
      <c r="U778" s="410"/>
      <c r="V778" s="410"/>
      <c r="W778" s="410"/>
    </row>
    <row r="779" spans="2:23" ht="10.199999999999999" x14ac:dyDescent="0.2">
      <c r="B779" s="406"/>
      <c r="C779" s="406"/>
      <c r="D779" s="406"/>
      <c r="E779" s="406"/>
      <c r="F779" s="406"/>
      <c r="G779" s="407"/>
      <c r="H779" s="406"/>
      <c r="I779" s="408"/>
      <c r="J779" s="408"/>
      <c r="K779" s="406"/>
      <c r="L779" s="409"/>
      <c r="N779" s="406"/>
      <c r="P779" s="410"/>
      <c r="Q779" s="407"/>
      <c r="R779" s="406"/>
      <c r="S779" s="410"/>
      <c r="T779" s="410"/>
      <c r="U779" s="410"/>
      <c r="V779" s="410"/>
      <c r="W779" s="410"/>
    </row>
    <row r="780" spans="2:23" ht="10.199999999999999" x14ac:dyDescent="0.2">
      <c r="B780" s="406"/>
      <c r="C780" s="406"/>
      <c r="D780" s="406"/>
      <c r="E780" s="406"/>
      <c r="F780" s="406"/>
      <c r="G780" s="407"/>
      <c r="H780" s="406"/>
      <c r="I780" s="408"/>
      <c r="J780" s="408"/>
      <c r="K780" s="406"/>
      <c r="L780" s="409"/>
      <c r="N780" s="406"/>
      <c r="P780" s="410"/>
      <c r="Q780" s="407"/>
      <c r="R780" s="406"/>
      <c r="S780" s="410"/>
      <c r="T780" s="410"/>
      <c r="U780" s="410"/>
      <c r="V780" s="410"/>
      <c r="W780" s="410"/>
    </row>
    <row r="781" spans="2:23" ht="10.199999999999999" x14ac:dyDescent="0.2">
      <c r="B781" s="406"/>
      <c r="C781" s="406"/>
      <c r="D781" s="406"/>
      <c r="E781" s="406"/>
      <c r="F781" s="406"/>
      <c r="G781" s="407"/>
      <c r="H781" s="406"/>
      <c r="I781" s="408"/>
      <c r="J781" s="408"/>
      <c r="K781" s="406"/>
      <c r="L781" s="409"/>
      <c r="N781" s="406"/>
      <c r="P781" s="410"/>
      <c r="Q781" s="407"/>
      <c r="R781" s="406"/>
      <c r="S781" s="410"/>
      <c r="T781" s="410"/>
      <c r="U781" s="410"/>
      <c r="V781" s="410"/>
      <c r="W781" s="410"/>
    </row>
    <row r="782" spans="2:23" ht="10.199999999999999" x14ac:dyDescent="0.2">
      <c r="B782" s="406"/>
      <c r="C782" s="406"/>
      <c r="D782" s="406"/>
      <c r="E782" s="406"/>
      <c r="F782" s="406"/>
      <c r="G782" s="407"/>
      <c r="H782" s="406"/>
      <c r="I782" s="408"/>
      <c r="J782" s="408"/>
      <c r="K782" s="406"/>
      <c r="L782" s="409"/>
      <c r="N782" s="406"/>
      <c r="P782" s="410"/>
      <c r="Q782" s="407"/>
      <c r="R782" s="406"/>
      <c r="S782" s="410"/>
      <c r="T782" s="410"/>
      <c r="U782" s="410"/>
      <c r="V782" s="410"/>
      <c r="W782" s="410"/>
    </row>
    <row r="783" spans="2:23" ht="10.199999999999999" x14ac:dyDescent="0.2">
      <c r="B783" s="406"/>
      <c r="C783" s="406"/>
      <c r="D783" s="406"/>
      <c r="E783" s="406"/>
      <c r="F783" s="406"/>
      <c r="G783" s="407"/>
      <c r="H783" s="406"/>
      <c r="I783" s="408"/>
      <c r="J783" s="408"/>
      <c r="K783" s="406"/>
      <c r="L783" s="409"/>
      <c r="N783" s="406"/>
      <c r="P783" s="410"/>
      <c r="Q783" s="407"/>
      <c r="R783" s="406"/>
      <c r="S783" s="410"/>
      <c r="T783" s="410"/>
      <c r="U783" s="410"/>
      <c r="V783" s="410"/>
      <c r="W783" s="410"/>
    </row>
    <row r="784" spans="2:23" ht="10.199999999999999" x14ac:dyDescent="0.2">
      <c r="B784" s="406"/>
      <c r="C784" s="406"/>
      <c r="D784" s="406"/>
      <c r="E784" s="406"/>
      <c r="F784" s="406"/>
      <c r="G784" s="407"/>
      <c r="H784" s="406"/>
      <c r="I784" s="408"/>
      <c r="J784" s="408"/>
      <c r="K784" s="406"/>
      <c r="L784" s="409"/>
      <c r="N784" s="406"/>
      <c r="P784" s="410"/>
      <c r="Q784" s="407"/>
      <c r="R784" s="406"/>
      <c r="S784" s="410"/>
      <c r="T784" s="410"/>
      <c r="U784" s="410"/>
      <c r="V784" s="410"/>
      <c r="W784" s="410"/>
    </row>
    <row r="785" spans="2:23" ht="10.199999999999999" x14ac:dyDescent="0.2">
      <c r="B785" s="406"/>
      <c r="C785" s="406"/>
      <c r="D785" s="406"/>
      <c r="E785" s="406"/>
      <c r="F785" s="406"/>
      <c r="G785" s="407"/>
      <c r="H785" s="406"/>
      <c r="I785" s="408"/>
      <c r="J785" s="408"/>
      <c r="K785" s="406"/>
      <c r="L785" s="409"/>
      <c r="N785" s="406"/>
      <c r="P785" s="410"/>
      <c r="Q785" s="407"/>
      <c r="R785" s="406"/>
      <c r="S785" s="410"/>
      <c r="T785" s="410"/>
      <c r="U785" s="410"/>
      <c r="V785" s="410"/>
      <c r="W785" s="410"/>
    </row>
    <row r="786" spans="2:23" ht="10.199999999999999" x14ac:dyDescent="0.2">
      <c r="B786" s="406"/>
      <c r="C786" s="406"/>
      <c r="D786" s="406"/>
      <c r="E786" s="406"/>
      <c r="F786" s="406"/>
      <c r="G786" s="407"/>
      <c r="H786" s="406"/>
      <c r="I786" s="408"/>
      <c r="J786" s="408"/>
      <c r="K786" s="406"/>
      <c r="L786" s="409"/>
      <c r="N786" s="406"/>
      <c r="P786" s="410"/>
      <c r="Q786" s="407"/>
      <c r="R786" s="406"/>
      <c r="S786" s="410"/>
      <c r="T786" s="410"/>
      <c r="U786" s="410"/>
      <c r="V786" s="410"/>
      <c r="W786" s="410"/>
    </row>
    <row r="787" spans="2:23" ht="10.199999999999999" x14ac:dyDescent="0.2">
      <c r="B787" s="406"/>
      <c r="C787" s="406"/>
      <c r="D787" s="406"/>
      <c r="E787" s="406"/>
      <c r="F787" s="406"/>
      <c r="G787" s="407"/>
      <c r="H787" s="406"/>
      <c r="I787" s="408"/>
      <c r="J787" s="408"/>
      <c r="K787" s="406"/>
      <c r="L787" s="409"/>
      <c r="N787" s="406"/>
      <c r="P787" s="410"/>
      <c r="Q787" s="407"/>
      <c r="R787" s="406"/>
      <c r="S787" s="410"/>
      <c r="T787" s="410"/>
      <c r="U787" s="410"/>
      <c r="V787" s="410"/>
      <c r="W787" s="410"/>
    </row>
    <row r="788" spans="2:23" ht="10.199999999999999" x14ac:dyDescent="0.2">
      <c r="B788" s="406"/>
      <c r="C788" s="406"/>
      <c r="D788" s="406"/>
      <c r="E788" s="406"/>
      <c r="F788" s="406"/>
      <c r="G788" s="407"/>
      <c r="H788" s="406"/>
      <c r="I788" s="408"/>
      <c r="J788" s="408"/>
      <c r="K788" s="406"/>
      <c r="L788" s="409"/>
      <c r="N788" s="406"/>
      <c r="P788" s="410"/>
      <c r="Q788" s="407"/>
      <c r="R788" s="406"/>
      <c r="S788" s="410"/>
      <c r="T788" s="410"/>
      <c r="U788" s="410"/>
      <c r="V788" s="410"/>
      <c r="W788" s="410"/>
    </row>
    <row r="789" spans="2:23" ht="10.199999999999999" x14ac:dyDescent="0.2">
      <c r="B789" s="406"/>
      <c r="C789" s="406"/>
      <c r="D789" s="406"/>
      <c r="E789" s="406"/>
      <c r="F789" s="406"/>
      <c r="G789" s="407"/>
      <c r="H789" s="406"/>
      <c r="I789" s="408"/>
      <c r="J789" s="408"/>
      <c r="K789" s="406"/>
      <c r="L789" s="409"/>
      <c r="N789" s="406"/>
      <c r="P789" s="410"/>
      <c r="Q789" s="407"/>
      <c r="R789" s="406"/>
      <c r="S789" s="410"/>
      <c r="T789" s="410"/>
      <c r="U789" s="410"/>
      <c r="V789" s="410"/>
      <c r="W789" s="410"/>
    </row>
    <row r="790" spans="2:23" ht="10.199999999999999" x14ac:dyDescent="0.2">
      <c r="B790" s="406"/>
      <c r="C790" s="406"/>
      <c r="D790" s="406"/>
      <c r="E790" s="406"/>
      <c r="F790" s="406"/>
      <c r="G790" s="407"/>
      <c r="H790" s="406"/>
      <c r="I790" s="408"/>
      <c r="J790" s="408"/>
      <c r="K790" s="406"/>
      <c r="L790" s="409"/>
      <c r="N790" s="406"/>
      <c r="P790" s="410"/>
      <c r="Q790" s="407"/>
      <c r="R790" s="406"/>
      <c r="S790" s="410"/>
      <c r="T790" s="410"/>
      <c r="U790" s="410"/>
      <c r="V790" s="410"/>
      <c r="W790" s="410"/>
    </row>
    <row r="791" spans="2:23" ht="10.199999999999999" x14ac:dyDescent="0.2">
      <c r="B791" s="406"/>
      <c r="C791" s="406"/>
      <c r="D791" s="406"/>
      <c r="E791" s="406"/>
      <c r="F791" s="406"/>
      <c r="G791" s="407"/>
      <c r="H791" s="406"/>
      <c r="I791" s="408"/>
      <c r="J791" s="408"/>
      <c r="K791" s="406"/>
      <c r="L791" s="409"/>
      <c r="N791" s="406"/>
      <c r="P791" s="410"/>
      <c r="Q791" s="407"/>
      <c r="R791" s="406"/>
      <c r="S791" s="410"/>
      <c r="T791" s="410"/>
      <c r="U791" s="410"/>
      <c r="V791" s="410"/>
      <c r="W791" s="410"/>
    </row>
    <row r="792" spans="2:23" ht="10.199999999999999" x14ac:dyDescent="0.2">
      <c r="B792" s="406"/>
      <c r="C792" s="406"/>
      <c r="D792" s="406"/>
      <c r="E792" s="406"/>
      <c r="F792" s="406"/>
      <c r="G792" s="407"/>
      <c r="H792" s="406"/>
      <c r="I792" s="408"/>
      <c r="J792" s="408"/>
      <c r="K792" s="406"/>
      <c r="L792" s="409"/>
      <c r="N792" s="406"/>
      <c r="P792" s="410"/>
      <c r="Q792" s="407"/>
      <c r="R792" s="406"/>
      <c r="S792" s="410"/>
      <c r="T792" s="410"/>
      <c r="U792" s="410"/>
      <c r="V792" s="410"/>
      <c r="W792" s="410"/>
    </row>
    <row r="793" spans="2:23" ht="10.199999999999999" x14ac:dyDescent="0.2">
      <c r="B793" s="406"/>
      <c r="C793" s="406"/>
      <c r="D793" s="406"/>
      <c r="E793" s="406"/>
      <c r="F793" s="406"/>
      <c r="G793" s="407"/>
      <c r="H793" s="406"/>
      <c r="I793" s="408"/>
      <c r="J793" s="408"/>
      <c r="K793" s="406"/>
      <c r="L793" s="409"/>
      <c r="N793" s="406"/>
      <c r="P793" s="410"/>
      <c r="Q793" s="407"/>
      <c r="R793" s="406"/>
      <c r="S793" s="410"/>
      <c r="T793" s="410"/>
      <c r="U793" s="410"/>
      <c r="V793" s="410"/>
      <c r="W793" s="410"/>
    </row>
    <row r="794" spans="2:23" ht="10.199999999999999" x14ac:dyDescent="0.2">
      <c r="B794" s="406"/>
      <c r="C794" s="406"/>
      <c r="D794" s="406"/>
      <c r="E794" s="406"/>
      <c r="F794" s="406"/>
      <c r="G794" s="407"/>
      <c r="H794" s="406"/>
      <c r="I794" s="408"/>
      <c r="J794" s="408"/>
      <c r="K794" s="406"/>
      <c r="L794" s="409"/>
      <c r="N794" s="406"/>
      <c r="P794" s="410"/>
      <c r="Q794" s="407"/>
      <c r="R794" s="406"/>
      <c r="S794" s="410"/>
      <c r="T794" s="410"/>
      <c r="U794" s="410"/>
      <c r="V794" s="410"/>
      <c r="W794" s="410"/>
    </row>
    <row r="795" spans="2:23" ht="10.199999999999999" x14ac:dyDescent="0.2">
      <c r="B795" s="406"/>
      <c r="C795" s="406"/>
      <c r="D795" s="406"/>
      <c r="E795" s="406"/>
      <c r="F795" s="406"/>
      <c r="G795" s="407"/>
      <c r="H795" s="406"/>
      <c r="I795" s="408"/>
      <c r="J795" s="408"/>
      <c r="K795" s="406"/>
      <c r="L795" s="409"/>
      <c r="N795" s="406"/>
      <c r="P795" s="410"/>
      <c r="Q795" s="407"/>
      <c r="R795" s="406"/>
      <c r="S795" s="410"/>
      <c r="T795" s="410"/>
      <c r="U795" s="410"/>
      <c r="V795" s="410"/>
      <c r="W795" s="410"/>
    </row>
    <row r="796" spans="2:23" ht="10.199999999999999" x14ac:dyDescent="0.2">
      <c r="B796" s="406"/>
      <c r="C796" s="406"/>
      <c r="D796" s="406"/>
      <c r="E796" s="406"/>
      <c r="F796" s="406"/>
      <c r="G796" s="407"/>
      <c r="H796" s="406"/>
      <c r="I796" s="408"/>
      <c r="J796" s="408"/>
      <c r="K796" s="406"/>
      <c r="L796" s="409"/>
      <c r="N796" s="406"/>
      <c r="P796" s="410"/>
      <c r="Q796" s="407"/>
      <c r="R796" s="406"/>
      <c r="S796" s="410"/>
      <c r="T796" s="410"/>
      <c r="U796" s="410"/>
      <c r="V796" s="410"/>
      <c r="W796" s="410"/>
    </row>
    <row r="797" spans="2:23" ht="10.199999999999999" x14ac:dyDescent="0.2">
      <c r="B797" s="406"/>
      <c r="C797" s="406"/>
      <c r="D797" s="406"/>
      <c r="E797" s="406"/>
      <c r="F797" s="406"/>
      <c r="G797" s="407"/>
      <c r="H797" s="406"/>
      <c r="I797" s="408"/>
      <c r="J797" s="408"/>
      <c r="K797" s="406"/>
      <c r="L797" s="409"/>
      <c r="N797" s="406"/>
      <c r="P797" s="410"/>
      <c r="Q797" s="407"/>
      <c r="R797" s="406"/>
      <c r="S797" s="410"/>
      <c r="T797" s="410"/>
      <c r="U797" s="410"/>
      <c r="V797" s="410"/>
      <c r="W797" s="410"/>
    </row>
    <row r="798" spans="2:23" ht="10.199999999999999" x14ac:dyDescent="0.2">
      <c r="B798" s="406"/>
      <c r="C798" s="406"/>
      <c r="D798" s="406"/>
      <c r="E798" s="406"/>
      <c r="F798" s="406"/>
      <c r="G798" s="407"/>
      <c r="H798" s="406"/>
      <c r="I798" s="408"/>
      <c r="J798" s="408"/>
      <c r="K798" s="406"/>
      <c r="L798" s="409"/>
      <c r="N798" s="406"/>
      <c r="P798" s="410"/>
      <c r="Q798" s="407"/>
      <c r="R798" s="406"/>
      <c r="S798" s="410"/>
      <c r="T798" s="410"/>
      <c r="U798" s="410"/>
      <c r="V798" s="410"/>
      <c r="W798" s="410"/>
    </row>
    <row r="799" spans="2:23" ht="10.199999999999999" x14ac:dyDescent="0.2">
      <c r="B799" s="406"/>
      <c r="C799" s="406"/>
      <c r="D799" s="406"/>
      <c r="E799" s="406"/>
      <c r="F799" s="406"/>
      <c r="G799" s="407"/>
      <c r="H799" s="406"/>
      <c r="I799" s="408"/>
      <c r="J799" s="408"/>
      <c r="K799" s="406"/>
      <c r="L799" s="409"/>
      <c r="N799" s="406"/>
      <c r="P799" s="410"/>
      <c r="Q799" s="407"/>
      <c r="R799" s="406"/>
      <c r="S799" s="410"/>
      <c r="T799" s="410"/>
      <c r="U799" s="410"/>
      <c r="V799" s="410"/>
      <c r="W799" s="410"/>
    </row>
    <row r="800" spans="2:23" ht="10.199999999999999" x14ac:dyDescent="0.2">
      <c r="B800" s="406"/>
      <c r="C800" s="406"/>
      <c r="D800" s="406"/>
      <c r="E800" s="406"/>
      <c r="F800" s="406"/>
      <c r="G800" s="407"/>
      <c r="H800" s="406"/>
      <c r="I800" s="408"/>
      <c r="J800" s="408"/>
      <c r="K800" s="406"/>
      <c r="L800" s="409"/>
      <c r="N800" s="406"/>
      <c r="P800" s="410"/>
      <c r="Q800" s="407"/>
      <c r="R800" s="406"/>
      <c r="S800" s="410"/>
      <c r="T800" s="410"/>
      <c r="U800" s="410"/>
      <c r="V800" s="410"/>
      <c r="W800" s="410"/>
    </row>
    <row r="801" spans="2:23" ht="10.199999999999999" x14ac:dyDescent="0.2">
      <c r="B801" s="406"/>
      <c r="C801" s="406"/>
      <c r="D801" s="406"/>
      <c r="E801" s="406"/>
      <c r="F801" s="406"/>
      <c r="G801" s="407"/>
      <c r="H801" s="406"/>
      <c r="I801" s="408"/>
      <c r="J801" s="408"/>
      <c r="K801" s="406"/>
      <c r="L801" s="409"/>
      <c r="N801" s="406"/>
      <c r="P801" s="410"/>
      <c r="Q801" s="407"/>
      <c r="R801" s="406"/>
      <c r="S801" s="410"/>
      <c r="T801" s="410"/>
      <c r="U801" s="410"/>
      <c r="V801" s="410"/>
      <c r="W801" s="410"/>
    </row>
    <row r="802" spans="2:23" ht="10.199999999999999" x14ac:dyDescent="0.2">
      <c r="B802" s="406"/>
      <c r="C802" s="406"/>
      <c r="D802" s="406"/>
      <c r="E802" s="406"/>
      <c r="F802" s="406"/>
      <c r="G802" s="407"/>
      <c r="H802" s="406"/>
      <c r="I802" s="408"/>
      <c r="J802" s="408"/>
      <c r="K802" s="406"/>
      <c r="L802" s="409"/>
      <c r="N802" s="406"/>
      <c r="P802" s="410"/>
      <c r="Q802" s="407"/>
      <c r="R802" s="406"/>
      <c r="S802" s="410"/>
      <c r="T802" s="410"/>
      <c r="U802" s="410"/>
      <c r="V802" s="410"/>
      <c r="W802" s="410"/>
    </row>
    <row r="803" spans="2:23" ht="10.199999999999999" x14ac:dyDescent="0.2">
      <c r="B803" s="406"/>
      <c r="C803" s="406"/>
      <c r="D803" s="406"/>
      <c r="E803" s="406"/>
      <c r="F803" s="406"/>
      <c r="G803" s="407"/>
      <c r="H803" s="406"/>
      <c r="I803" s="408"/>
      <c r="J803" s="408"/>
      <c r="K803" s="406"/>
      <c r="L803" s="409"/>
      <c r="N803" s="406"/>
      <c r="P803" s="410"/>
      <c r="Q803" s="407"/>
      <c r="R803" s="406"/>
      <c r="S803" s="410"/>
      <c r="T803" s="410"/>
      <c r="U803" s="410"/>
      <c r="V803" s="410"/>
      <c r="W803" s="410"/>
    </row>
    <row r="804" spans="2:23" ht="10.199999999999999" x14ac:dyDescent="0.2">
      <c r="B804" s="406"/>
      <c r="C804" s="406"/>
      <c r="D804" s="406"/>
      <c r="E804" s="406"/>
      <c r="F804" s="406"/>
      <c r="G804" s="407"/>
      <c r="H804" s="406"/>
      <c r="I804" s="408"/>
      <c r="J804" s="408"/>
      <c r="K804" s="406"/>
      <c r="L804" s="409"/>
      <c r="N804" s="406"/>
      <c r="P804" s="410"/>
      <c r="Q804" s="407"/>
      <c r="R804" s="406"/>
      <c r="S804" s="410"/>
      <c r="T804" s="410"/>
      <c r="U804" s="410"/>
      <c r="V804" s="410"/>
      <c r="W804" s="410"/>
    </row>
    <row r="805" spans="2:23" ht="10.199999999999999" x14ac:dyDescent="0.2">
      <c r="B805" s="406"/>
      <c r="C805" s="406"/>
      <c r="D805" s="406"/>
      <c r="E805" s="406"/>
      <c r="F805" s="406"/>
      <c r="G805" s="407"/>
      <c r="H805" s="406"/>
      <c r="I805" s="408"/>
      <c r="J805" s="408"/>
      <c r="K805" s="406"/>
      <c r="L805" s="409"/>
      <c r="N805" s="406"/>
      <c r="P805" s="410"/>
      <c r="Q805" s="407"/>
      <c r="R805" s="406"/>
      <c r="S805" s="410"/>
      <c r="T805" s="410"/>
      <c r="U805" s="410"/>
      <c r="V805" s="410"/>
      <c r="W805" s="410"/>
    </row>
    <row r="806" spans="2:23" ht="10.199999999999999" x14ac:dyDescent="0.2">
      <c r="B806" s="406"/>
      <c r="C806" s="406"/>
      <c r="D806" s="406"/>
      <c r="E806" s="406"/>
      <c r="F806" s="406"/>
      <c r="G806" s="407"/>
      <c r="H806" s="406"/>
      <c r="I806" s="408"/>
      <c r="J806" s="408"/>
      <c r="K806" s="406"/>
      <c r="L806" s="409"/>
      <c r="N806" s="406"/>
      <c r="P806" s="410"/>
      <c r="Q806" s="407"/>
      <c r="R806" s="406"/>
      <c r="S806" s="410"/>
      <c r="T806" s="410"/>
      <c r="U806" s="410"/>
      <c r="V806" s="410"/>
      <c r="W806" s="410"/>
    </row>
    <row r="807" spans="2:23" ht="10.199999999999999" x14ac:dyDescent="0.2">
      <c r="B807" s="406"/>
      <c r="C807" s="406"/>
      <c r="D807" s="406"/>
      <c r="E807" s="406"/>
      <c r="F807" s="406"/>
      <c r="G807" s="407"/>
      <c r="H807" s="406"/>
      <c r="I807" s="408"/>
      <c r="J807" s="408"/>
      <c r="K807" s="406"/>
      <c r="L807" s="409"/>
      <c r="N807" s="406"/>
      <c r="P807" s="410"/>
      <c r="Q807" s="407"/>
      <c r="R807" s="406"/>
      <c r="S807" s="410"/>
      <c r="T807" s="410"/>
      <c r="U807" s="410"/>
      <c r="V807" s="410"/>
      <c r="W807" s="410"/>
    </row>
    <row r="808" spans="2:23" ht="10.199999999999999" x14ac:dyDescent="0.2">
      <c r="B808" s="406"/>
      <c r="C808" s="406"/>
      <c r="D808" s="406"/>
      <c r="E808" s="406"/>
      <c r="F808" s="406"/>
      <c r="G808" s="407"/>
      <c r="H808" s="406"/>
      <c r="I808" s="408"/>
      <c r="J808" s="408"/>
      <c r="K808" s="406"/>
      <c r="L808" s="409"/>
      <c r="N808" s="406"/>
      <c r="P808" s="410"/>
      <c r="Q808" s="407"/>
      <c r="R808" s="406"/>
      <c r="S808" s="410"/>
      <c r="T808" s="410"/>
      <c r="U808" s="410"/>
      <c r="V808" s="410"/>
      <c r="W808" s="410"/>
    </row>
    <row r="809" spans="2:23" ht="10.199999999999999" x14ac:dyDescent="0.2">
      <c r="B809" s="406"/>
      <c r="C809" s="406"/>
      <c r="D809" s="406"/>
      <c r="E809" s="406"/>
      <c r="F809" s="406"/>
      <c r="G809" s="407"/>
      <c r="H809" s="406"/>
      <c r="I809" s="408"/>
      <c r="J809" s="408"/>
      <c r="K809" s="406"/>
      <c r="L809" s="409"/>
      <c r="N809" s="406"/>
      <c r="P809" s="410"/>
      <c r="Q809" s="407"/>
      <c r="R809" s="406"/>
      <c r="S809" s="410"/>
      <c r="T809" s="410"/>
      <c r="U809" s="410"/>
      <c r="V809" s="410"/>
      <c r="W809" s="410"/>
    </row>
    <row r="810" spans="2:23" ht="10.199999999999999" x14ac:dyDescent="0.2">
      <c r="B810" s="406"/>
      <c r="C810" s="406"/>
      <c r="D810" s="406"/>
      <c r="E810" s="406"/>
      <c r="F810" s="406"/>
      <c r="G810" s="407"/>
      <c r="H810" s="406"/>
      <c r="I810" s="408"/>
      <c r="J810" s="408"/>
      <c r="K810" s="406"/>
      <c r="L810" s="409"/>
      <c r="N810" s="406"/>
      <c r="P810" s="410"/>
      <c r="Q810" s="407"/>
      <c r="R810" s="406"/>
      <c r="S810" s="410"/>
      <c r="T810" s="410"/>
      <c r="U810" s="410"/>
      <c r="V810" s="410"/>
      <c r="W810" s="410"/>
    </row>
    <row r="811" spans="2:23" ht="10.199999999999999" x14ac:dyDescent="0.2">
      <c r="B811" s="406"/>
      <c r="C811" s="406"/>
      <c r="D811" s="406"/>
      <c r="E811" s="406"/>
      <c r="F811" s="406"/>
      <c r="G811" s="407"/>
      <c r="H811" s="406"/>
      <c r="I811" s="408"/>
      <c r="J811" s="408"/>
      <c r="K811" s="406"/>
      <c r="L811" s="409"/>
      <c r="N811" s="406"/>
      <c r="P811" s="410"/>
      <c r="Q811" s="407"/>
      <c r="R811" s="406"/>
      <c r="S811" s="410"/>
      <c r="T811" s="410"/>
      <c r="U811" s="410"/>
      <c r="V811" s="410"/>
      <c r="W811" s="410"/>
    </row>
    <row r="812" spans="2:23" ht="10.199999999999999" x14ac:dyDescent="0.2">
      <c r="B812" s="406"/>
      <c r="C812" s="406"/>
      <c r="D812" s="406"/>
      <c r="E812" s="406"/>
      <c r="F812" s="406"/>
      <c r="G812" s="407"/>
      <c r="H812" s="406"/>
      <c r="I812" s="408"/>
      <c r="J812" s="408"/>
      <c r="K812" s="406"/>
      <c r="L812" s="409"/>
      <c r="N812" s="406"/>
      <c r="P812" s="410"/>
      <c r="Q812" s="407"/>
      <c r="R812" s="406"/>
      <c r="S812" s="410"/>
      <c r="T812" s="410"/>
      <c r="U812" s="410"/>
      <c r="V812" s="410"/>
      <c r="W812" s="410"/>
    </row>
    <row r="813" spans="2:23" ht="10.199999999999999" x14ac:dyDescent="0.2">
      <c r="B813" s="406"/>
      <c r="C813" s="406"/>
      <c r="D813" s="406"/>
      <c r="E813" s="406"/>
      <c r="F813" s="406"/>
      <c r="G813" s="407"/>
      <c r="H813" s="406"/>
      <c r="I813" s="408"/>
      <c r="J813" s="408"/>
      <c r="K813" s="406"/>
      <c r="L813" s="409"/>
      <c r="N813" s="406"/>
      <c r="P813" s="410"/>
      <c r="Q813" s="407"/>
      <c r="R813" s="406"/>
      <c r="S813" s="410"/>
      <c r="T813" s="410"/>
      <c r="U813" s="410"/>
      <c r="V813" s="410"/>
      <c r="W813" s="410"/>
    </row>
    <row r="814" spans="2:23" ht="10.199999999999999" x14ac:dyDescent="0.2">
      <c r="B814" s="406"/>
      <c r="C814" s="406"/>
      <c r="D814" s="406"/>
      <c r="E814" s="406"/>
      <c r="F814" s="406"/>
      <c r="G814" s="407"/>
      <c r="H814" s="406"/>
      <c r="I814" s="408"/>
      <c r="J814" s="408"/>
      <c r="K814" s="406"/>
      <c r="L814" s="409"/>
      <c r="N814" s="406"/>
      <c r="P814" s="410"/>
      <c r="Q814" s="407"/>
      <c r="R814" s="406"/>
      <c r="S814" s="410"/>
      <c r="T814" s="410"/>
      <c r="U814" s="410"/>
      <c r="V814" s="410"/>
      <c r="W814" s="410"/>
    </row>
    <row r="815" spans="2:23" ht="10.199999999999999" x14ac:dyDescent="0.2">
      <c r="B815" s="406"/>
      <c r="C815" s="406"/>
      <c r="D815" s="406"/>
      <c r="E815" s="406"/>
      <c r="F815" s="406"/>
      <c r="G815" s="407"/>
      <c r="H815" s="406"/>
      <c r="I815" s="408"/>
      <c r="J815" s="408"/>
      <c r="K815" s="406"/>
      <c r="L815" s="409"/>
      <c r="N815" s="406"/>
      <c r="P815" s="410"/>
      <c r="Q815" s="407"/>
      <c r="R815" s="406"/>
      <c r="S815" s="410"/>
      <c r="T815" s="410"/>
      <c r="U815" s="410"/>
      <c r="V815" s="410"/>
      <c r="W815" s="410"/>
    </row>
    <row r="816" spans="2:23" ht="10.199999999999999" x14ac:dyDescent="0.2">
      <c r="B816" s="406"/>
      <c r="C816" s="406"/>
      <c r="D816" s="406"/>
      <c r="E816" s="406"/>
      <c r="F816" s="406"/>
      <c r="G816" s="407"/>
      <c r="H816" s="406"/>
      <c r="I816" s="408"/>
      <c r="J816" s="408"/>
      <c r="K816" s="406"/>
      <c r="L816" s="409"/>
      <c r="N816" s="406"/>
      <c r="P816" s="410"/>
      <c r="Q816" s="407"/>
      <c r="R816" s="406"/>
      <c r="S816" s="410"/>
      <c r="T816" s="410"/>
      <c r="U816" s="410"/>
      <c r="V816" s="410"/>
      <c r="W816" s="410"/>
    </row>
    <row r="817" spans="2:23" ht="10.199999999999999" x14ac:dyDescent="0.2">
      <c r="B817" s="406"/>
      <c r="C817" s="406"/>
      <c r="D817" s="406"/>
      <c r="E817" s="406"/>
      <c r="F817" s="406"/>
      <c r="G817" s="407"/>
      <c r="H817" s="406"/>
      <c r="I817" s="408"/>
      <c r="J817" s="408"/>
      <c r="K817" s="406"/>
      <c r="L817" s="409"/>
      <c r="N817" s="406"/>
      <c r="P817" s="410"/>
      <c r="Q817" s="407"/>
      <c r="R817" s="406"/>
      <c r="S817" s="410"/>
      <c r="T817" s="410"/>
      <c r="U817" s="410"/>
      <c r="V817" s="410"/>
      <c r="W817" s="410"/>
    </row>
    <row r="818" spans="2:23" ht="10.199999999999999" x14ac:dyDescent="0.2">
      <c r="B818" s="406"/>
      <c r="C818" s="406"/>
      <c r="D818" s="406"/>
      <c r="E818" s="406"/>
      <c r="F818" s="406"/>
      <c r="G818" s="407"/>
      <c r="H818" s="406"/>
      <c r="I818" s="408"/>
      <c r="J818" s="408"/>
      <c r="K818" s="406"/>
      <c r="L818" s="409"/>
      <c r="N818" s="406"/>
      <c r="P818" s="410"/>
      <c r="Q818" s="407"/>
      <c r="R818" s="406"/>
      <c r="S818" s="410"/>
      <c r="T818" s="410"/>
      <c r="U818" s="410"/>
      <c r="V818" s="410"/>
      <c r="W818" s="410"/>
    </row>
    <row r="819" spans="2:23" ht="10.199999999999999" x14ac:dyDescent="0.2">
      <c r="B819" s="406"/>
      <c r="C819" s="406"/>
      <c r="D819" s="406"/>
      <c r="E819" s="406"/>
      <c r="F819" s="406"/>
      <c r="G819" s="407"/>
      <c r="H819" s="406"/>
      <c r="I819" s="408"/>
      <c r="J819" s="408"/>
      <c r="K819" s="406"/>
      <c r="L819" s="409"/>
      <c r="N819" s="406"/>
      <c r="P819" s="410"/>
      <c r="Q819" s="407"/>
      <c r="R819" s="406"/>
      <c r="S819" s="410"/>
      <c r="T819" s="410"/>
      <c r="U819" s="410"/>
      <c r="V819" s="410"/>
      <c r="W819" s="410"/>
    </row>
    <row r="820" spans="2:23" ht="10.199999999999999" x14ac:dyDescent="0.2">
      <c r="B820" s="406"/>
      <c r="C820" s="406"/>
      <c r="D820" s="406"/>
      <c r="E820" s="406"/>
      <c r="F820" s="406"/>
      <c r="G820" s="407"/>
      <c r="H820" s="406"/>
      <c r="I820" s="408"/>
      <c r="J820" s="408"/>
      <c r="K820" s="406"/>
      <c r="L820" s="409"/>
      <c r="N820" s="406"/>
      <c r="P820" s="410"/>
      <c r="Q820" s="407"/>
      <c r="R820" s="406"/>
      <c r="S820" s="410"/>
      <c r="T820" s="410"/>
      <c r="U820" s="410"/>
      <c r="V820" s="410"/>
      <c r="W820" s="410"/>
    </row>
    <row r="821" spans="2:23" ht="10.199999999999999" x14ac:dyDescent="0.2">
      <c r="B821" s="406"/>
      <c r="C821" s="406"/>
      <c r="D821" s="406"/>
      <c r="E821" s="406"/>
      <c r="F821" s="406"/>
      <c r="G821" s="407"/>
      <c r="H821" s="406"/>
      <c r="I821" s="408"/>
      <c r="J821" s="408"/>
      <c r="K821" s="406"/>
      <c r="L821" s="409"/>
      <c r="N821" s="406"/>
      <c r="P821" s="410"/>
      <c r="Q821" s="407"/>
      <c r="R821" s="406"/>
      <c r="S821" s="410"/>
      <c r="T821" s="410"/>
      <c r="U821" s="410"/>
      <c r="V821" s="410"/>
      <c r="W821" s="410"/>
    </row>
    <row r="822" spans="2:23" ht="10.199999999999999" x14ac:dyDescent="0.2">
      <c r="B822" s="406"/>
      <c r="C822" s="406"/>
      <c r="D822" s="406"/>
      <c r="E822" s="406"/>
      <c r="F822" s="406"/>
      <c r="G822" s="407"/>
      <c r="H822" s="406"/>
      <c r="I822" s="408"/>
      <c r="J822" s="408"/>
      <c r="K822" s="406"/>
      <c r="L822" s="409"/>
      <c r="N822" s="406"/>
      <c r="P822" s="410"/>
      <c r="Q822" s="407"/>
      <c r="R822" s="406"/>
      <c r="S822" s="410"/>
      <c r="T822" s="410"/>
      <c r="U822" s="410"/>
      <c r="V822" s="410"/>
      <c r="W822" s="410"/>
    </row>
    <row r="823" spans="2:23" ht="10.199999999999999" x14ac:dyDescent="0.2">
      <c r="B823" s="406"/>
      <c r="C823" s="406"/>
      <c r="D823" s="406"/>
      <c r="E823" s="406"/>
      <c r="F823" s="406"/>
      <c r="G823" s="407"/>
      <c r="H823" s="406"/>
      <c r="I823" s="408"/>
      <c r="J823" s="408"/>
      <c r="K823" s="406"/>
      <c r="L823" s="409"/>
      <c r="N823" s="406"/>
      <c r="P823" s="410"/>
      <c r="Q823" s="407"/>
      <c r="R823" s="406"/>
      <c r="S823" s="410"/>
      <c r="T823" s="410"/>
      <c r="U823" s="410"/>
      <c r="V823" s="410"/>
      <c r="W823" s="410"/>
    </row>
    <row r="824" spans="2:23" ht="10.199999999999999" x14ac:dyDescent="0.2">
      <c r="B824" s="406"/>
      <c r="C824" s="406"/>
      <c r="D824" s="406"/>
      <c r="E824" s="406"/>
      <c r="F824" s="406"/>
      <c r="G824" s="407"/>
      <c r="H824" s="406"/>
      <c r="I824" s="408"/>
      <c r="J824" s="408"/>
      <c r="K824" s="406"/>
      <c r="L824" s="409"/>
      <c r="N824" s="406"/>
      <c r="P824" s="410"/>
      <c r="Q824" s="407"/>
      <c r="R824" s="406"/>
      <c r="S824" s="410"/>
      <c r="T824" s="410"/>
      <c r="U824" s="410"/>
      <c r="V824" s="410"/>
      <c r="W824" s="410"/>
    </row>
    <row r="825" spans="2:23" ht="10.199999999999999" x14ac:dyDescent="0.2">
      <c r="B825" s="406"/>
      <c r="C825" s="406"/>
      <c r="D825" s="406"/>
      <c r="E825" s="406"/>
      <c r="F825" s="406"/>
      <c r="G825" s="407"/>
      <c r="H825" s="406"/>
      <c r="I825" s="408"/>
      <c r="J825" s="408"/>
      <c r="K825" s="406"/>
      <c r="L825" s="409"/>
      <c r="N825" s="406"/>
      <c r="P825" s="410"/>
      <c r="Q825" s="407"/>
      <c r="R825" s="406"/>
      <c r="S825" s="410"/>
      <c r="T825" s="410"/>
      <c r="U825" s="410"/>
      <c r="V825" s="410"/>
      <c r="W825" s="410"/>
    </row>
    <row r="826" spans="2:23" ht="10.199999999999999" x14ac:dyDescent="0.2">
      <c r="B826" s="406"/>
      <c r="C826" s="406"/>
      <c r="D826" s="406"/>
      <c r="E826" s="406"/>
      <c r="F826" s="406"/>
      <c r="G826" s="407"/>
      <c r="H826" s="406"/>
      <c r="I826" s="408"/>
      <c r="J826" s="408"/>
      <c r="K826" s="406"/>
      <c r="L826" s="409"/>
      <c r="N826" s="406"/>
      <c r="P826" s="410"/>
      <c r="Q826" s="407"/>
      <c r="R826" s="406"/>
      <c r="S826" s="410"/>
      <c r="T826" s="410"/>
      <c r="U826" s="410"/>
      <c r="V826" s="410"/>
      <c r="W826" s="410"/>
    </row>
    <row r="827" spans="2:23" ht="10.199999999999999" x14ac:dyDescent="0.2">
      <c r="B827" s="406"/>
      <c r="C827" s="406"/>
      <c r="D827" s="406"/>
      <c r="E827" s="406"/>
      <c r="F827" s="406"/>
      <c r="G827" s="407"/>
      <c r="H827" s="406"/>
      <c r="I827" s="408"/>
      <c r="J827" s="408"/>
      <c r="K827" s="406"/>
      <c r="L827" s="409"/>
      <c r="N827" s="406"/>
      <c r="P827" s="410"/>
      <c r="Q827" s="407"/>
      <c r="R827" s="406"/>
      <c r="S827" s="410"/>
      <c r="T827" s="410"/>
      <c r="U827" s="410"/>
      <c r="V827" s="410"/>
      <c r="W827" s="410"/>
    </row>
    <row r="828" spans="2:23" ht="10.199999999999999" x14ac:dyDescent="0.2">
      <c r="B828" s="406"/>
      <c r="C828" s="406"/>
      <c r="D828" s="406"/>
      <c r="E828" s="406"/>
      <c r="F828" s="406"/>
      <c r="G828" s="407"/>
      <c r="H828" s="406"/>
      <c r="I828" s="408"/>
      <c r="J828" s="408"/>
      <c r="K828" s="406"/>
      <c r="L828" s="409"/>
      <c r="N828" s="406"/>
      <c r="P828" s="410"/>
      <c r="Q828" s="407"/>
      <c r="R828" s="406"/>
      <c r="S828" s="410"/>
      <c r="T828" s="410"/>
      <c r="U828" s="410"/>
      <c r="V828" s="410"/>
      <c r="W828" s="410"/>
    </row>
    <row r="829" spans="2:23" ht="10.199999999999999" x14ac:dyDescent="0.2">
      <c r="B829" s="406"/>
      <c r="C829" s="406"/>
      <c r="D829" s="406"/>
      <c r="E829" s="406"/>
      <c r="F829" s="406"/>
      <c r="G829" s="407"/>
      <c r="H829" s="406"/>
      <c r="I829" s="408"/>
      <c r="J829" s="408"/>
      <c r="K829" s="406"/>
      <c r="L829" s="409"/>
      <c r="N829" s="406"/>
      <c r="P829" s="410"/>
      <c r="Q829" s="407"/>
      <c r="R829" s="406"/>
      <c r="S829" s="410"/>
      <c r="T829" s="410"/>
      <c r="U829" s="410"/>
      <c r="V829" s="410"/>
      <c r="W829" s="410"/>
    </row>
    <row r="830" spans="2:23" ht="10.199999999999999" x14ac:dyDescent="0.2">
      <c r="B830" s="406"/>
      <c r="C830" s="406"/>
      <c r="D830" s="406"/>
      <c r="E830" s="406"/>
      <c r="F830" s="406"/>
      <c r="G830" s="407"/>
      <c r="H830" s="406"/>
      <c r="I830" s="408"/>
      <c r="J830" s="408"/>
      <c r="K830" s="406"/>
      <c r="L830" s="409"/>
      <c r="N830" s="406"/>
      <c r="P830" s="410"/>
      <c r="Q830" s="407"/>
      <c r="R830" s="406"/>
      <c r="S830" s="410"/>
      <c r="T830" s="410"/>
      <c r="U830" s="410"/>
      <c r="V830" s="410"/>
      <c r="W830" s="410"/>
    </row>
    <row r="831" spans="2:23" ht="10.199999999999999" x14ac:dyDescent="0.2">
      <c r="B831" s="406"/>
      <c r="C831" s="406"/>
      <c r="D831" s="406"/>
      <c r="E831" s="406"/>
      <c r="F831" s="406"/>
      <c r="G831" s="407"/>
      <c r="H831" s="406"/>
      <c r="I831" s="408"/>
      <c r="J831" s="408"/>
      <c r="K831" s="406"/>
      <c r="L831" s="409"/>
      <c r="N831" s="406"/>
      <c r="P831" s="410"/>
      <c r="Q831" s="407"/>
      <c r="R831" s="406"/>
      <c r="S831" s="410"/>
      <c r="T831" s="410"/>
      <c r="U831" s="410"/>
      <c r="V831" s="410"/>
      <c r="W831" s="410"/>
    </row>
    <row r="832" spans="2:23" ht="10.199999999999999" x14ac:dyDescent="0.2">
      <c r="B832" s="406"/>
      <c r="C832" s="406"/>
      <c r="D832" s="406"/>
      <c r="E832" s="406"/>
      <c r="F832" s="406"/>
      <c r="G832" s="407"/>
      <c r="H832" s="406"/>
      <c r="I832" s="408"/>
      <c r="J832" s="408"/>
      <c r="K832" s="406"/>
      <c r="L832" s="409"/>
      <c r="N832" s="406"/>
      <c r="P832" s="410"/>
      <c r="Q832" s="407"/>
      <c r="R832" s="406"/>
      <c r="S832" s="410"/>
      <c r="T832" s="410"/>
      <c r="U832" s="410"/>
      <c r="V832" s="410"/>
      <c r="W832" s="410"/>
    </row>
    <row r="833" spans="2:23" ht="10.199999999999999" x14ac:dyDescent="0.2">
      <c r="B833" s="406"/>
      <c r="C833" s="406"/>
      <c r="D833" s="406"/>
      <c r="E833" s="406"/>
      <c r="F833" s="406"/>
      <c r="G833" s="407"/>
      <c r="H833" s="406"/>
      <c r="I833" s="408"/>
      <c r="J833" s="408"/>
      <c r="K833" s="406"/>
      <c r="L833" s="409"/>
      <c r="N833" s="406"/>
      <c r="P833" s="410"/>
      <c r="Q833" s="407"/>
      <c r="R833" s="406"/>
      <c r="S833" s="410"/>
      <c r="T833" s="410"/>
      <c r="U833" s="410"/>
      <c r="V833" s="410"/>
      <c r="W833" s="410"/>
    </row>
    <row r="834" spans="2:23" ht="10.199999999999999" x14ac:dyDescent="0.2">
      <c r="B834" s="406"/>
      <c r="C834" s="406"/>
      <c r="D834" s="406"/>
      <c r="E834" s="406"/>
      <c r="F834" s="406"/>
      <c r="G834" s="407"/>
      <c r="H834" s="406"/>
      <c r="I834" s="408"/>
      <c r="J834" s="408"/>
      <c r="K834" s="406"/>
      <c r="L834" s="409"/>
      <c r="N834" s="406"/>
      <c r="P834" s="410"/>
      <c r="Q834" s="407"/>
      <c r="R834" s="406"/>
      <c r="S834" s="410"/>
      <c r="T834" s="410"/>
      <c r="U834" s="410"/>
      <c r="V834" s="410"/>
      <c r="W834" s="410"/>
    </row>
    <row r="835" spans="2:23" ht="10.199999999999999" x14ac:dyDescent="0.2">
      <c r="B835" s="406"/>
      <c r="C835" s="406"/>
      <c r="D835" s="406"/>
      <c r="E835" s="406"/>
      <c r="F835" s="406"/>
      <c r="G835" s="407"/>
      <c r="H835" s="406"/>
      <c r="I835" s="408"/>
      <c r="J835" s="408"/>
      <c r="K835" s="406"/>
      <c r="L835" s="409"/>
      <c r="N835" s="406"/>
      <c r="P835" s="410"/>
      <c r="Q835" s="407"/>
      <c r="R835" s="406"/>
      <c r="S835" s="410"/>
      <c r="T835" s="410"/>
      <c r="U835" s="410"/>
      <c r="V835" s="410"/>
      <c r="W835" s="410"/>
    </row>
    <row r="836" spans="2:23" ht="10.199999999999999" x14ac:dyDescent="0.2">
      <c r="B836" s="406"/>
      <c r="C836" s="406"/>
      <c r="D836" s="406"/>
      <c r="E836" s="406"/>
      <c r="F836" s="406"/>
      <c r="G836" s="407"/>
      <c r="H836" s="406"/>
      <c r="I836" s="408"/>
      <c r="J836" s="408"/>
      <c r="K836" s="406"/>
      <c r="L836" s="409"/>
      <c r="N836" s="406"/>
      <c r="P836" s="410"/>
      <c r="Q836" s="407"/>
      <c r="R836" s="406"/>
      <c r="S836" s="410"/>
      <c r="T836" s="410"/>
      <c r="U836" s="410"/>
      <c r="V836" s="410"/>
      <c r="W836" s="410"/>
    </row>
    <row r="837" spans="2:23" ht="10.199999999999999" x14ac:dyDescent="0.2">
      <c r="B837" s="406"/>
      <c r="C837" s="406"/>
      <c r="D837" s="406"/>
      <c r="E837" s="406"/>
      <c r="F837" s="406"/>
      <c r="G837" s="407"/>
      <c r="H837" s="406"/>
      <c r="I837" s="408"/>
      <c r="J837" s="408"/>
      <c r="K837" s="406"/>
      <c r="L837" s="409"/>
      <c r="N837" s="406"/>
      <c r="P837" s="410"/>
      <c r="Q837" s="407"/>
      <c r="R837" s="406"/>
      <c r="S837" s="410"/>
      <c r="T837" s="410"/>
      <c r="U837" s="410"/>
      <c r="V837" s="410"/>
      <c r="W837" s="410"/>
    </row>
    <row r="838" spans="2:23" ht="10.199999999999999" x14ac:dyDescent="0.2">
      <c r="B838" s="406"/>
      <c r="C838" s="406"/>
      <c r="D838" s="406"/>
      <c r="E838" s="406"/>
      <c r="F838" s="406"/>
      <c r="G838" s="407"/>
      <c r="H838" s="406"/>
      <c r="I838" s="408"/>
      <c r="J838" s="408"/>
      <c r="K838" s="406"/>
      <c r="L838" s="409"/>
      <c r="N838" s="406"/>
      <c r="P838" s="410"/>
      <c r="Q838" s="407"/>
      <c r="R838" s="406"/>
      <c r="S838" s="410"/>
      <c r="T838" s="410"/>
      <c r="U838" s="410"/>
      <c r="V838" s="410"/>
      <c r="W838" s="410"/>
    </row>
    <row r="839" spans="2:23" ht="10.199999999999999" x14ac:dyDescent="0.2">
      <c r="B839" s="406"/>
      <c r="C839" s="406"/>
      <c r="D839" s="406"/>
      <c r="E839" s="406"/>
      <c r="F839" s="406"/>
      <c r="G839" s="407"/>
      <c r="H839" s="406"/>
      <c r="I839" s="408"/>
      <c r="J839" s="408"/>
      <c r="K839" s="406"/>
      <c r="L839" s="409"/>
      <c r="N839" s="406"/>
      <c r="P839" s="410"/>
      <c r="Q839" s="407"/>
      <c r="R839" s="406"/>
      <c r="S839" s="410"/>
      <c r="T839" s="410"/>
      <c r="U839" s="410"/>
      <c r="V839" s="410"/>
      <c r="W839" s="410"/>
    </row>
    <row r="840" spans="2:23" ht="10.199999999999999" x14ac:dyDescent="0.2">
      <c r="B840" s="406"/>
      <c r="C840" s="406"/>
      <c r="D840" s="406"/>
      <c r="E840" s="406"/>
      <c r="F840" s="406"/>
      <c r="G840" s="407"/>
      <c r="H840" s="406"/>
      <c r="I840" s="408"/>
      <c r="J840" s="408"/>
      <c r="K840" s="406"/>
      <c r="L840" s="409"/>
      <c r="N840" s="406"/>
      <c r="P840" s="410"/>
      <c r="Q840" s="407"/>
      <c r="R840" s="406"/>
      <c r="S840" s="410"/>
      <c r="T840" s="410"/>
      <c r="U840" s="410"/>
      <c r="V840" s="410"/>
      <c r="W840" s="410"/>
    </row>
    <row r="841" spans="2:23" ht="10.199999999999999" x14ac:dyDescent="0.2">
      <c r="B841" s="406"/>
      <c r="C841" s="406"/>
      <c r="D841" s="406"/>
      <c r="E841" s="406"/>
      <c r="F841" s="406"/>
      <c r="G841" s="407"/>
      <c r="H841" s="406"/>
      <c r="I841" s="408"/>
      <c r="J841" s="408"/>
      <c r="K841" s="406"/>
      <c r="L841" s="409"/>
      <c r="N841" s="406"/>
      <c r="P841" s="410"/>
      <c r="Q841" s="407"/>
      <c r="R841" s="406"/>
      <c r="S841" s="410"/>
      <c r="T841" s="410"/>
      <c r="U841" s="410"/>
      <c r="V841" s="410"/>
      <c r="W841" s="410"/>
    </row>
    <row r="842" spans="2:23" ht="10.199999999999999" x14ac:dyDescent="0.2">
      <c r="B842" s="406"/>
      <c r="C842" s="406"/>
      <c r="D842" s="406"/>
      <c r="E842" s="406"/>
      <c r="F842" s="406"/>
      <c r="G842" s="407"/>
      <c r="H842" s="406"/>
      <c r="I842" s="408"/>
      <c r="J842" s="408"/>
      <c r="K842" s="406"/>
      <c r="L842" s="409"/>
      <c r="N842" s="406"/>
      <c r="P842" s="410"/>
      <c r="Q842" s="407"/>
      <c r="R842" s="406"/>
      <c r="S842" s="410"/>
      <c r="T842" s="410"/>
      <c r="U842" s="410"/>
      <c r="V842" s="410"/>
      <c r="W842" s="410"/>
    </row>
    <row r="843" spans="2:23" ht="10.199999999999999" x14ac:dyDescent="0.2">
      <c r="B843" s="406"/>
      <c r="C843" s="406"/>
      <c r="D843" s="406"/>
      <c r="E843" s="406"/>
      <c r="F843" s="406"/>
      <c r="G843" s="407"/>
      <c r="H843" s="406"/>
      <c r="I843" s="408"/>
      <c r="J843" s="408"/>
      <c r="K843" s="406"/>
      <c r="L843" s="409"/>
      <c r="N843" s="406"/>
      <c r="P843" s="410"/>
      <c r="Q843" s="407"/>
      <c r="R843" s="406"/>
      <c r="S843" s="410"/>
      <c r="T843" s="410"/>
      <c r="U843" s="410"/>
      <c r="V843" s="410"/>
      <c r="W843" s="410"/>
    </row>
    <row r="844" spans="2:23" ht="10.199999999999999" x14ac:dyDescent="0.2">
      <c r="B844" s="406"/>
      <c r="C844" s="406"/>
      <c r="D844" s="406"/>
      <c r="E844" s="406"/>
      <c r="F844" s="406"/>
      <c r="G844" s="407"/>
      <c r="H844" s="406"/>
      <c r="I844" s="408"/>
      <c r="J844" s="408"/>
      <c r="K844" s="406"/>
      <c r="L844" s="409"/>
      <c r="N844" s="406"/>
      <c r="P844" s="410"/>
      <c r="Q844" s="407"/>
      <c r="R844" s="406"/>
      <c r="S844" s="410"/>
      <c r="T844" s="410"/>
      <c r="U844" s="410"/>
      <c r="V844" s="410"/>
      <c r="W844" s="410"/>
    </row>
    <row r="845" spans="2:23" ht="10.199999999999999" x14ac:dyDescent="0.2">
      <c r="B845" s="406"/>
      <c r="C845" s="406"/>
      <c r="D845" s="406"/>
      <c r="E845" s="406"/>
      <c r="F845" s="406"/>
      <c r="G845" s="407"/>
      <c r="H845" s="406"/>
      <c r="I845" s="408"/>
      <c r="J845" s="408"/>
      <c r="K845" s="406"/>
      <c r="L845" s="409"/>
      <c r="N845" s="406"/>
      <c r="P845" s="410"/>
      <c r="Q845" s="407"/>
      <c r="R845" s="406"/>
      <c r="S845" s="410"/>
      <c r="T845" s="410"/>
      <c r="U845" s="410"/>
      <c r="V845" s="410"/>
      <c r="W845" s="410"/>
    </row>
    <row r="846" spans="2:23" ht="10.199999999999999" x14ac:dyDescent="0.2">
      <c r="B846" s="406"/>
      <c r="C846" s="406"/>
      <c r="D846" s="406"/>
      <c r="E846" s="406"/>
      <c r="F846" s="406"/>
      <c r="G846" s="407"/>
      <c r="H846" s="406"/>
      <c r="I846" s="408"/>
      <c r="J846" s="408"/>
      <c r="K846" s="406"/>
      <c r="L846" s="409"/>
      <c r="N846" s="406"/>
      <c r="P846" s="410"/>
      <c r="Q846" s="407"/>
      <c r="R846" s="406"/>
      <c r="S846" s="410"/>
      <c r="T846" s="410"/>
      <c r="U846" s="410"/>
      <c r="V846" s="410"/>
      <c r="W846" s="410"/>
    </row>
    <row r="847" spans="2:23" ht="10.199999999999999" x14ac:dyDescent="0.2">
      <c r="B847" s="406"/>
      <c r="C847" s="406"/>
      <c r="D847" s="406"/>
      <c r="E847" s="406"/>
      <c r="F847" s="406"/>
      <c r="G847" s="407"/>
      <c r="H847" s="406"/>
      <c r="I847" s="408"/>
      <c r="J847" s="408"/>
      <c r="K847" s="406"/>
      <c r="L847" s="409"/>
      <c r="N847" s="406"/>
      <c r="P847" s="410"/>
      <c r="Q847" s="407"/>
      <c r="R847" s="406"/>
      <c r="S847" s="410"/>
      <c r="T847" s="410"/>
      <c r="U847" s="410"/>
      <c r="V847" s="410"/>
      <c r="W847" s="410"/>
    </row>
    <row r="848" spans="2:23" ht="10.199999999999999" x14ac:dyDescent="0.2">
      <c r="B848" s="406"/>
      <c r="C848" s="406"/>
      <c r="D848" s="406"/>
      <c r="E848" s="406"/>
      <c r="F848" s="406"/>
      <c r="G848" s="407"/>
      <c r="H848" s="406"/>
      <c r="I848" s="408"/>
      <c r="J848" s="408"/>
      <c r="K848" s="406"/>
      <c r="L848" s="409"/>
      <c r="N848" s="406"/>
      <c r="P848" s="410"/>
      <c r="Q848" s="407"/>
      <c r="R848" s="406"/>
      <c r="S848" s="410"/>
      <c r="T848" s="410"/>
      <c r="U848" s="410"/>
      <c r="V848" s="410"/>
      <c r="W848" s="410"/>
    </row>
    <row r="849" spans="2:23" ht="10.199999999999999" x14ac:dyDescent="0.2">
      <c r="B849" s="406"/>
      <c r="C849" s="406"/>
      <c r="D849" s="406"/>
      <c r="E849" s="406"/>
      <c r="F849" s="406"/>
      <c r="G849" s="407"/>
      <c r="H849" s="406"/>
      <c r="I849" s="408"/>
      <c r="J849" s="408"/>
      <c r="K849" s="406"/>
      <c r="L849" s="409"/>
      <c r="N849" s="406"/>
      <c r="P849" s="410"/>
      <c r="Q849" s="407"/>
      <c r="R849" s="406"/>
      <c r="S849" s="410"/>
      <c r="T849" s="410"/>
      <c r="U849" s="410"/>
      <c r="V849" s="410"/>
      <c r="W849" s="410"/>
    </row>
    <row r="850" spans="2:23" ht="10.199999999999999" x14ac:dyDescent="0.2">
      <c r="B850" s="406"/>
      <c r="C850" s="406"/>
      <c r="D850" s="406"/>
      <c r="E850" s="406"/>
      <c r="F850" s="406"/>
      <c r="G850" s="407"/>
      <c r="H850" s="406"/>
      <c r="I850" s="408"/>
      <c r="J850" s="408"/>
      <c r="K850" s="406"/>
      <c r="L850" s="409"/>
      <c r="N850" s="406"/>
      <c r="P850" s="410"/>
      <c r="Q850" s="407"/>
      <c r="R850" s="406"/>
      <c r="S850" s="410"/>
      <c r="T850" s="410"/>
      <c r="U850" s="410"/>
      <c r="V850" s="410"/>
      <c r="W850" s="410"/>
    </row>
    <row r="851" spans="2:23" ht="10.199999999999999" x14ac:dyDescent="0.2">
      <c r="B851" s="406"/>
      <c r="C851" s="406"/>
      <c r="D851" s="406"/>
      <c r="E851" s="406"/>
      <c r="F851" s="406"/>
      <c r="G851" s="407"/>
      <c r="H851" s="406"/>
      <c r="I851" s="408"/>
      <c r="J851" s="408"/>
      <c r="K851" s="406"/>
      <c r="L851" s="409"/>
      <c r="N851" s="406"/>
      <c r="P851" s="410"/>
      <c r="Q851" s="407"/>
      <c r="R851" s="406"/>
      <c r="S851" s="410"/>
      <c r="T851" s="410"/>
      <c r="U851" s="410"/>
      <c r="V851" s="410"/>
      <c r="W851" s="410"/>
    </row>
    <row r="852" spans="2:23" ht="10.199999999999999" x14ac:dyDescent="0.2">
      <c r="B852" s="406"/>
      <c r="C852" s="406"/>
      <c r="D852" s="406"/>
      <c r="E852" s="406"/>
      <c r="F852" s="406"/>
      <c r="G852" s="407"/>
      <c r="H852" s="406"/>
      <c r="I852" s="408"/>
      <c r="J852" s="408"/>
      <c r="K852" s="406"/>
      <c r="L852" s="409"/>
      <c r="N852" s="406"/>
      <c r="P852" s="410"/>
      <c r="Q852" s="407"/>
      <c r="R852" s="406"/>
      <c r="S852" s="410"/>
      <c r="T852" s="410"/>
      <c r="U852" s="410"/>
      <c r="V852" s="410"/>
      <c r="W852" s="410"/>
    </row>
    <row r="853" spans="2:23" ht="10.199999999999999" x14ac:dyDescent="0.2">
      <c r="B853" s="406"/>
      <c r="C853" s="406"/>
      <c r="D853" s="406"/>
      <c r="E853" s="406"/>
      <c r="F853" s="406"/>
      <c r="G853" s="407"/>
      <c r="H853" s="406"/>
      <c r="I853" s="408"/>
      <c r="J853" s="408"/>
      <c r="K853" s="406"/>
      <c r="L853" s="409"/>
      <c r="N853" s="406"/>
      <c r="P853" s="410"/>
      <c r="Q853" s="407"/>
      <c r="R853" s="406"/>
      <c r="S853" s="410"/>
      <c r="T853" s="410"/>
      <c r="U853" s="410"/>
      <c r="V853" s="410"/>
      <c r="W853" s="410"/>
    </row>
    <row r="854" spans="2:23" ht="10.199999999999999" x14ac:dyDescent="0.2">
      <c r="B854" s="406"/>
      <c r="C854" s="406"/>
      <c r="D854" s="406"/>
      <c r="E854" s="406"/>
      <c r="F854" s="406"/>
      <c r="G854" s="407"/>
      <c r="H854" s="406"/>
      <c r="I854" s="408"/>
      <c r="J854" s="408"/>
      <c r="K854" s="406"/>
      <c r="L854" s="409"/>
      <c r="N854" s="406"/>
      <c r="P854" s="410"/>
      <c r="Q854" s="407"/>
      <c r="R854" s="406"/>
      <c r="S854" s="410"/>
      <c r="T854" s="410"/>
      <c r="U854" s="410"/>
      <c r="V854" s="410"/>
      <c r="W854" s="410"/>
    </row>
    <row r="855" spans="2:23" ht="10.199999999999999" x14ac:dyDescent="0.2">
      <c r="B855" s="406"/>
      <c r="C855" s="406"/>
      <c r="D855" s="406"/>
      <c r="E855" s="406"/>
      <c r="F855" s="406"/>
      <c r="G855" s="407"/>
      <c r="H855" s="406"/>
      <c r="I855" s="408"/>
      <c r="J855" s="408"/>
      <c r="K855" s="406"/>
      <c r="L855" s="409"/>
      <c r="N855" s="406"/>
      <c r="P855" s="410"/>
      <c r="Q855" s="407"/>
      <c r="R855" s="406"/>
      <c r="S855" s="410"/>
      <c r="T855" s="410"/>
      <c r="U855" s="410"/>
      <c r="V855" s="410"/>
      <c r="W855" s="410"/>
    </row>
    <row r="856" spans="2:23" ht="10.199999999999999" x14ac:dyDescent="0.2">
      <c r="B856" s="406"/>
      <c r="C856" s="406"/>
      <c r="D856" s="406"/>
      <c r="E856" s="406"/>
      <c r="F856" s="406"/>
      <c r="G856" s="407"/>
      <c r="H856" s="406"/>
      <c r="I856" s="408"/>
      <c r="J856" s="408"/>
      <c r="K856" s="406"/>
      <c r="L856" s="409"/>
      <c r="N856" s="406"/>
      <c r="P856" s="410"/>
      <c r="Q856" s="407"/>
      <c r="R856" s="406"/>
      <c r="S856" s="410"/>
      <c r="T856" s="410"/>
      <c r="U856" s="410"/>
      <c r="V856" s="410"/>
      <c r="W856" s="410"/>
    </row>
    <row r="857" spans="2:23" ht="10.199999999999999" x14ac:dyDescent="0.2">
      <c r="B857" s="406"/>
      <c r="C857" s="406"/>
      <c r="D857" s="406"/>
      <c r="E857" s="406"/>
      <c r="F857" s="406"/>
      <c r="G857" s="407"/>
      <c r="H857" s="406"/>
      <c r="I857" s="408"/>
      <c r="J857" s="408"/>
      <c r="K857" s="406"/>
      <c r="L857" s="409"/>
      <c r="N857" s="406"/>
      <c r="P857" s="410"/>
      <c r="Q857" s="407"/>
      <c r="R857" s="406"/>
      <c r="S857" s="410"/>
      <c r="T857" s="410"/>
      <c r="U857" s="410"/>
      <c r="V857" s="410"/>
      <c r="W857" s="410"/>
    </row>
    <row r="858" spans="2:23" ht="10.199999999999999" x14ac:dyDescent="0.2">
      <c r="B858" s="406"/>
      <c r="C858" s="406"/>
      <c r="D858" s="406"/>
      <c r="E858" s="406"/>
      <c r="F858" s="406"/>
      <c r="G858" s="407"/>
      <c r="H858" s="406"/>
      <c r="I858" s="408"/>
      <c r="J858" s="408"/>
      <c r="K858" s="406"/>
      <c r="L858" s="409"/>
      <c r="N858" s="406"/>
      <c r="P858" s="410"/>
      <c r="Q858" s="407"/>
      <c r="R858" s="406"/>
      <c r="S858" s="410"/>
      <c r="T858" s="410"/>
      <c r="U858" s="410"/>
      <c r="V858" s="410"/>
      <c r="W858" s="410"/>
    </row>
    <row r="859" spans="2:23" ht="10.199999999999999" x14ac:dyDescent="0.2">
      <c r="B859" s="406"/>
      <c r="C859" s="406"/>
      <c r="D859" s="406"/>
      <c r="E859" s="406"/>
      <c r="F859" s="406"/>
      <c r="G859" s="407"/>
      <c r="H859" s="406"/>
      <c r="I859" s="408"/>
      <c r="J859" s="408"/>
      <c r="K859" s="406"/>
      <c r="L859" s="409"/>
      <c r="N859" s="406"/>
      <c r="P859" s="410"/>
      <c r="Q859" s="407"/>
      <c r="R859" s="406"/>
      <c r="S859" s="410"/>
      <c r="T859" s="410"/>
      <c r="U859" s="410"/>
      <c r="V859" s="410"/>
      <c r="W859" s="410"/>
    </row>
    <row r="860" spans="2:23" ht="10.199999999999999" x14ac:dyDescent="0.2">
      <c r="B860" s="406"/>
      <c r="C860" s="406"/>
      <c r="D860" s="406"/>
      <c r="E860" s="406"/>
      <c r="F860" s="406"/>
      <c r="G860" s="407"/>
      <c r="H860" s="406"/>
      <c r="I860" s="408"/>
      <c r="J860" s="408"/>
      <c r="K860" s="406"/>
      <c r="L860" s="409"/>
      <c r="N860" s="406"/>
      <c r="P860" s="410"/>
      <c r="Q860" s="407"/>
      <c r="R860" s="406"/>
      <c r="S860" s="410"/>
      <c r="T860" s="410"/>
      <c r="U860" s="410"/>
      <c r="V860" s="410"/>
      <c r="W860" s="410"/>
    </row>
    <row r="861" spans="2:23" ht="10.199999999999999" x14ac:dyDescent="0.2">
      <c r="B861" s="406"/>
      <c r="C861" s="406"/>
      <c r="D861" s="406"/>
      <c r="E861" s="406"/>
      <c r="F861" s="406"/>
      <c r="G861" s="407"/>
      <c r="H861" s="406"/>
      <c r="I861" s="408"/>
      <c r="J861" s="408"/>
      <c r="K861" s="406"/>
      <c r="L861" s="409"/>
      <c r="N861" s="406"/>
      <c r="P861" s="410"/>
      <c r="Q861" s="407"/>
      <c r="R861" s="406"/>
      <c r="S861" s="410"/>
      <c r="T861" s="410"/>
      <c r="U861" s="410"/>
      <c r="V861" s="410"/>
      <c r="W861" s="410"/>
    </row>
    <row r="862" spans="2:23" ht="10.199999999999999" x14ac:dyDescent="0.2">
      <c r="B862" s="406"/>
      <c r="C862" s="406"/>
      <c r="D862" s="406"/>
      <c r="E862" s="406"/>
      <c r="F862" s="406"/>
      <c r="G862" s="407"/>
      <c r="H862" s="406"/>
      <c r="I862" s="408"/>
      <c r="J862" s="408"/>
      <c r="K862" s="406"/>
      <c r="L862" s="409"/>
      <c r="N862" s="406"/>
      <c r="P862" s="410"/>
      <c r="Q862" s="407"/>
      <c r="R862" s="406"/>
      <c r="S862" s="410"/>
      <c r="T862" s="410"/>
      <c r="U862" s="410"/>
      <c r="V862" s="410"/>
      <c r="W862" s="410"/>
    </row>
    <row r="863" spans="2:23" ht="10.199999999999999" x14ac:dyDescent="0.2">
      <c r="B863" s="406"/>
      <c r="C863" s="406"/>
      <c r="D863" s="406"/>
      <c r="E863" s="406"/>
      <c r="F863" s="406"/>
      <c r="G863" s="407"/>
      <c r="H863" s="406"/>
      <c r="I863" s="408"/>
      <c r="J863" s="408"/>
      <c r="K863" s="406"/>
      <c r="L863" s="409"/>
      <c r="N863" s="406"/>
      <c r="P863" s="410"/>
      <c r="Q863" s="407"/>
      <c r="R863" s="406"/>
      <c r="S863" s="410"/>
      <c r="T863" s="410"/>
      <c r="U863" s="410"/>
      <c r="V863" s="410"/>
      <c r="W863" s="410"/>
    </row>
    <row r="864" spans="2:23" ht="10.199999999999999" x14ac:dyDescent="0.2">
      <c r="B864" s="406"/>
      <c r="C864" s="406"/>
      <c r="D864" s="406"/>
      <c r="E864" s="406"/>
      <c r="F864" s="406"/>
      <c r="G864" s="407"/>
      <c r="H864" s="406"/>
      <c r="I864" s="408"/>
      <c r="J864" s="408"/>
      <c r="K864" s="406"/>
      <c r="L864" s="409"/>
      <c r="N864" s="406"/>
      <c r="P864" s="410"/>
      <c r="Q864" s="407"/>
      <c r="R864" s="406"/>
      <c r="S864" s="410"/>
      <c r="T864" s="410"/>
      <c r="U864" s="410"/>
      <c r="V864" s="410"/>
      <c r="W864" s="410"/>
    </row>
    <row r="865" spans="2:23" ht="10.199999999999999" x14ac:dyDescent="0.2">
      <c r="B865" s="406"/>
      <c r="C865" s="406"/>
      <c r="D865" s="406"/>
      <c r="E865" s="406"/>
      <c r="F865" s="406"/>
      <c r="G865" s="407"/>
      <c r="H865" s="406"/>
      <c r="I865" s="408"/>
      <c r="J865" s="408"/>
      <c r="K865" s="406"/>
      <c r="L865" s="409"/>
      <c r="N865" s="406"/>
      <c r="P865" s="410"/>
      <c r="Q865" s="407"/>
      <c r="R865" s="406"/>
      <c r="S865" s="410"/>
      <c r="T865" s="410"/>
      <c r="U865" s="410"/>
      <c r="V865" s="410"/>
      <c r="W865" s="410"/>
    </row>
    <row r="866" spans="2:23" ht="10.199999999999999" x14ac:dyDescent="0.2">
      <c r="B866" s="406"/>
      <c r="C866" s="406"/>
      <c r="D866" s="406"/>
      <c r="E866" s="406"/>
      <c r="F866" s="406"/>
      <c r="G866" s="407"/>
      <c r="H866" s="406"/>
      <c r="I866" s="408"/>
      <c r="J866" s="408"/>
      <c r="K866" s="406"/>
      <c r="L866" s="409"/>
      <c r="N866" s="406"/>
      <c r="P866" s="410"/>
      <c r="Q866" s="407"/>
      <c r="R866" s="406"/>
      <c r="S866" s="410"/>
      <c r="T866" s="410"/>
      <c r="U866" s="410"/>
      <c r="V866" s="410"/>
      <c r="W866" s="410"/>
    </row>
    <row r="867" spans="2:23" ht="10.199999999999999" x14ac:dyDescent="0.2">
      <c r="B867" s="406"/>
      <c r="C867" s="406"/>
      <c r="D867" s="406"/>
      <c r="E867" s="406"/>
      <c r="F867" s="406"/>
      <c r="G867" s="407"/>
      <c r="H867" s="406"/>
      <c r="I867" s="408"/>
      <c r="J867" s="408"/>
      <c r="K867" s="406"/>
      <c r="L867" s="409"/>
      <c r="N867" s="406"/>
      <c r="P867" s="410"/>
      <c r="Q867" s="407"/>
      <c r="R867" s="406"/>
      <c r="S867" s="410"/>
      <c r="T867" s="410"/>
      <c r="U867" s="410"/>
      <c r="V867" s="410"/>
      <c r="W867" s="410"/>
    </row>
    <row r="868" spans="2:23" ht="10.199999999999999" x14ac:dyDescent="0.2">
      <c r="B868" s="406"/>
      <c r="C868" s="406"/>
      <c r="D868" s="406"/>
      <c r="E868" s="406"/>
      <c r="F868" s="406"/>
      <c r="G868" s="407"/>
      <c r="H868" s="406"/>
      <c r="I868" s="408"/>
      <c r="J868" s="408"/>
      <c r="K868" s="406"/>
      <c r="L868" s="409"/>
      <c r="N868" s="406"/>
      <c r="P868" s="410"/>
      <c r="Q868" s="407"/>
      <c r="R868" s="406"/>
      <c r="S868" s="410"/>
      <c r="T868" s="410"/>
      <c r="U868" s="410"/>
      <c r="V868" s="410"/>
      <c r="W868" s="410"/>
    </row>
    <row r="869" spans="2:23" ht="10.199999999999999" x14ac:dyDescent="0.2">
      <c r="B869" s="406"/>
      <c r="C869" s="406"/>
      <c r="D869" s="406"/>
      <c r="E869" s="406"/>
      <c r="F869" s="406"/>
      <c r="G869" s="407"/>
      <c r="H869" s="406"/>
      <c r="I869" s="408"/>
      <c r="J869" s="408"/>
      <c r="K869" s="406"/>
      <c r="L869" s="409"/>
      <c r="N869" s="406"/>
      <c r="P869" s="410"/>
      <c r="Q869" s="407"/>
      <c r="R869" s="406"/>
      <c r="S869" s="410"/>
      <c r="T869" s="410"/>
      <c r="U869" s="410"/>
      <c r="V869" s="410"/>
      <c r="W869" s="410"/>
    </row>
    <row r="870" spans="2:23" ht="10.199999999999999" x14ac:dyDescent="0.2">
      <c r="B870" s="406"/>
      <c r="C870" s="406"/>
      <c r="D870" s="406"/>
      <c r="E870" s="406"/>
      <c r="F870" s="406"/>
      <c r="G870" s="407"/>
      <c r="H870" s="406"/>
      <c r="I870" s="408"/>
      <c r="J870" s="408"/>
      <c r="K870" s="406"/>
      <c r="L870" s="409"/>
      <c r="N870" s="406"/>
      <c r="P870" s="410"/>
      <c r="Q870" s="407"/>
      <c r="R870" s="406"/>
      <c r="S870" s="410"/>
      <c r="T870" s="410"/>
      <c r="U870" s="410"/>
      <c r="V870" s="410"/>
      <c r="W870" s="410"/>
    </row>
    <row r="871" spans="2:23" ht="10.199999999999999" x14ac:dyDescent="0.2">
      <c r="B871" s="406"/>
      <c r="C871" s="406"/>
      <c r="D871" s="406"/>
      <c r="E871" s="406"/>
      <c r="F871" s="406"/>
      <c r="G871" s="407"/>
      <c r="H871" s="406"/>
      <c r="I871" s="408"/>
      <c r="J871" s="408"/>
      <c r="K871" s="406"/>
      <c r="L871" s="409"/>
      <c r="N871" s="406"/>
      <c r="P871" s="410"/>
      <c r="Q871" s="407"/>
      <c r="R871" s="406"/>
      <c r="S871" s="410"/>
      <c r="T871" s="410"/>
      <c r="U871" s="410"/>
      <c r="V871" s="410"/>
      <c r="W871" s="410"/>
    </row>
    <row r="872" spans="2:23" ht="10.199999999999999" x14ac:dyDescent="0.2">
      <c r="B872" s="406"/>
      <c r="C872" s="406"/>
      <c r="D872" s="406"/>
      <c r="E872" s="406"/>
      <c r="F872" s="406"/>
      <c r="G872" s="407"/>
      <c r="H872" s="406"/>
      <c r="I872" s="408"/>
      <c r="J872" s="408"/>
      <c r="K872" s="406"/>
      <c r="L872" s="409"/>
      <c r="N872" s="406"/>
      <c r="P872" s="410"/>
      <c r="Q872" s="407"/>
      <c r="R872" s="406"/>
      <c r="S872" s="410"/>
      <c r="T872" s="410"/>
      <c r="U872" s="410"/>
      <c r="V872" s="410"/>
      <c r="W872" s="410"/>
    </row>
    <row r="873" spans="2:23" ht="10.199999999999999" x14ac:dyDescent="0.2">
      <c r="B873" s="406"/>
      <c r="C873" s="406"/>
      <c r="D873" s="406"/>
      <c r="E873" s="406"/>
      <c r="F873" s="406"/>
      <c r="G873" s="407"/>
      <c r="H873" s="406"/>
      <c r="I873" s="408"/>
      <c r="J873" s="408"/>
      <c r="K873" s="406"/>
      <c r="L873" s="409"/>
      <c r="N873" s="406"/>
      <c r="P873" s="410"/>
      <c r="Q873" s="407"/>
      <c r="R873" s="406"/>
      <c r="S873" s="410"/>
      <c r="T873" s="410"/>
      <c r="U873" s="410"/>
      <c r="V873" s="410"/>
      <c r="W873" s="410"/>
    </row>
    <row r="874" spans="2:23" ht="10.199999999999999" x14ac:dyDescent="0.2">
      <c r="B874" s="406"/>
      <c r="C874" s="406"/>
      <c r="D874" s="406"/>
      <c r="E874" s="406"/>
      <c r="F874" s="406"/>
      <c r="G874" s="407"/>
      <c r="H874" s="406"/>
      <c r="I874" s="408"/>
      <c r="J874" s="408"/>
      <c r="K874" s="406"/>
      <c r="L874" s="409"/>
      <c r="N874" s="406"/>
      <c r="P874" s="410"/>
      <c r="Q874" s="407"/>
      <c r="R874" s="406"/>
      <c r="S874" s="410"/>
      <c r="T874" s="410"/>
      <c r="U874" s="410"/>
      <c r="V874" s="410"/>
      <c r="W874" s="410"/>
    </row>
    <row r="875" spans="2:23" ht="10.199999999999999" x14ac:dyDescent="0.2">
      <c r="B875" s="406"/>
      <c r="C875" s="406"/>
      <c r="D875" s="406"/>
      <c r="E875" s="406"/>
      <c r="F875" s="406"/>
      <c r="G875" s="407"/>
      <c r="H875" s="406"/>
      <c r="I875" s="408"/>
      <c r="J875" s="408"/>
      <c r="K875" s="406"/>
      <c r="L875" s="409"/>
      <c r="N875" s="406"/>
      <c r="P875" s="410"/>
      <c r="Q875" s="407"/>
      <c r="R875" s="406"/>
      <c r="S875" s="410"/>
      <c r="T875" s="410"/>
      <c r="U875" s="410"/>
      <c r="V875" s="410"/>
      <c r="W875" s="410"/>
    </row>
    <row r="876" spans="2:23" ht="10.199999999999999" x14ac:dyDescent="0.2">
      <c r="B876" s="406"/>
      <c r="C876" s="406"/>
      <c r="D876" s="406"/>
      <c r="E876" s="406"/>
      <c r="F876" s="406"/>
      <c r="G876" s="407"/>
      <c r="H876" s="406"/>
      <c r="I876" s="408"/>
      <c r="J876" s="408"/>
      <c r="K876" s="406"/>
      <c r="L876" s="409"/>
      <c r="N876" s="406"/>
      <c r="P876" s="410"/>
      <c r="Q876" s="407"/>
      <c r="R876" s="406"/>
      <c r="S876" s="410"/>
      <c r="T876" s="410"/>
      <c r="U876" s="410"/>
      <c r="V876" s="410"/>
      <c r="W876" s="410"/>
    </row>
    <row r="877" spans="2:23" ht="10.199999999999999" x14ac:dyDescent="0.2">
      <c r="B877" s="406"/>
      <c r="C877" s="406"/>
      <c r="D877" s="406"/>
      <c r="E877" s="406"/>
      <c r="F877" s="406"/>
      <c r="G877" s="407"/>
      <c r="H877" s="406"/>
      <c r="I877" s="408"/>
      <c r="J877" s="408"/>
      <c r="K877" s="406"/>
      <c r="L877" s="409"/>
      <c r="N877" s="406"/>
      <c r="P877" s="410"/>
      <c r="Q877" s="407"/>
      <c r="R877" s="406"/>
      <c r="S877" s="410"/>
      <c r="T877" s="410"/>
      <c r="U877" s="410"/>
      <c r="V877" s="410"/>
      <c r="W877" s="410"/>
    </row>
    <row r="878" spans="2:23" ht="10.199999999999999" x14ac:dyDescent="0.2">
      <c r="B878" s="406"/>
      <c r="C878" s="406"/>
      <c r="D878" s="406"/>
      <c r="E878" s="406"/>
      <c r="F878" s="406"/>
      <c r="G878" s="407"/>
      <c r="H878" s="406"/>
      <c r="I878" s="408"/>
      <c r="J878" s="408"/>
      <c r="K878" s="406"/>
      <c r="L878" s="409"/>
      <c r="N878" s="406"/>
      <c r="P878" s="410"/>
      <c r="Q878" s="407"/>
      <c r="R878" s="406"/>
      <c r="S878" s="410"/>
      <c r="T878" s="410"/>
      <c r="U878" s="410"/>
      <c r="V878" s="410"/>
      <c r="W878" s="410"/>
    </row>
    <row r="879" spans="2:23" ht="10.199999999999999" x14ac:dyDescent="0.2">
      <c r="B879" s="406"/>
      <c r="C879" s="406"/>
      <c r="D879" s="406"/>
      <c r="E879" s="406"/>
      <c r="F879" s="406"/>
      <c r="G879" s="407"/>
      <c r="H879" s="406"/>
      <c r="I879" s="408"/>
      <c r="J879" s="408"/>
      <c r="K879" s="406"/>
      <c r="L879" s="409"/>
      <c r="N879" s="406"/>
      <c r="P879" s="410"/>
      <c r="Q879" s="407"/>
      <c r="R879" s="406"/>
      <c r="S879" s="410"/>
      <c r="T879" s="410"/>
      <c r="U879" s="410"/>
      <c r="V879" s="410"/>
      <c r="W879" s="410"/>
    </row>
    <row r="880" spans="2:23" ht="10.199999999999999" x14ac:dyDescent="0.2">
      <c r="B880" s="406"/>
      <c r="C880" s="406"/>
      <c r="D880" s="406"/>
      <c r="E880" s="406"/>
      <c r="F880" s="406"/>
      <c r="G880" s="407"/>
      <c r="H880" s="406"/>
      <c r="I880" s="408"/>
      <c r="J880" s="408"/>
      <c r="K880" s="406"/>
      <c r="L880" s="409"/>
      <c r="N880" s="406"/>
      <c r="P880" s="410"/>
      <c r="Q880" s="407"/>
      <c r="R880" s="406"/>
      <c r="S880" s="410"/>
      <c r="T880" s="410"/>
      <c r="U880" s="410"/>
      <c r="V880" s="410"/>
      <c r="W880" s="410"/>
    </row>
    <row r="881" spans="2:23" ht="10.199999999999999" x14ac:dyDescent="0.2">
      <c r="B881" s="406"/>
      <c r="C881" s="406"/>
      <c r="D881" s="406"/>
      <c r="E881" s="406"/>
      <c r="F881" s="406"/>
      <c r="G881" s="407"/>
      <c r="H881" s="406"/>
      <c r="I881" s="408"/>
      <c r="J881" s="408"/>
      <c r="K881" s="406"/>
      <c r="L881" s="409"/>
      <c r="N881" s="406"/>
      <c r="P881" s="410"/>
      <c r="Q881" s="407"/>
      <c r="R881" s="406"/>
      <c r="S881" s="410"/>
      <c r="T881" s="410"/>
      <c r="U881" s="410"/>
      <c r="V881" s="410"/>
      <c r="W881" s="410"/>
    </row>
    <row r="882" spans="2:23" ht="10.199999999999999" x14ac:dyDescent="0.2">
      <c r="B882" s="406"/>
      <c r="C882" s="406"/>
      <c r="D882" s="406"/>
      <c r="E882" s="406"/>
      <c r="F882" s="406"/>
      <c r="G882" s="407"/>
      <c r="H882" s="406"/>
      <c r="I882" s="408"/>
      <c r="J882" s="408"/>
      <c r="K882" s="406"/>
      <c r="L882" s="409"/>
      <c r="N882" s="406"/>
      <c r="P882" s="410"/>
      <c r="Q882" s="407"/>
      <c r="R882" s="406"/>
      <c r="S882" s="410"/>
      <c r="T882" s="410"/>
      <c r="U882" s="410"/>
      <c r="V882" s="410"/>
      <c r="W882" s="410"/>
    </row>
    <row r="883" spans="2:23" ht="10.199999999999999" x14ac:dyDescent="0.2">
      <c r="B883" s="406"/>
      <c r="C883" s="406"/>
      <c r="D883" s="406"/>
      <c r="E883" s="406"/>
      <c r="F883" s="406"/>
      <c r="G883" s="407"/>
      <c r="H883" s="406"/>
      <c r="I883" s="408"/>
      <c r="J883" s="408"/>
      <c r="K883" s="406"/>
      <c r="L883" s="409"/>
      <c r="N883" s="406"/>
      <c r="P883" s="410"/>
      <c r="Q883" s="407"/>
      <c r="R883" s="406"/>
      <c r="S883" s="410"/>
      <c r="T883" s="410"/>
      <c r="U883" s="410"/>
      <c r="V883" s="410"/>
      <c r="W883" s="410"/>
    </row>
    <row r="884" spans="2:23" ht="10.199999999999999" x14ac:dyDescent="0.2">
      <c r="B884" s="406"/>
      <c r="C884" s="406"/>
      <c r="D884" s="406"/>
      <c r="E884" s="406"/>
      <c r="F884" s="406"/>
      <c r="G884" s="407"/>
      <c r="H884" s="406"/>
      <c r="I884" s="408"/>
      <c r="J884" s="408"/>
      <c r="K884" s="406"/>
      <c r="L884" s="409"/>
      <c r="N884" s="406"/>
      <c r="P884" s="410"/>
      <c r="Q884" s="407"/>
      <c r="R884" s="406"/>
      <c r="S884" s="410"/>
      <c r="T884" s="410"/>
      <c r="U884" s="410"/>
      <c r="V884" s="410"/>
      <c r="W884" s="410"/>
    </row>
    <row r="885" spans="2:23" ht="10.199999999999999" x14ac:dyDescent="0.2">
      <c r="B885" s="406"/>
      <c r="C885" s="406"/>
      <c r="D885" s="406"/>
      <c r="E885" s="406"/>
      <c r="F885" s="406"/>
      <c r="G885" s="407"/>
      <c r="H885" s="406"/>
      <c r="I885" s="408"/>
      <c r="J885" s="408"/>
      <c r="K885" s="406"/>
      <c r="L885" s="409"/>
      <c r="N885" s="406"/>
      <c r="P885" s="410"/>
      <c r="Q885" s="407"/>
      <c r="R885" s="406"/>
      <c r="S885" s="410"/>
      <c r="T885" s="410"/>
      <c r="U885" s="410"/>
      <c r="V885" s="410"/>
      <c r="W885" s="410"/>
    </row>
    <row r="886" spans="2:23" ht="10.199999999999999" x14ac:dyDescent="0.2">
      <c r="B886" s="406"/>
      <c r="C886" s="406"/>
      <c r="D886" s="406"/>
      <c r="E886" s="406"/>
      <c r="F886" s="406"/>
      <c r="G886" s="407"/>
      <c r="H886" s="406"/>
      <c r="I886" s="408"/>
      <c r="J886" s="408"/>
      <c r="K886" s="406"/>
      <c r="L886" s="409"/>
      <c r="N886" s="406"/>
      <c r="P886" s="410"/>
      <c r="Q886" s="407"/>
      <c r="R886" s="406"/>
      <c r="S886" s="410"/>
      <c r="T886" s="410"/>
      <c r="U886" s="410"/>
      <c r="V886" s="410"/>
      <c r="W886" s="410"/>
    </row>
    <row r="887" spans="2:23" ht="10.199999999999999" x14ac:dyDescent="0.2">
      <c r="B887" s="406"/>
      <c r="C887" s="406"/>
      <c r="D887" s="406"/>
      <c r="E887" s="406"/>
      <c r="F887" s="406"/>
      <c r="G887" s="407"/>
      <c r="H887" s="406"/>
      <c r="I887" s="408"/>
      <c r="J887" s="408"/>
      <c r="K887" s="406"/>
      <c r="L887" s="409"/>
      <c r="N887" s="406"/>
      <c r="P887" s="410"/>
      <c r="Q887" s="407"/>
      <c r="R887" s="406"/>
      <c r="S887" s="410"/>
      <c r="T887" s="410"/>
      <c r="U887" s="410"/>
      <c r="V887" s="410"/>
      <c r="W887" s="410"/>
    </row>
    <row r="888" spans="2:23" ht="10.199999999999999" x14ac:dyDescent="0.2">
      <c r="B888" s="406"/>
      <c r="C888" s="406"/>
      <c r="D888" s="406"/>
      <c r="E888" s="406"/>
      <c r="F888" s="406"/>
      <c r="G888" s="407"/>
      <c r="H888" s="406"/>
      <c r="I888" s="408"/>
      <c r="J888" s="408"/>
      <c r="K888" s="406"/>
      <c r="L888" s="409"/>
      <c r="N888" s="406"/>
      <c r="P888" s="410"/>
      <c r="Q888" s="407"/>
      <c r="R888" s="406"/>
      <c r="S888" s="410"/>
      <c r="T888" s="410"/>
      <c r="U888" s="410"/>
      <c r="V888" s="410"/>
      <c r="W888" s="410"/>
    </row>
    <row r="889" spans="2:23" ht="10.199999999999999" x14ac:dyDescent="0.2">
      <c r="B889" s="406"/>
      <c r="C889" s="406"/>
      <c r="D889" s="406"/>
      <c r="E889" s="406"/>
      <c r="F889" s="406"/>
      <c r="G889" s="407"/>
      <c r="H889" s="406"/>
      <c r="I889" s="408"/>
      <c r="J889" s="408"/>
      <c r="K889" s="406"/>
      <c r="L889" s="409"/>
      <c r="N889" s="406"/>
      <c r="P889" s="410"/>
      <c r="Q889" s="407"/>
      <c r="R889" s="406"/>
      <c r="S889" s="410"/>
      <c r="T889" s="410"/>
      <c r="U889" s="410"/>
      <c r="V889" s="410"/>
      <c r="W889" s="410"/>
    </row>
    <row r="890" spans="2:23" ht="10.199999999999999" x14ac:dyDescent="0.2">
      <c r="B890" s="406"/>
      <c r="C890" s="406"/>
      <c r="D890" s="406"/>
      <c r="E890" s="406"/>
      <c r="F890" s="406"/>
      <c r="G890" s="407"/>
      <c r="H890" s="406"/>
      <c r="I890" s="408"/>
      <c r="J890" s="408"/>
      <c r="K890" s="406"/>
      <c r="L890" s="409"/>
      <c r="N890" s="406"/>
      <c r="P890" s="410"/>
      <c r="Q890" s="407"/>
      <c r="R890" s="406"/>
      <c r="S890" s="410"/>
      <c r="T890" s="410"/>
      <c r="U890" s="410"/>
      <c r="V890" s="410"/>
      <c r="W890" s="410"/>
    </row>
    <row r="891" spans="2:23" ht="10.199999999999999" x14ac:dyDescent="0.2">
      <c r="B891" s="406"/>
      <c r="C891" s="406"/>
      <c r="D891" s="406"/>
      <c r="E891" s="406"/>
      <c r="F891" s="406"/>
      <c r="G891" s="407"/>
      <c r="H891" s="406"/>
      <c r="I891" s="408"/>
      <c r="J891" s="408"/>
      <c r="K891" s="406"/>
      <c r="L891" s="409"/>
      <c r="N891" s="406"/>
      <c r="P891" s="410"/>
      <c r="Q891" s="407"/>
      <c r="R891" s="406"/>
      <c r="S891" s="410"/>
      <c r="T891" s="410"/>
      <c r="U891" s="410"/>
      <c r="V891" s="410"/>
      <c r="W891" s="410"/>
    </row>
    <row r="892" spans="2:23" ht="10.199999999999999" x14ac:dyDescent="0.2">
      <c r="B892" s="406"/>
      <c r="C892" s="406"/>
      <c r="D892" s="406"/>
      <c r="E892" s="406"/>
      <c r="F892" s="406"/>
      <c r="G892" s="407"/>
      <c r="H892" s="406"/>
      <c r="I892" s="408"/>
      <c r="J892" s="408"/>
      <c r="K892" s="406"/>
      <c r="L892" s="409"/>
      <c r="N892" s="406"/>
      <c r="P892" s="410"/>
      <c r="Q892" s="407"/>
      <c r="R892" s="406"/>
      <c r="S892" s="410"/>
      <c r="T892" s="410"/>
      <c r="U892" s="410"/>
      <c r="V892" s="410"/>
      <c r="W892" s="410"/>
    </row>
    <row r="893" spans="2:23" ht="10.199999999999999" x14ac:dyDescent="0.2">
      <c r="B893" s="406"/>
      <c r="C893" s="406"/>
      <c r="D893" s="406"/>
      <c r="E893" s="406"/>
      <c r="F893" s="406"/>
      <c r="G893" s="407"/>
      <c r="H893" s="406"/>
      <c r="I893" s="408"/>
      <c r="J893" s="408"/>
      <c r="K893" s="406"/>
      <c r="L893" s="409"/>
      <c r="N893" s="406"/>
      <c r="P893" s="410"/>
      <c r="Q893" s="407"/>
      <c r="R893" s="406"/>
      <c r="S893" s="410"/>
      <c r="T893" s="410"/>
      <c r="U893" s="410"/>
      <c r="V893" s="410"/>
      <c r="W893" s="410"/>
    </row>
    <row r="894" spans="2:23" ht="10.199999999999999" x14ac:dyDescent="0.2">
      <c r="B894" s="406"/>
      <c r="C894" s="406"/>
      <c r="D894" s="406"/>
      <c r="E894" s="406"/>
      <c r="F894" s="406"/>
      <c r="G894" s="407"/>
      <c r="H894" s="406"/>
      <c r="I894" s="408"/>
      <c r="J894" s="408"/>
      <c r="K894" s="406"/>
      <c r="L894" s="409"/>
      <c r="N894" s="406"/>
      <c r="P894" s="410"/>
      <c r="Q894" s="407"/>
      <c r="R894" s="406"/>
      <c r="S894" s="410"/>
      <c r="T894" s="410"/>
      <c r="U894" s="410"/>
      <c r="V894" s="410"/>
      <c r="W894" s="410"/>
    </row>
    <row r="895" spans="2:23" ht="10.199999999999999" x14ac:dyDescent="0.2">
      <c r="B895" s="406"/>
      <c r="C895" s="406"/>
      <c r="D895" s="406"/>
      <c r="E895" s="406"/>
      <c r="F895" s="406"/>
      <c r="G895" s="407"/>
      <c r="H895" s="406"/>
      <c r="I895" s="408"/>
      <c r="J895" s="408"/>
      <c r="K895" s="406"/>
      <c r="L895" s="409"/>
      <c r="N895" s="406"/>
      <c r="P895" s="410"/>
      <c r="Q895" s="407"/>
      <c r="R895" s="406"/>
      <c r="S895" s="410"/>
      <c r="T895" s="410"/>
      <c r="U895" s="410"/>
      <c r="V895" s="410"/>
      <c r="W895" s="410"/>
    </row>
    <row r="896" spans="2:23" ht="10.199999999999999" x14ac:dyDescent="0.2">
      <c r="B896" s="406"/>
      <c r="C896" s="406"/>
      <c r="D896" s="406"/>
      <c r="E896" s="406"/>
      <c r="F896" s="406"/>
      <c r="G896" s="407"/>
      <c r="H896" s="406"/>
      <c r="I896" s="408"/>
      <c r="J896" s="408"/>
      <c r="K896" s="406"/>
      <c r="L896" s="409"/>
      <c r="N896" s="406"/>
      <c r="P896" s="410"/>
      <c r="Q896" s="407"/>
      <c r="R896" s="406"/>
      <c r="S896" s="410"/>
      <c r="T896" s="410"/>
      <c r="U896" s="410"/>
      <c r="V896" s="410"/>
      <c r="W896" s="410"/>
    </row>
    <row r="897" spans="2:23" ht="10.199999999999999" x14ac:dyDescent="0.2">
      <c r="B897" s="406"/>
      <c r="C897" s="406"/>
      <c r="D897" s="406"/>
      <c r="E897" s="406"/>
      <c r="F897" s="406"/>
      <c r="G897" s="407"/>
      <c r="H897" s="406"/>
      <c r="I897" s="408"/>
      <c r="J897" s="408"/>
      <c r="K897" s="406"/>
      <c r="L897" s="409"/>
      <c r="N897" s="406"/>
      <c r="P897" s="410"/>
      <c r="Q897" s="407"/>
      <c r="R897" s="406"/>
      <c r="S897" s="410"/>
      <c r="T897" s="410"/>
      <c r="U897" s="410"/>
      <c r="V897" s="410"/>
      <c r="W897" s="410"/>
    </row>
    <row r="898" spans="2:23" ht="10.199999999999999" x14ac:dyDescent="0.2">
      <c r="B898" s="406"/>
      <c r="C898" s="406"/>
      <c r="D898" s="406"/>
      <c r="E898" s="406"/>
      <c r="F898" s="406"/>
      <c r="G898" s="407"/>
      <c r="H898" s="406"/>
      <c r="I898" s="408"/>
      <c r="J898" s="408"/>
      <c r="K898" s="406"/>
      <c r="L898" s="409"/>
      <c r="N898" s="406"/>
      <c r="P898" s="410"/>
      <c r="Q898" s="407"/>
      <c r="R898" s="406"/>
      <c r="S898" s="410"/>
      <c r="T898" s="410"/>
      <c r="U898" s="410"/>
      <c r="V898" s="410"/>
      <c r="W898" s="410"/>
    </row>
    <row r="899" spans="2:23" ht="10.199999999999999" x14ac:dyDescent="0.2">
      <c r="B899" s="406"/>
      <c r="C899" s="406"/>
      <c r="D899" s="406"/>
      <c r="E899" s="406"/>
      <c r="F899" s="406"/>
      <c r="G899" s="407"/>
      <c r="H899" s="406"/>
      <c r="I899" s="408"/>
      <c r="J899" s="408"/>
      <c r="K899" s="406"/>
      <c r="L899" s="409"/>
      <c r="N899" s="406"/>
      <c r="P899" s="410"/>
      <c r="Q899" s="407"/>
      <c r="R899" s="406"/>
      <c r="S899" s="410"/>
      <c r="T899" s="410"/>
      <c r="U899" s="410"/>
      <c r="V899" s="410"/>
      <c r="W899" s="410"/>
    </row>
    <row r="900" spans="2:23" ht="10.199999999999999" x14ac:dyDescent="0.2">
      <c r="B900" s="406"/>
      <c r="C900" s="406"/>
      <c r="D900" s="406"/>
      <c r="E900" s="406"/>
      <c r="F900" s="406"/>
      <c r="G900" s="407"/>
      <c r="H900" s="406"/>
      <c r="I900" s="408"/>
      <c r="J900" s="408"/>
      <c r="K900" s="406"/>
      <c r="L900" s="409"/>
      <c r="N900" s="406"/>
      <c r="P900" s="410"/>
      <c r="Q900" s="407"/>
      <c r="R900" s="406"/>
      <c r="S900" s="410"/>
      <c r="T900" s="410"/>
      <c r="U900" s="410"/>
      <c r="V900" s="410"/>
      <c r="W900" s="410"/>
    </row>
    <row r="901" spans="2:23" ht="10.199999999999999" x14ac:dyDescent="0.2">
      <c r="B901" s="406"/>
      <c r="C901" s="406"/>
      <c r="D901" s="406"/>
      <c r="E901" s="406"/>
      <c r="F901" s="406"/>
      <c r="G901" s="407"/>
      <c r="H901" s="406"/>
      <c r="I901" s="408"/>
      <c r="J901" s="408"/>
      <c r="K901" s="406"/>
      <c r="L901" s="409"/>
      <c r="N901" s="406"/>
      <c r="P901" s="410"/>
      <c r="Q901" s="407"/>
      <c r="R901" s="406"/>
      <c r="S901" s="410"/>
      <c r="T901" s="410"/>
      <c r="U901" s="410"/>
      <c r="V901" s="410"/>
      <c r="W901" s="410"/>
    </row>
    <row r="902" spans="2:23" ht="10.199999999999999" x14ac:dyDescent="0.2">
      <c r="B902" s="406"/>
      <c r="C902" s="406"/>
      <c r="D902" s="406"/>
      <c r="E902" s="406"/>
      <c r="F902" s="406"/>
      <c r="G902" s="407"/>
      <c r="H902" s="406"/>
      <c r="I902" s="408"/>
      <c r="J902" s="408"/>
      <c r="K902" s="406"/>
      <c r="L902" s="409"/>
      <c r="N902" s="406"/>
      <c r="P902" s="410"/>
      <c r="Q902" s="407"/>
      <c r="R902" s="406"/>
      <c r="S902" s="410"/>
      <c r="T902" s="410"/>
      <c r="U902" s="410"/>
      <c r="V902" s="410"/>
      <c r="W902" s="410"/>
    </row>
    <row r="903" spans="2:23" ht="10.199999999999999" x14ac:dyDescent="0.2">
      <c r="B903" s="406"/>
      <c r="C903" s="406"/>
      <c r="D903" s="406"/>
      <c r="E903" s="406"/>
      <c r="F903" s="406"/>
      <c r="G903" s="407"/>
      <c r="H903" s="406"/>
      <c r="I903" s="408"/>
      <c r="J903" s="408"/>
      <c r="K903" s="406"/>
      <c r="L903" s="409"/>
      <c r="N903" s="406"/>
      <c r="P903" s="410"/>
      <c r="Q903" s="407"/>
      <c r="R903" s="406"/>
      <c r="S903" s="410"/>
      <c r="T903" s="410"/>
      <c r="U903" s="410"/>
      <c r="V903" s="410"/>
      <c r="W903" s="410"/>
    </row>
    <row r="904" spans="2:23" ht="10.199999999999999" x14ac:dyDescent="0.2">
      <c r="B904" s="406"/>
      <c r="C904" s="406"/>
      <c r="D904" s="406"/>
      <c r="E904" s="406"/>
      <c r="F904" s="406"/>
      <c r="G904" s="407"/>
      <c r="H904" s="406"/>
      <c r="I904" s="408"/>
      <c r="J904" s="408"/>
      <c r="K904" s="406"/>
      <c r="L904" s="409"/>
      <c r="N904" s="406"/>
      <c r="P904" s="410"/>
      <c r="Q904" s="407"/>
      <c r="R904" s="406"/>
      <c r="S904" s="410"/>
      <c r="T904" s="410"/>
      <c r="U904" s="410"/>
      <c r="V904" s="410"/>
      <c r="W904" s="410"/>
    </row>
    <row r="905" spans="2:23" ht="10.199999999999999" x14ac:dyDescent="0.2">
      <c r="B905" s="406"/>
      <c r="C905" s="406"/>
      <c r="D905" s="406"/>
      <c r="E905" s="406"/>
      <c r="F905" s="406"/>
      <c r="G905" s="407"/>
      <c r="H905" s="406"/>
      <c r="I905" s="408"/>
      <c r="J905" s="408"/>
      <c r="K905" s="406"/>
      <c r="L905" s="409"/>
      <c r="N905" s="406"/>
      <c r="P905" s="410"/>
      <c r="Q905" s="407"/>
      <c r="R905" s="406"/>
      <c r="S905" s="410"/>
      <c r="T905" s="410"/>
      <c r="U905" s="410"/>
      <c r="V905" s="410"/>
      <c r="W905" s="410"/>
    </row>
    <row r="906" spans="2:23" ht="10.199999999999999" x14ac:dyDescent="0.2">
      <c r="B906" s="406"/>
      <c r="C906" s="406"/>
      <c r="D906" s="406"/>
      <c r="E906" s="406"/>
      <c r="F906" s="406"/>
      <c r="G906" s="407"/>
      <c r="H906" s="406"/>
      <c r="I906" s="408"/>
      <c r="J906" s="408"/>
      <c r="K906" s="406"/>
      <c r="L906" s="409"/>
      <c r="N906" s="406"/>
      <c r="P906" s="410"/>
      <c r="Q906" s="407"/>
      <c r="R906" s="406"/>
      <c r="S906" s="410"/>
      <c r="T906" s="410"/>
      <c r="U906" s="410"/>
      <c r="V906" s="410"/>
      <c r="W906" s="410"/>
    </row>
    <row r="907" spans="2:23" ht="10.199999999999999" x14ac:dyDescent="0.2">
      <c r="B907" s="406"/>
      <c r="C907" s="406"/>
      <c r="D907" s="406"/>
      <c r="E907" s="406"/>
      <c r="F907" s="406"/>
      <c r="G907" s="407"/>
      <c r="H907" s="406"/>
      <c r="I907" s="408"/>
      <c r="J907" s="408"/>
      <c r="K907" s="406"/>
      <c r="L907" s="409"/>
      <c r="N907" s="406"/>
      <c r="P907" s="410"/>
      <c r="Q907" s="407"/>
      <c r="R907" s="406"/>
      <c r="S907" s="410"/>
      <c r="T907" s="410"/>
      <c r="U907" s="410"/>
      <c r="V907" s="410"/>
      <c r="W907" s="410"/>
    </row>
    <row r="908" spans="2:23" ht="10.199999999999999" x14ac:dyDescent="0.2">
      <c r="B908" s="406"/>
      <c r="C908" s="406"/>
      <c r="D908" s="406"/>
      <c r="E908" s="406"/>
      <c r="F908" s="406"/>
      <c r="G908" s="407"/>
      <c r="H908" s="406"/>
      <c r="I908" s="408"/>
      <c r="J908" s="408"/>
      <c r="K908" s="406"/>
      <c r="L908" s="409"/>
      <c r="N908" s="406"/>
      <c r="P908" s="410"/>
      <c r="Q908" s="407"/>
      <c r="R908" s="406"/>
      <c r="S908" s="410"/>
      <c r="T908" s="410"/>
      <c r="U908" s="410"/>
      <c r="V908" s="410"/>
      <c r="W908" s="410"/>
    </row>
    <row r="909" spans="2:23" ht="10.199999999999999" x14ac:dyDescent="0.2">
      <c r="B909" s="406"/>
      <c r="C909" s="406"/>
      <c r="D909" s="406"/>
      <c r="E909" s="406"/>
      <c r="F909" s="406"/>
      <c r="G909" s="407"/>
      <c r="H909" s="406"/>
      <c r="I909" s="408"/>
      <c r="J909" s="408"/>
      <c r="K909" s="406"/>
      <c r="L909" s="409"/>
      <c r="N909" s="406"/>
      <c r="P909" s="410"/>
      <c r="Q909" s="407"/>
      <c r="R909" s="406"/>
      <c r="S909" s="410"/>
      <c r="T909" s="410"/>
      <c r="U909" s="410"/>
      <c r="V909" s="410"/>
      <c r="W909" s="410"/>
    </row>
    <row r="910" spans="2:23" ht="10.199999999999999" x14ac:dyDescent="0.2">
      <c r="B910" s="406"/>
      <c r="C910" s="406"/>
      <c r="D910" s="406"/>
      <c r="E910" s="406"/>
      <c r="F910" s="406"/>
      <c r="G910" s="407"/>
      <c r="H910" s="406"/>
      <c r="I910" s="408"/>
      <c r="J910" s="408"/>
      <c r="K910" s="406"/>
      <c r="L910" s="409"/>
      <c r="N910" s="406"/>
      <c r="P910" s="410"/>
      <c r="Q910" s="407"/>
      <c r="R910" s="406"/>
      <c r="S910" s="410"/>
      <c r="T910" s="410"/>
      <c r="U910" s="410"/>
      <c r="V910" s="410"/>
      <c r="W910" s="410"/>
    </row>
    <row r="911" spans="2:23" ht="10.199999999999999" x14ac:dyDescent="0.2">
      <c r="B911" s="406"/>
      <c r="C911" s="406"/>
      <c r="D911" s="406"/>
      <c r="E911" s="406"/>
      <c r="F911" s="406"/>
      <c r="G911" s="407"/>
      <c r="H911" s="406"/>
      <c r="I911" s="408"/>
      <c r="J911" s="408"/>
      <c r="K911" s="406"/>
      <c r="L911" s="409"/>
      <c r="N911" s="406"/>
      <c r="P911" s="410"/>
      <c r="Q911" s="407"/>
      <c r="R911" s="406"/>
      <c r="S911" s="410"/>
      <c r="T911" s="410"/>
      <c r="U911" s="410"/>
      <c r="V911" s="410"/>
      <c r="W911" s="410"/>
    </row>
    <row r="912" spans="2:23" ht="10.199999999999999" x14ac:dyDescent="0.2">
      <c r="B912" s="406"/>
      <c r="C912" s="406"/>
      <c r="D912" s="406"/>
      <c r="E912" s="406"/>
      <c r="F912" s="406"/>
      <c r="G912" s="407"/>
      <c r="H912" s="406"/>
      <c r="I912" s="408"/>
      <c r="J912" s="408"/>
      <c r="K912" s="406"/>
      <c r="L912" s="409"/>
      <c r="N912" s="406"/>
      <c r="P912" s="410"/>
      <c r="Q912" s="407"/>
      <c r="R912" s="406"/>
      <c r="S912" s="410"/>
      <c r="T912" s="410"/>
      <c r="U912" s="410"/>
      <c r="V912" s="410"/>
      <c r="W912" s="410"/>
    </row>
    <row r="913" spans="2:23" ht="10.199999999999999" x14ac:dyDescent="0.2">
      <c r="B913" s="406"/>
      <c r="C913" s="406"/>
      <c r="D913" s="406"/>
      <c r="E913" s="406"/>
      <c r="F913" s="406"/>
      <c r="G913" s="407"/>
      <c r="H913" s="406"/>
      <c r="I913" s="408"/>
      <c r="J913" s="408"/>
      <c r="K913" s="406"/>
      <c r="L913" s="409"/>
      <c r="N913" s="406"/>
      <c r="P913" s="410"/>
      <c r="Q913" s="407"/>
      <c r="R913" s="406"/>
      <c r="S913" s="410"/>
      <c r="T913" s="410"/>
      <c r="U913" s="410"/>
      <c r="V913" s="410"/>
      <c r="W913" s="410"/>
    </row>
    <row r="914" spans="2:23" ht="10.199999999999999" x14ac:dyDescent="0.2">
      <c r="B914" s="406"/>
      <c r="C914" s="406"/>
      <c r="D914" s="406"/>
      <c r="E914" s="406"/>
      <c r="F914" s="406"/>
      <c r="G914" s="407"/>
      <c r="H914" s="406"/>
      <c r="I914" s="408"/>
      <c r="J914" s="408"/>
      <c r="K914" s="406"/>
      <c r="L914" s="409"/>
      <c r="N914" s="406"/>
      <c r="P914" s="410"/>
      <c r="Q914" s="407"/>
      <c r="R914" s="406"/>
      <c r="S914" s="410"/>
      <c r="T914" s="410"/>
      <c r="U914" s="410"/>
      <c r="V914" s="410"/>
      <c r="W914" s="410"/>
    </row>
    <row r="915" spans="2:23" ht="10.199999999999999" x14ac:dyDescent="0.2">
      <c r="B915" s="406"/>
      <c r="C915" s="406"/>
      <c r="D915" s="406"/>
      <c r="E915" s="406"/>
      <c r="F915" s="406"/>
      <c r="G915" s="407"/>
      <c r="H915" s="406"/>
      <c r="I915" s="408"/>
      <c r="J915" s="408"/>
      <c r="K915" s="406"/>
      <c r="L915" s="409"/>
      <c r="N915" s="406"/>
      <c r="P915" s="410"/>
      <c r="Q915" s="407"/>
      <c r="R915" s="406"/>
      <c r="S915" s="410"/>
      <c r="T915" s="410"/>
      <c r="U915" s="410"/>
      <c r="V915" s="410"/>
      <c r="W915" s="410"/>
    </row>
    <row r="916" spans="2:23" ht="10.199999999999999" x14ac:dyDescent="0.2">
      <c r="B916" s="406"/>
      <c r="C916" s="406"/>
      <c r="D916" s="406"/>
      <c r="E916" s="406"/>
      <c r="F916" s="406"/>
      <c r="G916" s="407"/>
      <c r="H916" s="406"/>
      <c r="I916" s="408"/>
      <c r="J916" s="408"/>
      <c r="K916" s="406"/>
      <c r="L916" s="409"/>
      <c r="N916" s="406"/>
      <c r="P916" s="410"/>
      <c r="Q916" s="407"/>
      <c r="R916" s="406"/>
      <c r="S916" s="410"/>
      <c r="T916" s="410"/>
      <c r="U916" s="410"/>
      <c r="V916" s="410"/>
      <c r="W916" s="410"/>
    </row>
    <row r="917" spans="2:23" ht="10.199999999999999" x14ac:dyDescent="0.2">
      <c r="B917" s="406"/>
      <c r="C917" s="406"/>
      <c r="D917" s="406"/>
      <c r="E917" s="406"/>
      <c r="F917" s="406"/>
      <c r="G917" s="407"/>
      <c r="H917" s="406"/>
      <c r="I917" s="408"/>
      <c r="J917" s="408"/>
      <c r="K917" s="406"/>
      <c r="L917" s="409"/>
      <c r="N917" s="406"/>
      <c r="P917" s="410"/>
      <c r="Q917" s="407"/>
      <c r="R917" s="406"/>
      <c r="S917" s="410"/>
      <c r="T917" s="410"/>
      <c r="U917" s="410"/>
      <c r="V917" s="410"/>
      <c r="W917" s="410"/>
    </row>
    <row r="918" spans="2:23" ht="10.199999999999999" x14ac:dyDescent="0.2">
      <c r="B918" s="406"/>
      <c r="C918" s="406"/>
      <c r="D918" s="406"/>
      <c r="E918" s="406"/>
      <c r="F918" s="406"/>
      <c r="G918" s="407"/>
      <c r="H918" s="406"/>
      <c r="I918" s="408"/>
      <c r="J918" s="408"/>
      <c r="K918" s="406"/>
      <c r="L918" s="409"/>
      <c r="N918" s="406"/>
      <c r="P918" s="410"/>
      <c r="Q918" s="407"/>
      <c r="R918" s="406"/>
      <c r="S918" s="410"/>
      <c r="T918" s="410"/>
      <c r="U918" s="410"/>
      <c r="V918" s="410"/>
      <c r="W918" s="410"/>
    </row>
    <row r="919" spans="2:23" ht="10.199999999999999" x14ac:dyDescent="0.2">
      <c r="B919" s="406"/>
      <c r="C919" s="406"/>
      <c r="D919" s="406"/>
      <c r="E919" s="406"/>
      <c r="F919" s="406"/>
      <c r="G919" s="407"/>
      <c r="H919" s="406"/>
      <c r="I919" s="408"/>
      <c r="J919" s="408"/>
      <c r="K919" s="406"/>
      <c r="L919" s="409"/>
      <c r="N919" s="406"/>
      <c r="P919" s="410"/>
      <c r="Q919" s="407"/>
      <c r="R919" s="406"/>
      <c r="S919" s="410"/>
      <c r="T919" s="410"/>
      <c r="U919" s="410"/>
      <c r="V919" s="410"/>
      <c r="W919" s="410"/>
    </row>
    <row r="920" spans="2:23" ht="10.199999999999999" x14ac:dyDescent="0.2">
      <c r="B920" s="406"/>
      <c r="C920" s="406"/>
      <c r="D920" s="406"/>
      <c r="E920" s="406"/>
      <c r="F920" s="406"/>
      <c r="G920" s="407"/>
      <c r="H920" s="406"/>
      <c r="I920" s="408"/>
      <c r="J920" s="408"/>
      <c r="K920" s="406"/>
      <c r="L920" s="409"/>
      <c r="N920" s="406"/>
      <c r="P920" s="410"/>
      <c r="Q920" s="407"/>
      <c r="R920" s="406"/>
      <c r="S920" s="410"/>
      <c r="T920" s="410"/>
      <c r="U920" s="410"/>
      <c r="V920" s="410"/>
      <c r="W920" s="410"/>
    </row>
    <row r="921" spans="2:23" ht="10.199999999999999" x14ac:dyDescent="0.2">
      <c r="B921" s="406"/>
      <c r="C921" s="406"/>
      <c r="D921" s="406"/>
      <c r="E921" s="406"/>
      <c r="F921" s="406"/>
      <c r="G921" s="407"/>
      <c r="H921" s="406"/>
      <c r="I921" s="408"/>
      <c r="J921" s="408"/>
      <c r="K921" s="406"/>
      <c r="L921" s="409"/>
      <c r="N921" s="406"/>
      <c r="P921" s="410"/>
      <c r="Q921" s="407"/>
      <c r="R921" s="406"/>
      <c r="S921" s="410"/>
      <c r="T921" s="410"/>
      <c r="U921" s="410"/>
      <c r="V921" s="410"/>
      <c r="W921" s="410"/>
    </row>
    <row r="922" spans="2:23" ht="10.199999999999999" x14ac:dyDescent="0.2">
      <c r="B922" s="406"/>
      <c r="C922" s="406"/>
      <c r="D922" s="406"/>
      <c r="E922" s="406"/>
      <c r="F922" s="406"/>
      <c r="G922" s="407"/>
      <c r="H922" s="406"/>
      <c r="I922" s="408"/>
      <c r="J922" s="408"/>
      <c r="K922" s="406"/>
      <c r="L922" s="409"/>
      <c r="N922" s="406"/>
      <c r="P922" s="410"/>
      <c r="Q922" s="407"/>
      <c r="R922" s="406"/>
      <c r="S922" s="410"/>
      <c r="T922" s="410"/>
      <c r="U922" s="410"/>
      <c r="V922" s="410"/>
      <c r="W922" s="410"/>
    </row>
    <row r="923" spans="2:23" ht="10.199999999999999" x14ac:dyDescent="0.2">
      <c r="B923" s="406"/>
      <c r="C923" s="406"/>
      <c r="D923" s="406"/>
      <c r="E923" s="406"/>
      <c r="F923" s="406"/>
      <c r="G923" s="407"/>
      <c r="H923" s="406"/>
      <c r="I923" s="408"/>
      <c r="J923" s="408"/>
      <c r="K923" s="406"/>
      <c r="L923" s="409"/>
      <c r="N923" s="406"/>
      <c r="P923" s="410"/>
      <c r="Q923" s="407"/>
      <c r="R923" s="406"/>
      <c r="S923" s="410"/>
      <c r="T923" s="410"/>
      <c r="U923" s="410"/>
      <c r="V923" s="410"/>
      <c r="W923" s="410"/>
    </row>
    <row r="924" spans="2:23" ht="10.199999999999999" x14ac:dyDescent="0.2">
      <c r="B924" s="406"/>
      <c r="C924" s="406"/>
      <c r="D924" s="406"/>
      <c r="E924" s="406"/>
      <c r="F924" s="406"/>
      <c r="G924" s="407"/>
      <c r="H924" s="406"/>
      <c r="I924" s="408"/>
      <c r="J924" s="408"/>
      <c r="K924" s="406"/>
      <c r="L924" s="409"/>
      <c r="N924" s="406"/>
      <c r="P924" s="410"/>
      <c r="Q924" s="407"/>
      <c r="R924" s="406"/>
      <c r="S924" s="410"/>
      <c r="T924" s="410"/>
      <c r="U924" s="410"/>
      <c r="V924" s="410"/>
      <c r="W924" s="410"/>
    </row>
    <row r="925" spans="2:23" ht="10.199999999999999" x14ac:dyDescent="0.2">
      <c r="B925" s="406"/>
      <c r="C925" s="406"/>
      <c r="D925" s="406"/>
      <c r="E925" s="406"/>
      <c r="F925" s="406"/>
      <c r="G925" s="407"/>
      <c r="H925" s="406"/>
      <c r="I925" s="408"/>
      <c r="J925" s="408"/>
      <c r="K925" s="406"/>
      <c r="L925" s="409"/>
      <c r="N925" s="406"/>
      <c r="P925" s="410"/>
      <c r="Q925" s="407"/>
      <c r="R925" s="406"/>
      <c r="S925" s="410"/>
      <c r="T925" s="410"/>
      <c r="U925" s="410"/>
      <c r="V925" s="410"/>
      <c r="W925" s="410"/>
    </row>
    <row r="926" spans="2:23" ht="10.199999999999999" x14ac:dyDescent="0.2">
      <c r="B926" s="406"/>
      <c r="C926" s="406"/>
      <c r="D926" s="406"/>
      <c r="E926" s="406"/>
      <c r="F926" s="406"/>
      <c r="G926" s="407"/>
      <c r="H926" s="406"/>
      <c r="I926" s="408"/>
      <c r="J926" s="408"/>
      <c r="K926" s="406"/>
      <c r="L926" s="409"/>
      <c r="N926" s="406"/>
      <c r="P926" s="410"/>
      <c r="Q926" s="407"/>
      <c r="R926" s="406"/>
      <c r="S926" s="410"/>
      <c r="T926" s="410"/>
      <c r="U926" s="410"/>
      <c r="V926" s="410"/>
      <c r="W926" s="410"/>
    </row>
    <row r="927" spans="2:23" ht="10.199999999999999" x14ac:dyDescent="0.2">
      <c r="B927" s="406"/>
      <c r="C927" s="406"/>
      <c r="D927" s="406"/>
      <c r="E927" s="406"/>
      <c r="F927" s="406"/>
      <c r="G927" s="407"/>
      <c r="H927" s="406"/>
      <c r="I927" s="408"/>
      <c r="J927" s="408"/>
      <c r="K927" s="406"/>
      <c r="L927" s="409"/>
      <c r="N927" s="406"/>
      <c r="P927" s="410"/>
      <c r="Q927" s="407"/>
      <c r="R927" s="406"/>
      <c r="S927" s="410"/>
      <c r="T927" s="410"/>
      <c r="U927" s="410"/>
      <c r="V927" s="410"/>
      <c r="W927" s="410"/>
    </row>
    <row r="928" spans="2:23" ht="10.199999999999999" x14ac:dyDescent="0.2">
      <c r="B928" s="406"/>
      <c r="C928" s="406"/>
      <c r="D928" s="406"/>
      <c r="E928" s="406"/>
      <c r="F928" s="406"/>
      <c r="G928" s="407"/>
      <c r="H928" s="406"/>
      <c r="I928" s="408"/>
      <c r="J928" s="408"/>
      <c r="K928" s="406"/>
      <c r="L928" s="409"/>
      <c r="N928" s="406"/>
      <c r="P928" s="410"/>
      <c r="Q928" s="407"/>
      <c r="R928" s="406"/>
      <c r="S928" s="410"/>
      <c r="T928" s="410"/>
      <c r="U928" s="410"/>
      <c r="V928" s="410"/>
      <c r="W928" s="410"/>
    </row>
    <row r="929" spans="2:23" ht="10.199999999999999" x14ac:dyDescent="0.2">
      <c r="B929" s="406"/>
      <c r="C929" s="406"/>
      <c r="D929" s="406"/>
      <c r="E929" s="406"/>
      <c r="F929" s="406"/>
      <c r="G929" s="407"/>
      <c r="H929" s="406"/>
      <c r="I929" s="408"/>
      <c r="J929" s="408"/>
      <c r="K929" s="406"/>
      <c r="L929" s="409"/>
      <c r="N929" s="406"/>
      <c r="P929" s="410"/>
      <c r="Q929" s="407"/>
      <c r="R929" s="406"/>
      <c r="S929" s="410"/>
      <c r="T929" s="410"/>
      <c r="U929" s="410"/>
      <c r="V929" s="410"/>
      <c r="W929" s="410"/>
    </row>
    <row r="930" spans="2:23" ht="10.199999999999999" x14ac:dyDescent="0.2">
      <c r="B930" s="406"/>
      <c r="C930" s="406"/>
      <c r="D930" s="406"/>
      <c r="E930" s="406"/>
      <c r="F930" s="406"/>
      <c r="G930" s="407"/>
      <c r="H930" s="406"/>
      <c r="I930" s="408"/>
      <c r="J930" s="408"/>
      <c r="K930" s="406"/>
      <c r="L930" s="409"/>
      <c r="N930" s="406"/>
      <c r="P930" s="410"/>
      <c r="Q930" s="407"/>
      <c r="R930" s="406"/>
      <c r="S930" s="410"/>
      <c r="T930" s="410"/>
      <c r="U930" s="410"/>
      <c r="V930" s="410"/>
      <c r="W930" s="410"/>
    </row>
    <row r="931" spans="2:23" ht="10.199999999999999" x14ac:dyDescent="0.2">
      <c r="B931" s="406"/>
      <c r="C931" s="406"/>
      <c r="D931" s="406"/>
      <c r="E931" s="406"/>
      <c r="F931" s="406"/>
      <c r="G931" s="407"/>
      <c r="H931" s="406"/>
      <c r="I931" s="408"/>
      <c r="J931" s="408"/>
      <c r="K931" s="406"/>
      <c r="L931" s="409"/>
      <c r="N931" s="406"/>
      <c r="P931" s="410"/>
      <c r="Q931" s="407"/>
      <c r="R931" s="406"/>
      <c r="S931" s="410"/>
      <c r="T931" s="410"/>
      <c r="U931" s="410"/>
      <c r="V931" s="410"/>
      <c r="W931" s="410"/>
    </row>
    <row r="932" spans="2:23" ht="10.199999999999999" x14ac:dyDescent="0.2">
      <c r="B932" s="406"/>
      <c r="C932" s="406"/>
      <c r="D932" s="406"/>
      <c r="E932" s="406"/>
      <c r="F932" s="406"/>
      <c r="G932" s="407"/>
      <c r="H932" s="406"/>
      <c r="I932" s="408"/>
      <c r="J932" s="408"/>
      <c r="K932" s="406"/>
      <c r="L932" s="409"/>
      <c r="N932" s="406"/>
      <c r="P932" s="410"/>
      <c r="Q932" s="407"/>
      <c r="R932" s="406"/>
      <c r="S932" s="410"/>
      <c r="T932" s="410"/>
      <c r="U932" s="410"/>
      <c r="V932" s="410"/>
      <c r="W932" s="410"/>
    </row>
    <row r="933" spans="2:23" ht="10.199999999999999" x14ac:dyDescent="0.2">
      <c r="B933" s="406"/>
      <c r="C933" s="406"/>
      <c r="D933" s="406"/>
      <c r="E933" s="406"/>
      <c r="F933" s="406"/>
      <c r="G933" s="407"/>
      <c r="H933" s="406"/>
      <c r="I933" s="408"/>
      <c r="J933" s="408"/>
      <c r="K933" s="406"/>
      <c r="L933" s="409"/>
      <c r="N933" s="406"/>
      <c r="P933" s="410"/>
      <c r="Q933" s="407"/>
      <c r="R933" s="406"/>
      <c r="S933" s="410"/>
      <c r="T933" s="410"/>
      <c r="U933" s="410"/>
      <c r="V933" s="410"/>
      <c r="W933" s="410"/>
    </row>
    <row r="934" spans="2:23" ht="10.199999999999999" x14ac:dyDescent="0.2">
      <c r="B934" s="406"/>
      <c r="C934" s="406"/>
      <c r="D934" s="406"/>
      <c r="E934" s="406"/>
      <c r="F934" s="406"/>
      <c r="G934" s="407"/>
      <c r="H934" s="406"/>
      <c r="I934" s="408"/>
      <c r="J934" s="408"/>
      <c r="K934" s="406"/>
      <c r="L934" s="409"/>
      <c r="N934" s="406"/>
      <c r="P934" s="410"/>
      <c r="Q934" s="407"/>
      <c r="R934" s="406"/>
      <c r="S934" s="410"/>
      <c r="T934" s="410"/>
      <c r="U934" s="410"/>
      <c r="V934" s="410"/>
      <c r="W934" s="410"/>
    </row>
    <row r="935" spans="2:23" ht="10.199999999999999" x14ac:dyDescent="0.2">
      <c r="B935" s="406"/>
      <c r="C935" s="406"/>
      <c r="D935" s="406"/>
      <c r="E935" s="406"/>
      <c r="F935" s="406"/>
      <c r="G935" s="407"/>
      <c r="H935" s="406"/>
      <c r="I935" s="408"/>
      <c r="J935" s="408"/>
      <c r="K935" s="406"/>
      <c r="L935" s="409"/>
      <c r="N935" s="406"/>
      <c r="P935" s="410"/>
      <c r="Q935" s="407"/>
      <c r="R935" s="406"/>
      <c r="S935" s="410"/>
      <c r="T935" s="410"/>
      <c r="U935" s="410"/>
      <c r="V935" s="410"/>
      <c r="W935" s="410"/>
    </row>
    <row r="936" spans="2:23" ht="10.199999999999999" x14ac:dyDescent="0.2">
      <c r="B936" s="406"/>
      <c r="C936" s="406"/>
      <c r="D936" s="406"/>
      <c r="E936" s="406"/>
      <c r="F936" s="406"/>
      <c r="G936" s="407"/>
      <c r="H936" s="406"/>
      <c r="I936" s="408"/>
      <c r="J936" s="408"/>
      <c r="K936" s="406"/>
      <c r="L936" s="409"/>
      <c r="N936" s="406"/>
      <c r="P936" s="410"/>
      <c r="Q936" s="407"/>
      <c r="R936" s="406"/>
      <c r="S936" s="410"/>
      <c r="T936" s="410"/>
      <c r="U936" s="410"/>
      <c r="V936" s="410"/>
      <c r="W936" s="410"/>
    </row>
    <row r="937" spans="2:23" ht="10.199999999999999" x14ac:dyDescent="0.2">
      <c r="B937" s="406"/>
      <c r="C937" s="406"/>
      <c r="D937" s="406"/>
      <c r="E937" s="406"/>
      <c r="F937" s="406"/>
      <c r="G937" s="407"/>
      <c r="H937" s="406"/>
      <c r="I937" s="408"/>
      <c r="J937" s="408"/>
      <c r="K937" s="406"/>
      <c r="L937" s="409"/>
      <c r="N937" s="406"/>
      <c r="P937" s="410"/>
      <c r="Q937" s="407"/>
      <c r="R937" s="406"/>
      <c r="S937" s="410"/>
      <c r="T937" s="410"/>
      <c r="U937" s="410"/>
      <c r="V937" s="410"/>
      <c r="W937" s="410"/>
    </row>
    <row r="938" spans="2:23" ht="10.199999999999999" x14ac:dyDescent="0.2">
      <c r="B938" s="406"/>
      <c r="C938" s="406"/>
      <c r="D938" s="406"/>
      <c r="E938" s="406"/>
      <c r="F938" s="406"/>
      <c r="G938" s="407"/>
      <c r="H938" s="406"/>
      <c r="I938" s="408"/>
      <c r="J938" s="408"/>
      <c r="K938" s="406"/>
      <c r="L938" s="409"/>
      <c r="N938" s="406"/>
      <c r="P938" s="410"/>
      <c r="Q938" s="407"/>
      <c r="R938" s="406"/>
      <c r="S938" s="410"/>
      <c r="T938" s="410"/>
      <c r="U938" s="410"/>
      <c r="V938" s="410"/>
      <c r="W938" s="410"/>
    </row>
    <row r="939" spans="2:23" ht="10.199999999999999" x14ac:dyDescent="0.2">
      <c r="B939" s="406"/>
      <c r="C939" s="406"/>
      <c r="D939" s="406"/>
      <c r="E939" s="406"/>
      <c r="F939" s="406"/>
      <c r="G939" s="407"/>
      <c r="H939" s="406"/>
      <c r="I939" s="408"/>
      <c r="J939" s="408"/>
      <c r="K939" s="406"/>
      <c r="L939" s="409"/>
      <c r="N939" s="406"/>
      <c r="P939" s="410"/>
      <c r="Q939" s="407"/>
      <c r="R939" s="406"/>
      <c r="S939" s="410"/>
      <c r="T939" s="410"/>
      <c r="U939" s="410"/>
      <c r="V939" s="410"/>
      <c r="W939" s="410"/>
    </row>
    <row r="940" spans="2:23" ht="10.199999999999999" x14ac:dyDescent="0.2">
      <c r="B940" s="406"/>
      <c r="C940" s="406"/>
      <c r="D940" s="406"/>
      <c r="E940" s="406"/>
      <c r="F940" s="406"/>
      <c r="G940" s="407"/>
      <c r="H940" s="406"/>
      <c r="I940" s="408"/>
      <c r="J940" s="408"/>
      <c r="K940" s="406"/>
      <c r="L940" s="409"/>
      <c r="N940" s="406"/>
      <c r="P940" s="410"/>
      <c r="Q940" s="407"/>
      <c r="R940" s="406"/>
      <c r="S940" s="410"/>
      <c r="T940" s="410"/>
      <c r="U940" s="410"/>
      <c r="V940" s="410"/>
      <c r="W940" s="410"/>
    </row>
    <row r="941" spans="2:23" ht="10.199999999999999" x14ac:dyDescent="0.2">
      <c r="B941" s="406"/>
      <c r="C941" s="406"/>
      <c r="D941" s="406"/>
      <c r="E941" s="406"/>
      <c r="F941" s="406"/>
      <c r="G941" s="407"/>
      <c r="H941" s="406"/>
      <c r="I941" s="408"/>
      <c r="J941" s="408"/>
      <c r="K941" s="406"/>
      <c r="L941" s="409"/>
      <c r="N941" s="406"/>
      <c r="P941" s="410"/>
      <c r="Q941" s="407"/>
      <c r="R941" s="406"/>
      <c r="S941" s="410"/>
      <c r="T941" s="410"/>
      <c r="U941" s="410"/>
      <c r="V941" s="410"/>
      <c r="W941" s="410"/>
    </row>
    <row r="942" spans="2:23" ht="10.199999999999999" x14ac:dyDescent="0.2">
      <c r="B942" s="406"/>
      <c r="C942" s="406"/>
      <c r="D942" s="406"/>
      <c r="E942" s="406"/>
      <c r="F942" s="406"/>
      <c r="G942" s="407"/>
      <c r="H942" s="406"/>
      <c r="I942" s="408"/>
      <c r="J942" s="408"/>
      <c r="K942" s="406"/>
      <c r="L942" s="409"/>
      <c r="N942" s="406"/>
      <c r="P942" s="410"/>
      <c r="Q942" s="407"/>
      <c r="R942" s="406"/>
      <c r="S942" s="410"/>
      <c r="T942" s="410"/>
      <c r="U942" s="410"/>
      <c r="V942" s="410"/>
      <c r="W942" s="410"/>
    </row>
    <row r="943" spans="2:23" ht="10.199999999999999" x14ac:dyDescent="0.2">
      <c r="B943" s="406"/>
      <c r="C943" s="406"/>
      <c r="D943" s="406"/>
      <c r="E943" s="406"/>
      <c r="F943" s="406"/>
      <c r="G943" s="407"/>
      <c r="H943" s="406"/>
      <c r="I943" s="408"/>
      <c r="J943" s="408"/>
      <c r="K943" s="406"/>
      <c r="L943" s="409"/>
      <c r="N943" s="406"/>
      <c r="P943" s="410"/>
      <c r="Q943" s="407"/>
      <c r="R943" s="406"/>
      <c r="S943" s="410"/>
      <c r="T943" s="410"/>
      <c r="U943" s="410"/>
      <c r="V943" s="410"/>
      <c r="W943" s="410"/>
    </row>
    <row r="944" spans="2:23" ht="10.199999999999999" x14ac:dyDescent="0.2">
      <c r="B944" s="406"/>
      <c r="C944" s="406"/>
      <c r="D944" s="406"/>
      <c r="E944" s="406"/>
      <c r="F944" s="406"/>
      <c r="G944" s="407"/>
      <c r="H944" s="406"/>
      <c r="I944" s="408"/>
      <c r="J944" s="408"/>
      <c r="K944" s="406"/>
      <c r="L944" s="409"/>
      <c r="N944" s="406"/>
      <c r="P944" s="410"/>
      <c r="Q944" s="407"/>
      <c r="R944" s="406"/>
      <c r="S944" s="410"/>
      <c r="T944" s="410"/>
      <c r="U944" s="410"/>
      <c r="V944" s="410"/>
      <c r="W944" s="410"/>
    </row>
    <row r="945" spans="2:23" ht="10.199999999999999" x14ac:dyDescent="0.2">
      <c r="B945" s="406"/>
      <c r="C945" s="406"/>
      <c r="D945" s="406"/>
      <c r="E945" s="406"/>
      <c r="F945" s="406"/>
      <c r="G945" s="407"/>
      <c r="H945" s="406"/>
      <c r="I945" s="408"/>
      <c r="J945" s="408"/>
      <c r="K945" s="406"/>
      <c r="L945" s="409"/>
      <c r="N945" s="406"/>
      <c r="P945" s="410"/>
      <c r="Q945" s="407"/>
      <c r="R945" s="406"/>
      <c r="S945" s="410"/>
      <c r="T945" s="410"/>
      <c r="U945" s="410"/>
      <c r="V945" s="410"/>
      <c r="W945" s="410"/>
    </row>
    <row r="946" spans="2:23" ht="10.199999999999999" x14ac:dyDescent="0.2">
      <c r="B946" s="406"/>
      <c r="C946" s="406"/>
      <c r="D946" s="406"/>
      <c r="E946" s="406"/>
      <c r="F946" s="406"/>
      <c r="G946" s="407"/>
      <c r="H946" s="406"/>
      <c r="I946" s="408"/>
      <c r="J946" s="408"/>
      <c r="K946" s="406"/>
      <c r="L946" s="409"/>
      <c r="N946" s="406"/>
      <c r="P946" s="410"/>
      <c r="Q946" s="407"/>
      <c r="R946" s="406"/>
      <c r="S946" s="410"/>
      <c r="T946" s="410"/>
      <c r="U946" s="410"/>
      <c r="V946" s="410"/>
      <c r="W946" s="410"/>
    </row>
    <row r="947" spans="2:23" ht="10.199999999999999" x14ac:dyDescent="0.2">
      <c r="B947" s="406"/>
      <c r="C947" s="406"/>
      <c r="D947" s="406"/>
      <c r="E947" s="406"/>
      <c r="F947" s="406"/>
      <c r="G947" s="407"/>
      <c r="H947" s="406"/>
      <c r="I947" s="408"/>
      <c r="J947" s="408"/>
      <c r="K947" s="406"/>
      <c r="L947" s="409"/>
      <c r="N947" s="406"/>
      <c r="P947" s="410"/>
      <c r="Q947" s="407"/>
      <c r="R947" s="406"/>
      <c r="S947" s="410"/>
      <c r="T947" s="410"/>
      <c r="U947" s="410"/>
      <c r="V947" s="410"/>
      <c r="W947" s="410"/>
    </row>
    <row r="948" spans="2:23" ht="10.199999999999999" x14ac:dyDescent="0.2">
      <c r="B948" s="406"/>
      <c r="C948" s="406"/>
      <c r="D948" s="406"/>
      <c r="E948" s="406"/>
      <c r="F948" s="406"/>
      <c r="G948" s="407"/>
      <c r="H948" s="406"/>
      <c r="I948" s="408"/>
      <c r="J948" s="408"/>
      <c r="K948" s="406"/>
      <c r="L948" s="409"/>
      <c r="N948" s="406"/>
      <c r="P948" s="410"/>
      <c r="Q948" s="407"/>
      <c r="R948" s="406"/>
      <c r="S948" s="410"/>
      <c r="T948" s="410"/>
      <c r="U948" s="410"/>
      <c r="V948" s="410"/>
      <c r="W948" s="410"/>
    </row>
    <row r="949" spans="2:23" ht="10.199999999999999" x14ac:dyDescent="0.2">
      <c r="B949" s="406"/>
      <c r="C949" s="406"/>
      <c r="D949" s="406"/>
      <c r="E949" s="406"/>
      <c r="F949" s="406"/>
      <c r="G949" s="407"/>
      <c r="H949" s="406"/>
      <c r="I949" s="408"/>
      <c r="J949" s="408"/>
      <c r="K949" s="406"/>
      <c r="L949" s="409"/>
      <c r="N949" s="406"/>
      <c r="P949" s="410"/>
      <c r="Q949" s="407"/>
      <c r="R949" s="406"/>
      <c r="S949" s="410"/>
      <c r="T949" s="410"/>
      <c r="U949" s="410"/>
      <c r="V949" s="410"/>
      <c r="W949" s="410"/>
    </row>
    <row r="950" spans="2:23" ht="10.199999999999999" x14ac:dyDescent="0.2">
      <c r="B950" s="406"/>
      <c r="C950" s="406"/>
      <c r="D950" s="406"/>
      <c r="E950" s="406"/>
      <c r="F950" s="406"/>
      <c r="G950" s="407"/>
      <c r="H950" s="406"/>
      <c r="I950" s="408"/>
      <c r="J950" s="408"/>
      <c r="K950" s="406"/>
      <c r="L950" s="409"/>
      <c r="N950" s="406"/>
      <c r="P950" s="410"/>
      <c r="Q950" s="407"/>
      <c r="R950" s="406"/>
      <c r="S950" s="410"/>
      <c r="T950" s="410"/>
      <c r="U950" s="410"/>
      <c r="V950" s="410"/>
      <c r="W950" s="410"/>
    </row>
    <row r="951" spans="2:23" ht="10.199999999999999" x14ac:dyDescent="0.2">
      <c r="B951" s="406"/>
      <c r="C951" s="406"/>
      <c r="D951" s="406"/>
      <c r="E951" s="406"/>
      <c r="F951" s="406"/>
      <c r="G951" s="407"/>
      <c r="H951" s="406"/>
      <c r="I951" s="408"/>
      <c r="J951" s="408"/>
      <c r="K951" s="406"/>
      <c r="L951" s="409"/>
      <c r="N951" s="406"/>
      <c r="P951" s="410"/>
      <c r="Q951" s="407"/>
      <c r="R951" s="406"/>
      <c r="S951" s="410"/>
      <c r="T951" s="410"/>
      <c r="U951" s="410"/>
      <c r="V951" s="410"/>
      <c r="W951" s="410"/>
    </row>
    <row r="952" spans="2:23" ht="10.199999999999999" x14ac:dyDescent="0.2">
      <c r="B952" s="406"/>
      <c r="C952" s="406"/>
      <c r="D952" s="406"/>
      <c r="E952" s="406"/>
      <c r="F952" s="406"/>
      <c r="G952" s="407"/>
      <c r="H952" s="406"/>
      <c r="I952" s="408"/>
      <c r="J952" s="408"/>
      <c r="K952" s="406"/>
      <c r="L952" s="409"/>
      <c r="N952" s="406"/>
      <c r="P952" s="410"/>
      <c r="Q952" s="407"/>
      <c r="R952" s="406"/>
      <c r="S952" s="410"/>
      <c r="T952" s="410"/>
      <c r="U952" s="410"/>
      <c r="V952" s="410"/>
      <c r="W952" s="410"/>
    </row>
    <row r="953" spans="2:23" ht="10.199999999999999" x14ac:dyDescent="0.2">
      <c r="B953" s="406"/>
      <c r="C953" s="406"/>
      <c r="D953" s="406"/>
      <c r="E953" s="406"/>
      <c r="F953" s="406"/>
      <c r="G953" s="407"/>
      <c r="H953" s="406"/>
      <c r="I953" s="408"/>
      <c r="J953" s="408"/>
      <c r="K953" s="406"/>
      <c r="L953" s="409"/>
      <c r="N953" s="406"/>
      <c r="P953" s="410"/>
      <c r="Q953" s="407"/>
      <c r="R953" s="406"/>
      <c r="S953" s="410"/>
      <c r="T953" s="410"/>
      <c r="U953" s="410"/>
      <c r="V953" s="410"/>
      <c r="W953" s="410"/>
    </row>
    <row r="954" spans="2:23" ht="10.199999999999999" x14ac:dyDescent="0.2">
      <c r="B954" s="406"/>
      <c r="C954" s="406"/>
      <c r="D954" s="406"/>
      <c r="E954" s="406"/>
      <c r="F954" s="406"/>
      <c r="G954" s="407"/>
      <c r="H954" s="406"/>
      <c r="I954" s="408"/>
      <c r="J954" s="408"/>
      <c r="K954" s="406"/>
      <c r="L954" s="409"/>
      <c r="N954" s="406"/>
      <c r="P954" s="410"/>
      <c r="Q954" s="407"/>
      <c r="R954" s="406"/>
      <c r="S954" s="410"/>
      <c r="T954" s="410"/>
      <c r="U954" s="410"/>
      <c r="V954" s="410"/>
      <c r="W954" s="410"/>
    </row>
    <row r="955" spans="2:23" ht="10.199999999999999" x14ac:dyDescent="0.2">
      <c r="B955" s="406"/>
      <c r="C955" s="406"/>
      <c r="D955" s="406"/>
      <c r="E955" s="406"/>
      <c r="F955" s="406"/>
      <c r="G955" s="407"/>
      <c r="H955" s="406"/>
      <c r="I955" s="408"/>
      <c r="J955" s="408"/>
      <c r="K955" s="406"/>
      <c r="L955" s="409"/>
      <c r="N955" s="406"/>
      <c r="P955" s="410"/>
      <c r="Q955" s="407"/>
      <c r="R955" s="406"/>
      <c r="S955" s="410"/>
      <c r="T955" s="410"/>
      <c r="U955" s="410"/>
      <c r="V955" s="410"/>
      <c r="W955" s="410"/>
    </row>
    <row r="956" spans="2:23" ht="10.199999999999999" x14ac:dyDescent="0.2">
      <c r="B956" s="406"/>
      <c r="C956" s="406"/>
      <c r="D956" s="406"/>
      <c r="E956" s="406"/>
      <c r="F956" s="406"/>
      <c r="G956" s="407"/>
      <c r="H956" s="406"/>
      <c r="I956" s="408"/>
      <c r="J956" s="408"/>
      <c r="K956" s="406"/>
      <c r="L956" s="409"/>
      <c r="N956" s="406"/>
      <c r="P956" s="410"/>
      <c r="Q956" s="407"/>
      <c r="R956" s="406"/>
      <c r="S956" s="410"/>
      <c r="T956" s="410"/>
      <c r="U956" s="410"/>
      <c r="V956" s="410"/>
      <c r="W956" s="410"/>
    </row>
    <row r="957" spans="2:23" ht="10.199999999999999" x14ac:dyDescent="0.2">
      <c r="B957" s="406"/>
      <c r="C957" s="406"/>
      <c r="D957" s="406"/>
      <c r="E957" s="406"/>
      <c r="F957" s="406"/>
      <c r="G957" s="407"/>
      <c r="H957" s="406"/>
      <c r="I957" s="408"/>
      <c r="J957" s="408"/>
      <c r="K957" s="406"/>
      <c r="L957" s="409"/>
      <c r="N957" s="406"/>
      <c r="P957" s="410"/>
      <c r="Q957" s="407"/>
      <c r="R957" s="406"/>
      <c r="S957" s="410"/>
      <c r="T957" s="410"/>
      <c r="U957" s="410"/>
      <c r="V957" s="410"/>
      <c r="W957" s="410"/>
    </row>
    <row r="958" spans="2:23" ht="10.199999999999999" x14ac:dyDescent="0.2">
      <c r="B958" s="406"/>
      <c r="C958" s="406"/>
      <c r="D958" s="406"/>
      <c r="E958" s="406"/>
      <c r="F958" s="406"/>
      <c r="G958" s="407"/>
      <c r="H958" s="406"/>
      <c r="I958" s="408"/>
      <c r="J958" s="408"/>
      <c r="K958" s="406"/>
      <c r="L958" s="409"/>
      <c r="N958" s="406"/>
      <c r="P958" s="410"/>
      <c r="Q958" s="407"/>
      <c r="R958" s="406"/>
      <c r="S958" s="410"/>
      <c r="T958" s="410"/>
      <c r="U958" s="410"/>
      <c r="V958" s="410"/>
      <c r="W958" s="410"/>
    </row>
    <row r="959" spans="2:23" ht="10.199999999999999" x14ac:dyDescent="0.2">
      <c r="B959" s="406"/>
      <c r="C959" s="406"/>
      <c r="D959" s="406"/>
      <c r="E959" s="406"/>
      <c r="F959" s="406"/>
      <c r="G959" s="407"/>
      <c r="H959" s="406"/>
      <c r="I959" s="408"/>
      <c r="J959" s="408"/>
      <c r="K959" s="406"/>
      <c r="L959" s="409"/>
      <c r="N959" s="406"/>
      <c r="P959" s="410"/>
      <c r="Q959" s="407"/>
      <c r="R959" s="406"/>
      <c r="S959" s="410"/>
      <c r="T959" s="410"/>
      <c r="U959" s="410"/>
      <c r="V959" s="410"/>
      <c r="W959" s="410"/>
    </row>
    <row r="960" spans="2:23" ht="10.199999999999999" x14ac:dyDescent="0.2">
      <c r="B960" s="406"/>
      <c r="C960" s="406"/>
      <c r="D960" s="406"/>
      <c r="E960" s="406"/>
      <c r="F960" s="406"/>
      <c r="G960" s="407"/>
      <c r="H960" s="406"/>
      <c r="I960" s="408"/>
      <c r="J960" s="408"/>
      <c r="K960" s="406"/>
      <c r="L960" s="409"/>
      <c r="N960" s="406"/>
      <c r="P960" s="410"/>
      <c r="Q960" s="407"/>
      <c r="R960" s="406"/>
      <c r="S960" s="410"/>
      <c r="T960" s="410"/>
      <c r="U960" s="410"/>
      <c r="V960" s="410"/>
      <c r="W960" s="410"/>
    </row>
    <row r="961" spans="2:23" ht="10.199999999999999" x14ac:dyDescent="0.2">
      <c r="B961" s="406"/>
      <c r="C961" s="406"/>
      <c r="D961" s="406"/>
      <c r="E961" s="406"/>
      <c r="F961" s="406"/>
      <c r="G961" s="407"/>
      <c r="H961" s="406"/>
      <c r="I961" s="408"/>
      <c r="J961" s="408"/>
      <c r="K961" s="406"/>
      <c r="L961" s="409"/>
      <c r="N961" s="406"/>
      <c r="P961" s="410"/>
      <c r="Q961" s="407"/>
      <c r="R961" s="406"/>
      <c r="S961" s="410"/>
      <c r="T961" s="410"/>
      <c r="U961" s="410"/>
      <c r="V961" s="410"/>
      <c r="W961" s="410"/>
    </row>
    <row r="962" spans="2:23" ht="10.199999999999999" x14ac:dyDescent="0.2">
      <c r="B962" s="406"/>
      <c r="C962" s="406"/>
      <c r="D962" s="406"/>
      <c r="E962" s="406"/>
      <c r="F962" s="406"/>
      <c r="G962" s="407"/>
      <c r="H962" s="406"/>
      <c r="I962" s="408"/>
      <c r="J962" s="408"/>
      <c r="K962" s="406"/>
      <c r="L962" s="409"/>
      <c r="N962" s="406"/>
      <c r="P962" s="410"/>
      <c r="Q962" s="407"/>
      <c r="R962" s="406"/>
      <c r="S962" s="410"/>
      <c r="T962" s="410"/>
      <c r="U962" s="410"/>
      <c r="V962" s="410"/>
      <c r="W962" s="410"/>
    </row>
    <row r="963" spans="2:23" ht="10.199999999999999" x14ac:dyDescent="0.2">
      <c r="B963" s="406"/>
      <c r="C963" s="406"/>
      <c r="D963" s="406"/>
      <c r="E963" s="406"/>
      <c r="F963" s="406"/>
      <c r="G963" s="407"/>
      <c r="H963" s="406"/>
      <c r="I963" s="408"/>
      <c r="J963" s="408"/>
      <c r="K963" s="406"/>
      <c r="L963" s="409"/>
      <c r="N963" s="406"/>
      <c r="P963" s="410"/>
      <c r="Q963" s="407"/>
      <c r="R963" s="406"/>
      <c r="S963" s="410"/>
      <c r="T963" s="410"/>
      <c r="U963" s="410"/>
      <c r="V963" s="410"/>
      <c r="W963" s="410"/>
    </row>
    <row r="964" spans="2:23" ht="10.199999999999999" x14ac:dyDescent="0.2">
      <c r="B964" s="406"/>
      <c r="C964" s="406"/>
      <c r="D964" s="406"/>
      <c r="E964" s="406"/>
      <c r="F964" s="406"/>
      <c r="G964" s="407"/>
      <c r="H964" s="406"/>
      <c r="I964" s="408"/>
      <c r="J964" s="408"/>
      <c r="K964" s="406"/>
      <c r="L964" s="409"/>
      <c r="N964" s="406"/>
      <c r="P964" s="410"/>
      <c r="Q964" s="407"/>
      <c r="R964" s="406"/>
      <c r="S964" s="410"/>
      <c r="T964" s="410"/>
      <c r="U964" s="410"/>
      <c r="V964" s="410"/>
      <c r="W964" s="410"/>
    </row>
    <row r="965" spans="2:23" ht="10.199999999999999" x14ac:dyDescent="0.2">
      <c r="B965" s="406"/>
      <c r="C965" s="406"/>
      <c r="D965" s="406"/>
      <c r="E965" s="406"/>
      <c r="F965" s="406"/>
      <c r="G965" s="407"/>
      <c r="H965" s="406"/>
      <c r="I965" s="408"/>
      <c r="J965" s="408"/>
      <c r="K965" s="406"/>
      <c r="L965" s="409"/>
      <c r="N965" s="406"/>
      <c r="P965" s="410"/>
      <c r="Q965" s="407"/>
      <c r="R965" s="406"/>
      <c r="S965" s="410"/>
      <c r="T965" s="410"/>
      <c r="U965" s="410"/>
      <c r="V965" s="410"/>
      <c r="W965" s="410"/>
    </row>
    <row r="966" spans="2:23" ht="10.199999999999999" x14ac:dyDescent="0.2">
      <c r="B966" s="406"/>
      <c r="C966" s="406"/>
      <c r="D966" s="406"/>
      <c r="E966" s="406"/>
      <c r="F966" s="406"/>
      <c r="G966" s="407"/>
      <c r="H966" s="406"/>
      <c r="I966" s="408"/>
      <c r="J966" s="408"/>
      <c r="K966" s="406"/>
      <c r="L966" s="409"/>
      <c r="N966" s="406"/>
      <c r="P966" s="410"/>
      <c r="Q966" s="407"/>
      <c r="R966" s="406"/>
      <c r="S966" s="410"/>
      <c r="T966" s="410"/>
      <c r="U966" s="410"/>
      <c r="V966" s="410"/>
      <c r="W966" s="410"/>
    </row>
    <row r="967" spans="2:23" ht="10.199999999999999" x14ac:dyDescent="0.2">
      <c r="B967" s="406"/>
      <c r="C967" s="406"/>
      <c r="D967" s="406"/>
      <c r="E967" s="406"/>
      <c r="F967" s="406"/>
      <c r="G967" s="407"/>
      <c r="H967" s="406"/>
      <c r="I967" s="408"/>
      <c r="J967" s="408"/>
      <c r="K967" s="406"/>
      <c r="L967" s="409"/>
      <c r="N967" s="406"/>
      <c r="P967" s="410"/>
      <c r="Q967" s="407"/>
      <c r="R967" s="406"/>
      <c r="S967" s="410"/>
      <c r="T967" s="410"/>
      <c r="U967" s="410"/>
      <c r="V967" s="410"/>
      <c r="W967" s="410"/>
    </row>
    <row r="968" spans="2:23" ht="10.199999999999999" x14ac:dyDescent="0.2">
      <c r="B968" s="406"/>
      <c r="C968" s="406"/>
      <c r="D968" s="406"/>
      <c r="E968" s="406"/>
      <c r="F968" s="406"/>
      <c r="G968" s="407"/>
      <c r="H968" s="406"/>
      <c r="I968" s="408"/>
      <c r="J968" s="408"/>
      <c r="K968" s="406"/>
      <c r="L968" s="409"/>
      <c r="N968" s="406"/>
      <c r="P968" s="410"/>
      <c r="Q968" s="407"/>
      <c r="R968" s="406"/>
      <c r="S968" s="410"/>
      <c r="T968" s="410"/>
      <c r="U968" s="410"/>
      <c r="V968" s="410"/>
      <c r="W968" s="410"/>
    </row>
    <row r="969" spans="2:23" ht="10.199999999999999" x14ac:dyDescent="0.2">
      <c r="B969" s="406"/>
      <c r="C969" s="406"/>
      <c r="D969" s="406"/>
      <c r="E969" s="406"/>
      <c r="F969" s="406"/>
      <c r="G969" s="407"/>
      <c r="H969" s="406"/>
      <c r="I969" s="408"/>
      <c r="J969" s="408"/>
      <c r="K969" s="406"/>
      <c r="L969" s="409"/>
      <c r="N969" s="406"/>
      <c r="P969" s="410"/>
      <c r="Q969" s="407"/>
      <c r="R969" s="406"/>
      <c r="S969" s="410"/>
      <c r="T969" s="410"/>
      <c r="U969" s="410"/>
      <c r="V969" s="410"/>
      <c r="W969" s="410"/>
    </row>
    <row r="970" spans="2:23" ht="10.199999999999999" x14ac:dyDescent="0.2">
      <c r="B970" s="406"/>
      <c r="C970" s="406"/>
      <c r="D970" s="406"/>
      <c r="E970" s="406"/>
      <c r="F970" s="406"/>
      <c r="G970" s="407"/>
      <c r="H970" s="406"/>
      <c r="I970" s="408"/>
      <c r="J970" s="408"/>
      <c r="K970" s="406"/>
      <c r="L970" s="409"/>
      <c r="N970" s="406"/>
      <c r="P970" s="410"/>
      <c r="Q970" s="407"/>
      <c r="R970" s="406"/>
      <c r="S970" s="410"/>
      <c r="T970" s="410"/>
      <c r="U970" s="410"/>
      <c r="V970" s="410"/>
      <c r="W970" s="410"/>
    </row>
    <row r="971" spans="2:23" ht="10.199999999999999" x14ac:dyDescent="0.2">
      <c r="B971" s="406"/>
      <c r="C971" s="406"/>
      <c r="D971" s="406"/>
      <c r="E971" s="406"/>
      <c r="F971" s="406"/>
      <c r="G971" s="407"/>
      <c r="H971" s="406"/>
      <c r="I971" s="408"/>
      <c r="J971" s="408"/>
      <c r="K971" s="406"/>
      <c r="L971" s="409"/>
      <c r="N971" s="406"/>
      <c r="P971" s="410"/>
      <c r="Q971" s="407"/>
      <c r="R971" s="406"/>
      <c r="S971" s="410"/>
      <c r="T971" s="410"/>
      <c r="U971" s="410"/>
      <c r="V971" s="410"/>
      <c r="W971" s="410"/>
    </row>
    <row r="972" spans="2:23" ht="10.199999999999999" x14ac:dyDescent="0.2">
      <c r="B972" s="406"/>
      <c r="C972" s="406"/>
      <c r="D972" s="406"/>
      <c r="E972" s="406"/>
      <c r="F972" s="406"/>
      <c r="G972" s="407"/>
      <c r="H972" s="406"/>
      <c r="I972" s="408"/>
      <c r="J972" s="408"/>
      <c r="K972" s="406"/>
      <c r="L972" s="409"/>
      <c r="N972" s="406"/>
      <c r="P972" s="410"/>
      <c r="Q972" s="407"/>
      <c r="R972" s="406"/>
      <c r="S972" s="410"/>
      <c r="T972" s="410"/>
      <c r="U972" s="410"/>
      <c r="V972" s="410"/>
      <c r="W972" s="410"/>
    </row>
    <row r="973" spans="2:23" ht="10.199999999999999" x14ac:dyDescent="0.2">
      <c r="B973" s="406"/>
      <c r="C973" s="406"/>
      <c r="D973" s="406"/>
      <c r="E973" s="406"/>
      <c r="F973" s="406"/>
      <c r="G973" s="407"/>
      <c r="H973" s="406"/>
      <c r="I973" s="408"/>
      <c r="J973" s="408"/>
      <c r="K973" s="406"/>
      <c r="L973" s="409"/>
      <c r="N973" s="406"/>
      <c r="P973" s="410"/>
      <c r="Q973" s="407"/>
      <c r="R973" s="406"/>
      <c r="S973" s="410"/>
      <c r="T973" s="410"/>
      <c r="U973" s="410"/>
      <c r="V973" s="410"/>
      <c r="W973" s="410"/>
    </row>
    <row r="974" spans="2:23" ht="10.199999999999999" x14ac:dyDescent="0.2">
      <c r="B974" s="406"/>
      <c r="C974" s="406"/>
      <c r="D974" s="406"/>
      <c r="E974" s="406"/>
      <c r="F974" s="406"/>
      <c r="G974" s="407"/>
      <c r="H974" s="406"/>
      <c r="I974" s="408"/>
      <c r="J974" s="408"/>
      <c r="K974" s="406"/>
      <c r="L974" s="409"/>
      <c r="N974" s="406"/>
      <c r="P974" s="410"/>
      <c r="Q974" s="407"/>
      <c r="R974" s="406"/>
      <c r="S974" s="410"/>
      <c r="T974" s="410"/>
      <c r="U974" s="410"/>
      <c r="V974" s="410"/>
      <c r="W974" s="410"/>
    </row>
    <row r="975" spans="2:23" ht="10.199999999999999" x14ac:dyDescent="0.2">
      <c r="B975" s="406"/>
      <c r="C975" s="406"/>
      <c r="D975" s="406"/>
      <c r="E975" s="406"/>
      <c r="F975" s="406"/>
      <c r="G975" s="407"/>
      <c r="H975" s="406"/>
      <c r="I975" s="408"/>
      <c r="J975" s="408"/>
      <c r="K975" s="406"/>
      <c r="L975" s="409"/>
      <c r="N975" s="406"/>
      <c r="P975" s="410"/>
      <c r="Q975" s="407"/>
      <c r="R975" s="406"/>
      <c r="S975" s="410"/>
      <c r="T975" s="410"/>
      <c r="U975" s="410"/>
      <c r="V975" s="410"/>
      <c r="W975" s="410"/>
    </row>
    <row r="976" spans="2:23" ht="10.199999999999999" x14ac:dyDescent="0.2">
      <c r="B976" s="406"/>
      <c r="C976" s="406"/>
      <c r="D976" s="406"/>
      <c r="E976" s="406"/>
      <c r="F976" s="406"/>
      <c r="G976" s="407"/>
      <c r="H976" s="406"/>
      <c r="I976" s="408"/>
      <c r="J976" s="408"/>
      <c r="K976" s="406"/>
      <c r="L976" s="409"/>
      <c r="N976" s="406"/>
      <c r="P976" s="410"/>
      <c r="Q976" s="407"/>
      <c r="R976" s="406"/>
      <c r="S976" s="410"/>
      <c r="T976" s="410"/>
      <c r="U976" s="410"/>
      <c r="V976" s="410"/>
      <c r="W976" s="410"/>
    </row>
    <row r="977" spans="2:23" ht="10.199999999999999" x14ac:dyDescent="0.2">
      <c r="B977" s="406"/>
      <c r="C977" s="406"/>
      <c r="D977" s="406"/>
      <c r="E977" s="406"/>
      <c r="F977" s="406"/>
      <c r="G977" s="407"/>
      <c r="H977" s="406"/>
      <c r="I977" s="408"/>
      <c r="J977" s="408"/>
      <c r="K977" s="406"/>
      <c r="L977" s="409"/>
      <c r="N977" s="406"/>
      <c r="P977" s="410"/>
      <c r="Q977" s="407"/>
      <c r="R977" s="406"/>
      <c r="S977" s="410"/>
      <c r="T977" s="410"/>
      <c r="U977" s="410"/>
      <c r="V977" s="410"/>
      <c r="W977" s="410"/>
    </row>
    <row r="978" spans="2:23" ht="10.199999999999999" x14ac:dyDescent="0.2">
      <c r="B978" s="406"/>
      <c r="C978" s="406"/>
      <c r="D978" s="406"/>
      <c r="E978" s="406"/>
      <c r="F978" s="406"/>
      <c r="G978" s="407"/>
      <c r="H978" s="406"/>
      <c r="I978" s="408"/>
      <c r="J978" s="408"/>
      <c r="K978" s="406"/>
      <c r="L978" s="409"/>
      <c r="N978" s="406"/>
      <c r="P978" s="410"/>
      <c r="Q978" s="407"/>
      <c r="R978" s="406"/>
      <c r="S978" s="410"/>
      <c r="T978" s="410"/>
      <c r="U978" s="410"/>
      <c r="V978" s="410"/>
      <c r="W978" s="410"/>
    </row>
    <row r="979" spans="2:23" ht="10.199999999999999" x14ac:dyDescent="0.2">
      <c r="B979" s="406"/>
      <c r="C979" s="406"/>
      <c r="D979" s="406"/>
      <c r="E979" s="406"/>
      <c r="F979" s="406"/>
      <c r="G979" s="407"/>
      <c r="H979" s="406"/>
      <c r="I979" s="408"/>
      <c r="J979" s="408"/>
      <c r="K979" s="406"/>
      <c r="L979" s="409"/>
      <c r="N979" s="406"/>
      <c r="P979" s="410"/>
      <c r="Q979" s="407"/>
      <c r="R979" s="406"/>
      <c r="S979" s="410"/>
      <c r="T979" s="410"/>
      <c r="U979" s="410"/>
      <c r="V979" s="410"/>
      <c r="W979" s="410"/>
    </row>
    <row r="980" spans="2:23" ht="10.199999999999999" x14ac:dyDescent="0.2">
      <c r="B980" s="406"/>
      <c r="C980" s="406"/>
      <c r="D980" s="406"/>
      <c r="E980" s="406"/>
      <c r="F980" s="406"/>
      <c r="G980" s="407"/>
      <c r="H980" s="406"/>
      <c r="I980" s="408"/>
      <c r="J980" s="408"/>
      <c r="K980" s="406"/>
      <c r="L980" s="409"/>
      <c r="N980" s="406"/>
      <c r="P980" s="410"/>
      <c r="Q980" s="407"/>
      <c r="R980" s="406"/>
      <c r="S980" s="410"/>
      <c r="T980" s="410"/>
      <c r="U980" s="410"/>
      <c r="V980" s="410"/>
      <c r="W980" s="410"/>
    </row>
    <row r="981" spans="2:23" ht="10.199999999999999" x14ac:dyDescent="0.2">
      <c r="B981" s="406"/>
      <c r="C981" s="406"/>
      <c r="D981" s="406"/>
      <c r="E981" s="406"/>
      <c r="F981" s="406"/>
      <c r="G981" s="407"/>
      <c r="H981" s="406"/>
      <c r="I981" s="408"/>
      <c r="J981" s="408"/>
      <c r="K981" s="406"/>
      <c r="L981" s="409"/>
      <c r="N981" s="406"/>
      <c r="P981" s="410"/>
      <c r="Q981" s="407"/>
      <c r="R981" s="406"/>
      <c r="S981" s="410"/>
      <c r="T981" s="410"/>
      <c r="U981" s="410"/>
      <c r="V981" s="410"/>
      <c r="W981" s="410"/>
    </row>
    <row r="982" spans="2:23" ht="10.199999999999999" x14ac:dyDescent="0.2">
      <c r="B982" s="406"/>
      <c r="C982" s="406"/>
      <c r="D982" s="406"/>
      <c r="E982" s="406"/>
      <c r="F982" s="406"/>
      <c r="G982" s="407"/>
      <c r="H982" s="406"/>
      <c r="I982" s="408"/>
      <c r="J982" s="408"/>
      <c r="K982" s="406"/>
      <c r="L982" s="409"/>
      <c r="N982" s="406"/>
      <c r="P982" s="410"/>
      <c r="Q982" s="407"/>
      <c r="R982" s="406"/>
      <c r="S982" s="410"/>
      <c r="T982" s="410"/>
      <c r="U982" s="410"/>
      <c r="V982" s="410"/>
      <c r="W982" s="410"/>
    </row>
    <row r="983" spans="2:23" ht="10.199999999999999" x14ac:dyDescent="0.2">
      <c r="B983" s="406"/>
      <c r="C983" s="406"/>
      <c r="D983" s="406"/>
      <c r="E983" s="406"/>
      <c r="F983" s="406"/>
      <c r="G983" s="407"/>
      <c r="H983" s="406"/>
      <c r="I983" s="408"/>
      <c r="J983" s="408"/>
      <c r="K983" s="406"/>
      <c r="L983" s="409"/>
      <c r="N983" s="406"/>
      <c r="P983" s="410"/>
      <c r="Q983" s="407"/>
      <c r="R983" s="406"/>
      <c r="S983" s="410"/>
      <c r="T983" s="410"/>
      <c r="U983" s="410"/>
      <c r="V983" s="410"/>
      <c r="W983" s="410"/>
    </row>
    <row r="984" spans="2:23" ht="10.199999999999999" x14ac:dyDescent="0.2">
      <c r="B984" s="406"/>
      <c r="C984" s="406"/>
      <c r="D984" s="406"/>
      <c r="E984" s="406"/>
      <c r="F984" s="406"/>
      <c r="G984" s="407"/>
      <c r="H984" s="406"/>
      <c r="I984" s="408"/>
      <c r="J984" s="408"/>
      <c r="K984" s="406"/>
      <c r="L984" s="409"/>
      <c r="N984" s="406"/>
      <c r="P984" s="410"/>
      <c r="Q984" s="407"/>
      <c r="R984" s="406"/>
      <c r="S984" s="410"/>
      <c r="T984" s="410"/>
      <c r="U984" s="410"/>
      <c r="V984" s="410"/>
      <c r="W984" s="410"/>
    </row>
    <row r="985" spans="2:23" ht="10.199999999999999" x14ac:dyDescent="0.2">
      <c r="B985" s="406"/>
      <c r="C985" s="406"/>
      <c r="D985" s="406"/>
      <c r="E985" s="406"/>
      <c r="F985" s="406"/>
      <c r="G985" s="407"/>
      <c r="H985" s="406"/>
      <c r="I985" s="408"/>
      <c r="J985" s="408"/>
      <c r="K985" s="406"/>
      <c r="L985" s="409"/>
      <c r="N985" s="406"/>
      <c r="P985" s="410"/>
      <c r="Q985" s="407"/>
      <c r="R985" s="406"/>
      <c r="S985" s="410"/>
      <c r="T985" s="410"/>
      <c r="U985" s="410"/>
      <c r="V985" s="410"/>
      <c r="W985" s="410"/>
    </row>
    <row r="986" spans="2:23" ht="10.199999999999999" x14ac:dyDescent="0.2">
      <c r="B986" s="406"/>
      <c r="C986" s="406"/>
      <c r="D986" s="406"/>
      <c r="E986" s="406"/>
      <c r="F986" s="406"/>
      <c r="G986" s="407"/>
      <c r="H986" s="406"/>
      <c r="I986" s="408"/>
      <c r="J986" s="408"/>
      <c r="K986" s="406"/>
      <c r="L986" s="409"/>
      <c r="N986" s="406"/>
      <c r="P986" s="410"/>
      <c r="Q986" s="407"/>
      <c r="R986" s="406"/>
      <c r="S986" s="410"/>
      <c r="T986" s="410"/>
      <c r="U986" s="410"/>
      <c r="V986" s="410"/>
      <c r="W986" s="410"/>
    </row>
    <row r="987" spans="2:23" ht="10.199999999999999" x14ac:dyDescent="0.2">
      <c r="B987" s="406"/>
      <c r="C987" s="406"/>
      <c r="D987" s="406"/>
      <c r="E987" s="406"/>
      <c r="F987" s="406"/>
      <c r="G987" s="407"/>
      <c r="H987" s="406"/>
      <c r="I987" s="408"/>
      <c r="J987" s="408"/>
      <c r="K987" s="406"/>
      <c r="L987" s="409"/>
      <c r="N987" s="406"/>
      <c r="P987" s="410"/>
      <c r="Q987" s="407"/>
      <c r="R987" s="406"/>
      <c r="S987" s="410"/>
      <c r="T987" s="410"/>
      <c r="U987" s="410"/>
      <c r="V987" s="410"/>
      <c r="W987" s="410"/>
    </row>
    <row r="988" spans="2:23" ht="10.199999999999999" x14ac:dyDescent="0.2">
      <c r="B988" s="406"/>
      <c r="C988" s="406"/>
      <c r="D988" s="406"/>
      <c r="E988" s="406"/>
      <c r="F988" s="406"/>
      <c r="G988" s="407"/>
      <c r="H988" s="406"/>
      <c r="I988" s="408"/>
      <c r="J988" s="408"/>
      <c r="K988" s="406"/>
      <c r="L988" s="409"/>
      <c r="N988" s="406"/>
      <c r="P988" s="410"/>
      <c r="Q988" s="407"/>
      <c r="R988" s="406"/>
      <c r="S988" s="410"/>
      <c r="T988" s="410"/>
      <c r="U988" s="410"/>
      <c r="V988" s="410"/>
      <c r="W988" s="410"/>
    </row>
    <row r="989" spans="2:23" ht="10.199999999999999" x14ac:dyDescent="0.2">
      <c r="B989" s="406"/>
      <c r="C989" s="406"/>
      <c r="D989" s="406"/>
      <c r="E989" s="406"/>
      <c r="F989" s="406"/>
      <c r="G989" s="407"/>
      <c r="H989" s="406"/>
      <c r="I989" s="408"/>
      <c r="J989" s="408"/>
      <c r="K989" s="406"/>
      <c r="L989" s="409"/>
      <c r="N989" s="406"/>
      <c r="P989" s="410"/>
      <c r="Q989" s="407"/>
      <c r="R989" s="406"/>
      <c r="S989" s="410"/>
      <c r="T989" s="410"/>
      <c r="U989" s="410"/>
      <c r="V989" s="410"/>
      <c r="W989" s="410"/>
    </row>
    <row r="990" spans="2:23" ht="10.199999999999999" x14ac:dyDescent="0.2">
      <c r="B990" s="406"/>
      <c r="C990" s="406"/>
      <c r="D990" s="406"/>
      <c r="E990" s="406"/>
      <c r="F990" s="406"/>
      <c r="G990" s="407"/>
      <c r="H990" s="406"/>
      <c r="I990" s="408"/>
      <c r="J990" s="408"/>
      <c r="K990" s="406"/>
      <c r="L990" s="409"/>
      <c r="N990" s="406"/>
      <c r="P990" s="410"/>
      <c r="Q990" s="407"/>
      <c r="R990" s="406"/>
      <c r="S990" s="410"/>
      <c r="T990" s="410"/>
      <c r="U990" s="410"/>
      <c r="V990" s="410"/>
      <c r="W990" s="410"/>
    </row>
    <row r="991" spans="2:23" ht="10.199999999999999" x14ac:dyDescent="0.2">
      <c r="B991" s="406"/>
      <c r="C991" s="406"/>
      <c r="D991" s="406"/>
      <c r="E991" s="406"/>
      <c r="F991" s="406"/>
      <c r="G991" s="407"/>
      <c r="H991" s="406"/>
      <c r="I991" s="408"/>
      <c r="J991" s="408"/>
      <c r="K991" s="406"/>
      <c r="L991" s="409"/>
      <c r="N991" s="406"/>
      <c r="P991" s="410"/>
      <c r="Q991" s="407"/>
      <c r="R991" s="406"/>
      <c r="S991" s="410"/>
      <c r="T991" s="410"/>
      <c r="U991" s="410"/>
      <c r="V991" s="410"/>
      <c r="W991" s="410"/>
    </row>
    <row r="992" spans="2:23" ht="10.199999999999999" x14ac:dyDescent="0.2">
      <c r="B992" s="406"/>
      <c r="C992" s="406"/>
      <c r="D992" s="406"/>
      <c r="E992" s="406"/>
      <c r="F992" s="406"/>
      <c r="G992" s="407"/>
      <c r="H992" s="406"/>
      <c r="I992" s="408"/>
      <c r="J992" s="408"/>
      <c r="K992" s="406"/>
      <c r="L992" s="409"/>
      <c r="N992" s="406"/>
      <c r="P992" s="410"/>
      <c r="Q992" s="407"/>
      <c r="R992" s="406"/>
      <c r="S992" s="410"/>
      <c r="T992" s="410"/>
      <c r="U992" s="410"/>
      <c r="V992" s="410"/>
      <c r="W992" s="410"/>
    </row>
    <row r="993" spans="2:23" ht="10.199999999999999" x14ac:dyDescent="0.2">
      <c r="B993" s="406"/>
      <c r="C993" s="406"/>
      <c r="D993" s="406"/>
      <c r="E993" s="406"/>
      <c r="F993" s="406"/>
      <c r="G993" s="407"/>
      <c r="H993" s="406"/>
      <c r="I993" s="408"/>
      <c r="J993" s="408"/>
      <c r="K993" s="406"/>
      <c r="L993" s="409"/>
      <c r="N993" s="406"/>
      <c r="P993" s="410"/>
      <c r="Q993" s="407"/>
      <c r="R993" s="406"/>
      <c r="S993" s="410"/>
      <c r="T993" s="410"/>
      <c r="U993" s="410"/>
      <c r="V993" s="410"/>
      <c r="W993" s="410"/>
    </row>
    <row r="994" spans="2:23" ht="10.199999999999999" x14ac:dyDescent="0.2">
      <c r="B994" s="406"/>
      <c r="C994" s="406"/>
      <c r="D994" s="406"/>
      <c r="E994" s="406"/>
      <c r="F994" s="406"/>
      <c r="G994" s="407"/>
      <c r="H994" s="406"/>
      <c r="I994" s="408"/>
      <c r="J994" s="408"/>
      <c r="K994" s="406"/>
      <c r="L994" s="409"/>
      <c r="N994" s="406"/>
      <c r="P994" s="410"/>
      <c r="Q994" s="407"/>
      <c r="R994" s="406"/>
      <c r="S994" s="410"/>
      <c r="T994" s="410"/>
      <c r="U994" s="410"/>
      <c r="V994" s="410"/>
      <c r="W994" s="410"/>
    </row>
    <row r="995" spans="2:23" ht="10.199999999999999" x14ac:dyDescent="0.2">
      <c r="B995" s="406"/>
      <c r="C995" s="406"/>
      <c r="D995" s="406"/>
      <c r="E995" s="406"/>
      <c r="F995" s="406"/>
      <c r="G995" s="407"/>
      <c r="H995" s="406"/>
      <c r="I995" s="408"/>
      <c r="J995" s="408"/>
      <c r="K995" s="406"/>
      <c r="L995" s="409"/>
      <c r="N995" s="406"/>
      <c r="P995" s="410"/>
      <c r="Q995" s="407"/>
      <c r="R995" s="406"/>
      <c r="S995" s="410"/>
      <c r="T995" s="410"/>
      <c r="U995" s="410"/>
      <c r="V995" s="410"/>
      <c r="W995" s="410"/>
    </row>
    <row r="996" spans="2:23" ht="10.199999999999999" x14ac:dyDescent="0.2">
      <c r="B996" s="406"/>
      <c r="C996" s="406"/>
      <c r="D996" s="406"/>
      <c r="E996" s="406"/>
      <c r="F996" s="406"/>
      <c r="G996" s="407"/>
      <c r="H996" s="406"/>
      <c r="I996" s="408"/>
      <c r="J996" s="408"/>
      <c r="K996" s="406"/>
      <c r="L996" s="409"/>
      <c r="N996" s="406"/>
      <c r="P996" s="410"/>
      <c r="Q996" s="407"/>
      <c r="R996" s="406"/>
      <c r="S996" s="410"/>
      <c r="T996" s="410"/>
      <c r="U996" s="410"/>
      <c r="V996" s="410"/>
      <c r="W996" s="410"/>
    </row>
    <row r="997" spans="2:23" ht="10.199999999999999" x14ac:dyDescent="0.2">
      <c r="B997" s="406"/>
      <c r="C997" s="406"/>
      <c r="D997" s="406"/>
      <c r="E997" s="406"/>
      <c r="F997" s="406"/>
      <c r="G997" s="407"/>
      <c r="H997" s="406"/>
      <c r="I997" s="408"/>
      <c r="J997" s="408"/>
      <c r="K997" s="406"/>
      <c r="L997" s="409"/>
      <c r="N997" s="406"/>
      <c r="P997" s="410"/>
      <c r="Q997" s="407"/>
      <c r="R997" s="406"/>
      <c r="S997" s="410"/>
      <c r="T997" s="410"/>
      <c r="U997" s="410"/>
      <c r="V997" s="410"/>
      <c r="W997" s="410"/>
    </row>
    <row r="998" spans="2:23" ht="10.199999999999999" x14ac:dyDescent="0.2">
      <c r="B998" s="406"/>
      <c r="C998" s="406"/>
      <c r="D998" s="406"/>
      <c r="E998" s="406"/>
      <c r="F998" s="406"/>
      <c r="G998" s="407"/>
      <c r="H998" s="406"/>
      <c r="I998" s="408"/>
      <c r="J998" s="408"/>
      <c r="K998" s="406"/>
      <c r="L998" s="409"/>
      <c r="N998" s="406"/>
      <c r="P998" s="410"/>
      <c r="Q998" s="407"/>
      <c r="R998" s="406"/>
      <c r="S998" s="410"/>
      <c r="T998" s="410"/>
      <c r="U998" s="410"/>
      <c r="V998" s="410"/>
      <c r="W998" s="410"/>
    </row>
    <row r="999" spans="2:23" ht="10.199999999999999" x14ac:dyDescent="0.2">
      <c r="B999" s="406"/>
      <c r="C999" s="406"/>
      <c r="D999" s="406"/>
      <c r="E999" s="406"/>
      <c r="F999" s="406"/>
      <c r="G999" s="407"/>
      <c r="H999" s="406"/>
      <c r="I999" s="408"/>
      <c r="J999" s="408"/>
      <c r="K999" s="406"/>
      <c r="L999" s="409"/>
      <c r="N999" s="406"/>
      <c r="P999" s="410"/>
      <c r="Q999" s="407"/>
      <c r="R999" s="406"/>
      <c r="S999" s="410"/>
      <c r="T999" s="410"/>
      <c r="U999" s="410"/>
      <c r="V999" s="410"/>
      <c r="W999" s="410"/>
    </row>
    <row r="1000" spans="2:23" ht="10.199999999999999" x14ac:dyDescent="0.2">
      <c r="B1000" s="406"/>
      <c r="C1000" s="406"/>
      <c r="D1000" s="406"/>
      <c r="E1000" s="406"/>
      <c r="F1000" s="406"/>
      <c r="G1000" s="407"/>
      <c r="H1000" s="406"/>
      <c r="I1000" s="408"/>
      <c r="J1000" s="408"/>
      <c r="K1000" s="406"/>
      <c r="L1000" s="409"/>
      <c r="N1000" s="406"/>
      <c r="P1000" s="410"/>
      <c r="Q1000" s="407"/>
      <c r="R1000" s="406"/>
      <c r="S1000" s="410"/>
      <c r="T1000" s="410"/>
      <c r="U1000" s="410"/>
      <c r="V1000" s="410"/>
      <c r="W1000" s="410"/>
    </row>
    <row r="1001" spans="2:23" ht="10.199999999999999" x14ac:dyDescent="0.2">
      <c r="B1001" s="406"/>
      <c r="C1001" s="406"/>
      <c r="D1001" s="406"/>
      <c r="E1001" s="406"/>
      <c r="F1001" s="406"/>
      <c r="G1001" s="407"/>
      <c r="H1001" s="406"/>
      <c r="I1001" s="408"/>
      <c r="J1001" s="408"/>
      <c r="K1001" s="406"/>
      <c r="L1001" s="409"/>
      <c r="N1001" s="406"/>
      <c r="P1001" s="410"/>
      <c r="Q1001" s="407"/>
      <c r="R1001" s="406"/>
      <c r="S1001" s="410"/>
      <c r="T1001" s="410"/>
      <c r="U1001" s="410"/>
      <c r="V1001" s="410"/>
      <c r="W1001" s="410"/>
    </row>
    <row r="1002" spans="2:23" ht="10.199999999999999" x14ac:dyDescent="0.2">
      <c r="B1002" s="406"/>
      <c r="C1002" s="406"/>
      <c r="D1002" s="406"/>
      <c r="E1002" s="406"/>
      <c r="F1002" s="406"/>
      <c r="G1002" s="407"/>
      <c r="H1002" s="406"/>
      <c r="I1002" s="408"/>
      <c r="J1002" s="408"/>
      <c r="K1002" s="406"/>
      <c r="L1002" s="409"/>
      <c r="N1002" s="406"/>
      <c r="P1002" s="410"/>
      <c r="Q1002" s="407"/>
      <c r="R1002" s="406"/>
      <c r="S1002" s="410"/>
      <c r="T1002" s="410"/>
      <c r="U1002" s="410"/>
      <c r="V1002" s="410"/>
      <c r="W1002" s="410"/>
    </row>
    <row r="1003" spans="2:23" ht="10.199999999999999" x14ac:dyDescent="0.2">
      <c r="B1003" s="406"/>
      <c r="C1003" s="406"/>
      <c r="D1003" s="406"/>
      <c r="E1003" s="406"/>
      <c r="F1003" s="406"/>
      <c r="G1003" s="407"/>
      <c r="H1003" s="406"/>
      <c r="I1003" s="408"/>
      <c r="J1003" s="408"/>
      <c r="K1003" s="406"/>
      <c r="L1003" s="409"/>
      <c r="N1003" s="406"/>
      <c r="P1003" s="410"/>
      <c r="Q1003" s="407"/>
      <c r="R1003" s="406"/>
      <c r="S1003" s="410"/>
      <c r="T1003" s="410"/>
      <c r="U1003" s="410"/>
      <c r="V1003" s="410"/>
      <c r="W1003" s="410"/>
    </row>
  </sheetData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Z1000"/>
  <sheetViews>
    <sheetView workbookViewId="0"/>
  </sheetViews>
  <sheetFormatPr defaultColWidth="16.85546875" defaultRowHeight="15" customHeight="1" x14ac:dyDescent="0.2"/>
  <sheetData>
    <row r="1" spans="1:26" x14ac:dyDescent="0.3">
      <c r="A1" s="411"/>
      <c r="B1" s="411"/>
      <c r="C1" s="411"/>
      <c r="D1" s="411"/>
      <c r="E1" s="411"/>
      <c r="F1" s="411"/>
      <c r="G1" s="411"/>
      <c r="H1" s="411"/>
      <c r="I1" s="411"/>
      <c r="J1" s="411"/>
      <c r="K1" s="411"/>
      <c r="L1" s="411"/>
      <c r="M1" s="411"/>
      <c r="N1" s="411"/>
      <c r="O1" s="411"/>
      <c r="P1" s="411"/>
      <c r="Q1" s="411"/>
      <c r="R1" s="411"/>
      <c r="S1" s="411"/>
      <c r="T1" s="411"/>
      <c r="U1" s="411"/>
      <c r="V1" s="411"/>
      <c r="W1" s="411"/>
      <c r="X1" s="411"/>
      <c r="Y1" s="411"/>
      <c r="Z1" s="411"/>
    </row>
    <row r="2" spans="1:26" x14ac:dyDescent="0.3">
      <c r="A2" s="411"/>
      <c r="B2" s="411"/>
      <c r="C2" s="411"/>
      <c r="D2" s="411"/>
      <c r="E2" s="411"/>
      <c r="F2" s="411"/>
      <c r="G2" s="411"/>
      <c r="H2" s="411"/>
      <c r="I2" s="411"/>
      <c r="J2" s="411"/>
      <c r="K2" s="411"/>
      <c r="L2" s="411"/>
      <c r="M2" s="411"/>
      <c r="N2" s="411"/>
      <c r="O2" s="411"/>
      <c r="P2" s="411"/>
      <c r="Q2" s="411"/>
      <c r="R2" s="411"/>
      <c r="S2" s="411"/>
      <c r="T2" s="411"/>
      <c r="U2" s="411"/>
      <c r="V2" s="411"/>
      <c r="W2" s="411"/>
      <c r="X2" s="411"/>
      <c r="Y2" s="411"/>
      <c r="Z2" s="411"/>
    </row>
    <row r="3" spans="1:26" x14ac:dyDescent="0.3">
      <c r="A3" s="412">
        <v>1</v>
      </c>
      <c r="B3" s="412" t="s">
        <v>4958</v>
      </c>
      <c r="C3" s="411"/>
      <c r="D3" s="411"/>
      <c r="E3" s="411"/>
      <c r="F3" s="411"/>
      <c r="G3" s="411"/>
      <c r="H3" s="411"/>
      <c r="I3" s="411"/>
      <c r="J3" s="411"/>
      <c r="K3" s="411"/>
      <c r="L3" s="411"/>
      <c r="M3" s="411"/>
      <c r="N3" s="411"/>
      <c r="O3" s="411"/>
      <c r="P3" s="411"/>
      <c r="Q3" s="411"/>
      <c r="R3" s="411"/>
      <c r="S3" s="411"/>
      <c r="T3" s="411"/>
      <c r="U3" s="411"/>
      <c r="V3" s="411"/>
      <c r="W3" s="411"/>
      <c r="X3" s="411"/>
      <c r="Y3" s="411"/>
      <c r="Z3" s="411"/>
    </row>
    <row r="4" spans="1:26" x14ac:dyDescent="0.3">
      <c r="A4" s="412">
        <v>2</v>
      </c>
      <c r="B4" s="412" t="s">
        <v>4959</v>
      </c>
      <c r="C4" s="411"/>
      <c r="D4" s="411"/>
      <c r="E4" s="411"/>
      <c r="F4" s="411"/>
      <c r="G4" s="411"/>
      <c r="H4" s="411"/>
      <c r="I4" s="411"/>
      <c r="J4" s="411"/>
      <c r="K4" s="411"/>
      <c r="L4" s="411"/>
      <c r="M4" s="411"/>
      <c r="N4" s="411"/>
      <c r="O4" s="411"/>
      <c r="P4" s="411"/>
      <c r="Q4" s="411"/>
      <c r="R4" s="411"/>
      <c r="S4" s="411"/>
      <c r="T4" s="411"/>
      <c r="U4" s="411"/>
      <c r="V4" s="411"/>
      <c r="W4" s="411"/>
      <c r="X4" s="411"/>
      <c r="Y4" s="411"/>
      <c r="Z4" s="411"/>
    </row>
    <row r="5" spans="1:26" x14ac:dyDescent="0.3">
      <c r="A5" s="412">
        <v>3</v>
      </c>
      <c r="B5" s="411"/>
      <c r="C5" s="411"/>
      <c r="D5" s="411"/>
      <c r="E5" s="411"/>
      <c r="F5" s="411"/>
      <c r="G5" s="411"/>
      <c r="H5" s="411"/>
      <c r="I5" s="411"/>
      <c r="J5" s="411"/>
      <c r="K5" s="411"/>
      <c r="L5" s="411"/>
      <c r="M5" s="411"/>
      <c r="N5" s="411"/>
      <c r="O5" s="411"/>
      <c r="P5" s="411"/>
      <c r="Q5" s="411"/>
      <c r="R5" s="411"/>
      <c r="S5" s="411"/>
      <c r="T5" s="411"/>
      <c r="U5" s="411"/>
      <c r="V5" s="411"/>
      <c r="W5" s="411"/>
      <c r="X5" s="411"/>
      <c r="Y5" s="411"/>
      <c r="Z5" s="411"/>
    </row>
    <row r="6" spans="1:26" x14ac:dyDescent="0.3">
      <c r="A6" s="411"/>
      <c r="B6" s="411"/>
      <c r="C6" s="411"/>
      <c r="D6" s="411"/>
      <c r="E6" s="411"/>
      <c r="F6" s="411"/>
      <c r="G6" s="411"/>
      <c r="H6" s="411"/>
      <c r="I6" s="411"/>
      <c r="J6" s="411"/>
      <c r="K6" s="411"/>
      <c r="L6" s="411"/>
      <c r="M6" s="411"/>
      <c r="N6" s="411"/>
      <c r="O6" s="411"/>
      <c r="P6" s="411"/>
      <c r="Q6" s="411"/>
      <c r="R6" s="411"/>
      <c r="S6" s="411"/>
      <c r="T6" s="411"/>
      <c r="U6" s="411"/>
      <c r="V6" s="411"/>
      <c r="W6" s="411"/>
      <c r="X6" s="411"/>
      <c r="Y6" s="411"/>
      <c r="Z6" s="411"/>
    </row>
    <row r="7" spans="1:26" x14ac:dyDescent="0.3">
      <c r="A7" s="412" t="s">
        <v>4960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  <c r="M7" s="411"/>
      <c r="N7" s="411"/>
      <c r="O7" s="411"/>
      <c r="P7" s="411"/>
      <c r="Q7" s="411"/>
      <c r="R7" s="411"/>
      <c r="S7" s="411"/>
      <c r="T7" s="411"/>
      <c r="U7" s="411"/>
      <c r="V7" s="411"/>
      <c r="W7" s="411"/>
      <c r="X7" s="411"/>
      <c r="Y7" s="411"/>
      <c r="Z7" s="411"/>
    </row>
    <row r="8" spans="1:26" x14ac:dyDescent="0.3">
      <c r="A8" s="412">
        <v>1</v>
      </c>
      <c r="B8" s="412" t="s">
        <v>4961</v>
      </c>
      <c r="C8" s="411"/>
      <c r="D8" s="411"/>
      <c r="E8" s="411"/>
      <c r="F8" s="411"/>
      <c r="G8" s="411"/>
      <c r="H8" s="411"/>
      <c r="I8" s="411"/>
      <c r="J8" s="411"/>
      <c r="K8" s="411"/>
      <c r="L8" s="411"/>
      <c r="M8" s="411"/>
      <c r="N8" s="411"/>
      <c r="O8" s="411"/>
      <c r="P8" s="411"/>
      <c r="Q8" s="411"/>
      <c r="R8" s="411"/>
      <c r="S8" s="411"/>
      <c r="T8" s="411"/>
      <c r="U8" s="411"/>
      <c r="V8" s="411"/>
      <c r="W8" s="411"/>
      <c r="X8" s="411"/>
      <c r="Y8" s="411"/>
      <c r="Z8" s="411"/>
    </row>
    <row r="9" spans="1:26" x14ac:dyDescent="0.3">
      <c r="A9" s="412">
        <v>2</v>
      </c>
      <c r="B9" s="412" t="s">
        <v>4962</v>
      </c>
      <c r="C9" s="411"/>
      <c r="D9" s="411"/>
      <c r="E9" s="411"/>
      <c r="F9" s="411"/>
      <c r="G9" s="411"/>
      <c r="H9" s="411"/>
      <c r="I9" s="411"/>
      <c r="J9" s="411"/>
      <c r="K9" s="411"/>
      <c r="L9" s="411"/>
      <c r="M9" s="411"/>
      <c r="N9" s="411"/>
      <c r="O9" s="411"/>
      <c r="P9" s="411"/>
      <c r="Q9" s="411"/>
      <c r="R9" s="411"/>
      <c r="S9" s="411"/>
      <c r="T9" s="411"/>
      <c r="U9" s="411"/>
      <c r="V9" s="411"/>
      <c r="W9" s="411"/>
      <c r="X9" s="411"/>
      <c r="Y9" s="411"/>
      <c r="Z9" s="411"/>
    </row>
    <row r="10" spans="1:26" x14ac:dyDescent="0.3">
      <c r="A10" s="412">
        <v>3</v>
      </c>
      <c r="B10" s="412" t="s">
        <v>4963</v>
      </c>
      <c r="C10" s="411"/>
      <c r="D10" s="411"/>
      <c r="E10" s="411"/>
      <c r="F10" s="411"/>
      <c r="G10" s="411"/>
      <c r="H10" s="411"/>
      <c r="I10" s="411"/>
      <c r="J10" s="411"/>
      <c r="K10" s="411"/>
      <c r="L10" s="411"/>
      <c r="M10" s="411"/>
      <c r="N10" s="411"/>
      <c r="O10" s="411"/>
      <c r="P10" s="411"/>
      <c r="Q10" s="411"/>
      <c r="R10" s="411"/>
      <c r="S10" s="411"/>
      <c r="T10" s="411"/>
      <c r="U10" s="411"/>
      <c r="V10" s="411"/>
      <c r="W10" s="411"/>
      <c r="X10" s="411"/>
      <c r="Y10" s="411"/>
      <c r="Z10" s="411"/>
    </row>
    <row r="11" spans="1:26" x14ac:dyDescent="0.3">
      <c r="A11" s="412">
        <v>4</v>
      </c>
      <c r="B11" s="412" t="s">
        <v>4964</v>
      </c>
      <c r="C11" s="411"/>
      <c r="D11" s="411"/>
      <c r="E11" s="411"/>
      <c r="F11" s="411"/>
      <c r="G11" s="411"/>
      <c r="H11" s="411"/>
      <c r="I11" s="411"/>
      <c r="J11" s="411"/>
      <c r="K11" s="411"/>
      <c r="L11" s="411"/>
      <c r="M11" s="411"/>
      <c r="N11" s="411"/>
      <c r="O11" s="411"/>
      <c r="P11" s="411"/>
      <c r="Q11" s="411"/>
      <c r="R11" s="411"/>
      <c r="S11" s="411"/>
      <c r="T11" s="411"/>
      <c r="U11" s="411"/>
      <c r="V11" s="411"/>
      <c r="W11" s="411"/>
      <c r="X11" s="411"/>
      <c r="Y11" s="411"/>
      <c r="Z11" s="411"/>
    </row>
    <row r="12" spans="1:26" x14ac:dyDescent="0.3">
      <c r="A12" s="412">
        <v>5</v>
      </c>
      <c r="B12" s="412" t="s">
        <v>4965</v>
      </c>
      <c r="C12" s="411"/>
      <c r="D12" s="411"/>
      <c r="E12" s="411"/>
      <c r="F12" s="411"/>
      <c r="G12" s="411"/>
      <c r="H12" s="411"/>
      <c r="I12" s="411"/>
      <c r="J12" s="411"/>
      <c r="K12" s="411"/>
      <c r="L12" s="411"/>
      <c r="M12" s="411"/>
      <c r="N12" s="411"/>
      <c r="O12" s="411"/>
      <c r="P12" s="411"/>
      <c r="Q12" s="411"/>
      <c r="R12" s="411"/>
      <c r="S12" s="411"/>
      <c r="T12" s="411"/>
      <c r="U12" s="411"/>
      <c r="V12" s="411"/>
      <c r="W12" s="411"/>
      <c r="X12" s="411"/>
      <c r="Y12" s="411"/>
      <c r="Z12" s="411"/>
    </row>
    <row r="13" spans="1:26" x14ac:dyDescent="0.3">
      <c r="A13" s="411"/>
      <c r="B13" s="411"/>
      <c r="C13" s="411"/>
      <c r="D13" s="411"/>
      <c r="E13" s="411"/>
      <c r="F13" s="411"/>
      <c r="G13" s="411"/>
      <c r="H13" s="411"/>
      <c r="I13" s="411"/>
      <c r="J13" s="411"/>
      <c r="K13" s="411"/>
      <c r="L13" s="411"/>
      <c r="M13" s="411"/>
      <c r="N13" s="411"/>
      <c r="O13" s="411"/>
      <c r="P13" s="411"/>
      <c r="Q13" s="411"/>
      <c r="R13" s="411"/>
      <c r="S13" s="411"/>
      <c r="T13" s="411"/>
      <c r="U13" s="411"/>
      <c r="V13" s="411"/>
      <c r="W13" s="411"/>
      <c r="X13" s="411"/>
      <c r="Y13" s="411"/>
      <c r="Z13" s="411"/>
    </row>
    <row r="14" spans="1:26" x14ac:dyDescent="0.3">
      <c r="A14" s="411"/>
      <c r="B14" s="411"/>
      <c r="C14" s="411"/>
      <c r="D14" s="411"/>
      <c r="E14" s="411"/>
      <c r="F14" s="411"/>
      <c r="G14" s="411"/>
      <c r="H14" s="411"/>
      <c r="I14" s="411"/>
      <c r="J14" s="411"/>
      <c r="K14" s="411"/>
      <c r="L14" s="411"/>
      <c r="M14" s="411"/>
      <c r="N14" s="411"/>
      <c r="O14" s="411"/>
      <c r="P14" s="411"/>
      <c r="Q14" s="411"/>
      <c r="R14" s="411"/>
      <c r="S14" s="411"/>
      <c r="T14" s="411"/>
      <c r="U14" s="411"/>
      <c r="V14" s="411"/>
      <c r="W14" s="411"/>
      <c r="X14" s="411"/>
      <c r="Y14" s="411"/>
      <c r="Z14" s="411"/>
    </row>
    <row r="15" spans="1:26" x14ac:dyDescent="0.3">
      <c r="A15" s="411"/>
      <c r="B15" s="411"/>
      <c r="C15" s="411"/>
      <c r="D15" s="411"/>
      <c r="E15" s="411"/>
      <c r="F15" s="411"/>
      <c r="G15" s="411"/>
      <c r="H15" s="411"/>
      <c r="I15" s="411"/>
      <c r="J15" s="411"/>
      <c r="K15" s="411"/>
      <c r="L15" s="411"/>
      <c r="M15" s="411"/>
      <c r="N15" s="411"/>
      <c r="O15" s="411"/>
      <c r="P15" s="411"/>
      <c r="Q15" s="411"/>
      <c r="R15" s="411"/>
      <c r="S15" s="411"/>
      <c r="T15" s="411"/>
      <c r="U15" s="411"/>
      <c r="V15" s="411"/>
      <c r="W15" s="411"/>
      <c r="X15" s="411"/>
      <c r="Y15" s="411"/>
      <c r="Z15" s="411"/>
    </row>
    <row r="16" spans="1:26" x14ac:dyDescent="0.3">
      <c r="A16" s="411"/>
      <c r="B16" s="411"/>
      <c r="C16" s="411"/>
      <c r="D16" s="411"/>
      <c r="E16" s="411"/>
      <c r="F16" s="411"/>
      <c r="G16" s="411"/>
      <c r="H16" s="411"/>
      <c r="I16" s="411"/>
      <c r="J16" s="411"/>
      <c r="K16" s="411"/>
      <c r="L16" s="411"/>
      <c r="M16" s="411"/>
      <c r="N16" s="411"/>
      <c r="O16" s="411"/>
      <c r="P16" s="411"/>
      <c r="Q16" s="411"/>
      <c r="R16" s="411"/>
      <c r="S16" s="411"/>
      <c r="T16" s="411"/>
      <c r="U16" s="411"/>
      <c r="V16" s="411"/>
      <c r="W16" s="411"/>
      <c r="X16" s="411"/>
      <c r="Y16" s="411"/>
      <c r="Z16" s="411"/>
    </row>
    <row r="17" spans="1:26" x14ac:dyDescent="0.3">
      <c r="A17" s="411"/>
      <c r="B17" s="411"/>
      <c r="C17" s="411"/>
      <c r="D17" s="411"/>
      <c r="E17" s="411"/>
      <c r="F17" s="411"/>
      <c r="G17" s="411"/>
      <c r="H17" s="411"/>
      <c r="I17" s="411"/>
      <c r="J17" s="411"/>
      <c r="K17" s="411"/>
      <c r="L17" s="411"/>
      <c r="M17" s="411"/>
      <c r="N17" s="411"/>
      <c r="O17" s="411"/>
      <c r="P17" s="411"/>
      <c r="Q17" s="411"/>
      <c r="R17" s="411"/>
      <c r="S17" s="411"/>
      <c r="T17" s="411"/>
      <c r="U17" s="411"/>
      <c r="V17" s="411"/>
      <c r="W17" s="411"/>
      <c r="X17" s="411"/>
      <c r="Y17" s="411"/>
      <c r="Z17" s="411"/>
    </row>
    <row r="18" spans="1:26" x14ac:dyDescent="0.3">
      <c r="A18" s="411"/>
      <c r="B18" s="411"/>
      <c r="C18" s="411"/>
      <c r="D18" s="411"/>
      <c r="E18" s="411"/>
      <c r="F18" s="411"/>
      <c r="G18" s="411"/>
      <c r="H18" s="411"/>
      <c r="I18" s="411"/>
      <c r="J18" s="411"/>
      <c r="K18" s="411"/>
      <c r="L18" s="411"/>
      <c r="M18" s="411"/>
      <c r="N18" s="411"/>
      <c r="O18" s="411"/>
      <c r="P18" s="411"/>
      <c r="Q18" s="411"/>
      <c r="R18" s="411"/>
      <c r="S18" s="411"/>
      <c r="T18" s="411"/>
      <c r="U18" s="411"/>
      <c r="V18" s="411"/>
      <c r="W18" s="411"/>
      <c r="X18" s="411"/>
      <c r="Y18" s="411"/>
      <c r="Z18" s="411"/>
    </row>
    <row r="19" spans="1:26" x14ac:dyDescent="0.3">
      <c r="A19" s="411"/>
      <c r="B19" s="411"/>
      <c r="C19" s="411"/>
      <c r="D19" s="411"/>
      <c r="E19" s="411"/>
      <c r="F19" s="411"/>
      <c r="G19" s="411"/>
      <c r="H19" s="411"/>
      <c r="I19" s="411"/>
      <c r="J19" s="411"/>
      <c r="K19" s="411"/>
      <c r="L19" s="411"/>
      <c r="M19" s="411"/>
      <c r="N19" s="411"/>
      <c r="O19" s="411"/>
      <c r="P19" s="411"/>
      <c r="Q19" s="411"/>
      <c r="R19" s="411"/>
      <c r="S19" s="411"/>
      <c r="T19" s="411"/>
      <c r="U19" s="411"/>
      <c r="V19" s="411"/>
      <c r="W19" s="411"/>
      <c r="X19" s="411"/>
      <c r="Y19" s="411"/>
      <c r="Z19" s="411"/>
    </row>
    <row r="20" spans="1:26" x14ac:dyDescent="0.3">
      <c r="A20" s="411"/>
      <c r="B20" s="411"/>
      <c r="C20" s="411"/>
      <c r="D20" s="411"/>
      <c r="E20" s="411"/>
      <c r="F20" s="411"/>
      <c r="G20" s="411"/>
      <c r="H20" s="411"/>
      <c r="I20" s="411"/>
      <c r="J20" s="411"/>
      <c r="K20" s="411"/>
      <c r="L20" s="411"/>
      <c r="M20" s="411"/>
      <c r="N20" s="411"/>
      <c r="O20" s="411"/>
      <c r="P20" s="411"/>
      <c r="Q20" s="411"/>
      <c r="R20" s="411"/>
      <c r="S20" s="411"/>
      <c r="T20" s="411"/>
      <c r="U20" s="411"/>
      <c r="V20" s="411"/>
      <c r="W20" s="411"/>
      <c r="X20" s="411"/>
      <c r="Y20" s="411"/>
      <c r="Z20" s="411"/>
    </row>
    <row r="21" spans="1:26" x14ac:dyDescent="0.3">
      <c r="A21" s="411"/>
      <c r="B21" s="411"/>
      <c r="C21" s="411"/>
      <c r="D21" s="411"/>
      <c r="E21" s="411"/>
      <c r="F21" s="411"/>
      <c r="G21" s="411"/>
      <c r="H21" s="411"/>
      <c r="I21" s="411"/>
      <c r="J21" s="411"/>
      <c r="K21" s="411"/>
      <c r="L21" s="411"/>
      <c r="M21" s="411"/>
      <c r="N21" s="411"/>
      <c r="O21" s="411"/>
      <c r="P21" s="411"/>
      <c r="Q21" s="411"/>
      <c r="R21" s="411"/>
      <c r="S21" s="411"/>
      <c r="T21" s="411"/>
      <c r="U21" s="411"/>
      <c r="V21" s="411"/>
      <c r="W21" s="411"/>
      <c r="X21" s="411"/>
      <c r="Y21" s="411"/>
      <c r="Z21" s="411"/>
    </row>
    <row r="22" spans="1:26" x14ac:dyDescent="0.3">
      <c r="A22" s="411"/>
      <c r="B22" s="411"/>
      <c r="C22" s="411"/>
      <c r="D22" s="411"/>
      <c r="E22" s="411"/>
      <c r="F22" s="411"/>
      <c r="G22" s="411"/>
      <c r="H22" s="411"/>
      <c r="I22" s="411"/>
      <c r="J22" s="411"/>
      <c r="K22" s="411"/>
      <c r="L22" s="411"/>
      <c r="M22" s="411"/>
      <c r="N22" s="411"/>
      <c r="O22" s="411"/>
      <c r="P22" s="411"/>
      <c r="Q22" s="411"/>
      <c r="R22" s="411"/>
      <c r="S22" s="411"/>
      <c r="T22" s="411"/>
      <c r="U22" s="411"/>
      <c r="V22" s="411"/>
      <c r="W22" s="411"/>
      <c r="X22" s="411"/>
      <c r="Y22" s="411"/>
      <c r="Z22" s="411"/>
    </row>
    <row r="23" spans="1:26" x14ac:dyDescent="0.3">
      <c r="A23" s="411"/>
      <c r="B23" s="411"/>
      <c r="C23" s="411"/>
      <c r="D23" s="411"/>
      <c r="E23" s="411"/>
      <c r="F23" s="411"/>
      <c r="G23" s="411"/>
      <c r="H23" s="411"/>
      <c r="I23" s="411"/>
      <c r="J23" s="411"/>
      <c r="K23" s="411"/>
      <c r="L23" s="411"/>
      <c r="M23" s="411"/>
      <c r="N23" s="411"/>
      <c r="O23" s="411"/>
      <c r="P23" s="411"/>
      <c r="Q23" s="411"/>
      <c r="R23" s="411"/>
      <c r="S23" s="411"/>
      <c r="T23" s="411"/>
      <c r="U23" s="411"/>
      <c r="V23" s="411"/>
      <c r="W23" s="411"/>
      <c r="X23" s="411"/>
      <c r="Y23" s="411"/>
      <c r="Z23" s="411"/>
    </row>
    <row r="24" spans="1:26" x14ac:dyDescent="0.3">
      <c r="A24" s="411"/>
      <c r="B24" s="411"/>
      <c r="C24" s="411"/>
      <c r="D24" s="411"/>
      <c r="E24" s="411"/>
      <c r="F24" s="411"/>
      <c r="G24" s="411"/>
      <c r="H24" s="411"/>
      <c r="I24" s="411"/>
      <c r="J24" s="411"/>
      <c r="K24" s="411"/>
      <c r="L24" s="411"/>
      <c r="M24" s="411"/>
      <c r="N24" s="411"/>
      <c r="O24" s="411"/>
      <c r="P24" s="411"/>
      <c r="Q24" s="411"/>
      <c r="R24" s="411"/>
      <c r="S24" s="411"/>
      <c r="T24" s="411"/>
      <c r="U24" s="411"/>
      <c r="V24" s="411"/>
      <c r="W24" s="411"/>
      <c r="X24" s="411"/>
      <c r="Y24" s="411"/>
      <c r="Z24" s="411"/>
    </row>
    <row r="25" spans="1:26" x14ac:dyDescent="0.3">
      <c r="A25" s="411"/>
      <c r="B25" s="411"/>
      <c r="C25" s="411"/>
      <c r="D25" s="411"/>
      <c r="E25" s="411"/>
      <c r="F25" s="411"/>
      <c r="G25" s="411"/>
      <c r="H25" s="411"/>
      <c r="I25" s="411"/>
      <c r="J25" s="411"/>
      <c r="K25" s="411"/>
      <c r="L25" s="411"/>
      <c r="M25" s="411"/>
      <c r="N25" s="411"/>
      <c r="O25" s="411"/>
      <c r="P25" s="411"/>
      <c r="Q25" s="411"/>
      <c r="R25" s="411"/>
      <c r="S25" s="411"/>
      <c r="T25" s="411"/>
      <c r="U25" s="411"/>
      <c r="V25" s="411"/>
      <c r="W25" s="411"/>
      <c r="X25" s="411"/>
      <c r="Y25" s="411"/>
      <c r="Z25" s="411"/>
    </row>
    <row r="26" spans="1:26" x14ac:dyDescent="0.3">
      <c r="A26" s="411"/>
      <c r="B26" s="411"/>
      <c r="C26" s="411"/>
      <c r="D26" s="411"/>
      <c r="E26" s="411"/>
      <c r="F26" s="411"/>
      <c r="G26" s="411"/>
      <c r="H26" s="411"/>
      <c r="I26" s="411"/>
      <c r="J26" s="411"/>
      <c r="K26" s="411"/>
      <c r="L26" s="411"/>
      <c r="M26" s="411"/>
      <c r="N26" s="411"/>
      <c r="O26" s="411"/>
      <c r="P26" s="411"/>
      <c r="Q26" s="411"/>
      <c r="R26" s="411"/>
      <c r="S26" s="411"/>
      <c r="T26" s="411"/>
      <c r="U26" s="411"/>
      <c r="V26" s="411"/>
      <c r="W26" s="411"/>
      <c r="X26" s="411"/>
      <c r="Y26" s="411"/>
      <c r="Z26" s="411"/>
    </row>
    <row r="27" spans="1:26" x14ac:dyDescent="0.3">
      <c r="A27" s="411"/>
      <c r="B27" s="411"/>
      <c r="C27" s="411"/>
      <c r="D27" s="411"/>
      <c r="E27" s="411"/>
      <c r="F27" s="411"/>
      <c r="G27" s="411"/>
      <c r="H27" s="411"/>
      <c r="I27" s="411"/>
      <c r="J27" s="411"/>
      <c r="K27" s="411"/>
      <c r="L27" s="411"/>
      <c r="M27" s="411"/>
      <c r="N27" s="411"/>
      <c r="O27" s="411"/>
      <c r="P27" s="411"/>
      <c r="Q27" s="411"/>
      <c r="R27" s="411"/>
      <c r="S27" s="411"/>
      <c r="T27" s="411"/>
      <c r="U27" s="411"/>
      <c r="V27" s="411"/>
      <c r="W27" s="411"/>
      <c r="X27" s="411"/>
      <c r="Y27" s="411"/>
      <c r="Z27" s="411"/>
    </row>
    <row r="28" spans="1:26" x14ac:dyDescent="0.3">
      <c r="A28" s="411"/>
      <c r="B28" s="411"/>
      <c r="C28" s="411"/>
      <c r="D28" s="411"/>
      <c r="E28" s="411"/>
      <c r="F28" s="411"/>
      <c r="G28" s="411"/>
      <c r="H28" s="411"/>
      <c r="I28" s="411"/>
      <c r="J28" s="411"/>
      <c r="K28" s="411"/>
      <c r="L28" s="411"/>
      <c r="M28" s="411"/>
      <c r="N28" s="411"/>
      <c r="O28" s="411"/>
      <c r="P28" s="411"/>
      <c r="Q28" s="411"/>
      <c r="R28" s="411"/>
      <c r="S28" s="411"/>
      <c r="T28" s="411"/>
      <c r="U28" s="411"/>
      <c r="V28" s="411"/>
      <c r="W28" s="411"/>
      <c r="X28" s="411"/>
      <c r="Y28" s="411"/>
      <c r="Z28" s="411"/>
    </row>
    <row r="29" spans="1:26" x14ac:dyDescent="0.3">
      <c r="A29" s="411"/>
      <c r="B29" s="411"/>
      <c r="C29" s="411"/>
      <c r="D29" s="411"/>
      <c r="E29" s="411"/>
      <c r="F29" s="411"/>
      <c r="G29" s="411"/>
      <c r="H29" s="411"/>
      <c r="I29" s="411"/>
      <c r="J29" s="411"/>
      <c r="K29" s="411"/>
      <c r="L29" s="411"/>
      <c r="M29" s="411"/>
      <c r="N29" s="411"/>
      <c r="O29" s="411"/>
      <c r="P29" s="411"/>
      <c r="Q29" s="411"/>
      <c r="R29" s="411"/>
      <c r="S29" s="411"/>
      <c r="T29" s="411"/>
      <c r="U29" s="411"/>
      <c r="V29" s="411"/>
      <c r="W29" s="411"/>
      <c r="X29" s="411"/>
      <c r="Y29" s="411"/>
      <c r="Z29" s="411"/>
    </row>
    <row r="30" spans="1:26" x14ac:dyDescent="0.3">
      <c r="A30" s="411"/>
      <c r="B30" s="411"/>
      <c r="C30" s="411"/>
      <c r="D30" s="411"/>
      <c r="E30" s="411"/>
      <c r="F30" s="411"/>
      <c r="G30" s="411"/>
      <c r="H30" s="411"/>
      <c r="I30" s="411"/>
      <c r="J30" s="411"/>
      <c r="K30" s="411"/>
      <c r="L30" s="411"/>
      <c r="M30" s="411"/>
      <c r="N30" s="411"/>
      <c r="O30" s="411"/>
      <c r="P30" s="411"/>
      <c r="Q30" s="411"/>
      <c r="R30" s="411"/>
      <c r="S30" s="411"/>
      <c r="T30" s="411"/>
      <c r="U30" s="411"/>
      <c r="V30" s="411"/>
      <c r="W30" s="411"/>
      <c r="X30" s="411"/>
      <c r="Y30" s="411"/>
      <c r="Z30" s="411"/>
    </row>
    <row r="31" spans="1:26" x14ac:dyDescent="0.3">
      <c r="A31" s="411"/>
      <c r="B31" s="411"/>
      <c r="C31" s="411"/>
      <c r="D31" s="411"/>
      <c r="E31" s="411"/>
      <c r="F31" s="411"/>
      <c r="G31" s="411"/>
      <c r="H31" s="411"/>
      <c r="I31" s="411"/>
      <c r="J31" s="411"/>
      <c r="K31" s="411"/>
      <c r="L31" s="411"/>
      <c r="M31" s="411"/>
      <c r="N31" s="411"/>
      <c r="O31" s="411"/>
      <c r="P31" s="411"/>
      <c r="Q31" s="411"/>
      <c r="R31" s="411"/>
      <c r="S31" s="411"/>
      <c r="T31" s="411"/>
      <c r="U31" s="411"/>
      <c r="V31" s="411"/>
      <c r="W31" s="411"/>
      <c r="X31" s="411"/>
      <c r="Y31" s="411"/>
      <c r="Z31" s="411"/>
    </row>
    <row r="32" spans="1:26" x14ac:dyDescent="0.3">
      <c r="A32" s="411"/>
      <c r="B32" s="411"/>
      <c r="C32" s="411"/>
      <c r="D32" s="411"/>
      <c r="E32" s="411"/>
      <c r="F32" s="411"/>
      <c r="G32" s="411"/>
      <c r="H32" s="411"/>
      <c r="I32" s="411"/>
      <c r="J32" s="411"/>
      <c r="K32" s="411"/>
      <c r="L32" s="411"/>
      <c r="M32" s="411"/>
      <c r="N32" s="411"/>
      <c r="O32" s="411"/>
      <c r="P32" s="411"/>
      <c r="Q32" s="411"/>
      <c r="R32" s="411"/>
      <c r="S32" s="411"/>
      <c r="T32" s="411"/>
      <c r="U32" s="411"/>
      <c r="V32" s="411"/>
      <c r="W32" s="411"/>
      <c r="X32" s="411"/>
      <c r="Y32" s="411"/>
      <c r="Z32" s="411"/>
    </row>
    <row r="33" spans="1:26" x14ac:dyDescent="0.3">
      <c r="A33" s="411"/>
      <c r="B33" s="411"/>
      <c r="C33" s="411"/>
      <c r="D33" s="411"/>
      <c r="E33" s="411"/>
      <c r="F33" s="411"/>
      <c r="G33" s="411"/>
      <c r="H33" s="411"/>
      <c r="I33" s="411"/>
      <c r="J33" s="411"/>
      <c r="K33" s="411"/>
      <c r="L33" s="411"/>
      <c r="M33" s="411"/>
      <c r="N33" s="411"/>
      <c r="O33" s="411"/>
      <c r="P33" s="411"/>
      <c r="Q33" s="411"/>
      <c r="R33" s="411"/>
      <c r="S33" s="411"/>
      <c r="T33" s="411"/>
      <c r="U33" s="411"/>
      <c r="V33" s="411"/>
      <c r="W33" s="411"/>
      <c r="X33" s="411"/>
      <c r="Y33" s="411"/>
      <c r="Z33" s="411"/>
    </row>
    <row r="34" spans="1:26" x14ac:dyDescent="0.3">
      <c r="A34" s="411"/>
      <c r="B34" s="411"/>
      <c r="C34" s="411"/>
      <c r="D34" s="411"/>
      <c r="E34" s="411"/>
      <c r="F34" s="411"/>
      <c r="G34" s="411"/>
      <c r="H34" s="411"/>
      <c r="I34" s="411"/>
      <c r="J34" s="411"/>
      <c r="K34" s="411"/>
      <c r="L34" s="411"/>
      <c r="M34" s="411"/>
      <c r="N34" s="411"/>
      <c r="O34" s="411"/>
      <c r="P34" s="411"/>
      <c r="Q34" s="411"/>
      <c r="R34" s="411"/>
      <c r="S34" s="411"/>
      <c r="T34" s="411"/>
      <c r="U34" s="411"/>
      <c r="V34" s="411"/>
      <c r="W34" s="411"/>
      <c r="X34" s="411"/>
      <c r="Y34" s="411"/>
      <c r="Z34" s="411"/>
    </row>
    <row r="35" spans="1:26" x14ac:dyDescent="0.3">
      <c r="A35" s="411"/>
      <c r="B35" s="411"/>
      <c r="C35" s="411"/>
      <c r="D35" s="411"/>
      <c r="E35" s="411"/>
      <c r="F35" s="411"/>
      <c r="G35" s="411"/>
      <c r="H35" s="411"/>
      <c r="I35" s="411"/>
      <c r="J35" s="411"/>
      <c r="K35" s="411"/>
      <c r="L35" s="411"/>
      <c r="M35" s="411"/>
      <c r="N35" s="411"/>
      <c r="O35" s="411"/>
      <c r="P35" s="411"/>
      <c r="Q35" s="411"/>
      <c r="R35" s="411"/>
      <c r="S35" s="411"/>
      <c r="T35" s="411"/>
      <c r="U35" s="411"/>
      <c r="V35" s="411"/>
      <c r="W35" s="411"/>
      <c r="X35" s="411"/>
      <c r="Y35" s="411"/>
      <c r="Z35" s="411"/>
    </row>
    <row r="36" spans="1:26" x14ac:dyDescent="0.3">
      <c r="A36" s="411"/>
      <c r="B36" s="411"/>
      <c r="C36" s="411"/>
      <c r="D36" s="411"/>
      <c r="E36" s="411"/>
      <c r="F36" s="411"/>
      <c r="G36" s="411"/>
      <c r="H36" s="411"/>
      <c r="I36" s="411"/>
      <c r="J36" s="411"/>
      <c r="K36" s="411"/>
      <c r="L36" s="411"/>
      <c r="M36" s="411"/>
      <c r="N36" s="411"/>
      <c r="O36" s="411"/>
      <c r="P36" s="411"/>
      <c r="Q36" s="411"/>
      <c r="R36" s="411"/>
      <c r="S36" s="411"/>
      <c r="T36" s="411"/>
      <c r="U36" s="411"/>
      <c r="V36" s="411"/>
      <c r="W36" s="411"/>
      <c r="X36" s="411"/>
      <c r="Y36" s="411"/>
      <c r="Z36" s="411"/>
    </row>
    <row r="37" spans="1:26" x14ac:dyDescent="0.3">
      <c r="A37" s="411"/>
      <c r="B37" s="411"/>
      <c r="C37" s="411"/>
      <c r="D37" s="411"/>
      <c r="E37" s="411"/>
      <c r="F37" s="411"/>
      <c r="G37" s="411"/>
      <c r="H37" s="411"/>
      <c r="I37" s="411"/>
      <c r="J37" s="411"/>
      <c r="K37" s="411"/>
      <c r="L37" s="411"/>
      <c r="M37" s="411"/>
      <c r="N37" s="411"/>
      <c r="O37" s="411"/>
      <c r="P37" s="411"/>
      <c r="Q37" s="411"/>
      <c r="R37" s="411"/>
      <c r="S37" s="411"/>
      <c r="T37" s="411"/>
      <c r="U37" s="411"/>
      <c r="V37" s="411"/>
      <c r="W37" s="411"/>
      <c r="X37" s="411"/>
      <c r="Y37" s="411"/>
      <c r="Z37" s="411"/>
    </row>
    <row r="38" spans="1:26" x14ac:dyDescent="0.3">
      <c r="A38" s="411"/>
      <c r="B38" s="411"/>
      <c r="C38" s="411"/>
      <c r="D38" s="411"/>
      <c r="E38" s="411"/>
      <c r="F38" s="411"/>
      <c r="G38" s="411"/>
      <c r="H38" s="411"/>
      <c r="I38" s="411"/>
      <c r="J38" s="411"/>
      <c r="K38" s="411"/>
      <c r="L38" s="411"/>
      <c r="M38" s="411"/>
      <c r="N38" s="411"/>
      <c r="O38" s="411"/>
      <c r="P38" s="411"/>
      <c r="Q38" s="411"/>
      <c r="R38" s="411"/>
      <c r="S38" s="411"/>
      <c r="T38" s="411"/>
      <c r="U38" s="411"/>
      <c r="V38" s="411"/>
      <c r="W38" s="411"/>
      <c r="X38" s="411"/>
      <c r="Y38" s="411"/>
      <c r="Z38" s="411"/>
    </row>
    <row r="39" spans="1:26" x14ac:dyDescent="0.3">
      <c r="A39" s="411"/>
      <c r="B39" s="411"/>
      <c r="C39" s="411"/>
      <c r="D39" s="411"/>
      <c r="E39" s="411"/>
      <c r="F39" s="411"/>
      <c r="G39" s="411"/>
      <c r="H39" s="411"/>
      <c r="I39" s="411"/>
      <c r="J39" s="411"/>
      <c r="K39" s="411"/>
      <c r="L39" s="411"/>
      <c r="M39" s="411"/>
      <c r="N39" s="411"/>
      <c r="O39" s="411"/>
      <c r="P39" s="411"/>
      <c r="Q39" s="411"/>
      <c r="R39" s="411"/>
      <c r="S39" s="411"/>
      <c r="T39" s="411"/>
      <c r="U39" s="411"/>
      <c r="V39" s="411"/>
      <c r="W39" s="411"/>
      <c r="X39" s="411"/>
      <c r="Y39" s="411"/>
      <c r="Z39" s="411"/>
    </row>
    <row r="40" spans="1:26" x14ac:dyDescent="0.3">
      <c r="A40" s="411"/>
      <c r="B40" s="411"/>
      <c r="C40" s="411"/>
      <c r="D40" s="411"/>
      <c r="E40" s="411"/>
      <c r="F40" s="411"/>
      <c r="G40" s="411"/>
      <c r="H40" s="411"/>
      <c r="I40" s="411"/>
      <c r="J40" s="411"/>
      <c r="K40" s="411"/>
      <c r="L40" s="411"/>
      <c r="M40" s="411"/>
      <c r="N40" s="411"/>
      <c r="O40" s="411"/>
      <c r="P40" s="411"/>
      <c r="Q40" s="411"/>
      <c r="R40" s="411"/>
      <c r="S40" s="411"/>
      <c r="T40" s="411"/>
      <c r="U40" s="411"/>
      <c r="V40" s="411"/>
      <c r="W40" s="411"/>
      <c r="X40" s="411"/>
      <c r="Y40" s="411"/>
      <c r="Z40" s="411"/>
    </row>
    <row r="41" spans="1:26" x14ac:dyDescent="0.3">
      <c r="A41" s="411"/>
      <c r="B41" s="411"/>
      <c r="C41" s="411"/>
      <c r="D41" s="411"/>
      <c r="E41" s="411"/>
      <c r="F41" s="411"/>
      <c r="G41" s="411"/>
      <c r="H41" s="411"/>
      <c r="I41" s="411"/>
      <c r="J41" s="411"/>
      <c r="K41" s="411"/>
      <c r="L41" s="411"/>
      <c r="M41" s="411"/>
      <c r="N41" s="411"/>
      <c r="O41" s="411"/>
      <c r="P41" s="411"/>
      <c r="Q41" s="411"/>
      <c r="R41" s="411"/>
      <c r="S41" s="411"/>
      <c r="T41" s="411"/>
      <c r="U41" s="411"/>
      <c r="V41" s="411"/>
      <c r="W41" s="411"/>
      <c r="X41" s="411"/>
      <c r="Y41" s="411"/>
      <c r="Z41" s="411"/>
    </row>
    <row r="42" spans="1:26" x14ac:dyDescent="0.3">
      <c r="A42" s="411"/>
      <c r="B42" s="411"/>
      <c r="C42" s="411"/>
      <c r="D42" s="411"/>
      <c r="E42" s="411"/>
      <c r="F42" s="411"/>
      <c r="G42" s="411"/>
      <c r="H42" s="411"/>
      <c r="I42" s="411"/>
      <c r="J42" s="411"/>
      <c r="K42" s="411"/>
      <c r="L42" s="411"/>
      <c r="M42" s="411"/>
      <c r="N42" s="411"/>
      <c r="O42" s="411"/>
      <c r="P42" s="411"/>
      <c r="Q42" s="411"/>
      <c r="R42" s="411"/>
      <c r="S42" s="411"/>
      <c r="T42" s="411"/>
      <c r="U42" s="411"/>
      <c r="V42" s="411"/>
      <c r="W42" s="411"/>
      <c r="X42" s="411"/>
      <c r="Y42" s="411"/>
      <c r="Z42" s="411"/>
    </row>
    <row r="43" spans="1:26" x14ac:dyDescent="0.3">
      <c r="A43" s="411"/>
      <c r="B43" s="411"/>
      <c r="C43" s="411"/>
      <c r="D43" s="411"/>
      <c r="E43" s="411"/>
      <c r="F43" s="411"/>
      <c r="G43" s="411"/>
      <c r="H43" s="411"/>
      <c r="I43" s="411"/>
      <c r="J43" s="411"/>
      <c r="K43" s="411"/>
      <c r="L43" s="411"/>
      <c r="M43" s="411"/>
      <c r="N43" s="411"/>
      <c r="O43" s="411"/>
      <c r="P43" s="411"/>
      <c r="Q43" s="411"/>
      <c r="R43" s="411"/>
      <c r="S43" s="411"/>
      <c r="T43" s="411"/>
      <c r="U43" s="411"/>
      <c r="V43" s="411"/>
      <c r="W43" s="411"/>
      <c r="X43" s="411"/>
      <c r="Y43" s="411"/>
      <c r="Z43" s="411"/>
    </row>
    <row r="44" spans="1:26" x14ac:dyDescent="0.3">
      <c r="A44" s="411"/>
      <c r="B44" s="411"/>
      <c r="C44" s="411"/>
      <c r="D44" s="411"/>
      <c r="E44" s="411"/>
      <c r="F44" s="411"/>
      <c r="G44" s="411"/>
      <c r="H44" s="411"/>
      <c r="I44" s="411"/>
      <c r="J44" s="411"/>
      <c r="K44" s="411"/>
      <c r="L44" s="411"/>
      <c r="M44" s="411"/>
      <c r="N44" s="411"/>
      <c r="O44" s="411"/>
      <c r="P44" s="411"/>
      <c r="Q44" s="411"/>
      <c r="R44" s="411"/>
      <c r="S44" s="411"/>
      <c r="T44" s="411"/>
      <c r="U44" s="411"/>
      <c r="V44" s="411"/>
      <c r="W44" s="411"/>
      <c r="X44" s="411"/>
      <c r="Y44" s="411"/>
      <c r="Z44" s="411"/>
    </row>
    <row r="45" spans="1:26" x14ac:dyDescent="0.3">
      <c r="A45" s="411"/>
      <c r="B45" s="411"/>
      <c r="C45" s="411"/>
      <c r="D45" s="411"/>
      <c r="E45" s="411"/>
      <c r="F45" s="411"/>
      <c r="G45" s="411"/>
      <c r="H45" s="411"/>
      <c r="I45" s="411"/>
      <c r="J45" s="411"/>
      <c r="K45" s="411"/>
      <c r="L45" s="411"/>
      <c r="M45" s="411"/>
      <c r="N45" s="411"/>
      <c r="O45" s="411"/>
      <c r="P45" s="411"/>
      <c r="Q45" s="411"/>
      <c r="R45" s="411"/>
      <c r="S45" s="411"/>
      <c r="T45" s="411"/>
      <c r="U45" s="411"/>
      <c r="V45" s="411"/>
      <c r="W45" s="411"/>
      <c r="X45" s="411"/>
      <c r="Y45" s="411"/>
      <c r="Z45" s="411"/>
    </row>
    <row r="46" spans="1:26" x14ac:dyDescent="0.3">
      <c r="A46" s="411"/>
      <c r="B46" s="411"/>
      <c r="C46" s="411"/>
      <c r="D46" s="411"/>
      <c r="E46" s="411"/>
      <c r="F46" s="411"/>
      <c r="G46" s="411"/>
      <c r="H46" s="411"/>
      <c r="I46" s="411"/>
      <c r="J46" s="411"/>
      <c r="K46" s="411"/>
      <c r="L46" s="411"/>
      <c r="M46" s="411"/>
      <c r="N46" s="411"/>
      <c r="O46" s="411"/>
      <c r="P46" s="411"/>
      <c r="Q46" s="411"/>
      <c r="R46" s="411"/>
      <c r="S46" s="411"/>
      <c r="T46" s="411"/>
      <c r="U46" s="411"/>
      <c r="V46" s="411"/>
      <c r="W46" s="411"/>
      <c r="X46" s="411"/>
      <c r="Y46" s="411"/>
      <c r="Z46" s="411"/>
    </row>
    <row r="47" spans="1:26" x14ac:dyDescent="0.3">
      <c r="A47" s="411"/>
      <c r="B47" s="411"/>
      <c r="C47" s="411"/>
      <c r="D47" s="411"/>
      <c r="E47" s="411"/>
      <c r="F47" s="411"/>
      <c r="G47" s="411"/>
      <c r="H47" s="411"/>
      <c r="I47" s="411"/>
      <c r="J47" s="411"/>
      <c r="K47" s="411"/>
      <c r="L47" s="411"/>
      <c r="M47" s="411"/>
      <c r="N47" s="411"/>
      <c r="O47" s="411"/>
      <c r="P47" s="411"/>
      <c r="Q47" s="411"/>
      <c r="R47" s="411"/>
      <c r="S47" s="411"/>
      <c r="T47" s="411"/>
      <c r="U47" s="411"/>
      <c r="V47" s="411"/>
      <c r="W47" s="411"/>
      <c r="X47" s="411"/>
      <c r="Y47" s="411"/>
      <c r="Z47" s="411"/>
    </row>
    <row r="48" spans="1:26" x14ac:dyDescent="0.3">
      <c r="A48" s="411"/>
      <c r="B48" s="411"/>
      <c r="C48" s="411"/>
      <c r="D48" s="411"/>
      <c r="E48" s="411"/>
      <c r="F48" s="411"/>
      <c r="G48" s="411"/>
      <c r="H48" s="411"/>
      <c r="I48" s="411"/>
      <c r="J48" s="411"/>
      <c r="K48" s="411"/>
      <c r="L48" s="411"/>
      <c r="M48" s="411"/>
      <c r="N48" s="411"/>
      <c r="O48" s="411"/>
      <c r="P48" s="411"/>
      <c r="Q48" s="411"/>
      <c r="R48" s="411"/>
      <c r="S48" s="411"/>
      <c r="T48" s="411"/>
      <c r="U48" s="411"/>
      <c r="V48" s="411"/>
      <c r="W48" s="411"/>
      <c r="X48" s="411"/>
      <c r="Y48" s="411"/>
      <c r="Z48" s="411"/>
    </row>
    <row r="49" spans="1:26" x14ac:dyDescent="0.3">
      <c r="A49" s="411"/>
      <c r="B49" s="411"/>
      <c r="C49" s="411"/>
      <c r="D49" s="411"/>
      <c r="E49" s="411"/>
      <c r="F49" s="411"/>
      <c r="G49" s="411"/>
      <c r="H49" s="411"/>
      <c r="I49" s="411"/>
      <c r="J49" s="411"/>
      <c r="K49" s="411"/>
      <c r="L49" s="411"/>
      <c r="M49" s="411"/>
      <c r="N49" s="411"/>
      <c r="O49" s="411"/>
      <c r="P49" s="411"/>
      <c r="Q49" s="411"/>
      <c r="R49" s="411"/>
      <c r="S49" s="411"/>
      <c r="T49" s="411"/>
      <c r="U49" s="411"/>
      <c r="V49" s="411"/>
      <c r="W49" s="411"/>
      <c r="X49" s="411"/>
      <c r="Y49" s="411"/>
      <c r="Z49" s="411"/>
    </row>
    <row r="50" spans="1:26" x14ac:dyDescent="0.3">
      <c r="A50" s="411"/>
      <c r="B50" s="411"/>
      <c r="C50" s="411"/>
      <c r="D50" s="411"/>
      <c r="E50" s="411"/>
      <c r="F50" s="411"/>
      <c r="G50" s="411"/>
      <c r="H50" s="411"/>
      <c r="I50" s="411"/>
      <c r="J50" s="411"/>
      <c r="K50" s="411"/>
      <c r="L50" s="411"/>
      <c r="M50" s="411"/>
      <c r="N50" s="411"/>
      <c r="O50" s="411"/>
      <c r="P50" s="411"/>
      <c r="Q50" s="411"/>
      <c r="R50" s="411"/>
      <c r="S50" s="411"/>
      <c r="T50" s="411"/>
      <c r="U50" s="411"/>
      <c r="V50" s="411"/>
      <c r="W50" s="411"/>
      <c r="X50" s="411"/>
      <c r="Y50" s="411"/>
      <c r="Z50" s="411"/>
    </row>
    <row r="51" spans="1:26" x14ac:dyDescent="0.3">
      <c r="A51" s="411"/>
      <c r="B51" s="411"/>
      <c r="C51" s="411"/>
      <c r="D51" s="411"/>
      <c r="E51" s="411"/>
      <c r="F51" s="411"/>
      <c r="G51" s="411"/>
      <c r="H51" s="411"/>
      <c r="I51" s="411"/>
      <c r="J51" s="411"/>
      <c r="K51" s="411"/>
      <c r="L51" s="411"/>
      <c r="M51" s="411"/>
      <c r="N51" s="411"/>
      <c r="O51" s="411"/>
      <c r="P51" s="411"/>
      <c r="Q51" s="411"/>
      <c r="R51" s="411"/>
      <c r="S51" s="411"/>
      <c r="T51" s="411"/>
      <c r="U51" s="411"/>
      <c r="V51" s="411"/>
      <c r="W51" s="411"/>
      <c r="X51" s="411"/>
      <c r="Y51" s="411"/>
      <c r="Z51" s="411"/>
    </row>
    <row r="52" spans="1:26" x14ac:dyDescent="0.3">
      <c r="A52" s="411"/>
      <c r="B52" s="411"/>
      <c r="C52" s="411"/>
      <c r="D52" s="411"/>
      <c r="E52" s="411"/>
      <c r="F52" s="411"/>
      <c r="G52" s="411"/>
      <c r="H52" s="411"/>
      <c r="I52" s="411"/>
      <c r="J52" s="411"/>
      <c r="K52" s="411"/>
      <c r="L52" s="411"/>
      <c r="M52" s="411"/>
      <c r="N52" s="411"/>
      <c r="O52" s="411"/>
      <c r="P52" s="411"/>
      <c r="Q52" s="411"/>
      <c r="R52" s="411"/>
      <c r="S52" s="411"/>
      <c r="T52" s="411"/>
      <c r="U52" s="411"/>
      <c r="V52" s="411"/>
      <c r="W52" s="411"/>
      <c r="X52" s="411"/>
      <c r="Y52" s="411"/>
      <c r="Z52" s="411"/>
    </row>
    <row r="53" spans="1:26" x14ac:dyDescent="0.3">
      <c r="A53" s="411"/>
      <c r="B53" s="411"/>
      <c r="C53" s="411"/>
      <c r="D53" s="411"/>
      <c r="E53" s="411"/>
      <c r="F53" s="411"/>
      <c r="G53" s="411"/>
      <c r="H53" s="411"/>
      <c r="I53" s="411"/>
      <c r="J53" s="411"/>
      <c r="K53" s="411"/>
      <c r="L53" s="411"/>
      <c r="M53" s="411"/>
      <c r="N53" s="411"/>
      <c r="O53" s="411"/>
      <c r="P53" s="411"/>
      <c r="Q53" s="411"/>
      <c r="R53" s="411"/>
      <c r="S53" s="411"/>
      <c r="T53" s="411"/>
      <c r="U53" s="411"/>
      <c r="V53" s="411"/>
      <c r="W53" s="411"/>
      <c r="X53" s="411"/>
      <c r="Y53" s="411"/>
      <c r="Z53" s="411"/>
    </row>
    <row r="54" spans="1:26" x14ac:dyDescent="0.3">
      <c r="A54" s="411"/>
      <c r="B54" s="411"/>
      <c r="C54" s="411"/>
      <c r="D54" s="411"/>
      <c r="E54" s="411"/>
      <c r="F54" s="411"/>
      <c r="G54" s="411"/>
      <c r="H54" s="411"/>
      <c r="I54" s="411"/>
      <c r="J54" s="411"/>
      <c r="K54" s="411"/>
      <c r="L54" s="411"/>
      <c r="M54" s="411"/>
      <c r="N54" s="411"/>
      <c r="O54" s="411"/>
      <c r="P54" s="411"/>
      <c r="Q54" s="411"/>
      <c r="R54" s="411"/>
      <c r="S54" s="411"/>
      <c r="T54" s="411"/>
      <c r="U54" s="411"/>
      <c r="V54" s="411"/>
      <c r="W54" s="411"/>
      <c r="X54" s="411"/>
      <c r="Y54" s="411"/>
      <c r="Z54" s="411"/>
    </row>
    <row r="55" spans="1:26" x14ac:dyDescent="0.3">
      <c r="A55" s="411"/>
      <c r="B55" s="411"/>
      <c r="C55" s="411"/>
      <c r="D55" s="411"/>
      <c r="E55" s="411"/>
      <c r="F55" s="411"/>
      <c r="G55" s="411"/>
      <c r="H55" s="411"/>
      <c r="I55" s="411"/>
      <c r="J55" s="411"/>
      <c r="K55" s="411"/>
      <c r="L55" s="411"/>
      <c r="M55" s="411"/>
      <c r="N55" s="411"/>
      <c r="O55" s="411"/>
      <c r="P55" s="411"/>
      <c r="Q55" s="411"/>
      <c r="R55" s="411"/>
      <c r="S55" s="411"/>
      <c r="T55" s="411"/>
      <c r="U55" s="411"/>
      <c r="V55" s="411"/>
      <c r="W55" s="411"/>
      <c r="X55" s="411"/>
      <c r="Y55" s="411"/>
      <c r="Z55" s="411"/>
    </row>
    <row r="56" spans="1:26" x14ac:dyDescent="0.3">
      <c r="A56" s="411"/>
      <c r="B56" s="411"/>
      <c r="C56" s="411"/>
      <c r="D56" s="411"/>
      <c r="E56" s="411"/>
      <c r="F56" s="411"/>
      <c r="G56" s="411"/>
      <c r="H56" s="411"/>
      <c r="I56" s="411"/>
      <c r="J56" s="411"/>
      <c r="K56" s="411"/>
      <c r="L56" s="411"/>
      <c r="M56" s="411"/>
      <c r="N56" s="411"/>
      <c r="O56" s="411"/>
      <c r="P56" s="411"/>
      <c r="Q56" s="411"/>
      <c r="R56" s="411"/>
      <c r="S56" s="411"/>
      <c r="T56" s="411"/>
      <c r="U56" s="411"/>
      <c r="V56" s="411"/>
      <c r="W56" s="411"/>
      <c r="X56" s="411"/>
      <c r="Y56" s="411"/>
      <c r="Z56" s="411"/>
    </row>
    <row r="57" spans="1:26" x14ac:dyDescent="0.3">
      <c r="A57" s="411"/>
      <c r="B57" s="411"/>
      <c r="C57" s="411"/>
      <c r="D57" s="411"/>
      <c r="E57" s="411"/>
      <c r="F57" s="411"/>
      <c r="G57" s="411"/>
      <c r="H57" s="411"/>
      <c r="I57" s="411"/>
      <c r="J57" s="411"/>
      <c r="K57" s="411"/>
      <c r="L57" s="411"/>
      <c r="M57" s="411"/>
      <c r="N57" s="411"/>
      <c r="O57" s="411"/>
      <c r="P57" s="411"/>
      <c r="Q57" s="411"/>
      <c r="R57" s="411"/>
      <c r="S57" s="411"/>
      <c r="T57" s="411"/>
      <c r="U57" s="411"/>
      <c r="V57" s="411"/>
      <c r="W57" s="411"/>
      <c r="X57" s="411"/>
      <c r="Y57" s="411"/>
      <c r="Z57" s="411"/>
    </row>
    <row r="58" spans="1:26" x14ac:dyDescent="0.3">
      <c r="A58" s="411"/>
      <c r="B58" s="411"/>
      <c r="C58" s="411"/>
      <c r="D58" s="411"/>
      <c r="E58" s="411"/>
      <c r="F58" s="411"/>
      <c r="G58" s="411"/>
      <c r="H58" s="411"/>
      <c r="I58" s="411"/>
      <c r="J58" s="411"/>
      <c r="K58" s="411"/>
      <c r="L58" s="411"/>
      <c r="M58" s="411"/>
      <c r="N58" s="411"/>
      <c r="O58" s="411"/>
      <c r="P58" s="411"/>
      <c r="Q58" s="411"/>
      <c r="R58" s="411"/>
      <c r="S58" s="411"/>
      <c r="T58" s="411"/>
      <c r="U58" s="411"/>
      <c r="V58" s="411"/>
      <c r="W58" s="411"/>
      <c r="X58" s="411"/>
      <c r="Y58" s="411"/>
      <c r="Z58" s="411"/>
    </row>
    <row r="59" spans="1:26" x14ac:dyDescent="0.3">
      <c r="A59" s="411"/>
      <c r="B59" s="411"/>
      <c r="C59" s="411"/>
      <c r="D59" s="411"/>
      <c r="E59" s="411"/>
      <c r="F59" s="411"/>
      <c r="G59" s="411"/>
      <c r="H59" s="411"/>
      <c r="I59" s="411"/>
      <c r="J59" s="411"/>
      <c r="K59" s="411"/>
      <c r="L59" s="411"/>
      <c r="M59" s="411"/>
      <c r="N59" s="411"/>
      <c r="O59" s="411"/>
      <c r="P59" s="411"/>
      <c r="Q59" s="411"/>
      <c r="R59" s="411"/>
      <c r="S59" s="411"/>
      <c r="T59" s="411"/>
      <c r="U59" s="411"/>
      <c r="V59" s="411"/>
      <c r="W59" s="411"/>
      <c r="X59" s="411"/>
      <c r="Y59" s="411"/>
      <c r="Z59" s="411"/>
    </row>
    <row r="60" spans="1:26" x14ac:dyDescent="0.3">
      <c r="A60" s="411"/>
      <c r="B60" s="411"/>
      <c r="C60" s="411"/>
      <c r="D60" s="411"/>
      <c r="E60" s="411"/>
      <c r="F60" s="411"/>
      <c r="G60" s="411"/>
      <c r="H60" s="411"/>
      <c r="I60" s="411"/>
      <c r="J60" s="411"/>
      <c r="K60" s="411"/>
      <c r="L60" s="411"/>
      <c r="M60" s="411"/>
      <c r="N60" s="411"/>
      <c r="O60" s="411"/>
      <c r="P60" s="411"/>
      <c r="Q60" s="411"/>
      <c r="R60" s="411"/>
      <c r="S60" s="411"/>
      <c r="T60" s="411"/>
      <c r="U60" s="411"/>
      <c r="V60" s="411"/>
      <c r="W60" s="411"/>
      <c r="X60" s="411"/>
      <c r="Y60" s="411"/>
      <c r="Z60" s="411"/>
    </row>
    <row r="61" spans="1:26" x14ac:dyDescent="0.3">
      <c r="A61" s="411"/>
      <c r="B61" s="411"/>
      <c r="C61" s="411"/>
      <c r="D61" s="411"/>
      <c r="E61" s="411"/>
      <c r="F61" s="411"/>
      <c r="G61" s="411"/>
      <c r="H61" s="411"/>
      <c r="I61" s="411"/>
      <c r="J61" s="411"/>
      <c r="K61" s="411"/>
      <c r="L61" s="411"/>
      <c r="M61" s="411"/>
      <c r="N61" s="411"/>
      <c r="O61" s="411"/>
      <c r="P61" s="411"/>
      <c r="Q61" s="411"/>
      <c r="R61" s="411"/>
      <c r="S61" s="411"/>
      <c r="T61" s="411"/>
      <c r="U61" s="411"/>
      <c r="V61" s="411"/>
      <c r="W61" s="411"/>
      <c r="X61" s="411"/>
      <c r="Y61" s="411"/>
      <c r="Z61" s="411"/>
    </row>
    <row r="62" spans="1:26" x14ac:dyDescent="0.3">
      <c r="A62" s="411"/>
      <c r="B62" s="411"/>
      <c r="C62" s="411"/>
      <c r="D62" s="411"/>
      <c r="E62" s="411"/>
      <c r="F62" s="411"/>
      <c r="G62" s="411"/>
      <c r="H62" s="411"/>
      <c r="I62" s="411"/>
      <c r="J62" s="411"/>
      <c r="K62" s="411"/>
      <c r="L62" s="411"/>
      <c r="M62" s="411"/>
      <c r="N62" s="411"/>
      <c r="O62" s="411"/>
      <c r="P62" s="411"/>
      <c r="Q62" s="411"/>
      <c r="R62" s="411"/>
      <c r="S62" s="411"/>
      <c r="T62" s="411"/>
      <c r="U62" s="411"/>
      <c r="V62" s="411"/>
      <c r="W62" s="411"/>
      <c r="X62" s="411"/>
      <c r="Y62" s="411"/>
      <c r="Z62" s="411"/>
    </row>
    <row r="63" spans="1:26" x14ac:dyDescent="0.3">
      <c r="A63" s="411"/>
      <c r="B63" s="411"/>
      <c r="C63" s="411"/>
      <c r="D63" s="411"/>
      <c r="E63" s="411"/>
      <c r="F63" s="411"/>
      <c r="G63" s="411"/>
      <c r="H63" s="411"/>
      <c r="I63" s="411"/>
      <c r="J63" s="411"/>
      <c r="K63" s="411"/>
      <c r="L63" s="411"/>
      <c r="M63" s="411"/>
      <c r="N63" s="411"/>
      <c r="O63" s="411"/>
      <c r="P63" s="411"/>
      <c r="Q63" s="411"/>
      <c r="R63" s="411"/>
      <c r="S63" s="411"/>
      <c r="T63" s="411"/>
      <c r="U63" s="411"/>
      <c r="V63" s="411"/>
      <c r="W63" s="411"/>
      <c r="X63" s="411"/>
      <c r="Y63" s="411"/>
      <c r="Z63" s="411"/>
    </row>
    <row r="64" spans="1:26" x14ac:dyDescent="0.3">
      <c r="A64" s="411"/>
      <c r="B64" s="411"/>
      <c r="C64" s="411"/>
      <c r="D64" s="411"/>
      <c r="E64" s="411"/>
      <c r="F64" s="411"/>
      <c r="G64" s="411"/>
      <c r="H64" s="411"/>
      <c r="I64" s="411"/>
      <c r="J64" s="411"/>
      <c r="K64" s="411"/>
      <c r="L64" s="411"/>
      <c r="M64" s="411"/>
      <c r="N64" s="411"/>
      <c r="O64" s="411"/>
      <c r="P64" s="411"/>
      <c r="Q64" s="411"/>
      <c r="R64" s="411"/>
      <c r="S64" s="411"/>
      <c r="T64" s="411"/>
      <c r="U64" s="411"/>
      <c r="V64" s="411"/>
      <c r="W64" s="411"/>
      <c r="X64" s="411"/>
      <c r="Y64" s="411"/>
      <c r="Z64" s="411"/>
    </row>
    <row r="65" spans="1:26" x14ac:dyDescent="0.3">
      <c r="A65" s="411"/>
      <c r="B65" s="411"/>
      <c r="C65" s="411"/>
      <c r="D65" s="411"/>
      <c r="E65" s="411"/>
      <c r="F65" s="411"/>
      <c r="G65" s="411"/>
      <c r="H65" s="411"/>
      <c r="I65" s="411"/>
      <c r="J65" s="411"/>
      <c r="K65" s="411"/>
      <c r="L65" s="411"/>
      <c r="M65" s="411"/>
      <c r="N65" s="411"/>
      <c r="O65" s="411"/>
      <c r="P65" s="411"/>
      <c r="Q65" s="411"/>
      <c r="R65" s="411"/>
      <c r="S65" s="411"/>
      <c r="T65" s="411"/>
      <c r="U65" s="411"/>
      <c r="V65" s="411"/>
      <c r="W65" s="411"/>
      <c r="X65" s="411"/>
      <c r="Y65" s="411"/>
      <c r="Z65" s="411"/>
    </row>
    <row r="66" spans="1:26" x14ac:dyDescent="0.3">
      <c r="A66" s="411"/>
      <c r="B66" s="411"/>
      <c r="C66" s="411"/>
      <c r="D66" s="411"/>
      <c r="E66" s="411"/>
      <c r="F66" s="411"/>
      <c r="G66" s="411"/>
      <c r="H66" s="411"/>
      <c r="I66" s="411"/>
      <c r="J66" s="411"/>
      <c r="K66" s="411"/>
      <c r="L66" s="411"/>
      <c r="M66" s="411"/>
      <c r="N66" s="411"/>
      <c r="O66" s="411"/>
      <c r="P66" s="411"/>
      <c r="Q66" s="411"/>
      <c r="R66" s="411"/>
      <c r="S66" s="411"/>
      <c r="T66" s="411"/>
      <c r="U66" s="411"/>
      <c r="V66" s="411"/>
      <c r="W66" s="411"/>
      <c r="X66" s="411"/>
      <c r="Y66" s="411"/>
      <c r="Z66" s="411"/>
    </row>
    <row r="67" spans="1:26" x14ac:dyDescent="0.3">
      <c r="A67" s="411"/>
      <c r="B67" s="411"/>
      <c r="C67" s="411"/>
      <c r="D67" s="411"/>
      <c r="E67" s="411"/>
      <c r="F67" s="411"/>
      <c r="G67" s="411"/>
      <c r="H67" s="411"/>
      <c r="I67" s="411"/>
      <c r="J67" s="411"/>
      <c r="K67" s="411"/>
      <c r="L67" s="411"/>
      <c r="M67" s="411"/>
      <c r="N67" s="411"/>
      <c r="O67" s="411"/>
      <c r="P67" s="411"/>
      <c r="Q67" s="411"/>
      <c r="R67" s="411"/>
      <c r="S67" s="411"/>
      <c r="T67" s="411"/>
      <c r="U67" s="411"/>
      <c r="V67" s="411"/>
      <c r="W67" s="411"/>
      <c r="X67" s="411"/>
      <c r="Y67" s="411"/>
      <c r="Z67" s="411"/>
    </row>
    <row r="68" spans="1:26" x14ac:dyDescent="0.3">
      <c r="A68" s="411"/>
      <c r="B68" s="411"/>
      <c r="C68" s="411"/>
      <c r="D68" s="411"/>
      <c r="E68" s="411"/>
      <c r="F68" s="411"/>
      <c r="G68" s="411"/>
      <c r="H68" s="411"/>
      <c r="I68" s="411"/>
      <c r="J68" s="411"/>
      <c r="K68" s="411"/>
      <c r="L68" s="411"/>
      <c r="M68" s="411"/>
      <c r="N68" s="411"/>
      <c r="O68" s="411"/>
      <c r="P68" s="411"/>
      <c r="Q68" s="411"/>
      <c r="R68" s="411"/>
      <c r="S68" s="411"/>
      <c r="T68" s="411"/>
      <c r="U68" s="411"/>
      <c r="V68" s="411"/>
      <c r="W68" s="411"/>
      <c r="X68" s="411"/>
      <c r="Y68" s="411"/>
      <c r="Z68" s="411"/>
    </row>
    <row r="69" spans="1:26" x14ac:dyDescent="0.3">
      <c r="A69" s="411"/>
      <c r="B69" s="411"/>
      <c r="C69" s="411"/>
      <c r="D69" s="411"/>
      <c r="E69" s="411"/>
      <c r="F69" s="411"/>
      <c r="G69" s="411"/>
      <c r="H69" s="411"/>
      <c r="I69" s="411"/>
      <c r="J69" s="411"/>
      <c r="K69" s="411"/>
      <c r="L69" s="411"/>
      <c r="M69" s="411"/>
      <c r="N69" s="411"/>
      <c r="O69" s="411"/>
      <c r="P69" s="411"/>
      <c r="Q69" s="411"/>
      <c r="R69" s="411"/>
      <c r="S69" s="411"/>
      <c r="T69" s="411"/>
      <c r="U69" s="411"/>
      <c r="V69" s="411"/>
      <c r="W69" s="411"/>
      <c r="X69" s="411"/>
      <c r="Y69" s="411"/>
      <c r="Z69" s="411"/>
    </row>
    <row r="70" spans="1:26" x14ac:dyDescent="0.3">
      <c r="A70" s="411"/>
      <c r="B70" s="411"/>
      <c r="C70" s="411"/>
      <c r="D70" s="411"/>
      <c r="E70" s="411"/>
      <c r="F70" s="411"/>
      <c r="G70" s="411"/>
      <c r="H70" s="411"/>
      <c r="I70" s="411"/>
      <c r="J70" s="411"/>
      <c r="K70" s="411"/>
      <c r="L70" s="411"/>
      <c r="M70" s="411"/>
      <c r="N70" s="411"/>
      <c r="O70" s="411"/>
      <c r="P70" s="411"/>
      <c r="Q70" s="411"/>
      <c r="R70" s="411"/>
      <c r="S70" s="411"/>
      <c r="T70" s="411"/>
      <c r="U70" s="411"/>
      <c r="V70" s="411"/>
      <c r="W70" s="411"/>
      <c r="X70" s="411"/>
      <c r="Y70" s="411"/>
      <c r="Z70" s="411"/>
    </row>
    <row r="71" spans="1:26" x14ac:dyDescent="0.3">
      <c r="A71" s="411"/>
      <c r="B71" s="411"/>
      <c r="C71" s="411"/>
      <c r="D71" s="411"/>
      <c r="E71" s="411"/>
      <c r="F71" s="411"/>
      <c r="G71" s="411"/>
      <c r="H71" s="411"/>
      <c r="I71" s="411"/>
      <c r="J71" s="411"/>
      <c r="K71" s="411"/>
      <c r="L71" s="411"/>
      <c r="M71" s="411"/>
      <c r="N71" s="411"/>
      <c r="O71" s="411"/>
      <c r="P71" s="411"/>
      <c r="Q71" s="411"/>
      <c r="R71" s="411"/>
      <c r="S71" s="411"/>
      <c r="T71" s="411"/>
      <c r="U71" s="411"/>
      <c r="V71" s="411"/>
      <c r="W71" s="411"/>
      <c r="X71" s="411"/>
      <c r="Y71" s="411"/>
      <c r="Z71" s="411"/>
    </row>
    <row r="72" spans="1:26" x14ac:dyDescent="0.3">
      <c r="A72" s="411"/>
      <c r="B72" s="411"/>
      <c r="C72" s="411"/>
      <c r="D72" s="411"/>
      <c r="E72" s="411"/>
      <c r="F72" s="411"/>
      <c r="G72" s="411"/>
      <c r="H72" s="411"/>
      <c r="I72" s="411"/>
      <c r="J72" s="411"/>
      <c r="K72" s="411"/>
      <c r="L72" s="411"/>
      <c r="M72" s="411"/>
      <c r="N72" s="411"/>
      <c r="O72" s="411"/>
      <c r="P72" s="411"/>
      <c r="Q72" s="411"/>
      <c r="R72" s="411"/>
      <c r="S72" s="411"/>
      <c r="T72" s="411"/>
      <c r="U72" s="411"/>
      <c r="V72" s="411"/>
      <c r="W72" s="411"/>
      <c r="X72" s="411"/>
      <c r="Y72" s="411"/>
      <c r="Z72" s="411"/>
    </row>
    <row r="73" spans="1:26" x14ac:dyDescent="0.3">
      <c r="A73" s="411"/>
      <c r="B73" s="411"/>
      <c r="C73" s="411"/>
      <c r="D73" s="411"/>
      <c r="E73" s="411"/>
      <c r="F73" s="411"/>
      <c r="G73" s="411"/>
      <c r="H73" s="411"/>
      <c r="I73" s="411"/>
      <c r="J73" s="411"/>
      <c r="K73" s="411"/>
      <c r="L73" s="411"/>
      <c r="M73" s="411"/>
      <c r="N73" s="411"/>
      <c r="O73" s="411"/>
      <c r="P73" s="411"/>
      <c r="Q73" s="411"/>
      <c r="R73" s="411"/>
      <c r="S73" s="411"/>
      <c r="T73" s="411"/>
      <c r="U73" s="411"/>
      <c r="V73" s="411"/>
      <c r="W73" s="411"/>
      <c r="X73" s="411"/>
      <c r="Y73" s="411"/>
      <c r="Z73" s="411"/>
    </row>
    <row r="74" spans="1:26" x14ac:dyDescent="0.3">
      <c r="A74" s="411"/>
      <c r="B74" s="411"/>
      <c r="C74" s="411"/>
      <c r="D74" s="411"/>
      <c r="E74" s="411"/>
      <c r="F74" s="411"/>
      <c r="G74" s="411"/>
      <c r="H74" s="411"/>
      <c r="I74" s="411"/>
      <c r="J74" s="411"/>
      <c r="K74" s="411"/>
      <c r="L74" s="411"/>
      <c r="M74" s="411"/>
      <c r="N74" s="411"/>
      <c r="O74" s="411"/>
      <c r="P74" s="411"/>
      <c r="Q74" s="411"/>
      <c r="R74" s="411"/>
      <c r="S74" s="411"/>
      <c r="T74" s="411"/>
      <c r="U74" s="411"/>
      <c r="V74" s="411"/>
      <c r="W74" s="411"/>
      <c r="X74" s="411"/>
      <c r="Y74" s="411"/>
      <c r="Z74" s="411"/>
    </row>
    <row r="75" spans="1:26" x14ac:dyDescent="0.3">
      <c r="A75" s="411"/>
      <c r="B75" s="411"/>
      <c r="C75" s="411"/>
      <c r="D75" s="411"/>
      <c r="E75" s="411"/>
      <c r="F75" s="411"/>
      <c r="G75" s="411"/>
      <c r="H75" s="411"/>
      <c r="I75" s="411"/>
      <c r="J75" s="411"/>
      <c r="K75" s="411"/>
      <c r="L75" s="411"/>
      <c r="M75" s="411"/>
      <c r="N75" s="411"/>
      <c r="O75" s="411"/>
      <c r="P75" s="411"/>
      <c r="Q75" s="411"/>
      <c r="R75" s="411"/>
      <c r="S75" s="411"/>
      <c r="T75" s="411"/>
      <c r="U75" s="411"/>
      <c r="V75" s="411"/>
      <c r="W75" s="411"/>
      <c r="X75" s="411"/>
      <c r="Y75" s="411"/>
      <c r="Z75" s="411"/>
    </row>
    <row r="76" spans="1:26" x14ac:dyDescent="0.3">
      <c r="A76" s="411"/>
      <c r="B76" s="411"/>
      <c r="C76" s="411"/>
      <c r="D76" s="411"/>
      <c r="E76" s="411"/>
      <c r="F76" s="411"/>
      <c r="G76" s="411"/>
      <c r="H76" s="411"/>
      <c r="I76" s="411"/>
      <c r="J76" s="411"/>
      <c r="K76" s="411"/>
      <c r="L76" s="411"/>
      <c r="M76" s="411"/>
      <c r="N76" s="411"/>
      <c r="O76" s="411"/>
      <c r="P76" s="411"/>
      <c r="Q76" s="411"/>
      <c r="R76" s="411"/>
      <c r="S76" s="411"/>
      <c r="T76" s="411"/>
      <c r="U76" s="411"/>
      <c r="V76" s="411"/>
      <c r="W76" s="411"/>
      <c r="X76" s="411"/>
      <c r="Y76" s="411"/>
      <c r="Z76" s="411"/>
    </row>
    <row r="77" spans="1:26" x14ac:dyDescent="0.3">
      <c r="A77" s="411"/>
      <c r="B77" s="411"/>
      <c r="C77" s="411"/>
      <c r="D77" s="411"/>
      <c r="E77" s="411"/>
      <c r="F77" s="411"/>
      <c r="G77" s="411"/>
      <c r="H77" s="411"/>
      <c r="I77" s="411"/>
      <c r="J77" s="411"/>
      <c r="K77" s="411"/>
      <c r="L77" s="411"/>
      <c r="M77" s="411"/>
      <c r="N77" s="411"/>
      <c r="O77" s="411"/>
      <c r="P77" s="411"/>
      <c r="Q77" s="411"/>
      <c r="R77" s="411"/>
      <c r="S77" s="411"/>
      <c r="T77" s="411"/>
      <c r="U77" s="411"/>
      <c r="V77" s="411"/>
      <c r="W77" s="411"/>
      <c r="X77" s="411"/>
      <c r="Y77" s="411"/>
      <c r="Z77" s="411"/>
    </row>
    <row r="78" spans="1:26" x14ac:dyDescent="0.3">
      <c r="A78" s="411"/>
      <c r="B78" s="411"/>
      <c r="C78" s="411"/>
      <c r="D78" s="411"/>
      <c r="E78" s="411"/>
      <c r="F78" s="411"/>
      <c r="G78" s="411"/>
      <c r="H78" s="411"/>
      <c r="I78" s="411"/>
      <c r="J78" s="411"/>
      <c r="K78" s="411"/>
      <c r="L78" s="411"/>
      <c r="M78" s="411"/>
      <c r="N78" s="411"/>
      <c r="O78" s="411"/>
      <c r="P78" s="411"/>
      <c r="Q78" s="411"/>
      <c r="R78" s="411"/>
      <c r="S78" s="411"/>
      <c r="T78" s="411"/>
      <c r="U78" s="411"/>
      <c r="V78" s="411"/>
      <c r="W78" s="411"/>
      <c r="X78" s="411"/>
      <c r="Y78" s="411"/>
      <c r="Z78" s="411"/>
    </row>
    <row r="79" spans="1:26" x14ac:dyDescent="0.3">
      <c r="A79" s="411"/>
      <c r="B79" s="411"/>
      <c r="C79" s="411"/>
      <c r="D79" s="411"/>
      <c r="E79" s="411"/>
      <c r="F79" s="411"/>
      <c r="G79" s="411"/>
      <c r="H79" s="411"/>
      <c r="I79" s="411"/>
      <c r="J79" s="411"/>
      <c r="K79" s="411"/>
      <c r="L79" s="411"/>
      <c r="M79" s="411"/>
      <c r="N79" s="411"/>
      <c r="O79" s="411"/>
      <c r="P79" s="411"/>
      <c r="Q79" s="411"/>
      <c r="R79" s="411"/>
      <c r="S79" s="411"/>
      <c r="T79" s="411"/>
      <c r="U79" s="411"/>
      <c r="V79" s="411"/>
      <c r="W79" s="411"/>
      <c r="X79" s="411"/>
      <c r="Y79" s="411"/>
      <c r="Z79" s="411"/>
    </row>
    <row r="80" spans="1:26" x14ac:dyDescent="0.3">
      <c r="A80" s="411"/>
      <c r="B80" s="411"/>
      <c r="C80" s="411"/>
      <c r="D80" s="411"/>
      <c r="E80" s="411"/>
      <c r="F80" s="411"/>
      <c r="G80" s="411"/>
      <c r="H80" s="411"/>
      <c r="I80" s="411"/>
      <c r="J80" s="411"/>
      <c r="K80" s="411"/>
      <c r="L80" s="411"/>
      <c r="M80" s="411"/>
      <c r="N80" s="411"/>
      <c r="O80" s="411"/>
      <c r="P80" s="411"/>
      <c r="Q80" s="411"/>
      <c r="R80" s="411"/>
      <c r="S80" s="411"/>
      <c r="T80" s="411"/>
      <c r="U80" s="411"/>
      <c r="V80" s="411"/>
      <c r="W80" s="411"/>
      <c r="X80" s="411"/>
      <c r="Y80" s="411"/>
      <c r="Z80" s="411"/>
    </row>
    <row r="81" spans="1:26" x14ac:dyDescent="0.3">
      <c r="A81" s="411"/>
      <c r="B81" s="411"/>
      <c r="C81" s="411"/>
      <c r="D81" s="411"/>
      <c r="E81" s="411"/>
      <c r="F81" s="411"/>
      <c r="G81" s="411"/>
      <c r="H81" s="411"/>
      <c r="I81" s="411"/>
      <c r="J81" s="411"/>
      <c r="K81" s="411"/>
      <c r="L81" s="411"/>
      <c r="M81" s="411"/>
      <c r="N81" s="411"/>
      <c r="O81" s="411"/>
      <c r="P81" s="411"/>
      <c r="Q81" s="411"/>
      <c r="R81" s="411"/>
      <c r="S81" s="411"/>
      <c r="T81" s="411"/>
      <c r="U81" s="411"/>
      <c r="V81" s="411"/>
      <c r="W81" s="411"/>
      <c r="X81" s="411"/>
      <c r="Y81" s="411"/>
      <c r="Z81" s="411"/>
    </row>
    <row r="82" spans="1:26" x14ac:dyDescent="0.3">
      <c r="A82" s="411"/>
      <c r="B82" s="411"/>
      <c r="C82" s="411"/>
      <c r="D82" s="411"/>
      <c r="E82" s="411"/>
      <c r="F82" s="411"/>
      <c r="G82" s="411"/>
      <c r="H82" s="411"/>
      <c r="I82" s="411"/>
      <c r="J82" s="411"/>
      <c r="K82" s="411"/>
      <c r="L82" s="411"/>
      <c r="M82" s="411"/>
      <c r="N82" s="411"/>
      <c r="O82" s="411"/>
      <c r="P82" s="411"/>
      <c r="Q82" s="411"/>
      <c r="R82" s="411"/>
      <c r="S82" s="411"/>
      <c r="T82" s="411"/>
      <c r="U82" s="411"/>
      <c r="V82" s="411"/>
      <c r="W82" s="411"/>
      <c r="X82" s="411"/>
      <c r="Y82" s="411"/>
      <c r="Z82" s="411"/>
    </row>
    <row r="83" spans="1:26" x14ac:dyDescent="0.3">
      <c r="A83" s="411"/>
      <c r="B83" s="411"/>
      <c r="C83" s="411"/>
      <c r="D83" s="411"/>
      <c r="E83" s="411"/>
      <c r="F83" s="411"/>
      <c r="G83" s="411"/>
      <c r="H83" s="411"/>
      <c r="I83" s="411"/>
      <c r="J83" s="411"/>
      <c r="K83" s="411"/>
      <c r="L83" s="411"/>
      <c r="M83" s="411"/>
      <c r="N83" s="411"/>
      <c r="O83" s="411"/>
      <c r="P83" s="411"/>
      <c r="Q83" s="411"/>
      <c r="R83" s="411"/>
      <c r="S83" s="411"/>
      <c r="T83" s="411"/>
      <c r="U83" s="411"/>
      <c r="V83" s="411"/>
      <c r="W83" s="411"/>
      <c r="X83" s="411"/>
      <c r="Y83" s="411"/>
      <c r="Z83" s="411"/>
    </row>
    <row r="84" spans="1:26" x14ac:dyDescent="0.3">
      <c r="A84" s="411"/>
      <c r="B84" s="411"/>
      <c r="C84" s="411"/>
      <c r="D84" s="411"/>
      <c r="E84" s="411"/>
      <c r="F84" s="411"/>
      <c r="G84" s="411"/>
      <c r="H84" s="411"/>
      <c r="I84" s="411"/>
      <c r="J84" s="411"/>
      <c r="K84" s="411"/>
      <c r="L84" s="411"/>
      <c r="M84" s="411"/>
      <c r="N84" s="411"/>
      <c r="O84" s="411"/>
      <c r="P84" s="411"/>
      <c r="Q84" s="411"/>
      <c r="R84" s="411"/>
      <c r="S84" s="411"/>
      <c r="T84" s="411"/>
      <c r="U84" s="411"/>
      <c r="V84" s="411"/>
      <c r="W84" s="411"/>
      <c r="X84" s="411"/>
      <c r="Y84" s="411"/>
      <c r="Z84" s="411"/>
    </row>
    <row r="85" spans="1:26" x14ac:dyDescent="0.3">
      <c r="A85" s="411"/>
      <c r="B85" s="411"/>
      <c r="C85" s="411"/>
      <c r="D85" s="411"/>
      <c r="E85" s="411"/>
      <c r="F85" s="411"/>
      <c r="G85" s="411"/>
      <c r="H85" s="411"/>
      <c r="I85" s="411"/>
      <c r="J85" s="411"/>
      <c r="K85" s="411"/>
      <c r="L85" s="411"/>
      <c r="M85" s="411"/>
      <c r="N85" s="411"/>
      <c r="O85" s="411"/>
      <c r="P85" s="411"/>
      <c r="Q85" s="411"/>
      <c r="R85" s="411"/>
      <c r="S85" s="411"/>
      <c r="T85" s="411"/>
      <c r="U85" s="411"/>
      <c r="V85" s="411"/>
      <c r="W85" s="411"/>
      <c r="X85" s="411"/>
      <c r="Y85" s="411"/>
      <c r="Z85" s="411"/>
    </row>
    <row r="86" spans="1:26" x14ac:dyDescent="0.3">
      <c r="A86" s="411"/>
      <c r="B86" s="411"/>
      <c r="C86" s="411"/>
      <c r="D86" s="411"/>
      <c r="E86" s="411"/>
      <c r="F86" s="411"/>
      <c r="G86" s="411"/>
      <c r="H86" s="411"/>
      <c r="I86" s="411"/>
      <c r="J86" s="411"/>
      <c r="K86" s="411"/>
      <c r="L86" s="411"/>
      <c r="M86" s="411"/>
      <c r="N86" s="411"/>
      <c r="O86" s="411"/>
      <c r="P86" s="411"/>
      <c r="Q86" s="411"/>
      <c r="R86" s="411"/>
      <c r="S86" s="411"/>
      <c r="T86" s="411"/>
      <c r="U86" s="411"/>
      <c r="V86" s="411"/>
      <c r="W86" s="411"/>
      <c r="X86" s="411"/>
      <c r="Y86" s="411"/>
      <c r="Z86" s="411"/>
    </row>
    <row r="87" spans="1:26" x14ac:dyDescent="0.3">
      <c r="A87" s="411"/>
      <c r="B87" s="411"/>
      <c r="C87" s="411"/>
      <c r="D87" s="411"/>
      <c r="E87" s="411"/>
      <c r="F87" s="411"/>
      <c r="G87" s="411"/>
      <c r="H87" s="411"/>
      <c r="I87" s="411"/>
      <c r="J87" s="411"/>
      <c r="K87" s="411"/>
      <c r="L87" s="411"/>
      <c r="M87" s="411"/>
      <c r="N87" s="411"/>
      <c r="O87" s="411"/>
      <c r="P87" s="411"/>
      <c r="Q87" s="411"/>
      <c r="R87" s="411"/>
      <c r="S87" s="411"/>
      <c r="T87" s="411"/>
      <c r="U87" s="411"/>
      <c r="V87" s="411"/>
      <c r="W87" s="411"/>
      <c r="X87" s="411"/>
      <c r="Y87" s="411"/>
      <c r="Z87" s="411"/>
    </row>
    <row r="88" spans="1:26" x14ac:dyDescent="0.3">
      <c r="A88" s="411"/>
      <c r="B88" s="411"/>
      <c r="C88" s="411"/>
      <c r="D88" s="411"/>
      <c r="E88" s="411"/>
      <c r="F88" s="411"/>
      <c r="G88" s="411"/>
      <c r="H88" s="411"/>
      <c r="I88" s="411"/>
      <c r="J88" s="411"/>
      <c r="K88" s="411"/>
      <c r="L88" s="411"/>
      <c r="M88" s="411"/>
      <c r="N88" s="411"/>
      <c r="O88" s="411"/>
      <c r="P88" s="411"/>
      <c r="Q88" s="411"/>
      <c r="R88" s="411"/>
      <c r="S88" s="411"/>
      <c r="T88" s="411"/>
      <c r="U88" s="411"/>
      <c r="V88" s="411"/>
      <c r="W88" s="411"/>
      <c r="X88" s="411"/>
      <c r="Y88" s="411"/>
      <c r="Z88" s="411"/>
    </row>
    <row r="89" spans="1:26" x14ac:dyDescent="0.3">
      <c r="A89" s="411"/>
      <c r="B89" s="411"/>
      <c r="C89" s="411"/>
      <c r="D89" s="411"/>
      <c r="E89" s="411"/>
      <c r="F89" s="411"/>
      <c r="G89" s="411"/>
      <c r="H89" s="411"/>
      <c r="I89" s="411"/>
      <c r="J89" s="411"/>
      <c r="K89" s="411"/>
      <c r="L89" s="411"/>
      <c r="M89" s="411"/>
      <c r="N89" s="411"/>
      <c r="O89" s="411"/>
      <c r="P89" s="411"/>
      <c r="Q89" s="411"/>
      <c r="R89" s="411"/>
      <c r="S89" s="411"/>
      <c r="T89" s="411"/>
      <c r="U89" s="411"/>
      <c r="V89" s="411"/>
      <c r="W89" s="411"/>
      <c r="X89" s="411"/>
      <c r="Y89" s="411"/>
      <c r="Z89" s="411"/>
    </row>
    <row r="90" spans="1:26" x14ac:dyDescent="0.3">
      <c r="A90" s="411"/>
      <c r="B90" s="411"/>
      <c r="C90" s="411"/>
      <c r="D90" s="411"/>
      <c r="E90" s="411"/>
      <c r="F90" s="411"/>
      <c r="G90" s="411"/>
      <c r="H90" s="411"/>
      <c r="I90" s="411"/>
      <c r="J90" s="411"/>
      <c r="K90" s="411"/>
      <c r="L90" s="411"/>
      <c r="M90" s="411"/>
      <c r="N90" s="411"/>
      <c r="O90" s="411"/>
      <c r="P90" s="411"/>
      <c r="Q90" s="411"/>
      <c r="R90" s="411"/>
      <c r="S90" s="411"/>
      <c r="T90" s="411"/>
      <c r="U90" s="411"/>
      <c r="V90" s="411"/>
      <c r="W90" s="411"/>
      <c r="X90" s="411"/>
      <c r="Y90" s="411"/>
      <c r="Z90" s="411"/>
    </row>
    <row r="91" spans="1:26" x14ac:dyDescent="0.3">
      <c r="A91" s="411"/>
      <c r="B91" s="411"/>
      <c r="C91" s="411"/>
      <c r="D91" s="411"/>
      <c r="E91" s="411"/>
      <c r="F91" s="411"/>
      <c r="G91" s="411"/>
      <c r="H91" s="411"/>
      <c r="I91" s="411"/>
      <c r="J91" s="411"/>
      <c r="K91" s="411"/>
      <c r="L91" s="411"/>
      <c r="M91" s="411"/>
      <c r="N91" s="411"/>
      <c r="O91" s="411"/>
      <c r="P91" s="411"/>
      <c r="Q91" s="411"/>
      <c r="R91" s="411"/>
      <c r="S91" s="411"/>
      <c r="T91" s="411"/>
      <c r="U91" s="411"/>
      <c r="V91" s="411"/>
      <c r="W91" s="411"/>
      <c r="X91" s="411"/>
      <c r="Y91" s="411"/>
      <c r="Z91" s="411"/>
    </row>
    <row r="92" spans="1:26" x14ac:dyDescent="0.3">
      <c r="A92" s="411"/>
      <c r="B92" s="411"/>
      <c r="C92" s="411"/>
      <c r="D92" s="411"/>
      <c r="E92" s="411"/>
      <c r="F92" s="411"/>
      <c r="G92" s="411"/>
      <c r="H92" s="411"/>
      <c r="I92" s="411"/>
      <c r="J92" s="411"/>
      <c r="K92" s="411"/>
      <c r="L92" s="411"/>
      <c r="M92" s="411"/>
      <c r="N92" s="411"/>
      <c r="O92" s="411"/>
      <c r="P92" s="411"/>
      <c r="Q92" s="411"/>
      <c r="R92" s="411"/>
      <c r="S92" s="411"/>
      <c r="T92" s="411"/>
      <c r="U92" s="411"/>
      <c r="V92" s="411"/>
      <c r="W92" s="411"/>
      <c r="X92" s="411"/>
      <c r="Y92" s="411"/>
      <c r="Z92" s="411"/>
    </row>
    <row r="93" spans="1:26" x14ac:dyDescent="0.3">
      <c r="A93" s="411"/>
      <c r="B93" s="411"/>
      <c r="C93" s="411"/>
      <c r="D93" s="411"/>
      <c r="E93" s="411"/>
      <c r="F93" s="411"/>
      <c r="G93" s="411"/>
      <c r="H93" s="411"/>
      <c r="I93" s="411"/>
      <c r="J93" s="411"/>
      <c r="K93" s="411"/>
      <c r="L93" s="411"/>
      <c r="M93" s="411"/>
      <c r="N93" s="411"/>
      <c r="O93" s="411"/>
      <c r="P93" s="411"/>
      <c r="Q93" s="411"/>
      <c r="R93" s="411"/>
      <c r="S93" s="411"/>
      <c r="T93" s="411"/>
      <c r="U93" s="411"/>
      <c r="V93" s="411"/>
      <c r="W93" s="411"/>
      <c r="X93" s="411"/>
      <c r="Y93" s="411"/>
      <c r="Z93" s="411"/>
    </row>
    <row r="94" spans="1:26" x14ac:dyDescent="0.3">
      <c r="A94" s="411"/>
      <c r="B94" s="411"/>
      <c r="C94" s="411"/>
      <c r="D94" s="411"/>
      <c r="E94" s="411"/>
      <c r="F94" s="411"/>
      <c r="G94" s="411"/>
      <c r="H94" s="411"/>
      <c r="I94" s="411"/>
      <c r="J94" s="411"/>
      <c r="K94" s="411"/>
      <c r="L94" s="411"/>
      <c r="M94" s="411"/>
      <c r="N94" s="411"/>
      <c r="O94" s="411"/>
      <c r="P94" s="411"/>
      <c r="Q94" s="411"/>
      <c r="R94" s="411"/>
      <c r="S94" s="411"/>
      <c r="T94" s="411"/>
      <c r="U94" s="411"/>
      <c r="V94" s="411"/>
      <c r="W94" s="411"/>
      <c r="X94" s="411"/>
      <c r="Y94" s="411"/>
      <c r="Z94" s="411"/>
    </row>
    <row r="95" spans="1:26" x14ac:dyDescent="0.3">
      <c r="A95" s="411"/>
      <c r="B95" s="411"/>
      <c r="C95" s="411"/>
      <c r="D95" s="411"/>
      <c r="E95" s="411"/>
      <c r="F95" s="411"/>
      <c r="G95" s="411"/>
      <c r="H95" s="411"/>
      <c r="I95" s="411"/>
      <c r="J95" s="411"/>
      <c r="K95" s="411"/>
      <c r="L95" s="411"/>
      <c r="M95" s="411"/>
      <c r="N95" s="411"/>
      <c r="O95" s="411"/>
      <c r="P95" s="411"/>
      <c r="Q95" s="411"/>
      <c r="R95" s="411"/>
      <c r="S95" s="411"/>
      <c r="T95" s="411"/>
      <c r="U95" s="411"/>
      <c r="V95" s="411"/>
      <c r="W95" s="411"/>
      <c r="X95" s="411"/>
      <c r="Y95" s="411"/>
      <c r="Z95" s="411"/>
    </row>
    <row r="96" spans="1:26" x14ac:dyDescent="0.3">
      <c r="A96" s="411"/>
      <c r="B96" s="411"/>
      <c r="C96" s="411"/>
      <c r="D96" s="411"/>
      <c r="E96" s="411"/>
      <c r="F96" s="411"/>
      <c r="G96" s="411"/>
      <c r="H96" s="411"/>
      <c r="I96" s="411"/>
      <c r="J96" s="411"/>
      <c r="K96" s="411"/>
      <c r="L96" s="411"/>
      <c r="M96" s="411"/>
      <c r="N96" s="411"/>
      <c r="O96" s="411"/>
      <c r="P96" s="411"/>
      <c r="Q96" s="411"/>
      <c r="R96" s="411"/>
      <c r="S96" s="411"/>
      <c r="T96" s="411"/>
      <c r="U96" s="411"/>
      <c r="V96" s="411"/>
      <c r="W96" s="411"/>
      <c r="X96" s="411"/>
      <c r="Y96" s="411"/>
      <c r="Z96" s="411"/>
    </row>
    <row r="97" spans="1:26" x14ac:dyDescent="0.3">
      <c r="A97" s="411"/>
      <c r="B97" s="411"/>
      <c r="C97" s="411"/>
      <c r="D97" s="411"/>
      <c r="E97" s="411"/>
      <c r="F97" s="411"/>
      <c r="G97" s="411"/>
      <c r="H97" s="411"/>
      <c r="I97" s="411"/>
      <c r="J97" s="411"/>
      <c r="K97" s="411"/>
      <c r="L97" s="411"/>
      <c r="M97" s="411"/>
      <c r="N97" s="411"/>
      <c r="O97" s="411"/>
      <c r="P97" s="411"/>
      <c r="Q97" s="411"/>
      <c r="R97" s="411"/>
      <c r="S97" s="411"/>
      <c r="T97" s="411"/>
      <c r="U97" s="411"/>
      <c r="V97" s="411"/>
      <c r="W97" s="411"/>
      <c r="X97" s="411"/>
      <c r="Y97" s="411"/>
      <c r="Z97" s="411"/>
    </row>
    <row r="98" spans="1:26" x14ac:dyDescent="0.3">
      <c r="A98" s="411"/>
      <c r="B98" s="411"/>
      <c r="C98" s="411"/>
      <c r="D98" s="411"/>
      <c r="E98" s="411"/>
      <c r="F98" s="411"/>
      <c r="G98" s="411"/>
      <c r="H98" s="411"/>
      <c r="I98" s="411"/>
      <c r="J98" s="411"/>
      <c r="K98" s="411"/>
      <c r="L98" s="411"/>
      <c r="M98" s="411"/>
      <c r="N98" s="411"/>
      <c r="O98" s="411"/>
      <c r="P98" s="411"/>
      <c r="Q98" s="411"/>
      <c r="R98" s="411"/>
      <c r="S98" s="411"/>
      <c r="T98" s="411"/>
      <c r="U98" s="411"/>
      <c r="V98" s="411"/>
      <c r="W98" s="411"/>
      <c r="X98" s="411"/>
      <c r="Y98" s="411"/>
      <c r="Z98" s="411"/>
    </row>
    <row r="99" spans="1:26" x14ac:dyDescent="0.3">
      <c r="A99" s="411"/>
      <c r="B99" s="411"/>
      <c r="C99" s="411"/>
      <c r="D99" s="411"/>
      <c r="E99" s="411"/>
      <c r="F99" s="411"/>
      <c r="G99" s="411"/>
      <c r="H99" s="411"/>
      <c r="I99" s="411"/>
      <c r="J99" s="411"/>
      <c r="K99" s="411"/>
      <c r="L99" s="411"/>
      <c r="M99" s="411"/>
      <c r="N99" s="411"/>
      <c r="O99" s="411"/>
      <c r="P99" s="411"/>
      <c r="Q99" s="411"/>
      <c r="R99" s="411"/>
      <c r="S99" s="411"/>
      <c r="T99" s="411"/>
      <c r="U99" s="411"/>
      <c r="V99" s="411"/>
      <c r="W99" s="411"/>
      <c r="X99" s="411"/>
      <c r="Y99" s="411"/>
      <c r="Z99" s="411"/>
    </row>
    <row r="100" spans="1:26" x14ac:dyDescent="0.3">
      <c r="A100" s="411"/>
      <c r="B100" s="411"/>
      <c r="C100" s="411"/>
      <c r="D100" s="411"/>
      <c r="E100" s="411"/>
      <c r="F100" s="411"/>
      <c r="G100" s="411"/>
      <c r="H100" s="411"/>
      <c r="I100" s="411"/>
      <c r="J100" s="411"/>
      <c r="K100" s="411"/>
      <c r="L100" s="411"/>
      <c r="M100" s="411"/>
      <c r="N100" s="411"/>
      <c r="O100" s="411"/>
      <c r="P100" s="411"/>
      <c r="Q100" s="411"/>
      <c r="R100" s="411"/>
      <c r="S100" s="411"/>
      <c r="T100" s="411"/>
      <c r="U100" s="411"/>
      <c r="V100" s="411"/>
      <c r="W100" s="411"/>
      <c r="X100" s="411"/>
      <c r="Y100" s="411"/>
      <c r="Z100" s="411"/>
    </row>
    <row r="101" spans="1:26" x14ac:dyDescent="0.3">
      <c r="A101" s="411"/>
      <c r="B101" s="411"/>
      <c r="C101" s="411"/>
      <c r="D101" s="411"/>
      <c r="E101" s="411"/>
      <c r="F101" s="411"/>
      <c r="G101" s="411"/>
      <c r="H101" s="411"/>
      <c r="I101" s="411"/>
      <c r="J101" s="411"/>
      <c r="K101" s="411"/>
      <c r="L101" s="411"/>
      <c r="M101" s="411"/>
      <c r="N101" s="411"/>
      <c r="O101" s="411"/>
      <c r="P101" s="411"/>
      <c r="Q101" s="411"/>
      <c r="R101" s="411"/>
      <c r="S101" s="411"/>
      <c r="T101" s="411"/>
      <c r="U101" s="411"/>
      <c r="V101" s="411"/>
      <c r="W101" s="411"/>
      <c r="X101" s="411"/>
      <c r="Y101" s="411"/>
      <c r="Z101" s="411"/>
    </row>
    <row r="102" spans="1:26" x14ac:dyDescent="0.3">
      <c r="A102" s="411"/>
      <c r="B102" s="411"/>
      <c r="C102" s="411"/>
      <c r="D102" s="411"/>
      <c r="E102" s="411"/>
      <c r="F102" s="411"/>
      <c r="G102" s="411"/>
      <c r="H102" s="411"/>
      <c r="I102" s="411"/>
      <c r="J102" s="411"/>
      <c r="K102" s="411"/>
      <c r="L102" s="411"/>
      <c r="M102" s="411"/>
      <c r="N102" s="411"/>
      <c r="O102" s="411"/>
      <c r="P102" s="411"/>
      <c r="Q102" s="411"/>
      <c r="R102" s="411"/>
      <c r="S102" s="411"/>
      <c r="T102" s="411"/>
      <c r="U102" s="411"/>
      <c r="V102" s="411"/>
      <c r="W102" s="411"/>
      <c r="X102" s="411"/>
      <c r="Y102" s="411"/>
      <c r="Z102" s="411"/>
    </row>
    <row r="103" spans="1:26" x14ac:dyDescent="0.3">
      <c r="A103" s="411"/>
      <c r="B103" s="411"/>
      <c r="C103" s="411"/>
      <c r="D103" s="411"/>
      <c r="E103" s="411"/>
      <c r="F103" s="411"/>
      <c r="G103" s="411"/>
      <c r="H103" s="411"/>
      <c r="I103" s="411"/>
      <c r="J103" s="411"/>
      <c r="K103" s="411"/>
      <c r="L103" s="411"/>
      <c r="M103" s="411"/>
      <c r="N103" s="411"/>
      <c r="O103" s="411"/>
      <c r="P103" s="411"/>
      <c r="Q103" s="411"/>
      <c r="R103" s="411"/>
      <c r="S103" s="411"/>
      <c r="T103" s="411"/>
      <c r="U103" s="411"/>
      <c r="V103" s="411"/>
      <c r="W103" s="411"/>
      <c r="X103" s="411"/>
      <c r="Y103" s="411"/>
      <c r="Z103" s="411"/>
    </row>
    <row r="104" spans="1:26" x14ac:dyDescent="0.3">
      <c r="A104" s="411"/>
      <c r="B104" s="411"/>
      <c r="C104" s="411"/>
      <c r="D104" s="411"/>
      <c r="E104" s="411"/>
      <c r="F104" s="411"/>
      <c r="G104" s="411"/>
      <c r="H104" s="411"/>
      <c r="I104" s="411"/>
      <c r="J104" s="411"/>
      <c r="K104" s="411"/>
      <c r="L104" s="411"/>
      <c r="M104" s="411"/>
      <c r="N104" s="411"/>
      <c r="O104" s="411"/>
      <c r="P104" s="411"/>
      <c r="Q104" s="411"/>
      <c r="R104" s="411"/>
      <c r="S104" s="411"/>
      <c r="T104" s="411"/>
      <c r="U104" s="411"/>
      <c r="V104" s="411"/>
      <c r="W104" s="411"/>
      <c r="X104" s="411"/>
      <c r="Y104" s="411"/>
      <c r="Z104" s="411"/>
    </row>
    <row r="105" spans="1:26" x14ac:dyDescent="0.3">
      <c r="A105" s="411"/>
      <c r="B105" s="411"/>
      <c r="C105" s="411"/>
      <c r="D105" s="411"/>
      <c r="E105" s="411"/>
      <c r="F105" s="411"/>
      <c r="G105" s="411"/>
      <c r="H105" s="411"/>
      <c r="I105" s="411"/>
      <c r="J105" s="411"/>
      <c r="K105" s="411"/>
      <c r="L105" s="411"/>
      <c r="M105" s="411"/>
      <c r="N105" s="411"/>
      <c r="O105" s="411"/>
      <c r="P105" s="411"/>
      <c r="Q105" s="411"/>
      <c r="R105" s="411"/>
      <c r="S105" s="411"/>
      <c r="T105" s="411"/>
      <c r="U105" s="411"/>
      <c r="V105" s="411"/>
      <c r="W105" s="411"/>
      <c r="X105" s="411"/>
      <c r="Y105" s="411"/>
      <c r="Z105" s="411"/>
    </row>
    <row r="106" spans="1:26" x14ac:dyDescent="0.3">
      <c r="A106" s="411"/>
      <c r="B106" s="411"/>
      <c r="C106" s="411"/>
      <c r="D106" s="411"/>
      <c r="E106" s="411"/>
      <c r="F106" s="411"/>
      <c r="G106" s="411"/>
      <c r="H106" s="411"/>
      <c r="I106" s="411"/>
      <c r="J106" s="411"/>
      <c r="K106" s="411"/>
      <c r="L106" s="411"/>
      <c r="M106" s="411"/>
      <c r="N106" s="411"/>
      <c r="O106" s="411"/>
      <c r="P106" s="411"/>
      <c r="Q106" s="411"/>
      <c r="R106" s="411"/>
      <c r="S106" s="411"/>
      <c r="T106" s="411"/>
      <c r="U106" s="411"/>
      <c r="V106" s="411"/>
      <c r="W106" s="411"/>
      <c r="X106" s="411"/>
      <c r="Y106" s="411"/>
      <c r="Z106" s="411"/>
    </row>
    <row r="107" spans="1:26" x14ac:dyDescent="0.3">
      <c r="A107" s="411"/>
      <c r="B107" s="411"/>
      <c r="C107" s="411"/>
      <c r="D107" s="411"/>
      <c r="E107" s="411"/>
      <c r="F107" s="411"/>
      <c r="G107" s="411"/>
      <c r="H107" s="411"/>
      <c r="I107" s="411"/>
      <c r="J107" s="411"/>
      <c r="K107" s="411"/>
      <c r="L107" s="411"/>
      <c r="M107" s="411"/>
      <c r="N107" s="411"/>
      <c r="O107" s="411"/>
      <c r="P107" s="411"/>
      <c r="Q107" s="411"/>
      <c r="R107" s="411"/>
      <c r="S107" s="411"/>
      <c r="T107" s="411"/>
      <c r="U107" s="411"/>
      <c r="V107" s="411"/>
      <c r="W107" s="411"/>
      <c r="X107" s="411"/>
      <c r="Y107" s="411"/>
      <c r="Z107" s="411"/>
    </row>
    <row r="108" spans="1:26" x14ac:dyDescent="0.3">
      <c r="A108" s="411"/>
      <c r="B108" s="411"/>
      <c r="C108" s="411"/>
      <c r="D108" s="411"/>
      <c r="E108" s="411"/>
      <c r="F108" s="411"/>
      <c r="G108" s="411"/>
      <c r="H108" s="411"/>
      <c r="I108" s="411"/>
      <c r="J108" s="411"/>
      <c r="K108" s="411"/>
      <c r="L108" s="411"/>
      <c r="M108" s="411"/>
      <c r="N108" s="411"/>
      <c r="O108" s="411"/>
      <c r="P108" s="411"/>
      <c r="Q108" s="411"/>
      <c r="R108" s="411"/>
      <c r="S108" s="411"/>
      <c r="T108" s="411"/>
      <c r="U108" s="411"/>
      <c r="V108" s="411"/>
      <c r="W108" s="411"/>
      <c r="X108" s="411"/>
      <c r="Y108" s="411"/>
      <c r="Z108" s="411"/>
    </row>
    <row r="109" spans="1:26" x14ac:dyDescent="0.3">
      <c r="A109" s="411"/>
      <c r="B109" s="411"/>
      <c r="C109" s="411"/>
      <c r="D109" s="411"/>
      <c r="E109" s="411"/>
      <c r="F109" s="411"/>
      <c r="G109" s="411"/>
      <c r="H109" s="411"/>
      <c r="I109" s="411"/>
      <c r="J109" s="411"/>
      <c r="K109" s="411"/>
      <c r="L109" s="411"/>
      <c r="M109" s="411"/>
      <c r="N109" s="411"/>
      <c r="O109" s="411"/>
      <c r="P109" s="411"/>
      <c r="Q109" s="411"/>
      <c r="R109" s="411"/>
      <c r="S109" s="411"/>
      <c r="T109" s="411"/>
      <c r="U109" s="411"/>
      <c r="V109" s="411"/>
      <c r="W109" s="411"/>
      <c r="X109" s="411"/>
      <c r="Y109" s="411"/>
      <c r="Z109" s="411"/>
    </row>
    <row r="110" spans="1:26" x14ac:dyDescent="0.3">
      <c r="A110" s="411"/>
      <c r="B110" s="411"/>
      <c r="C110" s="411"/>
      <c r="D110" s="411"/>
      <c r="E110" s="411"/>
      <c r="F110" s="411"/>
      <c r="G110" s="411"/>
      <c r="H110" s="411"/>
      <c r="I110" s="411"/>
      <c r="J110" s="411"/>
      <c r="K110" s="411"/>
      <c r="L110" s="411"/>
      <c r="M110" s="411"/>
      <c r="N110" s="411"/>
      <c r="O110" s="411"/>
      <c r="P110" s="411"/>
      <c r="Q110" s="411"/>
      <c r="R110" s="411"/>
      <c r="S110" s="411"/>
      <c r="T110" s="411"/>
      <c r="U110" s="411"/>
      <c r="V110" s="411"/>
      <c r="W110" s="411"/>
      <c r="X110" s="411"/>
      <c r="Y110" s="411"/>
      <c r="Z110" s="411"/>
    </row>
    <row r="111" spans="1:26" x14ac:dyDescent="0.3">
      <c r="A111" s="411"/>
      <c r="B111" s="411"/>
      <c r="C111" s="411"/>
      <c r="D111" s="411"/>
      <c r="E111" s="411"/>
      <c r="F111" s="411"/>
      <c r="G111" s="411"/>
      <c r="H111" s="411"/>
      <c r="I111" s="411"/>
      <c r="J111" s="411"/>
      <c r="K111" s="411"/>
      <c r="L111" s="411"/>
      <c r="M111" s="411"/>
      <c r="N111" s="411"/>
      <c r="O111" s="411"/>
      <c r="P111" s="411"/>
      <c r="Q111" s="411"/>
      <c r="R111" s="411"/>
      <c r="S111" s="411"/>
      <c r="T111" s="411"/>
      <c r="U111" s="411"/>
      <c r="V111" s="411"/>
      <c r="W111" s="411"/>
      <c r="X111" s="411"/>
      <c r="Y111" s="411"/>
      <c r="Z111" s="411"/>
    </row>
    <row r="112" spans="1:26" x14ac:dyDescent="0.3">
      <c r="A112" s="411"/>
      <c r="B112" s="411"/>
      <c r="C112" s="411"/>
      <c r="D112" s="411"/>
      <c r="E112" s="411"/>
      <c r="F112" s="411"/>
      <c r="G112" s="411"/>
      <c r="H112" s="411"/>
      <c r="I112" s="411"/>
      <c r="J112" s="411"/>
      <c r="K112" s="411"/>
      <c r="L112" s="411"/>
      <c r="M112" s="411"/>
      <c r="N112" s="411"/>
      <c r="O112" s="411"/>
      <c r="P112" s="411"/>
      <c r="Q112" s="411"/>
      <c r="R112" s="411"/>
      <c r="S112" s="411"/>
      <c r="T112" s="411"/>
      <c r="U112" s="411"/>
      <c r="V112" s="411"/>
      <c r="W112" s="411"/>
      <c r="X112" s="411"/>
      <c r="Y112" s="411"/>
      <c r="Z112" s="411"/>
    </row>
    <row r="113" spans="1:26" x14ac:dyDescent="0.3">
      <c r="A113" s="411"/>
      <c r="B113" s="411"/>
      <c r="C113" s="411"/>
      <c r="D113" s="411"/>
      <c r="E113" s="411"/>
      <c r="F113" s="411"/>
      <c r="G113" s="411"/>
      <c r="H113" s="411"/>
      <c r="I113" s="411"/>
      <c r="J113" s="411"/>
      <c r="K113" s="411"/>
      <c r="L113" s="411"/>
      <c r="M113" s="411"/>
      <c r="N113" s="411"/>
      <c r="O113" s="411"/>
      <c r="P113" s="411"/>
      <c r="Q113" s="411"/>
      <c r="R113" s="411"/>
      <c r="S113" s="411"/>
      <c r="T113" s="411"/>
      <c r="U113" s="411"/>
      <c r="V113" s="411"/>
      <c r="W113" s="411"/>
      <c r="X113" s="411"/>
      <c r="Y113" s="411"/>
      <c r="Z113" s="411"/>
    </row>
    <row r="114" spans="1:26" x14ac:dyDescent="0.3">
      <c r="A114" s="411"/>
      <c r="B114" s="411"/>
      <c r="C114" s="411"/>
      <c r="D114" s="411"/>
      <c r="E114" s="411"/>
      <c r="F114" s="411"/>
      <c r="G114" s="411"/>
      <c r="H114" s="411"/>
      <c r="I114" s="411"/>
      <c r="J114" s="411"/>
      <c r="K114" s="411"/>
      <c r="L114" s="411"/>
      <c r="M114" s="411"/>
      <c r="N114" s="411"/>
      <c r="O114" s="411"/>
      <c r="P114" s="411"/>
      <c r="Q114" s="411"/>
      <c r="R114" s="411"/>
      <c r="S114" s="411"/>
      <c r="T114" s="411"/>
      <c r="U114" s="411"/>
      <c r="V114" s="411"/>
      <c r="W114" s="411"/>
      <c r="X114" s="411"/>
      <c r="Y114" s="411"/>
      <c r="Z114" s="411"/>
    </row>
    <row r="115" spans="1:26" x14ac:dyDescent="0.3">
      <c r="A115" s="411"/>
      <c r="B115" s="411"/>
      <c r="C115" s="411"/>
      <c r="D115" s="411"/>
      <c r="E115" s="411"/>
      <c r="F115" s="411"/>
      <c r="G115" s="411"/>
      <c r="H115" s="411"/>
      <c r="I115" s="411"/>
      <c r="J115" s="411"/>
      <c r="K115" s="411"/>
      <c r="L115" s="411"/>
      <c r="M115" s="411"/>
      <c r="N115" s="411"/>
      <c r="O115" s="411"/>
      <c r="P115" s="411"/>
      <c r="Q115" s="411"/>
      <c r="R115" s="411"/>
      <c r="S115" s="411"/>
      <c r="T115" s="411"/>
      <c r="U115" s="411"/>
      <c r="V115" s="411"/>
      <c r="W115" s="411"/>
      <c r="X115" s="411"/>
      <c r="Y115" s="411"/>
      <c r="Z115" s="411"/>
    </row>
    <row r="116" spans="1:26" x14ac:dyDescent="0.3">
      <c r="A116" s="411"/>
      <c r="B116" s="411"/>
      <c r="C116" s="411"/>
      <c r="D116" s="411"/>
      <c r="E116" s="411"/>
      <c r="F116" s="411"/>
      <c r="G116" s="411"/>
      <c r="H116" s="411"/>
      <c r="I116" s="411"/>
      <c r="J116" s="411"/>
      <c r="K116" s="411"/>
      <c r="L116" s="411"/>
      <c r="M116" s="411"/>
      <c r="N116" s="411"/>
      <c r="O116" s="411"/>
      <c r="P116" s="411"/>
      <c r="Q116" s="411"/>
      <c r="R116" s="411"/>
      <c r="S116" s="411"/>
      <c r="T116" s="411"/>
      <c r="U116" s="411"/>
      <c r="V116" s="411"/>
      <c r="W116" s="411"/>
      <c r="X116" s="411"/>
      <c r="Y116" s="411"/>
      <c r="Z116" s="411"/>
    </row>
    <row r="117" spans="1:26" x14ac:dyDescent="0.3">
      <c r="A117" s="411"/>
      <c r="B117" s="411"/>
      <c r="C117" s="411"/>
      <c r="D117" s="411"/>
      <c r="E117" s="411"/>
      <c r="F117" s="411"/>
      <c r="G117" s="411"/>
      <c r="H117" s="411"/>
      <c r="I117" s="411"/>
      <c r="J117" s="411"/>
      <c r="K117" s="411"/>
      <c r="L117" s="411"/>
      <c r="M117" s="411"/>
      <c r="N117" s="411"/>
      <c r="O117" s="411"/>
      <c r="P117" s="411"/>
      <c r="Q117" s="411"/>
      <c r="R117" s="411"/>
      <c r="S117" s="411"/>
      <c r="T117" s="411"/>
      <c r="U117" s="411"/>
      <c r="V117" s="411"/>
      <c r="W117" s="411"/>
      <c r="X117" s="411"/>
      <c r="Y117" s="411"/>
      <c r="Z117" s="411"/>
    </row>
    <row r="118" spans="1:26" x14ac:dyDescent="0.3">
      <c r="A118" s="411"/>
      <c r="B118" s="411"/>
      <c r="C118" s="411"/>
      <c r="D118" s="411"/>
      <c r="E118" s="411"/>
      <c r="F118" s="411"/>
      <c r="G118" s="411"/>
      <c r="H118" s="411"/>
      <c r="I118" s="411"/>
      <c r="J118" s="411"/>
      <c r="K118" s="411"/>
      <c r="L118" s="411"/>
      <c r="M118" s="411"/>
      <c r="N118" s="411"/>
      <c r="O118" s="411"/>
      <c r="P118" s="411"/>
      <c r="Q118" s="411"/>
      <c r="R118" s="411"/>
      <c r="S118" s="411"/>
      <c r="T118" s="411"/>
      <c r="U118" s="411"/>
      <c r="V118" s="411"/>
      <c r="W118" s="411"/>
      <c r="X118" s="411"/>
      <c r="Y118" s="411"/>
      <c r="Z118" s="411"/>
    </row>
    <row r="119" spans="1:26" x14ac:dyDescent="0.3">
      <c r="A119" s="411"/>
      <c r="B119" s="411"/>
      <c r="C119" s="411"/>
      <c r="D119" s="411"/>
      <c r="E119" s="411"/>
      <c r="F119" s="411"/>
      <c r="G119" s="411"/>
      <c r="H119" s="411"/>
      <c r="I119" s="411"/>
      <c r="J119" s="411"/>
      <c r="K119" s="411"/>
      <c r="L119" s="411"/>
      <c r="M119" s="411"/>
      <c r="N119" s="411"/>
      <c r="O119" s="411"/>
      <c r="P119" s="411"/>
      <c r="Q119" s="411"/>
      <c r="R119" s="411"/>
      <c r="S119" s="411"/>
      <c r="T119" s="411"/>
      <c r="U119" s="411"/>
      <c r="V119" s="411"/>
      <c r="W119" s="411"/>
      <c r="X119" s="411"/>
      <c r="Y119" s="411"/>
      <c r="Z119" s="411"/>
    </row>
    <row r="120" spans="1:26" x14ac:dyDescent="0.3">
      <c r="A120" s="411"/>
      <c r="B120" s="411"/>
      <c r="C120" s="411"/>
      <c r="D120" s="411"/>
      <c r="E120" s="411"/>
      <c r="F120" s="411"/>
      <c r="G120" s="411"/>
      <c r="H120" s="411"/>
      <c r="I120" s="411"/>
      <c r="J120" s="411"/>
      <c r="K120" s="411"/>
      <c r="L120" s="411"/>
      <c r="M120" s="411"/>
      <c r="N120" s="411"/>
      <c r="O120" s="411"/>
      <c r="P120" s="411"/>
      <c r="Q120" s="411"/>
      <c r="R120" s="411"/>
      <c r="S120" s="411"/>
      <c r="T120" s="411"/>
      <c r="U120" s="411"/>
      <c r="V120" s="411"/>
      <c r="W120" s="411"/>
      <c r="X120" s="411"/>
      <c r="Y120" s="411"/>
      <c r="Z120" s="411"/>
    </row>
    <row r="121" spans="1:26" x14ac:dyDescent="0.3">
      <c r="A121" s="411"/>
      <c r="B121" s="411"/>
      <c r="C121" s="411"/>
      <c r="D121" s="411"/>
      <c r="E121" s="411"/>
      <c r="F121" s="411"/>
      <c r="G121" s="411"/>
      <c r="H121" s="411"/>
      <c r="I121" s="411"/>
      <c r="J121" s="411"/>
      <c r="K121" s="411"/>
      <c r="L121" s="411"/>
      <c r="M121" s="411"/>
      <c r="N121" s="411"/>
      <c r="O121" s="411"/>
      <c r="P121" s="411"/>
      <c r="Q121" s="411"/>
      <c r="R121" s="411"/>
      <c r="S121" s="411"/>
      <c r="T121" s="411"/>
      <c r="U121" s="411"/>
      <c r="V121" s="411"/>
      <c r="W121" s="411"/>
      <c r="X121" s="411"/>
      <c r="Y121" s="411"/>
      <c r="Z121" s="411"/>
    </row>
    <row r="122" spans="1:26" x14ac:dyDescent="0.3">
      <c r="A122" s="411"/>
      <c r="B122" s="411"/>
      <c r="C122" s="411"/>
      <c r="D122" s="411"/>
      <c r="E122" s="411"/>
      <c r="F122" s="411"/>
      <c r="G122" s="411"/>
      <c r="H122" s="411"/>
      <c r="I122" s="411"/>
      <c r="J122" s="411"/>
      <c r="K122" s="411"/>
      <c r="L122" s="411"/>
      <c r="M122" s="411"/>
      <c r="N122" s="411"/>
      <c r="O122" s="411"/>
      <c r="P122" s="411"/>
      <c r="Q122" s="411"/>
      <c r="R122" s="411"/>
      <c r="S122" s="411"/>
      <c r="T122" s="411"/>
      <c r="U122" s="411"/>
      <c r="V122" s="411"/>
      <c r="W122" s="411"/>
      <c r="X122" s="411"/>
      <c r="Y122" s="411"/>
      <c r="Z122" s="411"/>
    </row>
    <row r="123" spans="1:26" x14ac:dyDescent="0.3">
      <c r="A123" s="411"/>
      <c r="B123" s="411"/>
      <c r="C123" s="411"/>
      <c r="D123" s="411"/>
      <c r="E123" s="411"/>
      <c r="F123" s="411"/>
      <c r="G123" s="411"/>
      <c r="H123" s="411"/>
      <c r="I123" s="411"/>
      <c r="J123" s="411"/>
      <c r="K123" s="411"/>
      <c r="L123" s="411"/>
      <c r="M123" s="411"/>
      <c r="N123" s="411"/>
      <c r="O123" s="411"/>
      <c r="P123" s="411"/>
      <c r="Q123" s="411"/>
      <c r="R123" s="411"/>
      <c r="S123" s="411"/>
      <c r="T123" s="411"/>
      <c r="U123" s="411"/>
      <c r="V123" s="411"/>
      <c r="W123" s="411"/>
      <c r="X123" s="411"/>
      <c r="Y123" s="411"/>
      <c r="Z123" s="411"/>
    </row>
    <row r="124" spans="1:26" x14ac:dyDescent="0.3">
      <c r="A124" s="411"/>
      <c r="B124" s="411"/>
      <c r="C124" s="411"/>
      <c r="D124" s="411"/>
      <c r="E124" s="411"/>
      <c r="F124" s="411"/>
      <c r="G124" s="411"/>
      <c r="H124" s="411"/>
      <c r="I124" s="411"/>
      <c r="J124" s="411"/>
      <c r="K124" s="411"/>
      <c r="L124" s="411"/>
      <c r="M124" s="411"/>
      <c r="N124" s="411"/>
      <c r="O124" s="411"/>
      <c r="P124" s="411"/>
      <c r="Q124" s="411"/>
      <c r="R124" s="411"/>
      <c r="S124" s="411"/>
      <c r="T124" s="411"/>
      <c r="U124" s="411"/>
      <c r="V124" s="411"/>
      <c r="W124" s="411"/>
      <c r="X124" s="411"/>
      <c r="Y124" s="411"/>
      <c r="Z124" s="411"/>
    </row>
    <row r="125" spans="1:26" x14ac:dyDescent="0.3">
      <c r="A125" s="411"/>
      <c r="B125" s="411"/>
      <c r="C125" s="411"/>
      <c r="D125" s="411"/>
      <c r="E125" s="411"/>
      <c r="F125" s="411"/>
      <c r="G125" s="411"/>
      <c r="H125" s="411"/>
      <c r="I125" s="411"/>
      <c r="J125" s="411"/>
      <c r="K125" s="411"/>
      <c r="L125" s="411"/>
      <c r="M125" s="411"/>
      <c r="N125" s="411"/>
      <c r="O125" s="411"/>
      <c r="P125" s="411"/>
      <c r="Q125" s="411"/>
      <c r="R125" s="411"/>
      <c r="S125" s="411"/>
      <c r="T125" s="411"/>
      <c r="U125" s="411"/>
      <c r="V125" s="411"/>
      <c r="W125" s="411"/>
      <c r="X125" s="411"/>
      <c r="Y125" s="411"/>
      <c r="Z125" s="411"/>
    </row>
    <row r="126" spans="1:26" x14ac:dyDescent="0.3">
      <c r="A126" s="411"/>
      <c r="B126" s="411"/>
      <c r="C126" s="411"/>
      <c r="D126" s="411"/>
      <c r="E126" s="411"/>
      <c r="F126" s="411"/>
      <c r="G126" s="411"/>
      <c r="H126" s="411"/>
      <c r="I126" s="411"/>
      <c r="J126" s="411"/>
      <c r="K126" s="411"/>
      <c r="L126" s="411"/>
      <c r="M126" s="411"/>
      <c r="N126" s="411"/>
      <c r="O126" s="411"/>
      <c r="P126" s="411"/>
      <c r="Q126" s="411"/>
      <c r="R126" s="411"/>
      <c r="S126" s="411"/>
      <c r="T126" s="411"/>
      <c r="U126" s="411"/>
      <c r="V126" s="411"/>
      <c r="W126" s="411"/>
      <c r="X126" s="411"/>
      <c r="Y126" s="411"/>
      <c r="Z126" s="411"/>
    </row>
    <row r="127" spans="1:26" x14ac:dyDescent="0.3">
      <c r="A127" s="411"/>
      <c r="B127" s="411"/>
      <c r="C127" s="411"/>
      <c r="D127" s="411"/>
      <c r="E127" s="411"/>
      <c r="F127" s="411"/>
      <c r="G127" s="411"/>
      <c r="H127" s="411"/>
      <c r="I127" s="411"/>
      <c r="J127" s="411"/>
      <c r="K127" s="411"/>
      <c r="L127" s="411"/>
      <c r="M127" s="411"/>
      <c r="N127" s="411"/>
      <c r="O127" s="411"/>
      <c r="P127" s="411"/>
      <c r="Q127" s="411"/>
      <c r="R127" s="411"/>
      <c r="S127" s="411"/>
      <c r="T127" s="411"/>
      <c r="U127" s="411"/>
      <c r="V127" s="411"/>
      <c r="W127" s="411"/>
      <c r="X127" s="411"/>
      <c r="Y127" s="411"/>
      <c r="Z127" s="411"/>
    </row>
    <row r="128" spans="1:26" x14ac:dyDescent="0.3">
      <c r="A128" s="411"/>
      <c r="B128" s="411"/>
      <c r="C128" s="411"/>
      <c r="D128" s="411"/>
      <c r="E128" s="411"/>
      <c r="F128" s="411"/>
      <c r="G128" s="411"/>
      <c r="H128" s="411"/>
      <c r="I128" s="411"/>
      <c r="J128" s="411"/>
      <c r="K128" s="411"/>
      <c r="L128" s="411"/>
      <c r="M128" s="411"/>
      <c r="N128" s="411"/>
      <c r="O128" s="411"/>
      <c r="P128" s="411"/>
      <c r="Q128" s="411"/>
      <c r="R128" s="411"/>
      <c r="S128" s="411"/>
      <c r="T128" s="411"/>
      <c r="U128" s="411"/>
      <c r="V128" s="411"/>
      <c r="W128" s="411"/>
      <c r="X128" s="411"/>
      <c r="Y128" s="411"/>
      <c r="Z128" s="411"/>
    </row>
    <row r="129" spans="1:26" x14ac:dyDescent="0.3">
      <c r="A129" s="411"/>
      <c r="B129" s="411"/>
      <c r="C129" s="411"/>
      <c r="D129" s="411"/>
      <c r="E129" s="411"/>
      <c r="F129" s="411"/>
      <c r="G129" s="411"/>
      <c r="H129" s="411"/>
      <c r="I129" s="411"/>
      <c r="J129" s="411"/>
      <c r="K129" s="411"/>
      <c r="L129" s="411"/>
      <c r="M129" s="411"/>
      <c r="N129" s="411"/>
      <c r="O129" s="411"/>
      <c r="P129" s="411"/>
      <c r="Q129" s="411"/>
      <c r="R129" s="411"/>
      <c r="S129" s="411"/>
      <c r="T129" s="411"/>
      <c r="U129" s="411"/>
      <c r="V129" s="411"/>
      <c r="W129" s="411"/>
      <c r="X129" s="411"/>
      <c r="Y129" s="411"/>
      <c r="Z129" s="411"/>
    </row>
    <row r="130" spans="1:26" x14ac:dyDescent="0.3">
      <c r="A130" s="411"/>
      <c r="B130" s="411"/>
      <c r="C130" s="411"/>
      <c r="D130" s="411"/>
      <c r="E130" s="411"/>
      <c r="F130" s="411"/>
      <c r="G130" s="411"/>
      <c r="H130" s="411"/>
      <c r="I130" s="411"/>
      <c r="J130" s="411"/>
      <c r="K130" s="411"/>
      <c r="L130" s="411"/>
      <c r="M130" s="411"/>
      <c r="N130" s="411"/>
      <c r="O130" s="411"/>
      <c r="P130" s="411"/>
      <c r="Q130" s="411"/>
      <c r="R130" s="411"/>
      <c r="S130" s="411"/>
      <c r="T130" s="411"/>
      <c r="U130" s="411"/>
      <c r="V130" s="411"/>
      <c r="W130" s="411"/>
      <c r="X130" s="411"/>
      <c r="Y130" s="411"/>
      <c r="Z130" s="411"/>
    </row>
    <row r="131" spans="1:26" x14ac:dyDescent="0.3">
      <c r="A131" s="411"/>
      <c r="B131" s="411"/>
      <c r="C131" s="411"/>
      <c r="D131" s="411"/>
      <c r="E131" s="411"/>
      <c r="F131" s="411"/>
      <c r="G131" s="411"/>
      <c r="H131" s="411"/>
      <c r="I131" s="411"/>
      <c r="J131" s="411"/>
      <c r="K131" s="411"/>
      <c r="L131" s="411"/>
      <c r="M131" s="411"/>
      <c r="N131" s="411"/>
      <c r="O131" s="411"/>
      <c r="P131" s="411"/>
      <c r="Q131" s="411"/>
      <c r="R131" s="411"/>
      <c r="S131" s="411"/>
      <c r="T131" s="411"/>
      <c r="U131" s="411"/>
      <c r="V131" s="411"/>
      <c r="W131" s="411"/>
      <c r="X131" s="411"/>
      <c r="Y131" s="411"/>
      <c r="Z131" s="411"/>
    </row>
    <row r="132" spans="1:26" x14ac:dyDescent="0.3">
      <c r="A132" s="411"/>
      <c r="B132" s="411"/>
      <c r="C132" s="411"/>
      <c r="D132" s="411"/>
      <c r="E132" s="411"/>
      <c r="F132" s="411"/>
      <c r="G132" s="411"/>
      <c r="H132" s="411"/>
      <c r="I132" s="411"/>
      <c r="J132" s="411"/>
      <c r="K132" s="411"/>
      <c r="L132" s="411"/>
      <c r="M132" s="411"/>
      <c r="N132" s="411"/>
      <c r="O132" s="411"/>
      <c r="P132" s="411"/>
      <c r="Q132" s="411"/>
      <c r="R132" s="411"/>
      <c r="S132" s="411"/>
      <c r="T132" s="411"/>
      <c r="U132" s="411"/>
      <c r="V132" s="411"/>
      <c r="W132" s="411"/>
      <c r="X132" s="411"/>
      <c r="Y132" s="411"/>
      <c r="Z132" s="411"/>
    </row>
    <row r="133" spans="1:26" x14ac:dyDescent="0.3">
      <c r="A133" s="411"/>
      <c r="B133" s="411"/>
      <c r="C133" s="411"/>
      <c r="D133" s="411"/>
      <c r="E133" s="411"/>
      <c r="F133" s="411"/>
      <c r="G133" s="411"/>
      <c r="H133" s="411"/>
      <c r="I133" s="411"/>
      <c r="J133" s="411"/>
      <c r="K133" s="411"/>
      <c r="L133" s="411"/>
      <c r="M133" s="411"/>
      <c r="N133" s="411"/>
      <c r="O133" s="411"/>
      <c r="P133" s="411"/>
      <c r="Q133" s="411"/>
      <c r="R133" s="411"/>
      <c r="S133" s="411"/>
      <c r="T133" s="411"/>
      <c r="U133" s="411"/>
      <c r="V133" s="411"/>
      <c r="W133" s="411"/>
      <c r="X133" s="411"/>
      <c r="Y133" s="411"/>
      <c r="Z133" s="411"/>
    </row>
    <row r="134" spans="1:26" x14ac:dyDescent="0.3">
      <c r="A134" s="411"/>
      <c r="B134" s="411"/>
      <c r="C134" s="411"/>
      <c r="D134" s="411"/>
      <c r="E134" s="411"/>
      <c r="F134" s="411"/>
      <c r="G134" s="411"/>
      <c r="H134" s="411"/>
      <c r="I134" s="411"/>
      <c r="J134" s="411"/>
      <c r="K134" s="411"/>
      <c r="L134" s="411"/>
      <c r="M134" s="411"/>
      <c r="N134" s="411"/>
      <c r="O134" s="411"/>
      <c r="P134" s="411"/>
      <c r="Q134" s="411"/>
      <c r="R134" s="411"/>
      <c r="S134" s="411"/>
      <c r="T134" s="411"/>
      <c r="U134" s="411"/>
      <c r="V134" s="411"/>
      <c r="W134" s="411"/>
      <c r="X134" s="411"/>
      <c r="Y134" s="411"/>
      <c r="Z134" s="411"/>
    </row>
    <row r="135" spans="1:26" x14ac:dyDescent="0.3">
      <c r="A135" s="411"/>
      <c r="B135" s="411"/>
      <c r="C135" s="411"/>
      <c r="D135" s="411"/>
      <c r="E135" s="411"/>
      <c r="F135" s="411"/>
      <c r="G135" s="411"/>
      <c r="H135" s="411"/>
      <c r="I135" s="411"/>
      <c r="J135" s="411"/>
      <c r="K135" s="411"/>
      <c r="L135" s="411"/>
      <c r="M135" s="411"/>
      <c r="N135" s="411"/>
      <c r="O135" s="411"/>
      <c r="P135" s="411"/>
      <c r="Q135" s="411"/>
      <c r="R135" s="411"/>
      <c r="S135" s="411"/>
      <c r="T135" s="411"/>
      <c r="U135" s="411"/>
      <c r="V135" s="411"/>
      <c r="W135" s="411"/>
      <c r="X135" s="411"/>
      <c r="Y135" s="411"/>
      <c r="Z135" s="411"/>
    </row>
    <row r="136" spans="1:26" x14ac:dyDescent="0.3">
      <c r="A136" s="411"/>
      <c r="B136" s="411"/>
      <c r="C136" s="411"/>
      <c r="D136" s="411"/>
      <c r="E136" s="411"/>
      <c r="F136" s="411"/>
      <c r="G136" s="411"/>
      <c r="H136" s="411"/>
      <c r="I136" s="411"/>
      <c r="J136" s="411"/>
      <c r="K136" s="411"/>
      <c r="L136" s="411"/>
      <c r="M136" s="411"/>
      <c r="N136" s="411"/>
      <c r="O136" s="411"/>
      <c r="P136" s="411"/>
      <c r="Q136" s="411"/>
      <c r="R136" s="411"/>
      <c r="S136" s="411"/>
      <c r="T136" s="411"/>
      <c r="U136" s="411"/>
      <c r="V136" s="411"/>
      <c r="W136" s="411"/>
      <c r="X136" s="411"/>
      <c r="Y136" s="411"/>
      <c r="Z136" s="411"/>
    </row>
    <row r="137" spans="1:26" x14ac:dyDescent="0.3">
      <c r="A137" s="411"/>
      <c r="B137" s="411"/>
      <c r="C137" s="411"/>
      <c r="D137" s="411"/>
      <c r="E137" s="411"/>
      <c r="F137" s="411"/>
      <c r="G137" s="411"/>
      <c r="H137" s="411"/>
      <c r="I137" s="411"/>
      <c r="J137" s="411"/>
      <c r="K137" s="411"/>
      <c r="L137" s="411"/>
      <c r="M137" s="411"/>
      <c r="N137" s="411"/>
      <c r="O137" s="411"/>
      <c r="P137" s="411"/>
      <c r="Q137" s="411"/>
      <c r="R137" s="411"/>
      <c r="S137" s="411"/>
      <c r="T137" s="411"/>
      <c r="U137" s="411"/>
      <c r="V137" s="411"/>
      <c r="W137" s="411"/>
      <c r="X137" s="411"/>
      <c r="Y137" s="411"/>
      <c r="Z137" s="411"/>
    </row>
    <row r="138" spans="1:26" x14ac:dyDescent="0.3">
      <c r="A138" s="411"/>
      <c r="B138" s="411"/>
      <c r="C138" s="411"/>
      <c r="D138" s="411"/>
      <c r="E138" s="411"/>
      <c r="F138" s="411"/>
      <c r="G138" s="411"/>
      <c r="H138" s="411"/>
      <c r="I138" s="411"/>
      <c r="J138" s="411"/>
      <c r="K138" s="411"/>
      <c r="L138" s="411"/>
      <c r="M138" s="411"/>
      <c r="N138" s="411"/>
      <c r="O138" s="411"/>
      <c r="P138" s="411"/>
      <c r="Q138" s="411"/>
      <c r="R138" s="411"/>
      <c r="S138" s="411"/>
      <c r="T138" s="411"/>
      <c r="U138" s="411"/>
      <c r="V138" s="411"/>
      <c r="W138" s="411"/>
      <c r="X138" s="411"/>
      <c r="Y138" s="411"/>
      <c r="Z138" s="411"/>
    </row>
    <row r="139" spans="1:26" x14ac:dyDescent="0.3">
      <c r="A139" s="411"/>
      <c r="B139" s="411"/>
      <c r="C139" s="411"/>
      <c r="D139" s="411"/>
      <c r="E139" s="411"/>
      <c r="F139" s="411"/>
      <c r="G139" s="411"/>
      <c r="H139" s="411"/>
      <c r="I139" s="411"/>
      <c r="J139" s="411"/>
      <c r="K139" s="411"/>
      <c r="L139" s="411"/>
      <c r="M139" s="411"/>
      <c r="N139" s="411"/>
      <c r="O139" s="411"/>
      <c r="P139" s="411"/>
      <c r="Q139" s="411"/>
      <c r="R139" s="411"/>
      <c r="S139" s="411"/>
      <c r="T139" s="411"/>
      <c r="U139" s="411"/>
      <c r="V139" s="411"/>
      <c r="W139" s="411"/>
      <c r="X139" s="411"/>
      <c r="Y139" s="411"/>
      <c r="Z139" s="411"/>
    </row>
    <row r="140" spans="1:26" x14ac:dyDescent="0.3">
      <c r="A140" s="411"/>
      <c r="B140" s="411"/>
      <c r="C140" s="411"/>
      <c r="D140" s="411"/>
      <c r="E140" s="411"/>
      <c r="F140" s="411"/>
      <c r="G140" s="411"/>
      <c r="H140" s="411"/>
      <c r="I140" s="411"/>
      <c r="J140" s="411"/>
      <c r="K140" s="411"/>
      <c r="L140" s="411"/>
      <c r="M140" s="411"/>
      <c r="N140" s="411"/>
      <c r="O140" s="411"/>
      <c r="P140" s="411"/>
      <c r="Q140" s="411"/>
      <c r="R140" s="411"/>
      <c r="S140" s="411"/>
      <c r="T140" s="411"/>
      <c r="U140" s="411"/>
      <c r="V140" s="411"/>
      <c r="W140" s="411"/>
      <c r="X140" s="411"/>
      <c r="Y140" s="411"/>
      <c r="Z140" s="411"/>
    </row>
    <row r="141" spans="1:26" x14ac:dyDescent="0.3">
      <c r="A141" s="411"/>
      <c r="B141" s="411"/>
      <c r="C141" s="411"/>
      <c r="D141" s="411"/>
      <c r="E141" s="411"/>
      <c r="F141" s="411"/>
      <c r="G141" s="411"/>
      <c r="H141" s="411"/>
      <c r="I141" s="411"/>
      <c r="J141" s="411"/>
      <c r="K141" s="411"/>
      <c r="L141" s="411"/>
      <c r="M141" s="411"/>
      <c r="N141" s="411"/>
      <c r="O141" s="411"/>
      <c r="P141" s="411"/>
      <c r="Q141" s="411"/>
      <c r="R141" s="411"/>
      <c r="S141" s="411"/>
      <c r="T141" s="411"/>
      <c r="U141" s="411"/>
      <c r="V141" s="411"/>
      <c r="W141" s="411"/>
      <c r="X141" s="411"/>
      <c r="Y141" s="411"/>
      <c r="Z141" s="411"/>
    </row>
    <row r="142" spans="1:26" x14ac:dyDescent="0.3">
      <c r="A142" s="411"/>
      <c r="B142" s="411"/>
      <c r="C142" s="411"/>
      <c r="D142" s="411"/>
      <c r="E142" s="411"/>
      <c r="F142" s="411"/>
      <c r="G142" s="411"/>
      <c r="H142" s="411"/>
      <c r="I142" s="411"/>
      <c r="J142" s="411"/>
      <c r="K142" s="411"/>
      <c r="L142" s="411"/>
      <c r="M142" s="411"/>
      <c r="N142" s="411"/>
      <c r="O142" s="411"/>
      <c r="P142" s="411"/>
      <c r="Q142" s="411"/>
      <c r="R142" s="411"/>
      <c r="S142" s="411"/>
      <c r="T142" s="411"/>
      <c r="U142" s="411"/>
      <c r="V142" s="411"/>
      <c r="W142" s="411"/>
      <c r="X142" s="411"/>
      <c r="Y142" s="411"/>
      <c r="Z142" s="411"/>
    </row>
    <row r="143" spans="1:26" x14ac:dyDescent="0.3">
      <c r="A143" s="411"/>
      <c r="B143" s="411"/>
      <c r="C143" s="411"/>
      <c r="D143" s="411"/>
      <c r="E143" s="411"/>
      <c r="F143" s="411"/>
      <c r="G143" s="411"/>
      <c r="H143" s="411"/>
      <c r="I143" s="411"/>
      <c r="J143" s="411"/>
      <c r="K143" s="411"/>
      <c r="L143" s="411"/>
      <c r="M143" s="411"/>
      <c r="N143" s="411"/>
      <c r="O143" s="411"/>
      <c r="P143" s="411"/>
      <c r="Q143" s="411"/>
      <c r="R143" s="411"/>
      <c r="S143" s="411"/>
      <c r="T143" s="411"/>
      <c r="U143" s="411"/>
      <c r="V143" s="411"/>
      <c r="W143" s="411"/>
      <c r="X143" s="411"/>
      <c r="Y143" s="411"/>
      <c r="Z143" s="411"/>
    </row>
    <row r="144" spans="1:26" x14ac:dyDescent="0.3">
      <c r="A144" s="411"/>
      <c r="B144" s="411"/>
      <c r="C144" s="411"/>
      <c r="D144" s="411"/>
      <c r="E144" s="411"/>
      <c r="F144" s="411"/>
      <c r="G144" s="411"/>
      <c r="H144" s="411"/>
      <c r="I144" s="411"/>
      <c r="J144" s="411"/>
      <c r="K144" s="411"/>
      <c r="L144" s="411"/>
      <c r="M144" s="411"/>
      <c r="N144" s="411"/>
      <c r="O144" s="411"/>
      <c r="P144" s="411"/>
      <c r="Q144" s="411"/>
      <c r="R144" s="411"/>
      <c r="S144" s="411"/>
      <c r="T144" s="411"/>
      <c r="U144" s="411"/>
      <c r="V144" s="411"/>
      <c r="W144" s="411"/>
      <c r="X144" s="411"/>
      <c r="Y144" s="411"/>
      <c r="Z144" s="411"/>
    </row>
    <row r="145" spans="1:26" x14ac:dyDescent="0.3">
      <c r="A145" s="411"/>
      <c r="B145" s="411"/>
      <c r="C145" s="411"/>
      <c r="D145" s="411"/>
      <c r="E145" s="411"/>
      <c r="F145" s="411"/>
      <c r="G145" s="411"/>
      <c r="H145" s="411"/>
      <c r="I145" s="411"/>
      <c r="J145" s="411"/>
      <c r="K145" s="411"/>
      <c r="L145" s="411"/>
      <c r="M145" s="411"/>
      <c r="N145" s="411"/>
      <c r="O145" s="411"/>
      <c r="P145" s="411"/>
      <c r="Q145" s="411"/>
      <c r="R145" s="411"/>
      <c r="S145" s="411"/>
      <c r="T145" s="411"/>
      <c r="U145" s="411"/>
      <c r="V145" s="411"/>
      <c r="W145" s="411"/>
      <c r="X145" s="411"/>
      <c r="Y145" s="411"/>
      <c r="Z145" s="411"/>
    </row>
    <row r="146" spans="1:26" x14ac:dyDescent="0.3">
      <c r="A146" s="411"/>
      <c r="B146" s="411"/>
      <c r="C146" s="411"/>
      <c r="D146" s="411"/>
      <c r="E146" s="411"/>
      <c r="F146" s="411"/>
      <c r="G146" s="411"/>
      <c r="H146" s="411"/>
      <c r="I146" s="411"/>
      <c r="J146" s="411"/>
      <c r="K146" s="411"/>
      <c r="L146" s="411"/>
      <c r="M146" s="411"/>
      <c r="N146" s="411"/>
      <c r="O146" s="411"/>
      <c r="P146" s="411"/>
      <c r="Q146" s="411"/>
      <c r="R146" s="411"/>
      <c r="S146" s="411"/>
      <c r="T146" s="411"/>
      <c r="U146" s="411"/>
      <c r="V146" s="411"/>
      <c r="W146" s="411"/>
      <c r="X146" s="411"/>
      <c r="Y146" s="411"/>
      <c r="Z146" s="411"/>
    </row>
    <row r="147" spans="1:26" x14ac:dyDescent="0.3">
      <c r="A147" s="411"/>
      <c r="B147" s="411"/>
      <c r="C147" s="411"/>
      <c r="D147" s="411"/>
      <c r="E147" s="411"/>
      <c r="F147" s="411"/>
      <c r="G147" s="411"/>
      <c r="H147" s="411"/>
      <c r="I147" s="411"/>
      <c r="J147" s="411"/>
      <c r="K147" s="411"/>
      <c r="L147" s="411"/>
      <c r="M147" s="411"/>
      <c r="N147" s="411"/>
      <c r="O147" s="411"/>
      <c r="P147" s="411"/>
      <c r="Q147" s="411"/>
      <c r="R147" s="411"/>
      <c r="S147" s="411"/>
      <c r="T147" s="411"/>
      <c r="U147" s="411"/>
      <c r="V147" s="411"/>
      <c r="W147" s="411"/>
      <c r="X147" s="411"/>
      <c r="Y147" s="411"/>
      <c r="Z147" s="411"/>
    </row>
    <row r="148" spans="1:26" x14ac:dyDescent="0.3">
      <c r="A148" s="411"/>
      <c r="B148" s="411"/>
      <c r="C148" s="411"/>
      <c r="D148" s="411"/>
      <c r="E148" s="411"/>
      <c r="F148" s="411"/>
      <c r="G148" s="411"/>
      <c r="H148" s="411"/>
      <c r="I148" s="411"/>
      <c r="J148" s="411"/>
      <c r="K148" s="411"/>
      <c r="L148" s="411"/>
      <c r="M148" s="411"/>
      <c r="N148" s="411"/>
      <c r="O148" s="411"/>
      <c r="P148" s="411"/>
      <c r="Q148" s="411"/>
      <c r="R148" s="411"/>
      <c r="S148" s="411"/>
      <c r="T148" s="411"/>
      <c r="U148" s="411"/>
      <c r="V148" s="411"/>
      <c r="W148" s="411"/>
      <c r="X148" s="411"/>
      <c r="Y148" s="411"/>
      <c r="Z148" s="411"/>
    </row>
    <row r="149" spans="1:26" x14ac:dyDescent="0.3">
      <c r="A149" s="411"/>
      <c r="B149" s="411"/>
      <c r="C149" s="411"/>
      <c r="D149" s="411"/>
      <c r="E149" s="411"/>
      <c r="F149" s="411"/>
      <c r="G149" s="411"/>
      <c r="H149" s="411"/>
      <c r="I149" s="411"/>
      <c r="J149" s="411"/>
      <c r="K149" s="411"/>
      <c r="L149" s="411"/>
      <c r="M149" s="411"/>
      <c r="N149" s="411"/>
      <c r="O149" s="411"/>
      <c r="P149" s="411"/>
      <c r="Q149" s="411"/>
      <c r="R149" s="411"/>
      <c r="S149" s="411"/>
      <c r="T149" s="411"/>
      <c r="U149" s="411"/>
      <c r="V149" s="411"/>
      <c r="W149" s="411"/>
      <c r="X149" s="411"/>
      <c r="Y149" s="411"/>
      <c r="Z149" s="411"/>
    </row>
    <row r="150" spans="1:26" x14ac:dyDescent="0.3">
      <c r="A150" s="411"/>
      <c r="B150" s="411"/>
      <c r="C150" s="411"/>
      <c r="D150" s="411"/>
      <c r="E150" s="411"/>
      <c r="F150" s="411"/>
      <c r="G150" s="411"/>
      <c r="H150" s="411"/>
      <c r="I150" s="411"/>
      <c r="J150" s="411"/>
      <c r="K150" s="411"/>
      <c r="L150" s="411"/>
      <c r="M150" s="411"/>
      <c r="N150" s="411"/>
      <c r="O150" s="411"/>
      <c r="P150" s="411"/>
      <c r="Q150" s="411"/>
      <c r="R150" s="411"/>
      <c r="S150" s="411"/>
      <c r="T150" s="411"/>
      <c r="U150" s="411"/>
      <c r="V150" s="411"/>
      <c r="W150" s="411"/>
      <c r="X150" s="411"/>
      <c r="Y150" s="411"/>
      <c r="Z150" s="411"/>
    </row>
    <row r="151" spans="1:26" x14ac:dyDescent="0.3">
      <c r="A151" s="411"/>
      <c r="B151" s="411"/>
      <c r="C151" s="411"/>
      <c r="D151" s="411"/>
      <c r="E151" s="411"/>
      <c r="F151" s="411"/>
      <c r="G151" s="411"/>
      <c r="H151" s="411"/>
      <c r="I151" s="411"/>
      <c r="J151" s="411"/>
      <c r="K151" s="411"/>
      <c r="L151" s="411"/>
      <c r="M151" s="411"/>
      <c r="N151" s="411"/>
      <c r="O151" s="411"/>
      <c r="P151" s="411"/>
      <c r="Q151" s="411"/>
      <c r="R151" s="411"/>
      <c r="S151" s="411"/>
      <c r="T151" s="411"/>
      <c r="U151" s="411"/>
      <c r="V151" s="411"/>
      <c r="W151" s="411"/>
      <c r="X151" s="411"/>
      <c r="Y151" s="411"/>
      <c r="Z151" s="411"/>
    </row>
    <row r="152" spans="1:26" x14ac:dyDescent="0.3">
      <c r="A152" s="411"/>
      <c r="B152" s="411"/>
      <c r="C152" s="411"/>
      <c r="D152" s="411"/>
      <c r="E152" s="411"/>
      <c r="F152" s="411"/>
      <c r="G152" s="411"/>
      <c r="H152" s="411"/>
      <c r="I152" s="411"/>
      <c r="J152" s="411"/>
      <c r="K152" s="411"/>
      <c r="L152" s="411"/>
      <c r="M152" s="411"/>
      <c r="N152" s="411"/>
      <c r="O152" s="411"/>
      <c r="P152" s="411"/>
      <c r="Q152" s="411"/>
      <c r="R152" s="411"/>
      <c r="S152" s="411"/>
      <c r="T152" s="411"/>
      <c r="U152" s="411"/>
      <c r="V152" s="411"/>
      <c r="W152" s="411"/>
      <c r="X152" s="411"/>
      <c r="Y152" s="411"/>
      <c r="Z152" s="411"/>
    </row>
    <row r="153" spans="1:26" x14ac:dyDescent="0.3">
      <c r="A153" s="411"/>
      <c r="B153" s="411"/>
      <c r="C153" s="411"/>
      <c r="D153" s="411"/>
      <c r="E153" s="411"/>
      <c r="F153" s="411"/>
      <c r="G153" s="411"/>
      <c r="H153" s="411"/>
      <c r="I153" s="411"/>
      <c r="J153" s="411"/>
      <c r="K153" s="411"/>
      <c r="L153" s="411"/>
      <c r="M153" s="411"/>
      <c r="N153" s="411"/>
      <c r="O153" s="411"/>
      <c r="P153" s="411"/>
      <c r="Q153" s="411"/>
      <c r="R153" s="411"/>
      <c r="S153" s="411"/>
      <c r="T153" s="411"/>
      <c r="U153" s="411"/>
      <c r="V153" s="411"/>
      <c r="W153" s="411"/>
      <c r="X153" s="411"/>
      <c r="Y153" s="411"/>
      <c r="Z153" s="411"/>
    </row>
    <row r="154" spans="1:26" x14ac:dyDescent="0.3">
      <c r="A154" s="411"/>
      <c r="B154" s="411"/>
      <c r="C154" s="411"/>
      <c r="D154" s="411"/>
      <c r="E154" s="411"/>
      <c r="F154" s="411"/>
      <c r="G154" s="411"/>
      <c r="H154" s="411"/>
      <c r="I154" s="411"/>
      <c r="J154" s="411"/>
      <c r="K154" s="411"/>
      <c r="L154" s="411"/>
      <c r="M154" s="411"/>
      <c r="N154" s="411"/>
      <c r="O154" s="411"/>
      <c r="P154" s="411"/>
      <c r="Q154" s="411"/>
      <c r="R154" s="411"/>
      <c r="S154" s="411"/>
      <c r="T154" s="411"/>
      <c r="U154" s="411"/>
      <c r="V154" s="411"/>
      <c r="W154" s="411"/>
      <c r="X154" s="411"/>
      <c r="Y154" s="411"/>
      <c r="Z154" s="411"/>
    </row>
    <row r="155" spans="1:26" x14ac:dyDescent="0.3">
      <c r="A155" s="411"/>
      <c r="B155" s="411"/>
      <c r="C155" s="411"/>
      <c r="D155" s="411"/>
      <c r="E155" s="411"/>
      <c r="F155" s="411"/>
      <c r="G155" s="411"/>
      <c r="H155" s="411"/>
      <c r="I155" s="411"/>
      <c r="J155" s="411"/>
      <c r="K155" s="411"/>
      <c r="L155" s="411"/>
      <c r="M155" s="411"/>
      <c r="N155" s="411"/>
      <c r="O155" s="411"/>
      <c r="P155" s="411"/>
      <c r="Q155" s="411"/>
      <c r="R155" s="411"/>
      <c r="S155" s="411"/>
      <c r="T155" s="411"/>
      <c r="U155" s="411"/>
      <c r="V155" s="411"/>
      <c r="W155" s="411"/>
      <c r="X155" s="411"/>
      <c r="Y155" s="411"/>
      <c r="Z155" s="411"/>
    </row>
    <row r="156" spans="1:26" x14ac:dyDescent="0.3">
      <c r="A156" s="411"/>
      <c r="B156" s="411"/>
      <c r="C156" s="411"/>
      <c r="D156" s="411"/>
      <c r="E156" s="411"/>
      <c r="F156" s="411"/>
      <c r="G156" s="411"/>
      <c r="H156" s="411"/>
      <c r="I156" s="411"/>
      <c r="J156" s="411"/>
      <c r="K156" s="411"/>
      <c r="L156" s="411"/>
      <c r="M156" s="411"/>
      <c r="N156" s="411"/>
      <c r="O156" s="411"/>
      <c r="P156" s="411"/>
      <c r="Q156" s="411"/>
      <c r="R156" s="411"/>
      <c r="S156" s="411"/>
      <c r="T156" s="411"/>
      <c r="U156" s="411"/>
      <c r="V156" s="411"/>
      <c r="W156" s="411"/>
      <c r="X156" s="411"/>
      <c r="Y156" s="411"/>
      <c r="Z156" s="411"/>
    </row>
    <row r="157" spans="1:26" x14ac:dyDescent="0.3">
      <c r="A157" s="411"/>
      <c r="B157" s="411"/>
      <c r="C157" s="411"/>
      <c r="D157" s="411"/>
      <c r="E157" s="411"/>
      <c r="F157" s="411"/>
      <c r="G157" s="411"/>
      <c r="H157" s="411"/>
      <c r="I157" s="411"/>
      <c r="J157" s="411"/>
      <c r="K157" s="411"/>
      <c r="L157" s="411"/>
      <c r="M157" s="411"/>
      <c r="N157" s="411"/>
      <c r="O157" s="411"/>
      <c r="P157" s="411"/>
      <c r="Q157" s="411"/>
      <c r="R157" s="411"/>
      <c r="S157" s="411"/>
      <c r="T157" s="411"/>
      <c r="U157" s="411"/>
      <c r="V157" s="411"/>
      <c r="W157" s="411"/>
      <c r="X157" s="411"/>
      <c r="Y157" s="411"/>
      <c r="Z157" s="411"/>
    </row>
    <row r="158" spans="1:26" x14ac:dyDescent="0.3">
      <c r="A158" s="411"/>
      <c r="B158" s="411"/>
      <c r="C158" s="411"/>
      <c r="D158" s="411"/>
      <c r="E158" s="411"/>
      <c r="F158" s="411"/>
      <c r="G158" s="411"/>
      <c r="H158" s="411"/>
      <c r="I158" s="411"/>
      <c r="J158" s="411"/>
      <c r="K158" s="411"/>
      <c r="L158" s="411"/>
      <c r="M158" s="411"/>
      <c r="N158" s="411"/>
      <c r="O158" s="411"/>
      <c r="P158" s="411"/>
      <c r="Q158" s="411"/>
      <c r="R158" s="411"/>
      <c r="S158" s="411"/>
      <c r="T158" s="411"/>
      <c r="U158" s="411"/>
      <c r="V158" s="411"/>
      <c r="W158" s="411"/>
      <c r="X158" s="411"/>
      <c r="Y158" s="411"/>
      <c r="Z158" s="411"/>
    </row>
    <row r="159" spans="1:26" x14ac:dyDescent="0.3">
      <c r="A159" s="411"/>
      <c r="B159" s="411"/>
      <c r="C159" s="411"/>
      <c r="D159" s="411"/>
      <c r="E159" s="411"/>
      <c r="F159" s="411"/>
      <c r="G159" s="411"/>
      <c r="H159" s="411"/>
      <c r="I159" s="411"/>
      <c r="J159" s="411"/>
      <c r="K159" s="411"/>
      <c r="L159" s="411"/>
      <c r="M159" s="411"/>
      <c r="N159" s="411"/>
      <c r="O159" s="411"/>
      <c r="P159" s="411"/>
      <c r="Q159" s="411"/>
      <c r="R159" s="411"/>
      <c r="S159" s="411"/>
      <c r="T159" s="411"/>
      <c r="U159" s="411"/>
      <c r="V159" s="411"/>
      <c r="W159" s="411"/>
      <c r="X159" s="411"/>
      <c r="Y159" s="411"/>
      <c r="Z159" s="411"/>
    </row>
    <row r="160" spans="1:26" x14ac:dyDescent="0.3">
      <c r="A160" s="411"/>
      <c r="B160" s="411"/>
      <c r="C160" s="411"/>
      <c r="D160" s="411"/>
      <c r="E160" s="411"/>
      <c r="F160" s="411"/>
      <c r="G160" s="411"/>
      <c r="H160" s="411"/>
      <c r="I160" s="411"/>
      <c r="J160" s="411"/>
      <c r="K160" s="411"/>
      <c r="L160" s="411"/>
      <c r="M160" s="411"/>
      <c r="N160" s="411"/>
      <c r="O160" s="411"/>
      <c r="P160" s="411"/>
      <c r="Q160" s="411"/>
      <c r="R160" s="411"/>
      <c r="S160" s="411"/>
      <c r="T160" s="411"/>
      <c r="U160" s="411"/>
      <c r="V160" s="411"/>
      <c r="W160" s="411"/>
      <c r="X160" s="411"/>
      <c r="Y160" s="411"/>
      <c r="Z160" s="411"/>
    </row>
    <row r="161" spans="1:26" x14ac:dyDescent="0.3">
      <c r="A161" s="411"/>
      <c r="B161" s="411"/>
      <c r="C161" s="411"/>
      <c r="D161" s="411"/>
      <c r="E161" s="411"/>
      <c r="F161" s="411"/>
      <c r="G161" s="411"/>
      <c r="H161" s="411"/>
      <c r="I161" s="411"/>
      <c r="J161" s="411"/>
      <c r="K161" s="411"/>
      <c r="L161" s="411"/>
      <c r="M161" s="411"/>
      <c r="N161" s="411"/>
      <c r="O161" s="411"/>
      <c r="P161" s="411"/>
      <c r="Q161" s="411"/>
      <c r="R161" s="411"/>
      <c r="S161" s="411"/>
      <c r="T161" s="411"/>
      <c r="U161" s="411"/>
      <c r="V161" s="411"/>
      <c r="W161" s="411"/>
      <c r="X161" s="411"/>
      <c r="Y161" s="411"/>
      <c r="Z161" s="411"/>
    </row>
    <row r="162" spans="1:26" x14ac:dyDescent="0.3">
      <c r="A162" s="411"/>
      <c r="B162" s="411"/>
      <c r="C162" s="411"/>
      <c r="D162" s="411"/>
      <c r="E162" s="411"/>
      <c r="F162" s="411"/>
      <c r="G162" s="411"/>
      <c r="H162" s="411"/>
      <c r="I162" s="411"/>
      <c r="J162" s="411"/>
      <c r="K162" s="411"/>
      <c r="L162" s="411"/>
      <c r="M162" s="411"/>
      <c r="N162" s="411"/>
      <c r="O162" s="411"/>
      <c r="P162" s="411"/>
      <c r="Q162" s="411"/>
      <c r="R162" s="411"/>
      <c r="S162" s="411"/>
      <c r="T162" s="411"/>
      <c r="U162" s="411"/>
      <c r="V162" s="411"/>
      <c r="W162" s="411"/>
      <c r="X162" s="411"/>
      <c r="Y162" s="411"/>
      <c r="Z162" s="411"/>
    </row>
    <row r="163" spans="1:26" x14ac:dyDescent="0.3">
      <c r="A163" s="411"/>
      <c r="B163" s="411"/>
      <c r="C163" s="411"/>
      <c r="D163" s="411"/>
      <c r="E163" s="411"/>
      <c r="F163" s="411"/>
      <c r="G163" s="411"/>
      <c r="H163" s="411"/>
      <c r="I163" s="411"/>
      <c r="J163" s="411"/>
      <c r="K163" s="411"/>
      <c r="L163" s="411"/>
      <c r="M163" s="411"/>
      <c r="N163" s="411"/>
      <c r="O163" s="411"/>
      <c r="P163" s="411"/>
      <c r="Q163" s="411"/>
      <c r="R163" s="411"/>
      <c r="S163" s="411"/>
      <c r="T163" s="411"/>
      <c r="U163" s="411"/>
      <c r="V163" s="411"/>
      <c r="W163" s="411"/>
      <c r="X163" s="411"/>
      <c r="Y163" s="411"/>
      <c r="Z163" s="411"/>
    </row>
    <row r="164" spans="1:26" x14ac:dyDescent="0.3">
      <c r="A164" s="411"/>
      <c r="B164" s="411"/>
      <c r="C164" s="411"/>
      <c r="D164" s="411"/>
      <c r="E164" s="411"/>
      <c r="F164" s="411"/>
      <c r="G164" s="411"/>
      <c r="H164" s="411"/>
      <c r="I164" s="411"/>
      <c r="J164" s="411"/>
      <c r="K164" s="411"/>
      <c r="L164" s="411"/>
      <c r="M164" s="411"/>
      <c r="N164" s="411"/>
      <c r="O164" s="411"/>
      <c r="P164" s="411"/>
      <c r="Q164" s="411"/>
      <c r="R164" s="411"/>
      <c r="S164" s="411"/>
      <c r="T164" s="411"/>
      <c r="U164" s="411"/>
      <c r="V164" s="411"/>
      <c r="W164" s="411"/>
      <c r="X164" s="411"/>
      <c r="Y164" s="411"/>
      <c r="Z164" s="411"/>
    </row>
    <row r="165" spans="1:26" x14ac:dyDescent="0.3">
      <c r="A165" s="411"/>
      <c r="B165" s="411"/>
      <c r="C165" s="411"/>
      <c r="D165" s="411"/>
      <c r="E165" s="411"/>
      <c r="F165" s="411"/>
      <c r="G165" s="411"/>
      <c r="H165" s="411"/>
      <c r="I165" s="411"/>
      <c r="J165" s="411"/>
      <c r="K165" s="411"/>
      <c r="L165" s="411"/>
      <c r="M165" s="411"/>
      <c r="N165" s="411"/>
      <c r="O165" s="411"/>
      <c r="P165" s="411"/>
      <c r="Q165" s="411"/>
      <c r="R165" s="411"/>
      <c r="S165" s="411"/>
      <c r="T165" s="411"/>
      <c r="U165" s="411"/>
      <c r="V165" s="411"/>
      <c r="W165" s="411"/>
      <c r="X165" s="411"/>
      <c r="Y165" s="411"/>
      <c r="Z165" s="411"/>
    </row>
    <row r="166" spans="1:26" x14ac:dyDescent="0.3">
      <c r="A166" s="411"/>
      <c r="B166" s="411"/>
      <c r="C166" s="411"/>
      <c r="D166" s="411"/>
      <c r="E166" s="411"/>
      <c r="F166" s="411"/>
      <c r="G166" s="411"/>
      <c r="H166" s="411"/>
      <c r="I166" s="411"/>
      <c r="J166" s="411"/>
      <c r="K166" s="411"/>
      <c r="L166" s="411"/>
      <c r="M166" s="411"/>
      <c r="N166" s="411"/>
      <c r="O166" s="411"/>
      <c r="P166" s="411"/>
      <c r="Q166" s="411"/>
      <c r="R166" s="411"/>
      <c r="S166" s="411"/>
      <c r="T166" s="411"/>
      <c r="U166" s="411"/>
      <c r="V166" s="411"/>
      <c r="W166" s="411"/>
      <c r="X166" s="411"/>
      <c r="Y166" s="411"/>
      <c r="Z166" s="411"/>
    </row>
    <row r="167" spans="1:26" x14ac:dyDescent="0.3">
      <c r="A167" s="411"/>
      <c r="B167" s="411"/>
      <c r="C167" s="411"/>
      <c r="D167" s="411"/>
      <c r="E167" s="411"/>
      <c r="F167" s="411"/>
      <c r="G167" s="411"/>
      <c r="H167" s="411"/>
      <c r="I167" s="411"/>
      <c r="J167" s="411"/>
      <c r="K167" s="411"/>
      <c r="L167" s="411"/>
      <c r="M167" s="411"/>
      <c r="N167" s="411"/>
      <c r="O167" s="411"/>
      <c r="P167" s="411"/>
      <c r="Q167" s="411"/>
      <c r="R167" s="411"/>
      <c r="S167" s="411"/>
      <c r="T167" s="411"/>
      <c r="U167" s="411"/>
      <c r="V167" s="411"/>
      <c r="W167" s="411"/>
      <c r="X167" s="411"/>
      <c r="Y167" s="411"/>
      <c r="Z167" s="411"/>
    </row>
    <row r="168" spans="1:26" x14ac:dyDescent="0.3">
      <c r="A168" s="411"/>
      <c r="B168" s="411"/>
      <c r="C168" s="411"/>
      <c r="D168" s="411"/>
      <c r="E168" s="411"/>
      <c r="F168" s="411"/>
      <c r="G168" s="411"/>
      <c r="H168" s="411"/>
      <c r="I168" s="411"/>
      <c r="J168" s="411"/>
      <c r="K168" s="411"/>
      <c r="L168" s="411"/>
      <c r="M168" s="411"/>
      <c r="N168" s="411"/>
      <c r="O168" s="411"/>
      <c r="P168" s="411"/>
      <c r="Q168" s="411"/>
      <c r="R168" s="411"/>
      <c r="S168" s="411"/>
      <c r="T168" s="411"/>
      <c r="U168" s="411"/>
      <c r="V168" s="411"/>
      <c r="W168" s="411"/>
      <c r="X168" s="411"/>
      <c r="Y168" s="411"/>
      <c r="Z168" s="411"/>
    </row>
    <row r="169" spans="1:26" x14ac:dyDescent="0.3">
      <c r="A169" s="411"/>
      <c r="B169" s="411"/>
      <c r="C169" s="411"/>
      <c r="D169" s="411"/>
      <c r="E169" s="411"/>
      <c r="F169" s="411"/>
      <c r="G169" s="411"/>
      <c r="H169" s="411"/>
      <c r="I169" s="411"/>
      <c r="J169" s="411"/>
      <c r="K169" s="411"/>
      <c r="L169" s="411"/>
      <c r="M169" s="411"/>
      <c r="N169" s="411"/>
      <c r="O169" s="411"/>
      <c r="P169" s="411"/>
      <c r="Q169" s="411"/>
      <c r="R169" s="411"/>
      <c r="S169" s="411"/>
      <c r="T169" s="411"/>
      <c r="U169" s="411"/>
      <c r="V169" s="411"/>
      <c r="W169" s="411"/>
      <c r="X169" s="411"/>
      <c r="Y169" s="411"/>
      <c r="Z169" s="411"/>
    </row>
    <row r="170" spans="1:26" x14ac:dyDescent="0.3">
      <c r="A170" s="411"/>
      <c r="B170" s="411"/>
      <c r="C170" s="411"/>
      <c r="D170" s="411"/>
      <c r="E170" s="411"/>
      <c r="F170" s="411"/>
      <c r="G170" s="411"/>
      <c r="H170" s="411"/>
      <c r="I170" s="411"/>
      <c r="J170" s="411"/>
      <c r="K170" s="411"/>
      <c r="L170" s="411"/>
      <c r="M170" s="411"/>
      <c r="N170" s="411"/>
      <c r="O170" s="411"/>
      <c r="P170" s="411"/>
      <c r="Q170" s="411"/>
      <c r="R170" s="411"/>
      <c r="S170" s="411"/>
      <c r="T170" s="411"/>
      <c r="U170" s="411"/>
      <c r="V170" s="411"/>
      <c r="W170" s="411"/>
      <c r="X170" s="411"/>
      <c r="Y170" s="411"/>
      <c r="Z170" s="411"/>
    </row>
    <row r="171" spans="1:26" x14ac:dyDescent="0.3">
      <c r="A171" s="411"/>
      <c r="B171" s="411"/>
      <c r="C171" s="411"/>
      <c r="D171" s="411"/>
      <c r="E171" s="411"/>
      <c r="F171" s="411"/>
      <c r="G171" s="411"/>
      <c r="H171" s="411"/>
      <c r="I171" s="411"/>
      <c r="J171" s="411"/>
      <c r="K171" s="411"/>
      <c r="L171" s="411"/>
      <c r="M171" s="411"/>
      <c r="N171" s="411"/>
      <c r="O171" s="411"/>
      <c r="P171" s="411"/>
      <c r="Q171" s="411"/>
      <c r="R171" s="411"/>
      <c r="S171" s="411"/>
      <c r="T171" s="411"/>
      <c r="U171" s="411"/>
      <c r="V171" s="411"/>
      <c r="W171" s="411"/>
      <c r="X171" s="411"/>
      <c r="Y171" s="411"/>
      <c r="Z171" s="411"/>
    </row>
    <row r="172" spans="1:26" x14ac:dyDescent="0.3">
      <c r="A172" s="411"/>
      <c r="B172" s="411"/>
      <c r="C172" s="411"/>
      <c r="D172" s="411"/>
      <c r="E172" s="411"/>
      <c r="F172" s="411"/>
      <c r="G172" s="411"/>
      <c r="H172" s="411"/>
      <c r="I172" s="411"/>
      <c r="J172" s="411"/>
      <c r="K172" s="411"/>
      <c r="L172" s="411"/>
      <c r="M172" s="411"/>
      <c r="N172" s="411"/>
      <c r="O172" s="411"/>
      <c r="P172" s="411"/>
      <c r="Q172" s="411"/>
      <c r="R172" s="411"/>
      <c r="S172" s="411"/>
      <c r="T172" s="411"/>
      <c r="U172" s="411"/>
      <c r="V172" s="411"/>
      <c r="W172" s="411"/>
      <c r="X172" s="411"/>
      <c r="Y172" s="411"/>
      <c r="Z172" s="411"/>
    </row>
    <row r="173" spans="1:26" x14ac:dyDescent="0.3">
      <c r="A173" s="411"/>
      <c r="B173" s="411"/>
      <c r="C173" s="411"/>
      <c r="D173" s="411"/>
      <c r="E173" s="411"/>
      <c r="F173" s="411"/>
      <c r="G173" s="411"/>
      <c r="H173" s="411"/>
      <c r="I173" s="411"/>
      <c r="J173" s="411"/>
      <c r="K173" s="411"/>
      <c r="L173" s="411"/>
      <c r="M173" s="411"/>
      <c r="N173" s="411"/>
      <c r="O173" s="411"/>
      <c r="P173" s="411"/>
      <c r="Q173" s="411"/>
      <c r="R173" s="411"/>
      <c r="S173" s="411"/>
      <c r="T173" s="411"/>
      <c r="U173" s="411"/>
      <c r="V173" s="411"/>
      <c r="W173" s="411"/>
      <c r="X173" s="411"/>
      <c r="Y173" s="411"/>
      <c r="Z173" s="411"/>
    </row>
    <row r="174" spans="1:26" x14ac:dyDescent="0.3">
      <c r="A174" s="411"/>
      <c r="B174" s="411"/>
      <c r="C174" s="411"/>
      <c r="D174" s="411"/>
      <c r="E174" s="411"/>
      <c r="F174" s="411"/>
      <c r="G174" s="411"/>
      <c r="H174" s="411"/>
      <c r="I174" s="411"/>
      <c r="J174" s="411"/>
      <c r="K174" s="411"/>
      <c r="L174" s="411"/>
      <c r="M174" s="411"/>
      <c r="N174" s="411"/>
      <c r="O174" s="411"/>
      <c r="P174" s="411"/>
      <c r="Q174" s="411"/>
      <c r="R174" s="411"/>
      <c r="S174" s="411"/>
      <c r="T174" s="411"/>
      <c r="U174" s="411"/>
      <c r="V174" s="411"/>
      <c r="W174" s="411"/>
      <c r="X174" s="411"/>
      <c r="Y174" s="411"/>
      <c r="Z174" s="411"/>
    </row>
    <row r="175" spans="1:26" x14ac:dyDescent="0.3">
      <c r="A175" s="411"/>
      <c r="B175" s="411"/>
      <c r="C175" s="411"/>
      <c r="D175" s="411"/>
      <c r="E175" s="411"/>
      <c r="F175" s="411"/>
      <c r="G175" s="411"/>
      <c r="H175" s="411"/>
      <c r="I175" s="411"/>
      <c r="J175" s="411"/>
      <c r="K175" s="411"/>
      <c r="L175" s="411"/>
      <c r="M175" s="411"/>
      <c r="N175" s="411"/>
      <c r="O175" s="411"/>
      <c r="P175" s="411"/>
      <c r="Q175" s="411"/>
      <c r="R175" s="411"/>
      <c r="S175" s="411"/>
      <c r="T175" s="411"/>
      <c r="U175" s="411"/>
      <c r="V175" s="411"/>
      <c r="W175" s="411"/>
      <c r="X175" s="411"/>
      <c r="Y175" s="411"/>
      <c r="Z175" s="411"/>
    </row>
    <row r="176" spans="1:26" x14ac:dyDescent="0.3">
      <c r="A176" s="411"/>
      <c r="B176" s="411"/>
      <c r="C176" s="411"/>
      <c r="D176" s="411"/>
      <c r="E176" s="411"/>
      <c r="F176" s="411"/>
      <c r="G176" s="411"/>
      <c r="H176" s="411"/>
      <c r="I176" s="411"/>
      <c r="J176" s="411"/>
      <c r="K176" s="411"/>
      <c r="L176" s="411"/>
      <c r="M176" s="411"/>
      <c r="N176" s="411"/>
      <c r="O176" s="411"/>
      <c r="P176" s="411"/>
      <c r="Q176" s="411"/>
      <c r="R176" s="411"/>
      <c r="S176" s="411"/>
      <c r="T176" s="411"/>
      <c r="U176" s="411"/>
      <c r="V176" s="411"/>
      <c r="W176" s="411"/>
      <c r="X176" s="411"/>
      <c r="Y176" s="411"/>
      <c r="Z176" s="411"/>
    </row>
    <row r="177" spans="1:26" x14ac:dyDescent="0.3">
      <c r="A177" s="411"/>
      <c r="B177" s="411"/>
      <c r="C177" s="411"/>
      <c r="D177" s="411"/>
      <c r="E177" s="411"/>
      <c r="F177" s="411"/>
      <c r="G177" s="411"/>
      <c r="H177" s="411"/>
      <c r="I177" s="411"/>
      <c r="J177" s="411"/>
      <c r="K177" s="411"/>
      <c r="L177" s="411"/>
      <c r="M177" s="411"/>
      <c r="N177" s="411"/>
      <c r="O177" s="411"/>
      <c r="P177" s="411"/>
      <c r="Q177" s="411"/>
      <c r="R177" s="411"/>
      <c r="S177" s="411"/>
      <c r="T177" s="411"/>
      <c r="U177" s="411"/>
      <c r="V177" s="411"/>
      <c r="W177" s="411"/>
      <c r="X177" s="411"/>
      <c r="Y177" s="411"/>
      <c r="Z177" s="411"/>
    </row>
    <row r="178" spans="1:26" x14ac:dyDescent="0.3">
      <c r="A178" s="411"/>
      <c r="B178" s="411"/>
      <c r="C178" s="411"/>
      <c r="D178" s="411"/>
      <c r="E178" s="411"/>
      <c r="F178" s="411"/>
      <c r="G178" s="411"/>
      <c r="H178" s="411"/>
      <c r="I178" s="411"/>
      <c r="J178" s="411"/>
      <c r="K178" s="411"/>
      <c r="L178" s="411"/>
      <c r="M178" s="411"/>
      <c r="N178" s="411"/>
      <c r="O178" s="411"/>
      <c r="P178" s="411"/>
      <c r="Q178" s="411"/>
      <c r="R178" s="411"/>
      <c r="S178" s="411"/>
      <c r="T178" s="411"/>
      <c r="U178" s="411"/>
      <c r="V178" s="411"/>
      <c r="W178" s="411"/>
      <c r="X178" s="411"/>
      <c r="Y178" s="411"/>
      <c r="Z178" s="411"/>
    </row>
    <row r="179" spans="1:26" x14ac:dyDescent="0.3">
      <c r="A179" s="411"/>
      <c r="B179" s="411"/>
      <c r="C179" s="411"/>
      <c r="D179" s="411"/>
      <c r="E179" s="411"/>
      <c r="F179" s="411"/>
      <c r="G179" s="411"/>
      <c r="H179" s="411"/>
      <c r="I179" s="411"/>
      <c r="J179" s="411"/>
      <c r="K179" s="411"/>
      <c r="L179" s="411"/>
      <c r="M179" s="411"/>
      <c r="N179" s="411"/>
      <c r="O179" s="411"/>
      <c r="P179" s="411"/>
      <c r="Q179" s="411"/>
      <c r="R179" s="411"/>
      <c r="S179" s="411"/>
      <c r="T179" s="411"/>
      <c r="U179" s="411"/>
      <c r="V179" s="411"/>
      <c r="W179" s="411"/>
      <c r="X179" s="411"/>
      <c r="Y179" s="411"/>
      <c r="Z179" s="411"/>
    </row>
    <row r="180" spans="1:26" x14ac:dyDescent="0.3">
      <c r="A180" s="411"/>
      <c r="B180" s="411"/>
      <c r="C180" s="411"/>
      <c r="D180" s="411"/>
      <c r="E180" s="411"/>
      <c r="F180" s="411"/>
      <c r="G180" s="411"/>
      <c r="H180" s="411"/>
      <c r="I180" s="411"/>
      <c r="J180" s="411"/>
      <c r="K180" s="411"/>
      <c r="L180" s="411"/>
      <c r="M180" s="411"/>
      <c r="N180" s="411"/>
      <c r="O180" s="411"/>
      <c r="P180" s="411"/>
      <c r="Q180" s="411"/>
      <c r="R180" s="411"/>
      <c r="S180" s="411"/>
      <c r="T180" s="411"/>
      <c r="U180" s="411"/>
      <c r="V180" s="411"/>
      <c r="W180" s="411"/>
      <c r="X180" s="411"/>
      <c r="Y180" s="411"/>
      <c r="Z180" s="411"/>
    </row>
    <row r="181" spans="1:26" x14ac:dyDescent="0.3">
      <c r="A181" s="411"/>
      <c r="B181" s="411"/>
      <c r="C181" s="411"/>
      <c r="D181" s="411"/>
      <c r="E181" s="411"/>
      <c r="F181" s="411"/>
      <c r="G181" s="411"/>
      <c r="H181" s="411"/>
      <c r="I181" s="411"/>
      <c r="J181" s="411"/>
      <c r="K181" s="411"/>
      <c r="L181" s="411"/>
      <c r="M181" s="411"/>
      <c r="N181" s="411"/>
      <c r="O181" s="411"/>
      <c r="P181" s="411"/>
      <c r="Q181" s="411"/>
      <c r="R181" s="411"/>
      <c r="S181" s="411"/>
      <c r="T181" s="411"/>
      <c r="U181" s="411"/>
      <c r="V181" s="411"/>
      <c r="W181" s="411"/>
      <c r="X181" s="411"/>
      <c r="Y181" s="411"/>
      <c r="Z181" s="411"/>
    </row>
    <row r="182" spans="1:26" x14ac:dyDescent="0.3">
      <c r="A182" s="411"/>
      <c r="B182" s="411"/>
      <c r="C182" s="411"/>
      <c r="D182" s="411"/>
      <c r="E182" s="411"/>
      <c r="F182" s="411"/>
      <c r="G182" s="411"/>
      <c r="H182" s="411"/>
      <c r="I182" s="411"/>
      <c r="J182" s="411"/>
      <c r="K182" s="411"/>
      <c r="L182" s="411"/>
      <c r="M182" s="411"/>
      <c r="N182" s="411"/>
      <c r="O182" s="411"/>
      <c r="P182" s="411"/>
      <c r="Q182" s="411"/>
      <c r="R182" s="411"/>
      <c r="S182" s="411"/>
      <c r="T182" s="411"/>
      <c r="U182" s="411"/>
      <c r="V182" s="411"/>
      <c r="W182" s="411"/>
      <c r="X182" s="411"/>
      <c r="Y182" s="411"/>
      <c r="Z182" s="411"/>
    </row>
    <row r="183" spans="1:26" x14ac:dyDescent="0.3">
      <c r="A183" s="411"/>
      <c r="B183" s="411"/>
      <c r="C183" s="411"/>
      <c r="D183" s="411"/>
      <c r="E183" s="411"/>
      <c r="F183" s="411"/>
      <c r="G183" s="411"/>
      <c r="H183" s="411"/>
      <c r="I183" s="411"/>
      <c r="J183" s="411"/>
      <c r="K183" s="411"/>
      <c r="L183" s="411"/>
      <c r="M183" s="411"/>
      <c r="N183" s="411"/>
      <c r="O183" s="411"/>
      <c r="P183" s="411"/>
      <c r="Q183" s="411"/>
      <c r="R183" s="411"/>
      <c r="S183" s="411"/>
      <c r="T183" s="411"/>
      <c r="U183" s="411"/>
      <c r="V183" s="411"/>
      <c r="W183" s="411"/>
      <c r="X183" s="411"/>
      <c r="Y183" s="411"/>
      <c r="Z183" s="411"/>
    </row>
    <row r="184" spans="1:26" x14ac:dyDescent="0.3">
      <c r="A184" s="411"/>
      <c r="B184" s="411"/>
      <c r="C184" s="411"/>
      <c r="D184" s="411"/>
      <c r="E184" s="411"/>
      <c r="F184" s="411"/>
      <c r="G184" s="411"/>
      <c r="H184" s="411"/>
      <c r="I184" s="411"/>
      <c r="J184" s="411"/>
      <c r="K184" s="411"/>
      <c r="L184" s="411"/>
      <c r="M184" s="411"/>
      <c r="N184" s="411"/>
      <c r="O184" s="411"/>
      <c r="P184" s="411"/>
      <c r="Q184" s="411"/>
      <c r="R184" s="411"/>
      <c r="S184" s="411"/>
      <c r="T184" s="411"/>
      <c r="U184" s="411"/>
      <c r="V184" s="411"/>
      <c r="W184" s="411"/>
      <c r="X184" s="411"/>
      <c r="Y184" s="411"/>
      <c r="Z184" s="411"/>
    </row>
    <row r="185" spans="1:26" x14ac:dyDescent="0.3">
      <c r="A185" s="411"/>
      <c r="B185" s="411"/>
      <c r="C185" s="411"/>
      <c r="D185" s="411"/>
      <c r="E185" s="411"/>
      <c r="F185" s="411"/>
      <c r="G185" s="411"/>
      <c r="H185" s="411"/>
      <c r="I185" s="411"/>
      <c r="J185" s="411"/>
      <c r="K185" s="411"/>
      <c r="L185" s="411"/>
      <c r="M185" s="411"/>
      <c r="N185" s="411"/>
      <c r="O185" s="411"/>
      <c r="P185" s="411"/>
      <c r="Q185" s="411"/>
      <c r="R185" s="411"/>
      <c r="S185" s="411"/>
      <c r="T185" s="411"/>
      <c r="U185" s="411"/>
      <c r="V185" s="411"/>
      <c r="W185" s="411"/>
      <c r="X185" s="411"/>
      <c r="Y185" s="411"/>
      <c r="Z185" s="411"/>
    </row>
    <row r="186" spans="1:26" x14ac:dyDescent="0.3">
      <c r="A186" s="411"/>
      <c r="B186" s="411"/>
      <c r="C186" s="411"/>
      <c r="D186" s="411"/>
      <c r="E186" s="411"/>
      <c r="F186" s="411"/>
      <c r="G186" s="411"/>
      <c r="H186" s="411"/>
      <c r="I186" s="411"/>
      <c r="J186" s="411"/>
      <c r="K186" s="411"/>
      <c r="L186" s="411"/>
      <c r="M186" s="411"/>
      <c r="N186" s="411"/>
      <c r="O186" s="411"/>
      <c r="P186" s="411"/>
      <c r="Q186" s="411"/>
      <c r="R186" s="411"/>
      <c r="S186" s="411"/>
      <c r="T186" s="411"/>
      <c r="U186" s="411"/>
      <c r="V186" s="411"/>
      <c r="W186" s="411"/>
      <c r="X186" s="411"/>
      <c r="Y186" s="411"/>
      <c r="Z186" s="411"/>
    </row>
    <row r="187" spans="1:26" x14ac:dyDescent="0.3">
      <c r="A187" s="411"/>
      <c r="B187" s="411"/>
      <c r="C187" s="411"/>
      <c r="D187" s="411"/>
      <c r="E187" s="411"/>
      <c r="F187" s="411"/>
      <c r="G187" s="411"/>
      <c r="H187" s="411"/>
      <c r="I187" s="411"/>
      <c r="J187" s="411"/>
      <c r="K187" s="411"/>
      <c r="L187" s="411"/>
      <c r="M187" s="411"/>
      <c r="N187" s="411"/>
      <c r="O187" s="411"/>
      <c r="P187" s="411"/>
      <c r="Q187" s="411"/>
      <c r="R187" s="411"/>
      <c r="S187" s="411"/>
      <c r="T187" s="411"/>
      <c r="U187" s="411"/>
      <c r="V187" s="411"/>
      <c r="W187" s="411"/>
      <c r="X187" s="411"/>
      <c r="Y187" s="411"/>
      <c r="Z187" s="411"/>
    </row>
    <row r="188" spans="1:26" x14ac:dyDescent="0.3">
      <c r="A188" s="411"/>
      <c r="B188" s="411"/>
      <c r="C188" s="411"/>
      <c r="D188" s="411"/>
      <c r="E188" s="411"/>
      <c r="F188" s="411"/>
      <c r="G188" s="411"/>
      <c r="H188" s="411"/>
      <c r="I188" s="411"/>
      <c r="J188" s="411"/>
      <c r="K188" s="411"/>
      <c r="L188" s="411"/>
      <c r="M188" s="411"/>
      <c r="N188" s="411"/>
      <c r="O188" s="411"/>
      <c r="P188" s="411"/>
      <c r="Q188" s="411"/>
      <c r="R188" s="411"/>
      <c r="S188" s="411"/>
      <c r="T188" s="411"/>
      <c r="U188" s="411"/>
      <c r="V188" s="411"/>
      <c r="W188" s="411"/>
      <c r="X188" s="411"/>
      <c r="Y188" s="411"/>
      <c r="Z188" s="411"/>
    </row>
    <row r="189" spans="1:26" x14ac:dyDescent="0.3">
      <c r="A189" s="411"/>
      <c r="B189" s="411"/>
      <c r="C189" s="411"/>
      <c r="D189" s="411"/>
      <c r="E189" s="411"/>
      <c r="F189" s="411"/>
      <c r="G189" s="411"/>
      <c r="H189" s="411"/>
      <c r="I189" s="411"/>
      <c r="J189" s="411"/>
      <c r="K189" s="411"/>
      <c r="L189" s="411"/>
      <c r="M189" s="411"/>
      <c r="N189" s="411"/>
      <c r="O189" s="411"/>
      <c r="P189" s="411"/>
      <c r="Q189" s="411"/>
      <c r="R189" s="411"/>
      <c r="S189" s="411"/>
      <c r="T189" s="411"/>
      <c r="U189" s="411"/>
      <c r="V189" s="411"/>
      <c r="W189" s="411"/>
      <c r="X189" s="411"/>
      <c r="Y189" s="411"/>
      <c r="Z189" s="411"/>
    </row>
    <row r="190" spans="1:26" x14ac:dyDescent="0.3">
      <c r="A190" s="411"/>
      <c r="B190" s="411"/>
      <c r="C190" s="411"/>
      <c r="D190" s="411"/>
      <c r="E190" s="411"/>
      <c r="F190" s="411"/>
      <c r="G190" s="411"/>
      <c r="H190" s="411"/>
      <c r="I190" s="411"/>
      <c r="J190" s="411"/>
      <c r="K190" s="411"/>
      <c r="L190" s="411"/>
      <c r="M190" s="411"/>
      <c r="N190" s="411"/>
      <c r="O190" s="411"/>
      <c r="P190" s="411"/>
      <c r="Q190" s="411"/>
      <c r="R190" s="411"/>
      <c r="S190" s="411"/>
      <c r="T190" s="411"/>
      <c r="U190" s="411"/>
      <c r="V190" s="411"/>
      <c r="W190" s="411"/>
      <c r="X190" s="411"/>
      <c r="Y190" s="411"/>
      <c r="Z190" s="411"/>
    </row>
    <row r="191" spans="1:26" x14ac:dyDescent="0.3">
      <c r="A191" s="411"/>
      <c r="B191" s="411"/>
      <c r="C191" s="411"/>
      <c r="D191" s="411"/>
      <c r="E191" s="411"/>
      <c r="F191" s="411"/>
      <c r="G191" s="411"/>
      <c r="H191" s="411"/>
      <c r="I191" s="411"/>
      <c r="J191" s="411"/>
      <c r="K191" s="411"/>
      <c r="L191" s="411"/>
      <c r="M191" s="411"/>
      <c r="N191" s="411"/>
      <c r="O191" s="411"/>
      <c r="P191" s="411"/>
      <c r="Q191" s="411"/>
      <c r="R191" s="411"/>
      <c r="S191" s="411"/>
      <c r="T191" s="411"/>
      <c r="U191" s="411"/>
      <c r="V191" s="411"/>
      <c r="W191" s="411"/>
      <c r="X191" s="411"/>
      <c r="Y191" s="411"/>
      <c r="Z191" s="411"/>
    </row>
    <row r="192" spans="1:26" x14ac:dyDescent="0.3">
      <c r="A192" s="411"/>
      <c r="B192" s="411"/>
      <c r="C192" s="411"/>
      <c r="D192" s="411"/>
      <c r="E192" s="411"/>
      <c r="F192" s="411"/>
      <c r="G192" s="411"/>
      <c r="H192" s="411"/>
      <c r="I192" s="411"/>
      <c r="J192" s="411"/>
      <c r="K192" s="411"/>
      <c r="L192" s="411"/>
      <c r="M192" s="411"/>
      <c r="N192" s="411"/>
      <c r="O192" s="411"/>
      <c r="P192" s="411"/>
      <c r="Q192" s="411"/>
      <c r="R192" s="411"/>
      <c r="S192" s="411"/>
      <c r="T192" s="411"/>
      <c r="U192" s="411"/>
      <c r="V192" s="411"/>
      <c r="W192" s="411"/>
      <c r="X192" s="411"/>
      <c r="Y192" s="411"/>
      <c r="Z192" s="411"/>
    </row>
    <row r="193" spans="1:26" x14ac:dyDescent="0.3">
      <c r="A193" s="411"/>
      <c r="B193" s="411"/>
      <c r="C193" s="411"/>
      <c r="D193" s="411"/>
      <c r="E193" s="411"/>
      <c r="F193" s="411"/>
      <c r="G193" s="411"/>
      <c r="H193" s="411"/>
      <c r="I193" s="411"/>
      <c r="J193" s="411"/>
      <c r="K193" s="411"/>
      <c r="L193" s="411"/>
      <c r="M193" s="411"/>
      <c r="N193" s="411"/>
      <c r="O193" s="411"/>
      <c r="P193" s="411"/>
      <c r="Q193" s="411"/>
      <c r="R193" s="411"/>
      <c r="S193" s="411"/>
      <c r="T193" s="411"/>
      <c r="U193" s="411"/>
      <c r="V193" s="411"/>
      <c r="W193" s="411"/>
      <c r="X193" s="411"/>
      <c r="Y193" s="411"/>
      <c r="Z193" s="411"/>
    </row>
    <row r="194" spans="1:26" x14ac:dyDescent="0.3">
      <c r="A194" s="411"/>
      <c r="B194" s="411"/>
      <c r="C194" s="411"/>
      <c r="D194" s="411"/>
      <c r="E194" s="411"/>
      <c r="F194" s="411"/>
      <c r="G194" s="411"/>
      <c r="H194" s="411"/>
      <c r="I194" s="411"/>
      <c r="J194" s="411"/>
      <c r="K194" s="411"/>
      <c r="L194" s="411"/>
      <c r="M194" s="411"/>
      <c r="N194" s="411"/>
      <c r="O194" s="411"/>
      <c r="P194" s="411"/>
      <c r="Q194" s="411"/>
      <c r="R194" s="411"/>
      <c r="S194" s="411"/>
      <c r="T194" s="411"/>
      <c r="U194" s="411"/>
      <c r="V194" s="411"/>
      <c r="W194" s="411"/>
      <c r="X194" s="411"/>
      <c r="Y194" s="411"/>
      <c r="Z194" s="411"/>
    </row>
    <row r="195" spans="1:26" x14ac:dyDescent="0.3">
      <c r="A195" s="411"/>
      <c r="B195" s="411"/>
      <c r="C195" s="411"/>
      <c r="D195" s="411"/>
      <c r="E195" s="411"/>
      <c r="F195" s="411"/>
      <c r="G195" s="411"/>
      <c r="H195" s="411"/>
      <c r="I195" s="411"/>
      <c r="J195" s="411"/>
      <c r="K195" s="411"/>
      <c r="L195" s="411"/>
      <c r="M195" s="411"/>
      <c r="N195" s="411"/>
      <c r="O195" s="411"/>
      <c r="P195" s="411"/>
      <c r="Q195" s="411"/>
      <c r="R195" s="411"/>
      <c r="S195" s="411"/>
      <c r="T195" s="411"/>
      <c r="U195" s="411"/>
      <c r="V195" s="411"/>
      <c r="W195" s="411"/>
      <c r="X195" s="411"/>
      <c r="Y195" s="411"/>
      <c r="Z195" s="411"/>
    </row>
    <row r="196" spans="1:26" x14ac:dyDescent="0.3">
      <c r="A196" s="411"/>
      <c r="B196" s="411"/>
      <c r="C196" s="411"/>
      <c r="D196" s="411"/>
      <c r="E196" s="411"/>
      <c r="F196" s="411"/>
      <c r="G196" s="411"/>
      <c r="H196" s="411"/>
      <c r="I196" s="411"/>
      <c r="J196" s="411"/>
      <c r="K196" s="411"/>
      <c r="L196" s="411"/>
      <c r="M196" s="411"/>
      <c r="N196" s="411"/>
      <c r="O196" s="411"/>
      <c r="P196" s="411"/>
      <c r="Q196" s="411"/>
      <c r="R196" s="411"/>
      <c r="S196" s="411"/>
      <c r="T196" s="411"/>
      <c r="U196" s="411"/>
      <c r="V196" s="411"/>
      <c r="W196" s="411"/>
      <c r="X196" s="411"/>
      <c r="Y196" s="411"/>
      <c r="Z196" s="411"/>
    </row>
    <row r="197" spans="1:26" x14ac:dyDescent="0.3">
      <c r="A197" s="411"/>
      <c r="B197" s="411"/>
      <c r="C197" s="411"/>
      <c r="D197" s="411"/>
      <c r="E197" s="411"/>
      <c r="F197" s="411"/>
      <c r="G197" s="411"/>
      <c r="H197" s="411"/>
      <c r="I197" s="411"/>
      <c r="J197" s="411"/>
      <c r="K197" s="411"/>
      <c r="L197" s="411"/>
      <c r="M197" s="411"/>
      <c r="N197" s="411"/>
      <c r="O197" s="411"/>
      <c r="P197" s="411"/>
      <c r="Q197" s="411"/>
      <c r="R197" s="411"/>
      <c r="S197" s="411"/>
      <c r="T197" s="411"/>
      <c r="U197" s="411"/>
      <c r="V197" s="411"/>
      <c r="W197" s="411"/>
      <c r="X197" s="411"/>
      <c r="Y197" s="411"/>
      <c r="Z197" s="411"/>
    </row>
    <row r="198" spans="1:26" x14ac:dyDescent="0.3">
      <c r="A198" s="411"/>
      <c r="B198" s="411"/>
      <c r="C198" s="411"/>
      <c r="D198" s="411"/>
      <c r="E198" s="411"/>
      <c r="F198" s="411"/>
      <c r="G198" s="411"/>
      <c r="H198" s="411"/>
      <c r="I198" s="411"/>
      <c r="J198" s="411"/>
      <c r="K198" s="411"/>
      <c r="L198" s="411"/>
      <c r="M198" s="411"/>
      <c r="N198" s="411"/>
      <c r="O198" s="411"/>
      <c r="P198" s="411"/>
      <c r="Q198" s="411"/>
      <c r="R198" s="411"/>
      <c r="S198" s="411"/>
      <c r="T198" s="411"/>
      <c r="U198" s="411"/>
      <c r="V198" s="411"/>
      <c r="W198" s="411"/>
      <c r="X198" s="411"/>
      <c r="Y198" s="411"/>
      <c r="Z198" s="411"/>
    </row>
    <row r="199" spans="1:26" x14ac:dyDescent="0.3">
      <c r="A199" s="411"/>
      <c r="B199" s="411"/>
      <c r="C199" s="411"/>
      <c r="D199" s="411"/>
      <c r="E199" s="411"/>
      <c r="F199" s="411"/>
      <c r="G199" s="411"/>
      <c r="H199" s="411"/>
      <c r="I199" s="411"/>
      <c r="J199" s="411"/>
      <c r="K199" s="411"/>
      <c r="L199" s="411"/>
      <c r="M199" s="411"/>
      <c r="N199" s="411"/>
      <c r="O199" s="411"/>
      <c r="P199" s="411"/>
      <c r="Q199" s="411"/>
      <c r="R199" s="411"/>
      <c r="S199" s="411"/>
      <c r="T199" s="411"/>
      <c r="U199" s="411"/>
      <c r="V199" s="411"/>
      <c r="W199" s="411"/>
      <c r="X199" s="411"/>
      <c r="Y199" s="411"/>
      <c r="Z199" s="411"/>
    </row>
    <row r="200" spans="1:26" x14ac:dyDescent="0.3">
      <c r="A200" s="411"/>
      <c r="B200" s="411"/>
      <c r="C200" s="411"/>
      <c r="D200" s="411"/>
      <c r="E200" s="411"/>
      <c r="F200" s="411"/>
      <c r="G200" s="411"/>
      <c r="H200" s="411"/>
      <c r="I200" s="411"/>
      <c r="J200" s="411"/>
      <c r="K200" s="411"/>
      <c r="L200" s="411"/>
      <c r="M200" s="411"/>
      <c r="N200" s="411"/>
      <c r="O200" s="411"/>
      <c r="P200" s="411"/>
      <c r="Q200" s="411"/>
      <c r="R200" s="411"/>
      <c r="S200" s="411"/>
      <c r="T200" s="411"/>
      <c r="U200" s="411"/>
      <c r="V200" s="411"/>
      <c r="W200" s="411"/>
      <c r="X200" s="411"/>
      <c r="Y200" s="411"/>
      <c r="Z200" s="411"/>
    </row>
    <row r="201" spans="1:26" x14ac:dyDescent="0.3">
      <c r="A201" s="411"/>
      <c r="B201" s="411"/>
      <c r="C201" s="411"/>
      <c r="D201" s="411"/>
      <c r="E201" s="411"/>
      <c r="F201" s="411"/>
      <c r="G201" s="411"/>
      <c r="H201" s="411"/>
      <c r="I201" s="411"/>
      <c r="J201" s="411"/>
      <c r="K201" s="411"/>
      <c r="L201" s="411"/>
      <c r="M201" s="411"/>
      <c r="N201" s="411"/>
      <c r="O201" s="411"/>
      <c r="P201" s="411"/>
      <c r="Q201" s="411"/>
      <c r="R201" s="411"/>
      <c r="S201" s="411"/>
      <c r="T201" s="411"/>
      <c r="U201" s="411"/>
      <c r="V201" s="411"/>
      <c r="W201" s="411"/>
      <c r="X201" s="411"/>
      <c r="Y201" s="411"/>
      <c r="Z201" s="411"/>
    </row>
    <row r="202" spans="1:26" x14ac:dyDescent="0.3">
      <c r="A202" s="411"/>
      <c r="B202" s="411"/>
      <c r="C202" s="411"/>
      <c r="D202" s="411"/>
      <c r="E202" s="411"/>
      <c r="F202" s="411"/>
      <c r="G202" s="411"/>
      <c r="H202" s="411"/>
      <c r="I202" s="411"/>
      <c r="J202" s="411"/>
      <c r="K202" s="411"/>
      <c r="L202" s="411"/>
      <c r="M202" s="411"/>
      <c r="N202" s="411"/>
      <c r="O202" s="411"/>
      <c r="P202" s="411"/>
      <c r="Q202" s="411"/>
      <c r="R202" s="411"/>
      <c r="S202" s="411"/>
      <c r="T202" s="411"/>
      <c r="U202" s="411"/>
      <c r="V202" s="411"/>
      <c r="W202" s="411"/>
      <c r="X202" s="411"/>
      <c r="Y202" s="411"/>
      <c r="Z202" s="411"/>
    </row>
    <row r="203" spans="1:26" x14ac:dyDescent="0.3">
      <c r="A203" s="411"/>
      <c r="B203" s="411"/>
      <c r="C203" s="411"/>
      <c r="D203" s="411"/>
      <c r="E203" s="411"/>
      <c r="F203" s="411"/>
      <c r="G203" s="411"/>
      <c r="H203" s="411"/>
      <c r="I203" s="411"/>
      <c r="J203" s="411"/>
      <c r="K203" s="411"/>
      <c r="L203" s="411"/>
      <c r="M203" s="411"/>
      <c r="N203" s="411"/>
      <c r="O203" s="411"/>
      <c r="P203" s="411"/>
      <c r="Q203" s="411"/>
      <c r="R203" s="411"/>
      <c r="S203" s="411"/>
      <c r="T203" s="411"/>
      <c r="U203" s="411"/>
      <c r="V203" s="411"/>
      <c r="W203" s="411"/>
      <c r="X203" s="411"/>
      <c r="Y203" s="411"/>
      <c r="Z203" s="411"/>
    </row>
    <row r="204" spans="1:26" x14ac:dyDescent="0.3">
      <c r="A204" s="411"/>
      <c r="B204" s="411"/>
      <c r="C204" s="411"/>
      <c r="D204" s="411"/>
      <c r="E204" s="411"/>
      <c r="F204" s="411"/>
      <c r="G204" s="411"/>
      <c r="H204" s="411"/>
      <c r="I204" s="411"/>
      <c r="J204" s="411"/>
      <c r="K204" s="411"/>
      <c r="L204" s="411"/>
      <c r="M204" s="411"/>
      <c r="N204" s="411"/>
      <c r="O204" s="411"/>
      <c r="P204" s="411"/>
      <c r="Q204" s="411"/>
      <c r="R204" s="411"/>
      <c r="S204" s="411"/>
      <c r="T204" s="411"/>
      <c r="U204" s="411"/>
      <c r="V204" s="411"/>
      <c r="W204" s="411"/>
      <c r="X204" s="411"/>
      <c r="Y204" s="411"/>
      <c r="Z204" s="411"/>
    </row>
    <row r="205" spans="1:26" x14ac:dyDescent="0.3">
      <c r="A205" s="411"/>
      <c r="B205" s="411"/>
      <c r="C205" s="411"/>
      <c r="D205" s="411"/>
      <c r="E205" s="411"/>
      <c r="F205" s="411"/>
      <c r="G205" s="411"/>
      <c r="H205" s="411"/>
      <c r="I205" s="411"/>
      <c r="J205" s="411"/>
      <c r="K205" s="411"/>
      <c r="L205" s="411"/>
      <c r="M205" s="411"/>
      <c r="N205" s="411"/>
      <c r="O205" s="411"/>
      <c r="P205" s="411"/>
      <c r="Q205" s="411"/>
      <c r="R205" s="411"/>
      <c r="S205" s="411"/>
      <c r="T205" s="411"/>
      <c r="U205" s="411"/>
      <c r="V205" s="411"/>
      <c r="W205" s="411"/>
      <c r="X205" s="411"/>
      <c r="Y205" s="411"/>
      <c r="Z205" s="411"/>
    </row>
    <row r="206" spans="1:26" x14ac:dyDescent="0.3">
      <c r="A206" s="411"/>
      <c r="B206" s="411"/>
      <c r="C206" s="411"/>
      <c r="D206" s="411"/>
      <c r="E206" s="411"/>
      <c r="F206" s="411"/>
      <c r="G206" s="411"/>
      <c r="H206" s="411"/>
      <c r="I206" s="411"/>
      <c r="J206" s="411"/>
      <c r="K206" s="411"/>
      <c r="L206" s="411"/>
      <c r="M206" s="411"/>
      <c r="N206" s="411"/>
      <c r="O206" s="411"/>
      <c r="P206" s="411"/>
      <c r="Q206" s="411"/>
      <c r="R206" s="411"/>
      <c r="S206" s="411"/>
      <c r="T206" s="411"/>
      <c r="U206" s="411"/>
      <c r="V206" s="411"/>
      <c r="W206" s="411"/>
      <c r="X206" s="411"/>
      <c r="Y206" s="411"/>
      <c r="Z206" s="411"/>
    </row>
    <row r="207" spans="1:26" x14ac:dyDescent="0.3">
      <c r="A207" s="411"/>
      <c r="B207" s="411"/>
      <c r="C207" s="411"/>
      <c r="D207" s="411"/>
      <c r="E207" s="411"/>
      <c r="F207" s="411"/>
      <c r="G207" s="411"/>
      <c r="H207" s="411"/>
      <c r="I207" s="411"/>
      <c r="J207" s="411"/>
      <c r="K207" s="411"/>
      <c r="L207" s="411"/>
      <c r="M207" s="411"/>
      <c r="N207" s="411"/>
      <c r="O207" s="411"/>
      <c r="P207" s="411"/>
      <c r="Q207" s="411"/>
      <c r="R207" s="411"/>
      <c r="S207" s="411"/>
      <c r="T207" s="411"/>
      <c r="U207" s="411"/>
      <c r="V207" s="411"/>
      <c r="W207" s="411"/>
      <c r="X207" s="411"/>
      <c r="Y207" s="411"/>
      <c r="Z207" s="411"/>
    </row>
    <row r="208" spans="1:26" x14ac:dyDescent="0.3">
      <c r="A208" s="411"/>
      <c r="B208" s="411"/>
      <c r="C208" s="411"/>
      <c r="D208" s="411"/>
      <c r="E208" s="411"/>
      <c r="F208" s="411"/>
      <c r="G208" s="411"/>
      <c r="H208" s="411"/>
      <c r="I208" s="411"/>
      <c r="J208" s="411"/>
      <c r="K208" s="411"/>
      <c r="L208" s="411"/>
      <c r="M208" s="411"/>
      <c r="N208" s="411"/>
      <c r="O208" s="411"/>
      <c r="P208" s="411"/>
      <c r="Q208" s="411"/>
      <c r="R208" s="411"/>
      <c r="S208" s="411"/>
      <c r="T208" s="411"/>
      <c r="U208" s="411"/>
      <c r="V208" s="411"/>
      <c r="W208" s="411"/>
      <c r="X208" s="411"/>
      <c r="Y208" s="411"/>
      <c r="Z208" s="411"/>
    </row>
    <row r="209" spans="1:26" x14ac:dyDescent="0.3">
      <c r="A209" s="411"/>
      <c r="B209" s="411"/>
      <c r="C209" s="411"/>
      <c r="D209" s="411"/>
      <c r="E209" s="411"/>
      <c r="F209" s="411"/>
      <c r="G209" s="411"/>
      <c r="H209" s="411"/>
      <c r="I209" s="411"/>
      <c r="J209" s="411"/>
      <c r="K209" s="411"/>
      <c r="L209" s="411"/>
      <c r="M209" s="411"/>
      <c r="N209" s="411"/>
      <c r="O209" s="411"/>
      <c r="P209" s="411"/>
      <c r="Q209" s="411"/>
      <c r="R209" s="411"/>
      <c r="S209" s="411"/>
      <c r="T209" s="411"/>
      <c r="U209" s="411"/>
      <c r="V209" s="411"/>
      <c r="W209" s="411"/>
      <c r="X209" s="411"/>
      <c r="Y209" s="411"/>
      <c r="Z209" s="411"/>
    </row>
    <row r="210" spans="1:26" x14ac:dyDescent="0.3">
      <c r="A210" s="411"/>
      <c r="B210" s="411"/>
      <c r="C210" s="411"/>
      <c r="D210" s="411"/>
      <c r="E210" s="411"/>
      <c r="F210" s="411"/>
      <c r="G210" s="411"/>
      <c r="H210" s="411"/>
      <c r="I210" s="411"/>
      <c r="J210" s="411"/>
      <c r="K210" s="411"/>
      <c r="L210" s="411"/>
      <c r="M210" s="411"/>
      <c r="N210" s="411"/>
      <c r="O210" s="411"/>
      <c r="P210" s="411"/>
      <c r="Q210" s="411"/>
      <c r="R210" s="411"/>
      <c r="S210" s="411"/>
      <c r="T210" s="411"/>
      <c r="U210" s="411"/>
      <c r="V210" s="411"/>
      <c r="W210" s="411"/>
      <c r="X210" s="411"/>
      <c r="Y210" s="411"/>
      <c r="Z210" s="411"/>
    </row>
    <row r="211" spans="1:26" x14ac:dyDescent="0.3">
      <c r="A211" s="411"/>
      <c r="B211" s="411"/>
      <c r="C211" s="411"/>
      <c r="D211" s="411"/>
      <c r="E211" s="411"/>
      <c r="F211" s="411"/>
      <c r="G211" s="411"/>
      <c r="H211" s="411"/>
      <c r="I211" s="411"/>
      <c r="J211" s="411"/>
      <c r="K211" s="411"/>
      <c r="L211" s="411"/>
      <c r="M211" s="411"/>
      <c r="N211" s="411"/>
      <c r="O211" s="411"/>
      <c r="P211" s="411"/>
      <c r="Q211" s="411"/>
      <c r="R211" s="411"/>
      <c r="S211" s="411"/>
      <c r="T211" s="411"/>
      <c r="U211" s="411"/>
      <c r="V211" s="411"/>
      <c r="W211" s="411"/>
      <c r="X211" s="411"/>
      <c r="Y211" s="411"/>
      <c r="Z211" s="411"/>
    </row>
    <row r="212" spans="1:26" x14ac:dyDescent="0.3">
      <c r="A212" s="411"/>
      <c r="B212" s="411"/>
      <c r="C212" s="411"/>
      <c r="D212" s="411"/>
      <c r="E212" s="411"/>
      <c r="F212" s="411"/>
      <c r="G212" s="411"/>
      <c r="H212" s="411"/>
      <c r="I212" s="411"/>
      <c r="J212" s="411"/>
      <c r="K212" s="411"/>
      <c r="L212" s="411"/>
      <c r="M212" s="411"/>
      <c r="N212" s="411"/>
      <c r="O212" s="411"/>
      <c r="P212" s="411"/>
      <c r="Q212" s="411"/>
      <c r="R212" s="411"/>
      <c r="S212" s="411"/>
      <c r="T212" s="411"/>
      <c r="U212" s="411"/>
      <c r="V212" s="411"/>
      <c r="W212" s="411"/>
      <c r="X212" s="411"/>
      <c r="Y212" s="411"/>
      <c r="Z212" s="411"/>
    </row>
    <row r="213" spans="1:26" x14ac:dyDescent="0.3">
      <c r="A213" s="411"/>
      <c r="B213" s="411"/>
      <c r="C213" s="411"/>
      <c r="D213" s="411"/>
      <c r="E213" s="411"/>
      <c r="F213" s="411"/>
      <c r="G213" s="411"/>
      <c r="H213" s="411"/>
      <c r="I213" s="411"/>
      <c r="J213" s="411"/>
      <c r="K213" s="411"/>
      <c r="L213" s="411"/>
      <c r="M213" s="411"/>
      <c r="N213" s="411"/>
      <c r="O213" s="411"/>
      <c r="P213" s="411"/>
      <c r="Q213" s="411"/>
      <c r="R213" s="411"/>
      <c r="S213" s="411"/>
      <c r="T213" s="411"/>
      <c r="U213" s="411"/>
      <c r="V213" s="411"/>
      <c r="W213" s="411"/>
      <c r="X213" s="411"/>
      <c r="Y213" s="411"/>
      <c r="Z213" s="411"/>
    </row>
    <row r="214" spans="1:26" x14ac:dyDescent="0.3">
      <c r="A214" s="411"/>
      <c r="B214" s="411"/>
      <c r="C214" s="411"/>
      <c r="D214" s="411"/>
      <c r="E214" s="411"/>
      <c r="F214" s="411"/>
      <c r="G214" s="411"/>
      <c r="H214" s="411"/>
      <c r="I214" s="411"/>
      <c r="J214" s="411"/>
      <c r="K214" s="411"/>
      <c r="L214" s="411"/>
      <c r="M214" s="411"/>
      <c r="N214" s="411"/>
      <c r="O214" s="411"/>
      <c r="P214" s="411"/>
      <c r="Q214" s="411"/>
      <c r="R214" s="411"/>
      <c r="S214" s="411"/>
      <c r="T214" s="411"/>
      <c r="U214" s="411"/>
      <c r="V214" s="411"/>
      <c r="W214" s="411"/>
      <c r="X214" s="411"/>
      <c r="Y214" s="411"/>
      <c r="Z214" s="411"/>
    </row>
    <row r="215" spans="1:26" x14ac:dyDescent="0.3">
      <c r="A215" s="411"/>
      <c r="B215" s="411"/>
      <c r="C215" s="411"/>
      <c r="D215" s="411"/>
      <c r="E215" s="411"/>
      <c r="F215" s="411"/>
      <c r="G215" s="411"/>
      <c r="H215" s="411"/>
      <c r="I215" s="411"/>
      <c r="J215" s="411"/>
      <c r="K215" s="411"/>
      <c r="L215" s="411"/>
      <c r="M215" s="411"/>
      <c r="N215" s="411"/>
      <c r="O215" s="411"/>
      <c r="P215" s="411"/>
      <c r="Q215" s="411"/>
      <c r="R215" s="411"/>
      <c r="S215" s="411"/>
      <c r="T215" s="411"/>
      <c r="U215" s="411"/>
      <c r="V215" s="411"/>
      <c r="W215" s="411"/>
      <c r="X215" s="411"/>
      <c r="Y215" s="411"/>
      <c r="Z215" s="411"/>
    </row>
    <row r="216" spans="1:26" x14ac:dyDescent="0.3">
      <c r="A216" s="411"/>
      <c r="B216" s="411"/>
      <c r="C216" s="411"/>
      <c r="D216" s="411"/>
      <c r="E216" s="411"/>
      <c r="F216" s="411"/>
      <c r="G216" s="411"/>
      <c r="H216" s="411"/>
      <c r="I216" s="411"/>
      <c r="J216" s="411"/>
      <c r="K216" s="411"/>
      <c r="L216" s="411"/>
      <c r="M216" s="411"/>
      <c r="N216" s="411"/>
      <c r="O216" s="411"/>
      <c r="P216" s="411"/>
      <c r="Q216" s="411"/>
      <c r="R216" s="411"/>
      <c r="S216" s="411"/>
      <c r="T216" s="411"/>
      <c r="U216" s="411"/>
      <c r="V216" s="411"/>
      <c r="W216" s="411"/>
      <c r="X216" s="411"/>
      <c r="Y216" s="411"/>
      <c r="Z216" s="411"/>
    </row>
    <row r="217" spans="1:26" x14ac:dyDescent="0.3">
      <c r="A217" s="411"/>
      <c r="B217" s="411"/>
      <c r="C217" s="411"/>
      <c r="D217" s="411"/>
      <c r="E217" s="411"/>
      <c r="F217" s="411"/>
      <c r="G217" s="411"/>
      <c r="H217" s="411"/>
      <c r="I217" s="411"/>
      <c r="J217" s="411"/>
      <c r="K217" s="411"/>
      <c r="L217" s="411"/>
      <c r="M217" s="411"/>
      <c r="N217" s="411"/>
      <c r="O217" s="411"/>
      <c r="P217" s="411"/>
      <c r="Q217" s="411"/>
      <c r="R217" s="411"/>
      <c r="S217" s="411"/>
      <c r="T217" s="411"/>
      <c r="U217" s="411"/>
      <c r="V217" s="411"/>
      <c r="W217" s="411"/>
      <c r="X217" s="411"/>
      <c r="Y217" s="411"/>
      <c r="Z217" s="411"/>
    </row>
    <row r="218" spans="1:26" x14ac:dyDescent="0.3">
      <c r="A218" s="411"/>
      <c r="B218" s="411"/>
      <c r="C218" s="411"/>
      <c r="D218" s="411"/>
      <c r="E218" s="411"/>
      <c r="F218" s="411"/>
      <c r="G218" s="411"/>
      <c r="H218" s="411"/>
      <c r="I218" s="411"/>
      <c r="J218" s="411"/>
      <c r="K218" s="411"/>
      <c r="L218" s="411"/>
      <c r="M218" s="411"/>
      <c r="N218" s="411"/>
      <c r="O218" s="411"/>
      <c r="P218" s="411"/>
      <c r="Q218" s="411"/>
      <c r="R218" s="411"/>
      <c r="S218" s="411"/>
      <c r="T218" s="411"/>
      <c r="U218" s="411"/>
      <c r="V218" s="411"/>
      <c r="W218" s="411"/>
      <c r="X218" s="411"/>
      <c r="Y218" s="411"/>
      <c r="Z218" s="411"/>
    </row>
    <row r="219" spans="1:26" x14ac:dyDescent="0.3">
      <c r="A219" s="411"/>
      <c r="B219" s="411"/>
      <c r="C219" s="411"/>
      <c r="D219" s="411"/>
      <c r="E219" s="411"/>
      <c r="F219" s="411"/>
      <c r="G219" s="411"/>
      <c r="H219" s="411"/>
      <c r="I219" s="411"/>
      <c r="J219" s="411"/>
      <c r="K219" s="411"/>
      <c r="L219" s="411"/>
      <c r="M219" s="411"/>
      <c r="N219" s="411"/>
      <c r="O219" s="411"/>
      <c r="P219" s="411"/>
      <c r="Q219" s="411"/>
      <c r="R219" s="411"/>
      <c r="S219" s="411"/>
      <c r="T219" s="411"/>
      <c r="U219" s="411"/>
      <c r="V219" s="411"/>
      <c r="W219" s="411"/>
      <c r="X219" s="411"/>
      <c r="Y219" s="411"/>
      <c r="Z219" s="411"/>
    </row>
    <row r="220" spans="1:26" x14ac:dyDescent="0.3">
      <c r="A220" s="411"/>
      <c r="B220" s="411"/>
      <c r="C220" s="411"/>
      <c r="D220" s="411"/>
      <c r="E220" s="411"/>
      <c r="F220" s="411"/>
      <c r="G220" s="411"/>
      <c r="H220" s="411"/>
      <c r="I220" s="411"/>
      <c r="J220" s="411"/>
      <c r="K220" s="411"/>
      <c r="L220" s="411"/>
      <c r="M220" s="411"/>
      <c r="N220" s="411"/>
      <c r="O220" s="411"/>
      <c r="P220" s="411"/>
      <c r="Q220" s="411"/>
      <c r="R220" s="411"/>
      <c r="S220" s="411"/>
      <c r="T220" s="411"/>
      <c r="U220" s="411"/>
      <c r="V220" s="411"/>
      <c r="W220" s="411"/>
      <c r="X220" s="411"/>
      <c r="Y220" s="411"/>
      <c r="Z220" s="411"/>
    </row>
    <row r="221" spans="1:26" x14ac:dyDescent="0.3">
      <c r="A221" s="411"/>
      <c r="B221" s="411"/>
      <c r="C221" s="411"/>
      <c r="D221" s="411"/>
      <c r="E221" s="411"/>
      <c r="F221" s="411"/>
      <c r="G221" s="411"/>
      <c r="H221" s="411"/>
      <c r="I221" s="411"/>
      <c r="J221" s="411"/>
      <c r="K221" s="411"/>
      <c r="L221" s="411"/>
      <c r="M221" s="411"/>
      <c r="N221" s="411"/>
      <c r="O221" s="411"/>
      <c r="P221" s="411"/>
      <c r="Q221" s="411"/>
      <c r="R221" s="411"/>
      <c r="S221" s="411"/>
      <c r="T221" s="411"/>
      <c r="U221" s="411"/>
      <c r="V221" s="411"/>
      <c r="W221" s="411"/>
      <c r="X221" s="411"/>
      <c r="Y221" s="411"/>
      <c r="Z221" s="411"/>
    </row>
    <row r="222" spans="1:26" x14ac:dyDescent="0.3">
      <c r="A222" s="411"/>
      <c r="B222" s="411"/>
      <c r="C222" s="411"/>
      <c r="D222" s="411"/>
      <c r="E222" s="411"/>
      <c r="F222" s="411"/>
      <c r="G222" s="411"/>
      <c r="H222" s="411"/>
      <c r="I222" s="411"/>
      <c r="J222" s="411"/>
      <c r="K222" s="411"/>
      <c r="L222" s="411"/>
      <c r="M222" s="411"/>
      <c r="N222" s="411"/>
      <c r="O222" s="411"/>
      <c r="P222" s="411"/>
      <c r="Q222" s="411"/>
      <c r="R222" s="411"/>
      <c r="S222" s="411"/>
      <c r="T222" s="411"/>
      <c r="U222" s="411"/>
      <c r="V222" s="411"/>
      <c r="W222" s="411"/>
      <c r="X222" s="411"/>
      <c r="Y222" s="411"/>
      <c r="Z222" s="411"/>
    </row>
    <row r="223" spans="1:26" x14ac:dyDescent="0.3">
      <c r="A223" s="411"/>
      <c r="B223" s="411"/>
      <c r="C223" s="411"/>
      <c r="D223" s="411"/>
      <c r="E223" s="411"/>
      <c r="F223" s="411"/>
      <c r="G223" s="411"/>
      <c r="H223" s="411"/>
      <c r="I223" s="411"/>
      <c r="J223" s="411"/>
      <c r="K223" s="411"/>
      <c r="L223" s="411"/>
      <c r="M223" s="411"/>
      <c r="N223" s="411"/>
      <c r="O223" s="411"/>
      <c r="P223" s="411"/>
      <c r="Q223" s="411"/>
      <c r="R223" s="411"/>
      <c r="S223" s="411"/>
      <c r="T223" s="411"/>
      <c r="U223" s="411"/>
      <c r="V223" s="411"/>
      <c r="W223" s="411"/>
      <c r="X223" s="411"/>
      <c r="Y223" s="411"/>
      <c r="Z223" s="411"/>
    </row>
    <row r="224" spans="1:26" x14ac:dyDescent="0.3">
      <c r="A224" s="411"/>
      <c r="B224" s="411"/>
      <c r="C224" s="411"/>
      <c r="D224" s="411"/>
      <c r="E224" s="411"/>
      <c r="F224" s="411"/>
      <c r="G224" s="411"/>
      <c r="H224" s="411"/>
      <c r="I224" s="411"/>
      <c r="J224" s="411"/>
      <c r="K224" s="411"/>
      <c r="L224" s="411"/>
      <c r="M224" s="411"/>
      <c r="N224" s="411"/>
      <c r="O224" s="411"/>
      <c r="P224" s="411"/>
      <c r="Q224" s="411"/>
      <c r="R224" s="411"/>
      <c r="S224" s="411"/>
      <c r="T224" s="411"/>
      <c r="U224" s="411"/>
      <c r="V224" s="411"/>
      <c r="W224" s="411"/>
      <c r="X224" s="411"/>
      <c r="Y224" s="411"/>
      <c r="Z224" s="411"/>
    </row>
    <row r="225" spans="1:26" x14ac:dyDescent="0.3">
      <c r="A225" s="411"/>
      <c r="B225" s="411"/>
      <c r="C225" s="411"/>
      <c r="D225" s="411"/>
      <c r="E225" s="411"/>
      <c r="F225" s="411"/>
      <c r="G225" s="411"/>
      <c r="H225" s="411"/>
      <c r="I225" s="411"/>
      <c r="J225" s="411"/>
      <c r="K225" s="411"/>
      <c r="L225" s="411"/>
      <c r="M225" s="411"/>
      <c r="N225" s="411"/>
      <c r="O225" s="411"/>
      <c r="P225" s="411"/>
      <c r="Q225" s="411"/>
      <c r="R225" s="411"/>
      <c r="S225" s="411"/>
      <c r="T225" s="411"/>
      <c r="U225" s="411"/>
      <c r="V225" s="411"/>
      <c r="W225" s="411"/>
      <c r="X225" s="411"/>
      <c r="Y225" s="411"/>
      <c r="Z225" s="411"/>
    </row>
    <row r="226" spans="1:26" x14ac:dyDescent="0.3">
      <c r="A226" s="411"/>
      <c r="B226" s="411"/>
      <c r="C226" s="411"/>
      <c r="D226" s="411"/>
      <c r="E226" s="411"/>
      <c r="F226" s="411"/>
      <c r="G226" s="411"/>
      <c r="H226" s="411"/>
      <c r="I226" s="411"/>
      <c r="J226" s="411"/>
      <c r="K226" s="411"/>
      <c r="L226" s="411"/>
      <c r="M226" s="411"/>
      <c r="N226" s="411"/>
      <c r="O226" s="411"/>
      <c r="P226" s="411"/>
      <c r="Q226" s="411"/>
      <c r="R226" s="411"/>
      <c r="S226" s="411"/>
      <c r="T226" s="411"/>
      <c r="U226" s="411"/>
      <c r="V226" s="411"/>
      <c r="W226" s="411"/>
      <c r="X226" s="411"/>
      <c r="Y226" s="411"/>
      <c r="Z226" s="411"/>
    </row>
    <row r="227" spans="1:26" x14ac:dyDescent="0.3">
      <c r="A227" s="411"/>
      <c r="B227" s="411"/>
      <c r="C227" s="411"/>
      <c r="D227" s="411"/>
      <c r="E227" s="411"/>
      <c r="F227" s="411"/>
      <c r="G227" s="411"/>
      <c r="H227" s="411"/>
      <c r="I227" s="411"/>
      <c r="J227" s="411"/>
      <c r="K227" s="411"/>
      <c r="L227" s="411"/>
      <c r="M227" s="411"/>
      <c r="N227" s="411"/>
      <c r="O227" s="411"/>
      <c r="P227" s="411"/>
      <c r="Q227" s="411"/>
      <c r="R227" s="411"/>
      <c r="S227" s="411"/>
      <c r="T227" s="411"/>
      <c r="U227" s="411"/>
      <c r="V227" s="411"/>
      <c r="W227" s="411"/>
      <c r="X227" s="411"/>
      <c r="Y227" s="411"/>
      <c r="Z227" s="411"/>
    </row>
    <row r="228" spans="1:26" x14ac:dyDescent="0.3">
      <c r="A228" s="411"/>
      <c r="B228" s="411"/>
      <c r="C228" s="411"/>
      <c r="D228" s="411"/>
      <c r="E228" s="411"/>
      <c r="F228" s="411"/>
      <c r="G228" s="411"/>
      <c r="H228" s="411"/>
      <c r="I228" s="411"/>
      <c r="J228" s="411"/>
      <c r="K228" s="411"/>
      <c r="L228" s="411"/>
      <c r="M228" s="411"/>
      <c r="N228" s="411"/>
      <c r="O228" s="411"/>
      <c r="P228" s="411"/>
      <c r="Q228" s="411"/>
      <c r="R228" s="411"/>
      <c r="S228" s="411"/>
      <c r="T228" s="411"/>
      <c r="U228" s="411"/>
      <c r="V228" s="411"/>
      <c r="W228" s="411"/>
      <c r="X228" s="411"/>
      <c r="Y228" s="411"/>
      <c r="Z228" s="411"/>
    </row>
    <row r="229" spans="1:26" x14ac:dyDescent="0.3">
      <c r="A229" s="411"/>
      <c r="B229" s="411"/>
      <c r="C229" s="411"/>
      <c r="D229" s="411"/>
      <c r="E229" s="411"/>
      <c r="F229" s="411"/>
      <c r="G229" s="411"/>
      <c r="H229" s="411"/>
      <c r="I229" s="411"/>
      <c r="J229" s="411"/>
      <c r="K229" s="411"/>
      <c r="L229" s="411"/>
      <c r="M229" s="411"/>
      <c r="N229" s="411"/>
      <c r="O229" s="411"/>
      <c r="P229" s="411"/>
      <c r="Q229" s="411"/>
      <c r="R229" s="411"/>
      <c r="S229" s="411"/>
      <c r="T229" s="411"/>
      <c r="U229" s="411"/>
      <c r="V229" s="411"/>
      <c r="W229" s="411"/>
      <c r="X229" s="411"/>
      <c r="Y229" s="411"/>
      <c r="Z229" s="411"/>
    </row>
    <row r="230" spans="1:26" x14ac:dyDescent="0.3">
      <c r="A230" s="411"/>
      <c r="B230" s="411"/>
      <c r="C230" s="411"/>
      <c r="D230" s="411"/>
      <c r="E230" s="411"/>
      <c r="F230" s="411"/>
      <c r="G230" s="411"/>
      <c r="H230" s="411"/>
      <c r="I230" s="411"/>
      <c r="J230" s="411"/>
      <c r="K230" s="411"/>
      <c r="L230" s="411"/>
      <c r="M230" s="411"/>
      <c r="N230" s="411"/>
      <c r="O230" s="411"/>
      <c r="P230" s="411"/>
      <c r="Q230" s="411"/>
      <c r="R230" s="411"/>
      <c r="S230" s="411"/>
      <c r="T230" s="411"/>
      <c r="U230" s="411"/>
      <c r="V230" s="411"/>
      <c r="W230" s="411"/>
      <c r="X230" s="411"/>
      <c r="Y230" s="411"/>
      <c r="Z230" s="411"/>
    </row>
    <row r="231" spans="1:26" x14ac:dyDescent="0.3">
      <c r="A231" s="411"/>
      <c r="B231" s="411"/>
      <c r="C231" s="411"/>
      <c r="D231" s="411"/>
      <c r="E231" s="411"/>
      <c r="F231" s="411"/>
      <c r="G231" s="411"/>
      <c r="H231" s="411"/>
      <c r="I231" s="411"/>
      <c r="J231" s="411"/>
      <c r="K231" s="411"/>
      <c r="L231" s="411"/>
      <c r="M231" s="411"/>
      <c r="N231" s="411"/>
      <c r="O231" s="411"/>
      <c r="P231" s="411"/>
      <c r="Q231" s="411"/>
      <c r="R231" s="411"/>
      <c r="S231" s="411"/>
      <c r="T231" s="411"/>
      <c r="U231" s="411"/>
      <c r="V231" s="411"/>
      <c r="W231" s="411"/>
      <c r="X231" s="411"/>
      <c r="Y231" s="411"/>
      <c r="Z231" s="411"/>
    </row>
    <row r="232" spans="1:26" x14ac:dyDescent="0.3">
      <c r="A232" s="411"/>
      <c r="B232" s="411"/>
      <c r="C232" s="411"/>
      <c r="D232" s="411"/>
      <c r="E232" s="411"/>
      <c r="F232" s="411"/>
      <c r="G232" s="411"/>
      <c r="H232" s="411"/>
      <c r="I232" s="411"/>
      <c r="J232" s="411"/>
      <c r="K232" s="411"/>
      <c r="L232" s="411"/>
      <c r="M232" s="411"/>
      <c r="N232" s="411"/>
      <c r="O232" s="411"/>
      <c r="P232" s="411"/>
      <c r="Q232" s="411"/>
      <c r="R232" s="411"/>
      <c r="S232" s="411"/>
      <c r="T232" s="411"/>
      <c r="U232" s="411"/>
      <c r="V232" s="411"/>
      <c r="W232" s="411"/>
      <c r="X232" s="411"/>
      <c r="Y232" s="411"/>
      <c r="Z232" s="411"/>
    </row>
    <row r="233" spans="1:26" x14ac:dyDescent="0.3">
      <c r="A233" s="411"/>
      <c r="B233" s="411"/>
      <c r="C233" s="411"/>
      <c r="D233" s="411"/>
      <c r="E233" s="411"/>
      <c r="F233" s="411"/>
      <c r="G233" s="411"/>
      <c r="H233" s="411"/>
      <c r="I233" s="411"/>
      <c r="J233" s="411"/>
      <c r="K233" s="411"/>
      <c r="L233" s="411"/>
      <c r="M233" s="411"/>
      <c r="N233" s="411"/>
      <c r="O233" s="411"/>
      <c r="P233" s="411"/>
      <c r="Q233" s="411"/>
      <c r="R233" s="411"/>
      <c r="S233" s="411"/>
      <c r="T233" s="411"/>
      <c r="U233" s="411"/>
      <c r="V233" s="411"/>
      <c r="W233" s="411"/>
      <c r="X233" s="411"/>
      <c r="Y233" s="411"/>
      <c r="Z233" s="411"/>
    </row>
    <row r="234" spans="1:26" x14ac:dyDescent="0.3">
      <c r="A234" s="411"/>
      <c r="B234" s="411"/>
      <c r="C234" s="411"/>
      <c r="D234" s="411"/>
      <c r="E234" s="411"/>
      <c r="F234" s="411"/>
      <c r="G234" s="411"/>
      <c r="H234" s="411"/>
      <c r="I234" s="411"/>
      <c r="J234" s="411"/>
      <c r="K234" s="411"/>
      <c r="L234" s="411"/>
      <c r="M234" s="411"/>
      <c r="N234" s="411"/>
      <c r="O234" s="411"/>
      <c r="P234" s="411"/>
      <c r="Q234" s="411"/>
      <c r="R234" s="411"/>
      <c r="S234" s="411"/>
      <c r="T234" s="411"/>
      <c r="U234" s="411"/>
      <c r="V234" s="411"/>
      <c r="W234" s="411"/>
      <c r="X234" s="411"/>
      <c r="Y234" s="411"/>
      <c r="Z234" s="411"/>
    </row>
    <row r="235" spans="1:26" x14ac:dyDescent="0.3">
      <c r="A235" s="411"/>
      <c r="B235" s="411"/>
      <c r="C235" s="411"/>
      <c r="D235" s="411"/>
      <c r="E235" s="411"/>
      <c r="F235" s="411"/>
      <c r="G235" s="411"/>
      <c r="H235" s="411"/>
      <c r="I235" s="411"/>
      <c r="J235" s="411"/>
      <c r="K235" s="411"/>
      <c r="L235" s="411"/>
      <c r="M235" s="411"/>
      <c r="N235" s="411"/>
      <c r="O235" s="411"/>
      <c r="P235" s="411"/>
      <c r="Q235" s="411"/>
      <c r="R235" s="411"/>
      <c r="S235" s="411"/>
      <c r="T235" s="411"/>
      <c r="U235" s="411"/>
      <c r="V235" s="411"/>
      <c r="W235" s="411"/>
      <c r="X235" s="411"/>
      <c r="Y235" s="411"/>
      <c r="Z235" s="411"/>
    </row>
    <row r="236" spans="1:26" x14ac:dyDescent="0.3">
      <c r="A236" s="411"/>
      <c r="B236" s="411"/>
      <c r="C236" s="411"/>
      <c r="D236" s="411"/>
      <c r="E236" s="411"/>
      <c r="F236" s="411"/>
      <c r="G236" s="411"/>
      <c r="H236" s="411"/>
      <c r="I236" s="411"/>
      <c r="J236" s="411"/>
      <c r="K236" s="411"/>
      <c r="L236" s="411"/>
      <c r="M236" s="411"/>
      <c r="N236" s="411"/>
      <c r="O236" s="411"/>
      <c r="P236" s="411"/>
      <c r="Q236" s="411"/>
      <c r="R236" s="411"/>
      <c r="S236" s="411"/>
      <c r="T236" s="411"/>
      <c r="U236" s="411"/>
      <c r="V236" s="411"/>
      <c r="W236" s="411"/>
      <c r="X236" s="411"/>
      <c r="Y236" s="411"/>
      <c r="Z236" s="411"/>
    </row>
    <row r="237" spans="1:26" x14ac:dyDescent="0.3">
      <c r="A237" s="411"/>
      <c r="B237" s="411"/>
      <c r="C237" s="411"/>
      <c r="D237" s="411"/>
      <c r="E237" s="411"/>
      <c r="F237" s="411"/>
      <c r="G237" s="411"/>
      <c r="H237" s="411"/>
      <c r="I237" s="411"/>
      <c r="J237" s="411"/>
      <c r="K237" s="411"/>
      <c r="L237" s="411"/>
      <c r="M237" s="411"/>
      <c r="N237" s="411"/>
      <c r="O237" s="411"/>
      <c r="P237" s="411"/>
      <c r="Q237" s="411"/>
      <c r="R237" s="411"/>
      <c r="S237" s="411"/>
      <c r="T237" s="411"/>
      <c r="U237" s="411"/>
      <c r="V237" s="411"/>
      <c r="W237" s="411"/>
      <c r="X237" s="411"/>
      <c r="Y237" s="411"/>
      <c r="Z237" s="411"/>
    </row>
    <row r="238" spans="1:26" x14ac:dyDescent="0.3">
      <c r="A238" s="411"/>
      <c r="B238" s="411"/>
      <c r="C238" s="411"/>
      <c r="D238" s="411"/>
      <c r="E238" s="411"/>
      <c r="F238" s="411"/>
      <c r="G238" s="411"/>
      <c r="H238" s="411"/>
      <c r="I238" s="411"/>
      <c r="J238" s="411"/>
      <c r="K238" s="411"/>
      <c r="L238" s="411"/>
      <c r="M238" s="411"/>
      <c r="N238" s="411"/>
      <c r="O238" s="411"/>
      <c r="P238" s="411"/>
      <c r="Q238" s="411"/>
      <c r="R238" s="411"/>
      <c r="S238" s="411"/>
      <c r="T238" s="411"/>
      <c r="U238" s="411"/>
      <c r="V238" s="411"/>
      <c r="W238" s="411"/>
      <c r="X238" s="411"/>
      <c r="Y238" s="411"/>
      <c r="Z238" s="411"/>
    </row>
    <row r="239" spans="1:26" x14ac:dyDescent="0.3">
      <c r="A239" s="411"/>
      <c r="B239" s="411"/>
      <c r="C239" s="411"/>
      <c r="D239" s="411"/>
      <c r="E239" s="411"/>
      <c r="F239" s="411"/>
      <c r="G239" s="411"/>
      <c r="H239" s="411"/>
      <c r="I239" s="411"/>
      <c r="J239" s="411"/>
      <c r="K239" s="411"/>
      <c r="L239" s="411"/>
      <c r="M239" s="411"/>
      <c r="N239" s="411"/>
      <c r="O239" s="411"/>
      <c r="P239" s="411"/>
      <c r="Q239" s="411"/>
      <c r="R239" s="411"/>
      <c r="S239" s="411"/>
      <c r="T239" s="411"/>
      <c r="U239" s="411"/>
      <c r="V239" s="411"/>
      <c r="W239" s="411"/>
      <c r="X239" s="411"/>
      <c r="Y239" s="411"/>
      <c r="Z239" s="411"/>
    </row>
    <row r="240" spans="1:26" x14ac:dyDescent="0.3">
      <c r="A240" s="411"/>
      <c r="B240" s="411"/>
      <c r="C240" s="411"/>
      <c r="D240" s="411"/>
      <c r="E240" s="411"/>
      <c r="F240" s="411"/>
      <c r="G240" s="411"/>
      <c r="H240" s="411"/>
      <c r="I240" s="411"/>
      <c r="J240" s="411"/>
      <c r="K240" s="411"/>
      <c r="L240" s="411"/>
      <c r="M240" s="411"/>
      <c r="N240" s="411"/>
      <c r="O240" s="411"/>
      <c r="P240" s="411"/>
      <c r="Q240" s="411"/>
      <c r="R240" s="411"/>
      <c r="S240" s="411"/>
      <c r="T240" s="411"/>
      <c r="U240" s="411"/>
      <c r="V240" s="411"/>
      <c r="W240" s="411"/>
      <c r="X240" s="411"/>
      <c r="Y240" s="411"/>
      <c r="Z240" s="411"/>
    </row>
    <row r="241" spans="1:26" x14ac:dyDescent="0.3">
      <c r="A241" s="411"/>
      <c r="B241" s="411"/>
      <c r="C241" s="411"/>
      <c r="D241" s="411"/>
      <c r="E241" s="411"/>
      <c r="F241" s="411"/>
      <c r="G241" s="411"/>
      <c r="H241" s="411"/>
      <c r="I241" s="411"/>
      <c r="J241" s="411"/>
      <c r="K241" s="411"/>
      <c r="L241" s="411"/>
      <c r="M241" s="411"/>
      <c r="N241" s="411"/>
      <c r="O241" s="411"/>
      <c r="P241" s="411"/>
      <c r="Q241" s="411"/>
      <c r="R241" s="411"/>
      <c r="S241" s="411"/>
      <c r="T241" s="411"/>
      <c r="U241" s="411"/>
      <c r="V241" s="411"/>
      <c r="W241" s="411"/>
      <c r="X241" s="411"/>
      <c r="Y241" s="411"/>
      <c r="Z241" s="411"/>
    </row>
    <row r="242" spans="1:26" x14ac:dyDescent="0.3">
      <c r="A242" s="411"/>
      <c r="B242" s="411"/>
      <c r="C242" s="411"/>
      <c r="D242" s="411"/>
      <c r="E242" s="411"/>
      <c r="F242" s="411"/>
      <c r="G242" s="411"/>
      <c r="H242" s="411"/>
      <c r="I242" s="411"/>
      <c r="J242" s="411"/>
      <c r="K242" s="411"/>
      <c r="L242" s="411"/>
      <c r="M242" s="411"/>
      <c r="N242" s="411"/>
      <c r="O242" s="411"/>
      <c r="P242" s="411"/>
      <c r="Q242" s="411"/>
      <c r="R242" s="411"/>
      <c r="S242" s="411"/>
      <c r="T242" s="411"/>
      <c r="U242" s="411"/>
      <c r="V242" s="411"/>
      <c r="W242" s="411"/>
      <c r="X242" s="411"/>
      <c r="Y242" s="411"/>
      <c r="Z242" s="411"/>
    </row>
    <row r="243" spans="1:26" x14ac:dyDescent="0.3">
      <c r="A243" s="411"/>
      <c r="B243" s="411"/>
      <c r="C243" s="411"/>
      <c r="D243" s="411"/>
      <c r="E243" s="411"/>
      <c r="F243" s="411"/>
      <c r="G243" s="411"/>
      <c r="H243" s="411"/>
      <c r="I243" s="411"/>
      <c r="J243" s="411"/>
      <c r="K243" s="411"/>
      <c r="L243" s="411"/>
      <c r="M243" s="411"/>
      <c r="N243" s="411"/>
      <c r="O243" s="411"/>
      <c r="P243" s="411"/>
      <c r="Q243" s="411"/>
      <c r="R243" s="411"/>
      <c r="S243" s="411"/>
      <c r="T243" s="411"/>
      <c r="U243" s="411"/>
      <c r="V243" s="411"/>
      <c r="W243" s="411"/>
      <c r="X243" s="411"/>
      <c r="Y243" s="411"/>
      <c r="Z243" s="411"/>
    </row>
    <row r="244" spans="1:26" x14ac:dyDescent="0.3">
      <c r="A244" s="411"/>
      <c r="B244" s="411"/>
      <c r="C244" s="411"/>
      <c r="D244" s="411"/>
      <c r="E244" s="411"/>
      <c r="F244" s="411"/>
      <c r="G244" s="411"/>
      <c r="H244" s="411"/>
      <c r="I244" s="411"/>
      <c r="J244" s="411"/>
      <c r="K244" s="411"/>
      <c r="L244" s="411"/>
      <c r="M244" s="411"/>
      <c r="N244" s="411"/>
      <c r="O244" s="411"/>
      <c r="P244" s="411"/>
      <c r="Q244" s="411"/>
      <c r="R244" s="411"/>
      <c r="S244" s="411"/>
      <c r="T244" s="411"/>
      <c r="U244" s="411"/>
      <c r="V244" s="411"/>
      <c r="W244" s="411"/>
      <c r="X244" s="411"/>
      <c r="Y244" s="411"/>
      <c r="Z244" s="411"/>
    </row>
    <row r="245" spans="1:26" x14ac:dyDescent="0.3">
      <c r="A245" s="411"/>
      <c r="B245" s="411"/>
      <c r="C245" s="411"/>
      <c r="D245" s="411"/>
      <c r="E245" s="411"/>
      <c r="F245" s="411"/>
      <c r="G245" s="411"/>
      <c r="H245" s="411"/>
      <c r="I245" s="411"/>
      <c r="J245" s="411"/>
      <c r="K245" s="411"/>
      <c r="L245" s="411"/>
      <c r="M245" s="411"/>
      <c r="N245" s="411"/>
      <c r="O245" s="411"/>
      <c r="P245" s="411"/>
      <c r="Q245" s="411"/>
      <c r="R245" s="411"/>
      <c r="S245" s="411"/>
      <c r="T245" s="411"/>
      <c r="U245" s="411"/>
      <c r="V245" s="411"/>
      <c r="W245" s="411"/>
      <c r="X245" s="411"/>
      <c r="Y245" s="411"/>
      <c r="Z245" s="411"/>
    </row>
    <row r="246" spans="1:26" x14ac:dyDescent="0.3">
      <c r="A246" s="411"/>
      <c r="B246" s="411"/>
      <c r="C246" s="411"/>
      <c r="D246" s="411"/>
      <c r="E246" s="411"/>
      <c r="F246" s="411"/>
      <c r="G246" s="411"/>
      <c r="H246" s="411"/>
      <c r="I246" s="411"/>
      <c r="J246" s="411"/>
      <c r="K246" s="411"/>
      <c r="L246" s="411"/>
      <c r="M246" s="411"/>
      <c r="N246" s="411"/>
      <c r="O246" s="411"/>
      <c r="P246" s="411"/>
      <c r="Q246" s="411"/>
      <c r="R246" s="411"/>
      <c r="S246" s="411"/>
      <c r="T246" s="411"/>
      <c r="U246" s="411"/>
      <c r="V246" s="411"/>
      <c r="W246" s="411"/>
      <c r="X246" s="411"/>
      <c r="Y246" s="411"/>
      <c r="Z246" s="411"/>
    </row>
    <row r="247" spans="1:26" x14ac:dyDescent="0.3">
      <c r="A247" s="411"/>
      <c r="B247" s="411"/>
      <c r="C247" s="411"/>
      <c r="D247" s="411"/>
      <c r="E247" s="411"/>
      <c r="F247" s="411"/>
      <c r="G247" s="411"/>
      <c r="H247" s="411"/>
      <c r="I247" s="411"/>
      <c r="J247" s="411"/>
      <c r="K247" s="411"/>
      <c r="L247" s="411"/>
      <c r="M247" s="411"/>
      <c r="N247" s="411"/>
      <c r="O247" s="411"/>
      <c r="P247" s="411"/>
      <c r="Q247" s="411"/>
      <c r="R247" s="411"/>
      <c r="S247" s="411"/>
      <c r="T247" s="411"/>
      <c r="U247" s="411"/>
      <c r="V247" s="411"/>
      <c r="W247" s="411"/>
      <c r="X247" s="411"/>
      <c r="Y247" s="411"/>
      <c r="Z247" s="411"/>
    </row>
    <row r="248" spans="1:26" x14ac:dyDescent="0.3">
      <c r="A248" s="411"/>
      <c r="B248" s="411"/>
      <c r="C248" s="411"/>
      <c r="D248" s="411"/>
      <c r="E248" s="411"/>
      <c r="F248" s="411"/>
      <c r="G248" s="411"/>
      <c r="H248" s="411"/>
      <c r="I248" s="411"/>
      <c r="J248" s="411"/>
      <c r="K248" s="411"/>
      <c r="L248" s="411"/>
      <c r="M248" s="411"/>
      <c r="N248" s="411"/>
      <c r="O248" s="411"/>
      <c r="P248" s="411"/>
      <c r="Q248" s="411"/>
      <c r="R248" s="411"/>
      <c r="S248" s="411"/>
      <c r="T248" s="411"/>
      <c r="U248" s="411"/>
      <c r="V248" s="411"/>
      <c r="W248" s="411"/>
      <c r="X248" s="411"/>
      <c r="Y248" s="411"/>
      <c r="Z248" s="411"/>
    </row>
    <row r="249" spans="1:26" x14ac:dyDescent="0.3">
      <c r="A249" s="411"/>
      <c r="B249" s="411"/>
      <c r="C249" s="411"/>
      <c r="D249" s="411"/>
      <c r="E249" s="411"/>
      <c r="F249" s="411"/>
      <c r="G249" s="411"/>
      <c r="H249" s="411"/>
      <c r="I249" s="411"/>
      <c r="J249" s="411"/>
      <c r="K249" s="411"/>
      <c r="L249" s="411"/>
      <c r="M249" s="411"/>
      <c r="N249" s="411"/>
      <c r="O249" s="411"/>
      <c r="P249" s="411"/>
      <c r="Q249" s="411"/>
      <c r="R249" s="411"/>
      <c r="S249" s="411"/>
      <c r="T249" s="411"/>
      <c r="U249" s="411"/>
      <c r="V249" s="411"/>
      <c r="W249" s="411"/>
      <c r="X249" s="411"/>
      <c r="Y249" s="411"/>
      <c r="Z249" s="411"/>
    </row>
    <row r="250" spans="1:26" x14ac:dyDescent="0.3">
      <c r="A250" s="411"/>
      <c r="B250" s="411"/>
      <c r="C250" s="411"/>
      <c r="D250" s="411"/>
      <c r="E250" s="411"/>
      <c r="F250" s="411"/>
      <c r="G250" s="411"/>
      <c r="H250" s="411"/>
      <c r="I250" s="411"/>
      <c r="J250" s="411"/>
      <c r="K250" s="411"/>
      <c r="L250" s="411"/>
      <c r="M250" s="411"/>
      <c r="N250" s="411"/>
      <c r="O250" s="411"/>
      <c r="P250" s="411"/>
      <c r="Q250" s="411"/>
      <c r="R250" s="411"/>
      <c r="S250" s="411"/>
      <c r="T250" s="411"/>
      <c r="U250" s="411"/>
      <c r="V250" s="411"/>
      <c r="W250" s="411"/>
      <c r="X250" s="411"/>
      <c r="Y250" s="411"/>
      <c r="Z250" s="411"/>
    </row>
    <row r="251" spans="1:26" x14ac:dyDescent="0.3">
      <c r="A251" s="411"/>
      <c r="B251" s="411"/>
      <c r="C251" s="411"/>
      <c r="D251" s="411"/>
      <c r="E251" s="411"/>
      <c r="F251" s="411"/>
      <c r="G251" s="411"/>
      <c r="H251" s="411"/>
      <c r="I251" s="411"/>
      <c r="J251" s="411"/>
      <c r="K251" s="411"/>
      <c r="L251" s="411"/>
      <c r="M251" s="411"/>
      <c r="N251" s="411"/>
      <c r="O251" s="411"/>
      <c r="P251" s="411"/>
      <c r="Q251" s="411"/>
      <c r="R251" s="411"/>
      <c r="S251" s="411"/>
      <c r="T251" s="411"/>
      <c r="U251" s="411"/>
      <c r="V251" s="411"/>
      <c r="W251" s="411"/>
      <c r="X251" s="411"/>
      <c r="Y251" s="411"/>
      <c r="Z251" s="411"/>
    </row>
    <row r="252" spans="1:26" x14ac:dyDescent="0.3">
      <c r="A252" s="411"/>
      <c r="B252" s="411"/>
      <c r="C252" s="411"/>
      <c r="D252" s="411"/>
      <c r="E252" s="411"/>
      <c r="F252" s="411"/>
      <c r="G252" s="411"/>
      <c r="H252" s="411"/>
      <c r="I252" s="411"/>
      <c r="J252" s="411"/>
      <c r="K252" s="411"/>
      <c r="L252" s="411"/>
      <c r="M252" s="411"/>
      <c r="N252" s="411"/>
      <c r="O252" s="411"/>
      <c r="P252" s="411"/>
      <c r="Q252" s="411"/>
      <c r="R252" s="411"/>
      <c r="S252" s="411"/>
      <c r="T252" s="411"/>
      <c r="U252" s="411"/>
      <c r="V252" s="411"/>
      <c r="W252" s="411"/>
      <c r="X252" s="411"/>
      <c r="Y252" s="411"/>
      <c r="Z252" s="411"/>
    </row>
    <row r="253" spans="1:26" x14ac:dyDescent="0.3">
      <c r="A253" s="411"/>
      <c r="B253" s="411"/>
      <c r="C253" s="411"/>
      <c r="D253" s="411"/>
      <c r="E253" s="411"/>
      <c r="F253" s="411"/>
      <c r="G253" s="411"/>
      <c r="H253" s="411"/>
      <c r="I253" s="411"/>
      <c r="J253" s="411"/>
      <c r="K253" s="411"/>
      <c r="L253" s="411"/>
      <c r="M253" s="411"/>
      <c r="N253" s="411"/>
      <c r="O253" s="411"/>
      <c r="P253" s="411"/>
      <c r="Q253" s="411"/>
      <c r="R253" s="411"/>
      <c r="S253" s="411"/>
      <c r="T253" s="411"/>
      <c r="U253" s="411"/>
      <c r="V253" s="411"/>
      <c r="W253" s="411"/>
      <c r="X253" s="411"/>
      <c r="Y253" s="411"/>
      <c r="Z253" s="411"/>
    </row>
    <row r="254" spans="1:26" x14ac:dyDescent="0.3">
      <c r="A254" s="411"/>
      <c r="B254" s="411"/>
      <c r="C254" s="411"/>
      <c r="D254" s="411"/>
      <c r="E254" s="411"/>
      <c r="F254" s="411"/>
      <c r="G254" s="411"/>
      <c r="H254" s="411"/>
      <c r="I254" s="411"/>
      <c r="J254" s="411"/>
      <c r="K254" s="411"/>
      <c r="L254" s="411"/>
      <c r="M254" s="411"/>
      <c r="N254" s="411"/>
      <c r="O254" s="411"/>
      <c r="P254" s="411"/>
      <c r="Q254" s="411"/>
      <c r="R254" s="411"/>
      <c r="S254" s="411"/>
      <c r="T254" s="411"/>
      <c r="U254" s="411"/>
      <c r="V254" s="411"/>
      <c r="W254" s="411"/>
      <c r="X254" s="411"/>
      <c r="Y254" s="411"/>
      <c r="Z254" s="411"/>
    </row>
    <row r="255" spans="1:26" x14ac:dyDescent="0.3">
      <c r="A255" s="411"/>
      <c r="B255" s="411"/>
      <c r="C255" s="411"/>
      <c r="D255" s="411"/>
      <c r="E255" s="411"/>
      <c r="F255" s="411"/>
      <c r="G255" s="411"/>
      <c r="H255" s="411"/>
      <c r="I255" s="411"/>
      <c r="J255" s="411"/>
      <c r="K255" s="411"/>
      <c r="L255" s="411"/>
      <c r="M255" s="411"/>
      <c r="N255" s="411"/>
      <c r="O255" s="411"/>
      <c r="P255" s="411"/>
      <c r="Q255" s="411"/>
      <c r="R255" s="411"/>
      <c r="S255" s="411"/>
      <c r="T255" s="411"/>
      <c r="U255" s="411"/>
      <c r="V255" s="411"/>
      <c r="W255" s="411"/>
      <c r="X255" s="411"/>
      <c r="Y255" s="411"/>
      <c r="Z255" s="411"/>
    </row>
    <row r="256" spans="1:26" x14ac:dyDescent="0.3">
      <c r="A256" s="411"/>
      <c r="B256" s="411"/>
      <c r="C256" s="411"/>
      <c r="D256" s="411"/>
      <c r="E256" s="411"/>
      <c r="F256" s="411"/>
      <c r="G256" s="411"/>
      <c r="H256" s="411"/>
      <c r="I256" s="411"/>
      <c r="J256" s="411"/>
      <c r="K256" s="411"/>
      <c r="L256" s="411"/>
      <c r="M256" s="411"/>
      <c r="N256" s="411"/>
      <c r="O256" s="411"/>
      <c r="P256" s="411"/>
      <c r="Q256" s="411"/>
      <c r="R256" s="411"/>
      <c r="S256" s="411"/>
      <c r="T256" s="411"/>
      <c r="U256" s="411"/>
      <c r="V256" s="411"/>
      <c r="W256" s="411"/>
      <c r="X256" s="411"/>
      <c r="Y256" s="411"/>
      <c r="Z256" s="411"/>
    </row>
    <row r="257" spans="1:26" x14ac:dyDescent="0.3">
      <c r="A257" s="411"/>
      <c r="B257" s="411"/>
      <c r="C257" s="411"/>
      <c r="D257" s="411"/>
      <c r="E257" s="411"/>
      <c r="F257" s="411"/>
      <c r="G257" s="411"/>
      <c r="H257" s="411"/>
      <c r="I257" s="411"/>
      <c r="J257" s="411"/>
      <c r="K257" s="411"/>
      <c r="L257" s="411"/>
      <c r="M257" s="411"/>
      <c r="N257" s="411"/>
      <c r="O257" s="411"/>
      <c r="P257" s="411"/>
      <c r="Q257" s="411"/>
      <c r="R257" s="411"/>
      <c r="S257" s="411"/>
      <c r="T257" s="411"/>
      <c r="U257" s="411"/>
      <c r="V257" s="411"/>
      <c r="W257" s="411"/>
      <c r="X257" s="411"/>
      <c r="Y257" s="411"/>
      <c r="Z257" s="411"/>
    </row>
    <row r="258" spans="1:26" x14ac:dyDescent="0.3">
      <c r="A258" s="411"/>
      <c r="B258" s="411"/>
      <c r="C258" s="411"/>
      <c r="D258" s="411"/>
      <c r="E258" s="411"/>
      <c r="F258" s="411"/>
      <c r="G258" s="411"/>
      <c r="H258" s="411"/>
      <c r="I258" s="411"/>
      <c r="J258" s="411"/>
      <c r="K258" s="411"/>
      <c r="L258" s="411"/>
      <c r="M258" s="411"/>
      <c r="N258" s="411"/>
      <c r="O258" s="411"/>
      <c r="P258" s="411"/>
      <c r="Q258" s="411"/>
      <c r="R258" s="411"/>
      <c r="S258" s="411"/>
      <c r="T258" s="411"/>
      <c r="U258" s="411"/>
      <c r="V258" s="411"/>
      <c r="W258" s="411"/>
      <c r="X258" s="411"/>
      <c r="Y258" s="411"/>
      <c r="Z258" s="411"/>
    </row>
    <row r="259" spans="1:26" x14ac:dyDescent="0.3">
      <c r="A259" s="411"/>
      <c r="B259" s="411"/>
      <c r="C259" s="411"/>
      <c r="D259" s="411"/>
      <c r="E259" s="411"/>
      <c r="F259" s="411"/>
      <c r="G259" s="411"/>
      <c r="H259" s="411"/>
      <c r="I259" s="411"/>
      <c r="J259" s="411"/>
      <c r="K259" s="411"/>
      <c r="L259" s="411"/>
      <c r="M259" s="411"/>
      <c r="N259" s="411"/>
      <c r="O259" s="411"/>
      <c r="P259" s="411"/>
      <c r="Q259" s="411"/>
      <c r="R259" s="411"/>
      <c r="S259" s="411"/>
      <c r="T259" s="411"/>
      <c r="U259" s="411"/>
      <c r="V259" s="411"/>
      <c r="W259" s="411"/>
      <c r="X259" s="411"/>
      <c r="Y259" s="411"/>
      <c r="Z259" s="411"/>
    </row>
    <row r="260" spans="1:26" x14ac:dyDescent="0.3">
      <c r="A260" s="411"/>
      <c r="B260" s="411"/>
      <c r="C260" s="411"/>
      <c r="D260" s="411"/>
      <c r="E260" s="411"/>
      <c r="F260" s="411"/>
      <c r="G260" s="411"/>
      <c r="H260" s="411"/>
      <c r="I260" s="411"/>
      <c r="J260" s="411"/>
      <c r="K260" s="411"/>
      <c r="L260" s="411"/>
      <c r="M260" s="411"/>
      <c r="N260" s="411"/>
      <c r="O260" s="411"/>
      <c r="P260" s="411"/>
      <c r="Q260" s="411"/>
      <c r="R260" s="411"/>
      <c r="S260" s="411"/>
      <c r="T260" s="411"/>
      <c r="U260" s="411"/>
      <c r="V260" s="411"/>
      <c r="W260" s="411"/>
      <c r="X260" s="411"/>
      <c r="Y260" s="411"/>
      <c r="Z260" s="411"/>
    </row>
    <row r="261" spans="1:26" x14ac:dyDescent="0.3">
      <c r="A261" s="411"/>
      <c r="B261" s="411"/>
      <c r="C261" s="411"/>
      <c r="D261" s="411"/>
      <c r="E261" s="411"/>
      <c r="F261" s="411"/>
      <c r="G261" s="411"/>
      <c r="H261" s="411"/>
      <c r="I261" s="411"/>
      <c r="J261" s="411"/>
      <c r="K261" s="411"/>
      <c r="L261" s="411"/>
      <c r="M261" s="411"/>
      <c r="N261" s="411"/>
      <c r="O261" s="411"/>
      <c r="P261" s="411"/>
      <c r="Q261" s="411"/>
      <c r="R261" s="411"/>
      <c r="S261" s="411"/>
      <c r="T261" s="411"/>
      <c r="U261" s="411"/>
      <c r="V261" s="411"/>
      <c r="W261" s="411"/>
      <c r="X261" s="411"/>
      <c r="Y261" s="411"/>
      <c r="Z261" s="411"/>
    </row>
    <row r="262" spans="1:26" x14ac:dyDescent="0.3">
      <c r="A262" s="411"/>
      <c r="B262" s="411"/>
      <c r="C262" s="411"/>
      <c r="D262" s="411"/>
      <c r="E262" s="411"/>
      <c r="F262" s="411"/>
      <c r="G262" s="411"/>
      <c r="H262" s="411"/>
      <c r="I262" s="411"/>
      <c r="J262" s="411"/>
      <c r="K262" s="411"/>
      <c r="L262" s="411"/>
      <c r="M262" s="411"/>
      <c r="N262" s="411"/>
      <c r="O262" s="411"/>
      <c r="P262" s="411"/>
      <c r="Q262" s="411"/>
      <c r="R262" s="411"/>
      <c r="S262" s="411"/>
      <c r="T262" s="411"/>
      <c r="U262" s="411"/>
      <c r="V262" s="411"/>
      <c r="W262" s="411"/>
      <c r="X262" s="411"/>
      <c r="Y262" s="411"/>
      <c r="Z262" s="411"/>
    </row>
    <row r="263" spans="1:26" x14ac:dyDescent="0.3">
      <c r="A263" s="411"/>
      <c r="B263" s="411"/>
      <c r="C263" s="411"/>
      <c r="D263" s="411"/>
      <c r="E263" s="411"/>
      <c r="F263" s="411"/>
      <c r="G263" s="411"/>
      <c r="H263" s="411"/>
      <c r="I263" s="411"/>
      <c r="J263" s="411"/>
      <c r="K263" s="411"/>
      <c r="L263" s="411"/>
      <c r="M263" s="411"/>
      <c r="N263" s="411"/>
      <c r="O263" s="411"/>
      <c r="P263" s="411"/>
      <c r="Q263" s="411"/>
      <c r="R263" s="411"/>
      <c r="S263" s="411"/>
      <c r="T263" s="411"/>
      <c r="U263" s="411"/>
      <c r="V263" s="411"/>
      <c r="W263" s="411"/>
      <c r="X263" s="411"/>
      <c r="Y263" s="411"/>
      <c r="Z263" s="411"/>
    </row>
    <row r="264" spans="1:26" x14ac:dyDescent="0.3">
      <c r="A264" s="411"/>
      <c r="B264" s="411"/>
      <c r="C264" s="411"/>
      <c r="D264" s="411"/>
      <c r="E264" s="411"/>
      <c r="F264" s="411"/>
      <c r="G264" s="411"/>
      <c r="H264" s="411"/>
      <c r="I264" s="411"/>
      <c r="J264" s="411"/>
      <c r="K264" s="411"/>
      <c r="L264" s="411"/>
      <c r="M264" s="411"/>
      <c r="N264" s="411"/>
      <c r="O264" s="411"/>
      <c r="P264" s="411"/>
      <c r="Q264" s="411"/>
      <c r="R264" s="411"/>
      <c r="S264" s="411"/>
      <c r="T264" s="411"/>
      <c r="U264" s="411"/>
      <c r="V264" s="411"/>
      <c r="W264" s="411"/>
      <c r="X264" s="411"/>
      <c r="Y264" s="411"/>
      <c r="Z264" s="411"/>
    </row>
    <row r="265" spans="1:26" x14ac:dyDescent="0.3">
      <c r="A265" s="411"/>
      <c r="B265" s="411"/>
      <c r="C265" s="411"/>
      <c r="D265" s="411"/>
      <c r="E265" s="411"/>
      <c r="F265" s="411"/>
      <c r="G265" s="411"/>
      <c r="H265" s="411"/>
      <c r="I265" s="411"/>
      <c r="J265" s="411"/>
      <c r="K265" s="411"/>
      <c r="L265" s="411"/>
      <c r="M265" s="411"/>
      <c r="N265" s="411"/>
      <c r="O265" s="411"/>
      <c r="P265" s="411"/>
      <c r="Q265" s="411"/>
      <c r="R265" s="411"/>
      <c r="S265" s="411"/>
      <c r="T265" s="411"/>
      <c r="U265" s="411"/>
      <c r="V265" s="411"/>
      <c r="W265" s="411"/>
      <c r="X265" s="411"/>
      <c r="Y265" s="411"/>
      <c r="Z265" s="411"/>
    </row>
    <row r="266" spans="1:26" x14ac:dyDescent="0.3">
      <c r="A266" s="411"/>
      <c r="B266" s="411"/>
      <c r="C266" s="411"/>
      <c r="D266" s="411"/>
      <c r="E266" s="411"/>
      <c r="F266" s="411"/>
      <c r="G266" s="411"/>
      <c r="H266" s="411"/>
      <c r="I266" s="411"/>
      <c r="J266" s="411"/>
      <c r="K266" s="411"/>
      <c r="L266" s="411"/>
      <c r="M266" s="411"/>
      <c r="N266" s="411"/>
      <c r="O266" s="411"/>
      <c r="P266" s="411"/>
      <c r="Q266" s="411"/>
      <c r="R266" s="411"/>
      <c r="S266" s="411"/>
      <c r="T266" s="411"/>
      <c r="U266" s="411"/>
      <c r="V266" s="411"/>
      <c r="W266" s="411"/>
      <c r="X266" s="411"/>
      <c r="Y266" s="411"/>
      <c r="Z266" s="411"/>
    </row>
    <row r="267" spans="1:26" x14ac:dyDescent="0.3">
      <c r="A267" s="411"/>
      <c r="B267" s="411"/>
      <c r="C267" s="411"/>
      <c r="D267" s="411"/>
      <c r="E267" s="411"/>
      <c r="F267" s="411"/>
      <c r="G267" s="411"/>
      <c r="H267" s="411"/>
      <c r="I267" s="411"/>
      <c r="J267" s="411"/>
      <c r="K267" s="411"/>
      <c r="L267" s="411"/>
      <c r="M267" s="411"/>
      <c r="N267" s="411"/>
      <c r="O267" s="411"/>
      <c r="P267" s="411"/>
      <c r="Q267" s="411"/>
      <c r="R267" s="411"/>
      <c r="S267" s="411"/>
      <c r="T267" s="411"/>
      <c r="U267" s="411"/>
      <c r="V267" s="411"/>
      <c r="W267" s="411"/>
      <c r="X267" s="411"/>
      <c r="Y267" s="411"/>
      <c r="Z267" s="411"/>
    </row>
    <row r="268" spans="1:26" x14ac:dyDescent="0.3">
      <c r="A268" s="411"/>
      <c r="B268" s="411"/>
      <c r="C268" s="411"/>
      <c r="D268" s="411"/>
      <c r="E268" s="411"/>
      <c r="F268" s="411"/>
      <c r="G268" s="411"/>
      <c r="H268" s="411"/>
      <c r="I268" s="411"/>
      <c r="J268" s="411"/>
      <c r="K268" s="411"/>
      <c r="L268" s="411"/>
      <c r="M268" s="411"/>
      <c r="N268" s="411"/>
      <c r="O268" s="411"/>
      <c r="P268" s="411"/>
      <c r="Q268" s="411"/>
      <c r="R268" s="411"/>
      <c r="S268" s="411"/>
      <c r="T268" s="411"/>
      <c r="U268" s="411"/>
      <c r="V268" s="411"/>
      <c r="W268" s="411"/>
      <c r="X268" s="411"/>
      <c r="Y268" s="411"/>
      <c r="Z268" s="411"/>
    </row>
    <row r="269" spans="1:26" x14ac:dyDescent="0.3">
      <c r="A269" s="411"/>
      <c r="B269" s="411"/>
      <c r="C269" s="411"/>
      <c r="D269" s="411"/>
      <c r="E269" s="411"/>
      <c r="F269" s="411"/>
      <c r="G269" s="411"/>
      <c r="H269" s="411"/>
      <c r="I269" s="411"/>
      <c r="J269" s="411"/>
      <c r="K269" s="411"/>
      <c r="L269" s="411"/>
      <c r="M269" s="411"/>
      <c r="N269" s="411"/>
      <c r="O269" s="411"/>
      <c r="P269" s="411"/>
      <c r="Q269" s="411"/>
      <c r="R269" s="411"/>
      <c r="S269" s="411"/>
      <c r="T269" s="411"/>
      <c r="U269" s="411"/>
      <c r="V269" s="411"/>
      <c r="W269" s="411"/>
      <c r="X269" s="411"/>
      <c r="Y269" s="411"/>
      <c r="Z269" s="411"/>
    </row>
    <row r="270" spans="1:26" x14ac:dyDescent="0.3">
      <c r="A270" s="411"/>
      <c r="B270" s="411"/>
      <c r="C270" s="411"/>
      <c r="D270" s="411"/>
      <c r="E270" s="411"/>
      <c r="F270" s="411"/>
      <c r="G270" s="411"/>
      <c r="H270" s="411"/>
      <c r="I270" s="411"/>
      <c r="J270" s="411"/>
      <c r="K270" s="411"/>
      <c r="L270" s="411"/>
      <c r="M270" s="411"/>
      <c r="N270" s="411"/>
      <c r="O270" s="411"/>
      <c r="P270" s="411"/>
      <c r="Q270" s="411"/>
      <c r="R270" s="411"/>
      <c r="S270" s="411"/>
      <c r="T270" s="411"/>
      <c r="U270" s="411"/>
      <c r="V270" s="411"/>
      <c r="W270" s="411"/>
      <c r="X270" s="411"/>
      <c r="Y270" s="411"/>
      <c r="Z270" s="411"/>
    </row>
    <row r="271" spans="1:26" x14ac:dyDescent="0.3">
      <c r="A271" s="411"/>
      <c r="B271" s="411"/>
      <c r="C271" s="411"/>
      <c r="D271" s="411"/>
      <c r="E271" s="411"/>
      <c r="F271" s="411"/>
      <c r="G271" s="411"/>
      <c r="H271" s="411"/>
      <c r="I271" s="411"/>
      <c r="J271" s="411"/>
      <c r="K271" s="411"/>
      <c r="L271" s="411"/>
      <c r="M271" s="411"/>
      <c r="N271" s="411"/>
      <c r="O271" s="411"/>
      <c r="P271" s="411"/>
      <c r="Q271" s="411"/>
      <c r="R271" s="411"/>
      <c r="S271" s="411"/>
      <c r="T271" s="411"/>
      <c r="U271" s="411"/>
      <c r="V271" s="411"/>
      <c r="W271" s="411"/>
      <c r="X271" s="411"/>
      <c r="Y271" s="411"/>
      <c r="Z271" s="411"/>
    </row>
    <row r="272" spans="1:26" x14ac:dyDescent="0.3">
      <c r="A272" s="411"/>
      <c r="B272" s="411"/>
      <c r="C272" s="411"/>
      <c r="D272" s="411"/>
      <c r="E272" s="411"/>
      <c r="F272" s="411"/>
      <c r="G272" s="411"/>
      <c r="H272" s="411"/>
      <c r="I272" s="411"/>
      <c r="J272" s="411"/>
      <c r="K272" s="411"/>
      <c r="L272" s="411"/>
      <c r="M272" s="411"/>
      <c r="N272" s="411"/>
      <c r="O272" s="411"/>
      <c r="P272" s="411"/>
      <c r="Q272" s="411"/>
      <c r="R272" s="411"/>
      <c r="S272" s="411"/>
      <c r="T272" s="411"/>
      <c r="U272" s="411"/>
      <c r="V272" s="411"/>
      <c r="W272" s="411"/>
      <c r="X272" s="411"/>
      <c r="Y272" s="411"/>
      <c r="Z272" s="411"/>
    </row>
    <row r="273" spans="1:26" x14ac:dyDescent="0.3">
      <c r="A273" s="411"/>
      <c r="B273" s="411"/>
      <c r="C273" s="411"/>
      <c r="D273" s="411"/>
      <c r="E273" s="411"/>
      <c r="F273" s="411"/>
      <c r="G273" s="411"/>
      <c r="H273" s="411"/>
      <c r="I273" s="411"/>
      <c r="J273" s="411"/>
      <c r="K273" s="411"/>
      <c r="L273" s="411"/>
      <c r="M273" s="411"/>
      <c r="N273" s="411"/>
      <c r="O273" s="411"/>
      <c r="P273" s="411"/>
      <c r="Q273" s="411"/>
      <c r="R273" s="411"/>
      <c r="S273" s="411"/>
      <c r="T273" s="411"/>
      <c r="U273" s="411"/>
      <c r="V273" s="411"/>
      <c r="W273" s="411"/>
      <c r="X273" s="411"/>
      <c r="Y273" s="411"/>
      <c r="Z273" s="411"/>
    </row>
    <row r="274" spans="1:26" x14ac:dyDescent="0.3">
      <c r="A274" s="411"/>
      <c r="B274" s="411"/>
      <c r="C274" s="411"/>
      <c r="D274" s="411"/>
      <c r="E274" s="411"/>
      <c r="F274" s="411"/>
      <c r="G274" s="411"/>
      <c r="H274" s="411"/>
      <c r="I274" s="411"/>
      <c r="J274" s="411"/>
      <c r="K274" s="411"/>
      <c r="L274" s="411"/>
      <c r="M274" s="411"/>
      <c r="N274" s="411"/>
      <c r="O274" s="411"/>
      <c r="P274" s="411"/>
      <c r="Q274" s="411"/>
      <c r="R274" s="411"/>
      <c r="S274" s="411"/>
      <c r="T274" s="411"/>
      <c r="U274" s="411"/>
      <c r="V274" s="411"/>
      <c r="W274" s="411"/>
      <c r="X274" s="411"/>
      <c r="Y274" s="411"/>
      <c r="Z274" s="411"/>
    </row>
    <row r="275" spans="1:26" x14ac:dyDescent="0.3">
      <c r="A275" s="411"/>
      <c r="B275" s="411"/>
      <c r="C275" s="411"/>
      <c r="D275" s="411"/>
      <c r="E275" s="411"/>
      <c r="F275" s="411"/>
      <c r="G275" s="411"/>
      <c r="H275" s="411"/>
      <c r="I275" s="411"/>
      <c r="J275" s="411"/>
      <c r="K275" s="411"/>
      <c r="L275" s="411"/>
      <c r="M275" s="411"/>
      <c r="N275" s="411"/>
      <c r="O275" s="411"/>
      <c r="P275" s="411"/>
      <c r="Q275" s="411"/>
      <c r="R275" s="411"/>
      <c r="S275" s="411"/>
      <c r="T275" s="411"/>
      <c r="U275" s="411"/>
      <c r="V275" s="411"/>
      <c r="W275" s="411"/>
      <c r="X275" s="411"/>
      <c r="Y275" s="411"/>
      <c r="Z275" s="411"/>
    </row>
    <row r="276" spans="1:26" x14ac:dyDescent="0.3">
      <c r="A276" s="411"/>
      <c r="B276" s="411"/>
      <c r="C276" s="411"/>
      <c r="D276" s="411"/>
      <c r="E276" s="411"/>
      <c r="F276" s="411"/>
      <c r="G276" s="411"/>
      <c r="H276" s="411"/>
      <c r="I276" s="411"/>
      <c r="J276" s="411"/>
      <c r="K276" s="411"/>
      <c r="L276" s="411"/>
      <c r="M276" s="411"/>
      <c r="N276" s="411"/>
      <c r="O276" s="411"/>
      <c r="P276" s="411"/>
      <c r="Q276" s="411"/>
      <c r="R276" s="411"/>
      <c r="S276" s="411"/>
      <c r="T276" s="411"/>
      <c r="U276" s="411"/>
      <c r="V276" s="411"/>
      <c r="W276" s="411"/>
      <c r="X276" s="411"/>
      <c r="Y276" s="411"/>
      <c r="Z276" s="411"/>
    </row>
    <row r="277" spans="1:26" x14ac:dyDescent="0.3">
      <c r="A277" s="411"/>
      <c r="B277" s="411"/>
      <c r="C277" s="411"/>
      <c r="D277" s="411"/>
      <c r="E277" s="411"/>
      <c r="F277" s="411"/>
      <c r="G277" s="411"/>
      <c r="H277" s="411"/>
      <c r="I277" s="411"/>
      <c r="J277" s="411"/>
      <c r="K277" s="411"/>
      <c r="L277" s="411"/>
      <c r="M277" s="411"/>
      <c r="N277" s="411"/>
      <c r="O277" s="411"/>
      <c r="P277" s="411"/>
      <c r="Q277" s="411"/>
      <c r="R277" s="411"/>
      <c r="S277" s="411"/>
      <c r="T277" s="411"/>
      <c r="U277" s="411"/>
      <c r="V277" s="411"/>
      <c r="W277" s="411"/>
      <c r="X277" s="411"/>
      <c r="Y277" s="411"/>
      <c r="Z277" s="411"/>
    </row>
    <row r="278" spans="1:26" x14ac:dyDescent="0.3">
      <c r="A278" s="411"/>
      <c r="B278" s="411"/>
      <c r="C278" s="411"/>
      <c r="D278" s="411"/>
      <c r="E278" s="411"/>
      <c r="F278" s="411"/>
      <c r="G278" s="411"/>
      <c r="H278" s="411"/>
      <c r="I278" s="411"/>
      <c r="J278" s="411"/>
      <c r="K278" s="411"/>
      <c r="L278" s="411"/>
      <c r="M278" s="411"/>
      <c r="N278" s="411"/>
      <c r="O278" s="411"/>
      <c r="P278" s="411"/>
      <c r="Q278" s="411"/>
      <c r="R278" s="411"/>
      <c r="S278" s="411"/>
      <c r="T278" s="411"/>
      <c r="U278" s="411"/>
      <c r="V278" s="411"/>
      <c r="W278" s="411"/>
      <c r="X278" s="411"/>
      <c r="Y278" s="411"/>
      <c r="Z278" s="411"/>
    </row>
    <row r="279" spans="1:26" x14ac:dyDescent="0.3">
      <c r="A279" s="411"/>
      <c r="B279" s="411"/>
      <c r="C279" s="411"/>
      <c r="D279" s="411"/>
      <c r="E279" s="411"/>
      <c r="F279" s="411"/>
      <c r="G279" s="411"/>
      <c r="H279" s="411"/>
      <c r="I279" s="411"/>
      <c r="J279" s="411"/>
      <c r="K279" s="411"/>
      <c r="L279" s="411"/>
      <c r="M279" s="411"/>
      <c r="N279" s="411"/>
      <c r="O279" s="411"/>
      <c r="P279" s="411"/>
      <c r="Q279" s="411"/>
      <c r="R279" s="411"/>
      <c r="S279" s="411"/>
      <c r="T279" s="411"/>
      <c r="U279" s="411"/>
      <c r="V279" s="411"/>
      <c r="W279" s="411"/>
      <c r="X279" s="411"/>
      <c r="Y279" s="411"/>
      <c r="Z279" s="411"/>
    </row>
    <row r="280" spans="1:26" x14ac:dyDescent="0.3">
      <c r="A280" s="411"/>
      <c r="B280" s="411"/>
      <c r="C280" s="411"/>
      <c r="D280" s="411"/>
      <c r="E280" s="411"/>
      <c r="F280" s="411"/>
      <c r="G280" s="411"/>
      <c r="H280" s="411"/>
      <c r="I280" s="411"/>
      <c r="J280" s="411"/>
      <c r="K280" s="411"/>
      <c r="L280" s="411"/>
      <c r="M280" s="411"/>
      <c r="N280" s="411"/>
      <c r="O280" s="411"/>
      <c r="P280" s="411"/>
      <c r="Q280" s="411"/>
      <c r="R280" s="411"/>
      <c r="S280" s="411"/>
      <c r="T280" s="411"/>
      <c r="U280" s="411"/>
      <c r="V280" s="411"/>
      <c r="W280" s="411"/>
      <c r="X280" s="411"/>
      <c r="Y280" s="411"/>
      <c r="Z280" s="411"/>
    </row>
    <row r="281" spans="1:26" x14ac:dyDescent="0.3">
      <c r="A281" s="411"/>
      <c r="B281" s="411"/>
      <c r="C281" s="411"/>
      <c r="D281" s="411"/>
      <c r="E281" s="411"/>
      <c r="F281" s="411"/>
      <c r="G281" s="411"/>
      <c r="H281" s="411"/>
      <c r="I281" s="411"/>
      <c r="J281" s="411"/>
      <c r="K281" s="411"/>
      <c r="L281" s="411"/>
      <c r="M281" s="411"/>
      <c r="N281" s="411"/>
      <c r="O281" s="411"/>
      <c r="P281" s="411"/>
      <c r="Q281" s="411"/>
      <c r="R281" s="411"/>
      <c r="S281" s="411"/>
      <c r="T281" s="411"/>
      <c r="U281" s="411"/>
      <c r="V281" s="411"/>
      <c r="W281" s="411"/>
      <c r="X281" s="411"/>
      <c r="Y281" s="411"/>
      <c r="Z281" s="411"/>
    </row>
    <row r="282" spans="1:26" x14ac:dyDescent="0.3">
      <c r="A282" s="411"/>
      <c r="B282" s="411"/>
      <c r="C282" s="411"/>
      <c r="D282" s="411"/>
      <c r="E282" s="411"/>
      <c r="F282" s="411"/>
      <c r="G282" s="411"/>
      <c r="H282" s="411"/>
      <c r="I282" s="411"/>
      <c r="J282" s="411"/>
      <c r="K282" s="411"/>
      <c r="L282" s="411"/>
      <c r="M282" s="411"/>
      <c r="N282" s="411"/>
      <c r="O282" s="411"/>
      <c r="P282" s="411"/>
      <c r="Q282" s="411"/>
      <c r="R282" s="411"/>
      <c r="S282" s="411"/>
      <c r="T282" s="411"/>
      <c r="U282" s="411"/>
      <c r="V282" s="411"/>
      <c r="W282" s="411"/>
      <c r="X282" s="411"/>
      <c r="Y282" s="411"/>
      <c r="Z282" s="411"/>
    </row>
    <row r="283" spans="1:26" x14ac:dyDescent="0.3">
      <c r="A283" s="411"/>
      <c r="B283" s="411"/>
      <c r="C283" s="411"/>
      <c r="D283" s="411"/>
      <c r="E283" s="411"/>
      <c r="F283" s="411"/>
      <c r="G283" s="411"/>
      <c r="H283" s="411"/>
      <c r="I283" s="411"/>
      <c r="J283" s="411"/>
      <c r="K283" s="411"/>
      <c r="L283" s="411"/>
      <c r="M283" s="411"/>
      <c r="N283" s="411"/>
      <c r="O283" s="411"/>
      <c r="P283" s="411"/>
      <c r="Q283" s="411"/>
      <c r="R283" s="411"/>
      <c r="S283" s="411"/>
      <c r="T283" s="411"/>
      <c r="U283" s="411"/>
      <c r="V283" s="411"/>
      <c r="W283" s="411"/>
      <c r="X283" s="411"/>
      <c r="Y283" s="411"/>
      <c r="Z283" s="411"/>
    </row>
    <row r="284" spans="1:26" x14ac:dyDescent="0.3">
      <c r="A284" s="411"/>
      <c r="B284" s="411"/>
      <c r="C284" s="411"/>
      <c r="D284" s="411"/>
      <c r="E284" s="411"/>
      <c r="F284" s="411"/>
      <c r="G284" s="411"/>
      <c r="H284" s="411"/>
      <c r="I284" s="411"/>
      <c r="J284" s="411"/>
      <c r="K284" s="411"/>
      <c r="L284" s="411"/>
      <c r="M284" s="411"/>
      <c r="N284" s="411"/>
      <c r="O284" s="411"/>
      <c r="P284" s="411"/>
      <c r="Q284" s="411"/>
      <c r="R284" s="411"/>
      <c r="S284" s="411"/>
      <c r="T284" s="411"/>
      <c r="U284" s="411"/>
      <c r="V284" s="411"/>
      <c r="W284" s="411"/>
      <c r="X284" s="411"/>
      <c r="Y284" s="411"/>
      <c r="Z284" s="411"/>
    </row>
    <row r="285" spans="1:26" x14ac:dyDescent="0.3">
      <c r="A285" s="411"/>
      <c r="B285" s="411"/>
      <c r="C285" s="411"/>
      <c r="D285" s="411"/>
      <c r="E285" s="411"/>
      <c r="F285" s="411"/>
      <c r="G285" s="411"/>
      <c r="H285" s="411"/>
      <c r="I285" s="411"/>
      <c r="J285" s="411"/>
      <c r="K285" s="411"/>
      <c r="L285" s="411"/>
      <c r="M285" s="411"/>
      <c r="N285" s="411"/>
      <c r="O285" s="411"/>
      <c r="P285" s="411"/>
      <c r="Q285" s="411"/>
      <c r="R285" s="411"/>
      <c r="S285" s="411"/>
      <c r="T285" s="411"/>
      <c r="U285" s="411"/>
      <c r="V285" s="411"/>
      <c r="W285" s="411"/>
      <c r="X285" s="411"/>
      <c r="Y285" s="411"/>
      <c r="Z285" s="411"/>
    </row>
    <row r="286" spans="1:26" x14ac:dyDescent="0.3">
      <c r="A286" s="411"/>
      <c r="B286" s="411"/>
      <c r="C286" s="411"/>
      <c r="D286" s="411"/>
      <c r="E286" s="411"/>
      <c r="F286" s="411"/>
      <c r="G286" s="411"/>
      <c r="H286" s="411"/>
      <c r="I286" s="411"/>
      <c r="J286" s="411"/>
      <c r="K286" s="411"/>
      <c r="L286" s="411"/>
      <c r="M286" s="411"/>
      <c r="N286" s="411"/>
      <c r="O286" s="411"/>
      <c r="P286" s="411"/>
      <c r="Q286" s="411"/>
      <c r="R286" s="411"/>
      <c r="S286" s="411"/>
      <c r="T286" s="411"/>
      <c r="U286" s="411"/>
      <c r="V286" s="411"/>
      <c r="W286" s="411"/>
      <c r="X286" s="411"/>
      <c r="Y286" s="411"/>
      <c r="Z286" s="411"/>
    </row>
    <row r="287" spans="1:26" x14ac:dyDescent="0.3">
      <c r="A287" s="411"/>
      <c r="B287" s="411"/>
      <c r="C287" s="411"/>
      <c r="D287" s="411"/>
      <c r="E287" s="411"/>
      <c r="F287" s="411"/>
      <c r="G287" s="411"/>
      <c r="H287" s="411"/>
      <c r="I287" s="411"/>
      <c r="J287" s="411"/>
      <c r="K287" s="411"/>
      <c r="L287" s="411"/>
      <c r="M287" s="411"/>
      <c r="N287" s="411"/>
      <c r="O287" s="411"/>
      <c r="P287" s="411"/>
      <c r="Q287" s="411"/>
      <c r="R287" s="411"/>
      <c r="S287" s="411"/>
      <c r="T287" s="411"/>
      <c r="U287" s="411"/>
      <c r="V287" s="411"/>
      <c r="W287" s="411"/>
      <c r="X287" s="411"/>
      <c r="Y287" s="411"/>
      <c r="Z287" s="411"/>
    </row>
    <row r="288" spans="1:26" x14ac:dyDescent="0.3">
      <c r="A288" s="411"/>
      <c r="B288" s="411"/>
      <c r="C288" s="411"/>
      <c r="D288" s="411"/>
      <c r="E288" s="411"/>
      <c r="F288" s="411"/>
      <c r="G288" s="411"/>
      <c r="H288" s="411"/>
      <c r="I288" s="411"/>
      <c r="J288" s="411"/>
      <c r="K288" s="411"/>
      <c r="L288" s="411"/>
      <c r="M288" s="411"/>
      <c r="N288" s="411"/>
      <c r="O288" s="411"/>
      <c r="P288" s="411"/>
      <c r="Q288" s="411"/>
      <c r="R288" s="411"/>
      <c r="S288" s="411"/>
      <c r="T288" s="411"/>
      <c r="U288" s="411"/>
      <c r="V288" s="411"/>
      <c r="W288" s="411"/>
      <c r="X288" s="411"/>
      <c r="Y288" s="411"/>
      <c r="Z288" s="411"/>
    </row>
    <row r="289" spans="1:26" x14ac:dyDescent="0.3">
      <c r="A289" s="411"/>
      <c r="B289" s="411"/>
      <c r="C289" s="411"/>
      <c r="D289" s="411"/>
      <c r="E289" s="411"/>
      <c r="F289" s="411"/>
      <c r="G289" s="411"/>
      <c r="H289" s="411"/>
      <c r="I289" s="411"/>
      <c r="J289" s="411"/>
      <c r="K289" s="411"/>
      <c r="L289" s="411"/>
      <c r="M289" s="411"/>
      <c r="N289" s="411"/>
      <c r="O289" s="411"/>
      <c r="P289" s="411"/>
      <c r="Q289" s="411"/>
      <c r="R289" s="411"/>
      <c r="S289" s="411"/>
      <c r="T289" s="411"/>
      <c r="U289" s="411"/>
      <c r="V289" s="411"/>
      <c r="W289" s="411"/>
      <c r="X289" s="411"/>
      <c r="Y289" s="411"/>
      <c r="Z289" s="411"/>
    </row>
    <row r="290" spans="1:26" x14ac:dyDescent="0.3">
      <c r="A290" s="411"/>
      <c r="B290" s="411"/>
      <c r="C290" s="411"/>
      <c r="D290" s="411"/>
      <c r="E290" s="411"/>
      <c r="F290" s="411"/>
      <c r="G290" s="411"/>
      <c r="H290" s="411"/>
      <c r="I290" s="411"/>
      <c r="J290" s="411"/>
      <c r="K290" s="411"/>
      <c r="L290" s="411"/>
      <c r="M290" s="411"/>
      <c r="N290" s="411"/>
      <c r="O290" s="411"/>
      <c r="P290" s="411"/>
      <c r="Q290" s="411"/>
      <c r="R290" s="411"/>
      <c r="S290" s="411"/>
      <c r="T290" s="411"/>
      <c r="U290" s="411"/>
      <c r="V290" s="411"/>
      <c r="W290" s="411"/>
      <c r="X290" s="411"/>
      <c r="Y290" s="411"/>
      <c r="Z290" s="411"/>
    </row>
    <row r="291" spans="1:26" x14ac:dyDescent="0.3">
      <c r="A291" s="411"/>
      <c r="B291" s="411"/>
      <c r="C291" s="411"/>
      <c r="D291" s="411"/>
      <c r="E291" s="411"/>
      <c r="F291" s="411"/>
      <c r="G291" s="411"/>
      <c r="H291" s="411"/>
      <c r="I291" s="411"/>
      <c r="J291" s="411"/>
      <c r="K291" s="411"/>
      <c r="L291" s="411"/>
      <c r="M291" s="411"/>
      <c r="N291" s="411"/>
      <c r="O291" s="411"/>
      <c r="P291" s="411"/>
      <c r="Q291" s="411"/>
      <c r="R291" s="411"/>
      <c r="S291" s="411"/>
      <c r="T291" s="411"/>
      <c r="U291" s="411"/>
      <c r="V291" s="411"/>
      <c r="W291" s="411"/>
      <c r="X291" s="411"/>
      <c r="Y291" s="411"/>
      <c r="Z291" s="411"/>
    </row>
    <row r="292" spans="1:26" x14ac:dyDescent="0.3">
      <c r="A292" s="411"/>
      <c r="B292" s="411"/>
      <c r="C292" s="411"/>
      <c r="D292" s="411"/>
      <c r="E292" s="411"/>
      <c r="F292" s="411"/>
      <c r="G292" s="411"/>
      <c r="H292" s="411"/>
      <c r="I292" s="411"/>
      <c r="J292" s="411"/>
      <c r="K292" s="411"/>
      <c r="L292" s="411"/>
      <c r="M292" s="411"/>
      <c r="N292" s="411"/>
      <c r="O292" s="411"/>
      <c r="P292" s="411"/>
      <c r="Q292" s="411"/>
      <c r="R292" s="411"/>
      <c r="S292" s="411"/>
      <c r="T292" s="411"/>
      <c r="U292" s="411"/>
      <c r="V292" s="411"/>
      <c r="W292" s="411"/>
      <c r="X292" s="411"/>
      <c r="Y292" s="411"/>
      <c r="Z292" s="411"/>
    </row>
    <row r="293" spans="1:26" x14ac:dyDescent="0.3">
      <c r="A293" s="411"/>
      <c r="B293" s="411"/>
      <c r="C293" s="411"/>
      <c r="D293" s="411"/>
      <c r="E293" s="411"/>
      <c r="F293" s="411"/>
      <c r="G293" s="411"/>
      <c r="H293" s="411"/>
      <c r="I293" s="411"/>
      <c r="J293" s="411"/>
      <c r="K293" s="411"/>
      <c r="L293" s="411"/>
      <c r="M293" s="411"/>
      <c r="N293" s="411"/>
      <c r="O293" s="411"/>
      <c r="P293" s="411"/>
      <c r="Q293" s="411"/>
      <c r="R293" s="411"/>
      <c r="S293" s="411"/>
      <c r="T293" s="411"/>
      <c r="U293" s="411"/>
      <c r="V293" s="411"/>
      <c r="W293" s="411"/>
      <c r="X293" s="411"/>
      <c r="Y293" s="411"/>
      <c r="Z293" s="411"/>
    </row>
    <row r="294" spans="1:26" x14ac:dyDescent="0.3">
      <c r="A294" s="411"/>
      <c r="B294" s="411"/>
      <c r="C294" s="411"/>
      <c r="D294" s="411"/>
      <c r="E294" s="411"/>
      <c r="F294" s="411"/>
      <c r="G294" s="411"/>
      <c r="H294" s="411"/>
      <c r="I294" s="411"/>
      <c r="J294" s="411"/>
      <c r="K294" s="411"/>
      <c r="L294" s="411"/>
      <c r="M294" s="411"/>
      <c r="N294" s="411"/>
      <c r="O294" s="411"/>
      <c r="P294" s="411"/>
      <c r="Q294" s="411"/>
      <c r="R294" s="411"/>
      <c r="S294" s="411"/>
      <c r="T294" s="411"/>
      <c r="U294" s="411"/>
      <c r="V294" s="411"/>
      <c r="W294" s="411"/>
      <c r="X294" s="411"/>
      <c r="Y294" s="411"/>
      <c r="Z294" s="411"/>
    </row>
    <row r="295" spans="1:26" x14ac:dyDescent="0.3">
      <c r="A295" s="411"/>
      <c r="B295" s="411"/>
      <c r="C295" s="411"/>
      <c r="D295" s="411"/>
      <c r="E295" s="411"/>
      <c r="F295" s="411"/>
      <c r="G295" s="411"/>
      <c r="H295" s="411"/>
      <c r="I295" s="411"/>
      <c r="J295" s="411"/>
      <c r="K295" s="411"/>
      <c r="L295" s="411"/>
      <c r="M295" s="411"/>
      <c r="N295" s="411"/>
      <c r="O295" s="411"/>
      <c r="P295" s="411"/>
      <c r="Q295" s="411"/>
      <c r="R295" s="411"/>
      <c r="S295" s="411"/>
      <c r="T295" s="411"/>
      <c r="U295" s="411"/>
      <c r="V295" s="411"/>
      <c r="W295" s="411"/>
      <c r="X295" s="411"/>
      <c r="Y295" s="411"/>
      <c r="Z295" s="411"/>
    </row>
    <row r="296" spans="1:26" x14ac:dyDescent="0.3">
      <c r="A296" s="411"/>
      <c r="B296" s="411"/>
      <c r="C296" s="411"/>
      <c r="D296" s="411"/>
      <c r="E296" s="411"/>
      <c r="F296" s="411"/>
      <c r="G296" s="411"/>
      <c r="H296" s="411"/>
      <c r="I296" s="411"/>
      <c r="J296" s="411"/>
      <c r="K296" s="411"/>
      <c r="L296" s="411"/>
      <c r="M296" s="411"/>
      <c r="N296" s="411"/>
      <c r="O296" s="411"/>
      <c r="P296" s="411"/>
      <c r="Q296" s="411"/>
      <c r="R296" s="411"/>
      <c r="S296" s="411"/>
      <c r="T296" s="411"/>
      <c r="U296" s="411"/>
      <c r="V296" s="411"/>
      <c r="W296" s="411"/>
      <c r="X296" s="411"/>
      <c r="Y296" s="411"/>
      <c r="Z296" s="411"/>
    </row>
    <row r="297" spans="1:26" x14ac:dyDescent="0.3">
      <c r="A297" s="411"/>
      <c r="B297" s="411"/>
      <c r="C297" s="411"/>
      <c r="D297" s="411"/>
      <c r="E297" s="411"/>
      <c r="F297" s="411"/>
      <c r="G297" s="411"/>
      <c r="H297" s="411"/>
      <c r="I297" s="411"/>
      <c r="J297" s="411"/>
      <c r="K297" s="411"/>
      <c r="L297" s="411"/>
      <c r="M297" s="411"/>
      <c r="N297" s="411"/>
      <c r="O297" s="411"/>
      <c r="P297" s="411"/>
      <c r="Q297" s="411"/>
      <c r="R297" s="411"/>
      <c r="S297" s="411"/>
      <c r="T297" s="411"/>
      <c r="U297" s="411"/>
      <c r="V297" s="411"/>
      <c r="W297" s="411"/>
      <c r="X297" s="411"/>
      <c r="Y297" s="411"/>
      <c r="Z297" s="411"/>
    </row>
    <row r="298" spans="1:26" x14ac:dyDescent="0.3">
      <c r="A298" s="411"/>
      <c r="B298" s="411"/>
      <c r="C298" s="411"/>
      <c r="D298" s="411"/>
      <c r="E298" s="411"/>
      <c r="F298" s="411"/>
      <c r="G298" s="411"/>
      <c r="H298" s="411"/>
      <c r="I298" s="411"/>
      <c r="J298" s="411"/>
      <c r="K298" s="411"/>
      <c r="L298" s="411"/>
      <c r="M298" s="411"/>
      <c r="N298" s="411"/>
      <c r="O298" s="411"/>
      <c r="P298" s="411"/>
      <c r="Q298" s="411"/>
      <c r="R298" s="411"/>
      <c r="S298" s="411"/>
      <c r="T298" s="411"/>
      <c r="U298" s="411"/>
      <c r="V298" s="411"/>
      <c r="W298" s="411"/>
      <c r="X298" s="411"/>
      <c r="Y298" s="411"/>
      <c r="Z298" s="411"/>
    </row>
    <row r="299" spans="1:26" x14ac:dyDescent="0.3">
      <c r="A299" s="411"/>
      <c r="B299" s="411"/>
      <c r="C299" s="411"/>
      <c r="D299" s="411"/>
      <c r="E299" s="411"/>
      <c r="F299" s="411"/>
      <c r="G299" s="411"/>
      <c r="H299" s="411"/>
      <c r="I299" s="411"/>
      <c r="J299" s="411"/>
      <c r="K299" s="411"/>
      <c r="L299" s="411"/>
      <c r="M299" s="411"/>
      <c r="N299" s="411"/>
      <c r="O299" s="411"/>
      <c r="P299" s="411"/>
      <c r="Q299" s="411"/>
      <c r="R299" s="411"/>
      <c r="S299" s="411"/>
      <c r="T299" s="411"/>
      <c r="U299" s="411"/>
      <c r="V299" s="411"/>
      <c r="W299" s="411"/>
      <c r="X299" s="411"/>
      <c r="Y299" s="411"/>
      <c r="Z299" s="411"/>
    </row>
    <row r="300" spans="1:26" x14ac:dyDescent="0.3">
      <c r="A300" s="411"/>
      <c r="B300" s="411"/>
      <c r="C300" s="411"/>
      <c r="D300" s="411"/>
      <c r="E300" s="411"/>
      <c r="F300" s="411"/>
      <c r="G300" s="411"/>
      <c r="H300" s="411"/>
      <c r="I300" s="411"/>
      <c r="J300" s="411"/>
      <c r="K300" s="411"/>
      <c r="L300" s="411"/>
      <c r="M300" s="411"/>
      <c r="N300" s="411"/>
      <c r="O300" s="411"/>
      <c r="P300" s="411"/>
      <c r="Q300" s="411"/>
      <c r="R300" s="411"/>
      <c r="S300" s="411"/>
      <c r="T300" s="411"/>
      <c r="U300" s="411"/>
      <c r="V300" s="411"/>
      <c r="W300" s="411"/>
      <c r="X300" s="411"/>
      <c r="Y300" s="411"/>
      <c r="Z300" s="411"/>
    </row>
    <row r="301" spans="1:26" x14ac:dyDescent="0.3">
      <c r="A301" s="411"/>
      <c r="B301" s="411"/>
      <c r="C301" s="411"/>
      <c r="D301" s="411"/>
      <c r="E301" s="411"/>
      <c r="F301" s="411"/>
      <c r="G301" s="411"/>
      <c r="H301" s="411"/>
      <c r="I301" s="411"/>
      <c r="J301" s="411"/>
      <c r="K301" s="411"/>
      <c r="L301" s="411"/>
      <c r="M301" s="411"/>
      <c r="N301" s="411"/>
      <c r="O301" s="411"/>
      <c r="P301" s="411"/>
      <c r="Q301" s="411"/>
      <c r="R301" s="411"/>
      <c r="S301" s="411"/>
      <c r="T301" s="411"/>
      <c r="U301" s="411"/>
      <c r="V301" s="411"/>
      <c r="W301" s="411"/>
      <c r="X301" s="411"/>
      <c r="Y301" s="411"/>
      <c r="Z301" s="411"/>
    </row>
    <row r="302" spans="1:26" x14ac:dyDescent="0.3">
      <c r="A302" s="411"/>
      <c r="B302" s="411"/>
      <c r="C302" s="411"/>
      <c r="D302" s="411"/>
      <c r="E302" s="411"/>
      <c r="F302" s="411"/>
      <c r="G302" s="411"/>
      <c r="H302" s="411"/>
      <c r="I302" s="411"/>
      <c r="J302" s="411"/>
      <c r="K302" s="411"/>
      <c r="L302" s="411"/>
      <c r="M302" s="411"/>
      <c r="N302" s="411"/>
      <c r="O302" s="411"/>
      <c r="P302" s="411"/>
      <c r="Q302" s="411"/>
      <c r="R302" s="411"/>
      <c r="S302" s="411"/>
      <c r="T302" s="411"/>
      <c r="U302" s="411"/>
      <c r="V302" s="411"/>
      <c r="W302" s="411"/>
      <c r="X302" s="411"/>
      <c r="Y302" s="411"/>
      <c r="Z302" s="411"/>
    </row>
    <row r="303" spans="1:26" x14ac:dyDescent="0.3">
      <c r="A303" s="411"/>
      <c r="B303" s="411"/>
      <c r="C303" s="411"/>
      <c r="D303" s="411"/>
      <c r="E303" s="411"/>
      <c r="F303" s="411"/>
      <c r="G303" s="411"/>
      <c r="H303" s="411"/>
      <c r="I303" s="411"/>
      <c r="J303" s="411"/>
      <c r="K303" s="411"/>
      <c r="L303" s="411"/>
      <c r="M303" s="411"/>
      <c r="N303" s="411"/>
      <c r="O303" s="411"/>
      <c r="P303" s="411"/>
      <c r="Q303" s="411"/>
      <c r="R303" s="411"/>
      <c r="S303" s="411"/>
      <c r="T303" s="411"/>
      <c r="U303" s="411"/>
      <c r="V303" s="411"/>
      <c r="W303" s="411"/>
      <c r="X303" s="411"/>
      <c r="Y303" s="411"/>
      <c r="Z303" s="411"/>
    </row>
    <row r="304" spans="1:26" x14ac:dyDescent="0.3">
      <c r="A304" s="411"/>
      <c r="B304" s="411"/>
      <c r="C304" s="411"/>
      <c r="D304" s="411"/>
      <c r="E304" s="411"/>
      <c r="F304" s="411"/>
      <c r="G304" s="411"/>
      <c r="H304" s="411"/>
      <c r="I304" s="411"/>
      <c r="J304" s="411"/>
      <c r="K304" s="411"/>
      <c r="L304" s="411"/>
      <c r="M304" s="411"/>
      <c r="N304" s="411"/>
      <c r="O304" s="411"/>
      <c r="P304" s="411"/>
      <c r="Q304" s="411"/>
      <c r="R304" s="411"/>
      <c r="S304" s="411"/>
      <c r="T304" s="411"/>
      <c r="U304" s="411"/>
      <c r="V304" s="411"/>
      <c r="W304" s="411"/>
      <c r="X304" s="411"/>
      <c r="Y304" s="411"/>
      <c r="Z304" s="411"/>
    </row>
    <row r="305" spans="1:26" x14ac:dyDescent="0.3">
      <c r="A305" s="411"/>
      <c r="B305" s="411"/>
      <c r="C305" s="411"/>
      <c r="D305" s="411"/>
      <c r="E305" s="411"/>
      <c r="F305" s="411"/>
      <c r="G305" s="411"/>
      <c r="H305" s="411"/>
      <c r="I305" s="411"/>
      <c r="J305" s="411"/>
      <c r="K305" s="411"/>
      <c r="L305" s="411"/>
      <c r="M305" s="411"/>
      <c r="N305" s="411"/>
      <c r="O305" s="411"/>
      <c r="P305" s="411"/>
      <c r="Q305" s="411"/>
      <c r="R305" s="411"/>
      <c r="S305" s="411"/>
      <c r="T305" s="411"/>
      <c r="U305" s="411"/>
      <c r="V305" s="411"/>
      <c r="W305" s="411"/>
      <c r="X305" s="411"/>
      <c r="Y305" s="411"/>
      <c r="Z305" s="411"/>
    </row>
    <row r="306" spans="1:26" x14ac:dyDescent="0.3">
      <c r="A306" s="411"/>
      <c r="B306" s="411"/>
      <c r="C306" s="411"/>
      <c r="D306" s="411"/>
      <c r="E306" s="411"/>
      <c r="F306" s="411"/>
      <c r="G306" s="411"/>
      <c r="H306" s="411"/>
      <c r="I306" s="411"/>
      <c r="J306" s="411"/>
      <c r="K306" s="411"/>
      <c r="L306" s="411"/>
      <c r="M306" s="411"/>
      <c r="N306" s="411"/>
      <c r="O306" s="411"/>
      <c r="P306" s="411"/>
      <c r="Q306" s="411"/>
      <c r="R306" s="411"/>
      <c r="S306" s="411"/>
      <c r="T306" s="411"/>
      <c r="U306" s="411"/>
      <c r="V306" s="411"/>
      <c r="W306" s="411"/>
      <c r="X306" s="411"/>
      <c r="Y306" s="411"/>
      <c r="Z306" s="411"/>
    </row>
    <row r="307" spans="1:26" x14ac:dyDescent="0.3">
      <c r="A307" s="411"/>
      <c r="B307" s="411"/>
      <c r="C307" s="411"/>
      <c r="D307" s="411"/>
      <c r="E307" s="411"/>
      <c r="F307" s="411"/>
      <c r="G307" s="411"/>
      <c r="H307" s="411"/>
      <c r="I307" s="411"/>
      <c r="J307" s="411"/>
      <c r="K307" s="411"/>
      <c r="L307" s="411"/>
      <c r="M307" s="411"/>
      <c r="N307" s="411"/>
      <c r="O307" s="411"/>
      <c r="P307" s="411"/>
      <c r="Q307" s="411"/>
      <c r="R307" s="411"/>
      <c r="S307" s="411"/>
      <c r="T307" s="411"/>
      <c r="U307" s="411"/>
      <c r="V307" s="411"/>
      <c r="W307" s="411"/>
      <c r="X307" s="411"/>
      <c r="Y307" s="411"/>
      <c r="Z307" s="411"/>
    </row>
    <row r="308" spans="1:26" x14ac:dyDescent="0.3">
      <c r="A308" s="411"/>
      <c r="B308" s="411"/>
      <c r="C308" s="411"/>
      <c r="D308" s="411"/>
      <c r="E308" s="411"/>
      <c r="F308" s="411"/>
      <c r="G308" s="411"/>
      <c r="H308" s="411"/>
      <c r="I308" s="411"/>
      <c r="J308" s="411"/>
      <c r="K308" s="411"/>
      <c r="L308" s="411"/>
      <c r="M308" s="411"/>
      <c r="N308" s="411"/>
      <c r="O308" s="411"/>
      <c r="P308" s="411"/>
      <c r="Q308" s="411"/>
      <c r="R308" s="411"/>
      <c r="S308" s="411"/>
      <c r="T308" s="411"/>
      <c r="U308" s="411"/>
      <c r="V308" s="411"/>
      <c r="W308" s="411"/>
      <c r="X308" s="411"/>
      <c r="Y308" s="411"/>
      <c r="Z308" s="411"/>
    </row>
    <row r="309" spans="1:26" x14ac:dyDescent="0.3">
      <c r="A309" s="411"/>
      <c r="B309" s="411"/>
      <c r="C309" s="411"/>
      <c r="D309" s="411"/>
      <c r="E309" s="411"/>
      <c r="F309" s="411"/>
      <c r="G309" s="411"/>
      <c r="H309" s="411"/>
      <c r="I309" s="411"/>
      <c r="J309" s="411"/>
      <c r="K309" s="411"/>
      <c r="L309" s="411"/>
      <c r="M309" s="411"/>
      <c r="N309" s="411"/>
      <c r="O309" s="411"/>
      <c r="P309" s="411"/>
      <c r="Q309" s="411"/>
      <c r="R309" s="411"/>
      <c r="S309" s="411"/>
      <c r="T309" s="411"/>
      <c r="U309" s="411"/>
      <c r="V309" s="411"/>
      <c r="W309" s="411"/>
      <c r="X309" s="411"/>
      <c r="Y309" s="411"/>
      <c r="Z309" s="411"/>
    </row>
    <row r="310" spans="1:26" x14ac:dyDescent="0.3">
      <c r="A310" s="411"/>
      <c r="B310" s="411"/>
      <c r="C310" s="411"/>
      <c r="D310" s="411"/>
      <c r="E310" s="411"/>
      <c r="F310" s="411"/>
      <c r="G310" s="411"/>
      <c r="H310" s="411"/>
      <c r="I310" s="411"/>
      <c r="J310" s="411"/>
      <c r="K310" s="411"/>
      <c r="L310" s="411"/>
      <c r="M310" s="411"/>
      <c r="N310" s="411"/>
      <c r="O310" s="411"/>
      <c r="P310" s="411"/>
      <c r="Q310" s="411"/>
      <c r="R310" s="411"/>
      <c r="S310" s="411"/>
      <c r="T310" s="411"/>
      <c r="U310" s="411"/>
      <c r="V310" s="411"/>
      <c r="W310" s="411"/>
      <c r="X310" s="411"/>
      <c r="Y310" s="411"/>
      <c r="Z310" s="411"/>
    </row>
    <row r="311" spans="1:26" x14ac:dyDescent="0.3">
      <c r="A311" s="411"/>
      <c r="B311" s="411"/>
      <c r="C311" s="411"/>
      <c r="D311" s="411"/>
      <c r="E311" s="411"/>
      <c r="F311" s="411"/>
      <c r="G311" s="411"/>
      <c r="H311" s="411"/>
      <c r="I311" s="411"/>
      <c r="J311" s="411"/>
      <c r="K311" s="411"/>
      <c r="L311" s="411"/>
      <c r="M311" s="411"/>
      <c r="N311" s="411"/>
      <c r="O311" s="411"/>
      <c r="P311" s="411"/>
      <c r="Q311" s="411"/>
      <c r="R311" s="411"/>
      <c r="S311" s="411"/>
      <c r="T311" s="411"/>
      <c r="U311" s="411"/>
      <c r="V311" s="411"/>
      <c r="W311" s="411"/>
      <c r="X311" s="411"/>
      <c r="Y311" s="411"/>
      <c r="Z311" s="411"/>
    </row>
    <row r="312" spans="1:26" x14ac:dyDescent="0.3">
      <c r="A312" s="411"/>
      <c r="B312" s="411"/>
      <c r="C312" s="411"/>
      <c r="D312" s="411"/>
      <c r="E312" s="411"/>
      <c r="F312" s="411"/>
      <c r="G312" s="411"/>
      <c r="H312" s="411"/>
      <c r="I312" s="411"/>
      <c r="J312" s="411"/>
      <c r="K312" s="411"/>
      <c r="L312" s="411"/>
      <c r="M312" s="411"/>
      <c r="N312" s="411"/>
      <c r="O312" s="411"/>
      <c r="P312" s="411"/>
      <c r="Q312" s="411"/>
      <c r="R312" s="411"/>
      <c r="S312" s="411"/>
      <c r="T312" s="411"/>
      <c r="U312" s="411"/>
      <c r="V312" s="411"/>
      <c r="W312" s="411"/>
      <c r="X312" s="411"/>
      <c r="Y312" s="411"/>
      <c r="Z312" s="411"/>
    </row>
    <row r="313" spans="1:26" x14ac:dyDescent="0.3">
      <c r="A313" s="411"/>
      <c r="B313" s="411"/>
      <c r="C313" s="411"/>
      <c r="D313" s="411"/>
      <c r="E313" s="411"/>
      <c r="F313" s="411"/>
      <c r="G313" s="411"/>
      <c r="H313" s="411"/>
      <c r="I313" s="411"/>
      <c r="J313" s="411"/>
      <c r="K313" s="411"/>
      <c r="L313" s="411"/>
      <c r="M313" s="411"/>
      <c r="N313" s="411"/>
      <c r="O313" s="411"/>
      <c r="P313" s="411"/>
      <c r="Q313" s="411"/>
      <c r="R313" s="411"/>
      <c r="S313" s="411"/>
      <c r="T313" s="411"/>
      <c r="U313" s="411"/>
      <c r="V313" s="411"/>
      <c r="W313" s="411"/>
      <c r="X313" s="411"/>
      <c r="Y313" s="411"/>
      <c r="Z313" s="411"/>
    </row>
    <row r="314" spans="1:26" x14ac:dyDescent="0.3">
      <c r="A314" s="411"/>
      <c r="B314" s="411"/>
      <c r="C314" s="411"/>
      <c r="D314" s="411"/>
      <c r="E314" s="411"/>
      <c r="F314" s="411"/>
      <c r="G314" s="411"/>
      <c r="H314" s="411"/>
      <c r="I314" s="411"/>
      <c r="J314" s="411"/>
      <c r="K314" s="411"/>
      <c r="L314" s="411"/>
      <c r="M314" s="411"/>
      <c r="N314" s="411"/>
      <c r="O314" s="411"/>
      <c r="P314" s="411"/>
      <c r="Q314" s="411"/>
      <c r="R314" s="411"/>
      <c r="S314" s="411"/>
      <c r="T314" s="411"/>
      <c r="U314" s="411"/>
      <c r="V314" s="411"/>
      <c r="W314" s="411"/>
      <c r="X314" s="411"/>
      <c r="Y314" s="411"/>
      <c r="Z314" s="411"/>
    </row>
    <row r="315" spans="1:26" x14ac:dyDescent="0.3">
      <c r="A315" s="411"/>
      <c r="B315" s="411"/>
      <c r="C315" s="411"/>
      <c r="D315" s="411"/>
      <c r="E315" s="411"/>
      <c r="F315" s="411"/>
      <c r="G315" s="411"/>
      <c r="H315" s="411"/>
      <c r="I315" s="411"/>
      <c r="J315" s="411"/>
      <c r="K315" s="411"/>
      <c r="L315" s="411"/>
      <c r="M315" s="411"/>
      <c r="N315" s="411"/>
      <c r="O315" s="411"/>
      <c r="P315" s="411"/>
      <c r="Q315" s="411"/>
      <c r="R315" s="411"/>
      <c r="S315" s="411"/>
      <c r="T315" s="411"/>
      <c r="U315" s="411"/>
      <c r="V315" s="411"/>
      <c r="W315" s="411"/>
      <c r="X315" s="411"/>
      <c r="Y315" s="411"/>
      <c r="Z315" s="411"/>
    </row>
    <row r="316" spans="1:26" x14ac:dyDescent="0.3">
      <c r="A316" s="411"/>
      <c r="B316" s="411"/>
      <c r="C316" s="411"/>
      <c r="D316" s="411"/>
      <c r="E316" s="411"/>
      <c r="F316" s="411"/>
      <c r="G316" s="411"/>
      <c r="H316" s="411"/>
      <c r="I316" s="411"/>
      <c r="J316" s="411"/>
      <c r="K316" s="411"/>
      <c r="L316" s="411"/>
      <c r="M316" s="411"/>
      <c r="N316" s="411"/>
      <c r="O316" s="411"/>
      <c r="P316" s="411"/>
      <c r="Q316" s="411"/>
      <c r="R316" s="411"/>
      <c r="S316" s="411"/>
      <c r="T316" s="411"/>
      <c r="U316" s="411"/>
      <c r="V316" s="411"/>
      <c r="W316" s="411"/>
      <c r="X316" s="411"/>
      <c r="Y316" s="411"/>
      <c r="Z316" s="411"/>
    </row>
    <row r="317" spans="1:26" x14ac:dyDescent="0.3">
      <c r="A317" s="411"/>
      <c r="B317" s="411"/>
      <c r="C317" s="411"/>
      <c r="D317" s="411"/>
      <c r="E317" s="411"/>
      <c r="F317" s="411"/>
      <c r="G317" s="411"/>
      <c r="H317" s="411"/>
      <c r="I317" s="411"/>
      <c r="J317" s="411"/>
      <c r="K317" s="411"/>
      <c r="L317" s="411"/>
      <c r="M317" s="411"/>
      <c r="N317" s="411"/>
      <c r="O317" s="411"/>
      <c r="P317" s="411"/>
      <c r="Q317" s="411"/>
      <c r="R317" s="411"/>
      <c r="S317" s="411"/>
      <c r="T317" s="411"/>
      <c r="U317" s="411"/>
      <c r="V317" s="411"/>
      <c r="W317" s="411"/>
      <c r="X317" s="411"/>
      <c r="Y317" s="411"/>
      <c r="Z317" s="411"/>
    </row>
    <row r="318" spans="1:26" x14ac:dyDescent="0.3">
      <c r="A318" s="411"/>
      <c r="B318" s="411"/>
      <c r="C318" s="411"/>
      <c r="D318" s="411"/>
      <c r="E318" s="411"/>
      <c r="F318" s="411"/>
      <c r="G318" s="411"/>
      <c r="H318" s="411"/>
      <c r="I318" s="411"/>
      <c r="J318" s="411"/>
      <c r="K318" s="411"/>
      <c r="L318" s="411"/>
      <c r="M318" s="411"/>
      <c r="N318" s="411"/>
      <c r="O318" s="411"/>
      <c r="P318" s="411"/>
      <c r="Q318" s="411"/>
      <c r="R318" s="411"/>
      <c r="S318" s="411"/>
      <c r="T318" s="411"/>
      <c r="U318" s="411"/>
      <c r="V318" s="411"/>
      <c r="W318" s="411"/>
      <c r="X318" s="411"/>
      <c r="Y318" s="411"/>
      <c r="Z318" s="411"/>
    </row>
    <row r="319" spans="1:26" x14ac:dyDescent="0.3">
      <c r="A319" s="411"/>
      <c r="B319" s="411"/>
      <c r="C319" s="411"/>
      <c r="D319" s="411"/>
      <c r="E319" s="411"/>
      <c r="F319" s="411"/>
      <c r="G319" s="411"/>
      <c r="H319" s="411"/>
      <c r="I319" s="411"/>
      <c r="J319" s="411"/>
      <c r="K319" s="411"/>
      <c r="L319" s="411"/>
      <c r="M319" s="411"/>
      <c r="N319" s="411"/>
      <c r="O319" s="411"/>
      <c r="P319" s="411"/>
      <c r="Q319" s="411"/>
      <c r="R319" s="411"/>
      <c r="S319" s="411"/>
      <c r="T319" s="411"/>
      <c r="U319" s="411"/>
      <c r="V319" s="411"/>
      <c r="W319" s="411"/>
      <c r="X319" s="411"/>
      <c r="Y319" s="411"/>
      <c r="Z319" s="411"/>
    </row>
    <row r="320" spans="1:26" x14ac:dyDescent="0.3">
      <c r="A320" s="411"/>
      <c r="B320" s="411"/>
      <c r="C320" s="411"/>
      <c r="D320" s="411"/>
      <c r="E320" s="411"/>
      <c r="F320" s="411"/>
      <c r="G320" s="411"/>
      <c r="H320" s="411"/>
      <c r="I320" s="411"/>
      <c r="J320" s="411"/>
      <c r="K320" s="411"/>
      <c r="L320" s="411"/>
      <c r="M320" s="411"/>
      <c r="N320" s="411"/>
      <c r="O320" s="411"/>
      <c r="P320" s="411"/>
      <c r="Q320" s="411"/>
      <c r="R320" s="411"/>
      <c r="S320" s="411"/>
      <c r="T320" s="411"/>
      <c r="U320" s="411"/>
      <c r="V320" s="411"/>
      <c r="W320" s="411"/>
      <c r="X320" s="411"/>
      <c r="Y320" s="411"/>
      <c r="Z320" s="411"/>
    </row>
    <row r="321" spans="1:26" x14ac:dyDescent="0.3">
      <c r="A321" s="411"/>
      <c r="B321" s="411"/>
      <c r="C321" s="411"/>
      <c r="D321" s="411"/>
      <c r="E321" s="411"/>
      <c r="F321" s="411"/>
      <c r="G321" s="411"/>
      <c r="H321" s="411"/>
      <c r="I321" s="411"/>
      <c r="J321" s="411"/>
      <c r="K321" s="411"/>
      <c r="L321" s="411"/>
      <c r="M321" s="411"/>
      <c r="N321" s="411"/>
      <c r="O321" s="411"/>
      <c r="P321" s="411"/>
      <c r="Q321" s="411"/>
      <c r="R321" s="411"/>
      <c r="S321" s="411"/>
      <c r="T321" s="411"/>
      <c r="U321" s="411"/>
      <c r="V321" s="411"/>
      <c r="W321" s="411"/>
      <c r="X321" s="411"/>
      <c r="Y321" s="411"/>
      <c r="Z321" s="411"/>
    </row>
    <row r="322" spans="1:26" x14ac:dyDescent="0.3">
      <c r="A322" s="411"/>
      <c r="B322" s="411"/>
      <c r="C322" s="411"/>
      <c r="D322" s="411"/>
      <c r="E322" s="411"/>
      <c r="F322" s="411"/>
      <c r="G322" s="411"/>
      <c r="H322" s="411"/>
      <c r="I322" s="411"/>
      <c r="J322" s="411"/>
      <c r="K322" s="411"/>
      <c r="L322" s="411"/>
      <c r="M322" s="411"/>
      <c r="N322" s="411"/>
      <c r="O322" s="411"/>
      <c r="P322" s="411"/>
      <c r="Q322" s="411"/>
      <c r="R322" s="411"/>
      <c r="S322" s="411"/>
      <c r="T322" s="411"/>
      <c r="U322" s="411"/>
      <c r="V322" s="411"/>
      <c r="W322" s="411"/>
      <c r="X322" s="411"/>
      <c r="Y322" s="411"/>
      <c r="Z322" s="411"/>
    </row>
    <row r="323" spans="1:26" x14ac:dyDescent="0.3">
      <c r="A323" s="411"/>
      <c r="B323" s="411"/>
      <c r="C323" s="411"/>
      <c r="D323" s="411"/>
      <c r="E323" s="411"/>
      <c r="F323" s="411"/>
      <c r="G323" s="411"/>
      <c r="H323" s="411"/>
      <c r="I323" s="411"/>
      <c r="J323" s="411"/>
      <c r="K323" s="411"/>
      <c r="L323" s="411"/>
      <c r="M323" s="411"/>
      <c r="N323" s="411"/>
      <c r="O323" s="411"/>
      <c r="P323" s="411"/>
      <c r="Q323" s="411"/>
      <c r="R323" s="411"/>
      <c r="S323" s="411"/>
      <c r="T323" s="411"/>
      <c r="U323" s="411"/>
      <c r="V323" s="411"/>
      <c r="W323" s="411"/>
      <c r="X323" s="411"/>
      <c r="Y323" s="411"/>
      <c r="Z323" s="411"/>
    </row>
    <row r="324" spans="1:26" x14ac:dyDescent="0.3">
      <c r="A324" s="411"/>
      <c r="B324" s="411"/>
      <c r="C324" s="411"/>
      <c r="D324" s="411"/>
      <c r="E324" s="411"/>
      <c r="F324" s="411"/>
      <c r="G324" s="411"/>
      <c r="H324" s="411"/>
      <c r="I324" s="411"/>
      <c r="J324" s="411"/>
      <c r="K324" s="411"/>
      <c r="L324" s="411"/>
      <c r="M324" s="411"/>
      <c r="N324" s="411"/>
      <c r="O324" s="411"/>
      <c r="P324" s="411"/>
      <c r="Q324" s="411"/>
      <c r="R324" s="411"/>
      <c r="S324" s="411"/>
      <c r="T324" s="411"/>
      <c r="U324" s="411"/>
      <c r="V324" s="411"/>
      <c r="W324" s="411"/>
      <c r="X324" s="411"/>
      <c r="Y324" s="411"/>
      <c r="Z324" s="411"/>
    </row>
    <row r="325" spans="1:26" x14ac:dyDescent="0.3">
      <c r="A325" s="411"/>
      <c r="B325" s="411"/>
      <c r="C325" s="411"/>
      <c r="D325" s="411"/>
      <c r="E325" s="411"/>
      <c r="F325" s="411"/>
      <c r="G325" s="411"/>
      <c r="H325" s="411"/>
      <c r="I325" s="411"/>
      <c r="J325" s="411"/>
      <c r="K325" s="411"/>
      <c r="L325" s="411"/>
      <c r="M325" s="411"/>
      <c r="N325" s="411"/>
      <c r="O325" s="411"/>
      <c r="P325" s="411"/>
      <c r="Q325" s="411"/>
      <c r="R325" s="411"/>
      <c r="S325" s="411"/>
      <c r="T325" s="411"/>
      <c r="U325" s="411"/>
      <c r="V325" s="411"/>
      <c r="W325" s="411"/>
      <c r="X325" s="411"/>
      <c r="Y325" s="411"/>
      <c r="Z325" s="411"/>
    </row>
    <row r="326" spans="1:26" x14ac:dyDescent="0.3">
      <c r="A326" s="411"/>
      <c r="B326" s="411"/>
      <c r="C326" s="411"/>
      <c r="D326" s="411"/>
      <c r="E326" s="411"/>
      <c r="F326" s="411"/>
      <c r="G326" s="411"/>
      <c r="H326" s="411"/>
      <c r="I326" s="411"/>
      <c r="J326" s="411"/>
      <c r="K326" s="411"/>
      <c r="L326" s="411"/>
      <c r="M326" s="411"/>
      <c r="N326" s="411"/>
      <c r="O326" s="411"/>
      <c r="P326" s="411"/>
      <c r="Q326" s="411"/>
      <c r="R326" s="411"/>
      <c r="S326" s="411"/>
      <c r="T326" s="411"/>
      <c r="U326" s="411"/>
      <c r="V326" s="411"/>
      <c r="W326" s="411"/>
      <c r="X326" s="411"/>
      <c r="Y326" s="411"/>
      <c r="Z326" s="411"/>
    </row>
    <row r="327" spans="1:26" x14ac:dyDescent="0.3">
      <c r="A327" s="411"/>
      <c r="B327" s="411"/>
      <c r="C327" s="411"/>
      <c r="D327" s="411"/>
      <c r="E327" s="411"/>
      <c r="F327" s="411"/>
      <c r="G327" s="411"/>
      <c r="H327" s="411"/>
      <c r="I327" s="411"/>
      <c r="J327" s="411"/>
      <c r="K327" s="411"/>
      <c r="L327" s="411"/>
      <c r="M327" s="411"/>
      <c r="N327" s="411"/>
      <c r="O327" s="411"/>
      <c r="P327" s="411"/>
      <c r="Q327" s="411"/>
      <c r="R327" s="411"/>
      <c r="S327" s="411"/>
      <c r="T327" s="411"/>
      <c r="U327" s="411"/>
      <c r="V327" s="411"/>
      <c r="W327" s="411"/>
      <c r="X327" s="411"/>
      <c r="Y327" s="411"/>
      <c r="Z327" s="411"/>
    </row>
    <row r="328" spans="1:26" x14ac:dyDescent="0.3">
      <c r="A328" s="411"/>
      <c r="B328" s="411"/>
      <c r="C328" s="411"/>
      <c r="D328" s="411"/>
      <c r="E328" s="411"/>
      <c r="F328" s="411"/>
      <c r="G328" s="411"/>
      <c r="H328" s="411"/>
      <c r="I328" s="411"/>
      <c r="J328" s="411"/>
      <c r="K328" s="411"/>
      <c r="L328" s="411"/>
      <c r="M328" s="411"/>
      <c r="N328" s="411"/>
      <c r="O328" s="411"/>
      <c r="P328" s="411"/>
      <c r="Q328" s="411"/>
      <c r="R328" s="411"/>
      <c r="S328" s="411"/>
      <c r="T328" s="411"/>
      <c r="U328" s="411"/>
      <c r="V328" s="411"/>
      <c r="W328" s="411"/>
      <c r="X328" s="411"/>
      <c r="Y328" s="411"/>
      <c r="Z328" s="411"/>
    </row>
    <row r="329" spans="1:26" x14ac:dyDescent="0.3">
      <c r="A329" s="411"/>
      <c r="B329" s="411"/>
      <c r="C329" s="411"/>
      <c r="D329" s="411"/>
      <c r="E329" s="411"/>
      <c r="F329" s="411"/>
      <c r="G329" s="411"/>
      <c r="H329" s="411"/>
      <c r="I329" s="411"/>
      <c r="J329" s="411"/>
      <c r="K329" s="411"/>
      <c r="L329" s="411"/>
      <c r="M329" s="411"/>
      <c r="N329" s="411"/>
      <c r="O329" s="411"/>
      <c r="P329" s="411"/>
      <c r="Q329" s="411"/>
      <c r="R329" s="411"/>
      <c r="S329" s="411"/>
      <c r="T329" s="411"/>
      <c r="U329" s="411"/>
      <c r="V329" s="411"/>
      <c r="W329" s="411"/>
      <c r="X329" s="411"/>
      <c r="Y329" s="411"/>
      <c r="Z329" s="411"/>
    </row>
    <row r="330" spans="1:26" x14ac:dyDescent="0.3">
      <c r="A330" s="411"/>
      <c r="B330" s="411"/>
      <c r="C330" s="411"/>
      <c r="D330" s="411"/>
      <c r="E330" s="411"/>
      <c r="F330" s="411"/>
      <c r="G330" s="411"/>
      <c r="H330" s="411"/>
      <c r="I330" s="411"/>
      <c r="J330" s="411"/>
      <c r="K330" s="411"/>
      <c r="L330" s="411"/>
      <c r="M330" s="411"/>
      <c r="N330" s="411"/>
      <c r="O330" s="411"/>
      <c r="P330" s="411"/>
      <c r="Q330" s="411"/>
      <c r="R330" s="411"/>
      <c r="S330" s="411"/>
      <c r="T330" s="411"/>
      <c r="U330" s="411"/>
      <c r="V330" s="411"/>
      <c r="W330" s="411"/>
      <c r="X330" s="411"/>
      <c r="Y330" s="411"/>
      <c r="Z330" s="411"/>
    </row>
    <row r="331" spans="1:26" x14ac:dyDescent="0.3">
      <c r="A331" s="411"/>
      <c r="B331" s="411"/>
      <c r="C331" s="411"/>
      <c r="D331" s="411"/>
      <c r="E331" s="411"/>
      <c r="F331" s="411"/>
      <c r="G331" s="411"/>
      <c r="H331" s="411"/>
      <c r="I331" s="411"/>
      <c r="J331" s="411"/>
      <c r="K331" s="411"/>
      <c r="L331" s="411"/>
      <c r="M331" s="411"/>
      <c r="N331" s="411"/>
      <c r="O331" s="411"/>
      <c r="P331" s="411"/>
      <c r="Q331" s="411"/>
      <c r="R331" s="411"/>
      <c r="S331" s="411"/>
      <c r="T331" s="411"/>
      <c r="U331" s="411"/>
      <c r="V331" s="411"/>
      <c r="W331" s="411"/>
      <c r="X331" s="411"/>
      <c r="Y331" s="411"/>
      <c r="Z331" s="411"/>
    </row>
    <row r="332" spans="1:26" x14ac:dyDescent="0.3">
      <c r="A332" s="411"/>
      <c r="B332" s="411"/>
      <c r="C332" s="411"/>
      <c r="D332" s="411"/>
      <c r="E332" s="411"/>
      <c r="F332" s="411"/>
      <c r="G332" s="411"/>
      <c r="H332" s="411"/>
      <c r="I332" s="411"/>
      <c r="J332" s="411"/>
      <c r="K332" s="411"/>
      <c r="L332" s="411"/>
      <c r="M332" s="411"/>
      <c r="N332" s="411"/>
      <c r="O332" s="411"/>
      <c r="P332" s="411"/>
      <c r="Q332" s="411"/>
      <c r="R332" s="411"/>
      <c r="S332" s="411"/>
      <c r="T332" s="411"/>
      <c r="U332" s="411"/>
      <c r="V332" s="411"/>
      <c r="W332" s="411"/>
      <c r="X332" s="411"/>
      <c r="Y332" s="411"/>
      <c r="Z332" s="411"/>
    </row>
    <row r="333" spans="1:26" x14ac:dyDescent="0.3">
      <c r="A333" s="411"/>
      <c r="B333" s="411"/>
      <c r="C333" s="411"/>
      <c r="D333" s="411"/>
      <c r="E333" s="411"/>
      <c r="F333" s="411"/>
      <c r="G333" s="411"/>
      <c r="H333" s="411"/>
      <c r="I333" s="411"/>
      <c r="J333" s="411"/>
      <c r="K333" s="411"/>
      <c r="L333" s="411"/>
      <c r="M333" s="411"/>
      <c r="N333" s="411"/>
      <c r="O333" s="411"/>
      <c r="P333" s="411"/>
      <c r="Q333" s="411"/>
      <c r="R333" s="411"/>
      <c r="S333" s="411"/>
      <c r="T333" s="411"/>
      <c r="U333" s="411"/>
      <c r="V333" s="411"/>
      <c r="W333" s="411"/>
      <c r="X333" s="411"/>
      <c r="Y333" s="411"/>
      <c r="Z333" s="411"/>
    </row>
    <row r="334" spans="1:26" x14ac:dyDescent="0.3">
      <c r="A334" s="411"/>
      <c r="B334" s="411"/>
      <c r="C334" s="411"/>
      <c r="D334" s="411"/>
      <c r="E334" s="411"/>
      <c r="F334" s="411"/>
      <c r="G334" s="411"/>
      <c r="H334" s="411"/>
      <c r="I334" s="411"/>
      <c r="J334" s="411"/>
      <c r="K334" s="411"/>
      <c r="L334" s="411"/>
      <c r="M334" s="411"/>
      <c r="N334" s="411"/>
      <c r="O334" s="411"/>
      <c r="P334" s="411"/>
      <c r="Q334" s="411"/>
      <c r="R334" s="411"/>
      <c r="S334" s="411"/>
      <c r="T334" s="411"/>
      <c r="U334" s="411"/>
      <c r="V334" s="411"/>
      <c r="W334" s="411"/>
      <c r="X334" s="411"/>
      <c r="Y334" s="411"/>
      <c r="Z334" s="411"/>
    </row>
    <row r="335" spans="1:26" x14ac:dyDescent="0.3">
      <c r="A335" s="411"/>
      <c r="B335" s="411"/>
      <c r="C335" s="411"/>
      <c r="D335" s="411"/>
      <c r="E335" s="411"/>
      <c r="F335" s="411"/>
      <c r="G335" s="411"/>
      <c r="H335" s="411"/>
      <c r="I335" s="411"/>
      <c r="J335" s="411"/>
      <c r="K335" s="411"/>
      <c r="L335" s="411"/>
      <c r="M335" s="411"/>
      <c r="N335" s="411"/>
      <c r="O335" s="411"/>
      <c r="P335" s="411"/>
      <c r="Q335" s="411"/>
      <c r="R335" s="411"/>
      <c r="S335" s="411"/>
      <c r="T335" s="411"/>
      <c r="U335" s="411"/>
      <c r="V335" s="411"/>
      <c r="W335" s="411"/>
      <c r="X335" s="411"/>
      <c r="Y335" s="411"/>
      <c r="Z335" s="411"/>
    </row>
    <row r="336" spans="1:26" x14ac:dyDescent="0.3">
      <c r="A336" s="411"/>
      <c r="B336" s="411"/>
      <c r="C336" s="411"/>
      <c r="D336" s="411"/>
      <c r="E336" s="411"/>
      <c r="F336" s="411"/>
      <c r="G336" s="411"/>
      <c r="H336" s="411"/>
      <c r="I336" s="411"/>
      <c r="J336" s="411"/>
      <c r="K336" s="411"/>
      <c r="L336" s="411"/>
      <c r="M336" s="411"/>
      <c r="N336" s="411"/>
      <c r="O336" s="411"/>
      <c r="P336" s="411"/>
      <c r="Q336" s="411"/>
      <c r="R336" s="411"/>
      <c r="S336" s="411"/>
      <c r="T336" s="411"/>
      <c r="U336" s="411"/>
      <c r="V336" s="411"/>
      <c r="W336" s="411"/>
      <c r="X336" s="411"/>
      <c r="Y336" s="411"/>
      <c r="Z336" s="411"/>
    </row>
    <row r="337" spans="1:26" x14ac:dyDescent="0.3">
      <c r="A337" s="411"/>
      <c r="B337" s="411"/>
      <c r="C337" s="411"/>
      <c r="D337" s="411"/>
      <c r="E337" s="411"/>
      <c r="F337" s="411"/>
      <c r="G337" s="411"/>
      <c r="H337" s="411"/>
      <c r="I337" s="411"/>
      <c r="J337" s="411"/>
      <c r="K337" s="411"/>
      <c r="L337" s="411"/>
      <c r="M337" s="411"/>
      <c r="N337" s="411"/>
      <c r="O337" s="411"/>
      <c r="P337" s="411"/>
      <c r="Q337" s="411"/>
      <c r="R337" s="411"/>
      <c r="S337" s="411"/>
      <c r="T337" s="411"/>
      <c r="U337" s="411"/>
      <c r="V337" s="411"/>
      <c r="W337" s="411"/>
      <c r="X337" s="411"/>
      <c r="Y337" s="411"/>
      <c r="Z337" s="411"/>
    </row>
    <row r="338" spans="1:26" x14ac:dyDescent="0.3">
      <c r="A338" s="411"/>
      <c r="B338" s="411"/>
      <c r="C338" s="411"/>
      <c r="D338" s="411"/>
      <c r="E338" s="411"/>
      <c r="F338" s="411"/>
      <c r="G338" s="411"/>
      <c r="H338" s="411"/>
      <c r="I338" s="411"/>
      <c r="J338" s="411"/>
      <c r="K338" s="411"/>
      <c r="L338" s="411"/>
      <c r="M338" s="411"/>
      <c r="N338" s="411"/>
      <c r="O338" s="411"/>
      <c r="P338" s="411"/>
      <c r="Q338" s="411"/>
      <c r="R338" s="411"/>
      <c r="S338" s="411"/>
      <c r="T338" s="411"/>
      <c r="U338" s="411"/>
      <c r="V338" s="411"/>
      <c r="W338" s="411"/>
      <c r="X338" s="411"/>
      <c r="Y338" s="411"/>
      <c r="Z338" s="411"/>
    </row>
    <row r="339" spans="1:26" x14ac:dyDescent="0.3">
      <c r="A339" s="411"/>
      <c r="B339" s="411"/>
      <c r="C339" s="411"/>
      <c r="D339" s="411"/>
      <c r="E339" s="411"/>
      <c r="F339" s="411"/>
      <c r="G339" s="411"/>
      <c r="H339" s="411"/>
      <c r="I339" s="411"/>
      <c r="J339" s="411"/>
      <c r="K339" s="411"/>
      <c r="L339" s="411"/>
      <c r="M339" s="411"/>
      <c r="N339" s="411"/>
      <c r="O339" s="411"/>
      <c r="P339" s="411"/>
      <c r="Q339" s="411"/>
      <c r="R339" s="411"/>
      <c r="S339" s="411"/>
      <c r="T339" s="411"/>
      <c r="U339" s="411"/>
      <c r="V339" s="411"/>
      <c r="W339" s="411"/>
      <c r="X339" s="411"/>
      <c r="Y339" s="411"/>
      <c r="Z339" s="411"/>
    </row>
    <row r="340" spans="1:26" x14ac:dyDescent="0.3">
      <c r="A340" s="411"/>
      <c r="B340" s="411"/>
      <c r="C340" s="411"/>
      <c r="D340" s="411"/>
      <c r="E340" s="411"/>
      <c r="F340" s="411"/>
      <c r="G340" s="411"/>
      <c r="H340" s="411"/>
      <c r="I340" s="411"/>
      <c r="J340" s="411"/>
      <c r="K340" s="411"/>
      <c r="L340" s="411"/>
      <c r="M340" s="411"/>
      <c r="N340" s="411"/>
      <c r="O340" s="411"/>
      <c r="P340" s="411"/>
      <c r="Q340" s="411"/>
      <c r="R340" s="411"/>
      <c r="S340" s="411"/>
      <c r="T340" s="411"/>
      <c r="U340" s="411"/>
      <c r="V340" s="411"/>
      <c r="W340" s="411"/>
      <c r="X340" s="411"/>
      <c r="Y340" s="411"/>
      <c r="Z340" s="411"/>
    </row>
    <row r="341" spans="1:26" x14ac:dyDescent="0.3">
      <c r="A341" s="411"/>
      <c r="B341" s="411"/>
      <c r="C341" s="411"/>
      <c r="D341" s="411"/>
      <c r="E341" s="411"/>
      <c r="F341" s="411"/>
      <c r="G341" s="411"/>
      <c r="H341" s="411"/>
      <c r="I341" s="411"/>
      <c r="J341" s="411"/>
      <c r="K341" s="411"/>
      <c r="L341" s="411"/>
      <c r="M341" s="411"/>
      <c r="N341" s="411"/>
      <c r="O341" s="411"/>
      <c r="P341" s="411"/>
      <c r="Q341" s="411"/>
      <c r="R341" s="411"/>
      <c r="S341" s="411"/>
      <c r="T341" s="411"/>
      <c r="U341" s="411"/>
      <c r="V341" s="411"/>
      <c r="W341" s="411"/>
      <c r="X341" s="411"/>
      <c r="Y341" s="411"/>
      <c r="Z341" s="411"/>
    </row>
    <row r="342" spans="1:26" x14ac:dyDescent="0.3">
      <c r="A342" s="411"/>
      <c r="B342" s="411"/>
      <c r="C342" s="411"/>
      <c r="D342" s="411"/>
      <c r="E342" s="411"/>
      <c r="F342" s="411"/>
      <c r="G342" s="411"/>
      <c r="H342" s="411"/>
      <c r="I342" s="411"/>
      <c r="J342" s="411"/>
      <c r="K342" s="411"/>
      <c r="L342" s="411"/>
      <c r="M342" s="411"/>
      <c r="N342" s="411"/>
      <c r="O342" s="411"/>
      <c r="P342" s="411"/>
      <c r="Q342" s="411"/>
      <c r="R342" s="411"/>
      <c r="S342" s="411"/>
      <c r="T342" s="411"/>
      <c r="U342" s="411"/>
      <c r="V342" s="411"/>
      <c r="W342" s="411"/>
      <c r="X342" s="411"/>
      <c r="Y342" s="411"/>
      <c r="Z342" s="411"/>
    </row>
    <row r="343" spans="1:26" x14ac:dyDescent="0.3">
      <c r="A343" s="411"/>
      <c r="B343" s="411"/>
      <c r="C343" s="411"/>
      <c r="D343" s="411"/>
      <c r="E343" s="411"/>
      <c r="F343" s="411"/>
      <c r="G343" s="411"/>
      <c r="H343" s="411"/>
      <c r="I343" s="411"/>
      <c r="J343" s="411"/>
      <c r="K343" s="411"/>
      <c r="L343" s="411"/>
      <c r="M343" s="411"/>
      <c r="N343" s="411"/>
      <c r="O343" s="411"/>
      <c r="P343" s="411"/>
      <c r="Q343" s="411"/>
      <c r="R343" s="411"/>
      <c r="S343" s="411"/>
      <c r="T343" s="411"/>
      <c r="U343" s="411"/>
      <c r="V343" s="411"/>
      <c r="W343" s="411"/>
      <c r="X343" s="411"/>
      <c r="Y343" s="411"/>
      <c r="Z343" s="411"/>
    </row>
    <row r="344" spans="1:26" x14ac:dyDescent="0.3">
      <c r="A344" s="411"/>
      <c r="B344" s="411"/>
      <c r="C344" s="411"/>
      <c r="D344" s="411"/>
      <c r="E344" s="411"/>
      <c r="F344" s="411"/>
      <c r="G344" s="411"/>
      <c r="H344" s="411"/>
      <c r="I344" s="411"/>
      <c r="J344" s="411"/>
      <c r="K344" s="411"/>
      <c r="L344" s="411"/>
      <c r="M344" s="411"/>
      <c r="N344" s="411"/>
      <c r="O344" s="411"/>
      <c r="P344" s="411"/>
      <c r="Q344" s="411"/>
      <c r="R344" s="411"/>
      <c r="S344" s="411"/>
      <c r="T344" s="411"/>
      <c r="U344" s="411"/>
      <c r="V344" s="411"/>
      <c r="W344" s="411"/>
      <c r="X344" s="411"/>
      <c r="Y344" s="411"/>
      <c r="Z344" s="411"/>
    </row>
    <row r="345" spans="1:26" x14ac:dyDescent="0.3">
      <c r="A345" s="411"/>
      <c r="B345" s="411"/>
      <c r="C345" s="411"/>
      <c r="D345" s="411"/>
      <c r="E345" s="411"/>
      <c r="F345" s="411"/>
      <c r="G345" s="411"/>
      <c r="H345" s="411"/>
      <c r="I345" s="411"/>
      <c r="J345" s="411"/>
      <c r="K345" s="411"/>
      <c r="L345" s="411"/>
      <c r="M345" s="411"/>
      <c r="N345" s="411"/>
      <c r="O345" s="411"/>
      <c r="P345" s="411"/>
      <c r="Q345" s="411"/>
      <c r="R345" s="411"/>
      <c r="S345" s="411"/>
      <c r="T345" s="411"/>
      <c r="U345" s="411"/>
      <c r="V345" s="411"/>
      <c r="W345" s="411"/>
      <c r="X345" s="411"/>
      <c r="Y345" s="411"/>
      <c r="Z345" s="411"/>
    </row>
    <row r="346" spans="1:26" x14ac:dyDescent="0.3">
      <c r="A346" s="411"/>
      <c r="B346" s="411"/>
      <c r="C346" s="411"/>
      <c r="D346" s="411"/>
      <c r="E346" s="411"/>
      <c r="F346" s="411"/>
      <c r="G346" s="411"/>
      <c r="H346" s="411"/>
      <c r="I346" s="411"/>
      <c r="J346" s="411"/>
      <c r="K346" s="411"/>
      <c r="L346" s="411"/>
      <c r="M346" s="411"/>
      <c r="N346" s="411"/>
      <c r="O346" s="411"/>
      <c r="P346" s="411"/>
      <c r="Q346" s="411"/>
      <c r="R346" s="411"/>
      <c r="S346" s="411"/>
      <c r="T346" s="411"/>
      <c r="U346" s="411"/>
      <c r="V346" s="411"/>
      <c r="W346" s="411"/>
      <c r="X346" s="411"/>
      <c r="Y346" s="411"/>
      <c r="Z346" s="411"/>
    </row>
    <row r="347" spans="1:26" x14ac:dyDescent="0.3">
      <c r="A347" s="411"/>
      <c r="B347" s="411"/>
      <c r="C347" s="411"/>
      <c r="D347" s="411"/>
      <c r="E347" s="411"/>
      <c r="F347" s="411"/>
      <c r="G347" s="411"/>
      <c r="H347" s="411"/>
      <c r="I347" s="411"/>
      <c r="J347" s="411"/>
      <c r="K347" s="411"/>
      <c r="L347" s="411"/>
      <c r="M347" s="411"/>
      <c r="N347" s="411"/>
      <c r="O347" s="411"/>
      <c r="P347" s="411"/>
      <c r="Q347" s="411"/>
      <c r="R347" s="411"/>
      <c r="S347" s="411"/>
      <c r="T347" s="411"/>
      <c r="U347" s="411"/>
      <c r="V347" s="411"/>
      <c r="W347" s="411"/>
      <c r="X347" s="411"/>
      <c r="Y347" s="411"/>
      <c r="Z347" s="411"/>
    </row>
    <row r="348" spans="1:26" x14ac:dyDescent="0.3">
      <c r="A348" s="411"/>
      <c r="B348" s="411"/>
      <c r="C348" s="411"/>
      <c r="D348" s="411"/>
      <c r="E348" s="411"/>
      <c r="F348" s="411"/>
      <c r="G348" s="411"/>
      <c r="H348" s="411"/>
      <c r="I348" s="411"/>
      <c r="J348" s="411"/>
      <c r="K348" s="411"/>
      <c r="L348" s="411"/>
      <c r="M348" s="411"/>
      <c r="N348" s="411"/>
      <c r="O348" s="411"/>
      <c r="P348" s="411"/>
      <c r="Q348" s="411"/>
      <c r="R348" s="411"/>
      <c r="S348" s="411"/>
      <c r="T348" s="411"/>
      <c r="U348" s="411"/>
      <c r="V348" s="411"/>
      <c r="W348" s="411"/>
      <c r="X348" s="411"/>
      <c r="Y348" s="411"/>
      <c r="Z348" s="411"/>
    </row>
    <row r="349" spans="1:26" x14ac:dyDescent="0.3">
      <c r="A349" s="411"/>
      <c r="B349" s="411"/>
      <c r="C349" s="411"/>
      <c r="D349" s="411"/>
      <c r="E349" s="411"/>
      <c r="F349" s="411"/>
      <c r="G349" s="411"/>
      <c r="H349" s="411"/>
      <c r="I349" s="411"/>
      <c r="J349" s="411"/>
      <c r="K349" s="411"/>
      <c r="L349" s="411"/>
      <c r="M349" s="411"/>
      <c r="N349" s="411"/>
      <c r="O349" s="411"/>
      <c r="P349" s="411"/>
      <c r="Q349" s="411"/>
      <c r="R349" s="411"/>
      <c r="S349" s="411"/>
      <c r="T349" s="411"/>
      <c r="U349" s="411"/>
      <c r="V349" s="411"/>
      <c r="W349" s="411"/>
      <c r="X349" s="411"/>
      <c r="Y349" s="411"/>
      <c r="Z349" s="411"/>
    </row>
    <row r="350" spans="1:26" x14ac:dyDescent="0.3">
      <c r="A350" s="411"/>
      <c r="B350" s="411"/>
      <c r="C350" s="411"/>
      <c r="D350" s="411"/>
      <c r="E350" s="411"/>
      <c r="F350" s="411"/>
      <c r="G350" s="411"/>
      <c r="H350" s="411"/>
      <c r="I350" s="411"/>
      <c r="J350" s="411"/>
      <c r="K350" s="411"/>
      <c r="L350" s="411"/>
      <c r="M350" s="411"/>
      <c r="N350" s="411"/>
      <c r="O350" s="411"/>
      <c r="P350" s="411"/>
      <c r="Q350" s="411"/>
      <c r="R350" s="411"/>
      <c r="S350" s="411"/>
      <c r="T350" s="411"/>
      <c r="U350" s="411"/>
      <c r="V350" s="411"/>
      <c r="W350" s="411"/>
      <c r="X350" s="411"/>
      <c r="Y350" s="411"/>
      <c r="Z350" s="411"/>
    </row>
    <row r="351" spans="1:26" x14ac:dyDescent="0.3">
      <c r="A351" s="411"/>
      <c r="B351" s="411"/>
      <c r="C351" s="411"/>
      <c r="D351" s="411"/>
      <c r="E351" s="411"/>
      <c r="F351" s="411"/>
      <c r="G351" s="411"/>
      <c r="H351" s="411"/>
      <c r="I351" s="411"/>
      <c r="J351" s="411"/>
      <c r="K351" s="411"/>
      <c r="L351" s="411"/>
      <c r="M351" s="411"/>
      <c r="N351" s="411"/>
      <c r="O351" s="411"/>
      <c r="P351" s="411"/>
      <c r="Q351" s="411"/>
      <c r="R351" s="411"/>
      <c r="S351" s="411"/>
      <c r="T351" s="411"/>
      <c r="U351" s="411"/>
      <c r="V351" s="411"/>
      <c r="W351" s="411"/>
      <c r="X351" s="411"/>
      <c r="Y351" s="411"/>
      <c r="Z351" s="411"/>
    </row>
    <row r="352" spans="1:26" x14ac:dyDescent="0.3">
      <c r="A352" s="411"/>
      <c r="B352" s="411"/>
      <c r="C352" s="411"/>
      <c r="D352" s="411"/>
      <c r="E352" s="411"/>
      <c r="F352" s="411"/>
      <c r="G352" s="411"/>
      <c r="H352" s="411"/>
      <c r="I352" s="411"/>
      <c r="J352" s="411"/>
      <c r="K352" s="411"/>
      <c r="L352" s="411"/>
      <c r="M352" s="411"/>
      <c r="N352" s="411"/>
      <c r="O352" s="411"/>
      <c r="P352" s="411"/>
      <c r="Q352" s="411"/>
      <c r="R352" s="411"/>
      <c r="S352" s="411"/>
      <c r="T352" s="411"/>
      <c r="U352" s="411"/>
      <c r="V352" s="411"/>
      <c r="W352" s="411"/>
      <c r="X352" s="411"/>
      <c r="Y352" s="411"/>
      <c r="Z352" s="411"/>
    </row>
    <row r="353" spans="1:26" x14ac:dyDescent="0.3">
      <c r="A353" s="411"/>
      <c r="B353" s="411"/>
      <c r="C353" s="411"/>
      <c r="D353" s="411"/>
      <c r="E353" s="411"/>
      <c r="F353" s="411"/>
      <c r="G353" s="411"/>
      <c r="H353" s="411"/>
      <c r="I353" s="411"/>
      <c r="J353" s="411"/>
      <c r="K353" s="411"/>
      <c r="L353" s="411"/>
      <c r="M353" s="411"/>
      <c r="N353" s="411"/>
      <c r="O353" s="411"/>
      <c r="P353" s="411"/>
      <c r="Q353" s="411"/>
      <c r="R353" s="411"/>
      <c r="S353" s="411"/>
      <c r="T353" s="411"/>
      <c r="U353" s="411"/>
      <c r="V353" s="411"/>
      <c r="W353" s="411"/>
      <c r="X353" s="411"/>
      <c r="Y353" s="411"/>
      <c r="Z353" s="411"/>
    </row>
    <row r="354" spans="1:26" x14ac:dyDescent="0.3">
      <c r="A354" s="411"/>
      <c r="B354" s="411"/>
      <c r="C354" s="411"/>
      <c r="D354" s="411"/>
      <c r="E354" s="411"/>
      <c r="F354" s="411"/>
      <c r="G354" s="411"/>
      <c r="H354" s="411"/>
      <c r="I354" s="411"/>
      <c r="J354" s="411"/>
      <c r="K354" s="411"/>
      <c r="L354" s="411"/>
      <c r="M354" s="411"/>
      <c r="N354" s="411"/>
      <c r="O354" s="411"/>
      <c r="P354" s="411"/>
      <c r="Q354" s="411"/>
      <c r="R354" s="411"/>
      <c r="S354" s="411"/>
      <c r="T354" s="411"/>
      <c r="U354" s="411"/>
      <c r="V354" s="411"/>
      <c r="W354" s="411"/>
      <c r="X354" s="411"/>
      <c r="Y354" s="411"/>
      <c r="Z354" s="411"/>
    </row>
    <row r="355" spans="1:26" x14ac:dyDescent="0.3">
      <c r="A355" s="411"/>
      <c r="B355" s="411"/>
      <c r="C355" s="411"/>
      <c r="D355" s="411"/>
      <c r="E355" s="411"/>
      <c r="F355" s="411"/>
      <c r="G355" s="411"/>
      <c r="H355" s="411"/>
      <c r="I355" s="411"/>
      <c r="J355" s="411"/>
      <c r="K355" s="411"/>
      <c r="L355" s="411"/>
      <c r="M355" s="411"/>
      <c r="N355" s="411"/>
      <c r="O355" s="411"/>
      <c r="P355" s="411"/>
      <c r="Q355" s="411"/>
      <c r="R355" s="411"/>
      <c r="S355" s="411"/>
      <c r="T355" s="411"/>
      <c r="U355" s="411"/>
      <c r="V355" s="411"/>
      <c r="W355" s="411"/>
      <c r="X355" s="411"/>
      <c r="Y355" s="411"/>
      <c r="Z355" s="411"/>
    </row>
    <row r="356" spans="1:26" x14ac:dyDescent="0.3">
      <c r="A356" s="411"/>
      <c r="B356" s="411"/>
      <c r="C356" s="411"/>
      <c r="D356" s="411"/>
      <c r="E356" s="411"/>
      <c r="F356" s="411"/>
      <c r="G356" s="411"/>
      <c r="H356" s="411"/>
      <c r="I356" s="411"/>
      <c r="J356" s="411"/>
      <c r="K356" s="411"/>
      <c r="L356" s="411"/>
      <c r="M356" s="411"/>
      <c r="N356" s="411"/>
      <c r="O356" s="411"/>
      <c r="P356" s="411"/>
      <c r="Q356" s="411"/>
      <c r="R356" s="411"/>
      <c r="S356" s="411"/>
      <c r="T356" s="411"/>
      <c r="U356" s="411"/>
      <c r="V356" s="411"/>
      <c r="W356" s="411"/>
      <c r="X356" s="411"/>
      <c r="Y356" s="411"/>
      <c r="Z356" s="411"/>
    </row>
    <row r="357" spans="1:26" x14ac:dyDescent="0.3">
      <c r="A357" s="411"/>
      <c r="B357" s="411"/>
      <c r="C357" s="411"/>
      <c r="D357" s="411"/>
      <c r="E357" s="411"/>
      <c r="F357" s="411"/>
      <c r="G357" s="411"/>
      <c r="H357" s="411"/>
      <c r="I357" s="411"/>
      <c r="J357" s="411"/>
      <c r="K357" s="411"/>
      <c r="L357" s="411"/>
      <c r="M357" s="411"/>
      <c r="N357" s="411"/>
      <c r="O357" s="411"/>
      <c r="P357" s="411"/>
      <c r="Q357" s="411"/>
      <c r="R357" s="411"/>
      <c r="S357" s="411"/>
      <c r="T357" s="411"/>
      <c r="U357" s="411"/>
      <c r="V357" s="411"/>
      <c r="W357" s="411"/>
      <c r="X357" s="411"/>
      <c r="Y357" s="411"/>
      <c r="Z357" s="411"/>
    </row>
    <row r="358" spans="1:26" x14ac:dyDescent="0.3">
      <c r="A358" s="411"/>
      <c r="B358" s="411"/>
      <c r="C358" s="411"/>
      <c r="D358" s="411"/>
      <c r="E358" s="411"/>
      <c r="F358" s="411"/>
      <c r="G358" s="411"/>
      <c r="H358" s="411"/>
      <c r="I358" s="411"/>
      <c r="J358" s="411"/>
      <c r="K358" s="411"/>
      <c r="L358" s="411"/>
      <c r="M358" s="411"/>
      <c r="N358" s="411"/>
      <c r="O358" s="411"/>
      <c r="P358" s="411"/>
      <c r="Q358" s="411"/>
      <c r="R358" s="411"/>
      <c r="S358" s="411"/>
      <c r="T358" s="411"/>
      <c r="U358" s="411"/>
      <c r="V358" s="411"/>
      <c r="W358" s="411"/>
      <c r="X358" s="411"/>
      <c r="Y358" s="411"/>
      <c r="Z358" s="411"/>
    </row>
    <row r="359" spans="1:26" x14ac:dyDescent="0.3">
      <c r="A359" s="411"/>
      <c r="B359" s="411"/>
      <c r="C359" s="411"/>
      <c r="D359" s="411"/>
      <c r="E359" s="411"/>
      <c r="F359" s="411"/>
      <c r="G359" s="411"/>
      <c r="H359" s="411"/>
      <c r="I359" s="411"/>
      <c r="J359" s="411"/>
      <c r="K359" s="411"/>
      <c r="L359" s="411"/>
      <c r="M359" s="411"/>
      <c r="N359" s="411"/>
      <c r="O359" s="411"/>
      <c r="P359" s="411"/>
      <c r="Q359" s="411"/>
      <c r="R359" s="411"/>
      <c r="S359" s="411"/>
      <c r="T359" s="411"/>
      <c r="U359" s="411"/>
      <c r="V359" s="411"/>
      <c r="W359" s="411"/>
      <c r="X359" s="411"/>
      <c r="Y359" s="411"/>
      <c r="Z359" s="411"/>
    </row>
    <row r="360" spans="1:26" x14ac:dyDescent="0.3">
      <c r="A360" s="411"/>
      <c r="B360" s="411"/>
      <c r="C360" s="411"/>
      <c r="D360" s="411"/>
      <c r="E360" s="411"/>
      <c r="F360" s="411"/>
      <c r="G360" s="411"/>
      <c r="H360" s="411"/>
      <c r="I360" s="411"/>
      <c r="J360" s="411"/>
      <c r="K360" s="411"/>
      <c r="L360" s="411"/>
      <c r="M360" s="411"/>
      <c r="N360" s="411"/>
      <c r="O360" s="411"/>
      <c r="P360" s="411"/>
      <c r="Q360" s="411"/>
      <c r="R360" s="411"/>
      <c r="S360" s="411"/>
      <c r="T360" s="411"/>
      <c r="U360" s="411"/>
      <c r="V360" s="411"/>
      <c r="W360" s="411"/>
      <c r="X360" s="411"/>
      <c r="Y360" s="411"/>
      <c r="Z360" s="411"/>
    </row>
    <row r="361" spans="1:26" x14ac:dyDescent="0.3">
      <c r="A361" s="411"/>
      <c r="B361" s="411"/>
      <c r="C361" s="411"/>
      <c r="D361" s="411"/>
      <c r="E361" s="411"/>
      <c r="F361" s="411"/>
      <c r="G361" s="411"/>
      <c r="H361" s="411"/>
      <c r="I361" s="411"/>
      <c r="J361" s="411"/>
      <c r="K361" s="411"/>
      <c r="L361" s="411"/>
      <c r="M361" s="411"/>
      <c r="N361" s="411"/>
      <c r="O361" s="411"/>
      <c r="P361" s="411"/>
      <c r="Q361" s="411"/>
      <c r="R361" s="411"/>
      <c r="S361" s="411"/>
      <c r="T361" s="411"/>
      <c r="U361" s="411"/>
      <c r="V361" s="411"/>
      <c r="W361" s="411"/>
      <c r="X361" s="411"/>
      <c r="Y361" s="411"/>
      <c r="Z361" s="411"/>
    </row>
    <row r="362" spans="1:26" x14ac:dyDescent="0.3">
      <c r="A362" s="411"/>
      <c r="B362" s="411"/>
      <c r="C362" s="411"/>
      <c r="D362" s="411"/>
      <c r="E362" s="411"/>
      <c r="F362" s="411"/>
      <c r="G362" s="411"/>
      <c r="H362" s="411"/>
      <c r="I362" s="411"/>
      <c r="J362" s="411"/>
      <c r="K362" s="411"/>
      <c r="L362" s="411"/>
      <c r="M362" s="411"/>
      <c r="N362" s="411"/>
      <c r="O362" s="411"/>
      <c r="P362" s="411"/>
      <c r="Q362" s="411"/>
      <c r="R362" s="411"/>
      <c r="S362" s="411"/>
      <c r="T362" s="411"/>
      <c r="U362" s="411"/>
      <c r="V362" s="411"/>
      <c r="W362" s="411"/>
      <c r="X362" s="411"/>
      <c r="Y362" s="411"/>
      <c r="Z362" s="411"/>
    </row>
    <row r="363" spans="1:26" x14ac:dyDescent="0.3">
      <c r="A363" s="411"/>
      <c r="B363" s="411"/>
      <c r="C363" s="411"/>
      <c r="D363" s="411"/>
      <c r="E363" s="411"/>
      <c r="F363" s="411"/>
      <c r="G363" s="411"/>
      <c r="H363" s="411"/>
      <c r="I363" s="411"/>
      <c r="J363" s="411"/>
      <c r="K363" s="411"/>
      <c r="L363" s="411"/>
      <c r="M363" s="411"/>
      <c r="N363" s="411"/>
      <c r="O363" s="411"/>
      <c r="P363" s="411"/>
      <c r="Q363" s="411"/>
      <c r="R363" s="411"/>
      <c r="S363" s="411"/>
      <c r="T363" s="411"/>
      <c r="U363" s="411"/>
      <c r="V363" s="411"/>
      <c r="W363" s="411"/>
      <c r="X363" s="411"/>
      <c r="Y363" s="411"/>
      <c r="Z363" s="411"/>
    </row>
    <row r="364" spans="1:26" x14ac:dyDescent="0.3">
      <c r="A364" s="411"/>
      <c r="B364" s="411"/>
      <c r="C364" s="411"/>
      <c r="D364" s="411"/>
      <c r="E364" s="411"/>
      <c r="F364" s="411"/>
      <c r="G364" s="411"/>
      <c r="H364" s="411"/>
      <c r="I364" s="411"/>
      <c r="J364" s="411"/>
      <c r="K364" s="411"/>
      <c r="L364" s="411"/>
      <c r="M364" s="411"/>
      <c r="N364" s="411"/>
      <c r="O364" s="411"/>
      <c r="P364" s="411"/>
      <c r="Q364" s="411"/>
      <c r="R364" s="411"/>
      <c r="S364" s="411"/>
      <c r="T364" s="411"/>
      <c r="U364" s="411"/>
      <c r="V364" s="411"/>
      <c r="W364" s="411"/>
      <c r="X364" s="411"/>
      <c r="Y364" s="411"/>
      <c r="Z364" s="411"/>
    </row>
    <row r="365" spans="1:26" x14ac:dyDescent="0.3">
      <c r="A365" s="411"/>
      <c r="B365" s="411"/>
      <c r="C365" s="411"/>
      <c r="D365" s="411"/>
      <c r="E365" s="411"/>
      <c r="F365" s="411"/>
      <c r="G365" s="411"/>
      <c r="H365" s="411"/>
      <c r="I365" s="411"/>
      <c r="J365" s="411"/>
      <c r="K365" s="411"/>
      <c r="L365" s="411"/>
      <c r="M365" s="411"/>
      <c r="N365" s="411"/>
      <c r="O365" s="411"/>
      <c r="P365" s="411"/>
      <c r="Q365" s="411"/>
      <c r="R365" s="411"/>
      <c r="S365" s="411"/>
      <c r="T365" s="411"/>
      <c r="U365" s="411"/>
      <c r="V365" s="411"/>
      <c r="W365" s="411"/>
      <c r="X365" s="411"/>
      <c r="Y365" s="411"/>
      <c r="Z365" s="411"/>
    </row>
    <row r="366" spans="1:26" x14ac:dyDescent="0.3">
      <c r="A366" s="411"/>
      <c r="B366" s="411"/>
      <c r="C366" s="411"/>
      <c r="D366" s="411"/>
      <c r="E366" s="411"/>
      <c r="F366" s="411"/>
      <c r="G366" s="411"/>
      <c r="H366" s="411"/>
      <c r="I366" s="411"/>
      <c r="J366" s="411"/>
      <c r="K366" s="411"/>
      <c r="L366" s="411"/>
      <c r="M366" s="411"/>
      <c r="N366" s="411"/>
      <c r="O366" s="411"/>
      <c r="P366" s="411"/>
      <c r="Q366" s="411"/>
      <c r="R366" s="411"/>
      <c r="S366" s="411"/>
      <c r="T366" s="411"/>
      <c r="U366" s="411"/>
      <c r="V366" s="411"/>
      <c r="W366" s="411"/>
      <c r="X366" s="411"/>
      <c r="Y366" s="411"/>
      <c r="Z366" s="411"/>
    </row>
    <row r="367" spans="1:26" x14ac:dyDescent="0.3">
      <c r="A367" s="411"/>
      <c r="B367" s="411"/>
      <c r="C367" s="411"/>
      <c r="D367" s="411"/>
      <c r="E367" s="411"/>
      <c r="F367" s="411"/>
      <c r="G367" s="411"/>
      <c r="H367" s="411"/>
      <c r="I367" s="411"/>
      <c r="J367" s="411"/>
      <c r="K367" s="411"/>
      <c r="L367" s="411"/>
      <c r="M367" s="411"/>
      <c r="N367" s="411"/>
      <c r="O367" s="411"/>
      <c r="P367" s="411"/>
      <c r="Q367" s="411"/>
      <c r="R367" s="411"/>
      <c r="S367" s="411"/>
      <c r="T367" s="411"/>
      <c r="U367" s="411"/>
      <c r="V367" s="411"/>
      <c r="W367" s="411"/>
      <c r="X367" s="411"/>
      <c r="Y367" s="411"/>
      <c r="Z367" s="411"/>
    </row>
    <row r="368" spans="1:26" x14ac:dyDescent="0.3">
      <c r="A368" s="411"/>
      <c r="B368" s="411"/>
      <c r="C368" s="411"/>
      <c r="D368" s="411"/>
      <c r="E368" s="411"/>
      <c r="F368" s="411"/>
      <c r="G368" s="411"/>
      <c r="H368" s="411"/>
      <c r="I368" s="411"/>
      <c r="J368" s="411"/>
      <c r="K368" s="411"/>
      <c r="L368" s="411"/>
      <c r="M368" s="411"/>
      <c r="N368" s="411"/>
      <c r="O368" s="411"/>
      <c r="P368" s="411"/>
      <c r="Q368" s="411"/>
      <c r="R368" s="411"/>
      <c r="S368" s="411"/>
      <c r="T368" s="411"/>
      <c r="U368" s="411"/>
      <c r="V368" s="411"/>
      <c r="W368" s="411"/>
      <c r="X368" s="411"/>
      <c r="Y368" s="411"/>
      <c r="Z368" s="411"/>
    </row>
    <row r="369" spans="1:26" x14ac:dyDescent="0.3">
      <c r="A369" s="411"/>
      <c r="B369" s="411"/>
      <c r="C369" s="411"/>
      <c r="D369" s="411"/>
      <c r="E369" s="411"/>
      <c r="F369" s="411"/>
      <c r="G369" s="411"/>
      <c r="H369" s="411"/>
      <c r="I369" s="411"/>
      <c r="J369" s="411"/>
      <c r="K369" s="411"/>
      <c r="L369" s="411"/>
      <c r="M369" s="411"/>
      <c r="N369" s="411"/>
      <c r="O369" s="411"/>
      <c r="P369" s="411"/>
      <c r="Q369" s="411"/>
      <c r="R369" s="411"/>
      <c r="S369" s="411"/>
      <c r="T369" s="411"/>
      <c r="U369" s="411"/>
      <c r="V369" s="411"/>
      <c r="W369" s="411"/>
      <c r="X369" s="411"/>
      <c r="Y369" s="411"/>
      <c r="Z369" s="411"/>
    </row>
    <row r="370" spans="1:26" x14ac:dyDescent="0.3">
      <c r="A370" s="411"/>
      <c r="B370" s="411"/>
      <c r="C370" s="411"/>
      <c r="D370" s="411"/>
      <c r="E370" s="411"/>
      <c r="F370" s="411"/>
      <c r="G370" s="411"/>
      <c r="H370" s="411"/>
      <c r="I370" s="411"/>
      <c r="J370" s="411"/>
      <c r="K370" s="411"/>
      <c r="L370" s="411"/>
      <c r="M370" s="411"/>
      <c r="N370" s="411"/>
      <c r="O370" s="411"/>
      <c r="P370" s="411"/>
      <c r="Q370" s="411"/>
      <c r="R370" s="411"/>
      <c r="S370" s="411"/>
      <c r="T370" s="411"/>
      <c r="U370" s="411"/>
      <c r="V370" s="411"/>
      <c r="W370" s="411"/>
      <c r="X370" s="411"/>
      <c r="Y370" s="411"/>
      <c r="Z370" s="411"/>
    </row>
    <row r="371" spans="1:26" x14ac:dyDescent="0.3">
      <c r="A371" s="411"/>
      <c r="B371" s="411"/>
      <c r="C371" s="411"/>
      <c r="D371" s="411"/>
      <c r="E371" s="411"/>
      <c r="F371" s="411"/>
      <c r="G371" s="411"/>
      <c r="H371" s="411"/>
      <c r="I371" s="411"/>
      <c r="J371" s="411"/>
      <c r="K371" s="411"/>
      <c r="L371" s="411"/>
      <c r="M371" s="411"/>
      <c r="N371" s="411"/>
      <c r="O371" s="411"/>
      <c r="P371" s="411"/>
      <c r="Q371" s="411"/>
      <c r="R371" s="411"/>
      <c r="S371" s="411"/>
      <c r="T371" s="411"/>
      <c r="U371" s="411"/>
      <c r="V371" s="411"/>
      <c r="W371" s="411"/>
      <c r="X371" s="411"/>
      <c r="Y371" s="411"/>
      <c r="Z371" s="411"/>
    </row>
    <row r="372" spans="1:26" x14ac:dyDescent="0.3">
      <c r="A372" s="411"/>
      <c r="B372" s="411"/>
      <c r="C372" s="411"/>
      <c r="D372" s="411"/>
      <c r="E372" s="411"/>
      <c r="F372" s="411"/>
      <c r="G372" s="411"/>
      <c r="H372" s="411"/>
      <c r="I372" s="411"/>
      <c r="J372" s="411"/>
      <c r="K372" s="411"/>
      <c r="L372" s="411"/>
      <c r="M372" s="411"/>
      <c r="N372" s="411"/>
      <c r="O372" s="411"/>
      <c r="P372" s="411"/>
      <c r="Q372" s="411"/>
      <c r="R372" s="411"/>
      <c r="S372" s="411"/>
      <c r="T372" s="411"/>
      <c r="U372" s="411"/>
      <c r="V372" s="411"/>
      <c r="W372" s="411"/>
      <c r="X372" s="411"/>
      <c r="Y372" s="411"/>
      <c r="Z372" s="411"/>
    </row>
    <row r="373" spans="1:26" x14ac:dyDescent="0.3">
      <c r="A373" s="411"/>
      <c r="B373" s="411"/>
      <c r="C373" s="411"/>
      <c r="D373" s="411"/>
      <c r="E373" s="411"/>
      <c r="F373" s="411"/>
      <c r="G373" s="411"/>
      <c r="H373" s="411"/>
      <c r="I373" s="411"/>
      <c r="J373" s="411"/>
      <c r="K373" s="411"/>
      <c r="L373" s="411"/>
      <c r="M373" s="411"/>
      <c r="N373" s="411"/>
      <c r="O373" s="411"/>
      <c r="P373" s="411"/>
      <c r="Q373" s="411"/>
      <c r="R373" s="411"/>
      <c r="S373" s="411"/>
      <c r="T373" s="411"/>
      <c r="U373" s="411"/>
      <c r="V373" s="411"/>
      <c r="W373" s="411"/>
      <c r="X373" s="411"/>
      <c r="Y373" s="411"/>
      <c r="Z373" s="411"/>
    </row>
    <row r="374" spans="1:26" x14ac:dyDescent="0.3">
      <c r="A374" s="411"/>
      <c r="B374" s="411"/>
      <c r="C374" s="411"/>
      <c r="D374" s="411"/>
      <c r="E374" s="411"/>
      <c r="F374" s="411"/>
      <c r="G374" s="411"/>
      <c r="H374" s="411"/>
      <c r="I374" s="411"/>
      <c r="J374" s="411"/>
      <c r="K374" s="411"/>
      <c r="L374" s="411"/>
      <c r="M374" s="411"/>
      <c r="N374" s="411"/>
      <c r="O374" s="411"/>
      <c r="P374" s="411"/>
      <c r="Q374" s="411"/>
      <c r="R374" s="411"/>
      <c r="S374" s="411"/>
      <c r="T374" s="411"/>
      <c r="U374" s="411"/>
      <c r="V374" s="411"/>
      <c r="W374" s="411"/>
      <c r="X374" s="411"/>
      <c r="Y374" s="411"/>
      <c r="Z374" s="411"/>
    </row>
    <row r="375" spans="1:26" x14ac:dyDescent="0.3">
      <c r="A375" s="411"/>
      <c r="B375" s="411"/>
      <c r="C375" s="411"/>
      <c r="D375" s="411"/>
      <c r="E375" s="411"/>
      <c r="F375" s="411"/>
      <c r="G375" s="411"/>
      <c r="H375" s="411"/>
      <c r="I375" s="411"/>
      <c r="J375" s="411"/>
      <c r="K375" s="411"/>
      <c r="L375" s="411"/>
      <c r="M375" s="411"/>
      <c r="N375" s="411"/>
      <c r="O375" s="411"/>
      <c r="P375" s="411"/>
      <c r="Q375" s="411"/>
      <c r="R375" s="411"/>
      <c r="S375" s="411"/>
      <c r="T375" s="411"/>
      <c r="U375" s="411"/>
      <c r="V375" s="411"/>
      <c r="W375" s="411"/>
      <c r="X375" s="411"/>
      <c r="Y375" s="411"/>
      <c r="Z375" s="411"/>
    </row>
    <row r="376" spans="1:26" x14ac:dyDescent="0.3">
      <c r="A376" s="411"/>
      <c r="B376" s="411"/>
      <c r="C376" s="411"/>
      <c r="D376" s="411"/>
      <c r="E376" s="411"/>
      <c r="F376" s="411"/>
      <c r="G376" s="411"/>
      <c r="H376" s="411"/>
      <c r="I376" s="411"/>
      <c r="J376" s="411"/>
      <c r="K376" s="411"/>
      <c r="L376" s="411"/>
      <c r="M376" s="411"/>
      <c r="N376" s="411"/>
      <c r="O376" s="411"/>
      <c r="P376" s="411"/>
      <c r="Q376" s="411"/>
      <c r="R376" s="411"/>
      <c r="S376" s="411"/>
      <c r="T376" s="411"/>
      <c r="U376" s="411"/>
      <c r="V376" s="411"/>
      <c r="W376" s="411"/>
      <c r="X376" s="411"/>
      <c r="Y376" s="411"/>
      <c r="Z376" s="411"/>
    </row>
    <row r="377" spans="1:26" x14ac:dyDescent="0.3">
      <c r="A377" s="411"/>
      <c r="B377" s="411"/>
      <c r="C377" s="411"/>
      <c r="D377" s="411"/>
      <c r="E377" s="411"/>
      <c r="F377" s="411"/>
      <c r="G377" s="411"/>
      <c r="H377" s="411"/>
      <c r="I377" s="411"/>
      <c r="J377" s="411"/>
      <c r="K377" s="411"/>
      <c r="L377" s="411"/>
      <c r="M377" s="411"/>
      <c r="N377" s="411"/>
      <c r="O377" s="411"/>
      <c r="P377" s="411"/>
      <c r="Q377" s="411"/>
      <c r="R377" s="411"/>
      <c r="S377" s="411"/>
      <c r="T377" s="411"/>
      <c r="U377" s="411"/>
      <c r="V377" s="411"/>
      <c r="W377" s="411"/>
      <c r="X377" s="411"/>
      <c r="Y377" s="411"/>
      <c r="Z377" s="411"/>
    </row>
    <row r="378" spans="1:26" x14ac:dyDescent="0.3">
      <c r="A378" s="411"/>
      <c r="B378" s="411"/>
      <c r="C378" s="411"/>
      <c r="D378" s="411"/>
      <c r="E378" s="411"/>
      <c r="F378" s="411"/>
      <c r="G378" s="411"/>
      <c r="H378" s="411"/>
      <c r="I378" s="411"/>
      <c r="J378" s="411"/>
      <c r="K378" s="411"/>
      <c r="L378" s="411"/>
      <c r="M378" s="411"/>
      <c r="N378" s="411"/>
      <c r="O378" s="411"/>
      <c r="P378" s="411"/>
      <c r="Q378" s="411"/>
      <c r="R378" s="411"/>
      <c r="S378" s="411"/>
      <c r="T378" s="411"/>
      <c r="U378" s="411"/>
      <c r="V378" s="411"/>
      <c r="W378" s="411"/>
      <c r="X378" s="411"/>
      <c r="Y378" s="411"/>
      <c r="Z378" s="411"/>
    </row>
    <row r="379" spans="1:26" x14ac:dyDescent="0.3">
      <c r="A379" s="411"/>
      <c r="B379" s="411"/>
      <c r="C379" s="411"/>
      <c r="D379" s="411"/>
      <c r="E379" s="411"/>
      <c r="F379" s="411"/>
      <c r="G379" s="411"/>
      <c r="H379" s="411"/>
      <c r="I379" s="411"/>
      <c r="J379" s="411"/>
      <c r="K379" s="411"/>
      <c r="L379" s="411"/>
      <c r="M379" s="411"/>
      <c r="N379" s="411"/>
      <c r="O379" s="411"/>
      <c r="P379" s="411"/>
      <c r="Q379" s="411"/>
      <c r="R379" s="411"/>
      <c r="S379" s="411"/>
      <c r="T379" s="411"/>
      <c r="U379" s="411"/>
      <c r="V379" s="411"/>
      <c r="W379" s="411"/>
      <c r="X379" s="411"/>
      <c r="Y379" s="411"/>
      <c r="Z379" s="411"/>
    </row>
    <row r="380" spans="1:26" x14ac:dyDescent="0.3">
      <c r="A380" s="411"/>
      <c r="B380" s="411"/>
      <c r="C380" s="411"/>
      <c r="D380" s="411"/>
      <c r="E380" s="411"/>
      <c r="F380" s="411"/>
      <c r="G380" s="411"/>
      <c r="H380" s="411"/>
      <c r="I380" s="411"/>
      <c r="J380" s="411"/>
      <c r="K380" s="411"/>
      <c r="L380" s="411"/>
      <c r="M380" s="411"/>
      <c r="N380" s="411"/>
      <c r="O380" s="411"/>
      <c r="P380" s="411"/>
      <c r="Q380" s="411"/>
      <c r="R380" s="411"/>
      <c r="S380" s="411"/>
      <c r="T380" s="411"/>
      <c r="U380" s="411"/>
      <c r="V380" s="411"/>
      <c r="W380" s="411"/>
      <c r="X380" s="411"/>
      <c r="Y380" s="411"/>
      <c r="Z380" s="411"/>
    </row>
    <row r="381" spans="1:26" x14ac:dyDescent="0.3">
      <c r="A381" s="411"/>
      <c r="B381" s="411"/>
      <c r="C381" s="411"/>
      <c r="D381" s="411"/>
      <c r="E381" s="411"/>
      <c r="F381" s="411"/>
      <c r="G381" s="411"/>
      <c r="H381" s="411"/>
      <c r="I381" s="411"/>
      <c r="J381" s="411"/>
      <c r="K381" s="411"/>
      <c r="L381" s="411"/>
      <c r="M381" s="411"/>
      <c r="N381" s="411"/>
      <c r="O381" s="411"/>
      <c r="P381" s="411"/>
      <c r="Q381" s="411"/>
      <c r="R381" s="411"/>
      <c r="S381" s="411"/>
      <c r="T381" s="411"/>
      <c r="U381" s="411"/>
      <c r="V381" s="411"/>
      <c r="W381" s="411"/>
      <c r="X381" s="411"/>
      <c r="Y381" s="411"/>
      <c r="Z381" s="411"/>
    </row>
    <row r="382" spans="1:26" x14ac:dyDescent="0.3">
      <c r="A382" s="411"/>
      <c r="B382" s="411"/>
      <c r="C382" s="411"/>
      <c r="D382" s="411"/>
      <c r="E382" s="411"/>
      <c r="F382" s="411"/>
      <c r="G382" s="411"/>
      <c r="H382" s="411"/>
      <c r="I382" s="411"/>
      <c r="J382" s="411"/>
      <c r="K382" s="411"/>
      <c r="L382" s="411"/>
      <c r="M382" s="411"/>
      <c r="N382" s="411"/>
      <c r="O382" s="411"/>
      <c r="P382" s="411"/>
      <c r="Q382" s="411"/>
      <c r="R382" s="411"/>
      <c r="S382" s="411"/>
      <c r="T382" s="411"/>
      <c r="U382" s="411"/>
      <c r="V382" s="411"/>
      <c r="W382" s="411"/>
      <c r="X382" s="411"/>
      <c r="Y382" s="411"/>
      <c r="Z382" s="411"/>
    </row>
    <row r="383" spans="1:26" x14ac:dyDescent="0.3">
      <c r="A383" s="411"/>
      <c r="B383" s="411"/>
      <c r="C383" s="411"/>
      <c r="D383" s="411"/>
      <c r="E383" s="411"/>
      <c r="F383" s="411"/>
      <c r="G383" s="411"/>
      <c r="H383" s="411"/>
      <c r="I383" s="411"/>
      <c r="J383" s="411"/>
      <c r="K383" s="411"/>
      <c r="L383" s="411"/>
      <c r="M383" s="411"/>
      <c r="N383" s="411"/>
      <c r="O383" s="411"/>
      <c r="P383" s="411"/>
      <c r="Q383" s="411"/>
      <c r="R383" s="411"/>
      <c r="S383" s="411"/>
      <c r="T383" s="411"/>
      <c r="U383" s="411"/>
      <c r="V383" s="411"/>
      <c r="W383" s="411"/>
      <c r="X383" s="411"/>
      <c r="Y383" s="411"/>
      <c r="Z383" s="411"/>
    </row>
    <row r="384" spans="1:26" x14ac:dyDescent="0.3">
      <c r="A384" s="411"/>
      <c r="B384" s="411"/>
      <c r="C384" s="411"/>
      <c r="D384" s="411"/>
      <c r="E384" s="411"/>
      <c r="F384" s="411"/>
      <c r="G384" s="411"/>
      <c r="H384" s="411"/>
      <c r="I384" s="411"/>
      <c r="J384" s="411"/>
      <c r="K384" s="411"/>
      <c r="L384" s="411"/>
      <c r="M384" s="411"/>
      <c r="N384" s="411"/>
      <c r="O384" s="411"/>
      <c r="P384" s="411"/>
      <c r="Q384" s="411"/>
      <c r="R384" s="411"/>
      <c r="S384" s="411"/>
      <c r="T384" s="411"/>
      <c r="U384" s="411"/>
      <c r="V384" s="411"/>
      <c r="W384" s="411"/>
      <c r="X384" s="411"/>
      <c r="Y384" s="411"/>
      <c r="Z384" s="411"/>
    </row>
    <row r="385" spans="1:26" x14ac:dyDescent="0.3">
      <c r="A385" s="411"/>
      <c r="B385" s="411"/>
      <c r="C385" s="411"/>
      <c r="D385" s="411"/>
      <c r="E385" s="411"/>
      <c r="F385" s="411"/>
      <c r="G385" s="411"/>
      <c r="H385" s="411"/>
      <c r="I385" s="411"/>
      <c r="J385" s="411"/>
      <c r="K385" s="411"/>
      <c r="L385" s="411"/>
      <c r="M385" s="411"/>
      <c r="N385" s="411"/>
      <c r="O385" s="411"/>
      <c r="P385" s="411"/>
      <c r="Q385" s="411"/>
      <c r="R385" s="411"/>
      <c r="S385" s="411"/>
      <c r="T385" s="411"/>
      <c r="U385" s="411"/>
      <c r="V385" s="411"/>
      <c r="W385" s="411"/>
      <c r="X385" s="411"/>
      <c r="Y385" s="411"/>
      <c r="Z385" s="411"/>
    </row>
    <row r="386" spans="1:26" x14ac:dyDescent="0.3">
      <c r="A386" s="411"/>
      <c r="B386" s="411"/>
      <c r="C386" s="411"/>
      <c r="D386" s="411"/>
      <c r="E386" s="411"/>
      <c r="F386" s="411"/>
      <c r="G386" s="411"/>
      <c r="H386" s="411"/>
      <c r="I386" s="411"/>
      <c r="J386" s="411"/>
      <c r="K386" s="411"/>
      <c r="L386" s="411"/>
      <c r="M386" s="411"/>
      <c r="N386" s="411"/>
      <c r="O386" s="411"/>
      <c r="P386" s="411"/>
      <c r="Q386" s="411"/>
      <c r="R386" s="411"/>
      <c r="S386" s="411"/>
      <c r="T386" s="411"/>
      <c r="U386" s="411"/>
      <c r="V386" s="411"/>
      <c r="W386" s="411"/>
      <c r="X386" s="411"/>
      <c r="Y386" s="411"/>
      <c r="Z386" s="411"/>
    </row>
    <row r="387" spans="1:26" x14ac:dyDescent="0.3">
      <c r="A387" s="411"/>
      <c r="B387" s="411"/>
      <c r="C387" s="411"/>
      <c r="D387" s="411"/>
      <c r="E387" s="411"/>
      <c r="F387" s="411"/>
      <c r="G387" s="411"/>
      <c r="H387" s="411"/>
      <c r="I387" s="411"/>
      <c r="J387" s="411"/>
      <c r="K387" s="411"/>
      <c r="L387" s="411"/>
      <c r="M387" s="411"/>
      <c r="N387" s="411"/>
      <c r="O387" s="411"/>
      <c r="P387" s="411"/>
      <c r="Q387" s="411"/>
      <c r="R387" s="411"/>
      <c r="S387" s="411"/>
      <c r="T387" s="411"/>
      <c r="U387" s="411"/>
      <c r="V387" s="411"/>
      <c r="W387" s="411"/>
      <c r="X387" s="411"/>
      <c r="Y387" s="411"/>
      <c r="Z387" s="411"/>
    </row>
    <row r="388" spans="1:26" x14ac:dyDescent="0.3">
      <c r="A388" s="411"/>
      <c r="B388" s="411"/>
      <c r="C388" s="411"/>
      <c r="D388" s="411"/>
      <c r="E388" s="411"/>
      <c r="F388" s="411"/>
      <c r="G388" s="411"/>
      <c r="H388" s="411"/>
      <c r="I388" s="411"/>
      <c r="J388" s="411"/>
      <c r="K388" s="411"/>
      <c r="L388" s="411"/>
      <c r="M388" s="411"/>
      <c r="N388" s="411"/>
      <c r="O388" s="411"/>
      <c r="P388" s="411"/>
      <c r="Q388" s="411"/>
      <c r="R388" s="411"/>
      <c r="S388" s="411"/>
      <c r="T388" s="411"/>
      <c r="U388" s="411"/>
      <c r="V388" s="411"/>
      <c r="W388" s="411"/>
      <c r="X388" s="411"/>
      <c r="Y388" s="411"/>
      <c r="Z388" s="411"/>
    </row>
    <row r="389" spans="1:26" x14ac:dyDescent="0.3">
      <c r="A389" s="411"/>
      <c r="B389" s="411"/>
      <c r="C389" s="411"/>
      <c r="D389" s="411"/>
      <c r="E389" s="411"/>
      <c r="F389" s="411"/>
      <c r="G389" s="411"/>
      <c r="H389" s="411"/>
      <c r="I389" s="411"/>
      <c r="J389" s="411"/>
      <c r="K389" s="411"/>
      <c r="L389" s="411"/>
      <c r="M389" s="411"/>
      <c r="N389" s="411"/>
      <c r="O389" s="411"/>
      <c r="P389" s="411"/>
      <c r="Q389" s="411"/>
      <c r="R389" s="411"/>
      <c r="S389" s="411"/>
      <c r="T389" s="411"/>
      <c r="U389" s="411"/>
      <c r="V389" s="411"/>
      <c r="W389" s="411"/>
      <c r="X389" s="411"/>
      <c r="Y389" s="411"/>
      <c r="Z389" s="411"/>
    </row>
    <row r="390" spans="1:26" x14ac:dyDescent="0.3">
      <c r="A390" s="411"/>
      <c r="B390" s="411"/>
      <c r="C390" s="411"/>
      <c r="D390" s="411"/>
      <c r="E390" s="411"/>
      <c r="F390" s="411"/>
      <c r="G390" s="411"/>
      <c r="H390" s="411"/>
      <c r="I390" s="411"/>
      <c r="J390" s="411"/>
      <c r="K390" s="411"/>
      <c r="L390" s="411"/>
      <c r="M390" s="411"/>
      <c r="N390" s="411"/>
      <c r="O390" s="411"/>
      <c r="P390" s="411"/>
      <c r="Q390" s="411"/>
      <c r="R390" s="411"/>
      <c r="S390" s="411"/>
      <c r="T390" s="411"/>
      <c r="U390" s="411"/>
      <c r="V390" s="411"/>
      <c r="W390" s="411"/>
      <c r="X390" s="411"/>
      <c r="Y390" s="411"/>
      <c r="Z390" s="411"/>
    </row>
    <row r="391" spans="1:26" x14ac:dyDescent="0.3">
      <c r="A391" s="411"/>
      <c r="B391" s="411"/>
      <c r="C391" s="411"/>
      <c r="D391" s="411"/>
      <c r="E391" s="411"/>
      <c r="F391" s="411"/>
      <c r="G391" s="411"/>
      <c r="H391" s="411"/>
      <c r="I391" s="411"/>
      <c r="J391" s="411"/>
      <c r="K391" s="411"/>
      <c r="L391" s="411"/>
      <c r="M391" s="411"/>
      <c r="N391" s="411"/>
      <c r="O391" s="411"/>
      <c r="P391" s="411"/>
      <c r="Q391" s="411"/>
      <c r="R391" s="411"/>
      <c r="S391" s="411"/>
      <c r="T391" s="411"/>
      <c r="U391" s="411"/>
      <c r="V391" s="411"/>
      <c r="W391" s="411"/>
      <c r="X391" s="411"/>
      <c r="Y391" s="411"/>
      <c r="Z391" s="411"/>
    </row>
    <row r="392" spans="1:26" x14ac:dyDescent="0.3">
      <c r="A392" s="411"/>
      <c r="B392" s="411"/>
      <c r="C392" s="411"/>
      <c r="D392" s="411"/>
      <c r="E392" s="411"/>
      <c r="F392" s="411"/>
      <c r="G392" s="411"/>
      <c r="H392" s="411"/>
      <c r="I392" s="411"/>
      <c r="J392" s="411"/>
      <c r="K392" s="411"/>
      <c r="L392" s="411"/>
      <c r="M392" s="411"/>
      <c r="N392" s="411"/>
      <c r="O392" s="411"/>
      <c r="P392" s="411"/>
      <c r="Q392" s="411"/>
      <c r="R392" s="411"/>
      <c r="S392" s="411"/>
      <c r="T392" s="411"/>
      <c r="U392" s="411"/>
      <c r="V392" s="411"/>
      <c r="W392" s="411"/>
      <c r="X392" s="411"/>
      <c r="Y392" s="411"/>
      <c r="Z392" s="411"/>
    </row>
    <row r="393" spans="1:26" x14ac:dyDescent="0.3">
      <c r="A393" s="411"/>
      <c r="B393" s="411"/>
      <c r="C393" s="411"/>
      <c r="D393" s="411"/>
      <c r="E393" s="411"/>
      <c r="F393" s="411"/>
      <c r="G393" s="411"/>
      <c r="H393" s="411"/>
      <c r="I393" s="411"/>
      <c r="J393" s="411"/>
      <c r="K393" s="411"/>
      <c r="L393" s="411"/>
      <c r="M393" s="411"/>
      <c r="N393" s="411"/>
      <c r="O393" s="411"/>
      <c r="P393" s="411"/>
      <c r="Q393" s="411"/>
      <c r="R393" s="411"/>
      <c r="S393" s="411"/>
      <c r="T393" s="411"/>
      <c r="U393" s="411"/>
      <c r="V393" s="411"/>
      <c r="W393" s="411"/>
      <c r="X393" s="411"/>
      <c r="Y393" s="411"/>
      <c r="Z393" s="411"/>
    </row>
    <row r="394" spans="1:26" x14ac:dyDescent="0.3">
      <c r="A394" s="411"/>
      <c r="B394" s="411"/>
      <c r="C394" s="411"/>
      <c r="D394" s="411"/>
      <c r="E394" s="411"/>
      <c r="F394" s="411"/>
      <c r="G394" s="411"/>
      <c r="H394" s="411"/>
      <c r="I394" s="411"/>
      <c r="J394" s="411"/>
      <c r="K394" s="411"/>
      <c r="L394" s="411"/>
      <c r="M394" s="411"/>
      <c r="N394" s="411"/>
      <c r="O394" s="411"/>
      <c r="P394" s="411"/>
      <c r="Q394" s="411"/>
      <c r="R394" s="411"/>
      <c r="S394" s="411"/>
      <c r="T394" s="411"/>
      <c r="U394" s="411"/>
      <c r="V394" s="411"/>
      <c r="W394" s="411"/>
      <c r="X394" s="411"/>
      <c r="Y394" s="411"/>
      <c r="Z394" s="411"/>
    </row>
    <row r="395" spans="1:26" x14ac:dyDescent="0.3">
      <c r="A395" s="411"/>
      <c r="B395" s="411"/>
      <c r="C395" s="411"/>
      <c r="D395" s="411"/>
      <c r="E395" s="411"/>
      <c r="F395" s="411"/>
      <c r="G395" s="411"/>
      <c r="H395" s="411"/>
      <c r="I395" s="411"/>
      <c r="J395" s="411"/>
      <c r="K395" s="411"/>
      <c r="L395" s="411"/>
      <c r="M395" s="411"/>
      <c r="N395" s="411"/>
      <c r="O395" s="411"/>
      <c r="P395" s="411"/>
      <c r="Q395" s="411"/>
      <c r="R395" s="411"/>
      <c r="S395" s="411"/>
      <c r="T395" s="411"/>
      <c r="U395" s="411"/>
      <c r="V395" s="411"/>
      <c r="W395" s="411"/>
      <c r="X395" s="411"/>
      <c r="Y395" s="411"/>
      <c r="Z395" s="411"/>
    </row>
    <row r="396" spans="1:26" x14ac:dyDescent="0.3">
      <c r="A396" s="411"/>
      <c r="B396" s="411"/>
      <c r="C396" s="411"/>
      <c r="D396" s="411"/>
      <c r="E396" s="411"/>
      <c r="F396" s="411"/>
      <c r="G396" s="411"/>
      <c r="H396" s="411"/>
      <c r="I396" s="411"/>
      <c r="J396" s="411"/>
      <c r="K396" s="411"/>
      <c r="L396" s="411"/>
      <c r="M396" s="411"/>
      <c r="N396" s="411"/>
      <c r="O396" s="411"/>
      <c r="P396" s="411"/>
      <c r="Q396" s="411"/>
      <c r="R396" s="411"/>
      <c r="S396" s="411"/>
      <c r="T396" s="411"/>
      <c r="U396" s="411"/>
      <c r="V396" s="411"/>
      <c r="W396" s="411"/>
      <c r="X396" s="411"/>
      <c r="Y396" s="411"/>
      <c r="Z396" s="411"/>
    </row>
    <row r="397" spans="1:26" x14ac:dyDescent="0.3">
      <c r="A397" s="411"/>
      <c r="B397" s="411"/>
      <c r="C397" s="411"/>
      <c r="D397" s="411"/>
      <c r="E397" s="411"/>
      <c r="F397" s="411"/>
      <c r="G397" s="411"/>
      <c r="H397" s="411"/>
      <c r="I397" s="411"/>
      <c r="J397" s="411"/>
      <c r="K397" s="411"/>
      <c r="L397" s="411"/>
      <c r="M397" s="411"/>
      <c r="N397" s="411"/>
      <c r="O397" s="411"/>
      <c r="P397" s="411"/>
      <c r="Q397" s="411"/>
      <c r="R397" s="411"/>
      <c r="S397" s="411"/>
      <c r="T397" s="411"/>
      <c r="U397" s="411"/>
      <c r="V397" s="411"/>
      <c r="W397" s="411"/>
      <c r="X397" s="411"/>
      <c r="Y397" s="411"/>
      <c r="Z397" s="411"/>
    </row>
    <row r="398" spans="1:26" x14ac:dyDescent="0.3">
      <c r="A398" s="411"/>
      <c r="B398" s="411"/>
      <c r="C398" s="411"/>
      <c r="D398" s="411"/>
      <c r="E398" s="411"/>
      <c r="F398" s="411"/>
      <c r="G398" s="411"/>
      <c r="H398" s="411"/>
      <c r="I398" s="411"/>
      <c r="J398" s="411"/>
      <c r="K398" s="411"/>
      <c r="L398" s="411"/>
      <c r="M398" s="411"/>
      <c r="N398" s="411"/>
      <c r="O398" s="411"/>
      <c r="P398" s="411"/>
      <c r="Q398" s="411"/>
      <c r="R398" s="411"/>
      <c r="S398" s="411"/>
      <c r="T398" s="411"/>
      <c r="U398" s="411"/>
      <c r="V398" s="411"/>
      <c r="W398" s="411"/>
      <c r="X398" s="411"/>
      <c r="Y398" s="411"/>
      <c r="Z398" s="411"/>
    </row>
    <row r="399" spans="1:26" x14ac:dyDescent="0.3">
      <c r="A399" s="411"/>
      <c r="B399" s="411"/>
      <c r="C399" s="411"/>
      <c r="D399" s="411"/>
      <c r="E399" s="411"/>
      <c r="F399" s="411"/>
      <c r="G399" s="411"/>
      <c r="H399" s="411"/>
      <c r="I399" s="411"/>
      <c r="J399" s="411"/>
      <c r="K399" s="411"/>
      <c r="L399" s="411"/>
      <c r="M399" s="411"/>
      <c r="N399" s="411"/>
      <c r="O399" s="411"/>
      <c r="P399" s="411"/>
      <c r="Q399" s="411"/>
      <c r="R399" s="411"/>
      <c r="S399" s="411"/>
      <c r="T399" s="411"/>
      <c r="U399" s="411"/>
      <c r="V399" s="411"/>
      <c r="W399" s="411"/>
      <c r="X399" s="411"/>
      <c r="Y399" s="411"/>
      <c r="Z399" s="411"/>
    </row>
    <row r="400" spans="1:26" x14ac:dyDescent="0.3">
      <c r="A400" s="411"/>
      <c r="B400" s="411"/>
      <c r="C400" s="411"/>
      <c r="D400" s="411"/>
      <c r="E400" s="411"/>
      <c r="F400" s="411"/>
      <c r="G400" s="411"/>
      <c r="H400" s="411"/>
      <c r="I400" s="411"/>
      <c r="J400" s="411"/>
      <c r="K400" s="411"/>
      <c r="L400" s="411"/>
      <c r="M400" s="411"/>
      <c r="N400" s="411"/>
      <c r="O400" s="411"/>
      <c r="P400" s="411"/>
      <c r="Q400" s="411"/>
      <c r="R400" s="411"/>
      <c r="S400" s="411"/>
      <c r="T400" s="411"/>
      <c r="U400" s="411"/>
      <c r="V400" s="411"/>
      <c r="W400" s="411"/>
      <c r="X400" s="411"/>
      <c r="Y400" s="411"/>
      <c r="Z400" s="411"/>
    </row>
    <row r="401" spans="1:26" x14ac:dyDescent="0.3">
      <c r="A401" s="411"/>
      <c r="B401" s="411"/>
      <c r="C401" s="411"/>
      <c r="D401" s="411"/>
      <c r="E401" s="411"/>
      <c r="F401" s="411"/>
      <c r="G401" s="411"/>
      <c r="H401" s="411"/>
      <c r="I401" s="411"/>
      <c r="J401" s="411"/>
      <c r="K401" s="411"/>
      <c r="L401" s="411"/>
      <c r="M401" s="411"/>
      <c r="N401" s="411"/>
      <c r="O401" s="411"/>
      <c r="P401" s="411"/>
      <c r="Q401" s="411"/>
      <c r="R401" s="411"/>
      <c r="S401" s="411"/>
      <c r="T401" s="411"/>
      <c r="U401" s="411"/>
      <c r="V401" s="411"/>
      <c r="W401" s="411"/>
      <c r="X401" s="411"/>
      <c r="Y401" s="411"/>
      <c r="Z401" s="411"/>
    </row>
    <row r="402" spans="1:26" x14ac:dyDescent="0.3">
      <c r="A402" s="411"/>
      <c r="B402" s="411"/>
      <c r="C402" s="411"/>
      <c r="D402" s="411"/>
      <c r="E402" s="411"/>
      <c r="F402" s="411"/>
      <c r="G402" s="411"/>
      <c r="H402" s="411"/>
      <c r="I402" s="411"/>
      <c r="J402" s="411"/>
      <c r="K402" s="411"/>
      <c r="L402" s="411"/>
      <c r="M402" s="411"/>
      <c r="N402" s="411"/>
      <c r="O402" s="411"/>
      <c r="P402" s="411"/>
      <c r="Q402" s="411"/>
      <c r="R402" s="411"/>
      <c r="S402" s="411"/>
      <c r="T402" s="411"/>
      <c r="U402" s="411"/>
      <c r="V402" s="411"/>
      <c r="W402" s="411"/>
      <c r="X402" s="411"/>
      <c r="Y402" s="411"/>
      <c r="Z402" s="411"/>
    </row>
    <row r="403" spans="1:26" x14ac:dyDescent="0.3">
      <c r="A403" s="411"/>
      <c r="B403" s="411"/>
      <c r="C403" s="411"/>
      <c r="D403" s="411"/>
      <c r="E403" s="411"/>
      <c r="F403" s="411"/>
      <c r="G403" s="411"/>
      <c r="H403" s="411"/>
      <c r="I403" s="411"/>
      <c r="J403" s="411"/>
      <c r="K403" s="411"/>
      <c r="L403" s="411"/>
      <c r="M403" s="411"/>
      <c r="N403" s="411"/>
      <c r="O403" s="411"/>
      <c r="P403" s="411"/>
      <c r="Q403" s="411"/>
      <c r="R403" s="411"/>
      <c r="S403" s="411"/>
      <c r="T403" s="411"/>
      <c r="U403" s="411"/>
      <c r="V403" s="411"/>
      <c r="W403" s="411"/>
      <c r="X403" s="411"/>
      <c r="Y403" s="411"/>
      <c r="Z403" s="411"/>
    </row>
    <row r="404" spans="1:26" x14ac:dyDescent="0.3">
      <c r="A404" s="411"/>
      <c r="B404" s="411"/>
      <c r="C404" s="411"/>
      <c r="D404" s="411"/>
      <c r="E404" s="411"/>
      <c r="F404" s="411"/>
      <c r="G404" s="411"/>
      <c r="H404" s="411"/>
      <c r="I404" s="411"/>
      <c r="J404" s="411"/>
      <c r="K404" s="411"/>
      <c r="L404" s="411"/>
      <c r="M404" s="411"/>
      <c r="N404" s="411"/>
      <c r="O404" s="411"/>
      <c r="P404" s="411"/>
      <c r="Q404" s="411"/>
      <c r="R404" s="411"/>
      <c r="S404" s="411"/>
      <c r="T404" s="411"/>
      <c r="U404" s="411"/>
      <c r="V404" s="411"/>
      <c r="W404" s="411"/>
      <c r="X404" s="411"/>
      <c r="Y404" s="411"/>
      <c r="Z404" s="411"/>
    </row>
    <row r="405" spans="1:26" x14ac:dyDescent="0.3">
      <c r="A405" s="411"/>
      <c r="B405" s="411"/>
      <c r="C405" s="411"/>
      <c r="D405" s="411"/>
      <c r="E405" s="411"/>
      <c r="F405" s="411"/>
      <c r="G405" s="411"/>
      <c r="H405" s="411"/>
      <c r="I405" s="411"/>
      <c r="J405" s="411"/>
      <c r="K405" s="411"/>
      <c r="L405" s="411"/>
      <c r="M405" s="411"/>
      <c r="N405" s="411"/>
      <c r="O405" s="411"/>
      <c r="P405" s="411"/>
      <c r="Q405" s="411"/>
      <c r="R405" s="411"/>
      <c r="S405" s="411"/>
      <c r="T405" s="411"/>
      <c r="U405" s="411"/>
      <c r="V405" s="411"/>
      <c r="W405" s="411"/>
      <c r="X405" s="411"/>
      <c r="Y405" s="411"/>
      <c r="Z405" s="411"/>
    </row>
    <row r="406" spans="1:26" x14ac:dyDescent="0.3">
      <c r="A406" s="411"/>
      <c r="B406" s="411"/>
      <c r="C406" s="411"/>
      <c r="D406" s="411"/>
      <c r="E406" s="411"/>
      <c r="F406" s="411"/>
      <c r="G406" s="411"/>
      <c r="H406" s="411"/>
      <c r="I406" s="411"/>
      <c r="J406" s="411"/>
      <c r="K406" s="411"/>
      <c r="L406" s="411"/>
      <c r="M406" s="411"/>
      <c r="N406" s="411"/>
      <c r="O406" s="411"/>
      <c r="P406" s="411"/>
      <c r="Q406" s="411"/>
      <c r="R406" s="411"/>
      <c r="S406" s="411"/>
      <c r="T406" s="411"/>
      <c r="U406" s="411"/>
      <c r="V406" s="411"/>
      <c r="W406" s="411"/>
      <c r="X406" s="411"/>
      <c r="Y406" s="411"/>
      <c r="Z406" s="411"/>
    </row>
    <row r="407" spans="1:26" x14ac:dyDescent="0.3">
      <c r="A407" s="411"/>
      <c r="B407" s="411"/>
      <c r="C407" s="411"/>
      <c r="D407" s="411"/>
      <c r="E407" s="411"/>
      <c r="F407" s="411"/>
      <c r="G407" s="411"/>
      <c r="H407" s="411"/>
      <c r="I407" s="411"/>
      <c r="J407" s="411"/>
      <c r="K407" s="411"/>
      <c r="L407" s="411"/>
      <c r="M407" s="411"/>
      <c r="N407" s="411"/>
      <c r="O407" s="411"/>
      <c r="P407" s="411"/>
      <c r="Q407" s="411"/>
      <c r="R407" s="411"/>
      <c r="S407" s="411"/>
      <c r="T407" s="411"/>
      <c r="U407" s="411"/>
      <c r="V407" s="411"/>
      <c r="W407" s="411"/>
      <c r="X407" s="411"/>
      <c r="Y407" s="411"/>
      <c r="Z407" s="411"/>
    </row>
    <row r="408" spans="1:26" x14ac:dyDescent="0.3">
      <c r="A408" s="411"/>
      <c r="B408" s="411"/>
      <c r="C408" s="411"/>
      <c r="D408" s="411"/>
      <c r="E408" s="411"/>
      <c r="F408" s="411"/>
      <c r="G408" s="411"/>
      <c r="H408" s="411"/>
      <c r="I408" s="411"/>
      <c r="J408" s="411"/>
      <c r="K408" s="411"/>
      <c r="L408" s="411"/>
      <c r="M408" s="411"/>
      <c r="N408" s="411"/>
      <c r="O408" s="411"/>
      <c r="P408" s="411"/>
      <c r="Q408" s="411"/>
      <c r="R408" s="411"/>
      <c r="S408" s="411"/>
      <c r="T408" s="411"/>
      <c r="U408" s="411"/>
      <c r="V408" s="411"/>
      <c r="W408" s="411"/>
      <c r="X408" s="411"/>
      <c r="Y408" s="411"/>
      <c r="Z408" s="411"/>
    </row>
    <row r="409" spans="1:26" x14ac:dyDescent="0.3">
      <c r="A409" s="411"/>
      <c r="B409" s="411"/>
      <c r="C409" s="411"/>
      <c r="D409" s="411"/>
      <c r="E409" s="411"/>
      <c r="F409" s="411"/>
      <c r="G409" s="411"/>
      <c r="H409" s="411"/>
      <c r="I409" s="411"/>
      <c r="J409" s="411"/>
      <c r="K409" s="411"/>
      <c r="L409" s="411"/>
      <c r="M409" s="411"/>
      <c r="N409" s="411"/>
      <c r="O409" s="411"/>
      <c r="P409" s="411"/>
      <c r="Q409" s="411"/>
      <c r="R409" s="411"/>
      <c r="S409" s="411"/>
      <c r="T409" s="411"/>
      <c r="U409" s="411"/>
      <c r="V409" s="411"/>
      <c r="W409" s="411"/>
      <c r="X409" s="411"/>
      <c r="Y409" s="411"/>
      <c r="Z409" s="411"/>
    </row>
    <row r="410" spans="1:26" x14ac:dyDescent="0.3">
      <c r="A410" s="411"/>
      <c r="B410" s="411"/>
      <c r="C410" s="411"/>
      <c r="D410" s="411"/>
      <c r="E410" s="411"/>
      <c r="F410" s="411"/>
      <c r="G410" s="411"/>
      <c r="H410" s="411"/>
      <c r="I410" s="411"/>
      <c r="J410" s="411"/>
      <c r="K410" s="411"/>
      <c r="L410" s="411"/>
      <c r="M410" s="411"/>
      <c r="N410" s="411"/>
      <c r="O410" s="411"/>
      <c r="P410" s="411"/>
      <c r="Q410" s="411"/>
      <c r="R410" s="411"/>
      <c r="S410" s="411"/>
      <c r="T410" s="411"/>
      <c r="U410" s="411"/>
      <c r="V410" s="411"/>
      <c r="W410" s="411"/>
      <c r="X410" s="411"/>
      <c r="Y410" s="411"/>
      <c r="Z410" s="411"/>
    </row>
    <row r="411" spans="1:26" x14ac:dyDescent="0.3">
      <c r="A411" s="411"/>
      <c r="B411" s="411"/>
      <c r="C411" s="411"/>
      <c r="D411" s="411"/>
      <c r="E411" s="411"/>
      <c r="F411" s="411"/>
      <c r="G411" s="411"/>
      <c r="H411" s="411"/>
      <c r="I411" s="411"/>
      <c r="J411" s="411"/>
      <c r="K411" s="411"/>
      <c r="L411" s="411"/>
      <c r="M411" s="411"/>
      <c r="N411" s="411"/>
      <c r="O411" s="411"/>
      <c r="P411" s="411"/>
      <c r="Q411" s="411"/>
      <c r="R411" s="411"/>
      <c r="S411" s="411"/>
      <c r="T411" s="411"/>
      <c r="U411" s="411"/>
      <c r="V411" s="411"/>
      <c r="W411" s="411"/>
      <c r="X411" s="411"/>
      <c r="Y411" s="411"/>
      <c r="Z411" s="411"/>
    </row>
    <row r="412" spans="1:26" x14ac:dyDescent="0.3">
      <c r="A412" s="411"/>
      <c r="B412" s="411"/>
      <c r="C412" s="411"/>
      <c r="D412" s="411"/>
      <c r="E412" s="411"/>
      <c r="F412" s="411"/>
      <c r="G412" s="411"/>
      <c r="H412" s="411"/>
      <c r="I412" s="411"/>
      <c r="J412" s="411"/>
      <c r="K412" s="411"/>
      <c r="L412" s="411"/>
      <c r="M412" s="411"/>
      <c r="N412" s="411"/>
      <c r="O412" s="411"/>
      <c r="P412" s="411"/>
      <c r="Q412" s="411"/>
      <c r="R412" s="411"/>
      <c r="S412" s="411"/>
      <c r="T412" s="411"/>
      <c r="U412" s="411"/>
      <c r="V412" s="411"/>
      <c r="W412" s="411"/>
      <c r="X412" s="411"/>
      <c r="Y412" s="411"/>
      <c r="Z412" s="411"/>
    </row>
    <row r="413" spans="1:26" x14ac:dyDescent="0.3">
      <c r="A413" s="411"/>
      <c r="B413" s="411"/>
      <c r="C413" s="411"/>
      <c r="D413" s="411"/>
      <c r="E413" s="411"/>
      <c r="F413" s="411"/>
      <c r="G413" s="411"/>
      <c r="H413" s="411"/>
      <c r="I413" s="411"/>
      <c r="J413" s="411"/>
      <c r="K413" s="411"/>
      <c r="L413" s="411"/>
      <c r="M413" s="411"/>
      <c r="N413" s="411"/>
      <c r="O413" s="411"/>
      <c r="P413" s="411"/>
      <c r="Q413" s="411"/>
      <c r="R413" s="411"/>
      <c r="S413" s="411"/>
      <c r="T413" s="411"/>
      <c r="U413" s="411"/>
      <c r="V413" s="411"/>
      <c r="W413" s="411"/>
      <c r="X413" s="411"/>
      <c r="Y413" s="411"/>
      <c r="Z413" s="411"/>
    </row>
    <row r="414" spans="1:26" x14ac:dyDescent="0.3">
      <c r="A414" s="411"/>
      <c r="B414" s="411"/>
      <c r="C414" s="411"/>
      <c r="D414" s="411"/>
      <c r="E414" s="411"/>
      <c r="F414" s="411"/>
      <c r="G414" s="411"/>
      <c r="H414" s="411"/>
      <c r="I414" s="411"/>
      <c r="J414" s="411"/>
      <c r="K414" s="411"/>
      <c r="L414" s="411"/>
      <c r="M414" s="411"/>
      <c r="N414" s="411"/>
      <c r="O414" s="411"/>
      <c r="P414" s="411"/>
      <c r="Q414" s="411"/>
      <c r="R414" s="411"/>
      <c r="S414" s="411"/>
      <c r="T414" s="411"/>
      <c r="U414" s="411"/>
      <c r="V414" s="411"/>
      <c r="W414" s="411"/>
      <c r="X414" s="411"/>
      <c r="Y414" s="411"/>
      <c r="Z414" s="411"/>
    </row>
    <row r="415" spans="1:26" x14ac:dyDescent="0.3">
      <c r="A415" s="411"/>
      <c r="B415" s="411"/>
      <c r="C415" s="411"/>
      <c r="D415" s="411"/>
      <c r="E415" s="411"/>
      <c r="F415" s="411"/>
      <c r="G415" s="411"/>
      <c r="H415" s="411"/>
      <c r="I415" s="411"/>
      <c r="J415" s="411"/>
      <c r="K415" s="411"/>
      <c r="L415" s="411"/>
      <c r="M415" s="411"/>
      <c r="N415" s="411"/>
      <c r="O415" s="411"/>
      <c r="P415" s="411"/>
      <c r="Q415" s="411"/>
      <c r="R415" s="411"/>
      <c r="S415" s="411"/>
      <c r="T415" s="411"/>
      <c r="U415" s="411"/>
      <c r="V415" s="411"/>
      <c r="W415" s="411"/>
      <c r="X415" s="411"/>
      <c r="Y415" s="411"/>
      <c r="Z415" s="411"/>
    </row>
    <row r="416" spans="1:26" x14ac:dyDescent="0.3">
      <c r="A416" s="411"/>
      <c r="B416" s="411"/>
      <c r="C416" s="411"/>
      <c r="D416" s="411"/>
      <c r="E416" s="411"/>
      <c r="F416" s="411"/>
      <c r="G416" s="411"/>
      <c r="H416" s="411"/>
      <c r="I416" s="411"/>
      <c r="J416" s="411"/>
      <c r="K416" s="411"/>
      <c r="L416" s="411"/>
      <c r="M416" s="411"/>
      <c r="N416" s="411"/>
      <c r="O416" s="411"/>
      <c r="P416" s="411"/>
      <c r="Q416" s="411"/>
      <c r="R416" s="411"/>
      <c r="S416" s="411"/>
      <c r="T416" s="411"/>
      <c r="U416" s="411"/>
      <c r="V416" s="411"/>
      <c r="W416" s="411"/>
      <c r="X416" s="411"/>
      <c r="Y416" s="411"/>
      <c r="Z416" s="411"/>
    </row>
    <row r="417" spans="1:26" x14ac:dyDescent="0.3">
      <c r="A417" s="411"/>
      <c r="B417" s="411"/>
      <c r="C417" s="411"/>
      <c r="D417" s="411"/>
      <c r="E417" s="411"/>
      <c r="F417" s="411"/>
      <c r="G417" s="411"/>
      <c r="H417" s="411"/>
      <c r="I417" s="411"/>
      <c r="J417" s="411"/>
      <c r="K417" s="411"/>
      <c r="L417" s="411"/>
      <c r="M417" s="411"/>
      <c r="N417" s="411"/>
      <c r="O417" s="411"/>
      <c r="P417" s="411"/>
      <c r="Q417" s="411"/>
      <c r="R417" s="411"/>
      <c r="S417" s="411"/>
      <c r="T417" s="411"/>
      <c r="U417" s="411"/>
      <c r="V417" s="411"/>
      <c r="W417" s="411"/>
      <c r="X417" s="411"/>
      <c r="Y417" s="411"/>
      <c r="Z417" s="411"/>
    </row>
    <row r="418" spans="1:26" x14ac:dyDescent="0.3">
      <c r="A418" s="411"/>
      <c r="B418" s="411"/>
      <c r="C418" s="411"/>
      <c r="D418" s="411"/>
      <c r="E418" s="411"/>
      <c r="F418" s="411"/>
      <c r="G418" s="411"/>
      <c r="H418" s="411"/>
      <c r="I418" s="411"/>
      <c r="J418" s="411"/>
      <c r="K418" s="411"/>
      <c r="L418" s="411"/>
      <c r="M418" s="411"/>
      <c r="N418" s="411"/>
      <c r="O418" s="411"/>
      <c r="P418" s="411"/>
      <c r="Q418" s="411"/>
      <c r="R418" s="411"/>
      <c r="S418" s="411"/>
      <c r="T418" s="411"/>
      <c r="U418" s="411"/>
      <c r="V418" s="411"/>
      <c r="W418" s="411"/>
      <c r="X418" s="411"/>
      <c r="Y418" s="411"/>
      <c r="Z418" s="411"/>
    </row>
    <row r="419" spans="1:26" x14ac:dyDescent="0.3">
      <c r="A419" s="411"/>
      <c r="B419" s="411"/>
      <c r="C419" s="411"/>
      <c r="D419" s="411"/>
      <c r="E419" s="411"/>
      <c r="F419" s="411"/>
      <c r="G419" s="411"/>
      <c r="H419" s="411"/>
      <c r="I419" s="411"/>
      <c r="J419" s="411"/>
      <c r="K419" s="411"/>
      <c r="L419" s="411"/>
      <c r="M419" s="411"/>
      <c r="N419" s="411"/>
      <c r="O419" s="411"/>
      <c r="P419" s="411"/>
      <c r="Q419" s="411"/>
      <c r="R419" s="411"/>
      <c r="S419" s="411"/>
      <c r="T419" s="411"/>
      <c r="U419" s="411"/>
      <c r="V419" s="411"/>
      <c r="W419" s="411"/>
      <c r="X419" s="411"/>
      <c r="Y419" s="411"/>
      <c r="Z419" s="411"/>
    </row>
    <row r="420" spans="1:26" x14ac:dyDescent="0.3">
      <c r="A420" s="411"/>
      <c r="B420" s="411"/>
      <c r="C420" s="411"/>
      <c r="D420" s="411"/>
      <c r="E420" s="411"/>
      <c r="F420" s="411"/>
      <c r="G420" s="411"/>
      <c r="H420" s="411"/>
      <c r="I420" s="411"/>
      <c r="J420" s="411"/>
      <c r="K420" s="411"/>
      <c r="L420" s="411"/>
      <c r="M420" s="411"/>
      <c r="N420" s="411"/>
      <c r="O420" s="411"/>
      <c r="P420" s="411"/>
      <c r="Q420" s="411"/>
      <c r="R420" s="411"/>
      <c r="S420" s="411"/>
      <c r="T420" s="411"/>
      <c r="U420" s="411"/>
      <c r="V420" s="411"/>
      <c r="W420" s="411"/>
      <c r="X420" s="411"/>
      <c r="Y420" s="411"/>
      <c r="Z420" s="411"/>
    </row>
    <row r="421" spans="1:26" x14ac:dyDescent="0.3">
      <c r="A421" s="411"/>
      <c r="B421" s="411"/>
      <c r="C421" s="411"/>
      <c r="D421" s="411"/>
      <c r="E421" s="411"/>
      <c r="F421" s="411"/>
      <c r="G421" s="411"/>
      <c r="H421" s="411"/>
      <c r="I421" s="411"/>
      <c r="J421" s="411"/>
      <c r="K421" s="411"/>
      <c r="L421" s="411"/>
      <c r="M421" s="411"/>
      <c r="N421" s="411"/>
      <c r="O421" s="411"/>
      <c r="P421" s="411"/>
      <c r="Q421" s="411"/>
      <c r="R421" s="411"/>
      <c r="S421" s="411"/>
      <c r="T421" s="411"/>
      <c r="U421" s="411"/>
      <c r="V421" s="411"/>
      <c r="W421" s="411"/>
      <c r="X421" s="411"/>
      <c r="Y421" s="411"/>
      <c r="Z421" s="411"/>
    </row>
    <row r="422" spans="1:26" x14ac:dyDescent="0.3">
      <c r="A422" s="411"/>
      <c r="B422" s="411"/>
      <c r="C422" s="411"/>
      <c r="D422" s="411"/>
      <c r="E422" s="411"/>
      <c r="F422" s="411"/>
      <c r="G422" s="411"/>
      <c r="H422" s="411"/>
      <c r="I422" s="411"/>
      <c r="J422" s="411"/>
      <c r="K422" s="411"/>
      <c r="L422" s="411"/>
      <c r="M422" s="411"/>
      <c r="N422" s="411"/>
      <c r="O422" s="411"/>
      <c r="P422" s="411"/>
      <c r="Q422" s="411"/>
      <c r="R422" s="411"/>
      <c r="S422" s="411"/>
      <c r="T422" s="411"/>
      <c r="U422" s="411"/>
      <c r="V422" s="411"/>
      <c r="W422" s="411"/>
      <c r="X422" s="411"/>
      <c r="Y422" s="411"/>
      <c r="Z422" s="411"/>
    </row>
    <row r="423" spans="1:26" x14ac:dyDescent="0.3">
      <c r="A423" s="411"/>
      <c r="B423" s="411"/>
      <c r="C423" s="411"/>
      <c r="D423" s="411"/>
      <c r="E423" s="411"/>
      <c r="F423" s="411"/>
      <c r="G423" s="411"/>
      <c r="H423" s="411"/>
      <c r="I423" s="411"/>
      <c r="J423" s="411"/>
      <c r="K423" s="411"/>
      <c r="L423" s="411"/>
      <c r="M423" s="411"/>
      <c r="N423" s="411"/>
      <c r="O423" s="411"/>
      <c r="P423" s="411"/>
      <c r="Q423" s="411"/>
      <c r="R423" s="411"/>
      <c r="S423" s="411"/>
      <c r="T423" s="411"/>
      <c r="U423" s="411"/>
      <c r="V423" s="411"/>
      <c r="W423" s="411"/>
      <c r="X423" s="411"/>
      <c r="Y423" s="411"/>
      <c r="Z423" s="411"/>
    </row>
    <row r="424" spans="1:26" x14ac:dyDescent="0.3">
      <c r="A424" s="411"/>
      <c r="B424" s="411"/>
      <c r="C424" s="411"/>
      <c r="D424" s="411"/>
      <c r="E424" s="411"/>
      <c r="F424" s="411"/>
      <c r="G424" s="411"/>
      <c r="H424" s="411"/>
      <c r="I424" s="411"/>
      <c r="J424" s="411"/>
      <c r="K424" s="411"/>
      <c r="L424" s="411"/>
      <c r="M424" s="411"/>
      <c r="N424" s="411"/>
      <c r="O424" s="411"/>
      <c r="P424" s="411"/>
      <c r="Q424" s="411"/>
      <c r="R424" s="411"/>
      <c r="S424" s="411"/>
      <c r="T424" s="411"/>
      <c r="U424" s="411"/>
      <c r="V424" s="411"/>
      <c r="W424" s="411"/>
      <c r="X424" s="411"/>
      <c r="Y424" s="411"/>
      <c r="Z424" s="411"/>
    </row>
    <row r="425" spans="1:26" x14ac:dyDescent="0.3">
      <c r="A425" s="411"/>
      <c r="B425" s="411"/>
      <c r="C425" s="411"/>
      <c r="D425" s="411"/>
      <c r="E425" s="411"/>
      <c r="F425" s="411"/>
      <c r="G425" s="411"/>
      <c r="H425" s="411"/>
      <c r="I425" s="411"/>
      <c r="J425" s="411"/>
      <c r="K425" s="411"/>
      <c r="L425" s="411"/>
      <c r="M425" s="411"/>
      <c r="N425" s="411"/>
      <c r="O425" s="411"/>
      <c r="P425" s="411"/>
      <c r="Q425" s="411"/>
      <c r="R425" s="411"/>
      <c r="S425" s="411"/>
      <c r="T425" s="411"/>
      <c r="U425" s="411"/>
      <c r="V425" s="411"/>
      <c r="W425" s="411"/>
      <c r="X425" s="411"/>
      <c r="Y425" s="411"/>
      <c r="Z425" s="411"/>
    </row>
    <row r="426" spans="1:26" x14ac:dyDescent="0.3">
      <c r="A426" s="411"/>
      <c r="B426" s="411"/>
      <c r="C426" s="411"/>
      <c r="D426" s="411"/>
      <c r="E426" s="411"/>
      <c r="F426" s="411"/>
      <c r="G426" s="411"/>
      <c r="H426" s="411"/>
      <c r="I426" s="411"/>
      <c r="J426" s="411"/>
      <c r="K426" s="411"/>
      <c r="L426" s="411"/>
      <c r="M426" s="411"/>
      <c r="N426" s="411"/>
      <c r="O426" s="411"/>
      <c r="P426" s="411"/>
      <c r="Q426" s="411"/>
      <c r="R426" s="411"/>
      <c r="S426" s="411"/>
      <c r="T426" s="411"/>
      <c r="U426" s="411"/>
      <c r="V426" s="411"/>
      <c r="W426" s="411"/>
      <c r="X426" s="411"/>
      <c r="Y426" s="411"/>
      <c r="Z426" s="411"/>
    </row>
    <row r="427" spans="1:26" x14ac:dyDescent="0.3">
      <c r="A427" s="411"/>
      <c r="B427" s="411"/>
      <c r="C427" s="411"/>
      <c r="D427" s="411"/>
      <c r="E427" s="411"/>
      <c r="F427" s="411"/>
      <c r="G427" s="411"/>
      <c r="H427" s="411"/>
      <c r="I427" s="411"/>
      <c r="J427" s="411"/>
      <c r="K427" s="411"/>
      <c r="L427" s="411"/>
      <c r="M427" s="411"/>
      <c r="N427" s="411"/>
      <c r="O427" s="411"/>
      <c r="P427" s="411"/>
      <c r="Q427" s="411"/>
      <c r="R427" s="411"/>
      <c r="S427" s="411"/>
      <c r="T427" s="411"/>
      <c r="U427" s="411"/>
      <c r="V427" s="411"/>
      <c r="W427" s="411"/>
      <c r="X427" s="411"/>
      <c r="Y427" s="411"/>
      <c r="Z427" s="411"/>
    </row>
    <row r="428" spans="1:26" x14ac:dyDescent="0.3">
      <c r="A428" s="411"/>
      <c r="B428" s="411"/>
      <c r="C428" s="411"/>
      <c r="D428" s="411"/>
      <c r="E428" s="411"/>
      <c r="F428" s="411"/>
      <c r="G428" s="411"/>
      <c r="H428" s="411"/>
      <c r="I428" s="411"/>
      <c r="J428" s="411"/>
      <c r="K428" s="411"/>
      <c r="L428" s="411"/>
      <c r="M428" s="411"/>
      <c r="N428" s="411"/>
      <c r="O428" s="411"/>
      <c r="P428" s="411"/>
      <c r="Q428" s="411"/>
      <c r="R428" s="411"/>
      <c r="S428" s="411"/>
      <c r="T428" s="411"/>
      <c r="U428" s="411"/>
      <c r="V428" s="411"/>
      <c r="W428" s="411"/>
      <c r="X428" s="411"/>
      <c r="Y428" s="411"/>
      <c r="Z428" s="411"/>
    </row>
    <row r="429" spans="1:26" x14ac:dyDescent="0.3">
      <c r="A429" s="411"/>
      <c r="B429" s="411"/>
      <c r="C429" s="411"/>
      <c r="D429" s="411"/>
      <c r="E429" s="411"/>
      <c r="F429" s="411"/>
      <c r="G429" s="411"/>
      <c r="H429" s="411"/>
      <c r="I429" s="411"/>
      <c r="J429" s="411"/>
      <c r="K429" s="411"/>
      <c r="L429" s="411"/>
      <c r="M429" s="411"/>
      <c r="N429" s="411"/>
      <c r="O429" s="411"/>
      <c r="P429" s="411"/>
      <c r="Q429" s="411"/>
      <c r="R429" s="411"/>
      <c r="S429" s="411"/>
      <c r="T429" s="411"/>
      <c r="U429" s="411"/>
      <c r="V429" s="411"/>
      <c r="W429" s="411"/>
      <c r="X429" s="411"/>
      <c r="Y429" s="411"/>
      <c r="Z429" s="411"/>
    </row>
    <row r="430" spans="1:26" x14ac:dyDescent="0.3">
      <c r="A430" s="411"/>
      <c r="B430" s="411"/>
      <c r="C430" s="411"/>
      <c r="D430" s="411"/>
      <c r="E430" s="411"/>
      <c r="F430" s="411"/>
      <c r="G430" s="411"/>
      <c r="H430" s="411"/>
      <c r="I430" s="411"/>
      <c r="J430" s="411"/>
      <c r="K430" s="411"/>
      <c r="L430" s="411"/>
      <c r="M430" s="411"/>
      <c r="N430" s="411"/>
      <c r="O430" s="411"/>
      <c r="P430" s="411"/>
      <c r="Q430" s="411"/>
      <c r="R430" s="411"/>
      <c r="S430" s="411"/>
      <c r="T430" s="411"/>
      <c r="U430" s="411"/>
      <c r="V430" s="411"/>
      <c r="W430" s="411"/>
      <c r="X430" s="411"/>
      <c r="Y430" s="411"/>
      <c r="Z430" s="411"/>
    </row>
    <row r="431" spans="1:26" x14ac:dyDescent="0.3">
      <c r="A431" s="411"/>
      <c r="B431" s="411"/>
      <c r="C431" s="411"/>
      <c r="D431" s="411"/>
      <c r="E431" s="411"/>
      <c r="F431" s="411"/>
      <c r="G431" s="411"/>
      <c r="H431" s="411"/>
      <c r="I431" s="411"/>
      <c r="J431" s="411"/>
      <c r="K431" s="411"/>
      <c r="L431" s="411"/>
      <c r="M431" s="411"/>
      <c r="N431" s="411"/>
      <c r="O431" s="411"/>
      <c r="P431" s="411"/>
      <c r="Q431" s="411"/>
      <c r="R431" s="411"/>
      <c r="S431" s="411"/>
      <c r="T431" s="411"/>
      <c r="U431" s="411"/>
      <c r="V431" s="411"/>
      <c r="W431" s="411"/>
      <c r="X431" s="411"/>
      <c r="Y431" s="411"/>
      <c r="Z431" s="411"/>
    </row>
    <row r="432" spans="1:26" x14ac:dyDescent="0.3">
      <c r="A432" s="411"/>
      <c r="B432" s="411"/>
      <c r="C432" s="411"/>
      <c r="D432" s="411"/>
      <c r="E432" s="411"/>
      <c r="F432" s="411"/>
      <c r="G432" s="411"/>
      <c r="H432" s="411"/>
      <c r="I432" s="411"/>
      <c r="J432" s="411"/>
      <c r="K432" s="411"/>
      <c r="L432" s="411"/>
      <c r="M432" s="411"/>
      <c r="N432" s="411"/>
      <c r="O432" s="411"/>
      <c r="P432" s="411"/>
      <c r="Q432" s="411"/>
      <c r="R432" s="411"/>
      <c r="S432" s="411"/>
      <c r="T432" s="411"/>
      <c r="U432" s="411"/>
      <c r="V432" s="411"/>
      <c r="W432" s="411"/>
      <c r="X432" s="411"/>
      <c r="Y432" s="411"/>
      <c r="Z432" s="411"/>
    </row>
    <row r="433" spans="1:26" x14ac:dyDescent="0.3">
      <c r="A433" s="411"/>
      <c r="B433" s="411"/>
      <c r="C433" s="411"/>
      <c r="D433" s="411"/>
      <c r="E433" s="411"/>
      <c r="F433" s="411"/>
      <c r="G433" s="411"/>
      <c r="H433" s="411"/>
      <c r="I433" s="411"/>
      <c r="J433" s="411"/>
      <c r="K433" s="411"/>
      <c r="L433" s="411"/>
      <c r="M433" s="411"/>
      <c r="N433" s="411"/>
      <c r="O433" s="411"/>
      <c r="P433" s="411"/>
      <c r="Q433" s="411"/>
      <c r="R433" s="411"/>
      <c r="S433" s="411"/>
      <c r="T433" s="411"/>
      <c r="U433" s="411"/>
      <c r="V433" s="411"/>
      <c r="W433" s="411"/>
      <c r="X433" s="411"/>
      <c r="Y433" s="411"/>
      <c r="Z433" s="411"/>
    </row>
    <row r="434" spans="1:26" x14ac:dyDescent="0.3">
      <c r="A434" s="411"/>
      <c r="B434" s="411"/>
      <c r="C434" s="411"/>
      <c r="D434" s="411"/>
      <c r="E434" s="411"/>
      <c r="F434" s="411"/>
      <c r="G434" s="411"/>
      <c r="H434" s="411"/>
      <c r="I434" s="411"/>
      <c r="J434" s="411"/>
      <c r="K434" s="411"/>
      <c r="L434" s="411"/>
      <c r="M434" s="411"/>
      <c r="N434" s="411"/>
      <c r="O434" s="411"/>
      <c r="P434" s="411"/>
      <c r="Q434" s="411"/>
      <c r="R434" s="411"/>
      <c r="S434" s="411"/>
      <c r="T434" s="411"/>
      <c r="U434" s="411"/>
      <c r="V434" s="411"/>
      <c r="W434" s="411"/>
      <c r="X434" s="411"/>
      <c r="Y434" s="411"/>
      <c r="Z434" s="411"/>
    </row>
    <row r="435" spans="1:26" x14ac:dyDescent="0.3">
      <c r="A435" s="411"/>
      <c r="B435" s="411"/>
      <c r="C435" s="411"/>
      <c r="D435" s="411"/>
      <c r="E435" s="411"/>
      <c r="F435" s="411"/>
      <c r="G435" s="411"/>
      <c r="H435" s="411"/>
      <c r="I435" s="411"/>
      <c r="J435" s="411"/>
      <c r="K435" s="411"/>
      <c r="L435" s="411"/>
      <c r="M435" s="411"/>
      <c r="N435" s="411"/>
      <c r="O435" s="411"/>
      <c r="P435" s="411"/>
      <c r="Q435" s="411"/>
      <c r="R435" s="411"/>
      <c r="S435" s="411"/>
      <c r="T435" s="411"/>
      <c r="U435" s="411"/>
      <c r="V435" s="411"/>
      <c r="W435" s="411"/>
      <c r="X435" s="411"/>
      <c r="Y435" s="411"/>
      <c r="Z435" s="411"/>
    </row>
    <row r="436" spans="1:26" x14ac:dyDescent="0.3">
      <c r="A436" s="411"/>
      <c r="B436" s="411"/>
      <c r="C436" s="411"/>
      <c r="D436" s="411"/>
      <c r="E436" s="411"/>
      <c r="F436" s="411"/>
      <c r="G436" s="411"/>
      <c r="H436" s="411"/>
      <c r="I436" s="411"/>
      <c r="J436" s="411"/>
      <c r="K436" s="411"/>
      <c r="L436" s="411"/>
      <c r="M436" s="411"/>
      <c r="N436" s="411"/>
      <c r="O436" s="411"/>
      <c r="P436" s="411"/>
      <c r="Q436" s="411"/>
      <c r="R436" s="411"/>
      <c r="S436" s="411"/>
      <c r="T436" s="411"/>
      <c r="U436" s="411"/>
      <c r="V436" s="411"/>
      <c r="W436" s="411"/>
      <c r="X436" s="411"/>
      <c r="Y436" s="411"/>
      <c r="Z436" s="411"/>
    </row>
    <row r="437" spans="1:26" x14ac:dyDescent="0.3">
      <c r="A437" s="411"/>
      <c r="B437" s="411"/>
      <c r="C437" s="411"/>
      <c r="D437" s="411"/>
      <c r="E437" s="411"/>
      <c r="F437" s="411"/>
      <c r="G437" s="411"/>
      <c r="H437" s="411"/>
      <c r="I437" s="411"/>
      <c r="J437" s="411"/>
      <c r="K437" s="411"/>
      <c r="L437" s="411"/>
      <c r="M437" s="411"/>
      <c r="N437" s="411"/>
      <c r="O437" s="411"/>
      <c r="P437" s="411"/>
      <c r="Q437" s="411"/>
      <c r="R437" s="411"/>
      <c r="S437" s="411"/>
      <c r="T437" s="411"/>
      <c r="U437" s="411"/>
      <c r="V437" s="411"/>
      <c r="W437" s="411"/>
      <c r="X437" s="411"/>
      <c r="Y437" s="411"/>
      <c r="Z437" s="411"/>
    </row>
    <row r="438" spans="1:26" x14ac:dyDescent="0.3">
      <c r="A438" s="411"/>
      <c r="B438" s="411"/>
      <c r="C438" s="411"/>
      <c r="D438" s="411"/>
      <c r="E438" s="411"/>
      <c r="F438" s="411"/>
      <c r="G438" s="411"/>
      <c r="H438" s="411"/>
      <c r="I438" s="411"/>
      <c r="J438" s="411"/>
      <c r="K438" s="411"/>
      <c r="L438" s="411"/>
      <c r="M438" s="411"/>
      <c r="N438" s="411"/>
      <c r="O438" s="411"/>
      <c r="P438" s="411"/>
      <c r="Q438" s="411"/>
      <c r="R438" s="411"/>
      <c r="S438" s="411"/>
      <c r="T438" s="411"/>
      <c r="U438" s="411"/>
      <c r="V438" s="411"/>
      <c r="W438" s="411"/>
      <c r="X438" s="411"/>
      <c r="Y438" s="411"/>
      <c r="Z438" s="411"/>
    </row>
    <row r="439" spans="1:26" x14ac:dyDescent="0.3">
      <c r="A439" s="411"/>
      <c r="B439" s="411"/>
      <c r="C439" s="411"/>
      <c r="D439" s="411"/>
      <c r="E439" s="411"/>
      <c r="F439" s="411"/>
      <c r="G439" s="411"/>
      <c r="H439" s="411"/>
      <c r="I439" s="411"/>
      <c r="J439" s="411"/>
      <c r="K439" s="411"/>
      <c r="L439" s="411"/>
      <c r="M439" s="411"/>
      <c r="N439" s="411"/>
      <c r="O439" s="411"/>
      <c r="P439" s="411"/>
      <c r="Q439" s="411"/>
      <c r="R439" s="411"/>
      <c r="S439" s="411"/>
      <c r="T439" s="411"/>
      <c r="U439" s="411"/>
      <c r="V439" s="411"/>
      <c r="W439" s="411"/>
      <c r="X439" s="411"/>
      <c r="Y439" s="411"/>
      <c r="Z439" s="411"/>
    </row>
    <row r="440" spans="1:26" x14ac:dyDescent="0.3">
      <c r="A440" s="411"/>
      <c r="B440" s="411"/>
      <c r="C440" s="411"/>
      <c r="D440" s="411"/>
      <c r="E440" s="411"/>
      <c r="F440" s="411"/>
      <c r="G440" s="411"/>
      <c r="H440" s="411"/>
      <c r="I440" s="411"/>
      <c r="J440" s="411"/>
      <c r="K440" s="411"/>
      <c r="L440" s="411"/>
      <c r="M440" s="411"/>
      <c r="N440" s="411"/>
      <c r="O440" s="411"/>
      <c r="P440" s="411"/>
      <c r="Q440" s="411"/>
      <c r="R440" s="411"/>
      <c r="S440" s="411"/>
      <c r="T440" s="411"/>
      <c r="U440" s="411"/>
      <c r="V440" s="411"/>
      <c r="W440" s="411"/>
      <c r="X440" s="411"/>
      <c r="Y440" s="411"/>
      <c r="Z440" s="411"/>
    </row>
    <row r="441" spans="1:26" x14ac:dyDescent="0.3">
      <c r="A441" s="411"/>
      <c r="B441" s="411"/>
      <c r="C441" s="411"/>
      <c r="D441" s="411"/>
      <c r="E441" s="411"/>
      <c r="F441" s="411"/>
      <c r="G441" s="411"/>
      <c r="H441" s="411"/>
      <c r="I441" s="411"/>
      <c r="J441" s="411"/>
      <c r="K441" s="411"/>
      <c r="L441" s="411"/>
      <c r="M441" s="411"/>
      <c r="N441" s="411"/>
      <c r="O441" s="411"/>
      <c r="P441" s="411"/>
      <c r="Q441" s="411"/>
      <c r="R441" s="411"/>
      <c r="S441" s="411"/>
      <c r="T441" s="411"/>
      <c r="U441" s="411"/>
      <c r="V441" s="411"/>
      <c r="W441" s="411"/>
      <c r="X441" s="411"/>
      <c r="Y441" s="411"/>
      <c r="Z441" s="411"/>
    </row>
    <row r="442" spans="1:26" x14ac:dyDescent="0.3">
      <c r="A442" s="411"/>
      <c r="B442" s="411"/>
      <c r="C442" s="411"/>
      <c r="D442" s="411"/>
      <c r="E442" s="411"/>
      <c r="F442" s="411"/>
      <c r="G442" s="411"/>
      <c r="H442" s="411"/>
      <c r="I442" s="411"/>
      <c r="J442" s="411"/>
      <c r="K442" s="411"/>
      <c r="L442" s="411"/>
      <c r="M442" s="411"/>
      <c r="N442" s="411"/>
      <c r="O442" s="411"/>
      <c r="P442" s="411"/>
      <c r="Q442" s="411"/>
      <c r="R442" s="411"/>
      <c r="S442" s="411"/>
      <c r="T442" s="411"/>
      <c r="U442" s="411"/>
      <c r="V442" s="411"/>
      <c r="W442" s="411"/>
      <c r="X442" s="411"/>
      <c r="Y442" s="411"/>
      <c r="Z442" s="411"/>
    </row>
    <row r="443" spans="1:26" x14ac:dyDescent="0.3">
      <c r="A443" s="411"/>
      <c r="B443" s="411"/>
      <c r="C443" s="411"/>
      <c r="D443" s="411"/>
      <c r="E443" s="411"/>
      <c r="F443" s="411"/>
      <c r="G443" s="411"/>
      <c r="H443" s="411"/>
      <c r="I443" s="411"/>
      <c r="J443" s="411"/>
      <c r="K443" s="411"/>
      <c r="L443" s="411"/>
      <c r="M443" s="411"/>
      <c r="N443" s="411"/>
      <c r="O443" s="411"/>
      <c r="P443" s="411"/>
      <c r="Q443" s="411"/>
      <c r="R443" s="411"/>
      <c r="S443" s="411"/>
      <c r="T443" s="411"/>
      <c r="U443" s="411"/>
      <c r="V443" s="411"/>
      <c r="W443" s="411"/>
      <c r="X443" s="411"/>
      <c r="Y443" s="411"/>
      <c r="Z443" s="411"/>
    </row>
    <row r="444" spans="1:26" x14ac:dyDescent="0.3">
      <c r="A444" s="411"/>
      <c r="B444" s="411"/>
      <c r="C444" s="411"/>
      <c r="D444" s="411"/>
      <c r="E444" s="411"/>
      <c r="F444" s="411"/>
      <c r="G444" s="411"/>
      <c r="H444" s="411"/>
      <c r="I444" s="411"/>
      <c r="J444" s="411"/>
      <c r="K444" s="411"/>
      <c r="L444" s="411"/>
      <c r="M444" s="411"/>
      <c r="N444" s="411"/>
      <c r="O444" s="411"/>
      <c r="P444" s="411"/>
      <c r="Q444" s="411"/>
      <c r="R444" s="411"/>
      <c r="S444" s="411"/>
      <c r="T444" s="411"/>
      <c r="U444" s="411"/>
      <c r="V444" s="411"/>
      <c r="W444" s="411"/>
      <c r="X444" s="411"/>
      <c r="Y444" s="411"/>
      <c r="Z444" s="411"/>
    </row>
    <row r="445" spans="1:26" x14ac:dyDescent="0.3">
      <c r="A445" s="411"/>
      <c r="B445" s="411"/>
      <c r="C445" s="411"/>
      <c r="D445" s="411"/>
      <c r="E445" s="411"/>
      <c r="F445" s="411"/>
      <c r="G445" s="411"/>
      <c r="H445" s="411"/>
      <c r="I445" s="411"/>
      <c r="J445" s="411"/>
      <c r="K445" s="411"/>
      <c r="L445" s="411"/>
      <c r="M445" s="411"/>
      <c r="N445" s="411"/>
      <c r="O445" s="411"/>
      <c r="P445" s="411"/>
      <c r="Q445" s="411"/>
      <c r="R445" s="411"/>
      <c r="S445" s="411"/>
      <c r="T445" s="411"/>
      <c r="U445" s="411"/>
      <c r="V445" s="411"/>
      <c r="W445" s="411"/>
      <c r="X445" s="411"/>
      <c r="Y445" s="411"/>
      <c r="Z445" s="411"/>
    </row>
    <row r="446" spans="1:26" x14ac:dyDescent="0.3">
      <c r="A446" s="411"/>
      <c r="B446" s="411"/>
      <c r="C446" s="411"/>
      <c r="D446" s="411"/>
      <c r="E446" s="411"/>
      <c r="F446" s="411"/>
      <c r="G446" s="411"/>
      <c r="H446" s="411"/>
      <c r="I446" s="411"/>
      <c r="J446" s="411"/>
      <c r="K446" s="411"/>
      <c r="L446" s="411"/>
      <c r="M446" s="411"/>
      <c r="N446" s="411"/>
      <c r="O446" s="411"/>
      <c r="P446" s="411"/>
      <c r="Q446" s="411"/>
      <c r="R446" s="411"/>
      <c r="S446" s="411"/>
      <c r="T446" s="411"/>
      <c r="U446" s="411"/>
      <c r="V446" s="411"/>
      <c r="W446" s="411"/>
      <c r="X446" s="411"/>
      <c r="Y446" s="411"/>
      <c r="Z446" s="411"/>
    </row>
    <row r="447" spans="1:26" x14ac:dyDescent="0.3">
      <c r="A447" s="411"/>
      <c r="B447" s="411"/>
      <c r="C447" s="411"/>
      <c r="D447" s="411"/>
      <c r="E447" s="411"/>
      <c r="F447" s="411"/>
      <c r="G447" s="411"/>
      <c r="H447" s="411"/>
      <c r="I447" s="411"/>
      <c r="J447" s="411"/>
      <c r="K447" s="411"/>
      <c r="L447" s="411"/>
      <c r="M447" s="411"/>
      <c r="N447" s="411"/>
      <c r="O447" s="411"/>
      <c r="P447" s="411"/>
      <c r="Q447" s="411"/>
      <c r="R447" s="411"/>
      <c r="S447" s="411"/>
      <c r="T447" s="411"/>
      <c r="U447" s="411"/>
      <c r="V447" s="411"/>
      <c r="W447" s="411"/>
      <c r="X447" s="411"/>
      <c r="Y447" s="411"/>
      <c r="Z447" s="411"/>
    </row>
    <row r="448" spans="1:26" x14ac:dyDescent="0.3">
      <c r="A448" s="411"/>
      <c r="B448" s="411"/>
      <c r="C448" s="411"/>
      <c r="D448" s="411"/>
      <c r="E448" s="411"/>
      <c r="F448" s="411"/>
      <c r="G448" s="411"/>
      <c r="H448" s="411"/>
      <c r="I448" s="411"/>
      <c r="J448" s="411"/>
      <c r="K448" s="411"/>
      <c r="L448" s="411"/>
      <c r="M448" s="411"/>
      <c r="N448" s="411"/>
      <c r="O448" s="411"/>
      <c r="P448" s="411"/>
      <c r="Q448" s="411"/>
      <c r="R448" s="411"/>
      <c r="S448" s="411"/>
      <c r="T448" s="411"/>
      <c r="U448" s="411"/>
      <c r="V448" s="411"/>
      <c r="W448" s="411"/>
      <c r="X448" s="411"/>
      <c r="Y448" s="411"/>
      <c r="Z448" s="411"/>
    </row>
    <row r="449" spans="1:26" x14ac:dyDescent="0.3">
      <c r="A449" s="411"/>
      <c r="B449" s="411"/>
      <c r="C449" s="411"/>
      <c r="D449" s="411"/>
      <c r="E449" s="411"/>
      <c r="F449" s="411"/>
      <c r="G449" s="411"/>
      <c r="H449" s="411"/>
      <c r="I449" s="411"/>
      <c r="J449" s="411"/>
      <c r="K449" s="411"/>
      <c r="L449" s="411"/>
      <c r="M449" s="411"/>
      <c r="N449" s="411"/>
      <c r="O449" s="411"/>
      <c r="P449" s="411"/>
      <c r="Q449" s="411"/>
      <c r="R449" s="411"/>
      <c r="S449" s="411"/>
      <c r="T449" s="411"/>
      <c r="U449" s="411"/>
      <c r="V449" s="411"/>
      <c r="W449" s="411"/>
      <c r="X449" s="411"/>
      <c r="Y449" s="411"/>
      <c r="Z449" s="411"/>
    </row>
    <row r="450" spans="1:26" x14ac:dyDescent="0.3">
      <c r="A450" s="411"/>
      <c r="B450" s="411"/>
      <c r="C450" s="411"/>
      <c r="D450" s="411"/>
      <c r="E450" s="411"/>
      <c r="F450" s="411"/>
      <c r="G450" s="411"/>
      <c r="H450" s="411"/>
      <c r="I450" s="411"/>
      <c r="J450" s="411"/>
      <c r="K450" s="411"/>
      <c r="L450" s="411"/>
      <c r="M450" s="411"/>
      <c r="N450" s="411"/>
      <c r="O450" s="411"/>
      <c r="P450" s="411"/>
      <c r="Q450" s="411"/>
      <c r="R450" s="411"/>
      <c r="S450" s="411"/>
      <c r="T450" s="411"/>
      <c r="U450" s="411"/>
      <c r="V450" s="411"/>
      <c r="W450" s="411"/>
      <c r="X450" s="411"/>
      <c r="Y450" s="411"/>
      <c r="Z450" s="411"/>
    </row>
    <row r="451" spans="1:26" x14ac:dyDescent="0.3">
      <c r="A451" s="411"/>
      <c r="B451" s="411"/>
      <c r="C451" s="411"/>
      <c r="D451" s="411"/>
      <c r="E451" s="411"/>
      <c r="F451" s="411"/>
      <c r="G451" s="411"/>
      <c r="H451" s="411"/>
      <c r="I451" s="411"/>
      <c r="J451" s="411"/>
      <c r="K451" s="411"/>
      <c r="L451" s="411"/>
      <c r="M451" s="411"/>
      <c r="N451" s="411"/>
      <c r="O451" s="411"/>
      <c r="P451" s="411"/>
      <c r="Q451" s="411"/>
      <c r="R451" s="411"/>
      <c r="S451" s="411"/>
      <c r="T451" s="411"/>
      <c r="U451" s="411"/>
      <c r="V451" s="411"/>
      <c r="W451" s="411"/>
      <c r="X451" s="411"/>
      <c r="Y451" s="411"/>
      <c r="Z451" s="411"/>
    </row>
    <row r="452" spans="1:26" x14ac:dyDescent="0.3">
      <c r="A452" s="411"/>
      <c r="B452" s="411"/>
      <c r="C452" s="411"/>
      <c r="D452" s="411"/>
      <c r="E452" s="411"/>
      <c r="F452" s="411"/>
      <c r="G452" s="411"/>
      <c r="H452" s="411"/>
      <c r="I452" s="411"/>
      <c r="J452" s="411"/>
      <c r="K452" s="411"/>
      <c r="L452" s="411"/>
      <c r="M452" s="411"/>
      <c r="N452" s="411"/>
      <c r="O452" s="411"/>
      <c r="P452" s="411"/>
      <c r="Q452" s="411"/>
      <c r="R452" s="411"/>
      <c r="S452" s="411"/>
      <c r="T452" s="411"/>
      <c r="U452" s="411"/>
      <c r="V452" s="411"/>
      <c r="W452" s="411"/>
      <c r="X452" s="411"/>
      <c r="Y452" s="411"/>
      <c r="Z452" s="411"/>
    </row>
    <row r="453" spans="1:26" x14ac:dyDescent="0.3">
      <c r="A453" s="411"/>
      <c r="B453" s="411"/>
      <c r="C453" s="411"/>
      <c r="D453" s="411"/>
      <c r="E453" s="411"/>
      <c r="F453" s="411"/>
      <c r="G453" s="411"/>
      <c r="H453" s="411"/>
      <c r="I453" s="411"/>
      <c r="J453" s="411"/>
      <c r="K453" s="411"/>
      <c r="L453" s="411"/>
      <c r="M453" s="411"/>
      <c r="N453" s="411"/>
      <c r="O453" s="411"/>
      <c r="P453" s="411"/>
      <c r="Q453" s="411"/>
      <c r="R453" s="411"/>
      <c r="S453" s="411"/>
      <c r="T453" s="411"/>
      <c r="U453" s="411"/>
      <c r="V453" s="411"/>
      <c r="W453" s="411"/>
      <c r="X453" s="411"/>
      <c r="Y453" s="411"/>
      <c r="Z453" s="411"/>
    </row>
    <row r="454" spans="1:26" x14ac:dyDescent="0.3">
      <c r="A454" s="411"/>
      <c r="B454" s="411"/>
      <c r="C454" s="411"/>
      <c r="D454" s="411"/>
      <c r="E454" s="411"/>
      <c r="F454" s="411"/>
      <c r="G454" s="411"/>
      <c r="H454" s="411"/>
      <c r="I454" s="411"/>
      <c r="J454" s="411"/>
      <c r="K454" s="411"/>
      <c r="L454" s="411"/>
      <c r="M454" s="411"/>
      <c r="N454" s="411"/>
      <c r="O454" s="411"/>
      <c r="P454" s="411"/>
      <c r="Q454" s="411"/>
      <c r="R454" s="411"/>
      <c r="S454" s="411"/>
      <c r="T454" s="411"/>
      <c r="U454" s="411"/>
      <c r="V454" s="411"/>
      <c r="W454" s="411"/>
      <c r="X454" s="411"/>
      <c r="Y454" s="411"/>
      <c r="Z454" s="411"/>
    </row>
    <row r="455" spans="1:26" x14ac:dyDescent="0.3">
      <c r="A455" s="411"/>
      <c r="B455" s="411"/>
      <c r="C455" s="411"/>
      <c r="D455" s="411"/>
      <c r="E455" s="411"/>
      <c r="F455" s="411"/>
      <c r="G455" s="411"/>
      <c r="H455" s="411"/>
      <c r="I455" s="411"/>
      <c r="J455" s="411"/>
      <c r="K455" s="411"/>
      <c r="L455" s="411"/>
      <c r="M455" s="411"/>
      <c r="N455" s="411"/>
      <c r="O455" s="411"/>
      <c r="P455" s="411"/>
      <c r="Q455" s="411"/>
      <c r="R455" s="411"/>
      <c r="S455" s="411"/>
      <c r="T455" s="411"/>
      <c r="U455" s="411"/>
      <c r="V455" s="411"/>
      <c r="W455" s="411"/>
      <c r="X455" s="411"/>
      <c r="Y455" s="411"/>
      <c r="Z455" s="411"/>
    </row>
    <row r="456" spans="1:26" x14ac:dyDescent="0.3">
      <c r="A456" s="411"/>
      <c r="B456" s="411"/>
      <c r="C456" s="411"/>
      <c r="D456" s="411"/>
      <c r="E456" s="411"/>
      <c r="F456" s="411"/>
      <c r="G456" s="411"/>
      <c r="H456" s="411"/>
      <c r="I456" s="411"/>
      <c r="J456" s="411"/>
      <c r="K456" s="411"/>
      <c r="L456" s="411"/>
      <c r="M456" s="411"/>
      <c r="N456" s="411"/>
      <c r="O456" s="411"/>
      <c r="P456" s="411"/>
      <c r="Q456" s="411"/>
      <c r="R456" s="411"/>
      <c r="S456" s="411"/>
      <c r="T456" s="411"/>
      <c r="U456" s="411"/>
      <c r="V456" s="411"/>
      <c r="W456" s="411"/>
      <c r="X456" s="411"/>
      <c r="Y456" s="411"/>
      <c r="Z456" s="411"/>
    </row>
    <row r="457" spans="1:26" x14ac:dyDescent="0.3">
      <c r="A457" s="411"/>
      <c r="B457" s="411"/>
      <c r="C457" s="411"/>
      <c r="D457" s="411"/>
      <c r="E457" s="411"/>
      <c r="F457" s="411"/>
      <c r="G457" s="411"/>
      <c r="H457" s="411"/>
      <c r="I457" s="411"/>
      <c r="J457" s="411"/>
      <c r="K457" s="411"/>
      <c r="L457" s="411"/>
      <c r="M457" s="411"/>
      <c r="N457" s="411"/>
      <c r="O457" s="411"/>
      <c r="P457" s="411"/>
      <c r="Q457" s="411"/>
      <c r="R457" s="411"/>
      <c r="S457" s="411"/>
      <c r="T457" s="411"/>
      <c r="U457" s="411"/>
      <c r="V457" s="411"/>
      <c r="W457" s="411"/>
      <c r="X457" s="411"/>
      <c r="Y457" s="411"/>
      <c r="Z457" s="411"/>
    </row>
    <row r="458" spans="1:26" x14ac:dyDescent="0.3">
      <c r="A458" s="411"/>
      <c r="B458" s="411"/>
      <c r="C458" s="411"/>
      <c r="D458" s="411"/>
      <c r="E458" s="411"/>
      <c r="F458" s="411"/>
      <c r="G458" s="411"/>
      <c r="H458" s="411"/>
      <c r="I458" s="411"/>
      <c r="J458" s="411"/>
      <c r="K458" s="411"/>
      <c r="L458" s="411"/>
      <c r="M458" s="411"/>
      <c r="N458" s="411"/>
      <c r="O458" s="411"/>
      <c r="P458" s="411"/>
      <c r="Q458" s="411"/>
      <c r="R458" s="411"/>
      <c r="S458" s="411"/>
      <c r="T458" s="411"/>
      <c r="U458" s="411"/>
      <c r="V458" s="411"/>
      <c r="W458" s="411"/>
      <c r="X458" s="411"/>
      <c r="Y458" s="411"/>
      <c r="Z458" s="411"/>
    </row>
    <row r="459" spans="1:26" x14ac:dyDescent="0.3">
      <c r="A459" s="411"/>
      <c r="B459" s="411"/>
      <c r="C459" s="411"/>
      <c r="D459" s="411"/>
      <c r="E459" s="411"/>
      <c r="F459" s="411"/>
      <c r="G459" s="411"/>
      <c r="H459" s="411"/>
      <c r="I459" s="411"/>
      <c r="J459" s="411"/>
      <c r="K459" s="411"/>
      <c r="L459" s="411"/>
      <c r="M459" s="411"/>
      <c r="N459" s="411"/>
      <c r="O459" s="411"/>
      <c r="P459" s="411"/>
      <c r="Q459" s="411"/>
      <c r="R459" s="411"/>
      <c r="S459" s="411"/>
      <c r="T459" s="411"/>
      <c r="U459" s="411"/>
      <c r="V459" s="411"/>
      <c r="W459" s="411"/>
      <c r="X459" s="411"/>
      <c r="Y459" s="411"/>
      <c r="Z459" s="411"/>
    </row>
    <row r="460" spans="1:26" x14ac:dyDescent="0.3">
      <c r="A460" s="411"/>
      <c r="B460" s="411"/>
      <c r="C460" s="411"/>
      <c r="D460" s="411"/>
      <c r="E460" s="411"/>
      <c r="F460" s="411"/>
      <c r="G460" s="411"/>
      <c r="H460" s="411"/>
      <c r="I460" s="411"/>
      <c r="J460" s="411"/>
      <c r="K460" s="411"/>
      <c r="L460" s="411"/>
      <c r="M460" s="411"/>
      <c r="N460" s="411"/>
      <c r="O460" s="411"/>
      <c r="P460" s="411"/>
      <c r="Q460" s="411"/>
      <c r="R460" s="411"/>
      <c r="S460" s="411"/>
      <c r="T460" s="411"/>
      <c r="U460" s="411"/>
      <c r="V460" s="411"/>
      <c r="W460" s="411"/>
      <c r="X460" s="411"/>
      <c r="Y460" s="411"/>
      <c r="Z460" s="411"/>
    </row>
    <row r="461" spans="1:26" x14ac:dyDescent="0.3">
      <c r="A461" s="411"/>
      <c r="B461" s="411"/>
      <c r="C461" s="411"/>
      <c r="D461" s="411"/>
      <c r="E461" s="411"/>
      <c r="F461" s="411"/>
      <c r="G461" s="411"/>
      <c r="H461" s="411"/>
      <c r="I461" s="411"/>
      <c r="J461" s="411"/>
      <c r="K461" s="411"/>
      <c r="L461" s="411"/>
      <c r="M461" s="411"/>
      <c r="N461" s="411"/>
      <c r="O461" s="411"/>
      <c r="P461" s="411"/>
      <c r="Q461" s="411"/>
      <c r="R461" s="411"/>
      <c r="S461" s="411"/>
      <c r="T461" s="411"/>
      <c r="U461" s="411"/>
      <c r="V461" s="411"/>
      <c r="W461" s="411"/>
      <c r="X461" s="411"/>
      <c r="Y461" s="411"/>
      <c r="Z461" s="411"/>
    </row>
    <row r="462" spans="1:26" x14ac:dyDescent="0.3">
      <c r="A462" s="411"/>
      <c r="B462" s="411"/>
      <c r="C462" s="411"/>
      <c r="D462" s="411"/>
      <c r="E462" s="411"/>
      <c r="F462" s="411"/>
      <c r="G462" s="411"/>
      <c r="H462" s="411"/>
      <c r="I462" s="411"/>
      <c r="J462" s="411"/>
      <c r="K462" s="411"/>
      <c r="L462" s="411"/>
      <c r="M462" s="411"/>
      <c r="N462" s="411"/>
      <c r="O462" s="411"/>
      <c r="P462" s="411"/>
      <c r="Q462" s="411"/>
      <c r="R462" s="411"/>
      <c r="S462" s="411"/>
      <c r="T462" s="411"/>
      <c r="U462" s="411"/>
      <c r="V462" s="411"/>
      <c r="W462" s="411"/>
      <c r="X462" s="411"/>
      <c r="Y462" s="411"/>
      <c r="Z462" s="411"/>
    </row>
    <row r="463" spans="1:26" x14ac:dyDescent="0.3">
      <c r="A463" s="411"/>
      <c r="B463" s="411"/>
      <c r="C463" s="411"/>
      <c r="D463" s="411"/>
      <c r="E463" s="411"/>
      <c r="F463" s="411"/>
      <c r="G463" s="411"/>
      <c r="H463" s="411"/>
      <c r="I463" s="411"/>
      <c r="J463" s="411"/>
      <c r="K463" s="411"/>
      <c r="L463" s="411"/>
      <c r="M463" s="411"/>
      <c r="N463" s="411"/>
      <c r="O463" s="411"/>
      <c r="P463" s="411"/>
      <c r="Q463" s="411"/>
      <c r="R463" s="411"/>
      <c r="S463" s="411"/>
      <c r="T463" s="411"/>
      <c r="U463" s="411"/>
      <c r="V463" s="411"/>
      <c r="W463" s="411"/>
      <c r="X463" s="411"/>
      <c r="Y463" s="411"/>
      <c r="Z463" s="411"/>
    </row>
    <row r="464" spans="1:26" x14ac:dyDescent="0.3">
      <c r="A464" s="411"/>
      <c r="B464" s="411"/>
      <c r="C464" s="411"/>
      <c r="D464" s="411"/>
      <c r="E464" s="411"/>
      <c r="F464" s="411"/>
      <c r="G464" s="411"/>
      <c r="H464" s="411"/>
      <c r="I464" s="411"/>
      <c r="J464" s="411"/>
      <c r="K464" s="411"/>
      <c r="L464" s="411"/>
      <c r="M464" s="411"/>
      <c r="N464" s="411"/>
      <c r="O464" s="411"/>
      <c r="P464" s="411"/>
      <c r="Q464" s="411"/>
      <c r="R464" s="411"/>
      <c r="S464" s="411"/>
      <c r="T464" s="411"/>
      <c r="U464" s="411"/>
      <c r="V464" s="411"/>
      <c r="W464" s="411"/>
      <c r="X464" s="411"/>
      <c r="Y464" s="411"/>
      <c r="Z464" s="411"/>
    </row>
    <row r="465" spans="1:26" x14ac:dyDescent="0.3">
      <c r="A465" s="411"/>
      <c r="B465" s="411"/>
      <c r="C465" s="411"/>
      <c r="D465" s="411"/>
      <c r="E465" s="411"/>
      <c r="F465" s="411"/>
      <c r="G465" s="411"/>
      <c r="H465" s="411"/>
      <c r="I465" s="411"/>
      <c r="J465" s="411"/>
      <c r="K465" s="411"/>
      <c r="L465" s="411"/>
      <c r="M465" s="411"/>
      <c r="N465" s="411"/>
      <c r="O465" s="411"/>
      <c r="P465" s="411"/>
      <c r="Q465" s="411"/>
      <c r="R465" s="411"/>
      <c r="S465" s="411"/>
      <c r="T465" s="411"/>
      <c r="U465" s="411"/>
      <c r="V465" s="411"/>
      <c r="W465" s="411"/>
      <c r="X465" s="411"/>
      <c r="Y465" s="411"/>
      <c r="Z465" s="411"/>
    </row>
    <row r="466" spans="1:26" x14ac:dyDescent="0.3">
      <c r="A466" s="411"/>
      <c r="B466" s="411"/>
      <c r="C466" s="411"/>
      <c r="D466" s="411"/>
      <c r="E466" s="411"/>
      <c r="F466" s="411"/>
      <c r="G466" s="411"/>
      <c r="H466" s="411"/>
      <c r="I466" s="411"/>
      <c r="J466" s="411"/>
      <c r="K466" s="411"/>
      <c r="L466" s="411"/>
      <c r="M466" s="411"/>
      <c r="N466" s="411"/>
      <c r="O466" s="411"/>
      <c r="P466" s="411"/>
      <c r="Q466" s="411"/>
      <c r="R466" s="411"/>
      <c r="S466" s="411"/>
      <c r="T466" s="411"/>
      <c r="U466" s="411"/>
      <c r="V466" s="411"/>
      <c r="W466" s="411"/>
      <c r="X466" s="411"/>
      <c r="Y466" s="411"/>
      <c r="Z466" s="411"/>
    </row>
    <row r="467" spans="1:26" x14ac:dyDescent="0.3">
      <c r="A467" s="411"/>
      <c r="B467" s="411"/>
      <c r="C467" s="411"/>
      <c r="D467" s="411"/>
      <c r="E467" s="411"/>
      <c r="F467" s="411"/>
      <c r="G467" s="411"/>
      <c r="H467" s="411"/>
      <c r="I467" s="411"/>
      <c r="J467" s="411"/>
      <c r="K467" s="411"/>
      <c r="L467" s="411"/>
      <c r="M467" s="411"/>
      <c r="N467" s="411"/>
      <c r="O467" s="411"/>
      <c r="P467" s="411"/>
      <c r="Q467" s="411"/>
      <c r="R467" s="411"/>
      <c r="S467" s="411"/>
      <c r="T467" s="411"/>
      <c r="U467" s="411"/>
      <c r="V467" s="411"/>
      <c r="W467" s="411"/>
      <c r="X467" s="411"/>
      <c r="Y467" s="411"/>
      <c r="Z467" s="411"/>
    </row>
    <row r="468" spans="1:26" x14ac:dyDescent="0.3">
      <c r="A468" s="411"/>
      <c r="B468" s="411"/>
      <c r="C468" s="411"/>
      <c r="D468" s="411"/>
      <c r="E468" s="411"/>
      <c r="F468" s="411"/>
      <c r="G468" s="411"/>
      <c r="H468" s="411"/>
      <c r="I468" s="411"/>
      <c r="J468" s="411"/>
      <c r="K468" s="411"/>
      <c r="L468" s="411"/>
      <c r="M468" s="411"/>
      <c r="N468" s="411"/>
      <c r="O468" s="411"/>
      <c r="P468" s="411"/>
      <c r="Q468" s="411"/>
      <c r="R468" s="411"/>
      <c r="S468" s="411"/>
      <c r="T468" s="411"/>
      <c r="U468" s="411"/>
      <c r="V468" s="411"/>
      <c r="W468" s="411"/>
      <c r="X468" s="411"/>
      <c r="Y468" s="411"/>
      <c r="Z468" s="411"/>
    </row>
    <row r="469" spans="1:26" x14ac:dyDescent="0.3">
      <c r="A469" s="411"/>
      <c r="B469" s="411"/>
      <c r="C469" s="411"/>
      <c r="D469" s="411"/>
      <c r="E469" s="411"/>
      <c r="F469" s="411"/>
      <c r="G469" s="411"/>
      <c r="H469" s="411"/>
      <c r="I469" s="411"/>
      <c r="J469" s="411"/>
      <c r="K469" s="411"/>
      <c r="L469" s="411"/>
      <c r="M469" s="411"/>
      <c r="N469" s="411"/>
      <c r="O469" s="411"/>
      <c r="P469" s="411"/>
      <c r="Q469" s="411"/>
      <c r="R469" s="411"/>
      <c r="S469" s="411"/>
      <c r="T469" s="411"/>
      <c r="U469" s="411"/>
      <c r="V469" s="411"/>
      <c r="W469" s="411"/>
      <c r="X469" s="411"/>
      <c r="Y469" s="411"/>
      <c r="Z469" s="411"/>
    </row>
    <row r="470" spans="1:26" x14ac:dyDescent="0.3">
      <c r="A470" s="411"/>
      <c r="B470" s="411"/>
      <c r="C470" s="411"/>
      <c r="D470" s="411"/>
      <c r="E470" s="411"/>
      <c r="F470" s="411"/>
      <c r="G470" s="411"/>
      <c r="H470" s="411"/>
      <c r="I470" s="411"/>
      <c r="J470" s="411"/>
      <c r="K470" s="411"/>
      <c r="L470" s="411"/>
      <c r="M470" s="411"/>
      <c r="N470" s="411"/>
      <c r="O470" s="411"/>
      <c r="P470" s="411"/>
      <c r="Q470" s="411"/>
      <c r="R470" s="411"/>
      <c r="S470" s="411"/>
      <c r="T470" s="411"/>
      <c r="U470" s="411"/>
      <c r="V470" s="411"/>
      <c r="W470" s="411"/>
      <c r="X470" s="411"/>
      <c r="Y470" s="411"/>
      <c r="Z470" s="411"/>
    </row>
    <row r="471" spans="1:26" x14ac:dyDescent="0.3">
      <c r="A471" s="411"/>
      <c r="B471" s="411"/>
      <c r="C471" s="411"/>
      <c r="D471" s="411"/>
      <c r="E471" s="411"/>
      <c r="F471" s="411"/>
      <c r="G471" s="411"/>
      <c r="H471" s="411"/>
      <c r="I471" s="411"/>
      <c r="J471" s="411"/>
      <c r="K471" s="411"/>
      <c r="L471" s="411"/>
      <c r="M471" s="411"/>
      <c r="N471" s="411"/>
      <c r="O471" s="411"/>
      <c r="P471" s="411"/>
      <c r="Q471" s="411"/>
      <c r="R471" s="411"/>
      <c r="S471" s="411"/>
      <c r="T471" s="411"/>
      <c r="U471" s="411"/>
      <c r="V471" s="411"/>
      <c r="W471" s="411"/>
      <c r="X471" s="411"/>
      <c r="Y471" s="411"/>
      <c r="Z471" s="411"/>
    </row>
    <row r="472" spans="1:26" x14ac:dyDescent="0.3">
      <c r="A472" s="411"/>
      <c r="B472" s="411"/>
      <c r="C472" s="411"/>
      <c r="D472" s="411"/>
      <c r="E472" s="411"/>
      <c r="F472" s="411"/>
      <c r="G472" s="411"/>
      <c r="H472" s="411"/>
      <c r="I472" s="411"/>
      <c r="J472" s="411"/>
      <c r="K472" s="411"/>
      <c r="L472" s="411"/>
      <c r="M472" s="411"/>
      <c r="N472" s="411"/>
      <c r="O472" s="411"/>
      <c r="P472" s="411"/>
      <c r="Q472" s="411"/>
      <c r="R472" s="411"/>
      <c r="S472" s="411"/>
      <c r="T472" s="411"/>
      <c r="U472" s="411"/>
      <c r="V472" s="411"/>
      <c r="W472" s="411"/>
      <c r="X472" s="411"/>
      <c r="Y472" s="411"/>
      <c r="Z472" s="411"/>
    </row>
    <row r="473" spans="1:26" x14ac:dyDescent="0.3">
      <c r="A473" s="411"/>
      <c r="B473" s="411"/>
      <c r="C473" s="411"/>
      <c r="D473" s="411"/>
      <c r="E473" s="411"/>
      <c r="F473" s="411"/>
      <c r="G473" s="411"/>
      <c r="H473" s="411"/>
      <c r="I473" s="411"/>
      <c r="J473" s="411"/>
      <c r="K473" s="411"/>
      <c r="L473" s="411"/>
      <c r="M473" s="411"/>
      <c r="N473" s="411"/>
      <c r="O473" s="411"/>
      <c r="P473" s="411"/>
      <c r="Q473" s="411"/>
      <c r="R473" s="411"/>
      <c r="S473" s="411"/>
      <c r="T473" s="411"/>
      <c r="U473" s="411"/>
      <c r="V473" s="411"/>
      <c r="W473" s="411"/>
      <c r="X473" s="411"/>
      <c r="Y473" s="411"/>
      <c r="Z473" s="411"/>
    </row>
    <row r="474" spans="1:26" x14ac:dyDescent="0.3">
      <c r="A474" s="411"/>
      <c r="B474" s="411"/>
      <c r="C474" s="411"/>
      <c r="D474" s="411"/>
      <c r="E474" s="411"/>
      <c r="F474" s="411"/>
      <c r="G474" s="411"/>
      <c r="H474" s="411"/>
      <c r="I474" s="411"/>
      <c r="J474" s="411"/>
      <c r="K474" s="411"/>
      <c r="L474" s="411"/>
      <c r="M474" s="411"/>
      <c r="N474" s="411"/>
      <c r="O474" s="411"/>
      <c r="P474" s="411"/>
      <c r="Q474" s="411"/>
      <c r="R474" s="411"/>
      <c r="S474" s="411"/>
      <c r="T474" s="411"/>
      <c r="U474" s="411"/>
      <c r="V474" s="411"/>
      <c r="W474" s="411"/>
      <c r="X474" s="411"/>
      <c r="Y474" s="411"/>
      <c r="Z474" s="411"/>
    </row>
    <row r="475" spans="1:26" x14ac:dyDescent="0.3">
      <c r="A475" s="411"/>
      <c r="B475" s="411"/>
      <c r="C475" s="411"/>
      <c r="D475" s="411"/>
      <c r="E475" s="411"/>
      <c r="F475" s="411"/>
      <c r="G475" s="411"/>
      <c r="H475" s="411"/>
      <c r="I475" s="411"/>
      <c r="J475" s="411"/>
      <c r="K475" s="411"/>
      <c r="L475" s="411"/>
      <c r="M475" s="411"/>
      <c r="N475" s="411"/>
      <c r="O475" s="411"/>
      <c r="P475" s="411"/>
      <c r="Q475" s="411"/>
      <c r="R475" s="411"/>
      <c r="S475" s="411"/>
      <c r="T475" s="411"/>
      <c r="U475" s="411"/>
      <c r="V475" s="411"/>
      <c r="W475" s="411"/>
      <c r="X475" s="411"/>
      <c r="Y475" s="411"/>
      <c r="Z475" s="411"/>
    </row>
    <row r="476" spans="1:26" x14ac:dyDescent="0.3">
      <c r="A476" s="411"/>
      <c r="B476" s="411"/>
      <c r="C476" s="411"/>
      <c r="D476" s="411"/>
      <c r="E476" s="411"/>
      <c r="F476" s="411"/>
      <c r="G476" s="411"/>
      <c r="H476" s="411"/>
      <c r="I476" s="411"/>
      <c r="J476" s="411"/>
      <c r="K476" s="411"/>
      <c r="L476" s="411"/>
      <c r="M476" s="411"/>
      <c r="N476" s="411"/>
      <c r="O476" s="411"/>
      <c r="P476" s="411"/>
      <c r="Q476" s="411"/>
      <c r="R476" s="411"/>
      <c r="S476" s="411"/>
      <c r="T476" s="411"/>
      <c r="U476" s="411"/>
      <c r="V476" s="411"/>
      <c r="W476" s="411"/>
      <c r="X476" s="411"/>
      <c r="Y476" s="411"/>
      <c r="Z476" s="411"/>
    </row>
    <row r="477" spans="1:26" x14ac:dyDescent="0.3">
      <c r="A477" s="411"/>
      <c r="B477" s="411"/>
      <c r="C477" s="411"/>
      <c r="D477" s="411"/>
      <c r="E477" s="411"/>
      <c r="F477" s="411"/>
      <c r="G477" s="411"/>
      <c r="H477" s="411"/>
      <c r="I477" s="411"/>
      <c r="J477" s="411"/>
      <c r="K477" s="411"/>
      <c r="L477" s="411"/>
      <c r="M477" s="411"/>
      <c r="N477" s="411"/>
      <c r="O477" s="411"/>
      <c r="P477" s="411"/>
      <c r="Q477" s="411"/>
      <c r="R477" s="411"/>
      <c r="S477" s="411"/>
      <c r="T477" s="411"/>
      <c r="U477" s="411"/>
      <c r="V477" s="411"/>
      <c r="W477" s="411"/>
      <c r="X477" s="411"/>
      <c r="Y477" s="411"/>
      <c r="Z477" s="411"/>
    </row>
    <row r="478" spans="1:26" x14ac:dyDescent="0.3">
      <c r="A478" s="411"/>
      <c r="B478" s="411"/>
      <c r="C478" s="411"/>
      <c r="D478" s="411"/>
      <c r="E478" s="411"/>
      <c r="F478" s="411"/>
      <c r="G478" s="411"/>
      <c r="H478" s="411"/>
      <c r="I478" s="411"/>
      <c r="J478" s="411"/>
      <c r="K478" s="411"/>
      <c r="L478" s="411"/>
      <c r="M478" s="411"/>
      <c r="N478" s="411"/>
      <c r="O478" s="411"/>
      <c r="P478" s="411"/>
      <c r="Q478" s="411"/>
      <c r="R478" s="411"/>
      <c r="S478" s="411"/>
      <c r="T478" s="411"/>
      <c r="U478" s="411"/>
      <c r="V478" s="411"/>
      <c r="W478" s="411"/>
      <c r="X478" s="411"/>
      <c r="Y478" s="411"/>
      <c r="Z478" s="411"/>
    </row>
    <row r="479" spans="1:26" x14ac:dyDescent="0.3">
      <c r="A479" s="411"/>
      <c r="B479" s="411"/>
      <c r="C479" s="411"/>
      <c r="D479" s="411"/>
      <c r="E479" s="411"/>
      <c r="F479" s="411"/>
      <c r="G479" s="411"/>
      <c r="H479" s="411"/>
      <c r="I479" s="411"/>
      <c r="J479" s="411"/>
      <c r="K479" s="411"/>
      <c r="L479" s="411"/>
      <c r="M479" s="411"/>
      <c r="N479" s="411"/>
      <c r="O479" s="411"/>
      <c r="P479" s="411"/>
      <c r="Q479" s="411"/>
      <c r="R479" s="411"/>
      <c r="S479" s="411"/>
      <c r="T479" s="411"/>
      <c r="U479" s="411"/>
      <c r="V479" s="411"/>
      <c r="W479" s="411"/>
      <c r="X479" s="411"/>
      <c r="Y479" s="411"/>
      <c r="Z479" s="411"/>
    </row>
    <row r="480" spans="1:26" x14ac:dyDescent="0.3">
      <c r="A480" s="411"/>
      <c r="B480" s="411"/>
      <c r="C480" s="411"/>
      <c r="D480" s="411"/>
      <c r="E480" s="411"/>
      <c r="F480" s="411"/>
      <c r="G480" s="411"/>
      <c r="H480" s="411"/>
      <c r="I480" s="411"/>
      <c r="J480" s="411"/>
      <c r="K480" s="411"/>
      <c r="L480" s="411"/>
      <c r="M480" s="411"/>
      <c r="N480" s="411"/>
      <c r="O480" s="411"/>
      <c r="P480" s="411"/>
      <c r="Q480" s="411"/>
      <c r="R480" s="411"/>
      <c r="S480" s="411"/>
      <c r="T480" s="411"/>
      <c r="U480" s="411"/>
      <c r="V480" s="411"/>
      <c r="W480" s="411"/>
      <c r="X480" s="411"/>
      <c r="Y480" s="411"/>
      <c r="Z480" s="411"/>
    </row>
    <row r="481" spans="1:26" x14ac:dyDescent="0.3">
      <c r="A481" s="411"/>
      <c r="B481" s="411"/>
      <c r="C481" s="411"/>
      <c r="D481" s="411"/>
      <c r="E481" s="411"/>
      <c r="F481" s="411"/>
      <c r="G481" s="411"/>
      <c r="H481" s="411"/>
      <c r="I481" s="411"/>
      <c r="J481" s="411"/>
      <c r="K481" s="411"/>
      <c r="L481" s="411"/>
      <c r="M481" s="411"/>
      <c r="N481" s="411"/>
      <c r="O481" s="411"/>
      <c r="P481" s="411"/>
      <c r="Q481" s="411"/>
      <c r="R481" s="411"/>
      <c r="S481" s="411"/>
      <c r="T481" s="411"/>
      <c r="U481" s="411"/>
      <c r="V481" s="411"/>
      <c r="W481" s="411"/>
      <c r="X481" s="411"/>
      <c r="Y481" s="411"/>
      <c r="Z481" s="411"/>
    </row>
    <row r="482" spans="1:26" x14ac:dyDescent="0.3">
      <c r="A482" s="411"/>
      <c r="B482" s="411"/>
      <c r="C482" s="411"/>
      <c r="D482" s="411"/>
      <c r="E482" s="411"/>
      <c r="F482" s="411"/>
      <c r="G482" s="411"/>
      <c r="H482" s="411"/>
      <c r="I482" s="411"/>
      <c r="J482" s="411"/>
      <c r="K482" s="411"/>
      <c r="L482" s="411"/>
      <c r="M482" s="411"/>
      <c r="N482" s="411"/>
      <c r="O482" s="411"/>
      <c r="P482" s="411"/>
      <c r="Q482" s="411"/>
      <c r="R482" s="411"/>
      <c r="S482" s="411"/>
      <c r="T482" s="411"/>
      <c r="U482" s="411"/>
      <c r="V482" s="411"/>
      <c r="W482" s="411"/>
      <c r="X482" s="411"/>
      <c r="Y482" s="411"/>
      <c r="Z482" s="411"/>
    </row>
    <row r="483" spans="1:26" x14ac:dyDescent="0.3">
      <c r="A483" s="411"/>
      <c r="B483" s="411"/>
      <c r="C483" s="411"/>
      <c r="D483" s="411"/>
      <c r="E483" s="411"/>
      <c r="F483" s="411"/>
      <c r="G483" s="411"/>
      <c r="H483" s="411"/>
      <c r="I483" s="411"/>
      <c r="J483" s="411"/>
      <c r="K483" s="411"/>
      <c r="L483" s="411"/>
      <c r="M483" s="411"/>
      <c r="N483" s="411"/>
      <c r="O483" s="411"/>
      <c r="P483" s="411"/>
      <c r="Q483" s="411"/>
      <c r="R483" s="411"/>
      <c r="S483" s="411"/>
      <c r="T483" s="411"/>
      <c r="U483" s="411"/>
      <c r="V483" s="411"/>
      <c r="W483" s="411"/>
      <c r="X483" s="411"/>
      <c r="Y483" s="411"/>
      <c r="Z483" s="411"/>
    </row>
    <row r="484" spans="1:26" x14ac:dyDescent="0.3">
      <c r="A484" s="411"/>
      <c r="B484" s="411"/>
      <c r="C484" s="411"/>
      <c r="D484" s="411"/>
      <c r="E484" s="411"/>
      <c r="F484" s="411"/>
      <c r="G484" s="411"/>
      <c r="H484" s="411"/>
      <c r="I484" s="411"/>
      <c r="J484" s="411"/>
      <c r="K484" s="411"/>
      <c r="L484" s="411"/>
      <c r="M484" s="411"/>
      <c r="N484" s="411"/>
      <c r="O484" s="411"/>
      <c r="P484" s="411"/>
      <c r="Q484" s="411"/>
      <c r="R484" s="411"/>
      <c r="S484" s="411"/>
      <c r="T484" s="411"/>
      <c r="U484" s="411"/>
      <c r="V484" s="411"/>
      <c r="W484" s="411"/>
      <c r="X484" s="411"/>
      <c r="Y484" s="411"/>
      <c r="Z484" s="411"/>
    </row>
    <row r="485" spans="1:26" x14ac:dyDescent="0.3">
      <c r="A485" s="411"/>
      <c r="B485" s="411"/>
      <c r="C485" s="411"/>
      <c r="D485" s="411"/>
      <c r="E485" s="411"/>
      <c r="F485" s="411"/>
      <c r="G485" s="411"/>
      <c r="H485" s="411"/>
      <c r="I485" s="411"/>
      <c r="J485" s="411"/>
      <c r="K485" s="411"/>
      <c r="L485" s="411"/>
      <c r="M485" s="411"/>
      <c r="N485" s="411"/>
      <c r="O485" s="411"/>
      <c r="P485" s="411"/>
      <c r="Q485" s="411"/>
      <c r="R485" s="411"/>
      <c r="S485" s="411"/>
      <c r="T485" s="411"/>
      <c r="U485" s="411"/>
      <c r="V485" s="411"/>
      <c r="W485" s="411"/>
      <c r="X485" s="411"/>
      <c r="Y485" s="411"/>
      <c r="Z485" s="411"/>
    </row>
    <row r="486" spans="1:26" x14ac:dyDescent="0.3">
      <c r="A486" s="411"/>
      <c r="B486" s="411"/>
      <c r="C486" s="411"/>
      <c r="D486" s="411"/>
      <c r="E486" s="411"/>
      <c r="F486" s="411"/>
      <c r="G486" s="411"/>
      <c r="H486" s="411"/>
      <c r="I486" s="411"/>
      <c r="J486" s="411"/>
      <c r="K486" s="411"/>
      <c r="L486" s="411"/>
      <c r="M486" s="411"/>
      <c r="N486" s="411"/>
      <c r="O486" s="411"/>
      <c r="P486" s="411"/>
      <c r="Q486" s="411"/>
      <c r="R486" s="411"/>
      <c r="S486" s="411"/>
      <c r="T486" s="411"/>
      <c r="U486" s="411"/>
      <c r="V486" s="411"/>
      <c r="W486" s="411"/>
      <c r="X486" s="411"/>
      <c r="Y486" s="411"/>
      <c r="Z486" s="411"/>
    </row>
    <row r="487" spans="1:26" x14ac:dyDescent="0.3">
      <c r="A487" s="411"/>
      <c r="B487" s="411"/>
      <c r="C487" s="411"/>
      <c r="D487" s="411"/>
      <c r="E487" s="411"/>
      <c r="F487" s="411"/>
      <c r="G487" s="411"/>
      <c r="H487" s="411"/>
      <c r="I487" s="411"/>
      <c r="J487" s="411"/>
      <c r="K487" s="411"/>
      <c r="L487" s="411"/>
      <c r="M487" s="411"/>
      <c r="N487" s="411"/>
      <c r="O487" s="411"/>
      <c r="P487" s="411"/>
      <c r="Q487" s="411"/>
      <c r="R487" s="411"/>
      <c r="S487" s="411"/>
      <c r="T487" s="411"/>
      <c r="U487" s="411"/>
      <c r="V487" s="411"/>
      <c r="W487" s="411"/>
      <c r="X487" s="411"/>
      <c r="Y487" s="411"/>
      <c r="Z487" s="411"/>
    </row>
    <row r="488" spans="1:26" x14ac:dyDescent="0.3">
      <c r="A488" s="411"/>
      <c r="B488" s="411"/>
      <c r="C488" s="411"/>
      <c r="D488" s="411"/>
      <c r="E488" s="411"/>
      <c r="F488" s="411"/>
      <c r="G488" s="411"/>
      <c r="H488" s="411"/>
      <c r="I488" s="411"/>
      <c r="J488" s="411"/>
      <c r="K488" s="411"/>
      <c r="L488" s="411"/>
      <c r="M488" s="411"/>
      <c r="N488" s="411"/>
      <c r="O488" s="411"/>
      <c r="P488" s="411"/>
      <c r="Q488" s="411"/>
      <c r="R488" s="411"/>
      <c r="S488" s="411"/>
      <c r="T488" s="411"/>
      <c r="U488" s="411"/>
      <c r="V488" s="411"/>
      <c r="W488" s="411"/>
      <c r="X488" s="411"/>
      <c r="Y488" s="411"/>
      <c r="Z488" s="411"/>
    </row>
    <row r="489" spans="1:26" x14ac:dyDescent="0.3">
      <c r="A489" s="411"/>
      <c r="B489" s="411"/>
      <c r="C489" s="411"/>
      <c r="D489" s="411"/>
      <c r="E489" s="411"/>
      <c r="F489" s="411"/>
      <c r="G489" s="411"/>
      <c r="H489" s="411"/>
      <c r="I489" s="411"/>
      <c r="J489" s="411"/>
      <c r="K489" s="411"/>
      <c r="L489" s="411"/>
      <c r="M489" s="411"/>
      <c r="N489" s="411"/>
      <c r="O489" s="411"/>
      <c r="P489" s="411"/>
      <c r="Q489" s="411"/>
      <c r="R489" s="411"/>
      <c r="S489" s="411"/>
      <c r="T489" s="411"/>
      <c r="U489" s="411"/>
      <c r="V489" s="411"/>
      <c r="W489" s="411"/>
      <c r="X489" s="411"/>
      <c r="Y489" s="411"/>
      <c r="Z489" s="411"/>
    </row>
    <row r="490" spans="1:26" x14ac:dyDescent="0.3">
      <c r="A490" s="411"/>
      <c r="B490" s="411"/>
      <c r="C490" s="411"/>
      <c r="D490" s="411"/>
      <c r="E490" s="411"/>
      <c r="F490" s="411"/>
      <c r="G490" s="411"/>
      <c r="H490" s="411"/>
      <c r="I490" s="411"/>
      <c r="J490" s="411"/>
      <c r="K490" s="411"/>
      <c r="L490" s="411"/>
      <c r="M490" s="411"/>
      <c r="N490" s="411"/>
      <c r="O490" s="411"/>
      <c r="P490" s="411"/>
      <c r="Q490" s="411"/>
      <c r="R490" s="411"/>
      <c r="S490" s="411"/>
      <c r="T490" s="411"/>
      <c r="U490" s="411"/>
      <c r="V490" s="411"/>
      <c r="W490" s="411"/>
      <c r="X490" s="411"/>
      <c r="Y490" s="411"/>
      <c r="Z490" s="411"/>
    </row>
    <row r="491" spans="1:26" x14ac:dyDescent="0.3">
      <c r="A491" s="411"/>
      <c r="B491" s="411"/>
      <c r="C491" s="411"/>
      <c r="D491" s="411"/>
      <c r="E491" s="411"/>
      <c r="F491" s="411"/>
      <c r="G491" s="411"/>
      <c r="H491" s="411"/>
      <c r="I491" s="411"/>
      <c r="J491" s="411"/>
      <c r="K491" s="411"/>
      <c r="L491" s="411"/>
      <c r="M491" s="411"/>
      <c r="N491" s="411"/>
      <c r="O491" s="411"/>
      <c r="P491" s="411"/>
      <c r="Q491" s="411"/>
      <c r="R491" s="411"/>
      <c r="S491" s="411"/>
      <c r="T491" s="411"/>
      <c r="U491" s="411"/>
      <c r="V491" s="411"/>
      <c r="W491" s="411"/>
      <c r="X491" s="411"/>
      <c r="Y491" s="411"/>
      <c r="Z491" s="411"/>
    </row>
    <row r="492" spans="1:26" x14ac:dyDescent="0.3">
      <c r="A492" s="411"/>
      <c r="B492" s="411"/>
      <c r="C492" s="411"/>
      <c r="D492" s="411"/>
      <c r="E492" s="411"/>
      <c r="F492" s="411"/>
      <c r="G492" s="411"/>
      <c r="H492" s="411"/>
      <c r="I492" s="411"/>
      <c r="J492" s="411"/>
      <c r="K492" s="411"/>
      <c r="L492" s="411"/>
      <c r="M492" s="411"/>
      <c r="N492" s="411"/>
      <c r="O492" s="411"/>
      <c r="P492" s="411"/>
      <c r="Q492" s="411"/>
      <c r="R492" s="411"/>
      <c r="S492" s="411"/>
      <c r="T492" s="411"/>
      <c r="U492" s="411"/>
      <c r="V492" s="411"/>
      <c r="W492" s="411"/>
      <c r="X492" s="411"/>
      <c r="Y492" s="411"/>
      <c r="Z492" s="411"/>
    </row>
    <row r="493" spans="1:26" x14ac:dyDescent="0.3">
      <c r="A493" s="411"/>
      <c r="B493" s="411"/>
      <c r="C493" s="411"/>
      <c r="D493" s="411"/>
      <c r="E493" s="411"/>
      <c r="F493" s="411"/>
      <c r="G493" s="411"/>
      <c r="H493" s="411"/>
      <c r="I493" s="411"/>
      <c r="J493" s="411"/>
      <c r="K493" s="411"/>
      <c r="L493" s="411"/>
      <c r="M493" s="411"/>
      <c r="N493" s="411"/>
      <c r="O493" s="411"/>
      <c r="P493" s="411"/>
      <c r="Q493" s="411"/>
      <c r="R493" s="411"/>
      <c r="S493" s="411"/>
      <c r="T493" s="411"/>
      <c r="U493" s="411"/>
      <c r="V493" s="411"/>
      <c r="W493" s="411"/>
      <c r="X493" s="411"/>
      <c r="Y493" s="411"/>
      <c r="Z493" s="411"/>
    </row>
    <row r="494" spans="1:26" x14ac:dyDescent="0.3">
      <c r="A494" s="411"/>
      <c r="B494" s="411"/>
      <c r="C494" s="411"/>
      <c r="D494" s="411"/>
      <c r="E494" s="411"/>
      <c r="F494" s="411"/>
      <c r="G494" s="411"/>
      <c r="H494" s="411"/>
      <c r="I494" s="411"/>
      <c r="J494" s="411"/>
      <c r="K494" s="411"/>
      <c r="L494" s="411"/>
      <c r="M494" s="411"/>
      <c r="N494" s="411"/>
      <c r="O494" s="411"/>
      <c r="P494" s="411"/>
      <c r="Q494" s="411"/>
      <c r="R494" s="411"/>
      <c r="S494" s="411"/>
      <c r="T494" s="411"/>
      <c r="U494" s="411"/>
      <c r="V494" s="411"/>
      <c r="W494" s="411"/>
      <c r="X494" s="411"/>
      <c r="Y494" s="411"/>
      <c r="Z494" s="411"/>
    </row>
    <row r="495" spans="1:26" x14ac:dyDescent="0.3">
      <c r="A495" s="411"/>
      <c r="B495" s="411"/>
      <c r="C495" s="411"/>
      <c r="D495" s="411"/>
      <c r="E495" s="411"/>
      <c r="F495" s="411"/>
      <c r="G495" s="411"/>
      <c r="H495" s="411"/>
      <c r="I495" s="411"/>
      <c r="J495" s="411"/>
      <c r="K495" s="411"/>
      <c r="L495" s="411"/>
      <c r="M495" s="411"/>
      <c r="N495" s="411"/>
      <c r="O495" s="411"/>
      <c r="P495" s="411"/>
      <c r="Q495" s="411"/>
      <c r="R495" s="411"/>
      <c r="S495" s="411"/>
      <c r="T495" s="411"/>
      <c r="U495" s="411"/>
      <c r="V495" s="411"/>
      <c r="W495" s="411"/>
      <c r="X495" s="411"/>
      <c r="Y495" s="411"/>
      <c r="Z495" s="411"/>
    </row>
    <row r="496" spans="1:26" x14ac:dyDescent="0.3">
      <c r="A496" s="411"/>
      <c r="B496" s="411"/>
      <c r="C496" s="411"/>
      <c r="D496" s="411"/>
      <c r="E496" s="411"/>
      <c r="F496" s="411"/>
      <c r="G496" s="411"/>
      <c r="H496" s="411"/>
      <c r="I496" s="411"/>
      <c r="J496" s="411"/>
      <c r="K496" s="411"/>
      <c r="L496" s="411"/>
      <c r="M496" s="411"/>
      <c r="N496" s="411"/>
      <c r="O496" s="411"/>
      <c r="P496" s="411"/>
      <c r="Q496" s="411"/>
      <c r="R496" s="411"/>
      <c r="S496" s="411"/>
      <c r="T496" s="411"/>
      <c r="U496" s="411"/>
      <c r="V496" s="411"/>
      <c r="W496" s="411"/>
      <c r="X496" s="411"/>
      <c r="Y496" s="411"/>
      <c r="Z496" s="411"/>
    </row>
    <row r="497" spans="1:26" x14ac:dyDescent="0.3">
      <c r="A497" s="411"/>
      <c r="B497" s="411"/>
      <c r="C497" s="411"/>
      <c r="D497" s="411"/>
      <c r="E497" s="411"/>
      <c r="F497" s="411"/>
      <c r="G497" s="411"/>
      <c r="H497" s="411"/>
      <c r="I497" s="411"/>
      <c r="J497" s="411"/>
      <c r="K497" s="411"/>
      <c r="L497" s="411"/>
      <c r="M497" s="411"/>
      <c r="N497" s="411"/>
      <c r="O497" s="411"/>
      <c r="P497" s="411"/>
      <c r="Q497" s="411"/>
      <c r="R497" s="411"/>
      <c r="S497" s="411"/>
      <c r="T497" s="411"/>
      <c r="U497" s="411"/>
      <c r="V497" s="411"/>
      <c r="W497" s="411"/>
      <c r="X497" s="411"/>
      <c r="Y497" s="411"/>
      <c r="Z497" s="411"/>
    </row>
    <row r="498" spans="1:26" x14ac:dyDescent="0.3">
      <c r="A498" s="411"/>
      <c r="B498" s="411"/>
      <c r="C498" s="411"/>
      <c r="D498" s="411"/>
      <c r="E498" s="411"/>
      <c r="F498" s="411"/>
      <c r="G498" s="411"/>
      <c r="H498" s="411"/>
      <c r="I498" s="411"/>
      <c r="J498" s="411"/>
      <c r="K498" s="411"/>
      <c r="L498" s="411"/>
      <c r="M498" s="411"/>
      <c r="N498" s="411"/>
      <c r="O498" s="411"/>
      <c r="P498" s="411"/>
      <c r="Q498" s="411"/>
      <c r="R498" s="411"/>
      <c r="S498" s="411"/>
      <c r="T498" s="411"/>
      <c r="U498" s="411"/>
      <c r="V498" s="411"/>
      <c r="W498" s="411"/>
      <c r="X498" s="411"/>
      <c r="Y498" s="411"/>
      <c r="Z498" s="411"/>
    </row>
    <row r="499" spans="1:26" x14ac:dyDescent="0.3">
      <c r="A499" s="411"/>
      <c r="B499" s="411"/>
      <c r="C499" s="411"/>
      <c r="D499" s="411"/>
      <c r="E499" s="411"/>
      <c r="F499" s="411"/>
      <c r="G499" s="411"/>
      <c r="H499" s="411"/>
      <c r="I499" s="411"/>
      <c r="J499" s="411"/>
      <c r="K499" s="411"/>
      <c r="L499" s="411"/>
      <c r="M499" s="411"/>
      <c r="N499" s="411"/>
      <c r="O499" s="411"/>
      <c r="P499" s="411"/>
      <c r="Q499" s="411"/>
      <c r="R499" s="411"/>
      <c r="S499" s="411"/>
      <c r="T499" s="411"/>
      <c r="U499" s="411"/>
      <c r="V499" s="411"/>
      <c r="W499" s="411"/>
      <c r="X499" s="411"/>
      <c r="Y499" s="411"/>
      <c r="Z499" s="411"/>
    </row>
    <row r="500" spans="1:26" x14ac:dyDescent="0.3">
      <c r="A500" s="411"/>
      <c r="B500" s="411"/>
      <c r="C500" s="411"/>
      <c r="D500" s="411"/>
      <c r="E500" s="411"/>
      <c r="F500" s="411"/>
      <c r="G500" s="411"/>
      <c r="H500" s="411"/>
      <c r="I500" s="411"/>
      <c r="J500" s="411"/>
      <c r="K500" s="411"/>
      <c r="L500" s="411"/>
      <c r="M500" s="411"/>
      <c r="N500" s="411"/>
      <c r="O500" s="411"/>
      <c r="P500" s="411"/>
      <c r="Q500" s="411"/>
      <c r="R500" s="411"/>
      <c r="S500" s="411"/>
      <c r="T500" s="411"/>
      <c r="U500" s="411"/>
      <c r="V500" s="411"/>
      <c r="W500" s="411"/>
      <c r="X500" s="411"/>
      <c r="Y500" s="411"/>
      <c r="Z500" s="411"/>
    </row>
    <row r="501" spans="1:26" x14ac:dyDescent="0.3">
      <c r="A501" s="411"/>
      <c r="B501" s="411"/>
      <c r="C501" s="411"/>
      <c r="D501" s="411"/>
      <c r="E501" s="411"/>
      <c r="F501" s="411"/>
      <c r="G501" s="411"/>
      <c r="H501" s="411"/>
      <c r="I501" s="411"/>
      <c r="J501" s="411"/>
      <c r="K501" s="411"/>
      <c r="L501" s="411"/>
      <c r="M501" s="411"/>
      <c r="N501" s="411"/>
      <c r="O501" s="411"/>
      <c r="P501" s="411"/>
      <c r="Q501" s="411"/>
      <c r="R501" s="411"/>
      <c r="S501" s="411"/>
      <c r="T501" s="411"/>
      <c r="U501" s="411"/>
      <c r="V501" s="411"/>
      <c r="W501" s="411"/>
      <c r="X501" s="411"/>
      <c r="Y501" s="411"/>
      <c r="Z501" s="411"/>
    </row>
    <row r="502" spans="1:26" x14ac:dyDescent="0.3">
      <c r="A502" s="411"/>
      <c r="B502" s="411"/>
      <c r="C502" s="411"/>
      <c r="D502" s="411"/>
      <c r="E502" s="411"/>
      <c r="F502" s="411"/>
      <c r="G502" s="411"/>
      <c r="H502" s="411"/>
      <c r="I502" s="411"/>
      <c r="J502" s="411"/>
      <c r="K502" s="411"/>
      <c r="L502" s="411"/>
      <c r="M502" s="411"/>
      <c r="N502" s="411"/>
      <c r="O502" s="411"/>
      <c r="P502" s="411"/>
      <c r="Q502" s="411"/>
      <c r="R502" s="411"/>
      <c r="S502" s="411"/>
      <c r="T502" s="411"/>
      <c r="U502" s="411"/>
      <c r="V502" s="411"/>
      <c r="W502" s="411"/>
      <c r="X502" s="411"/>
      <c r="Y502" s="411"/>
      <c r="Z502" s="411"/>
    </row>
    <row r="503" spans="1:26" x14ac:dyDescent="0.3">
      <c r="A503" s="411"/>
      <c r="B503" s="411"/>
      <c r="C503" s="411"/>
      <c r="D503" s="411"/>
      <c r="E503" s="411"/>
      <c r="F503" s="411"/>
      <c r="G503" s="411"/>
      <c r="H503" s="411"/>
      <c r="I503" s="411"/>
      <c r="J503" s="411"/>
      <c r="K503" s="411"/>
      <c r="L503" s="411"/>
      <c r="M503" s="411"/>
      <c r="N503" s="411"/>
      <c r="O503" s="411"/>
      <c r="P503" s="411"/>
      <c r="Q503" s="411"/>
      <c r="R503" s="411"/>
      <c r="S503" s="411"/>
      <c r="T503" s="411"/>
      <c r="U503" s="411"/>
      <c r="V503" s="411"/>
      <c r="W503" s="411"/>
      <c r="X503" s="411"/>
      <c r="Y503" s="411"/>
      <c r="Z503" s="411"/>
    </row>
    <row r="504" spans="1:26" x14ac:dyDescent="0.3">
      <c r="A504" s="411"/>
      <c r="B504" s="411"/>
      <c r="C504" s="411"/>
      <c r="D504" s="411"/>
      <c r="E504" s="411"/>
      <c r="F504" s="411"/>
      <c r="G504" s="411"/>
      <c r="H504" s="411"/>
      <c r="I504" s="411"/>
      <c r="J504" s="411"/>
      <c r="K504" s="411"/>
      <c r="L504" s="411"/>
      <c r="M504" s="411"/>
      <c r="N504" s="411"/>
      <c r="O504" s="411"/>
      <c r="P504" s="411"/>
      <c r="Q504" s="411"/>
      <c r="R504" s="411"/>
      <c r="S504" s="411"/>
      <c r="T504" s="411"/>
      <c r="U504" s="411"/>
      <c r="V504" s="411"/>
      <c r="W504" s="411"/>
      <c r="X504" s="411"/>
      <c r="Y504" s="411"/>
      <c r="Z504" s="411"/>
    </row>
    <row r="505" spans="1:26" x14ac:dyDescent="0.3">
      <c r="A505" s="411"/>
      <c r="B505" s="411"/>
      <c r="C505" s="411"/>
      <c r="D505" s="411"/>
      <c r="E505" s="411"/>
      <c r="F505" s="411"/>
      <c r="G505" s="411"/>
      <c r="H505" s="411"/>
      <c r="I505" s="411"/>
      <c r="J505" s="411"/>
      <c r="K505" s="411"/>
      <c r="L505" s="411"/>
      <c r="M505" s="411"/>
      <c r="N505" s="411"/>
      <c r="O505" s="411"/>
      <c r="P505" s="411"/>
      <c r="Q505" s="411"/>
      <c r="R505" s="411"/>
      <c r="S505" s="411"/>
      <c r="T505" s="411"/>
      <c r="U505" s="411"/>
      <c r="V505" s="411"/>
      <c r="W505" s="411"/>
      <c r="X505" s="411"/>
      <c r="Y505" s="411"/>
      <c r="Z505" s="411"/>
    </row>
    <row r="506" spans="1:26" x14ac:dyDescent="0.3">
      <c r="A506" s="411"/>
      <c r="B506" s="411"/>
      <c r="C506" s="411"/>
      <c r="D506" s="411"/>
      <c r="E506" s="411"/>
      <c r="F506" s="411"/>
      <c r="G506" s="411"/>
      <c r="H506" s="411"/>
      <c r="I506" s="411"/>
      <c r="J506" s="411"/>
      <c r="K506" s="411"/>
      <c r="L506" s="411"/>
      <c r="M506" s="411"/>
      <c r="N506" s="411"/>
      <c r="O506" s="411"/>
      <c r="P506" s="411"/>
      <c r="Q506" s="411"/>
      <c r="R506" s="411"/>
      <c r="S506" s="411"/>
      <c r="T506" s="411"/>
      <c r="U506" s="411"/>
      <c r="V506" s="411"/>
      <c r="W506" s="411"/>
      <c r="X506" s="411"/>
      <c r="Y506" s="411"/>
      <c r="Z506" s="411"/>
    </row>
    <row r="507" spans="1:26" x14ac:dyDescent="0.3">
      <c r="A507" s="411"/>
      <c r="B507" s="411"/>
      <c r="C507" s="411"/>
      <c r="D507" s="411"/>
      <c r="E507" s="411"/>
      <c r="F507" s="411"/>
      <c r="G507" s="411"/>
      <c r="H507" s="411"/>
      <c r="I507" s="411"/>
      <c r="J507" s="411"/>
      <c r="K507" s="411"/>
      <c r="L507" s="411"/>
      <c r="M507" s="411"/>
      <c r="N507" s="411"/>
      <c r="O507" s="411"/>
      <c r="P507" s="411"/>
      <c r="Q507" s="411"/>
      <c r="R507" s="411"/>
      <c r="S507" s="411"/>
      <c r="T507" s="411"/>
      <c r="U507" s="411"/>
      <c r="V507" s="411"/>
      <c r="W507" s="411"/>
      <c r="X507" s="411"/>
      <c r="Y507" s="411"/>
      <c r="Z507" s="411"/>
    </row>
    <row r="508" spans="1:26" x14ac:dyDescent="0.3">
      <c r="A508" s="411"/>
      <c r="B508" s="411"/>
      <c r="C508" s="411"/>
      <c r="D508" s="411"/>
      <c r="E508" s="411"/>
      <c r="F508" s="411"/>
      <c r="G508" s="411"/>
      <c r="H508" s="411"/>
      <c r="I508" s="411"/>
      <c r="J508" s="411"/>
      <c r="K508" s="411"/>
      <c r="L508" s="411"/>
      <c r="M508" s="411"/>
      <c r="N508" s="411"/>
      <c r="O508" s="411"/>
      <c r="P508" s="411"/>
      <c r="Q508" s="411"/>
      <c r="R508" s="411"/>
      <c r="S508" s="411"/>
      <c r="T508" s="411"/>
      <c r="U508" s="411"/>
      <c r="V508" s="411"/>
      <c r="W508" s="411"/>
      <c r="X508" s="411"/>
      <c r="Y508" s="411"/>
      <c r="Z508" s="411"/>
    </row>
    <row r="509" spans="1:26" x14ac:dyDescent="0.3">
      <c r="A509" s="411"/>
      <c r="B509" s="411"/>
      <c r="C509" s="411"/>
      <c r="D509" s="411"/>
      <c r="E509" s="411"/>
      <c r="F509" s="411"/>
      <c r="G509" s="411"/>
      <c r="H509" s="411"/>
      <c r="I509" s="411"/>
      <c r="J509" s="411"/>
      <c r="K509" s="411"/>
      <c r="L509" s="411"/>
      <c r="M509" s="411"/>
      <c r="N509" s="411"/>
      <c r="O509" s="411"/>
      <c r="P509" s="411"/>
      <c r="Q509" s="411"/>
      <c r="R509" s="411"/>
      <c r="S509" s="411"/>
      <c r="T509" s="411"/>
      <c r="U509" s="411"/>
      <c r="V509" s="411"/>
      <c r="W509" s="411"/>
      <c r="X509" s="411"/>
      <c r="Y509" s="411"/>
      <c r="Z509" s="411"/>
    </row>
    <row r="510" spans="1:26" x14ac:dyDescent="0.3">
      <c r="A510" s="411"/>
      <c r="B510" s="411"/>
      <c r="C510" s="411"/>
      <c r="D510" s="411"/>
      <c r="E510" s="411"/>
      <c r="F510" s="411"/>
      <c r="G510" s="411"/>
      <c r="H510" s="411"/>
      <c r="I510" s="411"/>
      <c r="J510" s="411"/>
      <c r="K510" s="411"/>
      <c r="L510" s="411"/>
      <c r="M510" s="411"/>
      <c r="N510" s="411"/>
      <c r="O510" s="411"/>
      <c r="P510" s="411"/>
      <c r="Q510" s="411"/>
      <c r="R510" s="411"/>
      <c r="S510" s="411"/>
      <c r="T510" s="411"/>
      <c r="U510" s="411"/>
      <c r="V510" s="411"/>
      <c r="W510" s="411"/>
      <c r="X510" s="411"/>
      <c r="Y510" s="411"/>
      <c r="Z510" s="411"/>
    </row>
    <row r="511" spans="1:26" x14ac:dyDescent="0.3">
      <c r="A511" s="411"/>
      <c r="B511" s="411"/>
      <c r="C511" s="411"/>
      <c r="D511" s="411"/>
      <c r="E511" s="411"/>
      <c r="F511" s="411"/>
      <c r="G511" s="411"/>
      <c r="H511" s="411"/>
      <c r="I511" s="411"/>
      <c r="J511" s="411"/>
      <c r="K511" s="411"/>
      <c r="L511" s="411"/>
      <c r="M511" s="411"/>
      <c r="N511" s="411"/>
      <c r="O511" s="411"/>
      <c r="P511" s="411"/>
      <c r="Q511" s="411"/>
      <c r="R511" s="411"/>
      <c r="S511" s="411"/>
      <c r="T511" s="411"/>
      <c r="U511" s="411"/>
      <c r="V511" s="411"/>
      <c r="W511" s="411"/>
      <c r="X511" s="411"/>
      <c r="Y511" s="411"/>
      <c r="Z511" s="411"/>
    </row>
    <row r="512" spans="1:26" x14ac:dyDescent="0.3">
      <c r="A512" s="411"/>
      <c r="B512" s="411"/>
      <c r="C512" s="411"/>
      <c r="D512" s="411"/>
      <c r="E512" s="411"/>
      <c r="F512" s="411"/>
      <c r="G512" s="411"/>
      <c r="H512" s="411"/>
      <c r="I512" s="411"/>
      <c r="J512" s="411"/>
      <c r="K512" s="411"/>
      <c r="L512" s="411"/>
      <c r="M512" s="411"/>
      <c r="N512" s="411"/>
      <c r="O512" s="411"/>
      <c r="P512" s="411"/>
      <c r="Q512" s="411"/>
      <c r="R512" s="411"/>
      <c r="S512" s="411"/>
      <c r="T512" s="411"/>
      <c r="U512" s="411"/>
      <c r="V512" s="411"/>
      <c r="W512" s="411"/>
      <c r="X512" s="411"/>
      <c r="Y512" s="411"/>
      <c r="Z512" s="411"/>
    </row>
    <row r="513" spans="1:26" x14ac:dyDescent="0.3">
      <c r="A513" s="411"/>
      <c r="B513" s="411"/>
      <c r="C513" s="411"/>
      <c r="D513" s="411"/>
      <c r="E513" s="411"/>
      <c r="F513" s="411"/>
      <c r="G513" s="411"/>
      <c r="H513" s="411"/>
      <c r="I513" s="411"/>
      <c r="J513" s="411"/>
      <c r="K513" s="411"/>
      <c r="L513" s="411"/>
      <c r="M513" s="411"/>
      <c r="N513" s="411"/>
      <c r="O513" s="411"/>
      <c r="P513" s="411"/>
      <c r="Q513" s="411"/>
      <c r="R513" s="411"/>
      <c r="S513" s="411"/>
      <c r="T513" s="411"/>
      <c r="U513" s="411"/>
      <c r="V513" s="411"/>
      <c r="W513" s="411"/>
      <c r="X513" s="411"/>
      <c r="Y513" s="411"/>
      <c r="Z513" s="411"/>
    </row>
    <row r="514" spans="1:26" x14ac:dyDescent="0.3">
      <c r="A514" s="411"/>
      <c r="B514" s="411"/>
      <c r="C514" s="411"/>
      <c r="D514" s="411"/>
      <c r="E514" s="411"/>
      <c r="F514" s="411"/>
      <c r="G514" s="411"/>
      <c r="H514" s="411"/>
      <c r="I514" s="411"/>
      <c r="J514" s="411"/>
      <c r="K514" s="411"/>
      <c r="L514" s="411"/>
      <c r="M514" s="411"/>
      <c r="N514" s="411"/>
      <c r="O514" s="411"/>
      <c r="P514" s="411"/>
      <c r="Q514" s="411"/>
      <c r="R514" s="411"/>
      <c r="S514" s="411"/>
      <c r="T514" s="411"/>
      <c r="U514" s="411"/>
      <c r="V514" s="411"/>
      <c r="W514" s="411"/>
      <c r="X514" s="411"/>
      <c r="Y514" s="411"/>
      <c r="Z514" s="411"/>
    </row>
    <row r="515" spans="1:26" x14ac:dyDescent="0.3">
      <c r="A515" s="411"/>
      <c r="B515" s="411"/>
      <c r="C515" s="411"/>
      <c r="D515" s="411"/>
      <c r="E515" s="411"/>
      <c r="F515" s="411"/>
      <c r="G515" s="411"/>
      <c r="H515" s="411"/>
      <c r="I515" s="411"/>
      <c r="J515" s="411"/>
      <c r="K515" s="411"/>
      <c r="L515" s="411"/>
      <c r="M515" s="411"/>
      <c r="N515" s="411"/>
      <c r="O515" s="411"/>
      <c r="P515" s="411"/>
      <c r="Q515" s="411"/>
      <c r="R515" s="411"/>
      <c r="S515" s="411"/>
      <c r="T515" s="411"/>
      <c r="U515" s="411"/>
      <c r="V515" s="411"/>
      <c r="W515" s="411"/>
      <c r="X515" s="411"/>
      <c r="Y515" s="411"/>
      <c r="Z515" s="411"/>
    </row>
    <row r="516" spans="1:26" x14ac:dyDescent="0.3">
      <c r="A516" s="411"/>
      <c r="B516" s="411"/>
      <c r="C516" s="411"/>
      <c r="D516" s="411"/>
      <c r="E516" s="411"/>
      <c r="F516" s="411"/>
      <c r="G516" s="411"/>
      <c r="H516" s="411"/>
      <c r="I516" s="411"/>
      <c r="J516" s="411"/>
      <c r="K516" s="411"/>
      <c r="L516" s="411"/>
      <c r="M516" s="411"/>
      <c r="N516" s="411"/>
      <c r="O516" s="411"/>
      <c r="P516" s="411"/>
      <c r="Q516" s="411"/>
      <c r="R516" s="411"/>
      <c r="S516" s="411"/>
      <c r="T516" s="411"/>
      <c r="U516" s="411"/>
      <c r="V516" s="411"/>
      <c r="W516" s="411"/>
      <c r="X516" s="411"/>
      <c r="Y516" s="411"/>
      <c r="Z516" s="411"/>
    </row>
    <row r="517" spans="1:26" x14ac:dyDescent="0.3">
      <c r="A517" s="411"/>
      <c r="B517" s="411"/>
      <c r="C517" s="411"/>
      <c r="D517" s="411"/>
      <c r="E517" s="411"/>
      <c r="F517" s="411"/>
      <c r="G517" s="411"/>
      <c r="H517" s="411"/>
      <c r="I517" s="411"/>
      <c r="J517" s="411"/>
      <c r="K517" s="411"/>
      <c r="L517" s="411"/>
      <c r="M517" s="411"/>
      <c r="N517" s="411"/>
      <c r="O517" s="411"/>
      <c r="P517" s="411"/>
      <c r="Q517" s="411"/>
      <c r="R517" s="411"/>
      <c r="S517" s="411"/>
      <c r="T517" s="411"/>
      <c r="U517" s="411"/>
      <c r="V517" s="411"/>
      <c r="W517" s="411"/>
      <c r="X517" s="411"/>
      <c r="Y517" s="411"/>
      <c r="Z517" s="411"/>
    </row>
    <row r="518" spans="1:26" x14ac:dyDescent="0.3">
      <c r="A518" s="411"/>
      <c r="B518" s="411"/>
      <c r="C518" s="411"/>
      <c r="D518" s="411"/>
      <c r="E518" s="411"/>
      <c r="F518" s="411"/>
      <c r="G518" s="411"/>
      <c r="H518" s="411"/>
      <c r="I518" s="411"/>
      <c r="J518" s="411"/>
      <c r="K518" s="411"/>
      <c r="L518" s="411"/>
      <c r="M518" s="411"/>
      <c r="N518" s="411"/>
      <c r="O518" s="411"/>
      <c r="P518" s="411"/>
      <c r="Q518" s="411"/>
      <c r="R518" s="411"/>
      <c r="S518" s="411"/>
      <c r="T518" s="411"/>
      <c r="U518" s="411"/>
      <c r="V518" s="411"/>
      <c r="W518" s="411"/>
      <c r="X518" s="411"/>
      <c r="Y518" s="411"/>
      <c r="Z518" s="411"/>
    </row>
    <row r="519" spans="1:26" x14ac:dyDescent="0.3">
      <c r="A519" s="411"/>
      <c r="B519" s="411"/>
      <c r="C519" s="411"/>
      <c r="D519" s="411"/>
      <c r="E519" s="411"/>
      <c r="F519" s="411"/>
      <c r="G519" s="411"/>
      <c r="H519" s="411"/>
      <c r="I519" s="411"/>
      <c r="J519" s="411"/>
      <c r="K519" s="411"/>
      <c r="L519" s="411"/>
      <c r="M519" s="411"/>
      <c r="N519" s="411"/>
      <c r="O519" s="411"/>
      <c r="P519" s="411"/>
      <c r="Q519" s="411"/>
      <c r="R519" s="411"/>
      <c r="S519" s="411"/>
      <c r="T519" s="411"/>
      <c r="U519" s="411"/>
      <c r="V519" s="411"/>
      <c r="W519" s="411"/>
      <c r="X519" s="411"/>
      <c r="Y519" s="411"/>
      <c r="Z519" s="411"/>
    </row>
    <row r="520" spans="1:26" x14ac:dyDescent="0.3">
      <c r="A520" s="411"/>
      <c r="B520" s="411"/>
      <c r="C520" s="411"/>
      <c r="D520" s="411"/>
      <c r="E520" s="411"/>
      <c r="F520" s="411"/>
      <c r="G520" s="411"/>
      <c r="H520" s="411"/>
      <c r="I520" s="411"/>
      <c r="J520" s="411"/>
      <c r="K520" s="411"/>
      <c r="L520" s="411"/>
      <c r="M520" s="411"/>
      <c r="N520" s="411"/>
      <c r="O520" s="411"/>
      <c r="P520" s="411"/>
      <c r="Q520" s="411"/>
      <c r="R520" s="411"/>
      <c r="S520" s="411"/>
      <c r="T520" s="411"/>
      <c r="U520" s="411"/>
      <c r="V520" s="411"/>
      <c r="W520" s="411"/>
      <c r="X520" s="411"/>
      <c r="Y520" s="411"/>
      <c r="Z520" s="411"/>
    </row>
    <row r="521" spans="1:26" x14ac:dyDescent="0.3">
      <c r="A521" s="411"/>
      <c r="B521" s="411"/>
      <c r="C521" s="411"/>
      <c r="D521" s="411"/>
      <c r="E521" s="411"/>
      <c r="F521" s="411"/>
      <c r="G521" s="411"/>
      <c r="H521" s="411"/>
      <c r="I521" s="411"/>
      <c r="J521" s="411"/>
      <c r="K521" s="411"/>
      <c r="L521" s="411"/>
      <c r="M521" s="411"/>
      <c r="N521" s="411"/>
      <c r="O521" s="411"/>
      <c r="P521" s="411"/>
      <c r="Q521" s="411"/>
      <c r="R521" s="411"/>
      <c r="S521" s="411"/>
      <c r="T521" s="411"/>
      <c r="U521" s="411"/>
      <c r="V521" s="411"/>
      <c r="W521" s="411"/>
      <c r="X521" s="411"/>
      <c r="Y521" s="411"/>
      <c r="Z521" s="411"/>
    </row>
    <row r="522" spans="1:26" x14ac:dyDescent="0.3">
      <c r="A522" s="411"/>
      <c r="B522" s="411"/>
      <c r="C522" s="411"/>
      <c r="D522" s="411"/>
      <c r="E522" s="411"/>
      <c r="F522" s="411"/>
      <c r="G522" s="411"/>
      <c r="H522" s="411"/>
      <c r="I522" s="411"/>
      <c r="J522" s="411"/>
      <c r="K522" s="411"/>
      <c r="L522" s="411"/>
      <c r="M522" s="411"/>
      <c r="N522" s="411"/>
      <c r="O522" s="411"/>
      <c r="P522" s="411"/>
      <c r="Q522" s="411"/>
      <c r="R522" s="411"/>
      <c r="S522" s="411"/>
      <c r="T522" s="411"/>
      <c r="U522" s="411"/>
      <c r="V522" s="411"/>
      <c r="W522" s="411"/>
      <c r="X522" s="411"/>
      <c r="Y522" s="411"/>
      <c r="Z522" s="411"/>
    </row>
    <row r="523" spans="1:26" x14ac:dyDescent="0.3">
      <c r="A523" s="411"/>
      <c r="B523" s="411"/>
      <c r="C523" s="411"/>
      <c r="D523" s="411"/>
      <c r="E523" s="411"/>
      <c r="F523" s="411"/>
      <c r="G523" s="411"/>
      <c r="H523" s="411"/>
      <c r="I523" s="411"/>
      <c r="J523" s="411"/>
      <c r="K523" s="411"/>
      <c r="L523" s="411"/>
      <c r="M523" s="411"/>
      <c r="N523" s="411"/>
      <c r="O523" s="411"/>
      <c r="P523" s="411"/>
      <c r="Q523" s="411"/>
      <c r="R523" s="411"/>
      <c r="S523" s="411"/>
      <c r="T523" s="411"/>
      <c r="U523" s="411"/>
      <c r="V523" s="411"/>
      <c r="W523" s="411"/>
      <c r="X523" s="411"/>
      <c r="Y523" s="411"/>
      <c r="Z523" s="411"/>
    </row>
    <row r="524" spans="1:26" x14ac:dyDescent="0.3">
      <c r="A524" s="411"/>
      <c r="B524" s="411"/>
      <c r="C524" s="411"/>
      <c r="D524" s="411"/>
      <c r="E524" s="411"/>
      <c r="F524" s="411"/>
      <c r="G524" s="411"/>
      <c r="H524" s="411"/>
      <c r="I524" s="411"/>
      <c r="J524" s="411"/>
      <c r="K524" s="411"/>
      <c r="L524" s="411"/>
      <c r="M524" s="411"/>
      <c r="N524" s="411"/>
      <c r="O524" s="411"/>
      <c r="P524" s="411"/>
      <c r="Q524" s="411"/>
      <c r="R524" s="411"/>
      <c r="S524" s="411"/>
      <c r="T524" s="411"/>
      <c r="U524" s="411"/>
      <c r="V524" s="411"/>
      <c r="W524" s="411"/>
      <c r="X524" s="411"/>
      <c r="Y524" s="411"/>
      <c r="Z524" s="411"/>
    </row>
    <row r="525" spans="1:26" x14ac:dyDescent="0.3">
      <c r="A525" s="411"/>
      <c r="B525" s="411"/>
      <c r="C525" s="411"/>
      <c r="D525" s="411"/>
      <c r="E525" s="411"/>
      <c r="F525" s="411"/>
      <c r="G525" s="411"/>
      <c r="H525" s="411"/>
      <c r="I525" s="411"/>
      <c r="J525" s="411"/>
      <c r="K525" s="411"/>
      <c r="L525" s="411"/>
      <c r="M525" s="411"/>
      <c r="N525" s="411"/>
      <c r="O525" s="411"/>
      <c r="P525" s="411"/>
      <c r="Q525" s="411"/>
      <c r="R525" s="411"/>
      <c r="S525" s="411"/>
      <c r="T525" s="411"/>
      <c r="U525" s="411"/>
      <c r="V525" s="411"/>
      <c r="W525" s="411"/>
      <c r="X525" s="411"/>
      <c r="Y525" s="411"/>
      <c r="Z525" s="411"/>
    </row>
    <row r="526" spans="1:26" x14ac:dyDescent="0.3">
      <c r="A526" s="411"/>
      <c r="B526" s="411"/>
      <c r="C526" s="411"/>
      <c r="D526" s="411"/>
      <c r="E526" s="411"/>
      <c r="F526" s="411"/>
      <c r="G526" s="411"/>
      <c r="H526" s="411"/>
      <c r="I526" s="411"/>
      <c r="J526" s="411"/>
      <c r="K526" s="411"/>
      <c r="L526" s="411"/>
      <c r="M526" s="411"/>
      <c r="N526" s="411"/>
      <c r="O526" s="411"/>
      <c r="P526" s="411"/>
      <c r="Q526" s="411"/>
      <c r="R526" s="411"/>
      <c r="S526" s="411"/>
      <c r="T526" s="411"/>
      <c r="U526" s="411"/>
      <c r="V526" s="411"/>
      <c r="W526" s="411"/>
      <c r="X526" s="411"/>
      <c r="Y526" s="411"/>
      <c r="Z526" s="411"/>
    </row>
    <row r="527" spans="1:26" x14ac:dyDescent="0.3">
      <c r="A527" s="411"/>
      <c r="B527" s="411"/>
      <c r="C527" s="411"/>
      <c r="D527" s="411"/>
      <c r="E527" s="411"/>
      <c r="F527" s="411"/>
      <c r="G527" s="411"/>
      <c r="H527" s="411"/>
      <c r="I527" s="411"/>
      <c r="J527" s="411"/>
      <c r="K527" s="411"/>
      <c r="L527" s="411"/>
      <c r="M527" s="411"/>
      <c r="N527" s="411"/>
      <c r="O527" s="411"/>
      <c r="P527" s="411"/>
      <c r="Q527" s="411"/>
      <c r="R527" s="411"/>
      <c r="S527" s="411"/>
      <c r="T527" s="411"/>
      <c r="U527" s="411"/>
      <c r="V527" s="411"/>
      <c r="W527" s="411"/>
      <c r="X527" s="411"/>
      <c r="Y527" s="411"/>
      <c r="Z527" s="411"/>
    </row>
    <row r="528" spans="1:26" x14ac:dyDescent="0.3">
      <c r="A528" s="411"/>
      <c r="B528" s="411"/>
      <c r="C528" s="411"/>
      <c r="D528" s="411"/>
      <c r="E528" s="411"/>
      <c r="F528" s="411"/>
      <c r="G528" s="411"/>
      <c r="H528" s="411"/>
      <c r="I528" s="411"/>
      <c r="J528" s="411"/>
      <c r="K528" s="411"/>
      <c r="L528" s="411"/>
      <c r="M528" s="411"/>
      <c r="N528" s="411"/>
      <c r="O528" s="411"/>
      <c r="P528" s="411"/>
      <c r="Q528" s="411"/>
      <c r="R528" s="411"/>
      <c r="S528" s="411"/>
      <c r="T528" s="411"/>
      <c r="U528" s="411"/>
      <c r="V528" s="411"/>
      <c r="W528" s="411"/>
      <c r="X528" s="411"/>
      <c r="Y528" s="411"/>
      <c r="Z528" s="411"/>
    </row>
    <row r="529" spans="1:26" x14ac:dyDescent="0.3">
      <c r="A529" s="411"/>
      <c r="B529" s="411"/>
      <c r="C529" s="411"/>
      <c r="D529" s="411"/>
      <c r="E529" s="411"/>
      <c r="F529" s="411"/>
      <c r="G529" s="411"/>
      <c r="H529" s="411"/>
      <c r="I529" s="411"/>
      <c r="J529" s="411"/>
      <c r="K529" s="411"/>
      <c r="L529" s="411"/>
      <c r="M529" s="411"/>
      <c r="N529" s="411"/>
      <c r="O529" s="411"/>
      <c r="P529" s="411"/>
      <c r="Q529" s="411"/>
      <c r="R529" s="411"/>
      <c r="S529" s="411"/>
      <c r="T529" s="411"/>
      <c r="U529" s="411"/>
      <c r="V529" s="411"/>
      <c r="W529" s="411"/>
      <c r="X529" s="411"/>
      <c r="Y529" s="411"/>
      <c r="Z529" s="411"/>
    </row>
    <row r="530" spans="1:26" x14ac:dyDescent="0.3">
      <c r="A530" s="411"/>
      <c r="B530" s="411"/>
      <c r="C530" s="411"/>
      <c r="D530" s="411"/>
      <c r="E530" s="411"/>
      <c r="F530" s="411"/>
      <c r="G530" s="411"/>
      <c r="H530" s="411"/>
      <c r="I530" s="411"/>
      <c r="J530" s="411"/>
      <c r="K530" s="411"/>
      <c r="L530" s="411"/>
      <c r="M530" s="411"/>
      <c r="N530" s="411"/>
      <c r="O530" s="411"/>
      <c r="P530" s="411"/>
      <c r="Q530" s="411"/>
      <c r="R530" s="411"/>
      <c r="S530" s="411"/>
      <c r="T530" s="411"/>
      <c r="U530" s="411"/>
      <c r="V530" s="411"/>
      <c r="W530" s="411"/>
      <c r="X530" s="411"/>
      <c r="Y530" s="411"/>
      <c r="Z530" s="411"/>
    </row>
    <row r="531" spans="1:26" x14ac:dyDescent="0.3">
      <c r="A531" s="411"/>
      <c r="B531" s="411"/>
      <c r="C531" s="411"/>
      <c r="D531" s="411"/>
      <c r="E531" s="411"/>
      <c r="F531" s="411"/>
      <c r="G531" s="411"/>
      <c r="H531" s="411"/>
      <c r="I531" s="411"/>
      <c r="J531" s="411"/>
      <c r="K531" s="411"/>
      <c r="L531" s="411"/>
      <c r="M531" s="411"/>
      <c r="N531" s="411"/>
      <c r="O531" s="411"/>
      <c r="P531" s="411"/>
      <c r="Q531" s="411"/>
      <c r="R531" s="411"/>
      <c r="S531" s="411"/>
      <c r="T531" s="411"/>
      <c r="U531" s="411"/>
      <c r="V531" s="411"/>
      <c r="W531" s="411"/>
      <c r="X531" s="411"/>
      <c r="Y531" s="411"/>
      <c r="Z531" s="411"/>
    </row>
    <row r="532" spans="1:26" x14ac:dyDescent="0.3">
      <c r="A532" s="411"/>
      <c r="B532" s="411"/>
      <c r="C532" s="411"/>
      <c r="D532" s="411"/>
      <c r="E532" s="411"/>
      <c r="F532" s="411"/>
      <c r="G532" s="411"/>
      <c r="H532" s="411"/>
      <c r="I532" s="411"/>
      <c r="J532" s="411"/>
      <c r="K532" s="411"/>
      <c r="L532" s="411"/>
      <c r="M532" s="411"/>
      <c r="N532" s="411"/>
      <c r="O532" s="411"/>
      <c r="P532" s="411"/>
      <c r="Q532" s="411"/>
      <c r="R532" s="411"/>
      <c r="S532" s="411"/>
      <c r="T532" s="411"/>
      <c r="U532" s="411"/>
      <c r="V532" s="411"/>
      <c r="W532" s="411"/>
      <c r="X532" s="411"/>
      <c r="Y532" s="411"/>
      <c r="Z532" s="411"/>
    </row>
    <row r="533" spans="1:26" x14ac:dyDescent="0.3">
      <c r="A533" s="411"/>
      <c r="B533" s="411"/>
      <c r="C533" s="411"/>
      <c r="D533" s="411"/>
      <c r="E533" s="411"/>
      <c r="F533" s="411"/>
      <c r="G533" s="411"/>
      <c r="H533" s="411"/>
      <c r="I533" s="411"/>
      <c r="J533" s="411"/>
      <c r="K533" s="411"/>
      <c r="L533" s="411"/>
      <c r="M533" s="411"/>
      <c r="N533" s="411"/>
      <c r="O533" s="411"/>
      <c r="P533" s="411"/>
      <c r="Q533" s="411"/>
      <c r="R533" s="411"/>
      <c r="S533" s="411"/>
      <c r="T533" s="411"/>
      <c r="U533" s="411"/>
      <c r="V533" s="411"/>
      <c r="W533" s="411"/>
      <c r="X533" s="411"/>
      <c r="Y533" s="411"/>
      <c r="Z533" s="411"/>
    </row>
    <row r="534" spans="1:26" x14ac:dyDescent="0.3">
      <c r="A534" s="411"/>
      <c r="B534" s="411"/>
      <c r="C534" s="411"/>
      <c r="D534" s="411"/>
      <c r="E534" s="411"/>
      <c r="F534" s="411"/>
      <c r="G534" s="411"/>
      <c r="H534" s="411"/>
      <c r="I534" s="411"/>
      <c r="J534" s="411"/>
      <c r="K534" s="411"/>
      <c r="L534" s="411"/>
      <c r="M534" s="411"/>
      <c r="N534" s="411"/>
      <c r="O534" s="411"/>
      <c r="P534" s="411"/>
      <c r="Q534" s="411"/>
      <c r="R534" s="411"/>
      <c r="S534" s="411"/>
      <c r="T534" s="411"/>
      <c r="U534" s="411"/>
      <c r="V534" s="411"/>
      <c r="W534" s="411"/>
      <c r="X534" s="411"/>
      <c r="Y534" s="411"/>
      <c r="Z534" s="411"/>
    </row>
    <row r="535" spans="1:26" x14ac:dyDescent="0.3">
      <c r="A535" s="411"/>
      <c r="B535" s="411"/>
      <c r="C535" s="411"/>
      <c r="D535" s="411"/>
      <c r="E535" s="411"/>
      <c r="F535" s="411"/>
      <c r="G535" s="411"/>
      <c r="H535" s="411"/>
      <c r="I535" s="411"/>
      <c r="J535" s="411"/>
      <c r="K535" s="411"/>
      <c r="L535" s="411"/>
      <c r="M535" s="411"/>
      <c r="N535" s="411"/>
      <c r="O535" s="411"/>
      <c r="P535" s="411"/>
      <c r="Q535" s="411"/>
      <c r="R535" s="411"/>
      <c r="S535" s="411"/>
      <c r="T535" s="411"/>
      <c r="U535" s="411"/>
      <c r="V535" s="411"/>
      <c r="W535" s="411"/>
      <c r="X535" s="411"/>
      <c r="Y535" s="411"/>
      <c r="Z535" s="411"/>
    </row>
    <row r="536" spans="1:26" x14ac:dyDescent="0.3">
      <c r="A536" s="411"/>
      <c r="B536" s="411"/>
      <c r="C536" s="411"/>
      <c r="D536" s="411"/>
      <c r="E536" s="411"/>
      <c r="F536" s="411"/>
      <c r="G536" s="411"/>
      <c r="H536" s="411"/>
      <c r="I536" s="411"/>
      <c r="J536" s="411"/>
      <c r="K536" s="411"/>
      <c r="L536" s="411"/>
      <c r="M536" s="411"/>
      <c r="N536" s="411"/>
      <c r="O536" s="411"/>
      <c r="P536" s="411"/>
      <c r="Q536" s="411"/>
      <c r="R536" s="411"/>
      <c r="S536" s="411"/>
      <c r="T536" s="411"/>
      <c r="U536" s="411"/>
      <c r="V536" s="411"/>
      <c r="W536" s="411"/>
      <c r="X536" s="411"/>
      <c r="Y536" s="411"/>
      <c r="Z536" s="411"/>
    </row>
    <row r="537" spans="1:26" x14ac:dyDescent="0.3">
      <c r="A537" s="411"/>
      <c r="B537" s="411"/>
      <c r="C537" s="411"/>
      <c r="D537" s="411"/>
      <c r="E537" s="411"/>
      <c r="F537" s="411"/>
      <c r="G537" s="411"/>
      <c r="H537" s="411"/>
      <c r="I537" s="411"/>
      <c r="J537" s="411"/>
      <c r="K537" s="411"/>
      <c r="L537" s="411"/>
      <c r="M537" s="411"/>
      <c r="N537" s="411"/>
      <c r="O537" s="411"/>
      <c r="P537" s="411"/>
      <c r="Q537" s="411"/>
      <c r="R537" s="411"/>
      <c r="S537" s="411"/>
      <c r="T537" s="411"/>
      <c r="U537" s="411"/>
      <c r="V537" s="411"/>
      <c r="W537" s="411"/>
      <c r="X537" s="411"/>
      <c r="Y537" s="411"/>
      <c r="Z537" s="411"/>
    </row>
    <row r="538" spans="1:26" x14ac:dyDescent="0.3">
      <c r="A538" s="411"/>
      <c r="B538" s="411"/>
      <c r="C538" s="411"/>
      <c r="D538" s="411"/>
      <c r="E538" s="411"/>
      <c r="F538" s="411"/>
      <c r="G538" s="411"/>
      <c r="H538" s="411"/>
      <c r="I538" s="411"/>
      <c r="J538" s="411"/>
      <c r="K538" s="411"/>
      <c r="L538" s="411"/>
      <c r="M538" s="411"/>
      <c r="N538" s="411"/>
      <c r="O538" s="411"/>
      <c r="P538" s="411"/>
      <c r="Q538" s="411"/>
      <c r="R538" s="411"/>
      <c r="S538" s="411"/>
      <c r="T538" s="411"/>
      <c r="U538" s="411"/>
      <c r="V538" s="411"/>
      <c r="W538" s="411"/>
      <c r="X538" s="411"/>
      <c r="Y538" s="411"/>
      <c r="Z538" s="411"/>
    </row>
    <row r="539" spans="1:26" x14ac:dyDescent="0.3">
      <c r="A539" s="411"/>
      <c r="B539" s="411"/>
      <c r="C539" s="411"/>
      <c r="D539" s="411"/>
      <c r="E539" s="411"/>
      <c r="F539" s="411"/>
      <c r="G539" s="411"/>
      <c r="H539" s="411"/>
      <c r="I539" s="411"/>
      <c r="J539" s="411"/>
      <c r="K539" s="411"/>
      <c r="L539" s="411"/>
      <c r="M539" s="411"/>
      <c r="N539" s="411"/>
      <c r="O539" s="411"/>
      <c r="P539" s="411"/>
      <c r="Q539" s="411"/>
      <c r="R539" s="411"/>
      <c r="S539" s="411"/>
      <c r="T539" s="411"/>
      <c r="U539" s="411"/>
      <c r="V539" s="411"/>
      <c r="W539" s="411"/>
      <c r="X539" s="411"/>
      <c r="Y539" s="411"/>
      <c r="Z539" s="411"/>
    </row>
    <row r="540" spans="1:26" x14ac:dyDescent="0.3">
      <c r="A540" s="411"/>
      <c r="B540" s="411"/>
      <c r="C540" s="411"/>
      <c r="D540" s="411"/>
      <c r="E540" s="411"/>
      <c r="F540" s="411"/>
      <c r="G540" s="411"/>
      <c r="H540" s="411"/>
      <c r="I540" s="411"/>
      <c r="J540" s="411"/>
      <c r="K540" s="411"/>
      <c r="L540" s="411"/>
      <c r="M540" s="411"/>
      <c r="N540" s="411"/>
      <c r="O540" s="411"/>
      <c r="P540" s="411"/>
      <c r="Q540" s="411"/>
      <c r="R540" s="411"/>
      <c r="S540" s="411"/>
      <c r="T540" s="411"/>
      <c r="U540" s="411"/>
      <c r="V540" s="411"/>
      <c r="W540" s="411"/>
      <c r="X540" s="411"/>
      <c r="Y540" s="411"/>
      <c r="Z540" s="411"/>
    </row>
    <row r="541" spans="1:26" x14ac:dyDescent="0.3">
      <c r="A541" s="411"/>
      <c r="B541" s="411"/>
      <c r="C541" s="411"/>
      <c r="D541" s="411"/>
      <c r="E541" s="411"/>
      <c r="F541" s="411"/>
      <c r="G541" s="411"/>
      <c r="H541" s="411"/>
      <c r="I541" s="411"/>
      <c r="J541" s="411"/>
      <c r="K541" s="411"/>
      <c r="L541" s="411"/>
      <c r="M541" s="411"/>
      <c r="N541" s="411"/>
      <c r="O541" s="411"/>
      <c r="P541" s="411"/>
      <c r="Q541" s="411"/>
      <c r="R541" s="411"/>
      <c r="S541" s="411"/>
      <c r="T541" s="411"/>
      <c r="U541" s="411"/>
      <c r="V541" s="411"/>
      <c r="W541" s="411"/>
      <c r="X541" s="411"/>
      <c r="Y541" s="411"/>
      <c r="Z541" s="411"/>
    </row>
    <row r="542" spans="1:26" x14ac:dyDescent="0.3">
      <c r="A542" s="411"/>
      <c r="B542" s="411"/>
      <c r="C542" s="411"/>
      <c r="D542" s="411"/>
      <c r="E542" s="411"/>
      <c r="F542" s="411"/>
      <c r="G542" s="411"/>
      <c r="H542" s="411"/>
      <c r="I542" s="411"/>
      <c r="J542" s="411"/>
      <c r="K542" s="411"/>
      <c r="L542" s="411"/>
      <c r="M542" s="411"/>
      <c r="N542" s="411"/>
      <c r="O542" s="411"/>
      <c r="P542" s="411"/>
      <c r="Q542" s="411"/>
      <c r="R542" s="411"/>
      <c r="S542" s="411"/>
      <c r="T542" s="411"/>
      <c r="U542" s="411"/>
      <c r="V542" s="411"/>
      <c r="W542" s="411"/>
      <c r="X542" s="411"/>
      <c r="Y542" s="411"/>
      <c r="Z542" s="411"/>
    </row>
    <row r="543" spans="1:26" x14ac:dyDescent="0.3">
      <c r="A543" s="411"/>
      <c r="B543" s="411"/>
      <c r="C543" s="411"/>
      <c r="D543" s="411"/>
      <c r="E543" s="411"/>
      <c r="F543" s="411"/>
      <c r="G543" s="411"/>
      <c r="H543" s="411"/>
      <c r="I543" s="411"/>
      <c r="J543" s="411"/>
      <c r="K543" s="411"/>
      <c r="L543" s="411"/>
      <c r="M543" s="411"/>
      <c r="N543" s="411"/>
      <c r="O543" s="411"/>
      <c r="P543" s="411"/>
      <c r="Q543" s="411"/>
      <c r="R543" s="411"/>
      <c r="S543" s="411"/>
      <c r="T543" s="411"/>
      <c r="U543" s="411"/>
      <c r="V543" s="411"/>
      <c r="W543" s="411"/>
      <c r="X543" s="411"/>
      <c r="Y543" s="411"/>
      <c r="Z543" s="411"/>
    </row>
    <row r="544" spans="1:26" x14ac:dyDescent="0.3">
      <c r="A544" s="411"/>
      <c r="B544" s="411"/>
      <c r="C544" s="411"/>
      <c r="D544" s="411"/>
      <c r="E544" s="411"/>
      <c r="F544" s="411"/>
      <c r="G544" s="411"/>
      <c r="H544" s="411"/>
      <c r="I544" s="411"/>
      <c r="J544" s="411"/>
      <c r="K544" s="411"/>
      <c r="L544" s="411"/>
      <c r="M544" s="411"/>
      <c r="N544" s="411"/>
      <c r="O544" s="411"/>
      <c r="P544" s="411"/>
      <c r="Q544" s="411"/>
      <c r="R544" s="411"/>
      <c r="S544" s="411"/>
      <c r="T544" s="411"/>
      <c r="U544" s="411"/>
      <c r="V544" s="411"/>
      <c r="W544" s="411"/>
      <c r="X544" s="411"/>
      <c r="Y544" s="411"/>
      <c r="Z544" s="411"/>
    </row>
    <row r="545" spans="1:26" x14ac:dyDescent="0.3">
      <c r="A545" s="411"/>
      <c r="B545" s="411"/>
      <c r="C545" s="411"/>
      <c r="D545" s="411"/>
      <c r="E545" s="411"/>
      <c r="F545" s="411"/>
      <c r="G545" s="411"/>
      <c r="H545" s="411"/>
      <c r="I545" s="411"/>
      <c r="J545" s="411"/>
      <c r="K545" s="411"/>
      <c r="L545" s="411"/>
      <c r="M545" s="411"/>
      <c r="N545" s="411"/>
      <c r="O545" s="411"/>
      <c r="P545" s="411"/>
      <c r="Q545" s="411"/>
      <c r="R545" s="411"/>
      <c r="S545" s="411"/>
      <c r="T545" s="411"/>
      <c r="U545" s="411"/>
      <c r="V545" s="411"/>
      <c r="W545" s="411"/>
      <c r="X545" s="411"/>
      <c r="Y545" s="411"/>
      <c r="Z545" s="411"/>
    </row>
    <row r="546" spans="1:26" x14ac:dyDescent="0.3">
      <c r="A546" s="411"/>
      <c r="B546" s="411"/>
      <c r="C546" s="411"/>
      <c r="D546" s="411"/>
      <c r="E546" s="411"/>
      <c r="F546" s="411"/>
      <c r="G546" s="411"/>
      <c r="H546" s="411"/>
      <c r="I546" s="411"/>
      <c r="J546" s="411"/>
      <c r="K546" s="411"/>
      <c r="L546" s="411"/>
      <c r="M546" s="411"/>
      <c r="N546" s="411"/>
      <c r="O546" s="411"/>
      <c r="P546" s="411"/>
      <c r="Q546" s="411"/>
      <c r="R546" s="411"/>
      <c r="S546" s="411"/>
      <c r="T546" s="411"/>
      <c r="U546" s="411"/>
      <c r="V546" s="411"/>
      <c r="W546" s="411"/>
      <c r="X546" s="411"/>
      <c r="Y546" s="411"/>
      <c r="Z546" s="411"/>
    </row>
    <row r="547" spans="1:26" x14ac:dyDescent="0.3">
      <c r="A547" s="411"/>
      <c r="B547" s="411"/>
      <c r="C547" s="411"/>
      <c r="D547" s="411"/>
      <c r="E547" s="411"/>
      <c r="F547" s="411"/>
      <c r="G547" s="411"/>
      <c r="H547" s="411"/>
      <c r="I547" s="411"/>
      <c r="J547" s="411"/>
      <c r="K547" s="411"/>
      <c r="L547" s="411"/>
      <c r="M547" s="411"/>
      <c r="N547" s="411"/>
      <c r="O547" s="411"/>
      <c r="P547" s="411"/>
      <c r="Q547" s="411"/>
      <c r="R547" s="411"/>
      <c r="S547" s="411"/>
      <c r="T547" s="411"/>
      <c r="U547" s="411"/>
      <c r="V547" s="411"/>
      <c r="W547" s="411"/>
      <c r="X547" s="411"/>
      <c r="Y547" s="411"/>
      <c r="Z547" s="411"/>
    </row>
    <row r="548" spans="1:26" x14ac:dyDescent="0.3">
      <c r="A548" s="411"/>
      <c r="B548" s="411"/>
      <c r="C548" s="411"/>
      <c r="D548" s="411"/>
      <c r="E548" s="411"/>
      <c r="F548" s="411"/>
      <c r="G548" s="411"/>
      <c r="H548" s="411"/>
      <c r="I548" s="411"/>
      <c r="J548" s="411"/>
      <c r="K548" s="411"/>
      <c r="L548" s="411"/>
      <c r="M548" s="411"/>
      <c r="N548" s="411"/>
      <c r="O548" s="411"/>
      <c r="P548" s="411"/>
      <c r="Q548" s="411"/>
      <c r="R548" s="411"/>
      <c r="S548" s="411"/>
      <c r="T548" s="411"/>
      <c r="U548" s="411"/>
      <c r="V548" s="411"/>
      <c r="W548" s="411"/>
      <c r="X548" s="411"/>
      <c r="Y548" s="411"/>
      <c r="Z548" s="411"/>
    </row>
    <row r="549" spans="1:26" x14ac:dyDescent="0.3">
      <c r="A549" s="411"/>
      <c r="B549" s="411"/>
      <c r="C549" s="411"/>
      <c r="D549" s="411"/>
      <c r="E549" s="411"/>
      <c r="F549" s="411"/>
      <c r="G549" s="411"/>
      <c r="H549" s="411"/>
      <c r="I549" s="411"/>
      <c r="J549" s="411"/>
      <c r="K549" s="411"/>
      <c r="L549" s="411"/>
      <c r="M549" s="411"/>
      <c r="N549" s="411"/>
      <c r="O549" s="411"/>
      <c r="P549" s="411"/>
      <c r="Q549" s="411"/>
      <c r="R549" s="411"/>
      <c r="S549" s="411"/>
      <c r="T549" s="411"/>
      <c r="U549" s="411"/>
      <c r="V549" s="411"/>
      <c r="W549" s="411"/>
      <c r="X549" s="411"/>
      <c r="Y549" s="411"/>
      <c r="Z549" s="411"/>
    </row>
    <row r="550" spans="1:26" x14ac:dyDescent="0.3">
      <c r="A550" s="411"/>
      <c r="B550" s="411"/>
      <c r="C550" s="411"/>
      <c r="D550" s="411"/>
      <c r="E550" s="411"/>
      <c r="F550" s="411"/>
      <c r="G550" s="411"/>
      <c r="H550" s="411"/>
      <c r="I550" s="411"/>
      <c r="J550" s="411"/>
      <c r="K550" s="411"/>
      <c r="L550" s="411"/>
      <c r="M550" s="411"/>
      <c r="N550" s="411"/>
      <c r="O550" s="411"/>
      <c r="P550" s="411"/>
      <c r="Q550" s="411"/>
      <c r="R550" s="411"/>
      <c r="S550" s="411"/>
      <c r="T550" s="411"/>
      <c r="U550" s="411"/>
      <c r="V550" s="411"/>
      <c r="W550" s="411"/>
      <c r="X550" s="411"/>
      <c r="Y550" s="411"/>
      <c r="Z550" s="411"/>
    </row>
    <row r="551" spans="1:26" x14ac:dyDescent="0.3">
      <c r="A551" s="411"/>
      <c r="B551" s="411"/>
      <c r="C551" s="411"/>
      <c r="D551" s="411"/>
      <c r="E551" s="411"/>
      <c r="F551" s="411"/>
      <c r="G551" s="411"/>
      <c r="H551" s="411"/>
      <c r="I551" s="411"/>
      <c r="J551" s="411"/>
      <c r="K551" s="411"/>
      <c r="L551" s="411"/>
      <c r="M551" s="411"/>
      <c r="N551" s="411"/>
      <c r="O551" s="411"/>
      <c r="P551" s="411"/>
      <c r="Q551" s="411"/>
      <c r="R551" s="411"/>
      <c r="S551" s="411"/>
      <c r="T551" s="411"/>
      <c r="U551" s="411"/>
      <c r="V551" s="411"/>
      <c r="W551" s="411"/>
      <c r="X551" s="411"/>
      <c r="Y551" s="411"/>
      <c r="Z551" s="411"/>
    </row>
    <row r="552" spans="1:26" x14ac:dyDescent="0.3">
      <c r="A552" s="411"/>
      <c r="B552" s="411"/>
      <c r="C552" s="411"/>
      <c r="D552" s="411"/>
      <c r="E552" s="411"/>
      <c r="F552" s="411"/>
      <c r="G552" s="411"/>
      <c r="H552" s="411"/>
      <c r="I552" s="411"/>
      <c r="J552" s="411"/>
      <c r="K552" s="411"/>
      <c r="L552" s="411"/>
      <c r="M552" s="411"/>
      <c r="N552" s="411"/>
      <c r="O552" s="411"/>
      <c r="P552" s="411"/>
      <c r="Q552" s="411"/>
      <c r="R552" s="411"/>
      <c r="S552" s="411"/>
      <c r="T552" s="411"/>
      <c r="U552" s="411"/>
      <c r="V552" s="411"/>
      <c r="W552" s="411"/>
      <c r="X552" s="411"/>
      <c r="Y552" s="411"/>
      <c r="Z552" s="411"/>
    </row>
    <row r="553" spans="1:26" x14ac:dyDescent="0.3">
      <c r="A553" s="411"/>
      <c r="B553" s="411"/>
      <c r="C553" s="411"/>
      <c r="D553" s="411"/>
      <c r="E553" s="411"/>
      <c r="F553" s="411"/>
      <c r="G553" s="411"/>
      <c r="H553" s="411"/>
      <c r="I553" s="411"/>
      <c r="J553" s="411"/>
      <c r="K553" s="411"/>
      <c r="L553" s="411"/>
      <c r="M553" s="411"/>
      <c r="N553" s="411"/>
      <c r="O553" s="411"/>
      <c r="P553" s="411"/>
      <c r="Q553" s="411"/>
      <c r="R553" s="411"/>
      <c r="S553" s="411"/>
      <c r="T553" s="411"/>
      <c r="U553" s="411"/>
      <c r="V553" s="411"/>
      <c r="W553" s="411"/>
      <c r="X553" s="411"/>
      <c r="Y553" s="411"/>
      <c r="Z553" s="411"/>
    </row>
    <row r="554" spans="1:26" x14ac:dyDescent="0.3">
      <c r="A554" s="411"/>
      <c r="B554" s="411"/>
      <c r="C554" s="411"/>
      <c r="D554" s="411"/>
      <c r="E554" s="411"/>
      <c r="F554" s="411"/>
      <c r="G554" s="411"/>
      <c r="H554" s="411"/>
      <c r="I554" s="411"/>
      <c r="J554" s="411"/>
      <c r="K554" s="411"/>
      <c r="L554" s="411"/>
      <c r="M554" s="411"/>
      <c r="N554" s="411"/>
      <c r="O554" s="411"/>
      <c r="P554" s="411"/>
      <c r="Q554" s="411"/>
      <c r="R554" s="411"/>
      <c r="S554" s="411"/>
      <c r="T554" s="411"/>
      <c r="U554" s="411"/>
      <c r="V554" s="411"/>
      <c r="W554" s="411"/>
      <c r="X554" s="411"/>
      <c r="Y554" s="411"/>
      <c r="Z554" s="411"/>
    </row>
    <row r="555" spans="1:26" x14ac:dyDescent="0.3">
      <c r="A555" s="411"/>
      <c r="B555" s="411"/>
      <c r="C555" s="411"/>
      <c r="D555" s="411"/>
      <c r="E555" s="411"/>
      <c r="F555" s="411"/>
      <c r="G555" s="411"/>
      <c r="H555" s="411"/>
      <c r="I555" s="411"/>
      <c r="J555" s="411"/>
      <c r="K555" s="411"/>
      <c r="L555" s="411"/>
      <c r="M555" s="411"/>
      <c r="N555" s="411"/>
      <c r="O555" s="411"/>
      <c r="P555" s="411"/>
      <c r="Q555" s="411"/>
      <c r="R555" s="411"/>
      <c r="S555" s="411"/>
      <c r="T555" s="411"/>
      <c r="U555" s="411"/>
      <c r="V555" s="411"/>
      <c r="W555" s="411"/>
      <c r="X555" s="411"/>
      <c r="Y555" s="411"/>
      <c r="Z555" s="411"/>
    </row>
    <row r="556" spans="1:26" x14ac:dyDescent="0.3">
      <c r="A556" s="411"/>
      <c r="B556" s="411"/>
      <c r="C556" s="411"/>
      <c r="D556" s="411"/>
      <c r="E556" s="411"/>
      <c r="F556" s="411"/>
      <c r="G556" s="411"/>
      <c r="H556" s="411"/>
      <c r="I556" s="411"/>
      <c r="J556" s="411"/>
      <c r="K556" s="411"/>
      <c r="L556" s="411"/>
      <c r="M556" s="411"/>
      <c r="N556" s="411"/>
      <c r="O556" s="411"/>
      <c r="P556" s="411"/>
      <c r="Q556" s="411"/>
      <c r="R556" s="411"/>
      <c r="S556" s="411"/>
      <c r="T556" s="411"/>
      <c r="U556" s="411"/>
      <c r="V556" s="411"/>
      <c r="W556" s="411"/>
      <c r="X556" s="411"/>
      <c r="Y556" s="411"/>
      <c r="Z556" s="411"/>
    </row>
    <row r="557" spans="1:26" x14ac:dyDescent="0.3">
      <c r="A557" s="411"/>
      <c r="B557" s="411"/>
      <c r="C557" s="411"/>
      <c r="D557" s="411"/>
      <c r="E557" s="411"/>
      <c r="F557" s="411"/>
      <c r="G557" s="411"/>
      <c r="H557" s="411"/>
      <c r="I557" s="411"/>
      <c r="J557" s="411"/>
      <c r="K557" s="411"/>
      <c r="L557" s="411"/>
      <c r="M557" s="411"/>
      <c r="N557" s="411"/>
      <c r="O557" s="411"/>
      <c r="P557" s="411"/>
      <c r="Q557" s="411"/>
      <c r="R557" s="411"/>
      <c r="S557" s="411"/>
      <c r="T557" s="411"/>
      <c r="U557" s="411"/>
      <c r="V557" s="411"/>
      <c r="W557" s="411"/>
      <c r="X557" s="411"/>
      <c r="Y557" s="411"/>
      <c r="Z557" s="411"/>
    </row>
    <row r="558" spans="1:26" x14ac:dyDescent="0.3">
      <c r="A558" s="411"/>
      <c r="B558" s="411"/>
      <c r="C558" s="411"/>
      <c r="D558" s="411"/>
      <c r="E558" s="411"/>
      <c r="F558" s="411"/>
      <c r="G558" s="411"/>
      <c r="H558" s="411"/>
      <c r="I558" s="411"/>
      <c r="J558" s="411"/>
      <c r="K558" s="411"/>
      <c r="L558" s="411"/>
      <c r="M558" s="411"/>
      <c r="N558" s="411"/>
      <c r="O558" s="411"/>
      <c r="P558" s="411"/>
      <c r="Q558" s="411"/>
      <c r="R558" s="411"/>
      <c r="S558" s="411"/>
      <c r="T558" s="411"/>
      <c r="U558" s="411"/>
      <c r="V558" s="411"/>
      <c r="W558" s="411"/>
      <c r="X558" s="411"/>
      <c r="Y558" s="411"/>
      <c r="Z558" s="411"/>
    </row>
    <row r="559" spans="1:26" x14ac:dyDescent="0.3">
      <c r="A559" s="411"/>
      <c r="B559" s="411"/>
      <c r="C559" s="411"/>
      <c r="D559" s="411"/>
      <c r="E559" s="411"/>
      <c r="F559" s="411"/>
      <c r="G559" s="411"/>
      <c r="H559" s="411"/>
      <c r="I559" s="411"/>
      <c r="J559" s="411"/>
      <c r="K559" s="411"/>
      <c r="L559" s="411"/>
      <c r="M559" s="411"/>
      <c r="N559" s="411"/>
      <c r="O559" s="411"/>
      <c r="P559" s="411"/>
      <c r="Q559" s="411"/>
      <c r="R559" s="411"/>
      <c r="S559" s="411"/>
      <c r="T559" s="411"/>
      <c r="U559" s="411"/>
      <c r="V559" s="411"/>
      <c r="W559" s="411"/>
      <c r="X559" s="411"/>
      <c r="Y559" s="411"/>
      <c r="Z559" s="411"/>
    </row>
    <row r="560" spans="1:26" x14ac:dyDescent="0.3">
      <c r="A560" s="411"/>
      <c r="B560" s="411"/>
      <c r="C560" s="411"/>
      <c r="D560" s="411"/>
      <c r="E560" s="411"/>
      <c r="F560" s="411"/>
      <c r="G560" s="411"/>
      <c r="H560" s="411"/>
      <c r="I560" s="411"/>
      <c r="J560" s="411"/>
      <c r="K560" s="411"/>
      <c r="L560" s="411"/>
      <c r="M560" s="411"/>
      <c r="N560" s="411"/>
      <c r="O560" s="411"/>
      <c r="P560" s="411"/>
      <c r="Q560" s="411"/>
      <c r="R560" s="411"/>
      <c r="S560" s="411"/>
      <c r="T560" s="411"/>
      <c r="U560" s="411"/>
      <c r="V560" s="411"/>
      <c r="W560" s="411"/>
      <c r="X560" s="411"/>
      <c r="Y560" s="411"/>
      <c r="Z560" s="411"/>
    </row>
    <row r="561" spans="1:26" x14ac:dyDescent="0.3">
      <c r="A561" s="411"/>
      <c r="B561" s="411"/>
      <c r="C561" s="411"/>
      <c r="D561" s="411"/>
      <c r="E561" s="411"/>
      <c r="F561" s="411"/>
      <c r="G561" s="411"/>
      <c r="H561" s="411"/>
      <c r="I561" s="411"/>
      <c r="J561" s="411"/>
      <c r="K561" s="411"/>
      <c r="L561" s="411"/>
      <c r="M561" s="411"/>
      <c r="N561" s="411"/>
      <c r="O561" s="411"/>
      <c r="P561" s="411"/>
      <c r="Q561" s="411"/>
      <c r="R561" s="411"/>
      <c r="S561" s="411"/>
      <c r="T561" s="411"/>
      <c r="U561" s="411"/>
      <c r="V561" s="411"/>
      <c r="W561" s="411"/>
      <c r="X561" s="411"/>
      <c r="Y561" s="411"/>
      <c r="Z561" s="411"/>
    </row>
    <row r="562" spans="1:26" x14ac:dyDescent="0.3">
      <c r="A562" s="411"/>
      <c r="B562" s="411"/>
      <c r="C562" s="411"/>
      <c r="D562" s="411"/>
      <c r="E562" s="411"/>
      <c r="F562" s="411"/>
      <c r="G562" s="411"/>
      <c r="H562" s="411"/>
      <c r="I562" s="411"/>
      <c r="J562" s="411"/>
      <c r="K562" s="411"/>
      <c r="L562" s="411"/>
      <c r="M562" s="411"/>
      <c r="N562" s="411"/>
      <c r="O562" s="411"/>
      <c r="P562" s="411"/>
      <c r="Q562" s="411"/>
      <c r="R562" s="411"/>
      <c r="S562" s="411"/>
      <c r="T562" s="411"/>
      <c r="U562" s="411"/>
      <c r="V562" s="411"/>
      <c r="W562" s="411"/>
      <c r="X562" s="411"/>
      <c r="Y562" s="411"/>
      <c r="Z562" s="411"/>
    </row>
    <row r="563" spans="1:26" x14ac:dyDescent="0.3">
      <c r="A563" s="411"/>
      <c r="B563" s="411"/>
      <c r="C563" s="411"/>
      <c r="D563" s="411"/>
      <c r="E563" s="411"/>
      <c r="F563" s="411"/>
      <c r="G563" s="411"/>
      <c r="H563" s="411"/>
      <c r="I563" s="411"/>
      <c r="J563" s="411"/>
      <c r="K563" s="411"/>
      <c r="L563" s="411"/>
      <c r="M563" s="411"/>
      <c r="N563" s="411"/>
      <c r="O563" s="411"/>
      <c r="P563" s="411"/>
      <c r="Q563" s="411"/>
      <c r="R563" s="411"/>
      <c r="S563" s="411"/>
      <c r="T563" s="411"/>
      <c r="U563" s="411"/>
      <c r="V563" s="411"/>
      <c r="W563" s="411"/>
      <c r="X563" s="411"/>
      <c r="Y563" s="411"/>
      <c r="Z563" s="411"/>
    </row>
    <row r="564" spans="1:26" x14ac:dyDescent="0.3">
      <c r="A564" s="411"/>
      <c r="B564" s="411"/>
      <c r="C564" s="411"/>
      <c r="D564" s="411"/>
      <c r="E564" s="411"/>
      <c r="F564" s="411"/>
      <c r="G564" s="411"/>
      <c r="H564" s="411"/>
      <c r="I564" s="411"/>
      <c r="J564" s="411"/>
      <c r="K564" s="411"/>
      <c r="L564" s="411"/>
      <c r="M564" s="411"/>
      <c r="N564" s="411"/>
      <c r="O564" s="411"/>
      <c r="P564" s="411"/>
      <c r="Q564" s="411"/>
      <c r="R564" s="411"/>
      <c r="S564" s="411"/>
      <c r="T564" s="411"/>
      <c r="U564" s="411"/>
      <c r="V564" s="411"/>
      <c r="W564" s="411"/>
      <c r="X564" s="411"/>
      <c r="Y564" s="411"/>
      <c r="Z564" s="411"/>
    </row>
    <row r="565" spans="1:26" x14ac:dyDescent="0.3">
      <c r="A565" s="411"/>
      <c r="B565" s="411"/>
      <c r="C565" s="411"/>
      <c r="D565" s="411"/>
      <c r="E565" s="411"/>
      <c r="F565" s="411"/>
      <c r="G565" s="411"/>
      <c r="H565" s="411"/>
      <c r="I565" s="411"/>
      <c r="J565" s="411"/>
      <c r="K565" s="411"/>
      <c r="L565" s="411"/>
      <c r="M565" s="411"/>
      <c r="N565" s="411"/>
      <c r="O565" s="411"/>
      <c r="P565" s="411"/>
      <c r="Q565" s="411"/>
      <c r="R565" s="411"/>
      <c r="S565" s="411"/>
      <c r="T565" s="411"/>
      <c r="U565" s="411"/>
      <c r="V565" s="411"/>
      <c r="W565" s="411"/>
      <c r="X565" s="411"/>
      <c r="Y565" s="411"/>
      <c r="Z565" s="411"/>
    </row>
    <row r="566" spans="1:26" x14ac:dyDescent="0.3">
      <c r="A566" s="411"/>
      <c r="B566" s="411"/>
      <c r="C566" s="411"/>
      <c r="D566" s="411"/>
      <c r="E566" s="411"/>
      <c r="F566" s="411"/>
      <c r="G566" s="411"/>
      <c r="H566" s="411"/>
      <c r="I566" s="411"/>
      <c r="J566" s="411"/>
      <c r="K566" s="411"/>
      <c r="L566" s="411"/>
      <c r="M566" s="411"/>
      <c r="N566" s="411"/>
      <c r="O566" s="411"/>
      <c r="P566" s="411"/>
      <c r="Q566" s="411"/>
      <c r="R566" s="411"/>
      <c r="S566" s="411"/>
      <c r="T566" s="411"/>
      <c r="U566" s="411"/>
      <c r="V566" s="411"/>
      <c r="W566" s="411"/>
      <c r="X566" s="411"/>
      <c r="Y566" s="411"/>
      <c r="Z566" s="411"/>
    </row>
    <row r="567" spans="1:26" x14ac:dyDescent="0.3">
      <c r="A567" s="411"/>
      <c r="B567" s="411"/>
      <c r="C567" s="411"/>
      <c r="D567" s="411"/>
      <c r="E567" s="411"/>
      <c r="F567" s="411"/>
      <c r="G567" s="411"/>
      <c r="H567" s="411"/>
      <c r="I567" s="411"/>
      <c r="J567" s="411"/>
      <c r="K567" s="411"/>
      <c r="L567" s="411"/>
      <c r="M567" s="411"/>
      <c r="N567" s="411"/>
      <c r="O567" s="411"/>
      <c r="P567" s="411"/>
      <c r="Q567" s="411"/>
      <c r="R567" s="411"/>
      <c r="S567" s="411"/>
      <c r="T567" s="411"/>
      <c r="U567" s="411"/>
      <c r="V567" s="411"/>
      <c r="W567" s="411"/>
      <c r="X567" s="411"/>
      <c r="Y567" s="411"/>
      <c r="Z567" s="411"/>
    </row>
    <row r="568" spans="1:26" x14ac:dyDescent="0.3">
      <c r="A568" s="411"/>
      <c r="B568" s="411"/>
      <c r="C568" s="411"/>
      <c r="D568" s="411"/>
      <c r="E568" s="411"/>
      <c r="F568" s="411"/>
      <c r="G568" s="411"/>
      <c r="H568" s="411"/>
      <c r="I568" s="411"/>
      <c r="J568" s="411"/>
      <c r="K568" s="411"/>
      <c r="L568" s="411"/>
      <c r="M568" s="411"/>
      <c r="N568" s="411"/>
      <c r="O568" s="411"/>
      <c r="P568" s="411"/>
      <c r="Q568" s="411"/>
      <c r="R568" s="411"/>
      <c r="S568" s="411"/>
      <c r="T568" s="411"/>
      <c r="U568" s="411"/>
      <c r="V568" s="411"/>
      <c r="W568" s="411"/>
      <c r="X568" s="411"/>
      <c r="Y568" s="411"/>
      <c r="Z568" s="411"/>
    </row>
    <row r="569" spans="1:26" x14ac:dyDescent="0.3">
      <c r="A569" s="411"/>
      <c r="B569" s="411"/>
      <c r="C569" s="411"/>
      <c r="D569" s="411"/>
      <c r="E569" s="411"/>
      <c r="F569" s="411"/>
      <c r="G569" s="411"/>
      <c r="H569" s="411"/>
      <c r="I569" s="411"/>
      <c r="J569" s="411"/>
      <c r="K569" s="411"/>
      <c r="L569" s="411"/>
      <c r="M569" s="411"/>
      <c r="N569" s="411"/>
      <c r="O569" s="411"/>
      <c r="P569" s="411"/>
      <c r="Q569" s="411"/>
      <c r="R569" s="411"/>
      <c r="S569" s="411"/>
      <c r="T569" s="411"/>
      <c r="U569" s="411"/>
      <c r="V569" s="411"/>
      <c r="W569" s="411"/>
      <c r="X569" s="411"/>
      <c r="Y569" s="411"/>
      <c r="Z569" s="411"/>
    </row>
    <row r="570" spans="1:26" x14ac:dyDescent="0.3">
      <c r="A570" s="411"/>
      <c r="B570" s="411"/>
      <c r="C570" s="411"/>
      <c r="D570" s="411"/>
      <c r="E570" s="411"/>
      <c r="F570" s="411"/>
      <c r="G570" s="411"/>
      <c r="H570" s="411"/>
      <c r="I570" s="411"/>
      <c r="J570" s="411"/>
      <c r="K570" s="411"/>
      <c r="L570" s="411"/>
      <c r="M570" s="411"/>
      <c r="N570" s="411"/>
      <c r="O570" s="411"/>
      <c r="P570" s="411"/>
      <c r="Q570" s="411"/>
      <c r="R570" s="411"/>
      <c r="S570" s="411"/>
      <c r="T570" s="411"/>
      <c r="U570" s="411"/>
      <c r="V570" s="411"/>
      <c r="W570" s="411"/>
      <c r="X570" s="411"/>
      <c r="Y570" s="411"/>
      <c r="Z570" s="411"/>
    </row>
    <row r="571" spans="1:26" x14ac:dyDescent="0.3">
      <c r="A571" s="411"/>
      <c r="B571" s="411"/>
      <c r="C571" s="411"/>
      <c r="D571" s="411"/>
      <c r="E571" s="411"/>
      <c r="F571" s="411"/>
      <c r="G571" s="411"/>
      <c r="H571" s="411"/>
      <c r="I571" s="411"/>
      <c r="J571" s="411"/>
      <c r="K571" s="411"/>
      <c r="L571" s="411"/>
      <c r="M571" s="411"/>
      <c r="N571" s="411"/>
      <c r="O571" s="411"/>
      <c r="P571" s="411"/>
      <c r="Q571" s="411"/>
      <c r="R571" s="411"/>
      <c r="S571" s="411"/>
      <c r="T571" s="411"/>
      <c r="U571" s="411"/>
      <c r="V571" s="411"/>
      <c r="W571" s="411"/>
      <c r="X571" s="411"/>
      <c r="Y571" s="411"/>
      <c r="Z571" s="411"/>
    </row>
    <row r="572" spans="1:26" x14ac:dyDescent="0.3">
      <c r="A572" s="411"/>
      <c r="B572" s="411"/>
      <c r="C572" s="411"/>
      <c r="D572" s="411"/>
      <c r="E572" s="411"/>
      <c r="F572" s="411"/>
      <c r="G572" s="411"/>
      <c r="H572" s="411"/>
      <c r="I572" s="411"/>
      <c r="J572" s="411"/>
      <c r="K572" s="411"/>
      <c r="L572" s="411"/>
      <c r="M572" s="411"/>
      <c r="N572" s="411"/>
      <c r="O572" s="411"/>
      <c r="P572" s="411"/>
      <c r="Q572" s="411"/>
      <c r="R572" s="411"/>
      <c r="S572" s="411"/>
      <c r="T572" s="411"/>
      <c r="U572" s="411"/>
      <c r="V572" s="411"/>
      <c r="W572" s="411"/>
      <c r="X572" s="411"/>
      <c r="Y572" s="411"/>
      <c r="Z572" s="411"/>
    </row>
    <row r="573" spans="1:26" x14ac:dyDescent="0.3">
      <c r="A573" s="411"/>
      <c r="B573" s="411"/>
      <c r="C573" s="411"/>
      <c r="D573" s="411"/>
      <c r="E573" s="411"/>
      <c r="F573" s="411"/>
      <c r="G573" s="411"/>
      <c r="H573" s="411"/>
      <c r="I573" s="411"/>
      <c r="J573" s="411"/>
      <c r="K573" s="411"/>
      <c r="L573" s="411"/>
      <c r="M573" s="411"/>
      <c r="N573" s="411"/>
      <c r="O573" s="411"/>
      <c r="P573" s="411"/>
      <c r="Q573" s="411"/>
      <c r="R573" s="411"/>
      <c r="S573" s="411"/>
      <c r="T573" s="411"/>
      <c r="U573" s="411"/>
      <c r="V573" s="411"/>
      <c r="W573" s="411"/>
      <c r="X573" s="411"/>
      <c r="Y573" s="411"/>
      <c r="Z573" s="411"/>
    </row>
    <row r="574" spans="1:26" x14ac:dyDescent="0.3">
      <c r="A574" s="411"/>
      <c r="B574" s="411"/>
      <c r="C574" s="411"/>
      <c r="D574" s="411"/>
      <c r="E574" s="411"/>
      <c r="F574" s="411"/>
      <c r="G574" s="411"/>
      <c r="H574" s="411"/>
      <c r="I574" s="411"/>
      <c r="J574" s="411"/>
      <c r="K574" s="411"/>
      <c r="L574" s="411"/>
      <c r="M574" s="411"/>
      <c r="N574" s="411"/>
      <c r="O574" s="411"/>
      <c r="P574" s="411"/>
      <c r="Q574" s="411"/>
      <c r="R574" s="411"/>
      <c r="S574" s="411"/>
      <c r="T574" s="411"/>
      <c r="U574" s="411"/>
      <c r="V574" s="411"/>
      <c r="W574" s="411"/>
      <c r="X574" s="411"/>
      <c r="Y574" s="411"/>
      <c r="Z574" s="411"/>
    </row>
    <row r="575" spans="1:26" x14ac:dyDescent="0.3">
      <c r="A575" s="411"/>
      <c r="B575" s="411"/>
      <c r="C575" s="411"/>
      <c r="D575" s="411"/>
      <c r="E575" s="411"/>
      <c r="F575" s="411"/>
      <c r="G575" s="411"/>
      <c r="H575" s="411"/>
      <c r="I575" s="411"/>
      <c r="J575" s="411"/>
      <c r="K575" s="411"/>
      <c r="L575" s="411"/>
      <c r="M575" s="411"/>
      <c r="N575" s="411"/>
      <c r="O575" s="411"/>
      <c r="P575" s="411"/>
      <c r="Q575" s="411"/>
      <c r="R575" s="411"/>
      <c r="S575" s="411"/>
      <c r="T575" s="411"/>
      <c r="U575" s="411"/>
      <c r="V575" s="411"/>
      <c r="W575" s="411"/>
      <c r="X575" s="411"/>
      <c r="Y575" s="411"/>
      <c r="Z575" s="411"/>
    </row>
    <row r="576" spans="1:26" x14ac:dyDescent="0.3">
      <c r="A576" s="411"/>
      <c r="B576" s="411"/>
      <c r="C576" s="411"/>
      <c r="D576" s="411"/>
      <c r="E576" s="411"/>
      <c r="F576" s="411"/>
      <c r="G576" s="411"/>
      <c r="H576" s="411"/>
      <c r="I576" s="411"/>
      <c r="J576" s="411"/>
      <c r="K576" s="411"/>
      <c r="L576" s="411"/>
      <c r="M576" s="411"/>
      <c r="N576" s="411"/>
      <c r="O576" s="411"/>
      <c r="P576" s="411"/>
      <c r="Q576" s="411"/>
      <c r="R576" s="411"/>
      <c r="S576" s="411"/>
      <c r="T576" s="411"/>
      <c r="U576" s="411"/>
      <c r="V576" s="411"/>
      <c r="W576" s="411"/>
      <c r="X576" s="411"/>
      <c r="Y576" s="411"/>
      <c r="Z576" s="411"/>
    </row>
    <row r="577" spans="1:26" x14ac:dyDescent="0.3">
      <c r="A577" s="411"/>
      <c r="B577" s="411"/>
      <c r="C577" s="411"/>
      <c r="D577" s="411"/>
      <c r="E577" s="411"/>
      <c r="F577" s="411"/>
      <c r="G577" s="411"/>
      <c r="H577" s="411"/>
      <c r="I577" s="411"/>
      <c r="J577" s="411"/>
      <c r="K577" s="411"/>
      <c r="L577" s="411"/>
      <c r="M577" s="411"/>
      <c r="N577" s="411"/>
      <c r="O577" s="411"/>
      <c r="P577" s="411"/>
      <c r="Q577" s="411"/>
      <c r="R577" s="411"/>
      <c r="S577" s="411"/>
      <c r="T577" s="411"/>
      <c r="U577" s="411"/>
      <c r="V577" s="411"/>
      <c r="W577" s="411"/>
      <c r="X577" s="411"/>
      <c r="Y577" s="411"/>
      <c r="Z577" s="411"/>
    </row>
    <row r="578" spans="1:26" x14ac:dyDescent="0.3">
      <c r="A578" s="411"/>
      <c r="B578" s="411"/>
      <c r="C578" s="411"/>
      <c r="D578" s="411"/>
      <c r="E578" s="411"/>
      <c r="F578" s="411"/>
      <c r="G578" s="411"/>
      <c r="H578" s="411"/>
      <c r="I578" s="411"/>
      <c r="J578" s="411"/>
      <c r="K578" s="411"/>
      <c r="L578" s="411"/>
      <c r="M578" s="411"/>
      <c r="N578" s="411"/>
      <c r="O578" s="411"/>
      <c r="P578" s="411"/>
      <c r="Q578" s="411"/>
      <c r="R578" s="411"/>
      <c r="S578" s="411"/>
      <c r="T578" s="411"/>
      <c r="U578" s="411"/>
      <c r="V578" s="411"/>
      <c r="W578" s="411"/>
      <c r="X578" s="411"/>
      <c r="Y578" s="411"/>
      <c r="Z578" s="411"/>
    </row>
    <row r="579" spans="1:26" x14ac:dyDescent="0.3">
      <c r="A579" s="411"/>
      <c r="B579" s="411"/>
      <c r="C579" s="411"/>
      <c r="D579" s="411"/>
      <c r="E579" s="411"/>
      <c r="F579" s="411"/>
      <c r="G579" s="411"/>
      <c r="H579" s="411"/>
      <c r="I579" s="411"/>
      <c r="J579" s="411"/>
      <c r="K579" s="411"/>
      <c r="L579" s="411"/>
      <c r="M579" s="411"/>
      <c r="N579" s="411"/>
      <c r="O579" s="411"/>
      <c r="P579" s="411"/>
      <c r="Q579" s="411"/>
      <c r="R579" s="411"/>
      <c r="S579" s="411"/>
      <c r="T579" s="411"/>
      <c r="U579" s="411"/>
      <c r="V579" s="411"/>
      <c r="W579" s="411"/>
      <c r="X579" s="411"/>
      <c r="Y579" s="411"/>
      <c r="Z579" s="411"/>
    </row>
    <row r="580" spans="1:26" x14ac:dyDescent="0.3">
      <c r="A580" s="411"/>
      <c r="B580" s="411"/>
      <c r="C580" s="411"/>
      <c r="D580" s="411"/>
      <c r="E580" s="411"/>
      <c r="F580" s="411"/>
      <c r="G580" s="411"/>
      <c r="H580" s="411"/>
      <c r="I580" s="411"/>
      <c r="J580" s="411"/>
      <c r="K580" s="411"/>
      <c r="L580" s="411"/>
      <c r="M580" s="411"/>
      <c r="N580" s="411"/>
      <c r="O580" s="411"/>
      <c r="P580" s="411"/>
      <c r="Q580" s="411"/>
      <c r="R580" s="411"/>
      <c r="S580" s="411"/>
      <c r="T580" s="411"/>
      <c r="U580" s="411"/>
      <c r="V580" s="411"/>
      <c r="W580" s="411"/>
      <c r="X580" s="411"/>
      <c r="Y580" s="411"/>
      <c r="Z580" s="411"/>
    </row>
    <row r="581" spans="1:26" x14ac:dyDescent="0.3">
      <c r="A581" s="411"/>
      <c r="B581" s="411"/>
      <c r="C581" s="411"/>
      <c r="D581" s="411"/>
      <c r="E581" s="411"/>
      <c r="F581" s="411"/>
      <c r="G581" s="411"/>
      <c r="H581" s="411"/>
      <c r="I581" s="411"/>
      <c r="J581" s="411"/>
      <c r="K581" s="411"/>
      <c r="L581" s="411"/>
      <c r="M581" s="411"/>
      <c r="N581" s="411"/>
      <c r="O581" s="411"/>
      <c r="P581" s="411"/>
      <c r="Q581" s="411"/>
      <c r="R581" s="411"/>
      <c r="S581" s="411"/>
      <c r="T581" s="411"/>
      <c r="U581" s="411"/>
      <c r="V581" s="411"/>
      <c r="W581" s="411"/>
      <c r="X581" s="411"/>
      <c r="Y581" s="411"/>
      <c r="Z581" s="411"/>
    </row>
    <row r="582" spans="1:26" x14ac:dyDescent="0.3">
      <c r="A582" s="411"/>
      <c r="B582" s="411"/>
      <c r="C582" s="411"/>
      <c r="D582" s="411"/>
      <c r="E582" s="411"/>
      <c r="F582" s="411"/>
      <c r="G582" s="411"/>
      <c r="H582" s="411"/>
      <c r="I582" s="411"/>
      <c r="J582" s="411"/>
      <c r="K582" s="411"/>
      <c r="L582" s="411"/>
      <c r="M582" s="411"/>
      <c r="N582" s="411"/>
      <c r="O582" s="411"/>
      <c r="P582" s="411"/>
      <c r="Q582" s="411"/>
      <c r="R582" s="411"/>
      <c r="S582" s="411"/>
      <c r="T582" s="411"/>
      <c r="U582" s="411"/>
      <c r="V582" s="411"/>
      <c r="W582" s="411"/>
      <c r="X582" s="411"/>
      <c r="Y582" s="411"/>
      <c r="Z582" s="411"/>
    </row>
    <row r="583" spans="1:26" x14ac:dyDescent="0.3">
      <c r="A583" s="411"/>
      <c r="B583" s="411"/>
      <c r="C583" s="411"/>
      <c r="D583" s="411"/>
      <c r="E583" s="411"/>
      <c r="F583" s="411"/>
      <c r="G583" s="411"/>
      <c r="H583" s="411"/>
      <c r="I583" s="411"/>
      <c r="J583" s="411"/>
      <c r="K583" s="411"/>
      <c r="L583" s="411"/>
      <c r="M583" s="411"/>
      <c r="N583" s="411"/>
      <c r="O583" s="411"/>
      <c r="P583" s="411"/>
      <c r="Q583" s="411"/>
      <c r="R583" s="411"/>
      <c r="S583" s="411"/>
      <c r="T583" s="411"/>
      <c r="U583" s="411"/>
      <c r="V583" s="411"/>
      <c r="W583" s="411"/>
      <c r="X583" s="411"/>
      <c r="Y583" s="411"/>
      <c r="Z583" s="411"/>
    </row>
    <row r="584" spans="1:26" x14ac:dyDescent="0.3">
      <c r="A584" s="411"/>
      <c r="B584" s="411"/>
      <c r="C584" s="411"/>
      <c r="D584" s="411"/>
      <c r="E584" s="411"/>
      <c r="F584" s="411"/>
      <c r="G584" s="411"/>
      <c r="H584" s="411"/>
      <c r="I584" s="411"/>
      <c r="J584" s="411"/>
      <c r="K584" s="411"/>
      <c r="L584" s="411"/>
      <c r="M584" s="411"/>
      <c r="N584" s="411"/>
      <c r="O584" s="411"/>
      <c r="P584" s="411"/>
      <c r="Q584" s="411"/>
      <c r="R584" s="411"/>
      <c r="S584" s="411"/>
      <c r="T584" s="411"/>
      <c r="U584" s="411"/>
      <c r="V584" s="411"/>
      <c r="W584" s="411"/>
      <c r="X584" s="411"/>
      <c r="Y584" s="411"/>
      <c r="Z584" s="411"/>
    </row>
    <row r="585" spans="1:26" x14ac:dyDescent="0.3">
      <c r="A585" s="411"/>
      <c r="B585" s="411"/>
      <c r="C585" s="411"/>
      <c r="D585" s="411"/>
      <c r="E585" s="411"/>
      <c r="F585" s="411"/>
      <c r="G585" s="411"/>
      <c r="H585" s="411"/>
      <c r="I585" s="411"/>
      <c r="J585" s="411"/>
      <c r="K585" s="411"/>
      <c r="L585" s="411"/>
      <c r="M585" s="411"/>
      <c r="N585" s="411"/>
      <c r="O585" s="411"/>
      <c r="P585" s="411"/>
      <c r="Q585" s="411"/>
      <c r="R585" s="411"/>
      <c r="S585" s="411"/>
      <c r="T585" s="411"/>
      <c r="U585" s="411"/>
      <c r="V585" s="411"/>
      <c r="W585" s="411"/>
      <c r="X585" s="411"/>
      <c r="Y585" s="411"/>
      <c r="Z585" s="411"/>
    </row>
    <row r="586" spans="1:26" x14ac:dyDescent="0.3">
      <c r="A586" s="411"/>
      <c r="B586" s="411"/>
      <c r="C586" s="411"/>
      <c r="D586" s="411"/>
      <c r="E586" s="411"/>
      <c r="F586" s="411"/>
      <c r="G586" s="411"/>
      <c r="H586" s="411"/>
      <c r="I586" s="411"/>
      <c r="J586" s="411"/>
      <c r="K586" s="411"/>
      <c r="L586" s="411"/>
      <c r="M586" s="411"/>
      <c r="N586" s="411"/>
      <c r="O586" s="411"/>
      <c r="P586" s="411"/>
      <c r="Q586" s="411"/>
      <c r="R586" s="411"/>
      <c r="S586" s="411"/>
      <c r="T586" s="411"/>
      <c r="U586" s="411"/>
      <c r="V586" s="411"/>
      <c r="W586" s="411"/>
      <c r="X586" s="411"/>
      <c r="Y586" s="411"/>
      <c r="Z586" s="411"/>
    </row>
    <row r="587" spans="1:26" x14ac:dyDescent="0.3">
      <c r="A587" s="411"/>
      <c r="B587" s="411"/>
      <c r="C587" s="411"/>
      <c r="D587" s="411"/>
      <c r="E587" s="411"/>
      <c r="F587" s="411"/>
      <c r="G587" s="411"/>
      <c r="H587" s="411"/>
      <c r="I587" s="411"/>
      <c r="J587" s="411"/>
      <c r="K587" s="411"/>
      <c r="L587" s="411"/>
      <c r="M587" s="411"/>
      <c r="N587" s="411"/>
      <c r="O587" s="411"/>
      <c r="P587" s="411"/>
      <c r="Q587" s="411"/>
      <c r="R587" s="411"/>
      <c r="S587" s="411"/>
      <c r="T587" s="411"/>
      <c r="U587" s="411"/>
      <c r="V587" s="411"/>
      <c r="W587" s="411"/>
      <c r="X587" s="411"/>
      <c r="Y587" s="411"/>
      <c r="Z587" s="411"/>
    </row>
    <row r="588" spans="1:26" x14ac:dyDescent="0.3">
      <c r="A588" s="411"/>
      <c r="B588" s="411"/>
      <c r="C588" s="411"/>
      <c r="D588" s="411"/>
      <c r="E588" s="411"/>
      <c r="F588" s="411"/>
      <c r="G588" s="411"/>
      <c r="H588" s="411"/>
      <c r="I588" s="411"/>
      <c r="J588" s="411"/>
      <c r="K588" s="411"/>
      <c r="L588" s="411"/>
      <c r="M588" s="411"/>
      <c r="N588" s="411"/>
      <c r="O588" s="411"/>
      <c r="P588" s="411"/>
      <c r="Q588" s="411"/>
      <c r="R588" s="411"/>
      <c r="S588" s="411"/>
      <c r="T588" s="411"/>
      <c r="U588" s="411"/>
      <c r="V588" s="411"/>
      <c r="W588" s="411"/>
      <c r="X588" s="411"/>
      <c r="Y588" s="411"/>
      <c r="Z588" s="411"/>
    </row>
    <row r="589" spans="1:26" x14ac:dyDescent="0.3">
      <c r="A589" s="411"/>
      <c r="B589" s="411"/>
      <c r="C589" s="411"/>
      <c r="D589" s="411"/>
      <c r="E589" s="411"/>
      <c r="F589" s="411"/>
      <c r="G589" s="411"/>
      <c r="H589" s="411"/>
      <c r="I589" s="411"/>
      <c r="J589" s="411"/>
      <c r="K589" s="411"/>
      <c r="L589" s="411"/>
      <c r="M589" s="411"/>
      <c r="N589" s="411"/>
      <c r="O589" s="411"/>
      <c r="P589" s="411"/>
      <c r="Q589" s="411"/>
      <c r="R589" s="411"/>
      <c r="S589" s="411"/>
      <c r="T589" s="411"/>
      <c r="U589" s="411"/>
      <c r="V589" s="411"/>
      <c r="W589" s="411"/>
      <c r="X589" s="411"/>
      <c r="Y589" s="411"/>
      <c r="Z589" s="411"/>
    </row>
    <row r="590" spans="1:26" x14ac:dyDescent="0.3">
      <c r="A590" s="411"/>
      <c r="B590" s="411"/>
      <c r="C590" s="411"/>
      <c r="D590" s="411"/>
      <c r="E590" s="411"/>
      <c r="F590" s="411"/>
      <c r="G590" s="411"/>
      <c r="H590" s="411"/>
      <c r="I590" s="411"/>
      <c r="J590" s="411"/>
      <c r="K590" s="411"/>
      <c r="L590" s="411"/>
      <c r="M590" s="411"/>
      <c r="N590" s="411"/>
      <c r="O590" s="411"/>
      <c r="P590" s="411"/>
      <c r="Q590" s="411"/>
      <c r="R590" s="411"/>
      <c r="S590" s="411"/>
      <c r="T590" s="411"/>
      <c r="U590" s="411"/>
      <c r="V590" s="411"/>
      <c r="W590" s="411"/>
      <c r="X590" s="411"/>
      <c r="Y590" s="411"/>
      <c r="Z590" s="411"/>
    </row>
    <row r="591" spans="1:26" x14ac:dyDescent="0.3">
      <c r="A591" s="411"/>
      <c r="B591" s="411"/>
      <c r="C591" s="411"/>
      <c r="D591" s="411"/>
      <c r="E591" s="411"/>
      <c r="F591" s="411"/>
      <c r="G591" s="411"/>
      <c r="H591" s="411"/>
      <c r="I591" s="411"/>
      <c r="J591" s="411"/>
      <c r="K591" s="411"/>
      <c r="L591" s="411"/>
      <c r="M591" s="411"/>
      <c r="N591" s="411"/>
      <c r="O591" s="411"/>
      <c r="P591" s="411"/>
      <c r="Q591" s="411"/>
      <c r="R591" s="411"/>
      <c r="S591" s="411"/>
      <c r="T591" s="411"/>
      <c r="U591" s="411"/>
      <c r="V591" s="411"/>
      <c r="W591" s="411"/>
      <c r="X591" s="411"/>
      <c r="Y591" s="411"/>
      <c r="Z591" s="411"/>
    </row>
    <row r="592" spans="1:26" x14ac:dyDescent="0.3">
      <c r="A592" s="411"/>
      <c r="B592" s="411"/>
      <c r="C592" s="411"/>
      <c r="D592" s="411"/>
      <c r="E592" s="411"/>
      <c r="F592" s="411"/>
      <c r="G592" s="411"/>
      <c r="H592" s="411"/>
      <c r="I592" s="411"/>
      <c r="J592" s="411"/>
      <c r="K592" s="411"/>
      <c r="L592" s="411"/>
      <c r="M592" s="411"/>
      <c r="N592" s="411"/>
      <c r="O592" s="411"/>
      <c r="P592" s="411"/>
      <c r="Q592" s="411"/>
      <c r="R592" s="411"/>
      <c r="S592" s="411"/>
      <c r="T592" s="411"/>
      <c r="U592" s="411"/>
      <c r="V592" s="411"/>
      <c r="W592" s="411"/>
      <c r="X592" s="411"/>
      <c r="Y592" s="411"/>
      <c r="Z592" s="411"/>
    </row>
    <row r="593" spans="1:26" x14ac:dyDescent="0.3">
      <c r="A593" s="411"/>
      <c r="B593" s="411"/>
      <c r="C593" s="411"/>
      <c r="D593" s="411"/>
      <c r="E593" s="411"/>
      <c r="F593" s="411"/>
      <c r="G593" s="411"/>
      <c r="H593" s="411"/>
      <c r="I593" s="411"/>
      <c r="J593" s="411"/>
      <c r="K593" s="411"/>
      <c r="L593" s="411"/>
      <c r="M593" s="411"/>
      <c r="N593" s="411"/>
      <c r="O593" s="411"/>
      <c r="P593" s="411"/>
      <c r="Q593" s="411"/>
      <c r="R593" s="411"/>
      <c r="S593" s="411"/>
      <c r="T593" s="411"/>
      <c r="U593" s="411"/>
      <c r="V593" s="411"/>
      <c r="W593" s="411"/>
      <c r="X593" s="411"/>
      <c r="Y593" s="411"/>
      <c r="Z593" s="411"/>
    </row>
    <row r="594" spans="1:26" x14ac:dyDescent="0.3">
      <c r="A594" s="411"/>
      <c r="B594" s="411"/>
      <c r="C594" s="411"/>
      <c r="D594" s="411"/>
      <c r="E594" s="411"/>
      <c r="F594" s="411"/>
      <c r="G594" s="411"/>
      <c r="H594" s="411"/>
      <c r="I594" s="411"/>
      <c r="J594" s="411"/>
      <c r="K594" s="411"/>
      <c r="L594" s="411"/>
      <c r="M594" s="411"/>
      <c r="N594" s="411"/>
      <c r="O594" s="411"/>
      <c r="P594" s="411"/>
      <c r="Q594" s="411"/>
      <c r="R594" s="411"/>
      <c r="S594" s="411"/>
      <c r="T594" s="411"/>
      <c r="U594" s="411"/>
      <c r="V594" s="411"/>
      <c r="W594" s="411"/>
      <c r="X594" s="411"/>
      <c r="Y594" s="411"/>
      <c r="Z594" s="411"/>
    </row>
    <row r="595" spans="1:26" x14ac:dyDescent="0.3">
      <c r="A595" s="411"/>
      <c r="B595" s="411"/>
      <c r="C595" s="411"/>
      <c r="D595" s="411"/>
      <c r="E595" s="411"/>
      <c r="F595" s="411"/>
      <c r="G595" s="411"/>
      <c r="H595" s="411"/>
      <c r="I595" s="411"/>
      <c r="J595" s="411"/>
      <c r="K595" s="411"/>
      <c r="L595" s="411"/>
      <c r="M595" s="411"/>
      <c r="N595" s="411"/>
      <c r="O595" s="411"/>
      <c r="P595" s="411"/>
      <c r="Q595" s="411"/>
      <c r="R595" s="411"/>
      <c r="S595" s="411"/>
      <c r="T595" s="411"/>
      <c r="U595" s="411"/>
      <c r="V595" s="411"/>
      <c r="W595" s="411"/>
      <c r="X595" s="411"/>
      <c r="Y595" s="411"/>
      <c r="Z595" s="411"/>
    </row>
    <row r="596" spans="1:26" x14ac:dyDescent="0.3">
      <c r="A596" s="411"/>
      <c r="B596" s="411"/>
      <c r="C596" s="411"/>
      <c r="D596" s="411"/>
      <c r="E596" s="411"/>
      <c r="F596" s="411"/>
      <c r="G596" s="411"/>
      <c r="H596" s="411"/>
      <c r="I596" s="411"/>
      <c r="J596" s="411"/>
      <c r="K596" s="411"/>
      <c r="L596" s="411"/>
      <c r="M596" s="411"/>
      <c r="N596" s="411"/>
      <c r="O596" s="411"/>
      <c r="P596" s="411"/>
      <c r="Q596" s="411"/>
      <c r="R596" s="411"/>
      <c r="S596" s="411"/>
      <c r="T596" s="411"/>
      <c r="U596" s="411"/>
      <c r="V596" s="411"/>
      <c r="W596" s="411"/>
      <c r="X596" s="411"/>
      <c r="Y596" s="411"/>
      <c r="Z596" s="411"/>
    </row>
    <row r="597" spans="1:26" x14ac:dyDescent="0.3">
      <c r="A597" s="411"/>
      <c r="B597" s="411"/>
      <c r="C597" s="411"/>
      <c r="D597" s="411"/>
      <c r="E597" s="411"/>
      <c r="F597" s="411"/>
      <c r="G597" s="411"/>
      <c r="H597" s="411"/>
      <c r="I597" s="411"/>
      <c r="J597" s="411"/>
      <c r="K597" s="411"/>
      <c r="L597" s="411"/>
      <c r="M597" s="411"/>
      <c r="N597" s="411"/>
      <c r="O597" s="411"/>
      <c r="P597" s="411"/>
      <c r="Q597" s="411"/>
      <c r="R597" s="411"/>
      <c r="S597" s="411"/>
      <c r="T597" s="411"/>
      <c r="U597" s="411"/>
      <c r="V597" s="411"/>
      <c r="W597" s="411"/>
      <c r="X597" s="411"/>
      <c r="Y597" s="411"/>
      <c r="Z597" s="411"/>
    </row>
    <row r="598" spans="1:26" x14ac:dyDescent="0.3">
      <c r="A598" s="411"/>
      <c r="B598" s="411"/>
      <c r="C598" s="411"/>
      <c r="D598" s="411"/>
      <c r="E598" s="411"/>
      <c r="F598" s="411"/>
      <c r="G598" s="411"/>
      <c r="H598" s="411"/>
      <c r="I598" s="411"/>
      <c r="J598" s="411"/>
      <c r="K598" s="411"/>
      <c r="L598" s="411"/>
      <c r="M598" s="411"/>
      <c r="N598" s="411"/>
      <c r="O598" s="411"/>
      <c r="P598" s="411"/>
      <c r="Q598" s="411"/>
      <c r="R598" s="411"/>
      <c r="S598" s="411"/>
      <c r="T598" s="411"/>
      <c r="U598" s="411"/>
      <c r="V598" s="411"/>
      <c r="W598" s="411"/>
      <c r="X598" s="411"/>
      <c r="Y598" s="411"/>
      <c r="Z598" s="411"/>
    </row>
    <row r="599" spans="1:26" x14ac:dyDescent="0.3">
      <c r="A599" s="411"/>
      <c r="B599" s="411"/>
      <c r="C599" s="411"/>
      <c r="D599" s="411"/>
      <c r="E599" s="411"/>
      <c r="F599" s="411"/>
      <c r="G599" s="411"/>
      <c r="H599" s="411"/>
      <c r="I599" s="411"/>
      <c r="J599" s="411"/>
      <c r="K599" s="411"/>
      <c r="L599" s="411"/>
      <c r="M599" s="411"/>
      <c r="N599" s="411"/>
      <c r="O599" s="411"/>
      <c r="P599" s="411"/>
      <c r="Q599" s="411"/>
      <c r="R599" s="411"/>
      <c r="S599" s="411"/>
      <c r="T599" s="411"/>
      <c r="U599" s="411"/>
      <c r="V599" s="411"/>
      <c r="W599" s="411"/>
      <c r="X599" s="411"/>
      <c r="Y599" s="411"/>
      <c r="Z599" s="411"/>
    </row>
    <row r="600" spans="1:26" x14ac:dyDescent="0.3">
      <c r="A600" s="411"/>
      <c r="B600" s="411"/>
      <c r="C600" s="411"/>
      <c r="D600" s="411"/>
      <c r="E600" s="411"/>
      <c r="F600" s="411"/>
      <c r="G600" s="411"/>
      <c r="H600" s="411"/>
      <c r="I600" s="411"/>
      <c r="J600" s="411"/>
      <c r="K600" s="411"/>
      <c r="L600" s="411"/>
      <c r="M600" s="411"/>
      <c r="N600" s="411"/>
      <c r="O600" s="411"/>
      <c r="P600" s="411"/>
      <c r="Q600" s="411"/>
      <c r="R600" s="411"/>
      <c r="S600" s="411"/>
      <c r="T600" s="411"/>
      <c r="U600" s="411"/>
      <c r="V600" s="411"/>
      <c r="W600" s="411"/>
      <c r="X600" s="411"/>
      <c r="Y600" s="411"/>
      <c r="Z600" s="411"/>
    </row>
    <row r="601" spans="1:26" x14ac:dyDescent="0.3">
      <c r="A601" s="411"/>
      <c r="B601" s="411"/>
      <c r="C601" s="411"/>
      <c r="D601" s="411"/>
      <c r="E601" s="411"/>
      <c r="F601" s="411"/>
      <c r="G601" s="411"/>
      <c r="H601" s="411"/>
      <c r="I601" s="411"/>
      <c r="J601" s="411"/>
      <c r="K601" s="411"/>
      <c r="L601" s="411"/>
      <c r="M601" s="411"/>
      <c r="N601" s="411"/>
      <c r="O601" s="411"/>
      <c r="P601" s="411"/>
      <c r="Q601" s="411"/>
      <c r="R601" s="411"/>
      <c r="S601" s="411"/>
      <c r="T601" s="411"/>
      <c r="U601" s="411"/>
      <c r="V601" s="411"/>
      <c r="W601" s="411"/>
      <c r="X601" s="411"/>
      <c r="Y601" s="411"/>
      <c r="Z601" s="411"/>
    </row>
    <row r="602" spans="1:26" x14ac:dyDescent="0.3">
      <c r="A602" s="411"/>
      <c r="B602" s="411"/>
      <c r="C602" s="411"/>
      <c r="D602" s="411"/>
      <c r="E602" s="411"/>
      <c r="F602" s="411"/>
      <c r="G602" s="411"/>
      <c r="H602" s="411"/>
      <c r="I602" s="411"/>
      <c r="J602" s="411"/>
      <c r="K602" s="411"/>
      <c r="L602" s="411"/>
      <c r="M602" s="411"/>
      <c r="N602" s="411"/>
      <c r="O602" s="411"/>
      <c r="P602" s="411"/>
      <c r="Q602" s="411"/>
      <c r="R602" s="411"/>
      <c r="S602" s="411"/>
      <c r="T602" s="411"/>
      <c r="U602" s="411"/>
      <c r="V602" s="411"/>
      <c r="W602" s="411"/>
      <c r="X602" s="411"/>
      <c r="Y602" s="411"/>
      <c r="Z602" s="411"/>
    </row>
    <row r="603" spans="1:26" x14ac:dyDescent="0.3">
      <c r="A603" s="411"/>
      <c r="B603" s="411"/>
      <c r="C603" s="411"/>
      <c r="D603" s="411"/>
      <c r="E603" s="411"/>
      <c r="F603" s="411"/>
      <c r="G603" s="411"/>
      <c r="H603" s="411"/>
      <c r="I603" s="411"/>
      <c r="J603" s="411"/>
      <c r="K603" s="411"/>
      <c r="L603" s="411"/>
      <c r="M603" s="411"/>
      <c r="N603" s="411"/>
      <c r="O603" s="411"/>
      <c r="P603" s="411"/>
      <c r="Q603" s="411"/>
      <c r="R603" s="411"/>
      <c r="S603" s="411"/>
      <c r="T603" s="411"/>
      <c r="U603" s="411"/>
      <c r="V603" s="411"/>
      <c r="W603" s="411"/>
      <c r="X603" s="411"/>
      <c r="Y603" s="411"/>
      <c r="Z603" s="411"/>
    </row>
    <row r="604" spans="1:26" x14ac:dyDescent="0.3">
      <c r="A604" s="411"/>
      <c r="B604" s="411"/>
      <c r="C604" s="411"/>
      <c r="D604" s="411"/>
      <c r="E604" s="411"/>
      <c r="F604" s="411"/>
      <c r="G604" s="411"/>
      <c r="H604" s="411"/>
      <c r="I604" s="411"/>
      <c r="J604" s="411"/>
      <c r="K604" s="411"/>
      <c r="L604" s="411"/>
      <c r="M604" s="411"/>
      <c r="N604" s="411"/>
      <c r="O604" s="411"/>
      <c r="P604" s="411"/>
      <c r="Q604" s="411"/>
      <c r="R604" s="411"/>
      <c r="S604" s="411"/>
      <c r="T604" s="411"/>
      <c r="U604" s="411"/>
      <c r="V604" s="411"/>
      <c r="W604" s="411"/>
      <c r="X604" s="411"/>
      <c r="Y604" s="411"/>
      <c r="Z604" s="411"/>
    </row>
    <row r="605" spans="1:26" x14ac:dyDescent="0.3">
      <c r="A605" s="411"/>
      <c r="B605" s="411"/>
      <c r="C605" s="411"/>
      <c r="D605" s="411"/>
      <c r="E605" s="411"/>
      <c r="F605" s="411"/>
      <c r="G605" s="411"/>
      <c r="H605" s="411"/>
      <c r="I605" s="411"/>
      <c r="J605" s="411"/>
      <c r="K605" s="411"/>
      <c r="L605" s="411"/>
      <c r="M605" s="411"/>
      <c r="N605" s="411"/>
      <c r="O605" s="411"/>
      <c r="P605" s="411"/>
      <c r="Q605" s="411"/>
      <c r="R605" s="411"/>
      <c r="S605" s="411"/>
      <c r="T605" s="411"/>
      <c r="U605" s="411"/>
      <c r="V605" s="411"/>
      <c r="W605" s="411"/>
      <c r="X605" s="411"/>
      <c r="Y605" s="411"/>
      <c r="Z605" s="411"/>
    </row>
    <row r="606" spans="1:26" x14ac:dyDescent="0.3">
      <c r="A606" s="411"/>
      <c r="B606" s="411"/>
      <c r="C606" s="411"/>
      <c r="D606" s="411"/>
      <c r="E606" s="411"/>
      <c r="F606" s="411"/>
      <c r="G606" s="411"/>
      <c r="H606" s="411"/>
      <c r="I606" s="411"/>
      <c r="J606" s="411"/>
      <c r="K606" s="411"/>
      <c r="L606" s="411"/>
      <c r="M606" s="411"/>
      <c r="N606" s="411"/>
      <c r="O606" s="411"/>
      <c r="P606" s="411"/>
      <c r="Q606" s="411"/>
      <c r="R606" s="411"/>
      <c r="S606" s="411"/>
      <c r="T606" s="411"/>
      <c r="U606" s="411"/>
      <c r="V606" s="411"/>
      <c r="W606" s="411"/>
      <c r="X606" s="411"/>
      <c r="Y606" s="411"/>
      <c r="Z606" s="411"/>
    </row>
    <row r="607" spans="1:26" x14ac:dyDescent="0.3">
      <c r="A607" s="411"/>
      <c r="B607" s="411"/>
      <c r="C607" s="411"/>
      <c r="D607" s="411"/>
      <c r="E607" s="411"/>
      <c r="F607" s="411"/>
      <c r="G607" s="411"/>
      <c r="H607" s="411"/>
      <c r="I607" s="411"/>
      <c r="J607" s="411"/>
      <c r="K607" s="411"/>
      <c r="L607" s="411"/>
      <c r="M607" s="411"/>
      <c r="N607" s="411"/>
      <c r="O607" s="411"/>
      <c r="P607" s="411"/>
      <c r="Q607" s="411"/>
      <c r="R607" s="411"/>
      <c r="S607" s="411"/>
      <c r="T607" s="411"/>
      <c r="U607" s="411"/>
      <c r="V607" s="411"/>
      <c r="W607" s="411"/>
      <c r="X607" s="411"/>
      <c r="Y607" s="411"/>
      <c r="Z607" s="411"/>
    </row>
    <row r="608" spans="1:26" x14ac:dyDescent="0.3">
      <c r="A608" s="411"/>
      <c r="B608" s="411"/>
      <c r="C608" s="411"/>
      <c r="D608" s="411"/>
      <c r="E608" s="411"/>
      <c r="F608" s="411"/>
      <c r="G608" s="411"/>
      <c r="H608" s="411"/>
      <c r="I608" s="411"/>
      <c r="J608" s="411"/>
      <c r="K608" s="411"/>
      <c r="L608" s="411"/>
      <c r="M608" s="411"/>
      <c r="N608" s="411"/>
      <c r="O608" s="411"/>
      <c r="P608" s="411"/>
      <c r="Q608" s="411"/>
      <c r="R608" s="411"/>
      <c r="S608" s="411"/>
      <c r="T608" s="411"/>
      <c r="U608" s="411"/>
      <c r="V608" s="411"/>
      <c r="W608" s="411"/>
      <c r="X608" s="411"/>
      <c r="Y608" s="411"/>
      <c r="Z608" s="411"/>
    </row>
    <row r="609" spans="1:26" x14ac:dyDescent="0.3">
      <c r="A609" s="411"/>
      <c r="B609" s="411"/>
      <c r="C609" s="411"/>
      <c r="D609" s="411"/>
      <c r="E609" s="411"/>
      <c r="F609" s="411"/>
      <c r="G609" s="411"/>
      <c r="H609" s="411"/>
      <c r="I609" s="411"/>
      <c r="J609" s="411"/>
      <c r="K609" s="411"/>
      <c r="L609" s="411"/>
      <c r="M609" s="411"/>
      <c r="N609" s="411"/>
      <c r="O609" s="411"/>
      <c r="P609" s="411"/>
      <c r="Q609" s="411"/>
      <c r="R609" s="411"/>
      <c r="S609" s="411"/>
      <c r="T609" s="411"/>
      <c r="U609" s="411"/>
      <c r="V609" s="411"/>
      <c r="W609" s="411"/>
      <c r="X609" s="411"/>
      <c r="Y609" s="411"/>
      <c r="Z609" s="411"/>
    </row>
    <row r="610" spans="1:26" x14ac:dyDescent="0.3">
      <c r="A610" s="411"/>
      <c r="B610" s="411"/>
      <c r="C610" s="411"/>
      <c r="D610" s="411"/>
      <c r="E610" s="411"/>
      <c r="F610" s="411"/>
      <c r="G610" s="411"/>
      <c r="H610" s="411"/>
      <c r="I610" s="411"/>
      <c r="J610" s="411"/>
      <c r="K610" s="411"/>
      <c r="L610" s="411"/>
      <c r="M610" s="411"/>
      <c r="N610" s="411"/>
      <c r="O610" s="411"/>
      <c r="P610" s="411"/>
      <c r="Q610" s="411"/>
      <c r="R610" s="411"/>
      <c r="S610" s="411"/>
      <c r="T610" s="411"/>
      <c r="U610" s="411"/>
      <c r="V610" s="411"/>
      <c r="W610" s="411"/>
      <c r="X610" s="411"/>
      <c r="Y610" s="411"/>
      <c r="Z610" s="411"/>
    </row>
    <row r="611" spans="1:26" x14ac:dyDescent="0.3">
      <c r="A611" s="411"/>
      <c r="B611" s="411"/>
      <c r="C611" s="411"/>
      <c r="D611" s="411"/>
      <c r="E611" s="411"/>
      <c r="F611" s="411"/>
      <c r="G611" s="411"/>
      <c r="H611" s="411"/>
      <c r="I611" s="411"/>
      <c r="J611" s="411"/>
      <c r="K611" s="411"/>
      <c r="L611" s="411"/>
      <c r="M611" s="411"/>
      <c r="N611" s="411"/>
      <c r="O611" s="411"/>
      <c r="P611" s="411"/>
      <c r="Q611" s="411"/>
      <c r="R611" s="411"/>
      <c r="S611" s="411"/>
      <c r="T611" s="411"/>
      <c r="U611" s="411"/>
      <c r="V611" s="411"/>
      <c r="W611" s="411"/>
      <c r="X611" s="411"/>
      <c r="Y611" s="411"/>
      <c r="Z611" s="411"/>
    </row>
    <row r="612" spans="1:26" x14ac:dyDescent="0.3">
      <c r="A612" s="411"/>
      <c r="B612" s="411"/>
      <c r="C612" s="411"/>
      <c r="D612" s="411"/>
      <c r="E612" s="411"/>
      <c r="F612" s="411"/>
      <c r="G612" s="411"/>
      <c r="H612" s="411"/>
      <c r="I612" s="411"/>
      <c r="J612" s="411"/>
      <c r="K612" s="411"/>
      <c r="L612" s="411"/>
      <c r="M612" s="411"/>
      <c r="N612" s="411"/>
      <c r="O612" s="411"/>
      <c r="P612" s="411"/>
      <c r="Q612" s="411"/>
      <c r="R612" s="411"/>
      <c r="S612" s="411"/>
      <c r="T612" s="411"/>
      <c r="U612" s="411"/>
      <c r="V612" s="411"/>
      <c r="W612" s="411"/>
      <c r="X612" s="411"/>
      <c r="Y612" s="411"/>
      <c r="Z612" s="411"/>
    </row>
    <row r="613" spans="1:26" x14ac:dyDescent="0.3">
      <c r="A613" s="411"/>
      <c r="B613" s="411"/>
      <c r="C613" s="411"/>
      <c r="D613" s="411"/>
      <c r="E613" s="411"/>
      <c r="F613" s="411"/>
      <c r="G613" s="411"/>
      <c r="H613" s="411"/>
      <c r="I613" s="411"/>
      <c r="J613" s="411"/>
      <c r="K613" s="411"/>
      <c r="L613" s="411"/>
      <c r="M613" s="411"/>
      <c r="N613" s="411"/>
      <c r="O613" s="411"/>
      <c r="P613" s="411"/>
      <c r="Q613" s="411"/>
      <c r="R613" s="411"/>
      <c r="S613" s="411"/>
      <c r="T613" s="411"/>
      <c r="U613" s="411"/>
      <c r="V613" s="411"/>
      <c r="W613" s="411"/>
      <c r="X613" s="411"/>
      <c r="Y613" s="411"/>
      <c r="Z613" s="411"/>
    </row>
    <row r="614" spans="1:26" x14ac:dyDescent="0.3">
      <c r="A614" s="411"/>
      <c r="B614" s="411"/>
      <c r="C614" s="411"/>
      <c r="D614" s="411"/>
      <c r="E614" s="411"/>
      <c r="F614" s="411"/>
      <c r="G614" s="411"/>
      <c r="H614" s="411"/>
      <c r="I614" s="411"/>
      <c r="J614" s="411"/>
      <c r="K614" s="411"/>
      <c r="L614" s="411"/>
      <c r="M614" s="411"/>
      <c r="N614" s="411"/>
      <c r="O614" s="411"/>
      <c r="P614" s="411"/>
      <c r="Q614" s="411"/>
      <c r="R614" s="411"/>
      <c r="S614" s="411"/>
      <c r="T614" s="411"/>
      <c r="U614" s="411"/>
      <c r="V614" s="411"/>
      <c r="W614" s="411"/>
      <c r="X614" s="411"/>
      <c r="Y614" s="411"/>
      <c r="Z614" s="411"/>
    </row>
    <row r="615" spans="1:26" x14ac:dyDescent="0.3">
      <c r="A615" s="411"/>
      <c r="B615" s="411"/>
      <c r="C615" s="411"/>
      <c r="D615" s="411"/>
      <c r="E615" s="411"/>
      <c r="F615" s="411"/>
      <c r="G615" s="411"/>
      <c r="H615" s="411"/>
      <c r="I615" s="411"/>
      <c r="J615" s="411"/>
      <c r="K615" s="411"/>
      <c r="L615" s="411"/>
      <c r="M615" s="411"/>
      <c r="N615" s="411"/>
      <c r="O615" s="411"/>
      <c r="P615" s="411"/>
      <c r="Q615" s="411"/>
      <c r="R615" s="411"/>
      <c r="S615" s="411"/>
      <c r="T615" s="411"/>
      <c r="U615" s="411"/>
      <c r="V615" s="411"/>
      <c r="W615" s="411"/>
      <c r="X615" s="411"/>
      <c r="Y615" s="411"/>
      <c r="Z615" s="411"/>
    </row>
    <row r="616" spans="1:26" x14ac:dyDescent="0.3">
      <c r="A616" s="411"/>
      <c r="B616" s="411"/>
      <c r="C616" s="411"/>
      <c r="D616" s="411"/>
      <c r="E616" s="411"/>
      <c r="F616" s="411"/>
      <c r="G616" s="411"/>
      <c r="H616" s="411"/>
      <c r="I616" s="411"/>
      <c r="J616" s="411"/>
      <c r="K616" s="411"/>
      <c r="L616" s="411"/>
      <c r="M616" s="411"/>
      <c r="N616" s="411"/>
      <c r="O616" s="411"/>
      <c r="P616" s="411"/>
      <c r="Q616" s="411"/>
      <c r="R616" s="411"/>
      <c r="S616" s="411"/>
      <c r="T616" s="411"/>
      <c r="U616" s="411"/>
      <c r="V616" s="411"/>
      <c r="W616" s="411"/>
      <c r="X616" s="411"/>
      <c r="Y616" s="411"/>
      <c r="Z616" s="411"/>
    </row>
    <row r="617" spans="1:26" x14ac:dyDescent="0.3">
      <c r="A617" s="411"/>
      <c r="B617" s="411"/>
      <c r="C617" s="411"/>
      <c r="D617" s="411"/>
      <c r="E617" s="411"/>
      <c r="F617" s="411"/>
      <c r="G617" s="411"/>
      <c r="H617" s="411"/>
      <c r="I617" s="411"/>
      <c r="J617" s="411"/>
      <c r="K617" s="411"/>
      <c r="L617" s="411"/>
      <c r="M617" s="411"/>
      <c r="N617" s="411"/>
      <c r="O617" s="411"/>
      <c r="P617" s="411"/>
      <c r="Q617" s="411"/>
      <c r="R617" s="411"/>
      <c r="S617" s="411"/>
      <c r="T617" s="411"/>
      <c r="U617" s="411"/>
      <c r="V617" s="411"/>
      <c r="W617" s="411"/>
      <c r="X617" s="411"/>
      <c r="Y617" s="411"/>
      <c r="Z617" s="411"/>
    </row>
    <row r="618" spans="1:26" x14ac:dyDescent="0.3">
      <c r="A618" s="411"/>
      <c r="B618" s="411"/>
      <c r="C618" s="411"/>
      <c r="D618" s="411"/>
      <c r="E618" s="411"/>
      <c r="F618" s="411"/>
      <c r="G618" s="411"/>
      <c r="H618" s="411"/>
      <c r="I618" s="411"/>
      <c r="J618" s="411"/>
      <c r="K618" s="411"/>
      <c r="L618" s="411"/>
      <c r="M618" s="411"/>
      <c r="N618" s="411"/>
      <c r="O618" s="411"/>
      <c r="P618" s="411"/>
      <c r="Q618" s="411"/>
      <c r="R618" s="411"/>
      <c r="S618" s="411"/>
      <c r="T618" s="411"/>
      <c r="U618" s="411"/>
      <c r="V618" s="411"/>
      <c r="W618" s="411"/>
      <c r="X618" s="411"/>
      <c r="Y618" s="411"/>
      <c r="Z618" s="411"/>
    </row>
    <row r="619" spans="1:26" x14ac:dyDescent="0.3">
      <c r="A619" s="411"/>
      <c r="B619" s="411"/>
      <c r="C619" s="411"/>
      <c r="D619" s="411"/>
      <c r="E619" s="411"/>
      <c r="F619" s="411"/>
      <c r="G619" s="411"/>
      <c r="H619" s="411"/>
      <c r="I619" s="411"/>
      <c r="J619" s="411"/>
      <c r="K619" s="411"/>
      <c r="L619" s="411"/>
      <c r="M619" s="411"/>
      <c r="N619" s="411"/>
      <c r="O619" s="411"/>
      <c r="P619" s="411"/>
      <c r="Q619" s="411"/>
      <c r="R619" s="411"/>
      <c r="S619" s="411"/>
      <c r="T619" s="411"/>
      <c r="U619" s="411"/>
      <c r="V619" s="411"/>
      <c r="W619" s="411"/>
      <c r="X619" s="411"/>
      <c r="Y619" s="411"/>
      <c r="Z619" s="411"/>
    </row>
    <row r="620" spans="1:26" x14ac:dyDescent="0.3">
      <c r="A620" s="411"/>
      <c r="B620" s="411"/>
      <c r="C620" s="411"/>
      <c r="D620" s="411"/>
      <c r="E620" s="411"/>
      <c r="F620" s="411"/>
      <c r="G620" s="411"/>
      <c r="H620" s="411"/>
      <c r="I620" s="411"/>
      <c r="J620" s="411"/>
      <c r="K620" s="411"/>
      <c r="L620" s="411"/>
      <c r="M620" s="411"/>
      <c r="N620" s="411"/>
      <c r="O620" s="411"/>
      <c r="P620" s="411"/>
      <c r="Q620" s="411"/>
      <c r="R620" s="411"/>
      <c r="S620" s="411"/>
      <c r="T620" s="411"/>
      <c r="U620" s="411"/>
      <c r="V620" s="411"/>
      <c r="W620" s="411"/>
      <c r="X620" s="411"/>
      <c r="Y620" s="411"/>
      <c r="Z620" s="411"/>
    </row>
    <row r="621" spans="1:26" x14ac:dyDescent="0.3">
      <c r="A621" s="411"/>
      <c r="B621" s="411"/>
      <c r="C621" s="411"/>
      <c r="D621" s="411"/>
      <c r="E621" s="411"/>
      <c r="F621" s="411"/>
      <c r="G621" s="411"/>
      <c r="H621" s="411"/>
      <c r="I621" s="411"/>
      <c r="J621" s="411"/>
      <c r="K621" s="411"/>
      <c r="L621" s="411"/>
      <c r="M621" s="411"/>
      <c r="N621" s="411"/>
      <c r="O621" s="411"/>
      <c r="P621" s="411"/>
      <c r="Q621" s="411"/>
      <c r="R621" s="411"/>
      <c r="S621" s="411"/>
      <c r="T621" s="411"/>
      <c r="U621" s="411"/>
      <c r="V621" s="411"/>
      <c r="W621" s="411"/>
      <c r="X621" s="411"/>
      <c r="Y621" s="411"/>
      <c r="Z621" s="411"/>
    </row>
    <row r="622" spans="1:26" x14ac:dyDescent="0.3">
      <c r="A622" s="411"/>
      <c r="B622" s="411"/>
      <c r="C622" s="411"/>
      <c r="D622" s="411"/>
      <c r="E622" s="411"/>
      <c r="F622" s="411"/>
      <c r="G622" s="411"/>
      <c r="H622" s="411"/>
      <c r="I622" s="411"/>
      <c r="J622" s="411"/>
      <c r="K622" s="411"/>
      <c r="L622" s="411"/>
      <c r="M622" s="411"/>
      <c r="N622" s="411"/>
      <c r="O622" s="411"/>
      <c r="P622" s="411"/>
      <c r="Q622" s="411"/>
      <c r="R622" s="411"/>
      <c r="S622" s="411"/>
      <c r="T622" s="411"/>
      <c r="U622" s="411"/>
      <c r="V622" s="411"/>
      <c r="W622" s="411"/>
      <c r="X622" s="411"/>
      <c r="Y622" s="411"/>
      <c r="Z622" s="411"/>
    </row>
    <row r="623" spans="1:26" x14ac:dyDescent="0.3">
      <c r="A623" s="411"/>
      <c r="B623" s="411"/>
      <c r="C623" s="411"/>
      <c r="D623" s="411"/>
      <c r="E623" s="411"/>
      <c r="F623" s="411"/>
      <c r="G623" s="411"/>
      <c r="H623" s="411"/>
      <c r="I623" s="411"/>
      <c r="J623" s="411"/>
      <c r="K623" s="411"/>
      <c r="L623" s="411"/>
      <c r="M623" s="411"/>
      <c r="N623" s="411"/>
      <c r="O623" s="411"/>
      <c r="P623" s="411"/>
      <c r="Q623" s="411"/>
      <c r="R623" s="411"/>
      <c r="S623" s="411"/>
      <c r="T623" s="411"/>
      <c r="U623" s="411"/>
      <c r="V623" s="411"/>
      <c r="W623" s="411"/>
      <c r="X623" s="411"/>
      <c r="Y623" s="411"/>
      <c r="Z623" s="411"/>
    </row>
    <row r="624" spans="1:26" x14ac:dyDescent="0.3">
      <c r="A624" s="411"/>
      <c r="B624" s="411"/>
      <c r="C624" s="411"/>
      <c r="D624" s="411"/>
      <c r="E624" s="411"/>
      <c r="F624" s="411"/>
      <c r="G624" s="411"/>
      <c r="H624" s="411"/>
      <c r="I624" s="411"/>
      <c r="J624" s="411"/>
      <c r="K624" s="411"/>
      <c r="L624" s="411"/>
      <c r="M624" s="411"/>
      <c r="N624" s="411"/>
      <c r="O624" s="411"/>
      <c r="P624" s="411"/>
      <c r="Q624" s="411"/>
      <c r="R624" s="411"/>
      <c r="S624" s="411"/>
      <c r="T624" s="411"/>
      <c r="U624" s="411"/>
      <c r="V624" s="411"/>
      <c r="W624" s="411"/>
      <c r="X624" s="411"/>
      <c r="Y624" s="411"/>
      <c r="Z624" s="411"/>
    </row>
    <row r="625" spans="1:26" x14ac:dyDescent="0.3">
      <c r="A625" s="411"/>
      <c r="B625" s="411"/>
      <c r="C625" s="411"/>
      <c r="D625" s="411"/>
      <c r="E625" s="411"/>
      <c r="F625" s="411"/>
      <c r="G625" s="411"/>
      <c r="H625" s="411"/>
      <c r="I625" s="411"/>
      <c r="J625" s="411"/>
      <c r="K625" s="411"/>
      <c r="L625" s="411"/>
      <c r="M625" s="411"/>
      <c r="N625" s="411"/>
      <c r="O625" s="411"/>
      <c r="P625" s="411"/>
      <c r="Q625" s="411"/>
      <c r="R625" s="411"/>
      <c r="S625" s="411"/>
      <c r="T625" s="411"/>
      <c r="U625" s="411"/>
      <c r="V625" s="411"/>
      <c r="W625" s="411"/>
      <c r="X625" s="411"/>
      <c r="Y625" s="411"/>
      <c r="Z625" s="411"/>
    </row>
    <row r="626" spans="1:26" x14ac:dyDescent="0.3">
      <c r="A626" s="411"/>
      <c r="B626" s="411"/>
      <c r="C626" s="411"/>
      <c r="D626" s="411"/>
      <c r="E626" s="411"/>
      <c r="F626" s="411"/>
      <c r="G626" s="411"/>
      <c r="H626" s="411"/>
      <c r="I626" s="411"/>
      <c r="J626" s="411"/>
      <c r="K626" s="411"/>
      <c r="L626" s="411"/>
      <c r="M626" s="411"/>
      <c r="N626" s="411"/>
      <c r="O626" s="411"/>
      <c r="P626" s="411"/>
      <c r="Q626" s="411"/>
      <c r="R626" s="411"/>
      <c r="S626" s="411"/>
      <c r="T626" s="411"/>
      <c r="U626" s="411"/>
      <c r="V626" s="411"/>
      <c r="W626" s="411"/>
      <c r="X626" s="411"/>
      <c r="Y626" s="411"/>
      <c r="Z626" s="411"/>
    </row>
    <row r="627" spans="1:26" x14ac:dyDescent="0.3">
      <c r="A627" s="411"/>
      <c r="B627" s="411"/>
      <c r="C627" s="411"/>
      <c r="D627" s="411"/>
      <c r="E627" s="411"/>
      <c r="F627" s="411"/>
      <c r="G627" s="411"/>
      <c r="H627" s="411"/>
      <c r="I627" s="411"/>
      <c r="J627" s="411"/>
      <c r="K627" s="411"/>
      <c r="L627" s="411"/>
      <c r="M627" s="411"/>
      <c r="N627" s="411"/>
      <c r="O627" s="411"/>
      <c r="P627" s="411"/>
      <c r="Q627" s="411"/>
      <c r="R627" s="411"/>
      <c r="S627" s="411"/>
      <c r="T627" s="411"/>
      <c r="U627" s="411"/>
      <c r="V627" s="411"/>
      <c r="W627" s="411"/>
      <c r="X627" s="411"/>
      <c r="Y627" s="411"/>
      <c r="Z627" s="411"/>
    </row>
    <row r="628" spans="1:26" x14ac:dyDescent="0.3">
      <c r="A628" s="411"/>
      <c r="B628" s="411"/>
      <c r="C628" s="411"/>
      <c r="D628" s="411"/>
      <c r="E628" s="411"/>
      <c r="F628" s="411"/>
      <c r="G628" s="411"/>
      <c r="H628" s="411"/>
      <c r="I628" s="411"/>
      <c r="J628" s="411"/>
      <c r="K628" s="411"/>
      <c r="L628" s="411"/>
      <c r="M628" s="411"/>
      <c r="N628" s="411"/>
      <c r="O628" s="411"/>
      <c r="P628" s="411"/>
      <c r="Q628" s="411"/>
      <c r="R628" s="411"/>
      <c r="S628" s="411"/>
      <c r="T628" s="411"/>
      <c r="U628" s="411"/>
      <c r="V628" s="411"/>
      <c r="W628" s="411"/>
      <c r="X628" s="411"/>
      <c r="Y628" s="411"/>
      <c r="Z628" s="411"/>
    </row>
    <row r="629" spans="1:26" x14ac:dyDescent="0.3">
      <c r="A629" s="411"/>
      <c r="B629" s="411"/>
      <c r="C629" s="411"/>
      <c r="D629" s="411"/>
      <c r="E629" s="411"/>
      <c r="F629" s="411"/>
      <c r="G629" s="411"/>
      <c r="H629" s="411"/>
      <c r="I629" s="411"/>
      <c r="J629" s="411"/>
      <c r="K629" s="411"/>
      <c r="L629" s="411"/>
      <c r="M629" s="411"/>
      <c r="N629" s="411"/>
      <c r="O629" s="411"/>
      <c r="P629" s="411"/>
      <c r="Q629" s="411"/>
      <c r="R629" s="411"/>
      <c r="S629" s="411"/>
      <c r="T629" s="411"/>
      <c r="U629" s="411"/>
      <c r="V629" s="411"/>
      <c r="W629" s="411"/>
      <c r="X629" s="411"/>
      <c r="Y629" s="411"/>
      <c r="Z629" s="411"/>
    </row>
    <row r="630" spans="1:26" x14ac:dyDescent="0.3">
      <c r="A630" s="411"/>
      <c r="B630" s="411"/>
      <c r="C630" s="411"/>
      <c r="D630" s="411"/>
      <c r="E630" s="411"/>
      <c r="F630" s="411"/>
      <c r="G630" s="411"/>
      <c r="H630" s="411"/>
      <c r="I630" s="411"/>
      <c r="J630" s="411"/>
      <c r="K630" s="411"/>
      <c r="L630" s="411"/>
      <c r="M630" s="411"/>
      <c r="N630" s="411"/>
      <c r="O630" s="411"/>
      <c r="P630" s="411"/>
      <c r="Q630" s="411"/>
      <c r="R630" s="411"/>
      <c r="S630" s="411"/>
      <c r="T630" s="411"/>
      <c r="U630" s="411"/>
      <c r="V630" s="411"/>
      <c r="W630" s="411"/>
      <c r="X630" s="411"/>
      <c r="Y630" s="411"/>
      <c r="Z630" s="411"/>
    </row>
    <row r="631" spans="1:26" x14ac:dyDescent="0.3">
      <c r="A631" s="411"/>
      <c r="B631" s="411"/>
      <c r="C631" s="411"/>
      <c r="D631" s="411"/>
      <c r="E631" s="411"/>
      <c r="F631" s="411"/>
      <c r="G631" s="411"/>
      <c r="H631" s="411"/>
      <c r="I631" s="411"/>
      <c r="J631" s="411"/>
      <c r="K631" s="411"/>
      <c r="L631" s="411"/>
      <c r="M631" s="411"/>
      <c r="N631" s="411"/>
      <c r="O631" s="411"/>
      <c r="P631" s="411"/>
      <c r="Q631" s="411"/>
      <c r="R631" s="411"/>
      <c r="S631" s="411"/>
      <c r="T631" s="411"/>
      <c r="U631" s="411"/>
      <c r="V631" s="411"/>
      <c r="W631" s="411"/>
      <c r="X631" s="411"/>
      <c r="Y631" s="411"/>
      <c r="Z631" s="411"/>
    </row>
    <row r="632" spans="1:26" x14ac:dyDescent="0.3">
      <c r="A632" s="411"/>
      <c r="B632" s="411"/>
      <c r="C632" s="411"/>
      <c r="D632" s="411"/>
      <c r="E632" s="411"/>
      <c r="F632" s="411"/>
      <c r="G632" s="411"/>
      <c r="H632" s="411"/>
      <c r="I632" s="411"/>
      <c r="J632" s="411"/>
      <c r="K632" s="411"/>
      <c r="L632" s="411"/>
      <c r="M632" s="411"/>
      <c r="N632" s="411"/>
      <c r="O632" s="411"/>
      <c r="P632" s="411"/>
      <c r="Q632" s="411"/>
      <c r="R632" s="411"/>
      <c r="S632" s="411"/>
      <c r="T632" s="411"/>
      <c r="U632" s="411"/>
      <c r="V632" s="411"/>
      <c r="W632" s="411"/>
      <c r="X632" s="411"/>
      <c r="Y632" s="411"/>
      <c r="Z632" s="411"/>
    </row>
    <row r="633" spans="1:26" x14ac:dyDescent="0.3">
      <c r="A633" s="411"/>
      <c r="B633" s="411"/>
      <c r="C633" s="411"/>
      <c r="D633" s="411"/>
      <c r="E633" s="411"/>
      <c r="F633" s="411"/>
      <c r="G633" s="411"/>
      <c r="H633" s="411"/>
      <c r="I633" s="411"/>
      <c r="J633" s="411"/>
      <c r="K633" s="411"/>
      <c r="L633" s="411"/>
      <c r="M633" s="411"/>
      <c r="N633" s="411"/>
      <c r="O633" s="411"/>
      <c r="P633" s="411"/>
      <c r="Q633" s="411"/>
      <c r="R633" s="411"/>
      <c r="S633" s="411"/>
      <c r="T633" s="411"/>
      <c r="U633" s="411"/>
      <c r="V633" s="411"/>
      <c r="W633" s="411"/>
      <c r="X633" s="411"/>
      <c r="Y633" s="411"/>
      <c r="Z633" s="411"/>
    </row>
    <row r="634" spans="1:26" x14ac:dyDescent="0.3">
      <c r="A634" s="411"/>
      <c r="B634" s="411"/>
      <c r="C634" s="411"/>
      <c r="D634" s="411"/>
      <c r="E634" s="411"/>
      <c r="F634" s="411"/>
      <c r="G634" s="411"/>
      <c r="H634" s="411"/>
      <c r="I634" s="411"/>
      <c r="J634" s="411"/>
      <c r="K634" s="411"/>
      <c r="L634" s="411"/>
      <c r="M634" s="411"/>
      <c r="N634" s="411"/>
      <c r="O634" s="411"/>
      <c r="P634" s="411"/>
      <c r="Q634" s="411"/>
      <c r="R634" s="411"/>
      <c r="S634" s="411"/>
      <c r="T634" s="411"/>
      <c r="U634" s="411"/>
      <c r="V634" s="411"/>
      <c r="W634" s="411"/>
      <c r="X634" s="411"/>
      <c r="Y634" s="411"/>
      <c r="Z634" s="411"/>
    </row>
    <row r="635" spans="1:26" x14ac:dyDescent="0.3">
      <c r="A635" s="411"/>
      <c r="B635" s="411"/>
      <c r="C635" s="411"/>
      <c r="D635" s="411"/>
      <c r="E635" s="411"/>
      <c r="F635" s="411"/>
      <c r="G635" s="411"/>
      <c r="H635" s="411"/>
      <c r="I635" s="411"/>
      <c r="J635" s="411"/>
      <c r="K635" s="411"/>
      <c r="L635" s="411"/>
      <c r="M635" s="411"/>
      <c r="N635" s="411"/>
      <c r="O635" s="411"/>
      <c r="P635" s="411"/>
      <c r="Q635" s="411"/>
      <c r="R635" s="411"/>
      <c r="S635" s="411"/>
      <c r="T635" s="411"/>
      <c r="U635" s="411"/>
      <c r="V635" s="411"/>
      <c r="W635" s="411"/>
      <c r="X635" s="411"/>
      <c r="Y635" s="411"/>
      <c r="Z635" s="411"/>
    </row>
    <row r="636" spans="1:26" x14ac:dyDescent="0.3">
      <c r="A636" s="411"/>
      <c r="B636" s="411"/>
      <c r="C636" s="411"/>
      <c r="D636" s="411"/>
      <c r="E636" s="411"/>
      <c r="F636" s="411"/>
      <c r="G636" s="411"/>
      <c r="H636" s="411"/>
      <c r="I636" s="411"/>
      <c r="J636" s="411"/>
      <c r="K636" s="411"/>
      <c r="L636" s="411"/>
      <c r="M636" s="411"/>
      <c r="N636" s="411"/>
      <c r="O636" s="411"/>
      <c r="P636" s="411"/>
      <c r="Q636" s="411"/>
      <c r="R636" s="411"/>
      <c r="S636" s="411"/>
      <c r="T636" s="411"/>
      <c r="U636" s="411"/>
      <c r="V636" s="411"/>
      <c r="W636" s="411"/>
      <c r="X636" s="411"/>
      <c r="Y636" s="411"/>
      <c r="Z636" s="411"/>
    </row>
    <row r="637" spans="1:26" x14ac:dyDescent="0.3">
      <c r="A637" s="411"/>
      <c r="B637" s="411"/>
      <c r="C637" s="411"/>
      <c r="D637" s="411"/>
      <c r="E637" s="411"/>
      <c r="F637" s="411"/>
      <c r="G637" s="411"/>
      <c r="H637" s="411"/>
      <c r="I637" s="411"/>
      <c r="J637" s="411"/>
      <c r="K637" s="411"/>
      <c r="L637" s="411"/>
      <c r="M637" s="411"/>
      <c r="N637" s="411"/>
      <c r="O637" s="411"/>
      <c r="P637" s="411"/>
      <c r="Q637" s="411"/>
      <c r="R637" s="411"/>
      <c r="S637" s="411"/>
      <c r="T637" s="411"/>
      <c r="U637" s="411"/>
      <c r="V637" s="411"/>
      <c r="W637" s="411"/>
      <c r="X637" s="411"/>
      <c r="Y637" s="411"/>
      <c r="Z637" s="411"/>
    </row>
    <row r="638" spans="1:26" x14ac:dyDescent="0.3">
      <c r="A638" s="411"/>
      <c r="B638" s="411"/>
      <c r="C638" s="411"/>
      <c r="D638" s="411"/>
      <c r="E638" s="411"/>
      <c r="F638" s="411"/>
      <c r="G638" s="411"/>
      <c r="H638" s="411"/>
      <c r="I638" s="411"/>
      <c r="J638" s="411"/>
      <c r="K638" s="411"/>
      <c r="L638" s="411"/>
      <c r="M638" s="411"/>
      <c r="N638" s="411"/>
      <c r="O638" s="411"/>
      <c r="P638" s="411"/>
      <c r="Q638" s="411"/>
      <c r="R638" s="411"/>
      <c r="S638" s="411"/>
      <c r="T638" s="411"/>
      <c r="U638" s="411"/>
      <c r="V638" s="411"/>
      <c r="W638" s="411"/>
      <c r="X638" s="411"/>
      <c r="Y638" s="411"/>
      <c r="Z638" s="411"/>
    </row>
    <row r="639" spans="1:26" x14ac:dyDescent="0.3">
      <c r="A639" s="411"/>
      <c r="B639" s="411"/>
      <c r="C639" s="411"/>
      <c r="D639" s="411"/>
      <c r="E639" s="411"/>
      <c r="F639" s="411"/>
      <c r="G639" s="411"/>
      <c r="H639" s="411"/>
      <c r="I639" s="411"/>
      <c r="J639" s="411"/>
      <c r="K639" s="411"/>
      <c r="L639" s="411"/>
      <c r="M639" s="411"/>
      <c r="N639" s="411"/>
      <c r="O639" s="411"/>
      <c r="P639" s="411"/>
      <c r="Q639" s="411"/>
      <c r="R639" s="411"/>
      <c r="S639" s="411"/>
      <c r="T639" s="411"/>
      <c r="U639" s="411"/>
      <c r="V639" s="411"/>
      <c r="W639" s="411"/>
      <c r="X639" s="411"/>
      <c r="Y639" s="411"/>
      <c r="Z639" s="411"/>
    </row>
    <row r="640" spans="1:26" x14ac:dyDescent="0.3">
      <c r="A640" s="411"/>
      <c r="B640" s="411"/>
      <c r="C640" s="411"/>
      <c r="D640" s="411"/>
      <c r="E640" s="411"/>
      <c r="F640" s="411"/>
      <c r="G640" s="411"/>
      <c r="H640" s="411"/>
      <c r="I640" s="411"/>
      <c r="J640" s="411"/>
      <c r="K640" s="411"/>
      <c r="L640" s="411"/>
      <c r="M640" s="411"/>
      <c r="N640" s="411"/>
      <c r="O640" s="411"/>
      <c r="P640" s="411"/>
      <c r="Q640" s="411"/>
      <c r="R640" s="411"/>
      <c r="S640" s="411"/>
      <c r="T640" s="411"/>
      <c r="U640" s="411"/>
      <c r="V640" s="411"/>
      <c r="W640" s="411"/>
      <c r="X640" s="411"/>
      <c r="Y640" s="411"/>
      <c r="Z640" s="411"/>
    </row>
    <row r="641" spans="1:26" x14ac:dyDescent="0.3">
      <c r="A641" s="411"/>
      <c r="B641" s="411"/>
      <c r="C641" s="411"/>
      <c r="D641" s="411"/>
      <c r="E641" s="411"/>
      <c r="F641" s="411"/>
      <c r="G641" s="411"/>
      <c r="H641" s="411"/>
      <c r="I641" s="411"/>
      <c r="J641" s="411"/>
      <c r="K641" s="411"/>
      <c r="L641" s="411"/>
      <c r="M641" s="411"/>
      <c r="N641" s="411"/>
      <c r="O641" s="411"/>
      <c r="P641" s="411"/>
      <c r="Q641" s="411"/>
      <c r="R641" s="411"/>
      <c r="S641" s="411"/>
      <c r="T641" s="411"/>
      <c r="U641" s="411"/>
      <c r="V641" s="411"/>
      <c r="W641" s="411"/>
      <c r="X641" s="411"/>
      <c r="Y641" s="411"/>
      <c r="Z641" s="411"/>
    </row>
    <row r="642" spans="1:26" x14ac:dyDescent="0.3">
      <c r="A642" s="411"/>
      <c r="B642" s="411"/>
      <c r="C642" s="411"/>
      <c r="D642" s="411"/>
      <c r="E642" s="411"/>
      <c r="F642" s="411"/>
      <c r="G642" s="411"/>
      <c r="H642" s="411"/>
      <c r="I642" s="411"/>
      <c r="J642" s="411"/>
      <c r="K642" s="411"/>
      <c r="L642" s="411"/>
      <c r="M642" s="411"/>
      <c r="N642" s="411"/>
      <c r="O642" s="411"/>
      <c r="P642" s="411"/>
      <c r="Q642" s="411"/>
      <c r="R642" s="411"/>
      <c r="S642" s="411"/>
      <c r="T642" s="411"/>
      <c r="U642" s="411"/>
      <c r="V642" s="411"/>
      <c r="W642" s="411"/>
      <c r="X642" s="411"/>
      <c r="Y642" s="411"/>
      <c r="Z642" s="411"/>
    </row>
    <row r="643" spans="1:26" x14ac:dyDescent="0.3">
      <c r="A643" s="411"/>
      <c r="B643" s="411"/>
      <c r="C643" s="411"/>
      <c r="D643" s="411"/>
      <c r="E643" s="411"/>
      <c r="F643" s="411"/>
      <c r="G643" s="411"/>
      <c r="H643" s="411"/>
      <c r="I643" s="411"/>
      <c r="J643" s="411"/>
      <c r="K643" s="411"/>
      <c r="L643" s="411"/>
      <c r="M643" s="411"/>
      <c r="N643" s="411"/>
      <c r="O643" s="411"/>
      <c r="P643" s="411"/>
      <c r="Q643" s="411"/>
      <c r="R643" s="411"/>
      <c r="S643" s="411"/>
      <c r="T643" s="411"/>
      <c r="U643" s="411"/>
      <c r="V643" s="411"/>
      <c r="W643" s="411"/>
      <c r="X643" s="411"/>
      <c r="Y643" s="411"/>
      <c r="Z643" s="411"/>
    </row>
    <row r="644" spans="1:26" x14ac:dyDescent="0.3">
      <c r="A644" s="411"/>
      <c r="B644" s="411"/>
      <c r="C644" s="411"/>
      <c r="D644" s="411"/>
      <c r="E644" s="411"/>
      <c r="F644" s="411"/>
      <c r="G644" s="411"/>
      <c r="H644" s="411"/>
      <c r="I644" s="411"/>
      <c r="J644" s="411"/>
      <c r="K644" s="411"/>
      <c r="L644" s="411"/>
      <c r="M644" s="411"/>
      <c r="N644" s="411"/>
      <c r="O644" s="411"/>
      <c r="P644" s="411"/>
      <c r="Q644" s="411"/>
      <c r="R644" s="411"/>
      <c r="S644" s="411"/>
      <c r="T644" s="411"/>
      <c r="U644" s="411"/>
      <c r="V644" s="411"/>
      <c r="W644" s="411"/>
      <c r="X644" s="411"/>
      <c r="Y644" s="411"/>
      <c r="Z644" s="411"/>
    </row>
    <row r="645" spans="1:26" x14ac:dyDescent="0.3">
      <c r="A645" s="411"/>
      <c r="B645" s="411"/>
      <c r="C645" s="411"/>
      <c r="D645" s="411"/>
      <c r="E645" s="411"/>
      <c r="F645" s="411"/>
      <c r="G645" s="411"/>
      <c r="H645" s="411"/>
      <c r="I645" s="411"/>
      <c r="J645" s="411"/>
      <c r="K645" s="411"/>
      <c r="L645" s="411"/>
      <c r="M645" s="411"/>
      <c r="N645" s="411"/>
      <c r="O645" s="411"/>
      <c r="P645" s="411"/>
      <c r="Q645" s="411"/>
      <c r="R645" s="411"/>
      <c r="S645" s="411"/>
      <c r="T645" s="411"/>
      <c r="U645" s="411"/>
      <c r="V645" s="411"/>
      <c r="W645" s="411"/>
      <c r="X645" s="411"/>
      <c r="Y645" s="411"/>
      <c r="Z645" s="411"/>
    </row>
    <row r="646" spans="1:26" x14ac:dyDescent="0.3">
      <c r="A646" s="411"/>
      <c r="B646" s="411"/>
      <c r="C646" s="411"/>
      <c r="D646" s="411"/>
      <c r="E646" s="411"/>
      <c r="F646" s="411"/>
      <c r="G646" s="411"/>
      <c r="H646" s="411"/>
      <c r="I646" s="411"/>
      <c r="J646" s="411"/>
      <c r="K646" s="411"/>
      <c r="L646" s="411"/>
      <c r="M646" s="411"/>
      <c r="N646" s="411"/>
      <c r="O646" s="411"/>
      <c r="P646" s="411"/>
      <c r="Q646" s="411"/>
      <c r="R646" s="411"/>
      <c r="S646" s="411"/>
      <c r="T646" s="411"/>
      <c r="U646" s="411"/>
      <c r="V646" s="411"/>
      <c r="W646" s="411"/>
      <c r="X646" s="411"/>
      <c r="Y646" s="411"/>
      <c r="Z646" s="411"/>
    </row>
    <row r="647" spans="1:26" x14ac:dyDescent="0.3">
      <c r="A647" s="411"/>
      <c r="B647" s="411"/>
      <c r="C647" s="411"/>
      <c r="D647" s="411"/>
      <c r="E647" s="411"/>
      <c r="F647" s="411"/>
      <c r="G647" s="411"/>
      <c r="H647" s="411"/>
      <c r="I647" s="411"/>
      <c r="J647" s="411"/>
      <c r="K647" s="411"/>
      <c r="L647" s="411"/>
      <c r="M647" s="411"/>
      <c r="N647" s="411"/>
      <c r="O647" s="411"/>
      <c r="P647" s="411"/>
      <c r="Q647" s="411"/>
      <c r="R647" s="411"/>
      <c r="S647" s="411"/>
      <c r="T647" s="411"/>
      <c r="U647" s="411"/>
      <c r="V647" s="411"/>
      <c r="W647" s="411"/>
      <c r="X647" s="411"/>
      <c r="Y647" s="411"/>
      <c r="Z647" s="411"/>
    </row>
    <row r="648" spans="1:26" x14ac:dyDescent="0.3">
      <c r="A648" s="411"/>
      <c r="B648" s="411"/>
      <c r="C648" s="411"/>
      <c r="D648" s="411"/>
      <c r="E648" s="411"/>
      <c r="F648" s="411"/>
      <c r="G648" s="411"/>
      <c r="H648" s="411"/>
      <c r="I648" s="411"/>
      <c r="J648" s="411"/>
      <c r="K648" s="411"/>
      <c r="L648" s="411"/>
      <c r="M648" s="411"/>
      <c r="N648" s="411"/>
      <c r="O648" s="411"/>
      <c r="P648" s="411"/>
      <c r="Q648" s="411"/>
      <c r="R648" s="411"/>
      <c r="S648" s="411"/>
      <c r="T648" s="411"/>
      <c r="U648" s="411"/>
      <c r="V648" s="411"/>
      <c r="W648" s="411"/>
      <c r="X648" s="411"/>
      <c r="Y648" s="411"/>
      <c r="Z648" s="411"/>
    </row>
    <row r="649" spans="1:26" x14ac:dyDescent="0.3">
      <c r="A649" s="411"/>
      <c r="B649" s="411"/>
      <c r="C649" s="411"/>
      <c r="D649" s="411"/>
      <c r="E649" s="411"/>
      <c r="F649" s="411"/>
      <c r="G649" s="411"/>
      <c r="H649" s="411"/>
      <c r="I649" s="411"/>
      <c r="J649" s="411"/>
      <c r="K649" s="411"/>
      <c r="L649" s="411"/>
      <c r="M649" s="411"/>
      <c r="N649" s="411"/>
      <c r="O649" s="411"/>
      <c r="P649" s="411"/>
      <c r="Q649" s="411"/>
      <c r="R649" s="411"/>
      <c r="S649" s="411"/>
      <c r="T649" s="411"/>
      <c r="U649" s="411"/>
      <c r="V649" s="411"/>
      <c r="W649" s="411"/>
      <c r="X649" s="411"/>
      <c r="Y649" s="411"/>
      <c r="Z649" s="411"/>
    </row>
    <row r="650" spans="1:26" x14ac:dyDescent="0.3">
      <c r="A650" s="411"/>
      <c r="B650" s="411"/>
      <c r="C650" s="411"/>
      <c r="D650" s="411"/>
      <c r="E650" s="411"/>
      <c r="F650" s="411"/>
      <c r="G650" s="411"/>
      <c r="H650" s="411"/>
      <c r="I650" s="411"/>
      <c r="J650" s="411"/>
      <c r="K650" s="411"/>
      <c r="L650" s="411"/>
      <c r="M650" s="411"/>
      <c r="N650" s="411"/>
      <c r="O650" s="411"/>
      <c r="P650" s="411"/>
      <c r="Q650" s="411"/>
      <c r="R650" s="411"/>
      <c r="S650" s="411"/>
      <c r="T650" s="411"/>
      <c r="U650" s="411"/>
      <c r="V650" s="411"/>
      <c r="W650" s="411"/>
      <c r="X650" s="411"/>
      <c r="Y650" s="411"/>
      <c r="Z650" s="411"/>
    </row>
    <row r="651" spans="1:26" x14ac:dyDescent="0.3">
      <c r="A651" s="411"/>
      <c r="B651" s="411"/>
      <c r="C651" s="411"/>
      <c r="D651" s="411"/>
      <c r="E651" s="411"/>
      <c r="F651" s="411"/>
      <c r="G651" s="411"/>
      <c r="H651" s="411"/>
      <c r="I651" s="411"/>
      <c r="J651" s="411"/>
      <c r="K651" s="411"/>
      <c r="L651" s="411"/>
      <c r="M651" s="411"/>
      <c r="N651" s="411"/>
      <c r="O651" s="411"/>
      <c r="P651" s="411"/>
      <c r="Q651" s="411"/>
      <c r="R651" s="411"/>
      <c r="S651" s="411"/>
      <c r="T651" s="411"/>
      <c r="U651" s="411"/>
      <c r="V651" s="411"/>
      <c r="W651" s="411"/>
      <c r="X651" s="411"/>
      <c r="Y651" s="411"/>
      <c r="Z651" s="411"/>
    </row>
    <row r="652" spans="1:26" x14ac:dyDescent="0.3">
      <c r="A652" s="411"/>
      <c r="B652" s="411"/>
      <c r="C652" s="411"/>
      <c r="D652" s="411"/>
      <c r="E652" s="411"/>
      <c r="F652" s="411"/>
      <c r="G652" s="411"/>
      <c r="H652" s="411"/>
      <c r="I652" s="411"/>
      <c r="J652" s="411"/>
      <c r="K652" s="411"/>
      <c r="L652" s="411"/>
      <c r="M652" s="411"/>
      <c r="N652" s="411"/>
      <c r="O652" s="411"/>
      <c r="P652" s="411"/>
      <c r="Q652" s="411"/>
      <c r="R652" s="411"/>
      <c r="S652" s="411"/>
      <c r="T652" s="411"/>
      <c r="U652" s="411"/>
      <c r="V652" s="411"/>
      <c r="W652" s="411"/>
      <c r="X652" s="411"/>
      <c r="Y652" s="411"/>
      <c r="Z652" s="411"/>
    </row>
    <row r="653" spans="1:26" x14ac:dyDescent="0.3">
      <c r="A653" s="411"/>
      <c r="B653" s="411"/>
      <c r="C653" s="411"/>
      <c r="D653" s="411"/>
      <c r="E653" s="411"/>
      <c r="F653" s="411"/>
      <c r="G653" s="411"/>
      <c r="H653" s="411"/>
      <c r="I653" s="411"/>
      <c r="J653" s="411"/>
      <c r="K653" s="411"/>
      <c r="L653" s="411"/>
      <c r="M653" s="411"/>
      <c r="N653" s="411"/>
      <c r="O653" s="411"/>
      <c r="P653" s="411"/>
      <c r="Q653" s="411"/>
      <c r="R653" s="411"/>
      <c r="S653" s="411"/>
      <c r="T653" s="411"/>
      <c r="U653" s="411"/>
      <c r="V653" s="411"/>
      <c r="W653" s="411"/>
      <c r="X653" s="411"/>
      <c r="Y653" s="411"/>
      <c r="Z653" s="411"/>
    </row>
    <row r="654" spans="1:26" x14ac:dyDescent="0.3">
      <c r="A654" s="411"/>
      <c r="B654" s="411"/>
      <c r="C654" s="411"/>
      <c r="D654" s="411"/>
      <c r="E654" s="411"/>
      <c r="F654" s="411"/>
      <c r="G654" s="411"/>
      <c r="H654" s="411"/>
      <c r="I654" s="411"/>
      <c r="J654" s="411"/>
      <c r="K654" s="411"/>
      <c r="L654" s="411"/>
      <c r="M654" s="411"/>
      <c r="N654" s="411"/>
      <c r="O654" s="411"/>
      <c r="P654" s="411"/>
      <c r="Q654" s="411"/>
      <c r="R654" s="411"/>
      <c r="S654" s="411"/>
      <c r="T654" s="411"/>
      <c r="U654" s="411"/>
      <c r="V654" s="411"/>
      <c r="W654" s="411"/>
      <c r="X654" s="411"/>
      <c r="Y654" s="411"/>
      <c r="Z654" s="411"/>
    </row>
    <row r="655" spans="1:26" x14ac:dyDescent="0.3">
      <c r="A655" s="411"/>
      <c r="B655" s="411"/>
      <c r="C655" s="411"/>
      <c r="D655" s="411"/>
      <c r="E655" s="411"/>
      <c r="F655" s="411"/>
      <c r="G655" s="411"/>
      <c r="H655" s="411"/>
      <c r="I655" s="411"/>
      <c r="J655" s="411"/>
      <c r="K655" s="411"/>
      <c r="L655" s="411"/>
      <c r="M655" s="411"/>
      <c r="N655" s="411"/>
      <c r="O655" s="411"/>
      <c r="P655" s="411"/>
      <c r="Q655" s="411"/>
      <c r="R655" s="411"/>
      <c r="S655" s="411"/>
      <c r="T655" s="411"/>
      <c r="U655" s="411"/>
      <c r="V655" s="411"/>
      <c r="W655" s="411"/>
      <c r="X655" s="411"/>
      <c r="Y655" s="411"/>
      <c r="Z655" s="411"/>
    </row>
    <row r="656" spans="1:26" x14ac:dyDescent="0.3">
      <c r="A656" s="411"/>
      <c r="B656" s="411"/>
      <c r="C656" s="411"/>
      <c r="D656" s="411"/>
      <c r="E656" s="411"/>
      <c r="F656" s="411"/>
      <c r="G656" s="411"/>
      <c r="H656" s="411"/>
      <c r="I656" s="411"/>
      <c r="J656" s="411"/>
      <c r="K656" s="411"/>
      <c r="L656" s="411"/>
      <c r="M656" s="411"/>
      <c r="N656" s="411"/>
      <c r="O656" s="411"/>
      <c r="P656" s="411"/>
      <c r="Q656" s="411"/>
      <c r="R656" s="411"/>
      <c r="S656" s="411"/>
      <c r="T656" s="411"/>
      <c r="U656" s="411"/>
      <c r="V656" s="411"/>
      <c r="W656" s="411"/>
      <c r="X656" s="411"/>
      <c r="Y656" s="411"/>
      <c r="Z656" s="411"/>
    </row>
    <row r="657" spans="1:26" x14ac:dyDescent="0.3">
      <c r="A657" s="411"/>
      <c r="B657" s="411"/>
      <c r="C657" s="411"/>
      <c r="D657" s="411"/>
      <c r="E657" s="411"/>
      <c r="F657" s="411"/>
      <c r="G657" s="411"/>
      <c r="H657" s="411"/>
      <c r="I657" s="411"/>
      <c r="J657" s="411"/>
      <c r="K657" s="411"/>
      <c r="L657" s="411"/>
      <c r="M657" s="411"/>
      <c r="N657" s="411"/>
      <c r="O657" s="411"/>
      <c r="P657" s="411"/>
      <c r="Q657" s="411"/>
      <c r="R657" s="411"/>
      <c r="S657" s="411"/>
      <c r="T657" s="411"/>
      <c r="U657" s="411"/>
      <c r="V657" s="411"/>
      <c r="W657" s="411"/>
      <c r="X657" s="411"/>
      <c r="Y657" s="411"/>
      <c r="Z657" s="411"/>
    </row>
    <row r="658" spans="1:26" x14ac:dyDescent="0.3">
      <c r="A658" s="411"/>
      <c r="B658" s="411"/>
      <c r="C658" s="411"/>
      <c r="D658" s="411"/>
      <c r="E658" s="411"/>
      <c r="F658" s="411"/>
      <c r="G658" s="411"/>
      <c r="H658" s="411"/>
      <c r="I658" s="411"/>
      <c r="J658" s="411"/>
      <c r="K658" s="411"/>
      <c r="L658" s="411"/>
      <c r="M658" s="411"/>
      <c r="N658" s="411"/>
      <c r="O658" s="411"/>
      <c r="P658" s="411"/>
      <c r="Q658" s="411"/>
      <c r="R658" s="411"/>
      <c r="S658" s="411"/>
      <c r="T658" s="411"/>
      <c r="U658" s="411"/>
      <c r="V658" s="411"/>
      <c r="W658" s="411"/>
      <c r="X658" s="411"/>
      <c r="Y658" s="411"/>
      <c r="Z658" s="411"/>
    </row>
    <row r="659" spans="1:26" x14ac:dyDescent="0.3">
      <c r="A659" s="411"/>
      <c r="B659" s="411"/>
      <c r="C659" s="411"/>
      <c r="D659" s="411"/>
      <c r="E659" s="411"/>
      <c r="F659" s="411"/>
      <c r="G659" s="411"/>
      <c r="H659" s="411"/>
      <c r="I659" s="411"/>
      <c r="J659" s="411"/>
      <c r="K659" s="411"/>
      <c r="L659" s="411"/>
      <c r="M659" s="411"/>
      <c r="N659" s="411"/>
      <c r="O659" s="411"/>
      <c r="P659" s="411"/>
      <c r="Q659" s="411"/>
      <c r="R659" s="411"/>
      <c r="S659" s="411"/>
      <c r="T659" s="411"/>
      <c r="U659" s="411"/>
      <c r="V659" s="411"/>
      <c r="W659" s="411"/>
      <c r="X659" s="411"/>
      <c r="Y659" s="411"/>
      <c r="Z659" s="411"/>
    </row>
    <row r="660" spans="1:26" x14ac:dyDescent="0.3">
      <c r="A660" s="411"/>
      <c r="B660" s="411"/>
      <c r="C660" s="411"/>
      <c r="D660" s="411"/>
      <c r="E660" s="411"/>
      <c r="F660" s="411"/>
      <c r="G660" s="411"/>
      <c r="H660" s="411"/>
      <c r="I660" s="411"/>
      <c r="J660" s="411"/>
      <c r="K660" s="411"/>
      <c r="L660" s="411"/>
      <c r="M660" s="411"/>
      <c r="N660" s="411"/>
      <c r="O660" s="411"/>
      <c r="P660" s="411"/>
      <c r="Q660" s="411"/>
      <c r="R660" s="411"/>
      <c r="S660" s="411"/>
      <c r="T660" s="411"/>
      <c r="U660" s="411"/>
      <c r="V660" s="411"/>
      <c r="W660" s="411"/>
      <c r="X660" s="411"/>
      <c r="Y660" s="411"/>
      <c r="Z660" s="411"/>
    </row>
    <row r="661" spans="1:26" x14ac:dyDescent="0.3">
      <c r="A661" s="411"/>
      <c r="B661" s="411"/>
      <c r="C661" s="411"/>
      <c r="D661" s="411"/>
      <c r="E661" s="411"/>
      <c r="F661" s="411"/>
      <c r="G661" s="411"/>
      <c r="H661" s="411"/>
      <c r="I661" s="411"/>
      <c r="J661" s="411"/>
      <c r="K661" s="411"/>
      <c r="L661" s="411"/>
      <c r="M661" s="411"/>
      <c r="N661" s="411"/>
      <c r="O661" s="411"/>
      <c r="P661" s="411"/>
      <c r="Q661" s="411"/>
      <c r="R661" s="411"/>
      <c r="S661" s="411"/>
      <c r="T661" s="411"/>
      <c r="U661" s="411"/>
      <c r="V661" s="411"/>
      <c r="W661" s="411"/>
      <c r="X661" s="411"/>
      <c r="Y661" s="411"/>
      <c r="Z661" s="411"/>
    </row>
    <row r="662" spans="1:26" x14ac:dyDescent="0.3">
      <c r="A662" s="411"/>
      <c r="B662" s="411"/>
      <c r="C662" s="411"/>
      <c r="D662" s="411"/>
      <c r="E662" s="411"/>
      <c r="F662" s="411"/>
      <c r="G662" s="411"/>
      <c r="H662" s="411"/>
      <c r="I662" s="411"/>
      <c r="J662" s="411"/>
      <c r="K662" s="411"/>
      <c r="L662" s="411"/>
      <c r="M662" s="411"/>
      <c r="N662" s="411"/>
      <c r="O662" s="411"/>
      <c r="P662" s="411"/>
      <c r="Q662" s="411"/>
      <c r="R662" s="411"/>
      <c r="S662" s="411"/>
      <c r="T662" s="411"/>
      <c r="U662" s="411"/>
      <c r="V662" s="411"/>
      <c r="W662" s="411"/>
      <c r="X662" s="411"/>
      <c r="Y662" s="411"/>
      <c r="Z662" s="411"/>
    </row>
    <row r="663" spans="1:26" x14ac:dyDescent="0.3">
      <c r="A663" s="411"/>
      <c r="B663" s="411"/>
      <c r="C663" s="411"/>
      <c r="D663" s="411"/>
      <c r="E663" s="411"/>
      <c r="F663" s="411"/>
      <c r="G663" s="411"/>
      <c r="H663" s="411"/>
      <c r="I663" s="411"/>
      <c r="J663" s="411"/>
      <c r="K663" s="411"/>
      <c r="L663" s="411"/>
      <c r="M663" s="411"/>
      <c r="N663" s="411"/>
      <c r="O663" s="411"/>
      <c r="P663" s="411"/>
      <c r="Q663" s="411"/>
      <c r="R663" s="411"/>
      <c r="S663" s="411"/>
      <c r="T663" s="411"/>
      <c r="U663" s="411"/>
      <c r="V663" s="411"/>
      <c r="W663" s="411"/>
      <c r="X663" s="411"/>
      <c r="Y663" s="411"/>
      <c r="Z663" s="411"/>
    </row>
    <row r="664" spans="1:26" x14ac:dyDescent="0.3">
      <c r="A664" s="411"/>
      <c r="B664" s="411"/>
      <c r="C664" s="411"/>
      <c r="D664" s="411"/>
      <c r="E664" s="411"/>
      <c r="F664" s="411"/>
      <c r="G664" s="411"/>
      <c r="H664" s="411"/>
      <c r="I664" s="411"/>
      <c r="J664" s="411"/>
      <c r="K664" s="411"/>
      <c r="L664" s="411"/>
      <c r="M664" s="411"/>
      <c r="N664" s="411"/>
      <c r="O664" s="411"/>
      <c r="P664" s="411"/>
      <c r="Q664" s="411"/>
      <c r="R664" s="411"/>
      <c r="S664" s="411"/>
      <c r="T664" s="411"/>
      <c r="U664" s="411"/>
      <c r="V664" s="411"/>
      <c r="W664" s="411"/>
      <c r="X664" s="411"/>
      <c r="Y664" s="411"/>
      <c r="Z664" s="411"/>
    </row>
    <row r="665" spans="1:26" x14ac:dyDescent="0.3">
      <c r="A665" s="411"/>
      <c r="B665" s="411"/>
      <c r="C665" s="411"/>
      <c r="D665" s="411"/>
      <c r="E665" s="411"/>
      <c r="F665" s="411"/>
      <c r="G665" s="411"/>
      <c r="H665" s="411"/>
      <c r="I665" s="411"/>
      <c r="J665" s="411"/>
      <c r="K665" s="411"/>
      <c r="L665" s="411"/>
      <c r="M665" s="411"/>
      <c r="N665" s="411"/>
      <c r="O665" s="411"/>
      <c r="P665" s="411"/>
      <c r="Q665" s="411"/>
      <c r="R665" s="411"/>
      <c r="S665" s="411"/>
      <c r="T665" s="411"/>
      <c r="U665" s="411"/>
      <c r="V665" s="411"/>
      <c r="W665" s="411"/>
      <c r="X665" s="411"/>
      <c r="Y665" s="411"/>
      <c r="Z665" s="411"/>
    </row>
    <row r="666" spans="1:26" x14ac:dyDescent="0.3">
      <c r="A666" s="411"/>
      <c r="B666" s="411"/>
      <c r="C666" s="411"/>
      <c r="D666" s="411"/>
      <c r="E666" s="411"/>
      <c r="F666" s="411"/>
      <c r="G666" s="411"/>
      <c r="H666" s="411"/>
      <c r="I666" s="411"/>
      <c r="J666" s="411"/>
      <c r="K666" s="411"/>
      <c r="L666" s="411"/>
      <c r="M666" s="411"/>
      <c r="N666" s="411"/>
      <c r="O666" s="411"/>
      <c r="P666" s="411"/>
      <c r="Q666" s="411"/>
      <c r="R666" s="411"/>
      <c r="S666" s="411"/>
      <c r="T666" s="411"/>
      <c r="U666" s="411"/>
      <c r="V666" s="411"/>
      <c r="W666" s="411"/>
      <c r="X666" s="411"/>
      <c r="Y666" s="411"/>
      <c r="Z666" s="411"/>
    </row>
    <row r="667" spans="1:26" x14ac:dyDescent="0.3">
      <c r="A667" s="411"/>
      <c r="B667" s="411"/>
      <c r="C667" s="411"/>
      <c r="D667" s="411"/>
      <c r="E667" s="411"/>
      <c r="F667" s="411"/>
      <c r="G667" s="411"/>
      <c r="H667" s="411"/>
      <c r="I667" s="411"/>
      <c r="J667" s="411"/>
      <c r="K667" s="411"/>
      <c r="L667" s="411"/>
      <c r="M667" s="411"/>
      <c r="N667" s="411"/>
      <c r="O667" s="411"/>
      <c r="P667" s="411"/>
      <c r="Q667" s="411"/>
      <c r="R667" s="411"/>
      <c r="S667" s="411"/>
      <c r="T667" s="411"/>
      <c r="U667" s="411"/>
      <c r="V667" s="411"/>
      <c r="W667" s="411"/>
      <c r="X667" s="411"/>
      <c r="Y667" s="411"/>
      <c r="Z667" s="411"/>
    </row>
    <row r="668" spans="1:26" x14ac:dyDescent="0.3">
      <c r="A668" s="411"/>
      <c r="B668" s="411"/>
      <c r="C668" s="411"/>
      <c r="D668" s="411"/>
      <c r="E668" s="411"/>
      <c r="F668" s="411"/>
      <c r="G668" s="411"/>
      <c r="H668" s="411"/>
      <c r="I668" s="411"/>
      <c r="J668" s="411"/>
      <c r="K668" s="411"/>
      <c r="L668" s="411"/>
      <c r="M668" s="411"/>
      <c r="N668" s="411"/>
      <c r="O668" s="411"/>
      <c r="P668" s="411"/>
      <c r="Q668" s="411"/>
      <c r="R668" s="411"/>
      <c r="S668" s="411"/>
      <c r="T668" s="411"/>
      <c r="U668" s="411"/>
      <c r="V668" s="411"/>
      <c r="W668" s="411"/>
      <c r="X668" s="411"/>
      <c r="Y668" s="411"/>
      <c r="Z668" s="411"/>
    </row>
    <row r="669" spans="1:26" x14ac:dyDescent="0.3">
      <c r="A669" s="411"/>
      <c r="B669" s="411"/>
      <c r="C669" s="411"/>
      <c r="D669" s="411"/>
      <c r="E669" s="411"/>
      <c r="F669" s="411"/>
      <c r="G669" s="411"/>
      <c r="H669" s="411"/>
      <c r="I669" s="411"/>
      <c r="J669" s="411"/>
      <c r="K669" s="411"/>
      <c r="L669" s="411"/>
      <c r="M669" s="411"/>
      <c r="N669" s="411"/>
      <c r="O669" s="411"/>
      <c r="P669" s="411"/>
      <c r="Q669" s="411"/>
      <c r="R669" s="411"/>
      <c r="S669" s="411"/>
      <c r="T669" s="411"/>
      <c r="U669" s="411"/>
      <c r="V669" s="411"/>
      <c r="W669" s="411"/>
      <c r="X669" s="411"/>
      <c r="Y669" s="411"/>
      <c r="Z669" s="411"/>
    </row>
    <row r="670" spans="1:26" x14ac:dyDescent="0.3">
      <c r="A670" s="411"/>
      <c r="B670" s="411"/>
      <c r="C670" s="411"/>
      <c r="D670" s="411"/>
      <c r="E670" s="411"/>
      <c r="F670" s="411"/>
      <c r="G670" s="411"/>
      <c r="H670" s="411"/>
      <c r="I670" s="411"/>
      <c r="J670" s="411"/>
      <c r="K670" s="411"/>
      <c r="L670" s="411"/>
      <c r="M670" s="411"/>
      <c r="N670" s="411"/>
      <c r="O670" s="411"/>
      <c r="P670" s="411"/>
      <c r="Q670" s="411"/>
      <c r="R670" s="411"/>
      <c r="S670" s="411"/>
      <c r="T670" s="411"/>
      <c r="U670" s="411"/>
      <c r="V670" s="411"/>
      <c r="W670" s="411"/>
      <c r="X670" s="411"/>
      <c r="Y670" s="411"/>
      <c r="Z670" s="411"/>
    </row>
    <row r="671" spans="1:26" x14ac:dyDescent="0.3">
      <c r="A671" s="411"/>
      <c r="B671" s="411"/>
      <c r="C671" s="411"/>
      <c r="D671" s="411"/>
      <c r="E671" s="411"/>
      <c r="F671" s="411"/>
      <c r="G671" s="411"/>
      <c r="H671" s="411"/>
      <c r="I671" s="411"/>
      <c r="J671" s="411"/>
      <c r="K671" s="411"/>
      <c r="L671" s="411"/>
      <c r="M671" s="411"/>
      <c r="N671" s="411"/>
      <c r="O671" s="411"/>
      <c r="P671" s="411"/>
      <c r="Q671" s="411"/>
      <c r="R671" s="411"/>
      <c r="S671" s="411"/>
      <c r="T671" s="411"/>
      <c r="U671" s="411"/>
      <c r="V671" s="411"/>
      <c r="W671" s="411"/>
      <c r="X671" s="411"/>
      <c r="Y671" s="411"/>
      <c r="Z671" s="411"/>
    </row>
    <row r="672" spans="1:26" x14ac:dyDescent="0.3">
      <c r="A672" s="411"/>
      <c r="B672" s="411"/>
      <c r="C672" s="411"/>
      <c r="D672" s="411"/>
      <c r="E672" s="411"/>
      <c r="F672" s="411"/>
      <c r="G672" s="411"/>
      <c r="H672" s="411"/>
      <c r="I672" s="411"/>
      <c r="J672" s="411"/>
      <c r="K672" s="411"/>
      <c r="L672" s="411"/>
      <c r="M672" s="411"/>
      <c r="N672" s="411"/>
      <c r="O672" s="411"/>
      <c r="P672" s="411"/>
      <c r="Q672" s="411"/>
      <c r="R672" s="411"/>
      <c r="S672" s="411"/>
      <c r="T672" s="411"/>
      <c r="U672" s="411"/>
      <c r="V672" s="411"/>
      <c r="W672" s="411"/>
      <c r="X672" s="411"/>
      <c r="Y672" s="411"/>
      <c r="Z672" s="411"/>
    </row>
    <row r="673" spans="1:26" x14ac:dyDescent="0.3">
      <c r="A673" s="411"/>
      <c r="B673" s="411"/>
      <c r="C673" s="411"/>
      <c r="D673" s="411"/>
      <c r="E673" s="411"/>
      <c r="F673" s="411"/>
      <c r="G673" s="411"/>
      <c r="H673" s="411"/>
      <c r="I673" s="411"/>
      <c r="J673" s="411"/>
      <c r="K673" s="411"/>
      <c r="L673" s="411"/>
      <c r="M673" s="411"/>
      <c r="N673" s="411"/>
      <c r="O673" s="411"/>
      <c r="P673" s="411"/>
      <c r="Q673" s="411"/>
      <c r="R673" s="411"/>
      <c r="S673" s="411"/>
      <c r="T673" s="411"/>
      <c r="U673" s="411"/>
      <c r="V673" s="411"/>
      <c r="W673" s="411"/>
      <c r="X673" s="411"/>
      <c r="Y673" s="411"/>
      <c r="Z673" s="411"/>
    </row>
    <row r="674" spans="1:26" x14ac:dyDescent="0.3">
      <c r="A674" s="411"/>
      <c r="B674" s="411"/>
      <c r="C674" s="411"/>
      <c r="D674" s="411"/>
      <c r="E674" s="411"/>
      <c r="F674" s="411"/>
      <c r="G674" s="411"/>
      <c r="H674" s="411"/>
      <c r="I674" s="411"/>
      <c r="J674" s="411"/>
      <c r="K674" s="411"/>
      <c r="L674" s="411"/>
      <c r="M674" s="411"/>
      <c r="N674" s="411"/>
      <c r="O674" s="411"/>
      <c r="P674" s="411"/>
      <c r="Q674" s="411"/>
      <c r="R674" s="411"/>
      <c r="S674" s="411"/>
      <c r="T674" s="411"/>
      <c r="U674" s="411"/>
      <c r="V674" s="411"/>
      <c r="W674" s="411"/>
      <c r="X674" s="411"/>
      <c r="Y674" s="411"/>
      <c r="Z674" s="411"/>
    </row>
    <row r="675" spans="1:26" x14ac:dyDescent="0.3">
      <c r="A675" s="411"/>
      <c r="B675" s="411"/>
      <c r="C675" s="411"/>
      <c r="D675" s="411"/>
      <c r="E675" s="411"/>
      <c r="F675" s="411"/>
      <c r="G675" s="411"/>
      <c r="H675" s="411"/>
      <c r="I675" s="411"/>
      <c r="J675" s="411"/>
      <c r="K675" s="411"/>
      <c r="L675" s="411"/>
      <c r="M675" s="411"/>
      <c r="N675" s="411"/>
      <c r="O675" s="411"/>
      <c r="P675" s="411"/>
      <c r="Q675" s="411"/>
      <c r="R675" s="411"/>
      <c r="S675" s="411"/>
      <c r="T675" s="411"/>
      <c r="U675" s="411"/>
      <c r="V675" s="411"/>
      <c r="W675" s="411"/>
      <c r="X675" s="411"/>
      <c r="Y675" s="411"/>
      <c r="Z675" s="411"/>
    </row>
    <row r="676" spans="1:26" x14ac:dyDescent="0.3">
      <c r="A676" s="411"/>
      <c r="B676" s="411"/>
      <c r="C676" s="411"/>
      <c r="D676" s="411"/>
      <c r="E676" s="411"/>
      <c r="F676" s="411"/>
      <c r="G676" s="411"/>
      <c r="H676" s="411"/>
      <c r="I676" s="411"/>
      <c r="J676" s="411"/>
      <c r="K676" s="411"/>
      <c r="L676" s="411"/>
      <c r="M676" s="411"/>
      <c r="N676" s="411"/>
      <c r="O676" s="411"/>
      <c r="P676" s="411"/>
      <c r="Q676" s="411"/>
      <c r="R676" s="411"/>
      <c r="S676" s="411"/>
      <c r="T676" s="411"/>
      <c r="U676" s="411"/>
      <c r="V676" s="411"/>
      <c r="W676" s="411"/>
      <c r="X676" s="411"/>
      <c r="Y676" s="411"/>
      <c r="Z676" s="411"/>
    </row>
    <row r="677" spans="1:26" x14ac:dyDescent="0.3">
      <c r="A677" s="411"/>
      <c r="B677" s="411"/>
      <c r="C677" s="411"/>
      <c r="D677" s="411"/>
      <c r="E677" s="411"/>
      <c r="F677" s="411"/>
      <c r="G677" s="411"/>
      <c r="H677" s="411"/>
      <c r="I677" s="411"/>
      <c r="J677" s="411"/>
      <c r="K677" s="411"/>
      <c r="L677" s="411"/>
      <c r="M677" s="411"/>
      <c r="N677" s="411"/>
      <c r="O677" s="411"/>
      <c r="P677" s="411"/>
      <c r="Q677" s="411"/>
      <c r="R677" s="411"/>
      <c r="S677" s="411"/>
      <c r="T677" s="411"/>
      <c r="U677" s="411"/>
      <c r="V677" s="411"/>
      <c r="W677" s="411"/>
      <c r="X677" s="411"/>
      <c r="Y677" s="411"/>
      <c r="Z677" s="411"/>
    </row>
    <row r="678" spans="1:26" x14ac:dyDescent="0.3">
      <c r="A678" s="411"/>
      <c r="B678" s="411"/>
      <c r="C678" s="411"/>
      <c r="D678" s="411"/>
      <c r="E678" s="411"/>
      <c r="F678" s="411"/>
      <c r="G678" s="411"/>
      <c r="H678" s="411"/>
      <c r="I678" s="411"/>
      <c r="J678" s="411"/>
      <c r="K678" s="411"/>
      <c r="L678" s="411"/>
      <c r="M678" s="411"/>
      <c r="N678" s="411"/>
      <c r="O678" s="411"/>
      <c r="P678" s="411"/>
      <c r="Q678" s="411"/>
      <c r="R678" s="411"/>
      <c r="S678" s="411"/>
      <c r="T678" s="411"/>
      <c r="U678" s="411"/>
      <c r="V678" s="411"/>
      <c r="W678" s="411"/>
      <c r="X678" s="411"/>
      <c r="Y678" s="411"/>
      <c r="Z678" s="411"/>
    </row>
    <row r="679" spans="1:26" x14ac:dyDescent="0.3">
      <c r="A679" s="411"/>
      <c r="B679" s="411"/>
      <c r="C679" s="411"/>
      <c r="D679" s="411"/>
      <c r="E679" s="411"/>
      <c r="F679" s="411"/>
      <c r="G679" s="411"/>
      <c r="H679" s="411"/>
      <c r="I679" s="411"/>
      <c r="J679" s="411"/>
      <c r="K679" s="411"/>
      <c r="L679" s="411"/>
      <c r="M679" s="411"/>
      <c r="N679" s="411"/>
      <c r="O679" s="411"/>
      <c r="P679" s="411"/>
      <c r="Q679" s="411"/>
      <c r="R679" s="411"/>
      <c r="S679" s="411"/>
      <c r="T679" s="411"/>
      <c r="U679" s="411"/>
      <c r="V679" s="411"/>
      <c r="W679" s="411"/>
      <c r="X679" s="411"/>
      <c r="Y679" s="411"/>
      <c r="Z679" s="411"/>
    </row>
    <row r="680" spans="1:26" x14ac:dyDescent="0.3">
      <c r="A680" s="411"/>
      <c r="B680" s="411"/>
      <c r="C680" s="411"/>
      <c r="D680" s="411"/>
      <c r="E680" s="411"/>
      <c r="F680" s="411"/>
      <c r="G680" s="411"/>
      <c r="H680" s="411"/>
      <c r="I680" s="411"/>
      <c r="J680" s="411"/>
      <c r="K680" s="411"/>
      <c r="L680" s="411"/>
      <c r="M680" s="411"/>
      <c r="N680" s="411"/>
      <c r="O680" s="411"/>
      <c r="P680" s="411"/>
      <c r="Q680" s="411"/>
      <c r="R680" s="411"/>
      <c r="S680" s="411"/>
      <c r="T680" s="411"/>
      <c r="U680" s="411"/>
      <c r="V680" s="411"/>
      <c r="W680" s="411"/>
      <c r="X680" s="411"/>
      <c r="Y680" s="411"/>
      <c r="Z680" s="411"/>
    </row>
    <row r="681" spans="1:26" x14ac:dyDescent="0.3">
      <c r="A681" s="411"/>
      <c r="B681" s="411"/>
      <c r="C681" s="411"/>
      <c r="D681" s="411"/>
      <c r="E681" s="411"/>
      <c r="F681" s="411"/>
      <c r="G681" s="411"/>
      <c r="H681" s="411"/>
      <c r="I681" s="411"/>
      <c r="J681" s="411"/>
      <c r="K681" s="411"/>
      <c r="L681" s="411"/>
      <c r="M681" s="411"/>
      <c r="N681" s="411"/>
      <c r="O681" s="411"/>
      <c r="P681" s="411"/>
      <c r="Q681" s="411"/>
      <c r="R681" s="411"/>
      <c r="S681" s="411"/>
      <c r="T681" s="411"/>
      <c r="U681" s="411"/>
      <c r="V681" s="411"/>
      <c r="W681" s="411"/>
      <c r="X681" s="411"/>
      <c r="Y681" s="411"/>
      <c r="Z681" s="411"/>
    </row>
    <row r="682" spans="1:26" x14ac:dyDescent="0.3">
      <c r="A682" s="411"/>
      <c r="B682" s="411"/>
      <c r="C682" s="411"/>
      <c r="D682" s="411"/>
      <c r="E682" s="411"/>
      <c r="F682" s="411"/>
      <c r="G682" s="411"/>
      <c r="H682" s="411"/>
      <c r="I682" s="411"/>
      <c r="J682" s="411"/>
      <c r="K682" s="411"/>
      <c r="L682" s="411"/>
      <c r="M682" s="411"/>
      <c r="N682" s="411"/>
      <c r="O682" s="411"/>
      <c r="P682" s="411"/>
      <c r="Q682" s="411"/>
      <c r="R682" s="411"/>
      <c r="S682" s="411"/>
      <c r="T682" s="411"/>
      <c r="U682" s="411"/>
      <c r="V682" s="411"/>
      <c r="W682" s="411"/>
      <c r="X682" s="411"/>
      <c r="Y682" s="411"/>
      <c r="Z682" s="411"/>
    </row>
    <row r="683" spans="1:26" x14ac:dyDescent="0.3">
      <c r="A683" s="411"/>
      <c r="B683" s="411"/>
      <c r="C683" s="411"/>
      <c r="D683" s="411"/>
      <c r="E683" s="411"/>
      <c r="F683" s="411"/>
      <c r="G683" s="411"/>
      <c r="H683" s="411"/>
      <c r="I683" s="411"/>
      <c r="J683" s="411"/>
      <c r="K683" s="411"/>
      <c r="L683" s="411"/>
      <c r="M683" s="411"/>
      <c r="N683" s="411"/>
      <c r="O683" s="411"/>
      <c r="P683" s="411"/>
      <c r="Q683" s="411"/>
      <c r="R683" s="411"/>
      <c r="S683" s="411"/>
      <c r="T683" s="411"/>
      <c r="U683" s="411"/>
      <c r="V683" s="411"/>
      <c r="W683" s="411"/>
      <c r="X683" s="411"/>
      <c r="Y683" s="411"/>
      <c r="Z683" s="411"/>
    </row>
    <row r="684" spans="1:26" x14ac:dyDescent="0.3">
      <c r="A684" s="411"/>
      <c r="B684" s="411"/>
      <c r="C684" s="411"/>
      <c r="D684" s="411"/>
      <c r="E684" s="411"/>
      <c r="F684" s="411"/>
      <c r="G684" s="411"/>
      <c r="H684" s="411"/>
      <c r="I684" s="411"/>
      <c r="J684" s="411"/>
      <c r="K684" s="411"/>
      <c r="L684" s="411"/>
      <c r="M684" s="411"/>
      <c r="N684" s="411"/>
      <c r="O684" s="411"/>
      <c r="P684" s="411"/>
      <c r="Q684" s="411"/>
      <c r="R684" s="411"/>
      <c r="S684" s="411"/>
      <c r="T684" s="411"/>
      <c r="U684" s="411"/>
      <c r="V684" s="411"/>
      <c r="W684" s="411"/>
      <c r="X684" s="411"/>
      <c r="Y684" s="411"/>
      <c r="Z684" s="411"/>
    </row>
    <row r="685" spans="1:26" x14ac:dyDescent="0.3">
      <c r="A685" s="411"/>
      <c r="B685" s="411"/>
      <c r="C685" s="411"/>
      <c r="D685" s="411"/>
      <c r="E685" s="411"/>
      <c r="F685" s="411"/>
      <c r="G685" s="411"/>
      <c r="H685" s="411"/>
      <c r="I685" s="411"/>
      <c r="J685" s="411"/>
      <c r="K685" s="411"/>
      <c r="L685" s="411"/>
      <c r="M685" s="411"/>
      <c r="N685" s="411"/>
      <c r="O685" s="411"/>
      <c r="P685" s="411"/>
      <c r="Q685" s="411"/>
      <c r="R685" s="411"/>
      <c r="S685" s="411"/>
      <c r="T685" s="411"/>
      <c r="U685" s="411"/>
      <c r="V685" s="411"/>
      <c r="W685" s="411"/>
      <c r="X685" s="411"/>
      <c r="Y685" s="411"/>
      <c r="Z685" s="411"/>
    </row>
    <row r="686" spans="1:26" x14ac:dyDescent="0.3">
      <c r="A686" s="411"/>
      <c r="B686" s="411"/>
      <c r="C686" s="411"/>
      <c r="D686" s="411"/>
      <c r="E686" s="411"/>
      <c r="F686" s="411"/>
      <c r="G686" s="411"/>
      <c r="H686" s="411"/>
      <c r="I686" s="411"/>
      <c r="J686" s="411"/>
      <c r="K686" s="411"/>
      <c r="L686" s="411"/>
      <c r="M686" s="411"/>
      <c r="N686" s="411"/>
      <c r="O686" s="411"/>
      <c r="P686" s="411"/>
      <c r="Q686" s="411"/>
      <c r="R686" s="411"/>
      <c r="S686" s="411"/>
      <c r="T686" s="411"/>
      <c r="U686" s="411"/>
      <c r="V686" s="411"/>
      <c r="W686" s="411"/>
      <c r="X686" s="411"/>
      <c r="Y686" s="411"/>
      <c r="Z686" s="411"/>
    </row>
    <row r="687" spans="1:26" x14ac:dyDescent="0.3">
      <c r="A687" s="411"/>
      <c r="B687" s="411"/>
      <c r="C687" s="411"/>
      <c r="D687" s="411"/>
      <c r="E687" s="411"/>
      <c r="F687" s="411"/>
      <c r="G687" s="411"/>
      <c r="H687" s="411"/>
      <c r="I687" s="411"/>
      <c r="J687" s="411"/>
      <c r="K687" s="411"/>
      <c r="L687" s="411"/>
      <c r="M687" s="411"/>
      <c r="N687" s="411"/>
      <c r="O687" s="411"/>
      <c r="P687" s="411"/>
      <c r="Q687" s="411"/>
      <c r="R687" s="411"/>
      <c r="S687" s="411"/>
      <c r="T687" s="411"/>
      <c r="U687" s="411"/>
      <c r="V687" s="411"/>
      <c r="W687" s="411"/>
      <c r="X687" s="411"/>
      <c r="Y687" s="411"/>
      <c r="Z687" s="411"/>
    </row>
    <row r="688" spans="1:26" x14ac:dyDescent="0.3">
      <c r="A688" s="411"/>
      <c r="B688" s="411"/>
      <c r="C688" s="411"/>
      <c r="D688" s="411"/>
      <c r="E688" s="411"/>
      <c r="F688" s="411"/>
      <c r="G688" s="411"/>
      <c r="H688" s="411"/>
      <c r="I688" s="411"/>
      <c r="J688" s="411"/>
      <c r="K688" s="411"/>
      <c r="L688" s="411"/>
      <c r="M688" s="411"/>
      <c r="N688" s="411"/>
      <c r="O688" s="411"/>
      <c r="P688" s="411"/>
      <c r="Q688" s="411"/>
      <c r="R688" s="411"/>
      <c r="S688" s="411"/>
      <c r="T688" s="411"/>
      <c r="U688" s="411"/>
      <c r="V688" s="411"/>
      <c r="W688" s="411"/>
      <c r="X688" s="411"/>
      <c r="Y688" s="411"/>
      <c r="Z688" s="411"/>
    </row>
    <row r="689" spans="1:26" x14ac:dyDescent="0.3">
      <c r="A689" s="411"/>
      <c r="B689" s="411"/>
      <c r="C689" s="411"/>
      <c r="D689" s="411"/>
      <c r="E689" s="411"/>
      <c r="F689" s="411"/>
      <c r="G689" s="411"/>
      <c r="H689" s="411"/>
      <c r="I689" s="411"/>
      <c r="J689" s="411"/>
      <c r="K689" s="411"/>
      <c r="L689" s="411"/>
      <c r="M689" s="411"/>
      <c r="N689" s="411"/>
      <c r="O689" s="411"/>
      <c r="P689" s="411"/>
      <c r="Q689" s="411"/>
      <c r="R689" s="411"/>
      <c r="S689" s="411"/>
      <c r="T689" s="411"/>
      <c r="U689" s="411"/>
      <c r="V689" s="411"/>
      <c r="W689" s="411"/>
      <c r="X689" s="411"/>
      <c r="Y689" s="411"/>
      <c r="Z689" s="411"/>
    </row>
    <row r="690" spans="1:26" x14ac:dyDescent="0.3">
      <c r="A690" s="411"/>
      <c r="B690" s="411"/>
      <c r="C690" s="411"/>
      <c r="D690" s="411"/>
      <c r="E690" s="411"/>
      <c r="F690" s="411"/>
      <c r="G690" s="411"/>
      <c r="H690" s="411"/>
      <c r="I690" s="411"/>
      <c r="J690" s="411"/>
      <c r="K690" s="411"/>
      <c r="L690" s="411"/>
      <c r="M690" s="411"/>
      <c r="N690" s="411"/>
      <c r="O690" s="411"/>
      <c r="P690" s="411"/>
      <c r="Q690" s="411"/>
      <c r="R690" s="411"/>
      <c r="S690" s="411"/>
      <c r="T690" s="411"/>
      <c r="U690" s="411"/>
      <c r="V690" s="411"/>
      <c r="W690" s="411"/>
      <c r="X690" s="411"/>
      <c r="Y690" s="411"/>
      <c r="Z690" s="411"/>
    </row>
    <row r="691" spans="1:26" x14ac:dyDescent="0.3">
      <c r="A691" s="411"/>
      <c r="B691" s="411"/>
      <c r="C691" s="411"/>
      <c r="D691" s="411"/>
      <c r="E691" s="411"/>
      <c r="F691" s="411"/>
      <c r="G691" s="411"/>
      <c r="H691" s="411"/>
      <c r="I691" s="411"/>
      <c r="J691" s="411"/>
      <c r="K691" s="411"/>
      <c r="L691" s="411"/>
      <c r="M691" s="411"/>
      <c r="N691" s="411"/>
      <c r="O691" s="411"/>
      <c r="P691" s="411"/>
      <c r="Q691" s="411"/>
      <c r="R691" s="411"/>
      <c r="S691" s="411"/>
      <c r="T691" s="411"/>
      <c r="U691" s="411"/>
      <c r="V691" s="411"/>
      <c r="W691" s="411"/>
      <c r="X691" s="411"/>
      <c r="Y691" s="411"/>
      <c r="Z691" s="411"/>
    </row>
    <row r="692" spans="1:26" x14ac:dyDescent="0.3">
      <c r="A692" s="411"/>
      <c r="B692" s="411"/>
      <c r="C692" s="411"/>
      <c r="D692" s="411"/>
      <c r="E692" s="411"/>
      <c r="F692" s="411"/>
      <c r="G692" s="411"/>
      <c r="H692" s="411"/>
      <c r="I692" s="411"/>
      <c r="J692" s="411"/>
      <c r="K692" s="411"/>
      <c r="L692" s="411"/>
      <c r="M692" s="411"/>
      <c r="N692" s="411"/>
      <c r="O692" s="411"/>
      <c r="P692" s="411"/>
      <c r="Q692" s="411"/>
      <c r="R692" s="411"/>
      <c r="S692" s="411"/>
      <c r="T692" s="411"/>
      <c r="U692" s="411"/>
      <c r="V692" s="411"/>
      <c r="W692" s="411"/>
      <c r="X692" s="411"/>
      <c r="Y692" s="411"/>
      <c r="Z692" s="411"/>
    </row>
    <row r="693" spans="1:26" x14ac:dyDescent="0.3">
      <c r="A693" s="411"/>
      <c r="B693" s="411"/>
      <c r="C693" s="411"/>
      <c r="D693" s="411"/>
      <c r="E693" s="411"/>
      <c r="F693" s="411"/>
      <c r="G693" s="411"/>
      <c r="H693" s="411"/>
      <c r="I693" s="411"/>
      <c r="J693" s="411"/>
      <c r="K693" s="411"/>
      <c r="L693" s="411"/>
      <c r="M693" s="411"/>
      <c r="N693" s="411"/>
      <c r="O693" s="411"/>
      <c r="P693" s="411"/>
      <c r="Q693" s="411"/>
      <c r="R693" s="411"/>
      <c r="S693" s="411"/>
      <c r="T693" s="411"/>
      <c r="U693" s="411"/>
      <c r="V693" s="411"/>
      <c r="W693" s="411"/>
      <c r="X693" s="411"/>
      <c r="Y693" s="411"/>
      <c r="Z693" s="411"/>
    </row>
    <row r="694" spans="1:26" x14ac:dyDescent="0.3">
      <c r="A694" s="411"/>
      <c r="B694" s="411"/>
      <c r="C694" s="411"/>
      <c r="D694" s="411"/>
      <c r="E694" s="411"/>
      <c r="F694" s="411"/>
      <c r="G694" s="411"/>
      <c r="H694" s="411"/>
      <c r="I694" s="411"/>
      <c r="J694" s="411"/>
      <c r="K694" s="411"/>
      <c r="L694" s="411"/>
      <c r="M694" s="411"/>
      <c r="N694" s="411"/>
      <c r="O694" s="411"/>
      <c r="P694" s="411"/>
      <c r="Q694" s="411"/>
      <c r="R694" s="411"/>
      <c r="S694" s="411"/>
      <c r="T694" s="411"/>
      <c r="U694" s="411"/>
      <c r="V694" s="411"/>
      <c r="W694" s="411"/>
      <c r="X694" s="411"/>
      <c r="Y694" s="411"/>
      <c r="Z694" s="411"/>
    </row>
    <row r="695" spans="1:26" x14ac:dyDescent="0.3">
      <c r="A695" s="411"/>
      <c r="B695" s="411"/>
      <c r="C695" s="411"/>
      <c r="D695" s="411"/>
      <c r="E695" s="411"/>
      <c r="F695" s="411"/>
      <c r="G695" s="411"/>
      <c r="H695" s="411"/>
      <c r="I695" s="411"/>
      <c r="J695" s="411"/>
      <c r="K695" s="411"/>
      <c r="L695" s="411"/>
      <c r="M695" s="411"/>
      <c r="N695" s="411"/>
      <c r="O695" s="411"/>
      <c r="P695" s="411"/>
      <c r="Q695" s="411"/>
      <c r="R695" s="411"/>
      <c r="S695" s="411"/>
      <c r="T695" s="411"/>
      <c r="U695" s="411"/>
      <c r="V695" s="411"/>
      <c r="W695" s="411"/>
      <c r="X695" s="411"/>
      <c r="Y695" s="411"/>
      <c r="Z695" s="411"/>
    </row>
    <row r="696" spans="1:26" x14ac:dyDescent="0.3">
      <c r="A696" s="411"/>
      <c r="B696" s="411"/>
      <c r="C696" s="411"/>
      <c r="D696" s="411"/>
      <c r="E696" s="411"/>
      <c r="F696" s="411"/>
      <c r="G696" s="411"/>
      <c r="H696" s="411"/>
      <c r="I696" s="411"/>
      <c r="J696" s="411"/>
      <c r="K696" s="411"/>
      <c r="L696" s="411"/>
      <c r="M696" s="411"/>
      <c r="N696" s="411"/>
      <c r="O696" s="411"/>
      <c r="P696" s="411"/>
      <c r="Q696" s="411"/>
      <c r="R696" s="411"/>
      <c r="S696" s="411"/>
      <c r="T696" s="411"/>
      <c r="U696" s="411"/>
      <c r="V696" s="411"/>
      <c r="W696" s="411"/>
      <c r="X696" s="411"/>
      <c r="Y696" s="411"/>
      <c r="Z696" s="411"/>
    </row>
    <row r="697" spans="1:26" x14ac:dyDescent="0.3">
      <c r="A697" s="411"/>
      <c r="B697" s="411"/>
      <c r="C697" s="411"/>
      <c r="D697" s="411"/>
      <c r="E697" s="411"/>
      <c r="F697" s="411"/>
      <c r="G697" s="411"/>
      <c r="H697" s="411"/>
      <c r="I697" s="411"/>
      <c r="J697" s="411"/>
      <c r="K697" s="411"/>
      <c r="L697" s="411"/>
      <c r="M697" s="411"/>
      <c r="N697" s="411"/>
      <c r="O697" s="411"/>
      <c r="P697" s="411"/>
      <c r="Q697" s="411"/>
      <c r="R697" s="411"/>
      <c r="S697" s="411"/>
      <c r="T697" s="411"/>
      <c r="U697" s="411"/>
      <c r="V697" s="411"/>
      <c r="W697" s="411"/>
      <c r="X697" s="411"/>
      <c r="Y697" s="411"/>
      <c r="Z697" s="411"/>
    </row>
    <row r="698" spans="1:26" x14ac:dyDescent="0.3">
      <c r="A698" s="411"/>
      <c r="B698" s="411"/>
      <c r="C698" s="411"/>
      <c r="D698" s="411"/>
      <c r="E698" s="411"/>
      <c r="F698" s="411"/>
      <c r="G698" s="411"/>
      <c r="H698" s="411"/>
      <c r="I698" s="411"/>
      <c r="J698" s="411"/>
      <c r="K698" s="411"/>
      <c r="L698" s="411"/>
      <c r="M698" s="411"/>
      <c r="N698" s="411"/>
      <c r="O698" s="411"/>
      <c r="P698" s="411"/>
      <c r="Q698" s="411"/>
      <c r="R698" s="411"/>
      <c r="S698" s="411"/>
      <c r="T698" s="411"/>
      <c r="U698" s="411"/>
      <c r="V698" s="411"/>
      <c r="W698" s="411"/>
      <c r="X698" s="411"/>
      <c r="Y698" s="411"/>
      <c r="Z698" s="411"/>
    </row>
    <row r="699" spans="1:26" x14ac:dyDescent="0.3">
      <c r="A699" s="411"/>
      <c r="B699" s="411"/>
      <c r="C699" s="411"/>
      <c r="D699" s="411"/>
      <c r="E699" s="411"/>
      <c r="F699" s="411"/>
      <c r="G699" s="411"/>
      <c r="H699" s="411"/>
      <c r="I699" s="411"/>
      <c r="J699" s="411"/>
      <c r="K699" s="411"/>
      <c r="L699" s="411"/>
      <c r="M699" s="411"/>
      <c r="N699" s="411"/>
      <c r="O699" s="411"/>
      <c r="P699" s="411"/>
      <c r="Q699" s="411"/>
      <c r="R699" s="411"/>
      <c r="S699" s="411"/>
      <c r="T699" s="411"/>
      <c r="U699" s="411"/>
      <c r="V699" s="411"/>
      <c r="W699" s="411"/>
      <c r="X699" s="411"/>
      <c r="Y699" s="411"/>
      <c r="Z699" s="411"/>
    </row>
    <row r="700" spans="1:26" x14ac:dyDescent="0.3">
      <c r="A700" s="411"/>
      <c r="B700" s="411"/>
      <c r="C700" s="411"/>
      <c r="D700" s="411"/>
      <c r="E700" s="411"/>
      <c r="F700" s="411"/>
      <c r="G700" s="411"/>
      <c r="H700" s="411"/>
      <c r="I700" s="411"/>
      <c r="J700" s="411"/>
      <c r="K700" s="411"/>
      <c r="L700" s="411"/>
      <c r="M700" s="411"/>
      <c r="N700" s="411"/>
      <c r="O700" s="411"/>
      <c r="P700" s="411"/>
      <c r="Q700" s="411"/>
      <c r="R700" s="411"/>
      <c r="S700" s="411"/>
      <c r="T700" s="411"/>
      <c r="U700" s="411"/>
      <c r="V700" s="411"/>
      <c r="W700" s="411"/>
      <c r="X700" s="411"/>
      <c r="Y700" s="411"/>
      <c r="Z700" s="411"/>
    </row>
    <row r="701" spans="1:26" x14ac:dyDescent="0.3">
      <c r="A701" s="411"/>
      <c r="B701" s="411"/>
      <c r="C701" s="411"/>
      <c r="D701" s="411"/>
      <c r="E701" s="411"/>
      <c r="F701" s="411"/>
      <c r="G701" s="411"/>
      <c r="H701" s="411"/>
      <c r="I701" s="411"/>
      <c r="J701" s="411"/>
      <c r="K701" s="411"/>
      <c r="L701" s="411"/>
      <c r="M701" s="411"/>
      <c r="N701" s="411"/>
      <c r="O701" s="411"/>
      <c r="P701" s="411"/>
      <c r="Q701" s="411"/>
      <c r="R701" s="411"/>
      <c r="S701" s="411"/>
      <c r="T701" s="411"/>
      <c r="U701" s="411"/>
      <c r="V701" s="411"/>
      <c r="W701" s="411"/>
      <c r="X701" s="411"/>
      <c r="Y701" s="411"/>
      <c r="Z701" s="411"/>
    </row>
    <row r="702" spans="1:26" x14ac:dyDescent="0.3">
      <c r="A702" s="411"/>
      <c r="B702" s="411"/>
      <c r="C702" s="411"/>
      <c r="D702" s="411"/>
      <c r="E702" s="411"/>
      <c r="F702" s="411"/>
      <c r="G702" s="411"/>
      <c r="H702" s="411"/>
      <c r="I702" s="411"/>
      <c r="J702" s="411"/>
      <c r="K702" s="411"/>
      <c r="L702" s="411"/>
      <c r="M702" s="411"/>
      <c r="N702" s="411"/>
      <c r="O702" s="411"/>
      <c r="P702" s="411"/>
      <c r="Q702" s="411"/>
      <c r="R702" s="411"/>
      <c r="S702" s="411"/>
      <c r="T702" s="411"/>
      <c r="U702" s="411"/>
      <c r="V702" s="411"/>
      <c r="W702" s="411"/>
      <c r="X702" s="411"/>
      <c r="Y702" s="411"/>
      <c r="Z702" s="411"/>
    </row>
    <row r="703" spans="1:26" x14ac:dyDescent="0.3">
      <c r="A703" s="411"/>
      <c r="B703" s="411"/>
      <c r="C703" s="411"/>
      <c r="D703" s="411"/>
      <c r="E703" s="411"/>
      <c r="F703" s="411"/>
      <c r="G703" s="411"/>
      <c r="H703" s="411"/>
      <c r="I703" s="411"/>
      <c r="J703" s="411"/>
      <c r="K703" s="411"/>
      <c r="L703" s="411"/>
      <c r="M703" s="411"/>
      <c r="N703" s="411"/>
      <c r="O703" s="411"/>
      <c r="P703" s="411"/>
      <c r="Q703" s="411"/>
      <c r="R703" s="411"/>
      <c r="S703" s="411"/>
      <c r="T703" s="411"/>
      <c r="U703" s="411"/>
      <c r="V703" s="411"/>
      <c r="W703" s="411"/>
      <c r="X703" s="411"/>
      <c r="Y703" s="411"/>
      <c r="Z703" s="411"/>
    </row>
    <row r="704" spans="1:26" x14ac:dyDescent="0.3">
      <c r="A704" s="411"/>
      <c r="B704" s="411"/>
      <c r="C704" s="411"/>
      <c r="D704" s="411"/>
      <c r="E704" s="411"/>
      <c r="F704" s="411"/>
      <c r="G704" s="411"/>
      <c r="H704" s="411"/>
      <c r="I704" s="411"/>
      <c r="J704" s="411"/>
      <c r="K704" s="411"/>
      <c r="L704" s="411"/>
      <c r="M704" s="411"/>
      <c r="N704" s="411"/>
      <c r="O704" s="411"/>
      <c r="P704" s="411"/>
      <c r="Q704" s="411"/>
      <c r="R704" s="411"/>
      <c r="S704" s="411"/>
      <c r="T704" s="411"/>
      <c r="U704" s="411"/>
      <c r="V704" s="411"/>
      <c r="W704" s="411"/>
      <c r="X704" s="411"/>
      <c r="Y704" s="411"/>
      <c r="Z704" s="411"/>
    </row>
    <row r="705" spans="1:26" x14ac:dyDescent="0.3">
      <c r="A705" s="411"/>
      <c r="B705" s="411"/>
      <c r="C705" s="411"/>
      <c r="D705" s="411"/>
      <c r="E705" s="411"/>
      <c r="F705" s="411"/>
      <c r="G705" s="411"/>
      <c r="H705" s="411"/>
      <c r="I705" s="411"/>
      <c r="J705" s="411"/>
      <c r="K705" s="411"/>
      <c r="L705" s="411"/>
      <c r="M705" s="411"/>
      <c r="N705" s="411"/>
      <c r="O705" s="411"/>
      <c r="P705" s="411"/>
      <c r="Q705" s="411"/>
      <c r="R705" s="411"/>
      <c r="S705" s="411"/>
      <c r="T705" s="411"/>
      <c r="U705" s="411"/>
      <c r="V705" s="411"/>
      <c r="W705" s="411"/>
      <c r="X705" s="411"/>
      <c r="Y705" s="411"/>
      <c r="Z705" s="411"/>
    </row>
    <row r="706" spans="1:26" x14ac:dyDescent="0.3">
      <c r="A706" s="411"/>
      <c r="B706" s="411"/>
      <c r="C706" s="411"/>
      <c r="D706" s="411"/>
      <c r="E706" s="411"/>
      <c r="F706" s="411"/>
      <c r="G706" s="411"/>
      <c r="H706" s="411"/>
      <c r="I706" s="411"/>
      <c r="J706" s="411"/>
      <c r="K706" s="411"/>
      <c r="L706" s="411"/>
      <c r="M706" s="411"/>
      <c r="N706" s="411"/>
      <c r="O706" s="411"/>
      <c r="P706" s="411"/>
      <c r="Q706" s="411"/>
      <c r="R706" s="411"/>
      <c r="S706" s="411"/>
      <c r="T706" s="411"/>
      <c r="U706" s="411"/>
      <c r="V706" s="411"/>
      <c r="W706" s="411"/>
      <c r="X706" s="411"/>
      <c r="Y706" s="411"/>
      <c r="Z706" s="411"/>
    </row>
    <row r="707" spans="1:26" x14ac:dyDescent="0.3">
      <c r="A707" s="411"/>
      <c r="B707" s="411"/>
      <c r="C707" s="411"/>
      <c r="D707" s="411"/>
      <c r="E707" s="411"/>
      <c r="F707" s="411"/>
      <c r="G707" s="411"/>
      <c r="H707" s="411"/>
      <c r="I707" s="411"/>
      <c r="J707" s="411"/>
      <c r="K707" s="411"/>
      <c r="L707" s="411"/>
      <c r="M707" s="411"/>
      <c r="N707" s="411"/>
      <c r="O707" s="411"/>
      <c r="P707" s="411"/>
      <c r="Q707" s="411"/>
      <c r="R707" s="411"/>
      <c r="S707" s="411"/>
      <c r="T707" s="411"/>
      <c r="U707" s="411"/>
      <c r="V707" s="411"/>
      <c r="W707" s="411"/>
      <c r="X707" s="411"/>
      <c r="Y707" s="411"/>
      <c r="Z707" s="411"/>
    </row>
    <row r="708" spans="1:26" x14ac:dyDescent="0.3">
      <c r="A708" s="411"/>
      <c r="B708" s="411"/>
      <c r="C708" s="411"/>
      <c r="D708" s="411"/>
      <c r="E708" s="411"/>
      <c r="F708" s="411"/>
      <c r="G708" s="411"/>
      <c r="H708" s="411"/>
      <c r="I708" s="411"/>
      <c r="J708" s="411"/>
      <c r="K708" s="411"/>
      <c r="L708" s="411"/>
      <c r="M708" s="411"/>
      <c r="N708" s="411"/>
      <c r="O708" s="411"/>
      <c r="P708" s="411"/>
      <c r="Q708" s="411"/>
      <c r="R708" s="411"/>
      <c r="S708" s="411"/>
      <c r="T708" s="411"/>
      <c r="U708" s="411"/>
      <c r="V708" s="411"/>
      <c r="W708" s="411"/>
      <c r="X708" s="411"/>
      <c r="Y708" s="411"/>
      <c r="Z708" s="411"/>
    </row>
    <row r="709" spans="1:26" x14ac:dyDescent="0.3">
      <c r="A709" s="411"/>
      <c r="B709" s="411"/>
      <c r="C709" s="411"/>
      <c r="D709" s="411"/>
      <c r="E709" s="411"/>
      <c r="F709" s="411"/>
      <c r="G709" s="411"/>
      <c r="H709" s="411"/>
      <c r="I709" s="411"/>
      <c r="J709" s="411"/>
      <c r="K709" s="411"/>
      <c r="L709" s="411"/>
      <c r="M709" s="411"/>
      <c r="N709" s="411"/>
      <c r="O709" s="411"/>
      <c r="P709" s="411"/>
      <c r="Q709" s="411"/>
      <c r="R709" s="411"/>
      <c r="S709" s="411"/>
      <c r="T709" s="411"/>
      <c r="U709" s="411"/>
      <c r="V709" s="411"/>
      <c r="W709" s="411"/>
      <c r="X709" s="411"/>
      <c r="Y709" s="411"/>
      <c r="Z709" s="411"/>
    </row>
    <row r="710" spans="1:26" x14ac:dyDescent="0.3">
      <c r="A710" s="411"/>
      <c r="B710" s="411"/>
      <c r="C710" s="411"/>
      <c r="D710" s="411"/>
      <c r="E710" s="411"/>
      <c r="F710" s="411"/>
      <c r="G710" s="411"/>
      <c r="H710" s="411"/>
      <c r="I710" s="411"/>
      <c r="J710" s="411"/>
      <c r="K710" s="411"/>
      <c r="L710" s="411"/>
      <c r="M710" s="411"/>
      <c r="N710" s="411"/>
      <c r="O710" s="411"/>
      <c r="P710" s="411"/>
      <c r="Q710" s="411"/>
      <c r="R710" s="411"/>
      <c r="S710" s="411"/>
      <c r="T710" s="411"/>
      <c r="U710" s="411"/>
      <c r="V710" s="411"/>
      <c r="W710" s="411"/>
      <c r="X710" s="411"/>
      <c r="Y710" s="411"/>
      <c r="Z710" s="411"/>
    </row>
    <row r="711" spans="1:26" x14ac:dyDescent="0.3">
      <c r="A711" s="411"/>
      <c r="B711" s="411"/>
      <c r="C711" s="411"/>
      <c r="D711" s="411"/>
      <c r="E711" s="411"/>
      <c r="F711" s="411"/>
      <c r="G711" s="411"/>
      <c r="H711" s="411"/>
      <c r="I711" s="411"/>
      <c r="J711" s="411"/>
      <c r="K711" s="411"/>
      <c r="L711" s="411"/>
      <c r="M711" s="411"/>
      <c r="N711" s="411"/>
      <c r="O711" s="411"/>
      <c r="P711" s="411"/>
      <c r="Q711" s="411"/>
      <c r="R711" s="411"/>
      <c r="S711" s="411"/>
      <c r="T711" s="411"/>
      <c r="U711" s="411"/>
      <c r="V711" s="411"/>
      <c r="W711" s="411"/>
      <c r="X711" s="411"/>
      <c r="Y711" s="411"/>
      <c r="Z711" s="411"/>
    </row>
    <row r="712" spans="1:26" x14ac:dyDescent="0.3">
      <c r="A712" s="411"/>
      <c r="B712" s="411"/>
      <c r="C712" s="411"/>
      <c r="D712" s="411"/>
      <c r="E712" s="411"/>
      <c r="F712" s="411"/>
      <c r="G712" s="411"/>
      <c r="H712" s="411"/>
      <c r="I712" s="411"/>
      <c r="J712" s="411"/>
      <c r="K712" s="411"/>
      <c r="L712" s="411"/>
      <c r="M712" s="411"/>
      <c r="N712" s="411"/>
      <c r="O712" s="411"/>
      <c r="P712" s="411"/>
      <c r="Q712" s="411"/>
      <c r="R712" s="411"/>
      <c r="S712" s="411"/>
      <c r="T712" s="411"/>
      <c r="U712" s="411"/>
      <c r="V712" s="411"/>
      <c r="W712" s="411"/>
      <c r="X712" s="411"/>
      <c r="Y712" s="411"/>
      <c r="Z712" s="411"/>
    </row>
    <row r="713" spans="1:26" x14ac:dyDescent="0.3">
      <c r="A713" s="411"/>
      <c r="B713" s="411"/>
      <c r="C713" s="411"/>
      <c r="D713" s="411"/>
      <c r="E713" s="411"/>
      <c r="F713" s="411"/>
      <c r="G713" s="411"/>
      <c r="H713" s="411"/>
      <c r="I713" s="411"/>
      <c r="J713" s="411"/>
      <c r="K713" s="411"/>
      <c r="L713" s="411"/>
      <c r="M713" s="411"/>
      <c r="N713" s="411"/>
      <c r="O713" s="411"/>
      <c r="P713" s="411"/>
      <c r="Q713" s="411"/>
      <c r="R713" s="411"/>
      <c r="S713" s="411"/>
      <c r="T713" s="411"/>
      <c r="U713" s="411"/>
      <c r="V713" s="411"/>
      <c r="W713" s="411"/>
      <c r="X713" s="411"/>
      <c r="Y713" s="411"/>
      <c r="Z713" s="411"/>
    </row>
    <row r="714" spans="1:26" x14ac:dyDescent="0.3">
      <c r="A714" s="411"/>
      <c r="B714" s="411"/>
      <c r="C714" s="411"/>
      <c r="D714" s="411"/>
      <c r="E714" s="411"/>
      <c r="F714" s="411"/>
      <c r="G714" s="411"/>
      <c r="H714" s="411"/>
      <c r="I714" s="411"/>
      <c r="J714" s="411"/>
      <c r="K714" s="411"/>
      <c r="L714" s="411"/>
      <c r="M714" s="411"/>
      <c r="N714" s="411"/>
      <c r="O714" s="411"/>
      <c r="P714" s="411"/>
      <c r="Q714" s="411"/>
      <c r="R714" s="411"/>
      <c r="S714" s="411"/>
      <c r="T714" s="411"/>
      <c r="U714" s="411"/>
      <c r="V714" s="411"/>
      <c r="W714" s="411"/>
      <c r="X714" s="411"/>
      <c r="Y714" s="411"/>
      <c r="Z714" s="411"/>
    </row>
    <row r="715" spans="1:26" x14ac:dyDescent="0.3">
      <c r="A715" s="411"/>
      <c r="B715" s="411"/>
      <c r="C715" s="411"/>
      <c r="D715" s="411"/>
      <c r="E715" s="411"/>
      <c r="F715" s="411"/>
      <c r="G715" s="411"/>
      <c r="H715" s="411"/>
      <c r="I715" s="411"/>
      <c r="J715" s="411"/>
      <c r="K715" s="411"/>
      <c r="L715" s="411"/>
      <c r="M715" s="411"/>
      <c r="N715" s="411"/>
      <c r="O715" s="411"/>
      <c r="P715" s="411"/>
      <c r="Q715" s="411"/>
      <c r="R715" s="411"/>
      <c r="S715" s="411"/>
      <c r="T715" s="411"/>
      <c r="U715" s="411"/>
      <c r="V715" s="411"/>
      <c r="W715" s="411"/>
      <c r="X715" s="411"/>
      <c r="Y715" s="411"/>
      <c r="Z715" s="411"/>
    </row>
    <row r="716" spans="1:26" x14ac:dyDescent="0.3">
      <c r="A716" s="411"/>
      <c r="B716" s="411"/>
      <c r="C716" s="411"/>
      <c r="D716" s="411"/>
      <c r="E716" s="411"/>
      <c r="F716" s="411"/>
      <c r="G716" s="411"/>
      <c r="H716" s="411"/>
      <c r="I716" s="411"/>
      <c r="J716" s="411"/>
      <c r="K716" s="411"/>
      <c r="L716" s="411"/>
      <c r="M716" s="411"/>
      <c r="N716" s="411"/>
      <c r="O716" s="411"/>
      <c r="P716" s="411"/>
      <c r="Q716" s="411"/>
      <c r="R716" s="411"/>
      <c r="S716" s="411"/>
      <c r="T716" s="411"/>
      <c r="U716" s="411"/>
      <c r="V716" s="411"/>
      <c r="W716" s="411"/>
      <c r="X716" s="411"/>
      <c r="Y716" s="411"/>
      <c r="Z716" s="411"/>
    </row>
    <row r="717" spans="1:26" x14ac:dyDescent="0.3">
      <c r="A717" s="411"/>
      <c r="B717" s="411"/>
      <c r="C717" s="411"/>
      <c r="D717" s="411"/>
      <c r="E717" s="411"/>
      <c r="F717" s="411"/>
      <c r="G717" s="411"/>
      <c r="H717" s="411"/>
      <c r="I717" s="411"/>
      <c r="J717" s="411"/>
      <c r="K717" s="411"/>
      <c r="L717" s="411"/>
      <c r="M717" s="411"/>
      <c r="N717" s="411"/>
      <c r="O717" s="411"/>
      <c r="P717" s="411"/>
      <c r="Q717" s="411"/>
      <c r="R717" s="411"/>
      <c r="S717" s="411"/>
      <c r="T717" s="411"/>
      <c r="U717" s="411"/>
      <c r="V717" s="411"/>
      <c r="W717" s="411"/>
      <c r="X717" s="411"/>
      <c r="Y717" s="411"/>
      <c r="Z717" s="411"/>
    </row>
    <row r="718" spans="1:26" x14ac:dyDescent="0.3">
      <c r="A718" s="411"/>
      <c r="B718" s="411"/>
      <c r="C718" s="411"/>
      <c r="D718" s="411"/>
      <c r="E718" s="411"/>
      <c r="F718" s="411"/>
      <c r="G718" s="411"/>
      <c r="H718" s="411"/>
      <c r="I718" s="411"/>
      <c r="J718" s="411"/>
      <c r="K718" s="411"/>
      <c r="L718" s="411"/>
      <c r="M718" s="411"/>
      <c r="N718" s="411"/>
      <c r="O718" s="411"/>
      <c r="P718" s="411"/>
      <c r="Q718" s="411"/>
      <c r="R718" s="411"/>
      <c r="S718" s="411"/>
      <c r="T718" s="411"/>
      <c r="U718" s="411"/>
      <c r="V718" s="411"/>
      <c r="W718" s="411"/>
      <c r="X718" s="411"/>
      <c r="Y718" s="411"/>
      <c r="Z718" s="411"/>
    </row>
    <row r="719" spans="1:26" x14ac:dyDescent="0.3">
      <c r="A719" s="411"/>
      <c r="B719" s="411"/>
      <c r="C719" s="411"/>
      <c r="D719" s="411"/>
      <c r="E719" s="411"/>
      <c r="F719" s="411"/>
      <c r="G719" s="411"/>
      <c r="H719" s="411"/>
      <c r="I719" s="411"/>
      <c r="J719" s="411"/>
      <c r="K719" s="411"/>
      <c r="L719" s="411"/>
      <c r="M719" s="411"/>
      <c r="N719" s="411"/>
      <c r="O719" s="411"/>
      <c r="P719" s="411"/>
      <c r="Q719" s="411"/>
      <c r="R719" s="411"/>
      <c r="S719" s="411"/>
      <c r="T719" s="411"/>
      <c r="U719" s="411"/>
      <c r="V719" s="411"/>
      <c r="W719" s="411"/>
      <c r="X719" s="411"/>
      <c r="Y719" s="411"/>
      <c r="Z719" s="411"/>
    </row>
    <row r="720" spans="1:26" x14ac:dyDescent="0.3">
      <c r="A720" s="411"/>
      <c r="B720" s="411"/>
      <c r="C720" s="411"/>
      <c r="D720" s="411"/>
      <c r="E720" s="411"/>
      <c r="F720" s="411"/>
      <c r="G720" s="411"/>
      <c r="H720" s="411"/>
      <c r="I720" s="411"/>
      <c r="J720" s="411"/>
      <c r="K720" s="411"/>
      <c r="L720" s="411"/>
      <c r="M720" s="411"/>
      <c r="N720" s="411"/>
      <c r="O720" s="411"/>
      <c r="P720" s="411"/>
      <c r="Q720" s="411"/>
      <c r="R720" s="411"/>
      <c r="S720" s="411"/>
      <c r="T720" s="411"/>
      <c r="U720" s="411"/>
      <c r="V720" s="411"/>
      <c r="W720" s="411"/>
      <c r="X720" s="411"/>
      <c r="Y720" s="411"/>
      <c r="Z720" s="411"/>
    </row>
    <row r="721" spans="1:26" x14ac:dyDescent="0.3">
      <c r="A721" s="411"/>
      <c r="B721" s="411"/>
      <c r="C721" s="411"/>
      <c r="D721" s="411"/>
      <c r="E721" s="411"/>
      <c r="F721" s="411"/>
      <c r="G721" s="411"/>
      <c r="H721" s="411"/>
      <c r="I721" s="411"/>
      <c r="J721" s="411"/>
      <c r="K721" s="411"/>
      <c r="L721" s="411"/>
      <c r="M721" s="411"/>
      <c r="N721" s="411"/>
      <c r="O721" s="411"/>
      <c r="P721" s="411"/>
      <c r="Q721" s="411"/>
      <c r="R721" s="411"/>
      <c r="S721" s="411"/>
      <c r="T721" s="411"/>
      <c r="U721" s="411"/>
      <c r="V721" s="411"/>
      <c r="W721" s="411"/>
      <c r="X721" s="411"/>
      <c r="Y721" s="411"/>
      <c r="Z721" s="411"/>
    </row>
    <row r="722" spans="1:26" x14ac:dyDescent="0.3">
      <c r="A722" s="411"/>
      <c r="B722" s="411"/>
      <c r="C722" s="411"/>
      <c r="D722" s="411"/>
      <c r="E722" s="411"/>
      <c r="F722" s="411"/>
      <c r="G722" s="411"/>
      <c r="H722" s="411"/>
      <c r="I722" s="411"/>
      <c r="J722" s="411"/>
      <c r="K722" s="411"/>
      <c r="L722" s="411"/>
      <c r="M722" s="411"/>
      <c r="N722" s="411"/>
      <c r="O722" s="411"/>
      <c r="P722" s="411"/>
      <c r="Q722" s="411"/>
      <c r="R722" s="411"/>
      <c r="S722" s="411"/>
      <c r="T722" s="411"/>
      <c r="U722" s="411"/>
      <c r="V722" s="411"/>
      <c r="W722" s="411"/>
      <c r="X722" s="411"/>
      <c r="Y722" s="411"/>
      <c r="Z722" s="411"/>
    </row>
    <row r="723" spans="1:26" x14ac:dyDescent="0.3">
      <c r="A723" s="411"/>
      <c r="B723" s="411"/>
      <c r="C723" s="411"/>
      <c r="D723" s="411"/>
      <c r="E723" s="411"/>
      <c r="F723" s="411"/>
      <c r="G723" s="411"/>
      <c r="H723" s="411"/>
      <c r="I723" s="411"/>
      <c r="J723" s="411"/>
      <c r="K723" s="411"/>
      <c r="L723" s="411"/>
      <c r="M723" s="411"/>
      <c r="N723" s="411"/>
      <c r="O723" s="411"/>
      <c r="P723" s="411"/>
      <c r="Q723" s="411"/>
      <c r="R723" s="411"/>
      <c r="S723" s="411"/>
      <c r="T723" s="411"/>
      <c r="U723" s="411"/>
      <c r="V723" s="411"/>
      <c r="W723" s="411"/>
      <c r="X723" s="411"/>
      <c r="Y723" s="411"/>
      <c r="Z723" s="411"/>
    </row>
    <row r="724" spans="1:26" x14ac:dyDescent="0.3">
      <c r="A724" s="411"/>
      <c r="B724" s="411"/>
      <c r="C724" s="411"/>
      <c r="D724" s="411"/>
      <c r="E724" s="411"/>
      <c r="F724" s="411"/>
      <c r="G724" s="411"/>
      <c r="H724" s="411"/>
      <c r="I724" s="411"/>
      <c r="J724" s="411"/>
      <c r="K724" s="411"/>
      <c r="L724" s="411"/>
      <c r="M724" s="411"/>
      <c r="N724" s="411"/>
      <c r="O724" s="411"/>
      <c r="P724" s="411"/>
      <c r="Q724" s="411"/>
      <c r="R724" s="411"/>
      <c r="S724" s="411"/>
      <c r="T724" s="411"/>
      <c r="U724" s="411"/>
      <c r="V724" s="411"/>
      <c r="W724" s="411"/>
      <c r="X724" s="411"/>
      <c r="Y724" s="411"/>
      <c r="Z724" s="411"/>
    </row>
    <row r="725" spans="1:26" x14ac:dyDescent="0.3">
      <c r="A725" s="411"/>
      <c r="B725" s="411"/>
      <c r="C725" s="411"/>
      <c r="D725" s="411"/>
      <c r="E725" s="411"/>
      <c r="F725" s="411"/>
      <c r="G725" s="411"/>
      <c r="H725" s="411"/>
      <c r="I725" s="411"/>
      <c r="J725" s="411"/>
      <c r="K725" s="411"/>
      <c r="L725" s="411"/>
      <c r="M725" s="411"/>
      <c r="N725" s="411"/>
      <c r="O725" s="411"/>
      <c r="P725" s="411"/>
      <c r="Q725" s="411"/>
      <c r="R725" s="411"/>
      <c r="S725" s="411"/>
      <c r="T725" s="411"/>
      <c r="U725" s="411"/>
      <c r="V725" s="411"/>
      <c r="W725" s="411"/>
      <c r="X725" s="411"/>
      <c r="Y725" s="411"/>
      <c r="Z725" s="411"/>
    </row>
    <row r="726" spans="1:26" x14ac:dyDescent="0.3">
      <c r="A726" s="411"/>
      <c r="B726" s="411"/>
      <c r="C726" s="411"/>
      <c r="D726" s="411"/>
      <c r="E726" s="411"/>
      <c r="F726" s="411"/>
      <c r="G726" s="411"/>
      <c r="H726" s="411"/>
      <c r="I726" s="411"/>
      <c r="J726" s="411"/>
      <c r="K726" s="411"/>
      <c r="L726" s="411"/>
      <c r="M726" s="411"/>
      <c r="N726" s="411"/>
      <c r="O726" s="411"/>
      <c r="P726" s="411"/>
      <c r="Q726" s="411"/>
      <c r="R726" s="411"/>
      <c r="S726" s="411"/>
      <c r="T726" s="411"/>
      <c r="U726" s="411"/>
      <c r="V726" s="411"/>
      <c r="W726" s="411"/>
      <c r="X726" s="411"/>
      <c r="Y726" s="411"/>
      <c r="Z726" s="411"/>
    </row>
    <row r="727" spans="1:26" x14ac:dyDescent="0.3">
      <c r="A727" s="411"/>
      <c r="B727" s="411"/>
      <c r="C727" s="411"/>
      <c r="D727" s="411"/>
      <c r="E727" s="411"/>
      <c r="F727" s="411"/>
      <c r="G727" s="411"/>
      <c r="H727" s="411"/>
      <c r="I727" s="411"/>
      <c r="J727" s="411"/>
      <c r="K727" s="411"/>
      <c r="L727" s="411"/>
      <c r="M727" s="411"/>
      <c r="N727" s="411"/>
      <c r="O727" s="411"/>
      <c r="P727" s="411"/>
      <c r="Q727" s="411"/>
      <c r="R727" s="411"/>
      <c r="S727" s="411"/>
      <c r="T727" s="411"/>
      <c r="U727" s="411"/>
      <c r="V727" s="411"/>
      <c r="W727" s="411"/>
      <c r="X727" s="411"/>
      <c r="Y727" s="411"/>
      <c r="Z727" s="411"/>
    </row>
    <row r="728" spans="1:26" x14ac:dyDescent="0.3">
      <c r="A728" s="411"/>
      <c r="B728" s="411"/>
      <c r="C728" s="411"/>
      <c r="D728" s="411"/>
      <c r="E728" s="411"/>
      <c r="F728" s="411"/>
      <c r="G728" s="411"/>
      <c r="H728" s="411"/>
      <c r="I728" s="411"/>
      <c r="J728" s="411"/>
      <c r="K728" s="411"/>
      <c r="L728" s="411"/>
      <c r="M728" s="411"/>
      <c r="N728" s="411"/>
      <c r="O728" s="411"/>
      <c r="P728" s="411"/>
      <c r="Q728" s="411"/>
      <c r="R728" s="411"/>
      <c r="S728" s="411"/>
      <c r="T728" s="411"/>
      <c r="U728" s="411"/>
      <c r="V728" s="411"/>
      <c r="W728" s="411"/>
      <c r="X728" s="411"/>
      <c r="Y728" s="411"/>
      <c r="Z728" s="411"/>
    </row>
    <row r="729" spans="1:26" x14ac:dyDescent="0.3">
      <c r="A729" s="411"/>
      <c r="B729" s="411"/>
      <c r="C729" s="411"/>
      <c r="D729" s="411"/>
      <c r="E729" s="411"/>
      <c r="F729" s="411"/>
      <c r="G729" s="411"/>
      <c r="H729" s="411"/>
      <c r="I729" s="411"/>
      <c r="J729" s="411"/>
      <c r="K729" s="411"/>
      <c r="L729" s="411"/>
      <c r="M729" s="411"/>
      <c r="N729" s="411"/>
      <c r="O729" s="411"/>
      <c r="P729" s="411"/>
      <c r="Q729" s="411"/>
      <c r="R729" s="411"/>
      <c r="S729" s="411"/>
      <c r="T729" s="411"/>
      <c r="U729" s="411"/>
      <c r="V729" s="411"/>
      <c r="W729" s="411"/>
      <c r="X729" s="411"/>
      <c r="Y729" s="411"/>
      <c r="Z729" s="411"/>
    </row>
    <row r="730" spans="1:26" x14ac:dyDescent="0.3">
      <c r="A730" s="411"/>
      <c r="B730" s="411"/>
      <c r="C730" s="411"/>
      <c r="D730" s="411"/>
      <c r="E730" s="411"/>
      <c r="F730" s="411"/>
      <c r="G730" s="411"/>
      <c r="H730" s="411"/>
      <c r="I730" s="411"/>
      <c r="J730" s="411"/>
      <c r="K730" s="411"/>
      <c r="L730" s="411"/>
      <c r="M730" s="411"/>
      <c r="N730" s="411"/>
      <c r="O730" s="411"/>
      <c r="P730" s="411"/>
      <c r="Q730" s="411"/>
      <c r="R730" s="411"/>
      <c r="S730" s="411"/>
      <c r="T730" s="411"/>
      <c r="U730" s="411"/>
      <c r="V730" s="411"/>
      <c r="W730" s="411"/>
      <c r="X730" s="411"/>
      <c r="Y730" s="411"/>
      <c r="Z730" s="411"/>
    </row>
    <row r="731" spans="1:26" x14ac:dyDescent="0.3">
      <c r="A731" s="411"/>
      <c r="B731" s="411"/>
      <c r="C731" s="411"/>
      <c r="D731" s="411"/>
      <c r="E731" s="411"/>
      <c r="F731" s="411"/>
      <c r="G731" s="411"/>
      <c r="H731" s="411"/>
      <c r="I731" s="411"/>
      <c r="J731" s="411"/>
      <c r="K731" s="411"/>
      <c r="L731" s="411"/>
      <c r="M731" s="411"/>
      <c r="N731" s="411"/>
      <c r="O731" s="411"/>
      <c r="P731" s="411"/>
      <c r="Q731" s="411"/>
      <c r="R731" s="411"/>
      <c r="S731" s="411"/>
      <c r="T731" s="411"/>
      <c r="U731" s="411"/>
      <c r="V731" s="411"/>
      <c r="W731" s="411"/>
      <c r="X731" s="411"/>
      <c r="Y731" s="411"/>
      <c r="Z731" s="411"/>
    </row>
    <row r="732" spans="1:26" x14ac:dyDescent="0.3">
      <c r="A732" s="411"/>
      <c r="B732" s="411"/>
      <c r="C732" s="411"/>
      <c r="D732" s="411"/>
      <c r="E732" s="411"/>
      <c r="F732" s="411"/>
      <c r="G732" s="411"/>
      <c r="H732" s="411"/>
      <c r="I732" s="411"/>
      <c r="J732" s="411"/>
      <c r="K732" s="411"/>
      <c r="L732" s="411"/>
      <c r="M732" s="411"/>
      <c r="N732" s="411"/>
      <c r="O732" s="411"/>
      <c r="P732" s="411"/>
      <c r="Q732" s="411"/>
      <c r="R732" s="411"/>
      <c r="S732" s="411"/>
      <c r="T732" s="411"/>
      <c r="U732" s="411"/>
      <c r="V732" s="411"/>
      <c r="W732" s="411"/>
      <c r="X732" s="411"/>
      <c r="Y732" s="411"/>
      <c r="Z732" s="411"/>
    </row>
    <row r="733" spans="1:26" x14ac:dyDescent="0.3">
      <c r="A733" s="411"/>
      <c r="B733" s="411"/>
      <c r="C733" s="411"/>
      <c r="D733" s="411"/>
      <c r="E733" s="411"/>
      <c r="F733" s="411"/>
      <c r="G733" s="411"/>
      <c r="H733" s="411"/>
      <c r="I733" s="411"/>
      <c r="J733" s="411"/>
      <c r="K733" s="411"/>
      <c r="L733" s="411"/>
      <c r="M733" s="411"/>
      <c r="N733" s="411"/>
      <c r="O733" s="411"/>
      <c r="P733" s="411"/>
      <c r="Q733" s="411"/>
      <c r="R733" s="411"/>
      <c r="S733" s="411"/>
      <c r="T733" s="411"/>
      <c r="U733" s="411"/>
      <c r="V733" s="411"/>
      <c r="W733" s="411"/>
      <c r="X733" s="411"/>
      <c r="Y733" s="411"/>
      <c r="Z733" s="411"/>
    </row>
    <row r="734" spans="1:26" x14ac:dyDescent="0.3">
      <c r="A734" s="411"/>
      <c r="B734" s="411"/>
      <c r="C734" s="411"/>
      <c r="D734" s="411"/>
      <c r="E734" s="411"/>
      <c r="F734" s="411"/>
      <c r="G734" s="411"/>
      <c r="H734" s="411"/>
      <c r="I734" s="411"/>
      <c r="J734" s="411"/>
      <c r="K734" s="411"/>
      <c r="L734" s="411"/>
      <c r="M734" s="411"/>
      <c r="N734" s="411"/>
      <c r="O734" s="411"/>
      <c r="P734" s="411"/>
      <c r="Q734" s="411"/>
      <c r="R734" s="411"/>
      <c r="S734" s="411"/>
      <c r="T734" s="411"/>
      <c r="U734" s="411"/>
      <c r="V734" s="411"/>
      <c r="W734" s="411"/>
      <c r="X734" s="411"/>
      <c r="Y734" s="411"/>
      <c r="Z734" s="411"/>
    </row>
    <row r="735" spans="1:26" x14ac:dyDescent="0.3">
      <c r="A735" s="411"/>
      <c r="B735" s="411"/>
      <c r="C735" s="411"/>
      <c r="D735" s="411"/>
      <c r="E735" s="411"/>
      <c r="F735" s="411"/>
      <c r="G735" s="411"/>
      <c r="H735" s="411"/>
      <c r="I735" s="411"/>
      <c r="J735" s="411"/>
      <c r="K735" s="411"/>
      <c r="L735" s="411"/>
      <c r="M735" s="411"/>
      <c r="N735" s="411"/>
      <c r="O735" s="411"/>
      <c r="P735" s="411"/>
      <c r="Q735" s="411"/>
      <c r="R735" s="411"/>
      <c r="S735" s="411"/>
      <c r="T735" s="411"/>
      <c r="U735" s="411"/>
      <c r="V735" s="411"/>
      <c r="W735" s="411"/>
      <c r="X735" s="411"/>
      <c r="Y735" s="411"/>
      <c r="Z735" s="411"/>
    </row>
    <row r="736" spans="1:26" x14ac:dyDescent="0.3">
      <c r="A736" s="411"/>
      <c r="B736" s="411"/>
      <c r="C736" s="411"/>
      <c r="D736" s="411"/>
      <c r="E736" s="411"/>
      <c r="F736" s="411"/>
      <c r="G736" s="411"/>
      <c r="H736" s="411"/>
      <c r="I736" s="411"/>
      <c r="J736" s="411"/>
      <c r="K736" s="411"/>
      <c r="L736" s="411"/>
      <c r="M736" s="411"/>
      <c r="N736" s="411"/>
      <c r="O736" s="411"/>
      <c r="P736" s="411"/>
      <c r="Q736" s="411"/>
      <c r="R736" s="411"/>
      <c r="S736" s="411"/>
      <c r="T736" s="411"/>
      <c r="U736" s="411"/>
      <c r="V736" s="411"/>
      <c r="W736" s="411"/>
      <c r="X736" s="411"/>
      <c r="Y736" s="411"/>
      <c r="Z736" s="411"/>
    </row>
    <row r="737" spans="1:26" x14ac:dyDescent="0.3">
      <c r="A737" s="411"/>
      <c r="B737" s="411"/>
      <c r="C737" s="411"/>
      <c r="D737" s="411"/>
      <c r="E737" s="411"/>
      <c r="F737" s="411"/>
      <c r="G737" s="411"/>
      <c r="H737" s="411"/>
      <c r="I737" s="411"/>
      <c r="J737" s="411"/>
      <c r="K737" s="411"/>
      <c r="L737" s="411"/>
      <c r="M737" s="411"/>
      <c r="N737" s="411"/>
      <c r="O737" s="411"/>
      <c r="P737" s="411"/>
      <c r="Q737" s="411"/>
      <c r="R737" s="411"/>
      <c r="S737" s="411"/>
      <c r="T737" s="411"/>
      <c r="U737" s="411"/>
      <c r="V737" s="411"/>
      <c r="W737" s="411"/>
      <c r="X737" s="411"/>
      <c r="Y737" s="411"/>
      <c r="Z737" s="411"/>
    </row>
    <row r="738" spans="1:26" x14ac:dyDescent="0.3">
      <c r="A738" s="411"/>
      <c r="B738" s="411"/>
      <c r="C738" s="411"/>
      <c r="D738" s="411"/>
      <c r="E738" s="411"/>
      <c r="F738" s="411"/>
      <c r="G738" s="411"/>
      <c r="H738" s="411"/>
      <c r="I738" s="411"/>
      <c r="J738" s="411"/>
      <c r="K738" s="411"/>
      <c r="L738" s="411"/>
      <c r="M738" s="411"/>
      <c r="N738" s="411"/>
      <c r="O738" s="411"/>
      <c r="P738" s="411"/>
      <c r="Q738" s="411"/>
      <c r="R738" s="411"/>
      <c r="S738" s="411"/>
      <c r="T738" s="411"/>
      <c r="U738" s="411"/>
      <c r="V738" s="411"/>
      <c r="W738" s="411"/>
      <c r="X738" s="411"/>
      <c r="Y738" s="411"/>
      <c r="Z738" s="411"/>
    </row>
    <row r="739" spans="1:26" x14ac:dyDescent="0.3">
      <c r="A739" s="411"/>
      <c r="B739" s="411"/>
      <c r="C739" s="411"/>
      <c r="D739" s="411"/>
      <c r="E739" s="411"/>
      <c r="F739" s="411"/>
      <c r="G739" s="411"/>
      <c r="H739" s="411"/>
      <c r="I739" s="411"/>
      <c r="J739" s="411"/>
      <c r="K739" s="411"/>
      <c r="L739" s="411"/>
      <c r="M739" s="411"/>
      <c r="N739" s="411"/>
      <c r="O739" s="411"/>
      <c r="P739" s="411"/>
      <c r="Q739" s="411"/>
      <c r="R739" s="411"/>
      <c r="S739" s="411"/>
      <c r="T739" s="411"/>
      <c r="U739" s="411"/>
      <c r="V739" s="411"/>
      <c r="W739" s="411"/>
      <c r="X739" s="411"/>
      <c r="Y739" s="411"/>
      <c r="Z739" s="411"/>
    </row>
    <row r="740" spans="1:26" x14ac:dyDescent="0.3">
      <c r="A740" s="411"/>
      <c r="B740" s="411"/>
      <c r="C740" s="411"/>
      <c r="D740" s="411"/>
      <c r="E740" s="411"/>
      <c r="F740" s="411"/>
      <c r="G740" s="411"/>
      <c r="H740" s="411"/>
      <c r="I740" s="411"/>
      <c r="J740" s="411"/>
      <c r="K740" s="411"/>
      <c r="L740" s="411"/>
      <c r="M740" s="411"/>
      <c r="N740" s="411"/>
      <c r="O740" s="411"/>
      <c r="P740" s="411"/>
      <c r="Q740" s="411"/>
      <c r="R740" s="411"/>
      <c r="S740" s="411"/>
      <c r="T740" s="411"/>
      <c r="U740" s="411"/>
      <c r="V740" s="411"/>
      <c r="W740" s="411"/>
      <c r="X740" s="411"/>
      <c r="Y740" s="411"/>
      <c r="Z740" s="411"/>
    </row>
    <row r="741" spans="1:26" x14ac:dyDescent="0.3">
      <c r="A741" s="411"/>
      <c r="B741" s="411"/>
      <c r="C741" s="411"/>
      <c r="D741" s="411"/>
      <c r="E741" s="411"/>
      <c r="F741" s="411"/>
      <c r="G741" s="411"/>
      <c r="H741" s="411"/>
      <c r="I741" s="411"/>
      <c r="J741" s="411"/>
      <c r="K741" s="411"/>
      <c r="L741" s="411"/>
      <c r="M741" s="411"/>
      <c r="N741" s="411"/>
      <c r="O741" s="411"/>
      <c r="P741" s="411"/>
      <c r="Q741" s="411"/>
      <c r="R741" s="411"/>
      <c r="S741" s="411"/>
      <c r="T741" s="411"/>
      <c r="U741" s="411"/>
      <c r="V741" s="411"/>
      <c r="W741" s="411"/>
      <c r="X741" s="411"/>
      <c r="Y741" s="411"/>
      <c r="Z741" s="411"/>
    </row>
    <row r="742" spans="1:26" x14ac:dyDescent="0.3">
      <c r="A742" s="411"/>
      <c r="B742" s="411"/>
      <c r="C742" s="411"/>
      <c r="D742" s="411"/>
      <c r="E742" s="411"/>
      <c r="F742" s="411"/>
      <c r="G742" s="411"/>
      <c r="H742" s="411"/>
      <c r="I742" s="411"/>
      <c r="J742" s="411"/>
      <c r="K742" s="411"/>
      <c r="L742" s="411"/>
      <c r="M742" s="411"/>
      <c r="N742" s="411"/>
      <c r="O742" s="411"/>
      <c r="P742" s="411"/>
      <c r="Q742" s="411"/>
      <c r="R742" s="411"/>
      <c r="S742" s="411"/>
      <c r="T742" s="411"/>
      <c r="U742" s="411"/>
      <c r="V742" s="411"/>
      <c r="W742" s="411"/>
      <c r="X742" s="411"/>
      <c r="Y742" s="411"/>
      <c r="Z742" s="411"/>
    </row>
    <row r="743" spans="1:26" x14ac:dyDescent="0.3">
      <c r="A743" s="411"/>
      <c r="B743" s="411"/>
      <c r="C743" s="411"/>
      <c r="D743" s="411"/>
      <c r="E743" s="411"/>
      <c r="F743" s="411"/>
      <c r="G743" s="411"/>
      <c r="H743" s="411"/>
      <c r="I743" s="411"/>
      <c r="J743" s="411"/>
      <c r="K743" s="411"/>
      <c r="L743" s="411"/>
      <c r="M743" s="411"/>
      <c r="N743" s="411"/>
      <c r="O743" s="411"/>
      <c r="P743" s="411"/>
      <c r="Q743" s="411"/>
      <c r="R743" s="411"/>
      <c r="S743" s="411"/>
      <c r="T743" s="411"/>
      <c r="U743" s="411"/>
      <c r="V743" s="411"/>
      <c r="W743" s="411"/>
      <c r="X743" s="411"/>
      <c r="Y743" s="411"/>
      <c r="Z743" s="411"/>
    </row>
    <row r="744" spans="1:26" x14ac:dyDescent="0.3">
      <c r="A744" s="411"/>
      <c r="B744" s="411"/>
      <c r="C744" s="411"/>
      <c r="D744" s="411"/>
      <c r="E744" s="411"/>
      <c r="F744" s="411"/>
      <c r="G744" s="411"/>
      <c r="H744" s="411"/>
      <c r="I744" s="411"/>
      <c r="J744" s="411"/>
      <c r="K744" s="411"/>
      <c r="L744" s="411"/>
      <c r="M744" s="411"/>
      <c r="N744" s="411"/>
      <c r="O744" s="411"/>
      <c r="P744" s="411"/>
      <c r="Q744" s="411"/>
      <c r="R744" s="411"/>
      <c r="S744" s="411"/>
      <c r="T744" s="411"/>
      <c r="U744" s="411"/>
      <c r="V744" s="411"/>
      <c r="W744" s="411"/>
      <c r="X744" s="411"/>
      <c r="Y744" s="411"/>
      <c r="Z744" s="411"/>
    </row>
    <row r="745" spans="1:26" x14ac:dyDescent="0.3">
      <c r="A745" s="411"/>
      <c r="B745" s="411"/>
      <c r="C745" s="411"/>
      <c r="D745" s="411"/>
      <c r="E745" s="411"/>
      <c r="F745" s="411"/>
      <c r="G745" s="411"/>
      <c r="H745" s="411"/>
      <c r="I745" s="411"/>
      <c r="J745" s="411"/>
      <c r="K745" s="411"/>
      <c r="L745" s="411"/>
      <c r="M745" s="411"/>
      <c r="N745" s="411"/>
      <c r="O745" s="411"/>
      <c r="P745" s="411"/>
      <c r="Q745" s="411"/>
      <c r="R745" s="411"/>
      <c r="S745" s="411"/>
      <c r="T745" s="411"/>
      <c r="U745" s="411"/>
      <c r="V745" s="411"/>
      <c r="W745" s="411"/>
      <c r="X745" s="411"/>
      <c r="Y745" s="411"/>
      <c r="Z745" s="411"/>
    </row>
    <row r="746" spans="1:26" x14ac:dyDescent="0.3">
      <c r="A746" s="411"/>
      <c r="B746" s="411"/>
      <c r="C746" s="411"/>
      <c r="D746" s="411"/>
      <c r="E746" s="411"/>
      <c r="F746" s="411"/>
      <c r="G746" s="411"/>
      <c r="H746" s="411"/>
      <c r="I746" s="411"/>
      <c r="J746" s="411"/>
      <c r="K746" s="411"/>
      <c r="L746" s="411"/>
      <c r="M746" s="411"/>
      <c r="N746" s="411"/>
      <c r="O746" s="411"/>
      <c r="P746" s="411"/>
      <c r="Q746" s="411"/>
      <c r="R746" s="411"/>
      <c r="S746" s="411"/>
      <c r="T746" s="411"/>
      <c r="U746" s="411"/>
      <c r="V746" s="411"/>
      <c r="W746" s="411"/>
      <c r="X746" s="411"/>
      <c r="Y746" s="411"/>
      <c r="Z746" s="411"/>
    </row>
    <row r="747" spans="1:26" x14ac:dyDescent="0.3">
      <c r="A747" s="411"/>
      <c r="B747" s="411"/>
      <c r="C747" s="411"/>
      <c r="D747" s="411"/>
      <c r="E747" s="411"/>
      <c r="F747" s="411"/>
      <c r="G747" s="411"/>
      <c r="H747" s="411"/>
      <c r="I747" s="411"/>
      <c r="J747" s="411"/>
      <c r="K747" s="411"/>
      <c r="L747" s="411"/>
      <c r="M747" s="411"/>
      <c r="N747" s="411"/>
      <c r="O747" s="411"/>
      <c r="P747" s="411"/>
      <c r="Q747" s="411"/>
      <c r="R747" s="411"/>
      <c r="S747" s="411"/>
      <c r="T747" s="411"/>
      <c r="U747" s="411"/>
      <c r="V747" s="411"/>
      <c r="W747" s="411"/>
      <c r="X747" s="411"/>
      <c r="Y747" s="411"/>
      <c r="Z747" s="411"/>
    </row>
    <row r="748" spans="1:26" x14ac:dyDescent="0.3">
      <c r="A748" s="411"/>
      <c r="B748" s="411"/>
      <c r="C748" s="411"/>
      <c r="D748" s="411"/>
      <c r="E748" s="411"/>
      <c r="F748" s="411"/>
      <c r="G748" s="411"/>
      <c r="H748" s="411"/>
      <c r="I748" s="411"/>
      <c r="J748" s="411"/>
      <c r="K748" s="411"/>
      <c r="L748" s="411"/>
      <c r="M748" s="411"/>
      <c r="N748" s="411"/>
      <c r="O748" s="411"/>
      <c r="P748" s="411"/>
      <c r="Q748" s="411"/>
      <c r="R748" s="411"/>
      <c r="S748" s="411"/>
      <c r="T748" s="411"/>
      <c r="U748" s="411"/>
      <c r="V748" s="411"/>
      <c r="W748" s="411"/>
      <c r="X748" s="411"/>
      <c r="Y748" s="411"/>
      <c r="Z748" s="411"/>
    </row>
    <row r="749" spans="1:26" x14ac:dyDescent="0.3">
      <c r="A749" s="411"/>
      <c r="B749" s="411"/>
      <c r="C749" s="411"/>
      <c r="D749" s="411"/>
      <c r="E749" s="411"/>
      <c r="F749" s="411"/>
      <c r="G749" s="411"/>
      <c r="H749" s="411"/>
      <c r="I749" s="411"/>
      <c r="J749" s="411"/>
      <c r="K749" s="411"/>
      <c r="L749" s="411"/>
      <c r="M749" s="411"/>
      <c r="N749" s="411"/>
      <c r="O749" s="411"/>
      <c r="P749" s="411"/>
      <c r="Q749" s="411"/>
      <c r="R749" s="411"/>
      <c r="S749" s="411"/>
      <c r="T749" s="411"/>
      <c r="U749" s="411"/>
      <c r="V749" s="411"/>
      <c r="W749" s="411"/>
      <c r="X749" s="411"/>
      <c r="Y749" s="411"/>
      <c r="Z749" s="411"/>
    </row>
    <row r="750" spans="1:26" x14ac:dyDescent="0.3">
      <c r="A750" s="411"/>
      <c r="B750" s="411"/>
      <c r="C750" s="411"/>
      <c r="D750" s="411"/>
      <c r="E750" s="411"/>
      <c r="F750" s="411"/>
      <c r="G750" s="411"/>
      <c r="H750" s="411"/>
      <c r="I750" s="411"/>
      <c r="J750" s="411"/>
      <c r="K750" s="411"/>
      <c r="L750" s="411"/>
      <c r="M750" s="411"/>
      <c r="N750" s="411"/>
      <c r="O750" s="411"/>
      <c r="P750" s="411"/>
      <c r="Q750" s="411"/>
      <c r="R750" s="411"/>
      <c r="S750" s="411"/>
      <c r="T750" s="411"/>
      <c r="U750" s="411"/>
      <c r="V750" s="411"/>
      <c r="W750" s="411"/>
      <c r="X750" s="411"/>
      <c r="Y750" s="411"/>
      <c r="Z750" s="411"/>
    </row>
    <row r="751" spans="1:26" x14ac:dyDescent="0.3">
      <c r="A751" s="411"/>
      <c r="B751" s="411"/>
      <c r="C751" s="411"/>
      <c r="D751" s="411"/>
      <c r="E751" s="411"/>
      <c r="F751" s="411"/>
      <c r="G751" s="411"/>
      <c r="H751" s="411"/>
      <c r="I751" s="411"/>
      <c r="J751" s="411"/>
      <c r="K751" s="411"/>
      <c r="L751" s="411"/>
      <c r="M751" s="411"/>
      <c r="N751" s="411"/>
      <c r="O751" s="411"/>
      <c r="P751" s="411"/>
      <c r="Q751" s="411"/>
      <c r="R751" s="411"/>
      <c r="S751" s="411"/>
      <c r="T751" s="411"/>
      <c r="U751" s="411"/>
      <c r="V751" s="411"/>
      <c r="W751" s="411"/>
      <c r="X751" s="411"/>
      <c r="Y751" s="411"/>
      <c r="Z751" s="411"/>
    </row>
    <row r="752" spans="1:26" x14ac:dyDescent="0.3">
      <c r="A752" s="411"/>
      <c r="B752" s="411"/>
      <c r="C752" s="411"/>
      <c r="D752" s="411"/>
      <c r="E752" s="411"/>
      <c r="F752" s="411"/>
      <c r="G752" s="411"/>
      <c r="H752" s="411"/>
      <c r="I752" s="411"/>
      <c r="J752" s="411"/>
      <c r="K752" s="411"/>
      <c r="L752" s="411"/>
      <c r="M752" s="411"/>
      <c r="N752" s="411"/>
      <c r="O752" s="411"/>
      <c r="P752" s="411"/>
      <c r="Q752" s="411"/>
      <c r="R752" s="411"/>
      <c r="S752" s="411"/>
      <c r="T752" s="411"/>
      <c r="U752" s="411"/>
      <c r="V752" s="411"/>
      <c r="W752" s="411"/>
      <c r="X752" s="411"/>
      <c r="Y752" s="411"/>
      <c r="Z752" s="411"/>
    </row>
    <row r="753" spans="1:26" x14ac:dyDescent="0.3">
      <c r="A753" s="411"/>
      <c r="B753" s="411"/>
      <c r="C753" s="411"/>
      <c r="D753" s="411"/>
      <c r="E753" s="411"/>
      <c r="F753" s="411"/>
      <c r="G753" s="411"/>
      <c r="H753" s="411"/>
      <c r="I753" s="411"/>
      <c r="J753" s="411"/>
      <c r="K753" s="411"/>
      <c r="L753" s="411"/>
      <c r="M753" s="411"/>
      <c r="N753" s="411"/>
      <c r="O753" s="411"/>
      <c r="P753" s="411"/>
      <c r="Q753" s="411"/>
      <c r="R753" s="411"/>
      <c r="S753" s="411"/>
      <c r="T753" s="411"/>
      <c r="U753" s="411"/>
      <c r="V753" s="411"/>
      <c r="W753" s="411"/>
      <c r="X753" s="411"/>
      <c r="Y753" s="411"/>
      <c r="Z753" s="411"/>
    </row>
    <row r="754" spans="1:26" x14ac:dyDescent="0.3">
      <c r="A754" s="411"/>
      <c r="B754" s="411"/>
      <c r="C754" s="411"/>
      <c r="D754" s="411"/>
      <c r="E754" s="411"/>
      <c r="F754" s="411"/>
      <c r="G754" s="411"/>
      <c r="H754" s="411"/>
      <c r="I754" s="411"/>
      <c r="J754" s="411"/>
      <c r="K754" s="411"/>
      <c r="L754" s="411"/>
      <c r="M754" s="411"/>
      <c r="N754" s="411"/>
      <c r="O754" s="411"/>
      <c r="P754" s="411"/>
      <c r="Q754" s="411"/>
      <c r="R754" s="411"/>
      <c r="S754" s="411"/>
      <c r="T754" s="411"/>
      <c r="U754" s="411"/>
      <c r="V754" s="411"/>
      <c r="W754" s="411"/>
      <c r="X754" s="411"/>
      <c r="Y754" s="411"/>
      <c r="Z754" s="411"/>
    </row>
    <row r="755" spans="1:26" x14ac:dyDescent="0.3">
      <c r="A755" s="411"/>
      <c r="B755" s="411"/>
      <c r="C755" s="411"/>
      <c r="D755" s="411"/>
      <c r="E755" s="411"/>
      <c r="F755" s="411"/>
      <c r="G755" s="411"/>
      <c r="H755" s="411"/>
      <c r="I755" s="411"/>
      <c r="J755" s="411"/>
      <c r="K755" s="411"/>
      <c r="L755" s="411"/>
      <c r="M755" s="411"/>
      <c r="N755" s="411"/>
      <c r="O755" s="411"/>
      <c r="P755" s="411"/>
      <c r="Q755" s="411"/>
      <c r="R755" s="411"/>
      <c r="S755" s="411"/>
      <c r="T755" s="411"/>
      <c r="U755" s="411"/>
      <c r="V755" s="411"/>
      <c r="W755" s="411"/>
      <c r="X755" s="411"/>
      <c r="Y755" s="411"/>
      <c r="Z755" s="411"/>
    </row>
    <row r="756" spans="1:26" x14ac:dyDescent="0.3">
      <c r="A756" s="411"/>
      <c r="B756" s="411"/>
      <c r="C756" s="411"/>
      <c r="D756" s="411"/>
      <c r="E756" s="411"/>
      <c r="F756" s="411"/>
      <c r="G756" s="411"/>
      <c r="H756" s="411"/>
      <c r="I756" s="411"/>
      <c r="J756" s="411"/>
      <c r="K756" s="411"/>
      <c r="L756" s="411"/>
      <c r="M756" s="411"/>
      <c r="N756" s="411"/>
      <c r="O756" s="411"/>
      <c r="P756" s="411"/>
      <c r="Q756" s="411"/>
      <c r="R756" s="411"/>
      <c r="S756" s="411"/>
      <c r="T756" s="411"/>
      <c r="U756" s="411"/>
      <c r="V756" s="411"/>
      <c r="W756" s="411"/>
      <c r="X756" s="411"/>
      <c r="Y756" s="411"/>
      <c r="Z756" s="411"/>
    </row>
    <row r="757" spans="1:26" x14ac:dyDescent="0.3">
      <c r="A757" s="411"/>
      <c r="B757" s="411"/>
      <c r="C757" s="411"/>
      <c r="D757" s="411"/>
      <c r="E757" s="411"/>
      <c r="F757" s="411"/>
      <c r="G757" s="411"/>
      <c r="H757" s="411"/>
      <c r="I757" s="411"/>
      <c r="J757" s="411"/>
      <c r="K757" s="411"/>
      <c r="L757" s="411"/>
      <c r="M757" s="411"/>
      <c r="N757" s="411"/>
      <c r="O757" s="411"/>
      <c r="P757" s="411"/>
      <c r="Q757" s="411"/>
      <c r="R757" s="411"/>
      <c r="S757" s="411"/>
      <c r="T757" s="411"/>
      <c r="U757" s="411"/>
      <c r="V757" s="411"/>
      <c r="W757" s="411"/>
      <c r="X757" s="411"/>
      <c r="Y757" s="411"/>
      <c r="Z757" s="411"/>
    </row>
    <row r="758" spans="1:26" x14ac:dyDescent="0.3">
      <c r="A758" s="411"/>
      <c r="B758" s="411"/>
      <c r="C758" s="411"/>
      <c r="D758" s="411"/>
      <c r="E758" s="411"/>
      <c r="F758" s="411"/>
      <c r="G758" s="411"/>
      <c r="H758" s="411"/>
      <c r="I758" s="411"/>
      <c r="J758" s="411"/>
      <c r="K758" s="411"/>
      <c r="L758" s="411"/>
      <c r="M758" s="411"/>
      <c r="N758" s="411"/>
      <c r="O758" s="411"/>
      <c r="P758" s="411"/>
      <c r="Q758" s="411"/>
      <c r="R758" s="411"/>
      <c r="S758" s="411"/>
      <c r="T758" s="411"/>
      <c r="U758" s="411"/>
      <c r="V758" s="411"/>
      <c r="W758" s="411"/>
      <c r="X758" s="411"/>
      <c r="Y758" s="411"/>
      <c r="Z758" s="411"/>
    </row>
    <row r="759" spans="1:26" x14ac:dyDescent="0.3">
      <c r="A759" s="411"/>
      <c r="B759" s="411"/>
      <c r="C759" s="411"/>
      <c r="D759" s="411"/>
      <c r="E759" s="411"/>
      <c r="F759" s="411"/>
      <c r="G759" s="411"/>
      <c r="H759" s="411"/>
      <c r="I759" s="411"/>
      <c r="J759" s="411"/>
      <c r="K759" s="411"/>
      <c r="L759" s="411"/>
      <c r="M759" s="411"/>
      <c r="N759" s="411"/>
      <c r="O759" s="411"/>
      <c r="P759" s="411"/>
      <c r="Q759" s="411"/>
      <c r="R759" s="411"/>
      <c r="S759" s="411"/>
      <c r="T759" s="411"/>
      <c r="U759" s="411"/>
      <c r="V759" s="411"/>
      <c r="W759" s="411"/>
      <c r="X759" s="411"/>
      <c r="Y759" s="411"/>
      <c r="Z759" s="411"/>
    </row>
    <row r="760" spans="1:26" x14ac:dyDescent="0.3">
      <c r="A760" s="411"/>
      <c r="B760" s="411"/>
      <c r="C760" s="411"/>
      <c r="D760" s="411"/>
      <c r="E760" s="411"/>
      <c r="F760" s="411"/>
      <c r="G760" s="411"/>
      <c r="H760" s="411"/>
      <c r="I760" s="411"/>
      <c r="J760" s="411"/>
      <c r="K760" s="411"/>
      <c r="L760" s="411"/>
      <c r="M760" s="411"/>
      <c r="N760" s="411"/>
      <c r="O760" s="411"/>
      <c r="P760" s="411"/>
      <c r="Q760" s="411"/>
      <c r="R760" s="411"/>
      <c r="S760" s="411"/>
      <c r="T760" s="411"/>
      <c r="U760" s="411"/>
      <c r="V760" s="411"/>
      <c r="W760" s="411"/>
      <c r="X760" s="411"/>
      <c r="Y760" s="411"/>
      <c r="Z760" s="411"/>
    </row>
    <row r="761" spans="1:26" x14ac:dyDescent="0.3">
      <c r="A761" s="411"/>
      <c r="B761" s="411"/>
      <c r="C761" s="411"/>
      <c r="D761" s="411"/>
      <c r="E761" s="411"/>
      <c r="F761" s="411"/>
      <c r="G761" s="411"/>
      <c r="H761" s="411"/>
      <c r="I761" s="411"/>
      <c r="J761" s="411"/>
      <c r="K761" s="411"/>
      <c r="L761" s="411"/>
      <c r="M761" s="411"/>
      <c r="N761" s="411"/>
      <c r="O761" s="411"/>
      <c r="P761" s="411"/>
      <c r="Q761" s="411"/>
      <c r="R761" s="411"/>
      <c r="S761" s="411"/>
      <c r="T761" s="411"/>
      <c r="U761" s="411"/>
      <c r="V761" s="411"/>
      <c r="W761" s="411"/>
      <c r="X761" s="411"/>
      <c r="Y761" s="411"/>
      <c r="Z761" s="411"/>
    </row>
    <row r="762" spans="1:26" x14ac:dyDescent="0.3">
      <c r="A762" s="411"/>
      <c r="B762" s="411"/>
      <c r="C762" s="411"/>
      <c r="D762" s="411"/>
      <c r="E762" s="411"/>
      <c r="F762" s="411"/>
      <c r="G762" s="411"/>
      <c r="H762" s="411"/>
      <c r="I762" s="411"/>
      <c r="J762" s="411"/>
      <c r="K762" s="411"/>
      <c r="L762" s="411"/>
      <c r="M762" s="411"/>
      <c r="N762" s="411"/>
      <c r="O762" s="411"/>
      <c r="P762" s="411"/>
      <c r="Q762" s="411"/>
      <c r="R762" s="411"/>
      <c r="S762" s="411"/>
      <c r="T762" s="411"/>
      <c r="U762" s="411"/>
      <c r="V762" s="411"/>
      <c r="W762" s="411"/>
      <c r="X762" s="411"/>
      <c r="Y762" s="411"/>
      <c r="Z762" s="411"/>
    </row>
    <row r="763" spans="1:26" x14ac:dyDescent="0.3">
      <c r="A763" s="411"/>
      <c r="B763" s="411"/>
      <c r="C763" s="411"/>
      <c r="D763" s="411"/>
      <c r="E763" s="411"/>
      <c r="F763" s="411"/>
      <c r="G763" s="411"/>
      <c r="H763" s="411"/>
      <c r="I763" s="411"/>
      <c r="J763" s="411"/>
      <c r="K763" s="411"/>
      <c r="L763" s="411"/>
      <c r="M763" s="411"/>
      <c r="N763" s="411"/>
      <c r="O763" s="411"/>
      <c r="P763" s="411"/>
      <c r="Q763" s="411"/>
      <c r="R763" s="411"/>
      <c r="S763" s="411"/>
      <c r="T763" s="411"/>
      <c r="U763" s="411"/>
      <c r="V763" s="411"/>
      <c r="W763" s="411"/>
      <c r="X763" s="411"/>
      <c r="Y763" s="411"/>
      <c r="Z763" s="411"/>
    </row>
    <row r="764" spans="1:26" x14ac:dyDescent="0.3">
      <c r="A764" s="411"/>
      <c r="B764" s="411"/>
      <c r="C764" s="411"/>
      <c r="D764" s="411"/>
      <c r="E764" s="411"/>
      <c r="F764" s="411"/>
      <c r="G764" s="411"/>
      <c r="H764" s="411"/>
      <c r="I764" s="411"/>
      <c r="J764" s="411"/>
      <c r="K764" s="411"/>
      <c r="L764" s="411"/>
      <c r="M764" s="411"/>
      <c r="N764" s="411"/>
      <c r="O764" s="411"/>
      <c r="P764" s="411"/>
      <c r="Q764" s="411"/>
      <c r="R764" s="411"/>
      <c r="S764" s="411"/>
      <c r="T764" s="411"/>
      <c r="U764" s="411"/>
      <c r="V764" s="411"/>
      <c r="W764" s="411"/>
      <c r="X764" s="411"/>
      <c r="Y764" s="411"/>
      <c r="Z764" s="411"/>
    </row>
    <row r="765" spans="1:26" x14ac:dyDescent="0.3">
      <c r="A765" s="411"/>
      <c r="B765" s="411"/>
      <c r="C765" s="411"/>
      <c r="D765" s="411"/>
      <c r="E765" s="411"/>
      <c r="F765" s="411"/>
      <c r="G765" s="411"/>
      <c r="H765" s="411"/>
      <c r="I765" s="411"/>
      <c r="J765" s="411"/>
      <c r="K765" s="411"/>
      <c r="L765" s="411"/>
      <c r="M765" s="411"/>
      <c r="N765" s="411"/>
      <c r="O765" s="411"/>
      <c r="P765" s="411"/>
      <c r="Q765" s="411"/>
      <c r="R765" s="411"/>
      <c r="S765" s="411"/>
      <c r="T765" s="411"/>
      <c r="U765" s="411"/>
      <c r="V765" s="411"/>
      <c r="W765" s="411"/>
      <c r="X765" s="411"/>
      <c r="Y765" s="411"/>
      <c r="Z765" s="411"/>
    </row>
    <row r="766" spans="1:26" x14ac:dyDescent="0.3">
      <c r="A766" s="411"/>
      <c r="B766" s="411"/>
      <c r="C766" s="411"/>
      <c r="D766" s="411"/>
      <c r="E766" s="411"/>
      <c r="F766" s="411"/>
      <c r="G766" s="411"/>
      <c r="H766" s="411"/>
      <c r="I766" s="411"/>
      <c r="J766" s="411"/>
      <c r="K766" s="411"/>
      <c r="L766" s="411"/>
      <c r="M766" s="411"/>
      <c r="N766" s="411"/>
      <c r="O766" s="411"/>
      <c r="P766" s="411"/>
      <c r="Q766" s="411"/>
      <c r="R766" s="411"/>
      <c r="S766" s="411"/>
      <c r="T766" s="411"/>
      <c r="U766" s="411"/>
      <c r="V766" s="411"/>
      <c r="W766" s="411"/>
      <c r="X766" s="411"/>
      <c r="Y766" s="411"/>
      <c r="Z766" s="411"/>
    </row>
    <row r="767" spans="1:26" x14ac:dyDescent="0.3">
      <c r="A767" s="411"/>
      <c r="B767" s="411"/>
      <c r="C767" s="411"/>
      <c r="D767" s="411"/>
      <c r="E767" s="411"/>
      <c r="F767" s="411"/>
      <c r="G767" s="411"/>
      <c r="H767" s="411"/>
      <c r="I767" s="411"/>
      <c r="J767" s="411"/>
      <c r="K767" s="411"/>
      <c r="L767" s="411"/>
      <c r="M767" s="411"/>
      <c r="N767" s="411"/>
      <c r="O767" s="411"/>
      <c r="P767" s="411"/>
      <c r="Q767" s="411"/>
      <c r="R767" s="411"/>
      <c r="S767" s="411"/>
      <c r="T767" s="411"/>
      <c r="U767" s="411"/>
      <c r="V767" s="411"/>
      <c r="W767" s="411"/>
      <c r="X767" s="411"/>
      <c r="Y767" s="411"/>
      <c r="Z767" s="411"/>
    </row>
    <row r="768" spans="1:26" x14ac:dyDescent="0.3">
      <c r="A768" s="411"/>
      <c r="B768" s="411"/>
      <c r="C768" s="411"/>
      <c r="D768" s="411"/>
      <c r="E768" s="411"/>
      <c r="F768" s="411"/>
      <c r="G768" s="411"/>
      <c r="H768" s="411"/>
      <c r="I768" s="411"/>
      <c r="J768" s="411"/>
      <c r="K768" s="411"/>
      <c r="L768" s="411"/>
      <c r="M768" s="411"/>
      <c r="N768" s="411"/>
      <c r="O768" s="411"/>
      <c r="P768" s="411"/>
      <c r="Q768" s="411"/>
      <c r="R768" s="411"/>
      <c r="S768" s="411"/>
      <c r="T768" s="411"/>
      <c r="U768" s="411"/>
      <c r="V768" s="411"/>
      <c r="W768" s="411"/>
      <c r="X768" s="411"/>
      <c r="Y768" s="411"/>
      <c r="Z768" s="411"/>
    </row>
    <row r="769" spans="1:26" x14ac:dyDescent="0.3">
      <c r="A769" s="411"/>
      <c r="B769" s="411"/>
      <c r="C769" s="411"/>
      <c r="D769" s="411"/>
      <c r="E769" s="411"/>
      <c r="F769" s="411"/>
      <c r="G769" s="411"/>
      <c r="H769" s="411"/>
      <c r="I769" s="411"/>
      <c r="J769" s="411"/>
      <c r="K769" s="411"/>
      <c r="L769" s="411"/>
      <c r="M769" s="411"/>
      <c r="N769" s="411"/>
      <c r="O769" s="411"/>
      <c r="P769" s="411"/>
      <c r="Q769" s="411"/>
      <c r="R769" s="411"/>
      <c r="S769" s="411"/>
      <c r="T769" s="411"/>
      <c r="U769" s="411"/>
      <c r="V769" s="411"/>
      <c r="W769" s="411"/>
      <c r="X769" s="411"/>
      <c r="Y769" s="411"/>
      <c r="Z769" s="411"/>
    </row>
    <row r="770" spans="1:26" x14ac:dyDescent="0.3">
      <c r="A770" s="411"/>
      <c r="B770" s="411"/>
      <c r="C770" s="411"/>
      <c r="D770" s="411"/>
      <c r="E770" s="411"/>
      <c r="F770" s="411"/>
      <c r="G770" s="411"/>
      <c r="H770" s="411"/>
      <c r="I770" s="411"/>
      <c r="J770" s="411"/>
      <c r="K770" s="411"/>
      <c r="L770" s="411"/>
      <c r="M770" s="411"/>
      <c r="N770" s="411"/>
      <c r="O770" s="411"/>
      <c r="P770" s="411"/>
      <c r="Q770" s="411"/>
      <c r="R770" s="411"/>
      <c r="S770" s="411"/>
      <c r="T770" s="411"/>
      <c r="U770" s="411"/>
      <c r="V770" s="411"/>
      <c r="W770" s="411"/>
      <c r="X770" s="411"/>
      <c r="Y770" s="411"/>
      <c r="Z770" s="411"/>
    </row>
    <row r="771" spans="1:26" x14ac:dyDescent="0.3">
      <c r="A771" s="411"/>
      <c r="B771" s="411"/>
      <c r="C771" s="411"/>
      <c r="D771" s="411"/>
      <c r="E771" s="411"/>
      <c r="F771" s="411"/>
      <c r="G771" s="411"/>
      <c r="H771" s="411"/>
      <c r="I771" s="411"/>
      <c r="J771" s="411"/>
      <c r="K771" s="411"/>
      <c r="L771" s="411"/>
      <c r="M771" s="411"/>
      <c r="N771" s="411"/>
      <c r="O771" s="411"/>
      <c r="P771" s="411"/>
      <c r="Q771" s="411"/>
      <c r="R771" s="411"/>
      <c r="S771" s="411"/>
      <c r="T771" s="411"/>
      <c r="U771" s="411"/>
      <c r="V771" s="411"/>
      <c r="W771" s="411"/>
      <c r="X771" s="411"/>
      <c r="Y771" s="411"/>
      <c r="Z771" s="411"/>
    </row>
    <row r="772" spans="1:26" x14ac:dyDescent="0.3">
      <c r="A772" s="411"/>
      <c r="B772" s="411"/>
      <c r="C772" s="411"/>
      <c r="D772" s="411"/>
      <c r="E772" s="411"/>
      <c r="F772" s="411"/>
      <c r="G772" s="411"/>
      <c r="H772" s="411"/>
      <c r="I772" s="411"/>
      <c r="J772" s="411"/>
      <c r="K772" s="411"/>
      <c r="L772" s="411"/>
      <c r="M772" s="411"/>
      <c r="N772" s="411"/>
      <c r="O772" s="411"/>
      <c r="P772" s="411"/>
      <c r="Q772" s="411"/>
      <c r="R772" s="411"/>
      <c r="S772" s="411"/>
      <c r="T772" s="411"/>
      <c r="U772" s="411"/>
      <c r="V772" s="411"/>
      <c r="W772" s="411"/>
      <c r="X772" s="411"/>
      <c r="Y772" s="411"/>
      <c r="Z772" s="411"/>
    </row>
    <row r="773" spans="1:26" x14ac:dyDescent="0.3">
      <c r="A773" s="411"/>
      <c r="B773" s="411"/>
      <c r="C773" s="411"/>
      <c r="D773" s="411"/>
      <c r="E773" s="411"/>
      <c r="F773" s="411"/>
      <c r="G773" s="411"/>
      <c r="H773" s="411"/>
      <c r="I773" s="411"/>
      <c r="J773" s="411"/>
      <c r="K773" s="411"/>
      <c r="L773" s="411"/>
      <c r="M773" s="411"/>
      <c r="N773" s="411"/>
      <c r="O773" s="411"/>
      <c r="P773" s="411"/>
      <c r="Q773" s="411"/>
      <c r="R773" s="411"/>
      <c r="S773" s="411"/>
      <c r="T773" s="411"/>
      <c r="U773" s="411"/>
      <c r="V773" s="411"/>
      <c r="W773" s="411"/>
      <c r="X773" s="411"/>
      <c r="Y773" s="411"/>
      <c r="Z773" s="411"/>
    </row>
    <row r="774" spans="1:26" x14ac:dyDescent="0.3">
      <c r="A774" s="411"/>
      <c r="B774" s="411"/>
      <c r="C774" s="411"/>
      <c r="D774" s="411"/>
      <c r="E774" s="411"/>
      <c r="F774" s="411"/>
      <c r="G774" s="411"/>
      <c r="H774" s="411"/>
      <c r="I774" s="411"/>
      <c r="J774" s="411"/>
      <c r="K774" s="411"/>
      <c r="L774" s="411"/>
      <c r="M774" s="411"/>
      <c r="N774" s="411"/>
      <c r="O774" s="411"/>
      <c r="P774" s="411"/>
      <c r="Q774" s="411"/>
      <c r="R774" s="411"/>
      <c r="S774" s="411"/>
      <c r="T774" s="411"/>
      <c r="U774" s="411"/>
      <c r="V774" s="411"/>
      <c r="W774" s="411"/>
      <c r="X774" s="411"/>
      <c r="Y774" s="411"/>
      <c r="Z774" s="411"/>
    </row>
    <row r="775" spans="1:26" x14ac:dyDescent="0.3">
      <c r="A775" s="411"/>
      <c r="B775" s="411"/>
      <c r="C775" s="411"/>
      <c r="D775" s="411"/>
      <c r="E775" s="411"/>
      <c r="F775" s="411"/>
      <c r="G775" s="411"/>
      <c r="H775" s="411"/>
      <c r="I775" s="411"/>
      <c r="J775" s="411"/>
      <c r="K775" s="411"/>
      <c r="L775" s="411"/>
      <c r="M775" s="411"/>
      <c r="N775" s="411"/>
      <c r="O775" s="411"/>
      <c r="P775" s="411"/>
      <c r="Q775" s="411"/>
      <c r="R775" s="411"/>
      <c r="S775" s="411"/>
      <c r="T775" s="411"/>
      <c r="U775" s="411"/>
      <c r="V775" s="411"/>
      <c r="W775" s="411"/>
      <c r="X775" s="411"/>
      <c r="Y775" s="411"/>
      <c r="Z775" s="411"/>
    </row>
    <row r="776" spans="1:26" x14ac:dyDescent="0.3">
      <c r="A776" s="411"/>
      <c r="B776" s="411"/>
      <c r="C776" s="411"/>
      <c r="D776" s="411"/>
      <c r="E776" s="411"/>
      <c r="F776" s="411"/>
      <c r="G776" s="411"/>
      <c r="H776" s="411"/>
      <c r="I776" s="411"/>
      <c r="J776" s="411"/>
      <c r="K776" s="411"/>
      <c r="L776" s="411"/>
      <c r="M776" s="411"/>
      <c r="N776" s="411"/>
      <c r="O776" s="411"/>
      <c r="P776" s="411"/>
      <c r="Q776" s="411"/>
      <c r="R776" s="411"/>
      <c r="S776" s="411"/>
      <c r="T776" s="411"/>
      <c r="U776" s="411"/>
      <c r="V776" s="411"/>
      <c r="W776" s="411"/>
      <c r="X776" s="411"/>
      <c r="Y776" s="411"/>
      <c r="Z776" s="411"/>
    </row>
    <row r="777" spans="1:26" x14ac:dyDescent="0.3">
      <c r="A777" s="411"/>
      <c r="B777" s="411"/>
      <c r="C777" s="411"/>
      <c r="D777" s="411"/>
      <c r="E777" s="411"/>
      <c r="F777" s="411"/>
      <c r="G777" s="411"/>
      <c r="H777" s="411"/>
      <c r="I777" s="411"/>
      <c r="J777" s="411"/>
      <c r="K777" s="411"/>
      <c r="L777" s="411"/>
      <c r="M777" s="411"/>
      <c r="N777" s="411"/>
      <c r="O777" s="411"/>
      <c r="P777" s="411"/>
      <c r="Q777" s="411"/>
      <c r="R777" s="411"/>
      <c r="S777" s="411"/>
      <c r="T777" s="411"/>
      <c r="U777" s="411"/>
      <c r="V777" s="411"/>
      <c r="W777" s="411"/>
      <c r="X777" s="411"/>
      <c r="Y777" s="411"/>
      <c r="Z777" s="411"/>
    </row>
    <row r="778" spans="1:26" x14ac:dyDescent="0.3">
      <c r="A778" s="411"/>
      <c r="B778" s="411"/>
      <c r="C778" s="411"/>
      <c r="D778" s="411"/>
      <c r="E778" s="411"/>
      <c r="F778" s="411"/>
      <c r="G778" s="411"/>
      <c r="H778" s="411"/>
      <c r="I778" s="411"/>
      <c r="J778" s="411"/>
      <c r="K778" s="411"/>
      <c r="L778" s="411"/>
      <c r="M778" s="411"/>
      <c r="N778" s="411"/>
      <c r="O778" s="411"/>
      <c r="P778" s="411"/>
      <c r="Q778" s="411"/>
      <c r="R778" s="411"/>
      <c r="S778" s="411"/>
      <c r="T778" s="411"/>
      <c r="U778" s="411"/>
      <c r="V778" s="411"/>
      <c r="W778" s="411"/>
      <c r="X778" s="411"/>
      <c r="Y778" s="411"/>
      <c r="Z778" s="411"/>
    </row>
    <row r="779" spans="1:26" x14ac:dyDescent="0.3">
      <c r="A779" s="411"/>
      <c r="B779" s="411"/>
      <c r="C779" s="411"/>
      <c r="D779" s="411"/>
      <c r="E779" s="411"/>
      <c r="F779" s="411"/>
      <c r="G779" s="411"/>
      <c r="H779" s="411"/>
      <c r="I779" s="411"/>
      <c r="J779" s="411"/>
      <c r="K779" s="411"/>
      <c r="L779" s="411"/>
      <c r="M779" s="411"/>
      <c r="N779" s="411"/>
      <c r="O779" s="411"/>
      <c r="P779" s="411"/>
      <c r="Q779" s="411"/>
      <c r="R779" s="411"/>
      <c r="S779" s="411"/>
      <c r="T779" s="411"/>
      <c r="U779" s="411"/>
      <c r="V779" s="411"/>
      <c r="W779" s="411"/>
      <c r="X779" s="411"/>
      <c r="Y779" s="411"/>
      <c r="Z779" s="411"/>
    </row>
    <row r="780" spans="1:26" x14ac:dyDescent="0.3">
      <c r="A780" s="411"/>
      <c r="B780" s="411"/>
      <c r="C780" s="411"/>
      <c r="D780" s="411"/>
      <c r="E780" s="411"/>
      <c r="F780" s="411"/>
      <c r="G780" s="411"/>
      <c r="H780" s="411"/>
      <c r="I780" s="411"/>
      <c r="J780" s="411"/>
      <c r="K780" s="411"/>
      <c r="L780" s="411"/>
      <c r="M780" s="411"/>
      <c r="N780" s="411"/>
      <c r="O780" s="411"/>
      <c r="P780" s="411"/>
      <c r="Q780" s="411"/>
      <c r="R780" s="411"/>
      <c r="S780" s="411"/>
      <c r="T780" s="411"/>
      <c r="U780" s="411"/>
      <c r="V780" s="411"/>
      <c r="W780" s="411"/>
      <c r="X780" s="411"/>
      <c r="Y780" s="411"/>
      <c r="Z780" s="411"/>
    </row>
    <row r="781" spans="1:26" x14ac:dyDescent="0.3">
      <c r="A781" s="411"/>
      <c r="B781" s="411"/>
      <c r="C781" s="411"/>
      <c r="D781" s="411"/>
      <c r="E781" s="411"/>
      <c r="F781" s="411"/>
      <c r="G781" s="411"/>
      <c r="H781" s="411"/>
      <c r="I781" s="411"/>
      <c r="J781" s="411"/>
      <c r="K781" s="411"/>
      <c r="L781" s="411"/>
      <c r="M781" s="411"/>
      <c r="N781" s="411"/>
      <c r="O781" s="411"/>
      <c r="P781" s="411"/>
      <c r="Q781" s="411"/>
      <c r="R781" s="411"/>
      <c r="S781" s="411"/>
      <c r="T781" s="411"/>
      <c r="U781" s="411"/>
      <c r="V781" s="411"/>
      <c r="W781" s="411"/>
      <c r="X781" s="411"/>
      <c r="Y781" s="411"/>
      <c r="Z781" s="411"/>
    </row>
    <row r="782" spans="1:26" x14ac:dyDescent="0.3">
      <c r="A782" s="411"/>
      <c r="B782" s="411"/>
      <c r="C782" s="411"/>
      <c r="D782" s="411"/>
      <c r="E782" s="411"/>
      <c r="F782" s="411"/>
      <c r="G782" s="411"/>
      <c r="H782" s="411"/>
      <c r="I782" s="411"/>
      <c r="J782" s="411"/>
      <c r="K782" s="411"/>
      <c r="L782" s="411"/>
      <c r="M782" s="411"/>
      <c r="N782" s="411"/>
      <c r="O782" s="411"/>
      <c r="P782" s="411"/>
      <c r="Q782" s="411"/>
      <c r="R782" s="411"/>
      <c r="S782" s="411"/>
      <c r="T782" s="411"/>
      <c r="U782" s="411"/>
      <c r="V782" s="411"/>
      <c r="W782" s="411"/>
      <c r="X782" s="411"/>
      <c r="Y782" s="411"/>
      <c r="Z782" s="411"/>
    </row>
    <row r="783" spans="1:26" x14ac:dyDescent="0.3">
      <c r="A783" s="411"/>
      <c r="B783" s="411"/>
      <c r="C783" s="411"/>
      <c r="D783" s="411"/>
      <c r="E783" s="411"/>
      <c r="F783" s="411"/>
      <c r="G783" s="411"/>
      <c r="H783" s="411"/>
      <c r="I783" s="411"/>
      <c r="J783" s="411"/>
      <c r="K783" s="411"/>
      <c r="L783" s="411"/>
      <c r="M783" s="411"/>
      <c r="N783" s="411"/>
      <c r="O783" s="411"/>
      <c r="P783" s="411"/>
      <c r="Q783" s="411"/>
      <c r="R783" s="411"/>
      <c r="S783" s="411"/>
      <c r="T783" s="411"/>
      <c r="U783" s="411"/>
      <c r="V783" s="411"/>
      <c r="W783" s="411"/>
      <c r="X783" s="411"/>
      <c r="Y783" s="411"/>
      <c r="Z783" s="411"/>
    </row>
    <row r="784" spans="1:26" x14ac:dyDescent="0.3">
      <c r="A784" s="411"/>
      <c r="B784" s="411"/>
      <c r="C784" s="411"/>
      <c r="D784" s="411"/>
      <c r="E784" s="411"/>
      <c r="F784" s="411"/>
      <c r="G784" s="411"/>
      <c r="H784" s="411"/>
      <c r="I784" s="411"/>
      <c r="J784" s="411"/>
      <c r="K784" s="411"/>
      <c r="L784" s="411"/>
      <c r="M784" s="411"/>
      <c r="N784" s="411"/>
      <c r="O784" s="411"/>
      <c r="P784" s="411"/>
      <c r="Q784" s="411"/>
      <c r="R784" s="411"/>
      <c r="S784" s="411"/>
      <c r="T784" s="411"/>
      <c r="U784" s="411"/>
      <c r="V784" s="411"/>
      <c r="W784" s="411"/>
      <c r="X784" s="411"/>
      <c r="Y784" s="411"/>
      <c r="Z784" s="411"/>
    </row>
    <row r="785" spans="1:26" x14ac:dyDescent="0.3">
      <c r="A785" s="411"/>
      <c r="B785" s="411"/>
      <c r="C785" s="411"/>
      <c r="D785" s="411"/>
      <c r="E785" s="411"/>
      <c r="F785" s="411"/>
      <c r="G785" s="411"/>
      <c r="H785" s="411"/>
      <c r="I785" s="411"/>
      <c r="J785" s="411"/>
      <c r="K785" s="411"/>
      <c r="L785" s="411"/>
      <c r="M785" s="411"/>
      <c r="N785" s="411"/>
      <c r="O785" s="411"/>
      <c r="P785" s="411"/>
      <c r="Q785" s="411"/>
      <c r="R785" s="411"/>
      <c r="S785" s="411"/>
      <c r="T785" s="411"/>
      <c r="U785" s="411"/>
      <c r="V785" s="411"/>
      <c r="W785" s="411"/>
      <c r="X785" s="411"/>
      <c r="Y785" s="411"/>
      <c r="Z785" s="411"/>
    </row>
    <row r="786" spans="1:26" x14ac:dyDescent="0.3">
      <c r="A786" s="411"/>
      <c r="B786" s="411"/>
      <c r="C786" s="411"/>
      <c r="D786" s="411"/>
      <c r="E786" s="411"/>
      <c r="F786" s="411"/>
      <c r="G786" s="411"/>
      <c r="H786" s="411"/>
      <c r="I786" s="411"/>
      <c r="J786" s="411"/>
      <c r="K786" s="411"/>
      <c r="L786" s="411"/>
      <c r="M786" s="411"/>
      <c r="N786" s="411"/>
      <c r="O786" s="411"/>
      <c r="P786" s="411"/>
      <c r="Q786" s="411"/>
      <c r="R786" s="411"/>
      <c r="S786" s="411"/>
      <c r="T786" s="411"/>
      <c r="U786" s="411"/>
      <c r="V786" s="411"/>
      <c r="W786" s="411"/>
      <c r="X786" s="411"/>
      <c r="Y786" s="411"/>
      <c r="Z786" s="411"/>
    </row>
    <row r="787" spans="1:26" x14ac:dyDescent="0.3">
      <c r="A787" s="411"/>
      <c r="B787" s="411"/>
      <c r="C787" s="411"/>
      <c r="D787" s="411"/>
      <c r="E787" s="411"/>
      <c r="F787" s="411"/>
      <c r="G787" s="411"/>
      <c r="H787" s="411"/>
      <c r="I787" s="411"/>
      <c r="J787" s="411"/>
      <c r="K787" s="411"/>
      <c r="L787" s="411"/>
      <c r="M787" s="411"/>
      <c r="N787" s="411"/>
      <c r="O787" s="411"/>
      <c r="P787" s="411"/>
      <c r="Q787" s="411"/>
      <c r="R787" s="411"/>
      <c r="S787" s="411"/>
      <c r="T787" s="411"/>
      <c r="U787" s="411"/>
      <c r="V787" s="411"/>
      <c r="W787" s="411"/>
      <c r="X787" s="411"/>
      <c r="Y787" s="411"/>
      <c r="Z787" s="411"/>
    </row>
    <row r="788" spans="1:26" x14ac:dyDescent="0.3">
      <c r="A788" s="411"/>
      <c r="B788" s="411"/>
      <c r="C788" s="411"/>
      <c r="D788" s="411"/>
      <c r="E788" s="411"/>
      <c r="F788" s="411"/>
      <c r="G788" s="411"/>
      <c r="H788" s="411"/>
      <c r="I788" s="411"/>
      <c r="J788" s="411"/>
      <c r="K788" s="411"/>
      <c r="L788" s="411"/>
      <c r="M788" s="411"/>
      <c r="N788" s="411"/>
      <c r="O788" s="411"/>
      <c r="P788" s="411"/>
      <c r="Q788" s="411"/>
      <c r="R788" s="411"/>
      <c r="S788" s="411"/>
      <c r="T788" s="411"/>
      <c r="U788" s="411"/>
      <c r="V788" s="411"/>
      <c r="W788" s="411"/>
      <c r="X788" s="411"/>
      <c r="Y788" s="411"/>
      <c r="Z788" s="411"/>
    </row>
    <row r="789" spans="1:26" x14ac:dyDescent="0.3">
      <c r="A789" s="411"/>
      <c r="B789" s="411"/>
      <c r="C789" s="411"/>
      <c r="D789" s="411"/>
      <c r="E789" s="411"/>
      <c r="F789" s="411"/>
      <c r="G789" s="411"/>
      <c r="H789" s="411"/>
      <c r="I789" s="411"/>
      <c r="J789" s="411"/>
      <c r="K789" s="411"/>
      <c r="L789" s="411"/>
      <c r="M789" s="411"/>
      <c r="N789" s="411"/>
      <c r="O789" s="411"/>
      <c r="P789" s="411"/>
      <c r="Q789" s="411"/>
      <c r="R789" s="411"/>
      <c r="S789" s="411"/>
      <c r="T789" s="411"/>
      <c r="U789" s="411"/>
      <c r="V789" s="411"/>
      <c r="W789" s="411"/>
      <c r="X789" s="411"/>
      <c r="Y789" s="411"/>
      <c r="Z789" s="411"/>
    </row>
    <row r="790" spans="1:26" x14ac:dyDescent="0.3">
      <c r="A790" s="411"/>
      <c r="B790" s="411"/>
      <c r="C790" s="411"/>
      <c r="D790" s="411"/>
      <c r="E790" s="411"/>
      <c r="F790" s="411"/>
      <c r="G790" s="411"/>
      <c r="H790" s="411"/>
      <c r="I790" s="411"/>
      <c r="J790" s="411"/>
      <c r="K790" s="411"/>
      <c r="L790" s="411"/>
      <c r="M790" s="411"/>
      <c r="N790" s="411"/>
      <c r="O790" s="411"/>
      <c r="P790" s="411"/>
      <c r="Q790" s="411"/>
      <c r="R790" s="411"/>
      <c r="S790" s="411"/>
      <c r="T790" s="411"/>
      <c r="U790" s="411"/>
      <c r="V790" s="411"/>
      <c r="W790" s="411"/>
      <c r="X790" s="411"/>
      <c r="Y790" s="411"/>
      <c r="Z790" s="411"/>
    </row>
    <row r="791" spans="1:26" x14ac:dyDescent="0.3">
      <c r="A791" s="411"/>
      <c r="B791" s="411"/>
      <c r="C791" s="411"/>
      <c r="D791" s="411"/>
      <c r="E791" s="411"/>
      <c r="F791" s="411"/>
      <c r="G791" s="411"/>
      <c r="H791" s="411"/>
      <c r="I791" s="411"/>
      <c r="J791" s="411"/>
      <c r="K791" s="411"/>
      <c r="L791" s="411"/>
      <c r="M791" s="411"/>
      <c r="N791" s="411"/>
      <c r="O791" s="411"/>
      <c r="P791" s="411"/>
      <c r="Q791" s="411"/>
      <c r="R791" s="411"/>
      <c r="S791" s="411"/>
      <c r="T791" s="411"/>
      <c r="U791" s="411"/>
      <c r="V791" s="411"/>
      <c r="W791" s="411"/>
      <c r="X791" s="411"/>
      <c r="Y791" s="411"/>
      <c r="Z791" s="411"/>
    </row>
    <row r="792" spans="1:26" x14ac:dyDescent="0.3">
      <c r="A792" s="411"/>
      <c r="B792" s="411"/>
      <c r="C792" s="411"/>
      <c r="D792" s="411"/>
      <c r="E792" s="411"/>
      <c r="F792" s="411"/>
      <c r="G792" s="411"/>
      <c r="H792" s="411"/>
      <c r="I792" s="411"/>
      <c r="J792" s="411"/>
      <c r="K792" s="411"/>
      <c r="L792" s="411"/>
      <c r="M792" s="411"/>
      <c r="N792" s="411"/>
      <c r="O792" s="411"/>
      <c r="P792" s="411"/>
      <c r="Q792" s="411"/>
      <c r="R792" s="411"/>
      <c r="S792" s="411"/>
      <c r="T792" s="411"/>
      <c r="U792" s="411"/>
      <c r="V792" s="411"/>
      <c r="W792" s="411"/>
      <c r="X792" s="411"/>
      <c r="Y792" s="411"/>
      <c r="Z792" s="411"/>
    </row>
    <row r="793" spans="1:26" x14ac:dyDescent="0.3">
      <c r="A793" s="411"/>
      <c r="B793" s="411"/>
      <c r="C793" s="411"/>
      <c r="D793" s="411"/>
      <c r="E793" s="411"/>
      <c r="F793" s="411"/>
      <c r="G793" s="411"/>
      <c r="H793" s="411"/>
      <c r="I793" s="411"/>
      <c r="J793" s="411"/>
      <c r="K793" s="411"/>
      <c r="L793" s="411"/>
      <c r="M793" s="411"/>
      <c r="N793" s="411"/>
      <c r="O793" s="411"/>
      <c r="P793" s="411"/>
      <c r="Q793" s="411"/>
      <c r="R793" s="411"/>
      <c r="S793" s="411"/>
      <c r="T793" s="411"/>
      <c r="U793" s="411"/>
      <c r="V793" s="411"/>
      <c r="W793" s="411"/>
      <c r="X793" s="411"/>
      <c r="Y793" s="411"/>
      <c r="Z793" s="411"/>
    </row>
    <row r="794" spans="1:26" x14ac:dyDescent="0.3">
      <c r="A794" s="411"/>
      <c r="B794" s="411"/>
      <c r="C794" s="411"/>
      <c r="D794" s="411"/>
      <c r="E794" s="411"/>
      <c r="F794" s="411"/>
      <c r="G794" s="411"/>
      <c r="H794" s="411"/>
      <c r="I794" s="411"/>
      <c r="J794" s="411"/>
      <c r="K794" s="411"/>
      <c r="L794" s="411"/>
      <c r="M794" s="411"/>
      <c r="N794" s="411"/>
      <c r="O794" s="411"/>
      <c r="P794" s="411"/>
      <c r="Q794" s="411"/>
      <c r="R794" s="411"/>
      <c r="S794" s="411"/>
      <c r="T794" s="411"/>
      <c r="U794" s="411"/>
      <c r="V794" s="411"/>
      <c r="W794" s="411"/>
      <c r="X794" s="411"/>
      <c r="Y794" s="411"/>
      <c r="Z794" s="411"/>
    </row>
    <row r="795" spans="1:26" x14ac:dyDescent="0.3">
      <c r="A795" s="411"/>
      <c r="B795" s="411"/>
      <c r="C795" s="411"/>
      <c r="D795" s="411"/>
      <c r="E795" s="411"/>
      <c r="F795" s="411"/>
      <c r="G795" s="411"/>
      <c r="H795" s="411"/>
      <c r="I795" s="411"/>
      <c r="J795" s="411"/>
      <c r="K795" s="411"/>
      <c r="L795" s="411"/>
      <c r="M795" s="411"/>
      <c r="N795" s="411"/>
      <c r="O795" s="411"/>
      <c r="P795" s="411"/>
      <c r="Q795" s="411"/>
      <c r="R795" s="411"/>
      <c r="S795" s="411"/>
      <c r="T795" s="411"/>
      <c r="U795" s="411"/>
      <c r="V795" s="411"/>
      <c r="W795" s="411"/>
      <c r="X795" s="411"/>
      <c r="Y795" s="411"/>
      <c r="Z795" s="411"/>
    </row>
    <row r="796" spans="1:26" x14ac:dyDescent="0.3">
      <c r="A796" s="411"/>
      <c r="B796" s="411"/>
      <c r="C796" s="411"/>
      <c r="D796" s="411"/>
      <c r="E796" s="411"/>
      <c r="F796" s="411"/>
      <c r="G796" s="411"/>
      <c r="H796" s="411"/>
      <c r="I796" s="411"/>
      <c r="J796" s="411"/>
      <c r="K796" s="411"/>
      <c r="L796" s="411"/>
      <c r="M796" s="411"/>
      <c r="N796" s="411"/>
      <c r="O796" s="411"/>
      <c r="P796" s="411"/>
      <c r="Q796" s="411"/>
      <c r="R796" s="411"/>
      <c r="S796" s="411"/>
      <c r="T796" s="411"/>
      <c r="U796" s="411"/>
      <c r="V796" s="411"/>
      <c r="W796" s="411"/>
      <c r="X796" s="411"/>
      <c r="Y796" s="411"/>
      <c r="Z796" s="411"/>
    </row>
    <row r="797" spans="1:26" x14ac:dyDescent="0.3">
      <c r="A797" s="411"/>
      <c r="B797" s="411"/>
      <c r="C797" s="411"/>
      <c r="D797" s="411"/>
      <c r="E797" s="411"/>
      <c r="F797" s="411"/>
      <c r="G797" s="411"/>
      <c r="H797" s="411"/>
      <c r="I797" s="411"/>
      <c r="J797" s="411"/>
      <c r="K797" s="411"/>
      <c r="L797" s="411"/>
      <c r="M797" s="411"/>
      <c r="N797" s="411"/>
      <c r="O797" s="411"/>
      <c r="P797" s="411"/>
      <c r="Q797" s="411"/>
      <c r="R797" s="411"/>
      <c r="S797" s="411"/>
      <c r="T797" s="411"/>
      <c r="U797" s="411"/>
      <c r="V797" s="411"/>
      <c r="W797" s="411"/>
      <c r="X797" s="411"/>
      <c r="Y797" s="411"/>
      <c r="Z797" s="411"/>
    </row>
    <row r="798" spans="1:26" x14ac:dyDescent="0.3">
      <c r="A798" s="411"/>
      <c r="B798" s="411"/>
      <c r="C798" s="411"/>
      <c r="D798" s="411"/>
      <c r="E798" s="411"/>
      <c r="F798" s="411"/>
      <c r="G798" s="411"/>
      <c r="H798" s="411"/>
      <c r="I798" s="411"/>
      <c r="J798" s="411"/>
      <c r="K798" s="411"/>
      <c r="L798" s="411"/>
      <c r="M798" s="411"/>
      <c r="N798" s="411"/>
      <c r="O798" s="411"/>
      <c r="P798" s="411"/>
      <c r="Q798" s="411"/>
      <c r="R798" s="411"/>
      <c r="S798" s="411"/>
      <c r="T798" s="411"/>
      <c r="U798" s="411"/>
      <c r="V798" s="411"/>
      <c r="W798" s="411"/>
      <c r="X798" s="411"/>
      <c r="Y798" s="411"/>
      <c r="Z798" s="411"/>
    </row>
    <row r="799" spans="1:26" x14ac:dyDescent="0.3">
      <c r="A799" s="411"/>
      <c r="B799" s="411"/>
      <c r="C799" s="411"/>
      <c r="D799" s="411"/>
      <c r="E799" s="411"/>
      <c r="F799" s="411"/>
      <c r="G799" s="411"/>
      <c r="H799" s="411"/>
      <c r="I799" s="411"/>
      <c r="J799" s="411"/>
      <c r="K799" s="411"/>
      <c r="L799" s="411"/>
      <c r="M799" s="411"/>
      <c r="N799" s="411"/>
      <c r="O799" s="411"/>
      <c r="P799" s="411"/>
      <c r="Q799" s="411"/>
      <c r="R799" s="411"/>
      <c r="S799" s="411"/>
      <c r="T799" s="411"/>
      <c r="U799" s="411"/>
      <c r="V799" s="411"/>
      <c r="W799" s="411"/>
      <c r="X799" s="411"/>
      <c r="Y799" s="411"/>
      <c r="Z799" s="411"/>
    </row>
    <row r="800" spans="1:26" x14ac:dyDescent="0.3">
      <c r="A800" s="411"/>
      <c r="B800" s="411"/>
      <c r="C800" s="411"/>
      <c r="D800" s="411"/>
      <c r="E800" s="411"/>
      <c r="F800" s="411"/>
      <c r="G800" s="411"/>
      <c r="H800" s="411"/>
      <c r="I800" s="411"/>
      <c r="J800" s="411"/>
      <c r="K800" s="411"/>
      <c r="L800" s="411"/>
      <c r="M800" s="411"/>
      <c r="N800" s="411"/>
      <c r="O800" s="411"/>
      <c r="P800" s="411"/>
      <c r="Q800" s="411"/>
      <c r="R800" s="411"/>
      <c r="S800" s="411"/>
      <c r="T800" s="411"/>
      <c r="U800" s="411"/>
      <c r="V800" s="411"/>
      <c r="W800" s="411"/>
      <c r="X800" s="411"/>
      <c r="Y800" s="411"/>
      <c r="Z800" s="411"/>
    </row>
    <row r="801" spans="1:26" x14ac:dyDescent="0.3">
      <c r="A801" s="411"/>
      <c r="B801" s="411"/>
      <c r="C801" s="411"/>
      <c r="D801" s="411"/>
      <c r="E801" s="411"/>
      <c r="F801" s="411"/>
      <c r="G801" s="411"/>
      <c r="H801" s="411"/>
      <c r="I801" s="411"/>
      <c r="J801" s="411"/>
      <c r="K801" s="411"/>
      <c r="L801" s="411"/>
      <c r="M801" s="411"/>
      <c r="N801" s="411"/>
      <c r="O801" s="411"/>
      <c r="P801" s="411"/>
      <c r="Q801" s="411"/>
      <c r="R801" s="411"/>
      <c r="S801" s="411"/>
      <c r="T801" s="411"/>
      <c r="U801" s="411"/>
      <c r="V801" s="411"/>
      <c r="W801" s="411"/>
      <c r="X801" s="411"/>
      <c r="Y801" s="411"/>
      <c r="Z801" s="411"/>
    </row>
    <row r="802" spans="1:26" x14ac:dyDescent="0.3">
      <c r="A802" s="411"/>
      <c r="B802" s="411"/>
      <c r="C802" s="411"/>
      <c r="D802" s="411"/>
      <c r="E802" s="411"/>
      <c r="F802" s="411"/>
      <c r="G802" s="411"/>
      <c r="H802" s="411"/>
      <c r="I802" s="411"/>
      <c r="J802" s="411"/>
      <c r="K802" s="411"/>
      <c r="L802" s="411"/>
      <c r="M802" s="411"/>
      <c r="N802" s="411"/>
      <c r="O802" s="411"/>
      <c r="P802" s="411"/>
      <c r="Q802" s="411"/>
      <c r="R802" s="411"/>
      <c r="S802" s="411"/>
      <c r="T802" s="411"/>
      <c r="U802" s="411"/>
      <c r="V802" s="411"/>
      <c r="W802" s="411"/>
      <c r="X802" s="411"/>
      <c r="Y802" s="411"/>
      <c r="Z802" s="411"/>
    </row>
    <row r="803" spans="1:26" x14ac:dyDescent="0.3">
      <c r="A803" s="411"/>
      <c r="B803" s="411"/>
      <c r="C803" s="411"/>
      <c r="D803" s="411"/>
      <c r="E803" s="411"/>
      <c r="F803" s="411"/>
      <c r="G803" s="411"/>
      <c r="H803" s="411"/>
      <c r="I803" s="411"/>
      <c r="J803" s="411"/>
      <c r="K803" s="411"/>
      <c r="L803" s="411"/>
      <c r="M803" s="411"/>
      <c r="N803" s="411"/>
      <c r="O803" s="411"/>
      <c r="P803" s="411"/>
      <c r="Q803" s="411"/>
      <c r="R803" s="411"/>
      <c r="S803" s="411"/>
      <c r="T803" s="411"/>
      <c r="U803" s="411"/>
      <c r="V803" s="411"/>
      <c r="W803" s="411"/>
      <c r="X803" s="411"/>
      <c r="Y803" s="411"/>
      <c r="Z803" s="411"/>
    </row>
    <row r="804" spans="1:26" x14ac:dyDescent="0.3">
      <c r="A804" s="411"/>
      <c r="B804" s="411"/>
      <c r="C804" s="411"/>
      <c r="D804" s="411"/>
      <c r="E804" s="411"/>
      <c r="F804" s="411"/>
      <c r="G804" s="411"/>
      <c r="H804" s="411"/>
      <c r="I804" s="411"/>
      <c r="J804" s="411"/>
      <c r="K804" s="411"/>
      <c r="L804" s="411"/>
      <c r="M804" s="411"/>
      <c r="N804" s="411"/>
      <c r="O804" s="411"/>
      <c r="P804" s="411"/>
      <c r="Q804" s="411"/>
      <c r="R804" s="411"/>
      <c r="S804" s="411"/>
      <c r="T804" s="411"/>
      <c r="U804" s="411"/>
      <c r="V804" s="411"/>
      <c r="W804" s="411"/>
      <c r="X804" s="411"/>
      <c r="Y804" s="411"/>
      <c r="Z804" s="411"/>
    </row>
    <row r="805" spans="1:26" x14ac:dyDescent="0.3">
      <c r="A805" s="411"/>
      <c r="B805" s="411"/>
      <c r="C805" s="411"/>
      <c r="D805" s="411"/>
      <c r="E805" s="411"/>
      <c r="F805" s="411"/>
      <c r="G805" s="411"/>
      <c r="H805" s="411"/>
      <c r="I805" s="411"/>
      <c r="J805" s="411"/>
      <c r="K805" s="411"/>
      <c r="L805" s="411"/>
      <c r="M805" s="411"/>
      <c r="N805" s="411"/>
      <c r="O805" s="411"/>
      <c r="P805" s="411"/>
      <c r="Q805" s="411"/>
      <c r="R805" s="411"/>
      <c r="S805" s="411"/>
      <c r="T805" s="411"/>
      <c r="U805" s="411"/>
      <c r="V805" s="411"/>
      <c r="W805" s="411"/>
      <c r="X805" s="411"/>
      <c r="Y805" s="411"/>
      <c r="Z805" s="411"/>
    </row>
    <row r="806" spans="1:26" x14ac:dyDescent="0.3">
      <c r="A806" s="411"/>
      <c r="B806" s="411"/>
      <c r="C806" s="411"/>
      <c r="D806" s="411"/>
      <c r="E806" s="411"/>
      <c r="F806" s="411"/>
      <c r="G806" s="411"/>
      <c r="H806" s="411"/>
      <c r="I806" s="411"/>
      <c r="J806" s="411"/>
      <c r="K806" s="411"/>
      <c r="L806" s="411"/>
      <c r="M806" s="411"/>
      <c r="N806" s="411"/>
      <c r="O806" s="411"/>
      <c r="P806" s="411"/>
      <c r="Q806" s="411"/>
      <c r="R806" s="411"/>
      <c r="S806" s="411"/>
      <c r="T806" s="411"/>
      <c r="U806" s="411"/>
      <c r="V806" s="411"/>
      <c r="W806" s="411"/>
      <c r="X806" s="411"/>
      <c r="Y806" s="411"/>
      <c r="Z806" s="411"/>
    </row>
    <row r="807" spans="1:26" x14ac:dyDescent="0.3">
      <c r="A807" s="411"/>
      <c r="B807" s="411"/>
      <c r="C807" s="411"/>
      <c r="D807" s="411"/>
      <c r="E807" s="411"/>
      <c r="F807" s="411"/>
      <c r="G807" s="411"/>
      <c r="H807" s="411"/>
      <c r="I807" s="411"/>
      <c r="J807" s="411"/>
      <c r="K807" s="411"/>
      <c r="L807" s="411"/>
      <c r="M807" s="411"/>
      <c r="N807" s="411"/>
      <c r="O807" s="411"/>
      <c r="P807" s="411"/>
      <c r="Q807" s="411"/>
      <c r="R807" s="411"/>
      <c r="S807" s="411"/>
      <c r="T807" s="411"/>
      <c r="U807" s="411"/>
      <c r="V807" s="411"/>
      <c r="W807" s="411"/>
      <c r="X807" s="411"/>
      <c r="Y807" s="411"/>
      <c r="Z807" s="411"/>
    </row>
    <row r="808" spans="1:26" x14ac:dyDescent="0.3">
      <c r="A808" s="411"/>
      <c r="B808" s="411"/>
      <c r="C808" s="411"/>
      <c r="D808" s="411"/>
      <c r="E808" s="411"/>
      <c r="F808" s="411"/>
      <c r="G808" s="411"/>
      <c r="H808" s="411"/>
      <c r="I808" s="411"/>
      <c r="J808" s="411"/>
      <c r="K808" s="411"/>
      <c r="L808" s="411"/>
      <c r="M808" s="411"/>
      <c r="N808" s="411"/>
      <c r="O808" s="411"/>
      <c r="P808" s="411"/>
      <c r="Q808" s="411"/>
      <c r="R808" s="411"/>
      <c r="S808" s="411"/>
      <c r="T808" s="411"/>
      <c r="U808" s="411"/>
      <c r="V808" s="411"/>
      <c r="W808" s="411"/>
      <c r="X808" s="411"/>
      <c r="Y808" s="411"/>
      <c r="Z808" s="411"/>
    </row>
    <row r="809" spans="1:26" x14ac:dyDescent="0.3">
      <c r="A809" s="411"/>
      <c r="B809" s="411"/>
      <c r="C809" s="411"/>
      <c r="D809" s="411"/>
      <c r="E809" s="411"/>
      <c r="F809" s="411"/>
      <c r="G809" s="411"/>
      <c r="H809" s="411"/>
      <c r="I809" s="411"/>
      <c r="J809" s="411"/>
      <c r="K809" s="411"/>
      <c r="L809" s="411"/>
      <c r="M809" s="411"/>
      <c r="N809" s="411"/>
      <c r="O809" s="411"/>
      <c r="P809" s="411"/>
      <c r="Q809" s="411"/>
      <c r="R809" s="411"/>
      <c r="S809" s="411"/>
      <c r="T809" s="411"/>
      <c r="U809" s="411"/>
      <c r="V809" s="411"/>
      <c r="W809" s="411"/>
      <c r="X809" s="411"/>
      <c r="Y809" s="411"/>
      <c r="Z809" s="411"/>
    </row>
    <row r="810" spans="1:26" x14ac:dyDescent="0.3">
      <c r="A810" s="411"/>
      <c r="B810" s="411"/>
      <c r="C810" s="411"/>
      <c r="D810" s="411"/>
      <c r="E810" s="411"/>
      <c r="F810" s="411"/>
      <c r="G810" s="411"/>
      <c r="H810" s="411"/>
      <c r="I810" s="411"/>
      <c r="J810" s="411"/>
      <c r="K810" s="411"/>
      <c r="L810" s="411"/>
      <c r="M810" s="411"/>
      <c r="N810" s="411"/>
      <c r="O810" s="411"/>
      <c r="P810" s="411"/>
      <c r="Q810" s="411"/>
      <c r="R810" s="411"/>
      <c r="S810" s="411"/>
      <c r="T810" s="411"/>
      <c r="U810" s="411"/>
      <c r="V810" s="411"/>
      <c r="W810" s="411"/>
      <c r="X810" s="411"/>
      <c r="Y810" s="411"/>
      <c r="Z810" s="411"/>
    </row>
    <row r="811" spans="1:26" x14ac:dyDescent="0.3">
      <c r="A811" s="411"/>
      <c r="B811" s="411"/>
      <c r="C811" s="411"/>
      <c r="D811" s="411"/>
      <c r="E811" s="411"/>
      <c r="F811" s="411"/>
      <c r="G811" s="411"/>
      <c r="H811" s="411"/>
      <c r="I811" s="411"/>
      <c r="J811" s="411"/>
      <c r="K811" s="411"/>
      <c r="L811" s="411"/>
      <c r="M811" s="411"/>
      <c r="N811" s="411"/>
      <c r="O811" s="411"/>
      <c r="P811" s="411"/>
      <c r="Q811" s="411"/>
      <c r="R811" s="411"/>
      <c r="S811" s="411"/>
      <c r="T811" s="411"/>
      <c r="U811" s="411"/>
      <c r="V811" s="411"/>
      <c r="W811" s="411"/>
      <c r="X811" s="411"/>
      <c r="Y811" s="411"/>
      <c r="Z811" s="411"/>
    </row>
    <row r="812" spans="1:26" x14ac:dyDescent="0.3">
      <c r="A812" s="411"/>
      <c r="B812" s="411"/>
      <c r="C812" s="411"/>
      <c r="D812" s="411"/>
      <c r="E812" s="411"/>
      <c r="F812" s="411"/>
      <c r="G812" s="411"/>
      <c r="H812" s="411"/>
      <c r="I812" s="411"/>
      <c r="J812" s="411"/>
      <c r="K812" s="411"/>
      <c r="L812" s="411"/>
      <c r="M812" s="411"/>
      <c r="N812" s="411"/>
      <c r="O812" s="411"/>
      <c r="P812" s="411"/>
      <c r="Q812" s="411"/>
      <c r="R812" s="411"/>
      <c r="S812" s="411"/>
      <c r="T812" s="411"/>
      <c r="U812" s="411"/>
      <c r="V812" s="411"/>
      <c r="W812" s="411"/>
      <c r="X812" s="411"/>
      <c r="Y812" s="411"/>
      <c r="Z812" s="411"/>
    </row>
    <row r="813" spans="1:26" x14ac:dyDescent="0.3">
      <c r="A813" s="411"/>
      <c r="B813" s="411"/>
      <c r="C813" s="411"/>
      <c r="D813" s="411"/>
      <c r="E813" s="411"/>
      <c r="F813" s="411"/>
      <c r="G813" s="411"/>
      <c r="H813" s="411"/>
      <c r="I813" s="411"/>
      <c r="J813" s="411"/>
      <c r="K813" s="411"/>
      <c r="L813" s="411"/>
      <c r="M813" s="411"/>
      <c r="N813" s="411"/>
      <c r="O813" s="411"/>
      <c r="P813" s="411"/>
      <c r="Q813" s="411"/>
      <c r="R813" s="411"/>
      <c r="S813" s="411"/>
      <c r="T813" s="411"/>
      <c r="U813" s="411"/>
      <c r="V813" s="411"/>
      <c r="W813" s="411"/>
      <c r="X813" s="411"/>
      <c r="Y813" s="411"/>
      <c r="Z813" s="411"/>
    </row>
    <row r="814" spans="1:26" x14ac:dyDescent="0.3">
      <c r="A814" s="411"/>
      <c r="B814" s="411"/>
      <c r="C814" s="411"/>
      <c r="D814" s="411"/>
      <c r="E814" s="411"/>
      <c r="F814" s="411"/>
      <c r="G814" s="411"/>
      <c r="H814" s="411"/>
      <c r="I814" s="411"/>
      <c r="J814" s="411"/>
      <c r="K814" s="411"/>
      <c r="L814" s="411"/>
      <c r="M814" s="411"/>
      <c r="N814" s="411"/>
      <c r="O814" s="411"/>
      <c r="P814" s="411"/>
      <c r="Q814" s="411"/>
      <c r="R814" s="411"/>
      <c r="S814" s="411"/>
      <c r="T814" s="411"/>
      <c r="U814" s="411"/>
      <c r="V814" s="411"/>
      <c r="W814" s="411"/>
      <c r="X814" s="411"/>
      <c r="Y814" s="411"/>
      <c r="Z814" s="411"/>
    </row>
    <row r="815" spans="1:26" x14ac:dyDescent="0.3">
      <c r="A815" s="411"/>
      <c r="B815" s="411"/>
      <c r="C815" s="411"/>
      <c r="D815" s="411"/>
      <c r="E815" s="411"/>
      <c r="F815" s="411"/>
      <c r="G815" s="411"/>
      <c r="H815" s="411"/>
      <c r="I815" s="411"/>
      <c r="J815" s="411"/>
      <c r="K815" s="411"/>
      <c r="L815" s="411"/>
      <c r="M815" s="411"/>
      <c r="N815" s="411"/>
      <c r="O815" s="411"/>
      <c r="P815" s="411"/>
      <c r="Q815" s="411"/>
      <c r="R815" s="411"/>
      <c r="S815" s="411"/>
      <c r="T815" s="411"/>
      <c r="U815" s="411"/>
      <c r="V815" s="411"/>
      <c r="W815" s="411"/>
      <c r="X815" s="411"/>
      <c r="Y815" s="411"/>
      <c r="Z815" s="411"/>
    </row>
    <row r="816" spans="1:26" x14ac:dyDescent="0.3">
      <c r="A816" s="411"/>
      <c r="B816" s="411"/>
      <c r="C816" s="411"/>
      <c r="D816" s="411"/>
      <c r="E816" s="411"/>
      <c r="F816" s="411"/>
      <c r="G816" s="411"/>
      <c r="H816" s="411"/>
      <c r="I816" s="411"/>
      <c r="J816" s="411"/>
      <c r="K816" s="411"/>
      <c r="L816" s="411"/>
      <c r="M816" s="411"/>
      <c r="N816" s="411"/>
      <c r="O816" s="411"/>
      <c r="P816" s="411"/>
      <c r="Q816" s="411"/>
      <c r="R816" s="411"/>
      <c r="S816" s="411"/>
      <c r="T816" s="411"/>
      <c r="U816" s="411"/>
      <c r="V816" s="411"/>
      <c r="W816" s="411"/>
      <c r="X816" s="411"/>
      <c r="Y816" s="411"/>
      <c r="Z816" s="411"/>
    </row>
    <row r="817" spans="1:26" x14ac:dyDescent="0.3">
      <c r="A817" s="411"/>
      <c r="B817" s="411"/>
      <c r="C817" s="411"/>
      <c r="D817" s="411"/>
      <c r="E817" s="411"/>
      <c r="F817" s="411"/>
      <c r="G817" s="411"/>
      <c r="H817" s="411"/>
      <c r="I817" s="411"/>
      <c r="J817" s="411"/>
      <c r="K817" s="411"/>
      <c r="L817" s="411"/>
      <c r="M817" s="411"/>
      <c r="N817" s="411"/>
      <c r="O817" s="411"/>
      <c r="P817" s="411"/>
      <c r="Q817" s="411"/>
      <c r="R817" s="411"/>
      <c r="S817" s="411"/>
      <c r="T817" s="411"/>
      <c r="U817" s="411"/>
      <c r="V817" s="411"/>
      <c r="W817" s="411"/>
      <c r="X817" s="411"/>
      <c r="Y817" s="411"/>
      <c r="Z817" s="411"/>
    </row>
    <row r="818" spans="1:26" x14ac:dyDescent="0.3">
      <c r="A818" s="411"/>
      <c r="B818" s="411"/>
      <c r="C818" s="411"/>
      <c r="D818" s="411"/>
      <c r="E818" s="411"/>
      <c r="F818" s="411"/>
      <c r="G818" s="411"/>
      <c r="H818" s="411"/>
      <c r="I818" s="411"/>
      <c r="J818" s="411"/>
      <c r="K818" s="411"/>
      <c r="L818" s="411"/>
      <c r="M818" s="411"/>
      <c r="N818" s="411"/>
      <c r="O818" s="411"/>
      <c r="P818" s="411"/>
      <c r="Q818" s="411"/>
      <c r="R818" s="411"/>
      <c r="S818" s="411"/>
      <c r="T818" s="411"/>
      <c r="U818" s="411"/>
      <c r="V818" s="411"/>
      <c r="W818" s="411"/>
      <c r="X818" s="411"/>
      <c r="Y818" s="411"/>
      <c r="Z818" s="411"/>
    </row>
    <row r="819" spans="1:26" x14ac:dyDescent="0.3">
      <c r="A819" s="411"/>
      <c r="B819" s="411"/>
      <c r="C819" s="411"/>
      <c r="D819" s="411"/>
      <c r="E819" s="411"/>
      <c r="F819" s="411"/>
      <c r="G819" s="411"/>
      <c r="H819" s="411"/>
      <c r="I819" s="411"/>
      <c r="J819" s="411"/>
      <c r="K819" s="411"/>
      <c r="L819" s="411"/>
      <c r="M819" s="411"/>
      <c r="N819" s="411"/>
      <c r="O819" s="411"/>
      <c r="P819" s="411"/>
      <c r="Q819" s="411"/>
      <c r="R819" s="411"/>
      <c r="S819" s="411"/>
      <c r="T819" s="411"/>
      <c r="U819" s="411"/>
      <c r="V819" s="411"/>
      <c r="W819" s="411"/>
      <c r="X819" s="411"/>
      <c r="Y819" s="411"/>
      <c r="Z819" s="411"/>
    </row>
    <row r="820" spans="1:26" x14ac:dyDescent="0.3">
      <c r="A820" s="411"/>
      <c r="B820" s="411"/>
      <c r="C820" s="411"/>
      <c r="D820" s="411"/>
      <c r="E820" s="411"/>
      <c r="F820" s="411"/>
      <c r="G820" s="411"/>
      <c r="H820" s="411"/>
      <c r="I820" s="411"/>
      <c r="J820" s="411"/>
      <c r="K820" s="411"/>
      <c r="L820" s="411"/>
      <c r="M820" s="411"/>
      <c r="N820" s="411"/>
      <c r="O820" s="411"/>
      <c r="P820" s="411"/>
      <c r="Q820" s="411"/>
      <c r="R820" s="411"/>
      <c r="S820" s="411"/>
      <c r="T820" s="411"/>
      <c r="U820" s="411"/>
      <c r="V820" s="411"/>
      <c r="W820" s="411"/>
      <c r="X820" s="411"/>
      <c r="Y820" s="411"/>
      <c r="Z820" s="411"/>
    </row>
    <row r="821" spans="1:26" x14ac:dyDescent="0.3">
      <c r="A821" s="411"/>
      <c r="B821" s="411"/>
      <c r="C821" s="411"/>
      <c r="D821" s="411"/>
      <c r="E821" s="411"/>
      <c r="F821" s="411"/>
      <c r="G821" s="411"/>
      <c r="H821" s="411"/>
      <c r="I821" s="411"/>
      <c r="J821" s="411"/>
      <c r="K821" s="411"/>
      <c r="L821" s="411"/>
      <c r="M821" s="411"/>
      <c r="N821" s="411"/>
      <c r="O821" s="411"/>
      <c r="P821" s="411"/>
      <c r="Q821" s="411"/>
      <c r="R821" s="411"/>
      <c r="S821" s="411"/>
      <c r="T821" s="411"/>
      <c r="U821" s="411"/>
      <c r="V821" s="411"/>
      <c r="W821" s="411"/>
      <c r="X821" s="411"/>
      <c r="Y821" s="411"/>
      <c r="Z821" s="411"/>
    </row>
    <row r="822" spans="1:26" x14ac:dyDescent="0.3">
      <c r="A822" s="411"/>
      <c r="B822" s="411"/>
      <c r="C822" s="411"/>
      <c r="D822" s="411"/>
      <c r="E822" s="411"/>
      <c r="F822" s="411"/>
      <c r="G822" s="411"/>
      <c r="H822" s="411"/>
      <c r="I822" s="411"/>
      <c r="J822" s="411"/>
      <c r="K822" s="411"/>
      <c r="L822" s="411"/>
      <c r="M822" s="411"/>
      <c r="N822" s="411"/>
      <c r="O822" s="411"/>
      <c r="P822" s="411"/>
      <c r="Q822" s="411"/>
      <c r="R822" s="411"/>
      <c r="S822" s="411"/>
      <c r="T822" s="411"/>
      <c r="U822" s="411"/>
      <c r="V822" s="411"/>
      <c r="W822" s="411"/>
      <c r="X822" s="411"/>
      <c r="Y822" s="411"/>
      <c r="Z822" s="411"/>
    </row>
    <row r="823" spans="1:26" x14ac:dyDescent="0.3">
      <c r="A823" s="411"/>
      <c r="B823" s="411"/>
      <c r="C823" s="411"/>
      <c r="D823" s="411"/>
      <c r="E823" s="411"/>
      <c r="F823" s="411"/>
      <c r="G823" s="411"/>
      <c r="H823" s="411"/>
      <c r="I823" s="411"/>
      <c r="J823" s="411"/>
      <c r="K823" s="411"/>
      <c r="L823" s="411"/>
      <c r="M823" s="411"/>
      <c r="N823" s="411"/>
      <c r="O823" s="411"/>
      <c r="P823" s="411"/>
      <c r="Q823" s="411"/>
      <c r="R823" s="411"/>
      <c r="S823" s="411"/>
      <c r="T823" s="411"/>
      <c r="U823" s="411"/>
      <c r="V823" s="411"/>
      <c r="W823" s="411"/>
      <c r="X823" s="411"/>
      <c r="Y823" s="411"/>
      <c r="Z823" s="411"/>
    </row>
    <row r="824" spans="1:26" x14ac:dyDescent="0.3">
      <c r="A824" s="411"/>
      <c r="B824" s="411"/>
      <c r="C824" s="411"/>
      <c r="D824" s="411"/>
      <c r="E824" s="411"/>
      <c r="F824" s="411"/>
      <c r="G824" s="411"/>
      <c r="H824" s="411"/>
      <c r="I824" s="411"/>
      <c r="J824" s="411"/>
      <c r="K824" s="411"/>
      <c r="L824" s="411"/>
      <c r="M824" s="411"/>
      <c r="N824" s="411"/>
      <c r="O824" s="411"/>
      <c r="P824" s="411"/>
      <c r="Q824" s="411"/>
      <c r="R824" s="411"/>
      <c r="S824" s="411"/>
      <c r="T824" s="411"/>
      <c r="U824" s="411"/>
      <c r="V824" s="411"/>
      <c r="W824" s="411"/>
      <c r="X824" s="411"/>
      <c r="Y824" s="411"/>
      <c r="Z824" s="411"/>
    </row>
    <row r="825" spans="1:26" x14ac:dyDescent="0.3">
      <c r="A825" s="411"/>
      <c r="B825" s="411"/>
      <c r="C825" s="411"/>
      <c r="D825" s="411"/>
      <c r="E825" s="411"/>
      <c r="F825" s="411"/>
      <c r="G825" s="411"/>
      <c r="H825" s="411"/>
      <c r="I825" s="411"/>
      <c r="J825" s="411"/>
      <c r="K825" s="411"/>
      <c r="L825" s="411"/>
      <c r="M825" s="411"/>
      <c r="N825" s="411"/>
      <c r="O825" s="411"/>
      <c r="P825" s="411"/>
      <c r="Q825" s="411"/>
      <c r="R825" s="411"/>
      <c r="S825" s="411"/>
      <c r="T825" s="411"/>
      <c r="U825" s="411"/>
      <c r="V825" s="411"/>
      <c r="W825" s="411"/>
      <c r="X825" s="411"/>
      <c r="Y825" s="411"/>
      <c r="Z825" s="411"/>
    </row>
    <row r="826" spans="1:26" x14ac:dyDescent="0.3">
      <c r="A826" s="411"/>
      <c r="B826" s="411"/>
      <c r="C826" s="411"/>
      <c r="D826" s="411"/>
      <c r="E826" s="411"/>
      <c r="F826" s="411"/>
      <c r="G826" s="411"/>
      <c r="H826" s="411"/>
      <c r="I826" s="411"/>
      <c r="J826" s="411"/>
      <c r="K826" s="411"/>
      <c r="L826" s="411"/>
      <c r="M826" s="411"/>
      <c r="N826" s="411"/>
      <c r="O826" s="411"/>
      <c r="P826" s="411"/>
      <c r="Q826" s="411"/>
      <c r="R826" s="411"/>
      <c r="S826" s="411"/>
      <c r="T826" s="411"/>
      <c r="U826" s="411"/>
      <c r="V826" s="411"/>
      <c r="W826" s="411"/>
      <c r="X826" s="411"/>
      <c r="Y826" s="411"/>
      <c r="Z826" s="411"/>
    </row>
    <row r="827" spans="1:26" x14ac:dyDescent="0.3">
      <c r="A827" s="411"/>
      <c r="B827" s="411"/>
      <c r="C827" s="411"/>
      <c r="D827" s="411"/>
      <c r="E827" s="411"/>
      <c r="F827" s="411"/>
      <c r="G827" s="411"/>
      <c r="H827" s="411"/>
      <c r="I827" s="411"/>
      <c r="J827" s="411"/>
      <c r="K827" s="411"/>
      <c r="L827" s="411"/>
      <c r="M827" s="411"/>
      <c r="N827" s="411"/>
      <c r="O827" s="411"/>
      <c r="P827" s="411"/>
      <c r="Q827" s="411"/>
      <c r="R827" s="411"/>
      <c r="S827" s="411"/>
      <c r="T827" s="411"/>
      <c r="U827" s="411"/>
      <c r="V827" s="411"/>
      <c r="W827" s="411"/>
      <c r="X827" s="411"/>
      <c r="Y827" s="411"/>
      <c r="Z827" s="411"/>
    </row>
    <row r="828" spans="1:26" x14ac:dyDescent="0.3">
      <c r="A828" s="411"/>
      <c r="B828" s="411"/>
      <c r="C828" s="411"/>
      <c r="D828" s="411"/>
      <c r="E828" s="411"/>
      <c r="F828" s="411"/>
      <c r="G828" s="411"/>
      <c r="H828" s="411"/>
      <c r="I828" s="411"/>
      <c r="J828" s="411"/>
      <c r="K828" s="411"/>
      <c r="L828" s="411"/>
      <c r="M828" s="411"/>
      <c r="N828" s="411"/>
      <c r="O828" s="411"/>
      <c r="P828" s="411"/>
      <c r="Q828" s="411"/>
      <c r="R828" s="411"/>
      <c r="S828" s="411"/>
      <c r="T828" s="411"/>
      <c r="U828" s="411"/>
      <c r="V828" s="411"/>
      <c r="W828" s="411"/>
      <c r="X828" s="411"/>
      <c r="Y828" s="411"/>
      <c r="Z828" s="411"/>
    </row>
    <row r="829" spans="1:26" x14ac:dyDescent="0.3">
      <c r="A829" s="411"/>
      <c r="B829" s="411"/>
      <c r="C829" s="411"/>
      <c r="D829" s="411"/>
      <c r="E829" s="411"/>
      <c r="F829" s="411"/>
      <c r="G829" s="411"/>
      <c r="H829" s="411"/>
      <c r="I829" s="411"/>
      <c r="J829" s="411"/>
      <c r="K829" s="411"/>
      <c r="L829" s="411"/>
      <c r="M829" s="411"/>
      <c r="N829" s="411"/>
      <c r="O829" s="411"/>
      <c r="P829" s="411"/>
      <c r="Q829" s="411"/>
      <c r="R829" s="411"/>
      <c r="S829" s="411"/>
      <c r="T829" s="411"/>
      <c r="U829" s="411"/>
      <c r="V829" s="411"/>
      <c r="W829" s="411"/>
      <c r="X829" s="411"/>
      <c r="Y829" s="411"/>
      <c r="Z829" s="411"/>
    </row>
    <row r="830" spans="1:26" x14ac:dyDescent="0.3">
      <c r="A830" s="411"/>
      <c r="B830" s="411"/>
      <c r="C830" s="411"/>
      <c r="D830" s="411"/>
      <c r="E830" s="411"/>
      <c r="F830" s="411"/>
      <c r="G830" s="411"/>
      <c r="H830" s="411"/>
      <c r="I830" s="411"/>
      <c r="J830" s="411"/>
      <c r="K830" s="411"/>
      <c r="L830" s="411"/>
      <c r="M830" s="411"/>
      <c r="N830" s="411"/>
      <c r="O830" s="411"/>
      <c r="P830" s="411"/>
      <c r="Q830" s="411"/>
      <c r="R830" s="411"/>
      <c r="S830" s="411"/>
      <c r="T830" s="411"/>
      <c r="U830" s="411"/>
      <c r="V830" s="411"/>
      <c r="W830" s="411"/>
      <c r="X830" s="411"/>
      <c r="Y830" s="411"/>
      <c r="Z830" s="411"/>
    </row>
    <row r="831" spans="1:26" x14ac:dyDescent="0.3">
      <c r="A831" s="411"/>
      <c r="B831" s="411"/>
      <c r="C831" s="411"/>
      <c r="D831" s="411"/>
      <c r="E831" s="411"/>
      <c r="F831" s="411"/>
      <c r="G831" s="411"/>
      <c r="H831" s="411"/>
      <c r="I831" s="411"/>
      <c r="J831" s="411"/>
      <c r="K831" s="411"/>
      <c r="L831" s="411"/>
      <c r="M831" s="411"/>
      <c r="N831" s="411"/>
      <c r="O831" s="411"/>
      <c r="P831" s="411"/>
      <c r="Q831" s="411"/>
      <c r="R831" s="411"/>
      <c r="S831" s="411"/>
      <c r="T831" s="411"/>
      <c r="U831" s="411"/>
      <c r="V831" s="411"/>
      <c r="W831" s="411"/>
      <c r="X831" s="411"/>
      <c r="Y831" s="411"/>
      <c r="Z831" s="411"/>
    </row>
    <row r="832" spans="1:26" x14ac:dyDescent="0.3">
      <c r="A832" s="411"/>
      <c r="B832" s="411"/>
      <c r="C832" s="411"/>
      <c r="D832" s="411"/>
      <c r="E832" s="411"/>
      <c r="F832" s="411"/>
      <c r="G832" s="411"/>
      <c r="H832" s="411"/>
      <c r="I832" s="411"/>
      <c r="J832" s="411"/>
      <c r="K832" s="411"/>
      <c r="L832" s="411"/>
      <c r="M832" s="411"/>
      <c r="N832" s="411"/>
      <c r="O832" s="411"/>
      <c r="P832" s="411"/>
      <c r="Q832" s="411"/>
      <c r="R832" s="411"/>
      <c r="S832" s="411"/>
      <c r="T832" s="411"/>
      <c r="U832" s="411"/>
      <c r="V832" s="411"/>
      <c r="W832" s="411"/>
      <c r="X832" s="411"/>
      <c r="Y832" s="411"/>
      <c r="Z832" s="411"/>
    </row>
    <row r="833" spans="1:26" x14ac:dyDescent="0.3">
      <c r="A833" s="411"/>
      <c r="B833" s="411"/>
      <c r="C833" s="411"/>
      <c r="D833" s="411"/>
      <c r="E833" s="411"/>
      <c r="F833" s="411"/>
      <c r="G833" s="411"/>
      <c r="H833" s="411"/>
      <c r="I833" s="411"/>
      <c r="J833" s="411"/>
      <c r="K833" s="411"/>
      <c r="L833" s="411"/>
      <c r="M833" s="411"/>
      <c r="N833" s="411"/>
      <c r="O833" s="411"/>
      <c r="P833" s="411"/>
      <c r="Q833" s="411"/>
      <c r="R833" s="411"/>
      <c r="S833" s="411"/>
      <c r="T833" s="411"/>
      <c r="U833" s="411"/>
      <c r="V833" s="411"/>
      <c r="W833" s="411"/>
      <c r="X833" s="411"/>
      <c r="Y833" s="411"/>
      <c r="Z833" s="411"/>
    </row>
    <row r="834" spans="1:26" x14ac:dyDescent="0.3">
      <c r="A834" s="411"/>
      <c r="B834" s="411"/>
      <c r="C834" s="411"/>
      <c r="D834" s="411"/>
      <c r="E834" s="411"/>
      <c r="F834" s="411"/>
      <c r="G834" s="411"/>
      <c r="H834" s="411"/>
      <c r="I834" s="411"/>
      <c r="J834" s="411"/>
      <c r="K834" s="411"/>
      <c r="L834" s="411"/>
      <c r="M834" s="411"/>
      <c r="N834" s="411"/>
      <c r="O834" s="411"/>
      <c r="P834" s="411"/>
      <c r="Q834" s="411"/>
      <c r="R834" s="411"/>
      <c r="S834" s="411"/>
      <c r="T834" s="411"/>
      <c r="U834" s="411"/>
      <c r="V834" s="411"/>
      <c r="W834" s="411"/>
      <c r="X834" s="411"/>
      <c r="Y834" s="411"/>
      <c r="Z834" s="411"/>
    </row>
    <row r="835" spans="1:26" x14ac:dyDescent="0.3">
      <c r="A835" s="411"/>
      <c r="B835" s="411"/>
      <c r="C835" s="411"/>
      <c r="D835" s="411"/>
      <c r="E835" s="411"/>
      <c r="F835" s="411"/>
      <c r="G835" s="411"/>
      <c r="H835" s="411"/>
      <c r="I835" s="411"/>
      <c r="J835" s="411"/>
      <c r="K835" s="411"/>
      <c r="L835" s="411"/>
      <c r="M835" s="411"/>
      <c r="N835" s="411"/>
      <c r="O835" s="411"/>
      <c r="P835" s="411"/>
      <c r="Q835" s="411"/>
      <c r="R835" s="411"/>
      <c r="S835" s="411"/>
      <c r="T835" s="411"/>
      <c r="U835" s="411"/>
      <c r="V835" s="411"/>
      <c r="W835" s="411"/>
      <c r="X835" s="411"/>
      <c r="Y835" s="411"/>
      <c r="Z835" s="411"/>
    </row>
    <row r="836" spans="1:26" x14ac:dyDescent="0.3">
      <c r="A836" s="411"/>
      <c r="B836" s="411"/>
      <c r="C836" s="411"/>
      <c r="D836" s="411"/>
      <c r="E836" s="411"/>
      <c r="F836" s="411"/>
      <c r="G836" s="411"/>
      <c r="H836" s="411"/>
      <c r="I836" s="411"/>
      <c r="J836" s="411"/>
      <c r="K836" s="411"/>
      <c r="L836" s="411"/>
      <c r="M836" s="411"/>
      <c r="N836" s="411"/>
      <c r="O836" s="411"/>
      <c r="P836" s="411"/>
      <c r="Q836" s="411"/>
      <c r="R836" s="411"/>
      <c r="S836" s="411"/>
      <c r="T836" s="411"/>
      <c r="U836" s="411"/>
      <c r="V836" s="411"/>
      <c r="W836" s="411"/>
      <c r="X836" s="411"/>
      <c r="Y836" s="411"/>
      <c r="Z836" s="411"/>
    </row>
    <row r="837" spans="1:26" x14ac:dyDescent="0.3">
      <c r="A837" s="411"/>
      <c r="B837" s="411"/>
      <c r="C837" s="411"/>
      <c r="D837" s="411"/>
      <c r="E837" s="411"/>
      <c r="F837" s="411"/>
      <c r="G837" s="411"/>
      <c r="H837" s="411"/>
      <c r="I837" s="411"/>
      <c r="J837" s="411"/>
      <c r="K837" s="411"/>
      <c r="L837" s="411"/>
      <c r="M837" s="411"/>
      <c r="N837" s="411"/>
      <c r="O837" s="411"/>
      <c r="P837" s="411"/>
      <c r="Q837" s="411"/>
      <c r="R837" s="411"/>
      <c r="S837" s="411"/>
      <c r="T837" s="411"/>
      <c r="U837" s="411"/>
      <c r="V837" s="411"/>
      <c r="W837" s="411"/>
      <c r="X837" s="411"/>
      <c r="Y837" s="411"/>
      <c r="Z837" s="411"/>
    </row>
    <row r="838" spans="1:26" x14ac:dyDescent="0.3">
      <c r="A838" s="411"/>
      <c r="B838" s="411"/>
      <c r="C838" s="411"/>
      <c r="D838" s="411"/>
      <c r="E838" s="411"/>
      <c r="F838" s="411"/>
      <c r="G838" s="411"/>
      <c r="H838" s="411"/>
      <c r="I838" s="411"/>
      <c r="J838" s="411"/>
      <c r="K838" s="411"/>
      <c r="L838" s="411"/>
      <c r="M838" s="411"/>
      <c r="N838" s="411"/>
      <c r="O838" s="411"/>
      <c r="P838" s="411"/>
      <c r="Q838" s="411"/>
      <c r="R838" s="411"/>
      <c r="S838" s="411"/>
      <c r="T838" s="411"/>
      <c r="U838" s="411"/>
      <c r="V838" s="411"/>
      <c r="W838" s="411"/>
      <c r="X838" s="411"/>
      <c r="Y838" s="411"/>
      <c r="Z838" s="411"/>
    </row>
    <row r="839" spans="1:26" x14ac:dyDescent="0.3">
      <c r="A839" s="411"/>
      <c r="B839" s="411"/>
      <c r="C839" s="411"/>
      <c r="D839" s="411"/>
      <c r="E839" s="411"/>
      <c r="F839" s="411"/>
      <c r="G839" s="411"/>
      <c r="H839" s="411"/>
      <c r="I839" s="411"/>
      <c r="J839" s="411"/>
      <c r="K839" s="411"/>
      <c r="L839" s="411"/>
      <c r="M839" s="411"/>
      <c r="N839" s="411"/>
      <c r="O839" s="411"/>
      <c r="P839" s="411"/>
      <c r="Q839" s="411"/>
      <c r="R839" s="411"/>
      <c r="S839" s="411"/>
      <c r="T839" s="411"/>
      <c r="U839" s="411"/>
      <c r="V839" s="411"/>
      <c r="W839" s="411"/>
      <c r="X839" s="411"/>
      <c r="Y839" s="411"/>
      <c r="Z839" s="411"/>
    </row>
    <row r="840" spans="1:26" x14ac:dyDescent="0.3">
      <c r="A840" s="411"/>
      <c r="B840" s="411"/>
      <c r="C840" s="411"/>
      <c r="D840" s="411"/>
      <c r="E840" s="411"/>
      <c r="F840" s="411"/>
      <c r="G840" s="411"/>
      <c r="H840" s="411"/>
      <c r="I840" s="411"/>
      <c r="J840" s="411"/>
      <c r="K840" s="411"/>
      <c r="L840" s="411"/>
      <c r="M840" s="411"/>
      <c r="N840" s="411"/>
      <c r="O840" s="411"/>
      <c r="P840" s="411"/>
      <c r="Q840" s="411"/>
      <c r="R840" s="411"/>
      <c r="S840" s="411"/>
      <c r="T840" s="411"/>
      <c r="U840" s="411"/>
      <c r="V840" s="411"/>
      <c r="W840" s="411"/>
      <c r="X840" s="411"/>
      <c r="Y840" s="411"/>
      <c r="Z840" s="411"/>
    </row>
    <row r="841" spans="1:26" x14ac:dyDescent="0.3">
      <c r="A841" s="411"/>
      <c r="B841" s="411"/>
      <c r="C841" s="411"/>
      <c r="D841" s="411"/>
      <c r="E841" s="411"/>
      <c r="F841" s="411"/>
      <c r="G841" s="411"/>
      <c r="H841" s="411"/>
      <c r="I841" s="411"/>
      <c r="J841" s="411"/>
      <c r="K841" s="411"/>
      <c r="L841" s="411"/>
      <c r="M841" s="411"/>
      <c r="N841" s="411"/>
      <c r="O841" s="411"/>
      <c r="P841" s="411"/>
      <c r="Q841" s="411"/>
      <c r="R841" s="411"/>
      <c r="S841" s="411"/>
      <c r="T841" s="411"/>
      <c r="U841" s="411"/>
      <c r="V841" s="411"/>
      <c r="W841" s="411"/>
      <c r="X841" s="411"/>
      <c r="Y841" s="411"/>
      <c r="Z841" s="411"/>
    </row>
    <row r="842" spans="1:26" x14ac:dyDescent="0.3">
      <c r="A842" s="411"/>
      <c r="B842" s="411"/>
      <c r="C842" s="411"/>
      <c r="D842" s="411"/>
      <c r="E842" s="411"/>
      <c r="F842" s="411"/>
      <c r="G842" s="411"/>
      <c r="H842" s="411"/>
      <c r="I842" s="411"/>
      <c r="J842" s="411"/>
      <c r="K842" s="411"/>
      <c r="L842" s="411"/>
      <c r="M842" s="411"/>
      <c r="N842" s="411"/>
      <c r="O842" s="411"/>
      <c r="P842" s="411"/>
      <c r="Q842" s="411"/>
      <c r="R842" s="411"/>
      <c r="S842" s="411"/>
      <c r="T842" s="411"/>
      <c r="U842" s="411"/>
      <c r="V842" s="411"/>
      <c r="W842" s="411"/>
      <c r="X842" s="411"/>
      <c r="Y842" s="411"/>
      <c r="Z842" s="411"/>
    </row>
    <row r="843" spans="1:26" x14ac:dyDescent="0.3">
      <c r="A843" s="411"/>
      <c r="B843" s="411"/>
      <c r="C843" s="411"/>
      <c r="D843" s="411"/>
      <c r="E843" s="411"/>
      <c r="F843" s="411"/>
      <c r="G843" s="411"/>
      <c r="H843" s="411"/>
      <c r="I843" s="411"/>
      <c r="J843" s="411"/>
      <c r="K843" s="411"/>
      <c r="L843" s="411"/>
      <c r="M843" s="411"/>
      <c r="N843" s="411"/>
      <c r="O843" s="411"/>
      <c r="P843" s="411"/>
      <c r="Q843" s="411"/>
      <c r="R843" s="411"/>
      <c r="S843" s="411"/>
      <c r="T843" s="411"/>
      <c r="U843" s="411"/>
      <c r="V843" s="411"/>
      <c r="W843" s="411"/>
      <c r="X843" s="411"/>
      <c r="Y843" s="411"/>
      <c r="Z843" s="411"/>
    </row>
    <row r="844" spans="1:26" x14ac:dyDescent="0.3">
      <c r="A844" s="411"/>
      <c r="B844" s="411"/>
      <c r="C844" s="411"/>
      <c r="D844" s="411"/>
      <c r="E844" s="411"/>
      <c r="F844" s="411"/>
      <c r="G844" s="411"/>
      <c r="H844" s="411"/>
      <c r="I844" s="411"/>
      <c r="J844" s="411"/>
      <c r="K844" s="411"/>
      <c r="L844" s="411"/>
      <c r="M844" s="411"/>
      <c r="N844" s="411"/>
      <c r="O844" s="411"/>
      <c r="P844" s="411"/>
      <c r="Q844" s="411"/>
      <c r="R844" s="411"/>
      <c r="S844" s="411"/>
      <c r="T844" s="411"/>
      <c r="U844" s="411"/>
      <c r="V844" s="411"/>
      <c r="W844" s="411"/>
      <c r="X844" s="411"/>
      <c r="Y844" s="411"/>
      <c r="Z844" s="411"/>
    </row>
    <row r="845" spans="1:26" x14ac:dyDescent="0.3">
      <c r="A845" s="411"/>
      <c r="B845" s="411"/>
      <c r="C845" s="411"/>
      <c r="D845" s="411"/>
      <c r="E845" s="411"/>
      <c r="F845" s="411"/>
      <c r="G845" s="411"/>
      <c r="H845" s="411"/>
      <c r="I845" s="411"/>
      <c r="J845" s="411"/>
      <c r="K845" s="411"/>
      <c r="L845" s="411"/>
      <c r="M845" s="411"/>
      <c r="N845" s="411"/>
      <c r="O845" s="411"/>
      <c r="P845" s="411"/>
      <c r="Q845" s="411"/>
      <c r="R845" s="411"/>
      <c r="S845" s="411"/>
      <c r="T845" s="411"/>
      <c r="U845" s="411"/>
      <c r="V845" s="411"/>
      <c r="W845" s="411"/>
      <c r="X845" s="411"/>
      <c r="Y845" s="411"/>
      <c r="Z845" s="411"/>
    </row>
    <row r="846" spans="1:26" x14ac:dyDescent="0.3">
      <c r="A846" s="411"/>
      <c r="B846" s="411"/>
      <c r="C846" s="411"/>
      <c r="D846" s="411"/>
      <c r="E846" s="411"/>
      <c r="F846" s="411"/>
      <c r="G846" s="411"/>
      <c r="H846" s="411"/>
      <c r="I846" s="411"/>
      <c r="J846" s="411"/>
      <c r="K846" s="411"/>
      <c r="L846" s="411"/>
      <c r="M846" s="411"/>
      <c r="N846" s="411"/>
      <c r="O846" s="411"/>
      <c r="P846" s="411"/>
      <c r="Q846" s="411"/>
      <c r="R846" s="411"/>
      <c r="S846" s="411"/>
      <c r="T846" s="411"/>
      <c r="U846" s="411"/>
      <c r="V846" s="411"/>
      <c r="W846" s="411"/>
      <c r="X846" s="411"/>
      <c r="Y846" s="411"/>
      <c r="Z846" s="411"/>
    </row>
    <row r="847" spans="1:26" x14ac:dyDescent="0.3">
      <c r="A847" s="411"/>
      <c r="B847" s="411"/>
      <c r="C847" s="411"/>
      <c r="D847" s="411"/>
      <c r="E847" s="411"/>
      <c r="F847" s="411"/>
      <c r="G847" s="411"/>
      <c r="H847" s="411"/>
      <c r="I847" s="411"/>
      <c r="J847" s="411"/>
      <c r="K847" s="411"/>
      <c r="L847" s="411"/>
      <c r="M847" s="411"/>
      <c r="N847" s="411"/>
      <c r="O847" s="411"/>
      <c r="P847" s="411"/>
      <c r="Q847" s="411"/>
      <c r="R847" s="411"/>
      <c r="S847" s="411"/>
      <c r="T847" s="411"/>
      <c r="U847" s="411"/>
      <c r="V847" s="411"/>
      <c r="W847" s="411"/>
      <c r="X847" s="411"/>
      <c r="Y847" s="411"/>
      <c r="Z847" s="411"/>
    </row>
    <row r="848" spans="1:26" x14ac:dyDescent="0.3">
      <c r="A848" s="411"/>
      <c r="B848" s="411"/>
      <c r="C848" s="411"/>
      <c r="D848" s="411"/>
      <c r="E848" s="411"/>
      <c r="F848" s="411"/>
      <c r="G848" s="411"/>
      <c r="H848" s="411"/>
      <c r="I848" s="411"/>
      <c r="J848" s="411"/>
      <c r="K848" s="411"/>
      <c r="L848" s="411"/>
      <c r="M848" s="411"/>
      <c r="N848" s="411"/>
      <c r="O848" s="411"/>
      <c r="P848" s="411"/>
      <c r="Q848" s="411"/>
      <c r="R848" s="411"/>
      <c r="S848" s="411"/>
      <c r="T848" s="411"/>
      <c r="U848" s="411"/>
      <c r="V848" s="411"/>
      <c r="W848" s="411"/>
      <c r="X848" s="411"/>
      <c r="Y848" s="411"/>
      <c r="Z848" s="411"/>
    </row>
    <row r="849" spans="1:26" x14ac:dyDescent="0.3">
      <c r="A849" s="411"/>
      <c r="B849" s="411"/>
      <c r="C849" s="411"/>
      <c r="D849" s="411"/>
      <c r="E849" s="411"/>
      <c r="F849" s="411"/>
      <c r="G849" s="411"/>
      <c r="H849" s="411"/>
      <c r="I849" s="411"/>
      <c r="J849" s="411"/>
      <c r="K849" s="411"/>
      <c r="L849" s="411"/>
      <c r="M849" s="411"/>
      <c r="N849" s="411"/>
      <c r="O849" s="411"/>
      <c r="P849" s="411"/>
      <c r="Q849" s="411"/>
      <c r="R849" s="411"/>
      <c r="S849" s="411"/>
      <c r="T849" s="411"/>
      <c r="U849" s="411"/>
      <c r="V849" s="411"/>
      <c r="W849" s="411"/>
      <c r="X849" s="411"/>
      <c r="Y849" s="411"/>
      <c r="Z849" s="411"/>
    </row>
    <row r="850" spans="1:26" x14ac:dyDescent="0.3">
      <c r="A850" s="411"/>
      <c r="B850" s="411"/>
      <c r="C850" s="411"/>
      <c r="D850" s="411"/>
      <c r="E850" s="411"/>
      <c r="F850" s="411"/>
      <c r="G850" s="411"/>
      <c r="H850" s="411"/>
      <c r="I850" s="411"/>
      <c r="J850" s="411"/>
      <c r="K850" s="411"/>
      <c r="L850" s="411"/>
      <c r="M850" s="411"/>
      <c r="N850" s="411"/>
      <c r="O850" s="411"/>
      <c r="P850" s="411"/>
      <c r="Q850" s="411"/>
      <c r="R850" s="411"/>
      <c r="S850" s="411"/>
      <c r="T850" s="411"/>
      <c r="U850" s="411"/>
      <c r="V850" s="411"/>
      <c r="W850" s="411"/>
      <c r="X850" s="411"/>
      <c r="Y850" s="411"/>
      <c r="Z850" s="411"/>
    </row>
    <row r="851" spans="1:26" x14ac:dyDescent="0.3">
      <c r="A851" s="411"/>
      <c r="B851" s="411"/>
      <c r="C851" s="411"/>
      <c r="D851" s="411"/>
      <c r="E851" s="411"/>
      <c r="F851" s="411"/>
      <c r="G851" s="411"/>
      <c r="H851" s="411"/>
      <c r="I851" s="411"/>
      <c r="J851" s="411"/>
      <c r="K851" s="411"/>
      <c r="L851" s="411"/>
      <c r="M851" s="411"/>
      <c r="N851" s="411"/>
      <c r="O851" s="411"/>
      <c r="P851" s="411"/>
      <c r="Q851" s="411"/>
      <c r="R851" s="411"/>
      <c r="S851" s="411"/>
      <c r="T851" s="411"/>
      <c r="U851" s="411"/>
      <c r="V851" s="411"/>
      <c r="W851" s="411"/>
      <c r="X851" s="411"/>
      <c r="Y851" s="411"/>
      <c r="Z851" s="411"/>
    </row>
    <row r="852" spans="1:26" x14ac:dyDescent="0.3">
      <c r="A852" s="411"/>
      <c r="B852" s="411"/>
      <c r="C852" s="411"/>
      <c r="D852" s="411"/>
      <c r="E852" s="411"/>
      <c r="F852" s="411"/>
      <c r="G852" s="411"/>
      <c r="H852" s="411"/>
      <c r="I852" s="411"/>
      <c r="J852" s="411"/>
      <c r="K852" s="411"/>
      <c r="L852" s="411"/>
      <c r="M852" s="411"/>
      <c r="N852" s="411"/>
      <c r="O852" s="411"/>
      <c r="P852" s="411"/>
      <c r="Q852" s="411"/>
      <c r="R852" s="411"/>
      <c r="S852" s="411"/>
      <c r="T852" s="411"/>
      <c r="U852" s="411"/>
      <c r="V852" s="411"/>
      <c r="W852" s="411"/>
      <c r="X852" s="411"/>
      <c r="Y852" s="411"/>
      <c r="Z852" s="411"/>
    </row>
    <row r="853" spans="1:26" x14ac:dyDescent="0.3">
      <c r="A853" s="411"/>
      <c r="B853" s="411"/>
      <c r="C853" s="411"/>
      <c r="D853" s="411"/>
      <c r="E853" s="411"/>
      <c r="F853" s="411"/>
      <c r="G853" s="411"/>
      <c r="H853" s="411"/>
      <c r="I853" s="411"/>
      <c r="J853" s="411"/>
      <c r="K853" s="411"/>
      <c r="L853" s="411"/>
      <c r="M853" s="411"/>
      <c r="N853" s="411"/>
      <c r="O853" s="411"/>
      <c r="P853" s="411"/>
      <c r="Q853" s="411"/>
      <c r="R853" s="411"/>
      <c r="S853" s="411"/>
      <c r="T853" s="411"/>
      <c r="U853" s="411"/>
      <c r="V853" s="411"/>
      <c r="W853" s="411"/>
      <c r="X853" s="411"/>
      <c r="Y853" s="411"/>
      <c r="Z853" s="411"/>
    </row>
    <row r="854" spans="1:26" x14ac:dyDescent="0.3">
      <c r="A854" s="411"/>
      <c r="B854" s="411"/>
      <c r="C854" s="411"/>
      <c r="D854" s="411"/>
      <c r="E854" s="411"/>
      <c r="F854" s="411"/>
      <c r="G854" s="411"/>
      <c r="H854" s="411"/>
      <c r="I854" s="411"/>
      <c r="J854" s="411"/>
      <c r="K854" s="411"/>
      <c r="L854" s="411"/>
      <c r="M854" s="411"/>
      <c r="N854" s="411"/>
      <c r="O854" s="411"/>
      <c r="P854" s="411"/>
      <c r="Q854" s="411"/>
      <c r="R854" s="411"/>
      <c r="S854" s="411"/>
      <c r="T854" s="411"/>
      <c r="U854" s="411"/>
      <c r="V854" s="411"/>
      <c r="W854" s="411"/>
      <c r="X854" s="411"/>
      <c r="Y854" s="411"/>
      <c r="Z854" s="411"/>
    </row>
    <row r="855" spans="1:26" x14ac:dyDescent="0.3">
      <c r="A855" s="411"/>
      <c r="B855" s="411"/>
      <c r="C855" s="411"/>
      <c r="D855" s="411"/>
      <c r="E855" s="411"/>
      <c r="F855" s="411"/>
      <c r="G855" s="411"/>
      <c r="H855" s="411"/>
      <c r="I855" s="411"/>
      <c r="J855" s="411"/>
      <c r="K855" s="411"/>
      <c r="L855" s="411"/>
      <c r="M855" s="411"/>
      <c r="N855" s="411"/>
      <c r="O855" s="411"/>
      <c r="P855" s="411"/>
      <c r="Q855" s="411"/>
      <c r="R855" s="411"/>
      <c r="S855" s="411"/>
      <c r="T855" s="411"/>
      <c r="U855" s="411"/>
      <c r="V855" s="411"/>
      <c r="W855" s="411"/>
      <c r="X855" s="411"/>
      <c r="Y855" s="411"/>
      <c r="Z855" s="411"/>
    </row>
    <row r="856" spans="1:26" x14ac:dyDescent="0.3">
      <c r="A856" s="411"/>
      <c r="B856" s="411"/>
      <c r="C856" s="411"/>
      <c r="D856" s="411"/>
      <c r="E856" s="411"/>
      <c r="F856" s="411"/>
      <c r="G856" s="411"/>
      <c r="H856" s="411"/>
      <c r="I856" s="411"/>
      <c r="J856" s="411"/>
      <c r="K856" s="411"/>
      <c r="L856" s="411"/>
      <c r="M856" s="411"/>
      <c r="N856" s="411"/>
      <c r="O856" s="411"/>
      <c r="P856" s="411"/>
      <c r="Q856" s="411"/>
      <c r="R856" s="411"/>
      <c r="S856" s="411"/>
      <c r="T856" s="411"/>
      <c r="U856" s="411"/>
      <c r="V856" s="411"/>
      <c r="W856" s="411"/>
      <c r="X856" s="411"/>
      <c r="Y856" s="411"/>
      <c r="Z856" s="411"/>
    </row>
    <row r="857" spans="1:26" x14ac:dyDescent="0.3">
      <c r="A857" s="411"/>
      <c r="B857" s="411"/>
      <c r="C857" s="411"/>
      <c r="D857" s="411"/>
      <c r="E857" s="411"/>
      <c r="F857" s="411"/>
      <c r="G857" s="411"/>
      <c r="H857" s="411"/>
      <c r="I857" s="411"/>
      <c r="J857" s="411"/>
      <c r="K857" s="411"/>
      <c r="L857" s="411"/>
      <c r="M857" s="411"/>
      <c r="N857" s="411"/>
      <c r="O857" s="411"/>
      <c r="P857" s="411"/>
      <c r="Q857" s="411"/>
      <c r="R857" s="411"/>
      <c r="S857" s="411"/>
      <c r="T857" s="411"/>
      <c r="U857" s="411"/>
      <c r="V857" s="411"/>
      <c r="W857" s="411"/>
      <c r="X857" s="411"/>
      <c r="Y857" s="411"/>
      <c r="Z857" s="411"/>
    </row>
    <row r="858" spans="1:26" x14ac:dyDescent="0.3">
      <c r="A858" s="411"/>
      <c r="B858" s="411"/>
      <c r="C858" s="411"/>
      <c r="D858" s="411"/>
      <c r="E858" s="411"/>
      <c r="F858" s="411"/>
      <c r="G858" s="411"/>
      <c r="H858" s="411"/>
      <c r="I858" s="411"/>
      <c r="J858" s="411"/>
      <c r="K858" s="411"/>
      <c r="L858" s="411"/>
      <c r="M858" s="411"/>
      <c r="N858" s="411"/>
      <c r="O858" s="411"/>
      <c r="P858" s="411"/>
      <c r="Q858" s="411"/>
      <c r="R858" s="411"/>
      <c r="S858" s="411"/>
      <c r="T858" s="411"/>
      <c r="U858" s="411"/>
      <c r="V858" s="411"/>
      <c r="W858" s="411"/>
      <c r="X858" s="411"/>
      <c r="Y858" s="411"/>
      <c r="Z858" s="411"/>
    </row>
    <row r="859" spans="1:26" x14ac:dyDescent="0.3">
      <c r="A859" s="411"/>
      <c r="B859" s="411"/>
      <c r="C859" s="411"/>
      <c r="D859" s="411"/>
      <c r="E859" s="411"/>
      <c r="F859" s="411"/>
      <c r="G859" s="411"/>
      <c r="H859" s="411"/>
      <c r="I859" s="411"/>
      <c r="J859" s="411"/>
      <c r="K859" s="411"/>
      <c r="L859" s="411"/>
      <c r="M859" s="411"/>
      <c r="N859" s="411"/>
      <c r="O859" s="411"/>
      <c r="P859" s="411"/>
      <c r="Q859" s="411"/>
      <c r="R859" s="411"/>
      <c r="S859" s="411"/>
      <c r="T859" s="411"/>
      <c r="U859" s="411"/>
      <c r="V859" s="411"/>
      <c r="W859" s="411"/>
      <c r="X859" s="411"/>
      <c r="Y859" s="411"/>
      <c r="Z859" s="411"/>
    </row>
    <row r="860" spans="1:26" x14ac:dyDescent="0.3">
      <c r="A860" s="411"/>
      <c r="B860" s="411"/>
      <c r="C860" s="411"/>
      <c r="D860" s="411"/>
      <c r="E860" s="411"/>
      <c r="F860" s="411"/>
      <c r="G860" s="411"/>
      <c r="H860" s="411"/>
      <c r="I860" s="411"/>
      <c r="J860" s="411"/>
      <c r="K860" s="411"/>
      <c r="L860" s="411"/>
      <c r="M860" s="411"/>
      <c r="N860" s="411"/>
      <c r="O860" s="411"/>
      <c r="P860" s="411"/>
      <c r="Q860" s="411"/>
      <c r="R860" s="411"/>
      <c r="S860" s="411"/>
      <c r="T860" s="411"/>
      <c r="U860" s="411"/>
      <c r="V860" s="411"/>
      <c r="W860" s="411"/>
      <c r="X860" s="411"/>
      <c r="Y860" s="411"/>
      <c r="Z860" s="411"/>
    </row>
    <row r="861" spans="1:26" x14ac:dyDescent="0.3">
      <c r="A861" s="411"/>
      <c r="B861" s="411"/>
      <c r="C861" s="411"/>
      <c r="D861" s="411"/>
      <c r="E861" s="411"/>
      <c r="F861" s="411"/>
      <c r="G861" s="411"/>
      <c r="H861" s="411"/>
      <c r="I861" s="411"/>
      <c r="J861" s="411"/>
      <c r="K861" s="411"/>
      <c r="L861" s="411"/>
      <c r="M861" s="411"/>
      <c r="N861" s="411"/>
      <c r="O861" s="411"/>
      <c r="P861" s="411"/>
      <c r="Q861" s="411"/>
      <c r="R861" s="411"/>
      <c r="S861" s="411"/>
      <c r="T861" s="411"/>
      <c r="U861" s="411"/>
      <c r="V861" s="411"/>
      <c r="W861" s="411"/>
      <c r="X861" s="411"/>
      <c r="Y861" s="411"/>
      <c r="Z861" s="411"/>
    </row>
    <row r="862" spans="1:26" x14ac:dyDescent="0.3">
      <c r="A862" s="411"/>
      <c r="B862" s="411"/>
      <c r="C862" s="411"/>
      <c r="D862" s="411"/>
      <c r="E862" s="411"/>
      <c r="F862" s="411"/>
      <c r="G862" s="411"/>
      <c r="H862" s="411"/>
      <c r="I862" s="411"/>
      <c r="J862" s="411"/>
      <c r="K862" s="411"/>
      <c r="L862" s="411"/>
      <c r="M862" s="411"/>
      <c r="N862" s="411"/>
      <c r="O862" s="411"/>
      <c r="P862" s="411"/>
      <c r="Q862" s="411"/>
      <c r="R862" s="411"/>
      <c r="S862" s="411"/>
      <c r="T862" s="411"/>
      <c r="U862" s="411"/>
      <c r="V862" s="411"/>
      <c r="W862" s="411"/>
      <c r="X862" s="411"/>
      <c r="Y862" s="411"/>
      <c r="Z862" s="411"/>
    </row>
    <row r="863" spans="1:26" x14ac:dyDescent="0.3">
      <c r="A863" s="411"/>
      <c r="B863" s="411"/>
      <c r="C863" s="411"/>
      <c r="D863" s="411"/>
      <c r="E863" s="411"/>
      <c r="F863" s="411"/>
      <c r="G863" s="411"/>
      <c r="H863" s="411"/>
      <c r="I863" s="411"/>
      <c r="J863" s="411"/>
      <c r="K863" s="411"/>
      <c r="L863" s="411"/>
      <c r="M863" s="411"/>
      <c r="N863" s="411"/>
      <c r="O863" s="411"/>
      <c r="P863" s="411"/>
      <c r="Q863" s="411"/>
      <c r="R863" s="411"/>
      <c r="S863" s="411"/>
      <c r="T863" s="411"/>
      <c r="U863" s="411"/>
      <c r="V863" s="411"/>
      <c r="W863" s="411"/>
      <c r="X863" s="411"/>
      <c r="Y863" s="411"/>
      <c r="Z863" s="411"/>
    </row>
    <row r="864" spans="1:26" x14ac:dyDescent="0.3">
      <c r="A864" s="411"/>
      <c r="B864" s="411"/>
      <c r="C864" s="411"/>
      <c r="D864" s="411"/>
      <c r="E864" s="411"/>
      <c r="F864" s="411"/>
      <c r="G864" s="411"/>
      <c r="H864" s="411"/>
      <c r="I864" s="411"/>
      <c r="J864" s="411"/>
      <c r="K864" s="411"/>
      <c r="L864" s="411"/>
      <c r="M864" s="411"/>
      <c r="N864" s="411"/>
      <c r="O864" s="411"/>
      <c r="P864" s="411"/>
      <c r="Q864" s="411"/>
      <c r="R864" s="411"/>
      <c r="S864" s="411"/>
      <c r="T864" s="411"/>
      <c r="U864" s="411"/>
      <c r="V864" s="411"/>
      <c r="W864" s="411"/>
      <c r="X864" s="411"/>
      <c r="Y864" s="411"/>
      <c r="Z864" s="411"/>
    </row>
    <row r="865" spans="1:26" x14ac:dyDescent="0.3">
      <c r="A865" s="411"/>
      <c r="B865" s="411"/>
      <c r="C865" s="411"/>
      <c r="D865" s="411"/>
      <c r="E865" s="411"/>
      <c r="F865" s="411"/>
      <c r="G865" s="411"/>
      <c r="H865" s="411"/>
      <c r="I865" s="411"/>
      <c r="J865" s="411"/>
      <c r="K865" s="411"/>
      <c r="L865" s="411"/>
      <c r="M865" s="411"/>
      <c r="N865" s="411"/>
      <c r="O865" s="411"/>
      <c r="P865" s="411"/>
      <c r="Q865" s="411"/>
      <c r="R865" s="411"/>
      <c r="S865" s="411"/>
      <c r="T865" s="411"/>
      <c r="U865" s="411"/>
      <c r="V865" s="411"/>
      <c r="W865" s="411"/>
      <c r="X865" s="411"/>
      <c r="Y865" s="411"/>
      <c r="Z865" s="411"/>
    </row>
    <row r="866" spans="1:26" x14ac:dyDescent="0.3">
      <c r="A866" s="411"/>
      <c r="B866" s="411"/>
      <c r="C866" s="411"/>
      <c r="D866" s="411"/>
      <c r="E866" s="411"/>
      <c r="F866" s="411"/>
      <c r="G866" s="411"/>
      <c r="H866" s="411"/>
      <c r="I866" s="411"/>
      <c r="J866" s="411"/>
      <c r="K866" s="411"/>
      <c r="L866" s="411"/>
      <c r="M866" s="411"/>
      <c r="N866" s="411"/>
      <c r="O866" s="411"/>
      <c r="P866" s="411"/>
      <c r="Q866" s="411"/>
      <c r="R866" s="411"/>
      <c r="S866" s="411"/>
      <c r="T866" s="411"/>
      <c r="U866" s="411"/>
      <c r="V866" s="411"/>
      <c r="W866" s="411"/>
      <c r="X866" s="411"/>
      <c r="Y866" s="411"/>
      <c r="Z866" s="411"/>
    </row>
    <row r="867" spans="1:26" x14ac:dyDescent="0.3">
      <c r="A867" s="411"/>
      <c r="B867" s="411"/>
      <c r="C867" s="411"/>
      <c r="D867" s="411"/>
      <c r="E867" s="411"/>
      <c r="F867" s="411"/>
      <c r="G867" s="411"/>
      <c r="H867" s="411"/>
      <c r="I867" s="411"/>
      <c r="J867" s="411"/>
      <c r="K867" s="411"/>
      <c r="L867" s="411"/>
      <c r="M867" s="411"/>
      <c r="N867" s="411"/>
      <c r="O867" s="411"/>
      <c r="P867" s="411"/>
      <c r="Q867" s="411"/>
      <c r="R867" s="411"/>
      <c r="S867" s="411"/>
      <c r="T867" s="411"/>
      <c r="U867" s="411"/>
      <c r="V867" s="411"/>
      <c r="W867" s="411"/>
      <c r="X867" s="411"/>
      <c r="Y867" s="411"/>
      <c r="Z867" s="411"/>
    </row>
    <row r="868" spans="1:26" x14ac:dyDescent="0.3">
      <c r="A868" s="411"/>
      <c r="B868" s="411"/>
      <c r="C868" s="411"/>
      <c r="D868" s="411"/>
      <c r="E868" s="411"/>
      <c r="F868" s="411"/>
      <c r="G868" s="411"/>
      <c r="H868" s="411"/>
      <c r="I868" s="411"/>
      <c r="J868" s="411"/>
      <c r="K868" s="411"/>
      <c r="L868" s="411"/>
      <c r="M868" s="411"/>
      <c r="N868" s="411"/>
      <c r="O868" s="411"/>
      <c r="P868" s="411"/>
      <c r="Q868" s="411"/>
      <c r="R868" s="411"/>
      <c r="S868" s="411"/>
      <c r="T868" s="411"/>
      <c r="U868" s="411"/>
      <c r="V868" s="411"/>
      <c r="W868" s="411"/>
      <c r="X868" s="411"/>
      <c r="Y868" s="411"/>
      <c r="Z868" s="411"/>
    </row>
    <row r="869" spans="1:26" x14ac:dyDescent="0.3">
      <c r="A869" s="411"/>
      <c r="B869" s="411"/>
      <c r="C869" s="411"/>
      <c r="D869" s="411"/>
      <c r="E869" s="411"/>
      <c r="F869" s="411"/>
      <c r="G869" s="411"/>
      <c r="H869" s="411"/>
      <c r="I869" s="411"/>
      <c r="J869" s="411"/>
      <c r="K869" s="411"/>
      <c r="L869" s="411"/>
      <c r="M869" s="411"/>
      <c r="N869" s="411"/>
      <c r="O869" s="411"/>
      <c r="P869" s="411"/>
      <c r="Q869" s="411"/>
      <c r="R869" s="411"/>
      <c r="S869" s="411"/>
      <c r="T869" s="411"/>
      <c r="U869" s="411"/>
      <c r="V869" s="411"/>
      <c r="W869" s="411"/>
      <c r="X869" s="411"/>
      <c r="Y869" s="411"/>
      <c r="Z869" s="411"/>
    </row>
    <row r="870" spans="1:26" x14ac:dyDescent="0.3">
      <c r="A870" s="411"/>
      <c r="B870" s="411"/>
      <c r="C870" s="411"/>
      <c r="D870" s="411"/>
      <c r="E870" s="411"/>
      <c r="F870" s="411"/>
      <c r="G870" s="411"/>
      <c r="H870" s="411"/>
      <c r="I870" s="411"/>
      <c r="J870" s="411"/>
      <c r="K870" s="411"/>
      <c r="L870" s="411"/>
      <c r="M870" s="411"/>
      <c r="N870" s="411"/>
      <c r="O870" s="411"/>
      <c r="P870" s="411"/>
      <c r="Q870" s="411"/>
      <c r="R870" s="411"/>
      <c r="S870" s="411"/>
      <c r="T870" s="411"/>
      <c r="U870" s="411"/>
      <c r="V870" s="411"/>
      <c r="W870" s="411"/>
      <c r="X870" s="411"/>
      <c r="Y870" s="411"/>
      <c r="Z870" s="411"/>
    </row>
    <row r="871" spans="1:26" x14ac:dyDescent="0.3">
      <c r="A871" s="411"/>
      <c r="B871" s="411"/>
      <c r="C871" s="411"/>
      <c r="D871" s="411"/>
      <c r="E871" s="411"/>
      <c r="F871" s="411"/>
      <c r="G871" s="411"/>
      <c r="H871" s="411"/>
      <c r="I871" s="411"/>
      <c r="J871" s="411"/>
      <c r="K871" s="411"/>
      <c r="L871" s="411"/>
      <c r="M871" s="411"/>
      <c r="N871" s="411"/>
      <c r="O871" s="411"/>
      <c r="P871" s="411"/>
      <c r="Q871" s="411"/>
      <c r="R871" s="411"/>
      <c r="S871" s="411"/>
      <c r="T871" s="411"/>
      <c r="U871" s="411"/>
      <c r="V871" s="411"/>
      <c r="W871" s="411"/>
      <c r="X871" s="411"/>
      <c r="Y871" s="411"/>
      <c r="Z871" s="411"/>
    </row>
    <row r="872" spans="1:26" x14ac:dyDescent="0.3">
      <c r="A872" s="411"/>
      <c r="B872" s="411"/>
      <c r="C872" s="411"/>
      <c r="D872" s="411"/>
      <c r="E872" s="411"/>
      <c r="F872" s="411"/>
      <c r="G872" s="411"/>
      <c r="H872" s="411"/>
      <c r="I872" s="411"/>
      <c r="J872" s="411"/>
      <c r="K872" s="411"/>
      <c r="L872" s="411"/>
      <c r="M872" s="411"/>
      <c r="N872" s="411"/>
      <c r="O872" s="411"/>
      <c r="P872" s="411"/>
      <c r="Q872" s="411"/>
      <c r="R872" s="411"/>
      <c r="S872" s="411"/>
      <c r="T872" s="411"/>
      <c r="U872" s="411"/>
      <c r="V872" s="411"/>
      <c r="W872" s="411"/>
      <c r="X872" s="411"/>
      <c r="Y872" s="411"/>
      <c r="Z872" s="411"/>
    </row>
    <row r="873" spans="1:26" x14ac:dyDescent="0.3">
      <c r="A873" s="411"/>
      <c r="B873" s="411"/>
      <c r="C873" s="411"/>
      <c r="D873" s="411"/>
      <c r="E873" s="411"/>
      <c r="F873" s="411"/>
      <c r="G873" s="411"/>
      <c r="H873" s="411"/>
      <c r="I873" s="411"/>
      <c r="J873" s="411"/>
      <c r="K873" s="411"/>
      <c r="L873" s="411"/>
      <c r="M873" s="411"/>
      <c r="N873" s="411"/>
      <c r="O873" s="411"/>
      <c r="P873" s="411"/>
      <c r="Q873" s="411"/>
      <c r="R873" s="411"/>
      <c r="S873" s="411"/>
      <c r="T873" s="411"/>
      <c r="U873" s="411"/>
      <c r="V873" s="411"/>
      <c r="W873" s="411"/>
      <c r="X873" s="411"/>
      <c r="Y873" s="411"/>
      <c r="Z873" s="411"/>
    </row>
    <row r="874" spans="1:26" x14ac:dyDescent="0.3">
      <c r="A874" s="411"/>
      <c r="B874" s="411"/>
      <c r="C874" s="411"/>
      <c r="D874" s="411"/>
      <c r="E874" s="411"/>
      <c r="F874" s="411"/>
      <c r="G874" s="411"/>
      <c r="H874" s="411"/>
      <c r="I874" s="411"/>
      <c r="J874" s="411"/>
      <c r="K874" s="411"/>
      <c r="L874" s="411"/>
      <c r="M874" s="411"/>
      <c r="N874" s="411"/>
      <c r="O874" s="411"/>
      <c r="P874" s="411"/>
      <c r="Q874" s="411"/>
      <c r="R874" s="411"/>
      <c r="S874" s="411"/>
      <c r="T874" s="411"/>
      <c r="U874" s="411"/>
      <c r="V874" s="411"/>
      <c r="W874" s="411"/>
      <c r="X874" s="411"/>
      <c r="Y874" s="411"/>
      <c r="Z874" s="411"/>
    </row>
    <row r="875" spans="1:26" x14ac:dyDescent="0.3">
      <c r="A875" s="411"/>
      <c r="B875" s="411"/>
      <c r="C875" s="411"/>
      <c r="D875" s="411"/>
      <c r="E875" s="411"/>
      <c r="F875" s="411"/>
      <c r="G875" s="411"/>
      <c r="H875" s="411"/>
      <c r="I875" s="411"/>
      <c r="J875" s="411"/>
      <c r="K875" s="411"/>
      <c r="L875" s="411"/>
      <c r="M875" s="411"/>
      <c r="N875" s="411"/>
      <c r="O875" s="411"/>
      <c r="P875" s="411"/>
      <c r="Q875" s="411"/>
      <c r="R875" s="411"/>
      <c r="S875" s="411"/>
      <c r="T875" s="411"/>
      <c r="U875" s="411"/>
      <c r="V875" s="411"/>
      <c r="W875" s="411"/>
      <c r="X875" s="411"/>
      <c r="Y875" s="411"/>
      <c r="Z875" s="411"/>
    </row>
    <row r="876" spans="1:26" x14ac:dyDescent="0.3">
      <c r="A876" s="411"/>
      <c r="B876" s="411"/>
      <c r="C876" s="411"/>
      <c r="D876" s="411"/>
      <c r="E876" s="411"/>
      <c r="F876" s="411"/>
      <c r="G876" s="411"/>
      <c r="H876" s="411"/>
      <c r="I876" s="411"/>
      <c r="J876" s="411"/>
      <c r="K876" s="411"/>
      <c r="L876" s="411"/>
      <c r="M876" s="411"/>
      <c r="N876" s="411"/>
      <c r="O876" s="411"/>
      <c r="P876" s="411"/>
      <c r="Q876" s="411"/>
      <c r="R876" s="411"/>
      <c r="S876" s="411"/>
      <c r="T876" s="411"/>
      <c r="U876" s="411"/>
      <c r="V876" s="411"/>
      <c r="W876" s="411"/>
      <c r="X876" s="411"/>
      <c r="Y876" s="411"/>
      <c r="Z876" s="411"/>
    </row>
    <row r="877" spans="1:26" x14ac:dyDescent="0.3">
      <c r="A877" s="411"/>
      <c r="B877" s="411"/>
      <c r="C877" s="411"/>
      <c r="D877" s="411"/>
      <c r="E877" s="411"/>
      <c r="F877" s="411"/>
      <c r="G877" s="411"/>
      <c r="H877" s="411"/>
      <c r="I877" s="411"/>
      <c r="J877" s="411"/>
      <c r="K877" s="411"/>
      <c r="L877" s="411"/>
      <c r="M877" s="411"/>
      <c r="N877" s="411"/>
      <c r="O877" s="411"/>
      <c r="P877" s="411"/>
      <c r="Q877" s="411"/>
      <c r="R877" s="411"/>
      <c r="S877" s="411"/>
      <c r="T877" s="411"/>
      <c r="U877" s="411"/>
      <c r="V877" s="411"/>
      <c r="W877" s="411"/>
      <c r="X877" s="411"/>
      <c r="Y877" s="411"/>
      <c r="Z877" s="411"/>
    </row>
    <row r="878" spans="1:26" x14ac:dyDescent="0.3">
      <c r="A878" s="411"/>
      <c r="B878" s="411"/>
      <c r="C878" s="411"/>
      <c r="D878" s="411"/>
      <c r="E878" s="411"/>
      <c r="F878" s="411"/>
      <c r="G878" s="411"/>
      <c r="H878" s="411"/>
      <c r="I878" s="411"/>
      <c r="J878" s="411"/>
      <c r="K878" s="411"/>
      <c r="L878" s="411"/>
      <c r="M878" s="411"/>
      <c r="N878" s="411"/>
      <c r="O878" s="411"/>
      <c r="P878" s="411"/>
      <c r="Q878" s="411"/>
      <c r="R878" s="411"/>
      <c r="S878" s="411"/>
      <c r="T878" s="411"/>
      <c r="U878" s="411"/>
      <c r="V878" s="411"/>
      <c r="W878" s="411"/>
      <c r="X878" s="411"/>
      <c r="Y878" s="411"/>
      <c r="Z878" s="411"/>
    </row>
    <row r="879" spans="1:26" x14ac:dyDescent="0.3">
      <c r="A879" s="411"/>
      <c r="B879" s="411"/>
      <c r="C879" s="411"/>
      <c r="D879" s="411"/>
      <c r="E879" s="411"/>
      <c r="F879" s="411"/>
      <c r="G879" s="411"/>
      <c r="H879" s="411"/>
      <c r="I879" s="411"/>
      <c r="J879" s="411"/>
      <c r="K879" s="411"/>
      <c r="L879" s="411"/>
      <c r="M879" s="411"/>
      <c r="N879" s="411"/>
      <c r="O879" s="411"/>
      <c r="P879" s="411"/>
      <c r="Q879" s="411"/>
      <c r="R879" s="411"/>
      <c r="S879" s="411"/>
      <c r="T879" s="411"/>
      <c r="U879" s="411"/>
      <c r="V879" s="411"/>
      <c r="W879" s="411"/>
      <c r="X879" s="411"/>
      <c r="Y879" s="411"/>
      <c r="Z879" s="411"/>
    </row>
    <row r="880" spans="1:26" x14ac:dyDescent="0.3">
      <c r="A880" s="411"/>
      <c r="B880" s="411"/>
      <c r="C880" s="411"/>
      <c r="D880" s="411"/>
      <c r="E880" s="411"/>
      <c r="F880" s="411"/>
      <c r="G880" s="411"/>
      <c r="H880" s="411"/>
      <c r="I880" s="411"/>
      <c r="J880" s="411"/>
      <c r="K880" s="411"/>
      <c r="L880" s="411"/>
      <c r="M880" s="411"/>
      <c r="N880" s="411"/>
      <c r="O880" s="411"/>
      <c r="P880" s="411"/>
      <c r="Q880" s="411"/>
      <c r="R880" s="411"/>
      <c r="S880" s="411"/>
      <c r="T880" s="411"/>
      <c r="U880" s="411"/>
      <c r="V880" s="411"/>
      <c r="W880" s="411"/>
      <c r="X880" s="411"/>
      <c r="Y880" s="411"/>
      <c r="Z880" s="411"/>
    </row>
    <row r="881" spans="1:26" x14ac:dyDescent="0.3">
      <c r="A881" s="411"/>
      <c r="B881" s="411"/>
      <c r="C881" s="411"/>
      <c r="D881" s="411"/>
      <c r="E881" s="411"/>
      <c r="F881" s="411"/>
      <c r="G881" s="411"/>
      <c r="H881" s="411"/>
      <c r="I881" s="411"/>
      <c r="J881" s="411"/>
      <c r="K881" s="411"/>
      <c r="L881" s="411"/>
      <c r="M881" s="411"/>
      <c r="N881" s="411"/>
      <c r="O881" s="411"/>
      <c r="P881" s="411"/>
      <c r="Q881" s="411"/>
      <c r="R881" s="411"/>
      <c r="S881" s="411"/>
      <c r="T881" s="411"/>
      <c r="U881" s="411"/>
      <c r="V881" s="411"/>
      <c r="W881" s="411"/>
      <c r="X881" s="411"/>
      <c r="Y881" s="411"/>
      <c r="Z881" s="411"/>
    </row>
    <row r="882" spans="1:26" x14ac:dyDescent="0.3">
      <c r="A882" s="411"/>
      <c r="B882" s="411"/>
      <c r="C882" s="411"/>
      <c r="D882" s="411"/>
      <c r="E882" s="411"/>
      <c r="F882" s="411"/>
      <c r="G882" s="411"/>
      <c r="H882" s="411"/>
      <c r="I882" s="411"/>
      <c r="J882" s="411"/>
      <c r="K882" s="411"/>
      <c r="L882" s="411"/>
      <c r="M882" s="411"/>
      <c r="N882" s="411"/>
      <c r="O882" s="411"/>
      <c r="P882" s="411"/>
      <c r="Q882" s="411"/>
      <c r="R882" s="411"/>
      <c r="S882" s="411"/>
      <c r="T882" s="411"/>
      <c r="U882" s="411"/>
      <c r="V882" s="411"/>
      <c r="W882" s="411"/>
      <c r="X882" s="411"/>
      <c r="Y882" s="411"/>
      <c r="Z882" s="411"/>
    </row>
    <row r="883" spans="1:26" x14ac:dyDescent="0.3">
      <c r="A883" s="411"/>
      <c r="B883" s="411"/>
      <c r="C883" s="411"/>
      <c r="D883" s="411"/>
      <c r="E883" s="411"/>
      <c r="F883" s="411"/>
      <c r="G883" s="411"/>
      <c r="H883" s="411"/>
      <c r="I883" s="411"/>
      <c r="J883" s="411"/>
      <c r="K883" s="411"/>
      <c r="L883" s="411"/>
      <c r="M883" s="411"/>
      <c r="N883" s="411"/>
      <c r="O883" s="411"/>
      <c r="P883" s="411"/>
      <c r="Q883" s="411"/>
      <c r="R883" s="411"/>
      <c r="S883" s="411"/>
      <c r="T883" s="411"/>
      <c r="U883" s="411"/>
      <c r="V883" s="411"/>
      <c r="W883" s="411"/>
      <c r="X883" s="411"/>
      <c r="Y883" s="411"/>
      <c r="Z883" s="411"/>
    </row>
    <row r="884" spans="1:26" x14ac:dyDescent="0.3">
      <c r="A884" s="411"/>
      <c r="B884" s="411"/>
      <c r="C884" s="411"/>
      <c r="D884" s="411"/>
      <c r="E884" s="411"/>
      <c r="F884" s="411"/>
      <c r="G884" s="411"/>
      <c r="H884" s="411"/>
      <c r="I884" s="411"/>
      <c r="J884" s="411"/>
      <c r="K884" s="411"/>
      <c r="L884" s="411"/>
      <c r="M884" s="411"/>
      <c r="N884" s="411"/>
      <c r="O884" s="411"/>
      <c r="P884" s="411"/>
      <c r="Q884" s="411"/>
      <c r="R884" s="411"/>
      <c r="S884" s="411"/>
      <c r="T884" s="411"/>
      <c r="U884" s="411"/>
      <c r="V884" s="411"/>
      <c r="W884" s="411"/>
      <c r="X884" s="411"/>
      <c r="Y884" s="411"/>
      <c r="Z884" s="411"/>
    </row>
    <row r="885" spans="1:26" x14ac:dyDescent="0.3">
      <c r="A885" s="411"/>
      <c r="B885" s="411"/>
      <c r="C885" s="411"/>
      <c r="D885" s="411"/>
      <c r="E885" s="411"/>
      <c r="F885" s="411"/>
      <c r="G885" s="411"/>
      <c r="H885" s="411"/>
      <c r="I885" s="411"/>
      <c r="J885" s="411"/>
      <c r="K885" s="411"/>
      <c r="L885" s="411"/>
      <c r="M885" s="411"/>
      <c r="N885" s="411"/>
      <c r="O885" s="411"/>
      <c r="P885" s="411"/>
      <c r="Q885" s="411"/>
      <c r="R885" s="411"/>
      <c r="S885" s="411"/>
      <c r="T885" s="411"/>
      <c r="U885" s="411"/>
      <c r="V885" s="411"/>
      <c r="W885" s="411"/>
      <c r="X885" s="411"/>
      <c r="Y885" s="411"/>
      <c r="Z885" s="411"/>
    </row>
    <row r="886" spans="1:26" x14ac:dyDescent="0.3">
      <c r="A886" s="411"/>
      <c r="B886" s="411"/>
      <c r="C886" s="411"/>
      <c r="D886" s="411"/>
      <c r="E886" s="411"/>
      <c r="F886" s="411"/>
      <c r="G886" s="411"/>
      <c r="H886" s="411"/>
      <c r="I886" s="411"/>
      <c r="J886" s="411"/>
      <c r="K886" s="411"/>
      <c r="L886" s="411"/>
      <c r="M886" s="411"/>
      <c r="N886" s="411"/>
      <c r="O886" s="411"/>
      <c r="P886" s="411"/>
      <c r="Q886" s="411"/>
      <c r="R886" s="411"/>
      <c r="S886" s="411"/>
      <c r="T886" s="411"/>
      <c r="U886" s="411"/>
      <c r="V886" s="411"/>
      <c r="W886" s="411"/>
      <c r="X886" s="411"/>
      <c r="Y886" s="411"/>
      <c r="Z886" s="411"/>
    </row>
    <row r="887" spans="1:26" x14ac:dyDescent="0.3">
      <c r="A887" s="411"/>
      <c r="B887" s="411"/>
      <c r="C887" s="411"/>
      <c r="D887" s="411"/>
      <c r="E887" s="411"/>
      <c r="F887" s="411"/>
      <c r="G887" s="411"/>
      <c r="H887" s="411"/>
      <c r="I887" s="411"/>
      <c r="J887" s="411"/>
      <c r="K887" s="411"/>
      <c r="L887" s="411"/>
      <c r="M887" s="411"/>
      <c r="N887" s="411"/>
      <c r="O887" s="411"/>
      <c r="P887" s="411"/>
      <c r="Q887" s="411"/>
      <c r="R887" s="411"/>
      <c r="S887" s="411"/>
      <c r="T887" s="411"/>
      <c r="U887" s="411"/>
      <c r="V887" s="411"/>
      <c r="W887" s="411"/>
      <c r="X887" s="411"/>
      <c r="Y887" s="411"/>
      <c r="Z887" s="411"/>
    </row>
    <row r="888" spans="1:26" x14ac:dyDescent="0.3">
      <c r="A888" s="411"/>
      <c r="B888" s="411"/>
      <c r="C888" s="411"/>
      <c r="D888" s="411"/>
      <c r="E888" s="411"/>
      <c r="F888" s="411"/>
      <c r="G888" s="411"/>
      <c r="H888" s="411"/>
      <c r="I888" s="411"/>
      <c r="J888" s="411"/>
      <c r="K888" s="411"/>
      <c r="L888" s="411"/>
      <c r="M888" s="411"/>
      <c r="N888" s="411"/>
      <c r="O888" s="411"/>
      <c r="P888" s="411"/>
      <c r="Q888" s="411"/>
      <c r="R888" s="411"/>
      <c r="S888" s="411"/>
      <c r="T888" s="411"/>
      <c r="U888" s="411"/>
      <c r="V888" s="411"/>
      <c r="W888" s="411"/>
      <c r="X888" s="411"/>
      <c r="Y888" s="411"/>
      <c r="Z888" s="411"/>
    </row>
    <row r="889" spans="1:26" x14ac:dyDescent="0.3">
      <c r="A889" s="411"/>
      <c r="B889" s="411"/>
      <c r="C889" s="411"/>
      <c r="D889" s="411"/>
      <c r="E889" s="411"/>
      <c r="F889" s="411"/>
      <c r="G889" s="411"/>
      <c r="H889" s="411"/>
      <c r="I889" s="411"/>
      <c r="J889" s="411"/>
      <c r="K889" s="411"/>
      <c r="L889" s="411"/>
      <c r="M889" s="411"/>
      <c r="N889" s="411"/>
      <c r="O889" s="411"/>
      <c r="P889" s="411"/>
      <c r="Q889" s="411"/>
      <c r="R889" s="411"/>
      <c r="S889" s="411"/>
      <c r="T889" s="411"/>
      <c r="U889" s="411"/>
      <c r="V889" s="411"/>
      <c r="W889" s="411"/>
      <c r="X889" s="411"/>
      <c r="Y889" s="411"/>
      <c r="Z889" s="411"/>
    </row>
    <row r="890" spans="1:26" x14ac:dyDescent="0.3">
      <c r="A890" s="411"/>
      <c r="B890" s="411"/>
      <c r="C890" s="411"/>
      <c r="D890" s="411"/>
      <c r="E890" s="411"/>
      <c r="F890" s="411"/>
      <c r="G890" s="411"/>
      <c r="H890" s="411"/>
      <c r="I890" s="411"/>
      <c r="J890" s="411"/>
      <c r="K890" s="411"/>
      <c r="L890" s="411"/>
      <c r="M890" s="411"/>
      <c r="N890" s="411"/>
      <c r="O890" s="411"/>
      <c r="P890" s="411"/>
      <c r="Q890" s="411"/>
      <c r="R890" s="411"/>
      <c r="S890" s="411"/>
      <c r="T890" s="411"/>
      <c r="U890" s="411"/>
      <c r="V890" s="411"/>
      <c r="W890" s="411"/>
      <c r="X890" s="411"/>
      <c r="Y890" s="411"/>
      <c r="Z890" s="411"/>
    </row>
    <row r="891" spans="1:26" x14ac:dyDescent="0.3">
      <c r="A891" s="411"/>
      <c r="B891" s="411"/>
      <c r="C891" s="411"/>
      <c r="D891" s="411"/>
      <c r="E891" s="411"/>
      <c r="F891" s="411"/>
      <c r="G891" s="411"/>
      <c r="H891" s="411"/>
      <c r="I891" s="411"/>
      <c r="J891" s="411"/>
      <c r="K891" s="411"/>
      <c r="L891" s="411"/>
      <c r="M891" s="411"/>
      <c r="N891" s="411"/>
      <c r="O891" s="411"/>
      <c r="P891" s="411"/>
      <c r="Q891" s="411"/>
      <c r="R891" s="411"/>
      <c r="S891" s="411"/>
      <c r="T891" s="411"/>
      <c r="U891" s="411"/>
      <c r="V891" s="411"/>
      <c r="W891" s="411"/>
      <c r="X891" s="411"/>
      <c r="Y891" s="411"/>
      <c r="Z891" s="411"/>
    </row>
    <row r="892" spans="1:26" x14ac:dyDescent="0.3">
      <c r="A892" s="411"/>
      <c r="B892" s="411"/>
      <c r="C892" s="411"/>
      <c r="D892" s="411"/>
      <c r="E892" s="411"/>
      <c r="F892" s="411"/>
      <c r="G892" s="411"/>
      <c r="H892" s="411"/>
      <c r="I892" s="411"/>
      <c r="J892" s="411"/>
      <c r="K892" s="411"/>
      <c r="L892" s="411"/>
      <c r="M892" s="411"/>
      <c r="N892" s="411"/>
      <c r="O892" s="411"/>
      <c r="P892" s="411"/>
      <c r="Q892" s="411"/>
      <c r="R892" s="411"/>
      <c r="S892" s="411"/>
      <c r="T892" s="411"/>
      <c r="U892" s="411"/>
      <c r="V892" s="411"/>
      <c r="W892" s="411"/>
      <c r="X892" s="411"/>
      <c r="Y892" s="411"/>
      <c r="Z892" s="411"/>
    </row>
    <row r="893" spans="1:26" x14ac:dyDescent="0.3">
      <c r="A893" s="411"/>
      <c r="B893" s="411"/>
      <c r="C893" s="411"/>
      <c r="D893" s="411"/>
      <c r="E893" s="411"/>
      <c r="F893" s="411"/>
      <c r="G893" s="411"/>
      <c r="H893" s="411"/>
      <c r="I893" s="411"/>
      <c r="J893" s="411"/>
      <c r="K893" s="411"/>
      <c r="L893" s="411"/>
      <c r="M893" s="411"/>
      <c r="N893" s="411"/>
      <c r="O893" s="411"/>
      <c r="P893" s="411"/>
      <c r="Q893" s="411"/>
      <c r="R893" s="411"/>
      <c r="S893" s="411"/>
      <c r="T893" s="411"/>
      <c r="U893" s="411"/>
      <c r="V893" s="411"/>
      <c r="W893" s="411"/>
      <c r="X893" s="411"/>
      <c r="Y893" s="411"/>
      <c r="Z893" s="411"/>
    </row>
    <row r="894" spans="1:26" x14ac:dyDescent="0.3">
      <c r="A894" s="411"/>
      <c r="B894" s="411"/>
      <c r="C894" s="411"/>
      <c r="D894" s="411"/>
      <c r="E894" s="411"/>
      <c r="F894" s="411"/>
      <c r="G894" s="411"/>
      <c r="H894" s="411"/>
      <c r="I894" s="411"/>
      <c r="J894" s="411"/>
      <c r="K894" s="411"/>
      <c r="L894" s="411"/>
      <c r="M894" s="411"/>
      <c r="N894" s="411"/>
      <c r="O894" s="411"/>
      <c r="P894" s="411"/>
      <c r="Q894" s="411"/>
      <c r="R894" s="411"/>
      <c r="S894" s="411"/>
      <c r="T894" s="411"/>
      <c r="U894" s="411"/>
      <c r="V894" s="411"/>
      <c r="W894" s="411"/>
      <c r="X894" s="411"/>
      <c r="Y894" s="411"/>
      <c r="Z894" s="411"/>
    </row>
    <row r="895" spans="1:26" x14ac:dyDescent="0.3">
      <c r="A895" s="411"/>
      <c r="B895" s="411"/>
      <c r="C895" s="411"/>
      <c r="D895" s="411"/>
      <c r="E895" s="411"/>
      <c r="F895" s="411"/>
      <c r="G895" s="411"/>
      <c r="H895" s="411"/>
      <c r="I895" s="411"/>
      <c r="J895" s="411"/>
      <c r="K895" s="411"/>
      <c r="L895" s="411"/>
      <c r="M895" s="411"/>
      <c r="N895" s="411"/>
      <c r="O895" s="411"/>
      <c r="P895" s="411"/>
      <c r="Q895" s="411"/>
      <c r="R895" s="411"/>
      <c r="S895" s="411"/>
      <c r="T895" s="411"/>
      <c r="U895" s="411"/>
      <c r="V895" s="411"/>
      <c r="W895" s="411"/>
      <c r="X895" s="411"/>
      <c r="Y895" s="411"/>
      <c r="Z895" s="411"/>
    </row>
    <row r="896" spans="1:26" x14ac:dyDescent="0.3">
      <c r="A896" s="411"/>
      <c r="B896" s="411"/>
      <c r="C896" s="411"/>
      <c r="D896" s="411"/>
      <c r="E896" s="411"/>
      <c r="F896" s="411"/>
      <c r="G896" s="411"/>
      <c r="H896" s="411"/>
      <c r="I896" s="411"/>
      <c r="J896" s="411"/>
      <c r="K896" s="411"/>
      <c r="L896" s="411"/>
      <c r="M896" s="411"/>
      <c r="N896" s="411"/>
      <c r="O896" s="411"/>
      <c r="P896" s="411"/>
      <c r="Q896" s="411"/>
      <c r="R896" s="411"/>
      <c r="S896" s="411"/>
      <c r="T896" s="411"/>
      <c r="U896" s="411"/>
      <c r="V896" s="411"/>
      <c r="W896" s="411"/>
      <c r="X896" s="411"/>
      <c r="Y896" s="411"/>
      <c r="Z896" s="411"/>
    </row>
    <row r="897" spans="1:26" x14ac:dyDescent="0.3">
      <c r="A897" s="411"/>
      <c r="B897" s="411"/>
      <c r="C897" s="411"/>
      <c r="D897" s="411"/>
      <c r="E897" s="411"/>
      <c r="F897" s="411"/>
      <c r="G897" s="411"/>
      <c r="H897" s="411"/>
      <c r="I897" s="411"/>
      <c r="J897" s="411"/>
      <c r="K897" s="411"/>
      <c r="L897" s="411"/>
      <c r="M897" s="411"/>
      <c r="N897" s="411"/>
      <c r="O897" s="411"/>
      <c r="P897" s="411"/>
      <c r="Q897" s="411"/>
      <c r="R897" s="411"/>
      <c r="S897" s="411"/>
      <c r="T897" s="411"/>
      <c r="U897" s="411"/>
      <c r="V897" s="411"/>
      <c r="W897" s="411"/>
      <c r="X897" s="411"/>
      <c r="Y897" s="411"/>
      <c r="Z897" s="411"/>
    </row>
    <row r="898" spans="1:26" x14ac:dyDescent="0.3">
      <c r="A898" s="411"/>
      <c r="B898" s="411"/>
      <c r="C898" s="411"/>
      <c r="D898" s="411"/>
      <c r="E898" s="411"/>
      <c r="F898" s="411"/>
      <c r="G898" s="411"/>
      <c r="H898" s="411"/>
      <c r="I898" s="411"/>
      <c r="J898" s="411"/>
      <c r="K898" s="411"/>
      <c r="L898" s="411"/>
      <c r="M898" s="411"/>
      <c r="N898" s="411"/>
      <c r="O898" s="411"/>
      <c r="P898" s="411"/>
      <c r="Q898" s="411"/>
      <c r="R898" s="411"/>
      <c r="S898" s="411"/>
      <c r="T898" s="411"/>
      <c r="U898" s="411"/>
      <c r="V898" s="411"/>
      <c r="W898" s="411"/>
      <c r="X898" s="411"/>
      <c r="Y898" s="411"/>
      <c r="Z898" s="411"/>
    </row>
    <row r="899" spans="1:26" x14ac:dyDescent="0.3">
      <c r="A899" s="411"/>
      <c r="B899" s="411"/>
      <c r="C899" s="411"/>
      <c r="D899" s="411"/>
      <c r="E899" s="411"/>
      <c r="F899" s="411"/>
      <c r="G899" s="411"/>
      <c r="H899" s="411"/>
      <c r="I899" s="411"/>
      <c r="J899" s="411"/>
      <c r="K899" s="411"/>
      <c r="L899" s="411"/>
      <c r="M899" s="411"/>
      <c r="N899" s="411"/>
      <c r="O899" s="411"/>
      <c r="P899" s="411"/>
      <c r="Q899" s="411"/>
      <c r="R899" s="411"/>
      <c r="S899" s="411"/>
      <c r="T899" s="411"/>
      <c r="U899" s="411"/>
      <c r="V899" s="411"/>
      <c r="W899" s="411"/>
      <c r="X899" s="411"/>
      <c r="Y899" s="411"/>
      <c r="Z899" s="411"/>
    </row>
    <row r="900" spans="1:26" x14ac:dyDescent="0.3">
      <c r="A900" s="411"/>
      <c r="B900" s="411"/>
      <c r="C900" s="411"/>
      <c r="D900" s="411"/>
      <c r="E900" s="411"/>
      <c r="F900" s="411"/>
      <c r="G900" s="411"/>
      <c r="H900" s="411"/>
      <c r="I900" s="411"/>
      <c r="J900" s="411"/>
      <c r="K900" s="411"/>
      <c r="L900" s="411"/>
      <c r="M900" s="411"/>
      <c r="N900" s="411"/>
      <c r="O900" s="411"/>
      <c r="P900" s="411"/>
      <c r="Q900" s="411"/>
      <c r="R900" s="411"/>
      <c r="S900" s="411"/>
      <c r="T900" s="411"/>
      <c r="U900" s="411"/>
      <c r="V900" s="411"/>
      <c r="W900" s="411"/>
      <c r="X900" s="411"/>
      <c r="Y900" s="411"/>
      <c r="Z900" s="411"/>
    </row>
    <row r="901" spans="1:26" x14ac:dyDescent="0.3">
      <c r="A901" s="411"/>
      <c r="B901" s="411"/>
      <c r="C901" s="411"/>
      <c r="D901" s="411"/>
      <c r="E901" s="411"/>
      <c r="F901" s="411"/>
      <c r="G901" s="411"/>
      <c r="H901" s="411"/>
      <c r="I901" s="411"/>
      <c r="J901" s="411"/>
      <c r="K901" s="411"/>
      <c r="L901" s="411"/>
      <c r="M901" s="411"/>
      <c r="N901" s="411"/>
      <c r="O901" s="411"/>
      <c r="P901" s="411"/>
      <c r="Q901" s="411"/>
      <c r="R901" s="411"/>
      <c r="S901" s="411"/>
      <c r="T901" s="411"/>
      <c r="U901" s="411"/>
      <c r="V901" s="411"/>
      <c r="W901" s="411"/>
      <c r="X901" s="411"/>
      <c r="Y901" s="411"/>
      <c r="Z901" s="411"/>
    </row>
    <row r="902" spans="1:26" x14ac:dyDescent="0.3">
      <c r="A902" s="411"/>
      <c r="B902" s="411"/>
      <c r="C902" s="411"/>
      <c r="D902" s="411"/>
      <c r="E902" s="411"/>
      <c r="F902" s="411"/>
      <c r="G902" s="411"/>
      <c r="H902" s="411"/>
      <c r="I902" s="411"/>
      <c r="J902" s="411"/>
      <c r="K902" s="411"/>
      <c r="L902" s="411"/>
      <c r="M902" s="411"/>
      <c r="N902" s="411"/>
      <c r="O902" s="411"/>
      <c r="P902" s="411"/>
      <c r="Q902" s="411"/>
      <c r="R902" s="411"/>
      <c r="S902" s="411"/>
      <c r="T902" s="411"/>
      <c r="U902" s="411"/>
      <c r="V902" s="411"/>
      <c r="W902" s="411"/>
      <c r="X902" s="411"/>
      <c r="Y902" s="411"/>
      <c r="Z902" s="411"/>
    </row>
    <row r="903" spans="1:26" x14ac:dyDescent="0.3">
      <c r="A903" s="411"/>
      <c r="B903" s="411"/>
      <c r="C903" s="411"/>
      <c r="D903" s="411"/>
      <c r="E903" s="411"/>
      <c r="F903" s="411"/>
      <c r="G903" s="411"/>
      <c r="H903" s="411"/>
      <c r="I903" s="411"/>
      <c r="J903" s="411"/>
      <c r="K903" s="411"/>
      <c r="L903" s="411"/>
      <c r="M903" s="411"/>
      <c r="N903" s="411"/>
      <c r="O903" s="411"/>
      <c r="P903" s="411"/>
      <c r="Q903" s="411"/>
      <c r="R903" s="411"/>
      <c r="S903" s="411"/>
      <c r="T903" s="411"/>
      <c r="U903" s="411"/>
      <c r="V903" s="411"/>
      <c r="W903" s="411"/>
      <c r="X903" s="411"/>
      <c r="Y903" s="411"/>
      <c r="Z903" s="411"/>
    </row>
    <row r="904" spans="1:26" x14ac:dyDescent="0.3">
      <c r="A904" s="411"/>
      <c r="B904" s="411"/>
      <c r="C904" s="411"/>
      <c r="D904" s="411"/>
      <c r="E904" s="411"/>
      <c r="F904" s="411"/>
      <c r="G904" s="411"/>
      <c r="H904" s="411"/>
      <c r="I904" s="411"/>
      <c r="J904" s="411"/>
      <c r="K904" s="411"/>
      <c r="L904" s="411"/>
      <c r="M904" s="411"/>
      <c r="N904" s="411"/>
      <c r="O904" s="411"/>
      <c r="P904" s="411"/>
      <c r="Q904" s="411"/>
      <c r="R904" s="411"/>
      <c r="S904" s="411"/>
      <c r="T904" s="411"/>
      <c r="U904" s="411"/>
      <c r="V904" s="411"/>
      <c r="W904" s="411"/>
      <c r="X904" s="411"/>
      <c r="Y904" s="411"/>
      <c r="Z904" s="411"/>
    </row>
    <row r="905" spans="1:26" x14ac:dyDescent="0.3">
      <c r="A905" s="411"/>
      <c r="B905" s="411"/>
      <c r="C905" s="411"/>
      <c r="D905" s="411"/>
      <c r="E905" s="411"/>
      <c r="F905" s="411"/>
      <c r="G905" s="411"/>
      <c r="H905" s="411"/>
      <c r="I905" s="411"/>
      <c r="J905" s="411"/>
      <c r="K905" s="411"/>
      <c r="L905" s="411"/>
      <c r="M905" s="411"/>
      <c r="N905" s="411"/>
      <c r="O905" s="411"/>
      <c r="P905" s="411"/>
      <c r="Q905" s="411"/>
      <c r="R905" s="411"/>
      <c r="S905" s="411"/>
      <c r="T905" s="411"/>
      <c r="U905" s="411"/>
      <c r="V905" s="411"/>
      <c r="W905" s="411"/>
      <c r="X905" s="411"/>
      <c r="Y905" s="411"/>
      <c r="Z905" s="411"/>
    </row>
    <row r="906" spans="1:26" x14ac:dyDescent="0.3">
      <c r="A906" s="411"/>
      <c r="B906" s="411"/>
      <c r="C906" s="411"/>
      <c r="D906" s="411"/>
      <c r="E906" s="411"/>
      <c r="F906" s="411"/>
      <c r="G906" s="411"/>
      <c r="H906" s="411"/>
      <c r="I906" s="411"/>
      <c r="J906" s="411"/>
      <c r="K906" s="411"/>
      <c r="L906" s="411"/>
      <c r="M906" s="411"/>
      <c r="N906" s="411"/>
      <c r="O906" s="411"/>
      <c r="P906" s="411"/>
      <c r="Q906" s="411"/>
      <c r="R906" s="411"/>
      <c r="S906" s="411"/>
      <c r="T906" s="411"/>
      <c r="U906" s="411"/>
      <c r="V906" s="411"/>
      <c r="W906" s="411"/>
      <c r="X906" s="411"/>
      <c r="Y906" s="411"/>
      <c r="Z906" s="411"/>
    </row>
    <row r="907" spans="1:26" x14ac:dyDescent="0.3">
      <c r="A907" s="411"/>
      <c r="B907" s="411"/>
      <c r="C907" s="411"/>
      <c r="D907" s="411"/>
      <c r="E907" s="411"/>
      <c r="F907" s="411"/>
      <c r="G907" s="411"/>
      <c r="H907" s="411"/>
      <c r="I907" s="411"/>
      <c r="J907" s="411"/>
      <c r="K907" s="411"/>
      <c r="L907" s="411"/>
      <c r="M907" s="411"/>
      <c r="N907" s="411"/>
      <c r="O907" s="411"/>
      <c r="P907" s="411"/>
      <c r="Q907" s="411"/>
      <c r="R907" s="411"/>
      <c r="S907" s="411"/>
      <c r="T907" s="411"/>
      <c r="U907" s="411"/>
      <c r="V907" s="411"/>
      <c r="W907" s="411"/>
      <c r="X907" s="411"/>
      <c r="Y907" s="411"/>
      <c r="Z907" s="411"/>
    </row>
    <row r="908" spans="1:26" x14ac:dyDescent="0.3">
      <c r="A908" s="411"/>
      <c r="B908" s="411"/>
      <c r="C908" s="411"/>
      <c r="D908" s="411"/>
      <c r="E908" s="411"/>
      <c r="F908" s="411"/>
      <c r="G908" s="411"/>
      <c r="H908" s="411"/>
      <c r="I908" s="411"/>
      <c r="J908" s="411"/>
      <c r="K908" s="411"/>
      <c r="L908" s="411"/>
      <c r="M908" s="411"/>
      <c r="N908" s="411"/>
      <c r="O908" s="411"/>
      <c r="P908" s="411"/>
      <c r="Q908" s="411"/>
      <c r="R908" s="411"/>
      <c r="S908" s="411"/>
      <c r="T908" s="411"/>
      <c r="U908" s="411"/>
      <c r="V908" s="411"/>
      <c r="W908" s="411"/>
      <c r="X908" s="411"/>
      <c r="Y908" s="411"/>
      <c r="Z908" s="411"/>
    </row>
    <row r="909" spans="1:26" x14ac:dyDescent="0.3">
      <c r="A909" s="411"/>
      <c r="B909" s="411"/>
      <c r="C909" s="411"/>
      <c r="D909" s="411"/>
      <c r="E909" s="411"/>
      <c r="F909" s="411"/>
      <c r="G909" s="411"/>
      <c r="H909" s="411"/>
      <c r="I909" s="411"/>
      <c r="J909" s="411"/>
      <c r="K909" s="411"/>
      <c r="L909" s="411"/>
      <c r="M909" s="411"/>
      <c r="N909" s="411"/>
      <c r="O909" s="411"/>
      <c r="P909" s="411"/>
      <c r="Q909" s="411"/>
      <c r="R909" s="411"/>
      <c r="S909" s="411"/>
      <c r="T909" s="411"/>
      <c r="U909" s="411"/>
      <c r="V909" s="411"/>
      <c r="W909" s="411"/>
      <c r="X909" s="411"/>
      <c r="Y909" s="411"/>
      <c r="Z909" s="411"/>
    </row>
    <row r="910" spans="1:26" x14ac:dyDescent="0.3">
      <c r="A910" s="411"/>
      <c r="B910" s="411"/>
      <c r="C910" s="411"/>
      <c r="D910" s="411"/>
      <c r="E910" s="411"/>
      <c r="F910" s="411"/>
      <c r="G910" s="411"/>
      <c r="H910" s="411"/>
      <c r="I910" s="411"/>
      <c r="J910" s="411"/>
      <c r="K910" s="411"/>
      <c r="L910" s="411"/>
      <c r="M910" s="411"/>
      <c r="N910" s="411"/>
      <c r="O910" s="411"/>
      <c r="P910" s="411"/>
      <c r="Q910" s="411"/>
      <c r="R910" s="411"/>
      <c r="S910" s="411"/>
      <c r="T910" s="411"/>
      <c r="U910" s="411"/>
      <c r="V910" s="411"/>
      <c r="W910" s="411"/>
      <c r="X910" s="411"/>
      <c r="Y910" s="411"/>
      <c r="Z910" s="411"/>
    </row>
    <row r="911" spans="1:26" x14ac:dyDescent="0.3">
      <c r="A911" s="411"/>
      <c r="B911" s="411"/>
      <c r="C911" s="411"/>
      <c r="D911" s="411"/>
      <c r="E911" s="411"/>
      <c r="F911" s="411"/>
      <c r="G911" s="411"/>
      <c r="H911" s="411"/>
      <c r="I911" s="411"/>
      <c r="J911" s="411"/>
      <c r="K911" s="411"/>
      <c r="L911" s="411"/>
      <c r="M911" s="411"/>
      <c r="N911" s="411"/>
      <c r="O911" s="411"/>
      <c r="P911" s="411"/>
      <c r="Q911" s="411"/>
      <c r="R911" s="411"/>
      <c r="S911" s="411"/>
      <c r="T911" s="411"/>
      <c r="U911" s="411"/>
      <c r="V911" s="411"/>
      <c r="W911" s="411"/>
      <c r="X911" s="411"/>
      <c r="Y911" s="411"/>
      <c r="Z911" s="411"/>
    </row>
    <row r="912" spans="1:26" x14ac:dyDescent="0.3">
      <c r="A912" s="411"/>
      <c r="B912" s="411"/>
      <c r="C912" s="411"/>
      <c r="D912" s="411"/>
      <c r="E912" s="411"/>
      <c r="F912" s="411"/>
      <c r="G912" s="411"/>
      <c r="H912" s="411"/>
      <c r="I912" s="411"/>
      <c r="J912" s="411"/>
      <c r="K912" s="411"/>
      <c r="L912" s="411"/>
      <c r="M912" s="411"/>
      <c r="N912" s="411"/>
      <c r="O912" s="411"/>
      <c r="P912" s="411"/>
      <c r="Q912" s="411"/>
      <c r="R912" s="411"/>
      <c r="S912" s="411"/>
      <c r="T912" s="411"/>
      <c r="U912" s="411"/>
      <c r="V912" s="411"/>
      <c r="W912" s="411"/>
      <c r="X912" s="411"/>
      <c r="Y912" s="411"/>
      <c r="Z912" s="411"/>
    </row>
    <row r="913" spans="1:26" x14ac:dyDescent="0.3">
      <c r="A913" s="411"/>
      <c r="B913" s="411"/>
      <c r="C913" s="411"/>
      <c r="D913" s="411"/>
      <c r="E913" s="411"/>
      <c r="F913" s="411"/>
      <c r="G913" s="411"/>
      <c r="H913" s="411"/>
      <c r="I913" s="411"/>
      <c r="J913" s="411"/>
      <c r="K913" s="411"/>
      <c r="L913" s="411"/>
      <c r="M913" s="411"/>
      <c r="N913" s="411"/>
      <c r="O913" s="411"/>
      <c r="P913" s="411"/>
      <c r="Q913" s="411"/>
      <c r="R913" s="411"/>
      <c r="S913" s="411"/>
      <c r="T913" s="411"/>
      <c r="U913" s="411"/>
      <c r="V913" s="411"/>
      <c r="W913" s="411"/>
      <c r="X913" s="411"/>
      <c r="Y913" s="411"/>
      <c r="Z913" s="411"/>
    </row>
    <row r="914" spans="1:26" x14ac:dyDescent="0.3">
      <c r="A914" s="411"/>
      <c r="B914" s="411"/>
      <c r="C914" s="411"/>
      <c r="D914" s="411"/>
      <c r="E914" s="411"/>
      <c r="F914" s="411"/>
      <c r="G914" s="411"/>
      <c r="H914" s="411"/>
      <c r="I914" s="411"/>
      <c r="J914" s="411"/>
      <c r="K914" s="411"/>
      <c r="L914" s="411"/>
      <c r="M914" s="411"/>
      <c r="N914" s="411"/>
      <c r="O914" s="411"/>
      <c r="P914" s="411"/>
      <c r="Q914" s="411"/>
      <c r="R914" s="411"/>
      <c r="S914" s="411"/>
      <c r="T914" s="411"/>
      <c r="U914" s="411"/>
      <c r="V914" s="411"/>
      <c r="W914" s="411"/>
      <c r="X914" s="411"/>
      <c r="Y914" s="411"/>
      <c r="Z914" s="411"/>
    </row>
    <row r="915" spans="1:26" x14ac:dyDescent="0.3">
      <c r="A915" s="411"/>
      <c r="B915" s="411"/>
      <c r="C915" s="411"/>
      <c r="D915" s="411"/>
      <c r="E915" s="411"/>
      <c r="F915" s="411"/>
      <c r="G915" s="411"/>
      <c r="H915" s="411"/>
      <c r="I915" s="411"/>
      <c r="J915" s="411"/>
      <c r="K915" s="411"/>
      <c r="L915" s="411"/>
      <c r="M915" s="411"/>
      <c r="N915" s="411"/>
      <c r="O915" s="411"/>
      <c r="P915" s="411"/>
      <c r="Q915" s="411"/>
      <c r="R915" s="411"/>
      <c r="S915" s="411"/>
      <c r="T915" s="411"/>
      <c r="U915" s="411"/>
      <c r="V915" s="411"/>
      <c r="W915" s="411"/>
      <c r="X915" s="411"/>
      <c r="Y915" s="411"/>
      <c r="Z915" s="411"/>
    </row>
    <row r="916" spans="1:26" x14ac:dyDescent="0.3">
      <c r="A916" s="411"/>
      <c r="B916" s="411"/>
      <c r="C916" s="411"/>
      <c r="D916" s="411"/>
      <c r="E916" s="411"/>
      <c r="F916" s="411"/>
      <c r="G916" s="411"/>
      <c r="H916" s="411"/>
      <c r="I916" s="411"/>
      <c r="J916" s="411"/>
      <c r="K916" s="411"/>
      <c r="L916" s="411"/>
      <c r="M916" s="411"/>
      <c r="N916" s="411"/>
      <c r="O916" s="411"/>
      <c r="P916" s="411"/>
      <c r="Q916" s="411"/>
      <c r="R916" s="411"/>
      <c r="S916" s="411"/>
      <c r="T916" s="411"/>
      <c r="U916" s="411"/>
      <c r="V916" s="411"/>
      <c r="W916" s="411"/>
      <c r="X916" s="411"/>
      <c r="Y916" s="411"/>
      <c r="Z916" s="411"/>
    </row>
    <row r="917" spans="1:26" x14ac:dyDescent="0.3">
      <c r="A917" s="411"/>
      <c r="B917" s="411"/>
      <c r="C917" s="411"/>
      <c r="D917" s="411"/>
      <c r="E917" s="411"/>
      <c r="F917" s="411"/>
      <c r="G917" s="411"/>
      <c r="H917" s="411"/>
      <c r="I917" s="411"/>
      <c r="J917" s="411"/>
      <c r="K917" s="411"/>
      <c r="L917" s="411"/>
      <c r="M917" s="411"/>
      <c r="N917" s="411"/>
      <c r="O917" s="411"/>
      <c r="P917" s="411"/>
      <c r="Q917" s="411"/>
      <c r="R917" s="411"/>
      <c r="S917" s="411"/>
      <c r="T917" s="411"/>
      <c r="U917" s="411"/>
      <c r="V917" s="411"/>
      <c r="W917" s="411"/>
      <c r="X917" s="411"/>
      <c r="Y917" s="411"/>
      <c r="Z917" s="411"/>
    </row>
    <row r="918" spans="1:26" x14ac:dyDescent="0.3">
      <c r="A918" s="411"/>
      <c r="B918" s="411"/>
      <c r="C918" s="411"/>
      <c r="D918" s="411"/>
      <c r="E918" s="411"/>
      <c r="F918" s="411"/>
      <c r="G918" s="411"/>
      <c r="H918" s="411"/>
      <c r="I918" s="411"/>
      <c r="J918" s="411"/>
      <c r="K918" s="411"/>
      <c r="L918" s="411"/>
      <c r="M918" s="411"/>
      <c r="N918" s="411"/>
      <c r="O918" s="411"/>
      <c r="P918" s="411"/>
      <c r="Q918" s="411"/>
      <c r="R918" s="411"/>
      <c r="S918" s="411"/>
      <c r="T918" s="411"/>
      <c r="U918" s="411"/>
      <c r="V918" s="411"/>
      <c r="W918" s="411"/>
      <c r="X918" s="411"/>
      <c r="Y918" s="411"/>
      <c r="Z918" s="411"/>
    </row>
    <row r="919" spans="1:26" x14ac:dyDescent="0.3">
      <c r="A919" s="411"/>
      <c r="B919" s="411"/>
      <c r="C919" s="411"/>
      <c r="D919" s="411"/>
      <c r="E919" s="411"/>
      <c r="F919" s="411"/>
      <c r="G919" s="411"/>
      <c r="H919" s="411"/>
      <c r="I919" s="411"/>
      <c r="J919" s="411"/>
      <c r="K919" s="411"/>
      <c r="L919" s="411"/>
      <c r="M919" s="411"/>
      <c r="N919" s="411"/>
      <c r="O919" s="411"/>
      <c r="P919" s="411"/>
      <c r="Q919" s="411"/>
      <c r="R919" s="411"/>
      <c r="S919" s="411"/>
      <c r="T919" s="411"/>
      <c r="U919" s="411"/>
      <c r="V919" s="411"/>
      <c r="W919" s="411"/>
      <c r="X919" s="411"/>
      <c r="Y919" s="411"/>
      <c r="Z919" s="411"/>
    </row>
    <row r="920" spans="1:26" x14ac:dyDescent="0.3">
      <c r="A920" s="411"/>
      <c r="B920" s="411"/>
      <c r="C920" s="411"/>
      <c r="D920" s="411"/>
      <c r="E920" s="411"/>
      <c r="F920" s="411"/>
      <c r="G920" s="411"/>
      <c r="H920" s="411"/>
      <c r="I920" s="411"/>
      <c r="J920" s="411"/>
      <c r="K920" s="411"/>
      <c r="L920" s="411"/>
      <c r="M920" s="411"/>
      <c r="N920" s="411"/>
      <c r="O920" s="411"/>
      <c r="P920" s="411"/>
      <c r="Q920" s="411"/>
      <c r="R920" s="411"/>
      <c r="S920" s="411"/>
      <c r="T920" s="411"/>
      <c r="U920" s="411"/>
      <c r="V920" s="411"/>
      <c r="W920" s="411"/>
      <c r="X920" s="411"/>
      <c r="Y920" s="411"/>
      <c r="Z920" s="411"/>
    </row>
    <row r="921" spans="1:26" x14ac:dyDescent="0.3">
      <c r="A921" s="411"/>
      <c r="B921" s="411"/>
      <c r="C921" s="411"/>
      <c r="D921" s="411"/>
      <c r="E921" s="411"/>
      <c r="F921" s="411"/>
      <c r="G921" s="411"/>
      <c r="H921" s="411"/>
      <c r="I921" s="411"/>
      <c r="J921" s="411"/>
      <c r="K921" s="411"/>
      <c r="L921" s="411"/>
      <c r="M921" s="411"/>
      <c r="N921" s="411"/>
      <c r="O921" s="411"/>
      <c r="P921" s="411"/>
      <c r="Q921" s="411"/>
      <c r="R921" s="411"/>
      <c r="S921" s="411"/>
      <c r="T921" s="411"/>
      <c r="U921" s="411"/>
      <c r="V921" s="411"/>
      <c r="W921" s="411"/>
      <c r="X921" s="411"/>
      <c r="Y921" s="411"/>
      <c r="Z921" s="411"/>
    </row>
    <row r="922" spans="1:26" x14ac:dyDescent="0.3">
      <c r="A922" s="411"/>
      <c r="B922" s="411"/>
      <c r="C922" s="411"/>
      <c r="D922" s="411"/>
      <c r="E922" s="411"/>
      <c r="F922" s="411"/>
      <c r="G922" s="411"/>
      <c r="H922" s="411"/>
      <c r="I922" s="411"/>
      <c r="J922" s="411"/>
      <c r="K922" s="411"/>
      <c r="L922" s="411"/>
      <c r="M922" s="411"/>
      <c r="N922" s="411"/>
      <c r="O922" s="411"/>
      <c r="P922" s="411"/>
      <c r="Q922" s="411"/>
      <c r="R922" s="411"/>
      <c r="S922" s="411"/>
      <c r="T922" s="411"/>
      <c r="U922" s="411"/>
      <c r="V922" s="411"/>
      <c r="W922" s="411"/>
      <c r="X922" s="411"/>
      <c r="Y922" s="411"/>
      <c r="Z922" s="411"/>
    </row>
    <row r="923" spans="1:26" x14ac:dyDescent="0.3">
      <c r="A923" s="411"/>
      <c r="B923" s="411"/>
      <c r="C923" s="411"/>
      <c r="D923" s="411"/>
      <c r="E923" s="411"/>
      <c r="F923" s="411"/>
      <c r="G923" s="411"/>
      <c r="H923" s="411"/>
      <c r="I923" s="411"/>
      <c r="J923" s="411"/>
      <c r="K923" s="411"/>
      <c r="L923" s="411"/>
      <c r="M923" s="411"/>
      <c r="N923" s="411"/>
      <c r="O923" s="411"/>
      <c r="P923" s="411"/>
      <c r="Q923" s="411"/>
      <c r="R923" s="411"/>
      <c r="S923" s="411"/>
      <c r="T923" s="411"/>
      <c r="U923" s="411"/>
      <c r="V923" s="411"/>
      <c r="W923" s="411"/>
      <c r="X923" s="411"/>
      <c r="Y923" s="411"/>
      <c r="Z923" s="411"/>
    </row>
    <row r="924" spans="1:26" x14ac:dyDescent="0.3">
      <c r="A924" s="411"/>
      <c r="B924" s="411"/>
      <c r="C924" s="411"/>
      <c r="D924" s="411"/>
      <c r="E924" s="411"/>
      <c r="F924" s="411"/>
      <c r="G924" s="411"/>
      <c r="H924" s="411"/>
      <c r="I924" s="411"/>
      <c r="J924" s="411"/>
      <c r="K924" s="411"/>
      <c r="L924" s="411"/>
      <c r="M924" s="411"/>
      <c r="N924" s="411"/>
      <c r="O924" s="411"/>
      <c r="P924" s="411"/>
      <c r="Q924" s="411"/>
      <c r="R924" s="411"/>
      <c r="S924" s="411"/>
      <c r="T924" s="411"/>
      <c r="U924" s="411"/>
      <c r="V924" s="411"/>
      <c r="W924" s="411"/>
      <c r="X924" s="411"/>
      <c r="Y924" s="411"/>
      <c r="Z924" s="411"/>
    </row>
    <row r="925" spans="1:26" x14ac:dyDescent="0.3">
      <c r="A925" s="411"/>
      <c r="B925" s="411"/>
      <c r="C925" s="411"/>
      <c r="D925" s="411"/>
      <c r="E925" s="411"/>
      <c r="F925" s="411"/>
      <c r="G925" s="411"/>
      <c r="H925" s="411"/>
      <c r="I925" s="411"/>
      <c r="J925" s="411"/>
      <c r="K925" s="411"/>
      <c r="L925" s="411"/>
      <c r="M925" s="411"/>
      <c r="N925" s="411"/>
      <c r="O925" s="411"/>
      <c r="P925" s="411"/>
      <c r="Q925" s="411"/>
      <c r="R925" s="411"/>
      <c r="S925" s="411"/>
      <c r="T925" s="411"/>
      <c r="U925" s="411"/>
      <c r="V925" s="411"/>
      <c r="W925" s="411"/>
      <c r="X925" s="411"/>
      <c r="Y925" s="411"/>
      <c r="Z925" s="411"/>
    </row>
    <row r="926" spans="1:26" x14ac:dyDescent="0.3">
      <c r="A926" s="411"/>
      <c r="B926" s="411"/>
      <c r="C926" s="411"/>
      <c r="D926" s="411"/>
      <c r="E926" s="411"/>
      <c r="F926" s="411"/>
      <c r="G926" s="411"/>
      <c r="H926" s="411"/>
      <c r="I926" s="411"/>
      <c r="J926" s="411"/>
      <c r="K926" s="411"/>
      <c r="L926" s="411"/>
      <c r="M926" s="411"/>
      <c r="N926" s="411"/>
      <c r="O926" s="411"/>
      <c r="P926" s="411"/>
      <c r="Q926" s="411"/>
      <c r="R926" s="411"/>
      <c r="S926" s="411"/>
      <c r="T926" s="411"/>
      <c r="U926" s="411"/>
      <c r="V926" s="411"/>
      <c r="W926" s="411"/>
      <c r="X926" s="411"/>
      <c r="Y926" s="411"/>
      <c r="Z926" s="411"/>
    </row>
    <row r="927" spans="1:26" x14ac:dyDescent="0.3">
      <c r="A927" s="411"/>
      <c r="B927" s="411"/>
      <c r="C927" s="411"/>
      <c r="D927" s="411"/>
      <c r="E927" s="411"/>
      <c r="F927" s="411"/>
      <c r="G927" s="411"/>
      <c r="H927" s="411"/>
      <c r="I927" s="411"/>
      <c r="J927" s="411"/>
      <c r="K927" s="411"/>
      <c r="L927" s="411"/>
      <c r="M927" s="411"/>
      <c r="N927" s="411"/>
      <c r="O927" s="411"/>
      <c r="P927" s="411"/>
      <c r="Q927" s="411"/>
      <c r="R927" s="411"/>
      <c r="S927" s="411"/>
      <c r="T927" s="411"/>
      <c r="U927" s="411"/>
      <c r="V927" s="411"/>
      <c r="W927" s="411"/>
      <c r="X927" s="411"/>
      <c r="Y927" s="411"/>
      <c r="Z927" s="411"/>
    </row>
    <row r="928" spans="1:26" x14ac:dyDescent="0.3">
      <c r="A928" s="411"/>
      <c r="B928" s="411"/>
      <c r="C928" s="411"/>
      <c r="D928" s="411"/>
      <c r="E928" s="411"/>
      <c r="F928" s="411"/>
      <c r="G928" s="411"/>
      <c r="H928" s="411"/>
      <c r="I928" s="411"/>
      <c r="J928" s="411"/>
      <c r="K928" s="411"/>
      <c r="L928" s="411"/>
      <c r="M928" s="411"/>
      <c r="N928" s="411"/>
      <c r="O928" s="411"/>
      <c r="P928" s="411"/>
      <c r="Q928" s="411"/>
      <c r="R928" s="411"/>
      <c r="S928" s="411"/>
      <c r="T928" s="411"/>
      <c r="U928" s="411"/>
      <c r="V928" s="411"/>
      <c r="W928" s="411"/>
      <c r="X928" s="411"/>
      <c r="Y928" s="411"/>
      <c r="Z928" s="411"/>
    </row>
    <row r="929" spans="1:26" x14ac:dyDescent="0.3">
      <c r="A929" s="411"/>
      <c r="B929" s="411"/>
      <c r="C929" s="411"/>
      <c r="D929" s="411"/>
      <c r="E929" s="411"/>
      <c r="F929" s="411"/>
      <c r="G929" s="411"/>
      <c r="H929" s="411"/>
      <c r="I929" s="411"/>
      <c r="J929" s="411"/>
      <c r="K929" s="411"/>
      <c r="L929" s="411"/>
      <c r="M929" s="411"/>
      <c r="N929" s="411"/>
      <c r="O929" s="411"/>
      <c r="P929" s="411"/>
      <c r="Q929" s="411"/>
      <c r="R929" s="411"/>
      <c r="S929" s="411"/>
      <c r="T929" s="411"/>
      <c r="U929" s="411"/>
      <c r="V929" s="411"/>
      <c r="W929" s="411"/>
      <c r="X929" s="411"/>
      <c r="Y929" s="411"/>
      <c r="Z929" s="411"/>
    </row>
    <row r="930" spans="1:26" x14ac:dyDescent="0.3">
      <c r="A930" s="411"/>
      <c r="B930" s="411"/>
      <c r="C930" s="411"/>
      <c r="D930" s="411"/>
      <c r="E930" s="411"/>
      <c r="F930" s="411"/>
      <c r="G930" s="411"/>
      <c r="H930" s="411"/>
      <c r="I930" s="411"/>
      <c r="J930" s="411"/>
      <c r="K930" s="411"/>
      <c r="L930" s="411"/>
      <c r="M930" s="411"/>
      <c r="N930" s="411"/>
      <c r="O930" s="411"/>
      <c r="P930" s="411"/>
      <c r="Q930" s="411"/>
      <c r="R930" s="411"/>
      <c r="S930" s="411"/>
      <c r="T930" s="411"/>
      <c r="U930" s="411"/>
      <c r="V930" s="411"/>
      <c r="W930" s="411"/>
      <c r="X930" s="411"/>
      <c r="Y930" s="411"/>
      <c r="Z930" s="411"/>
    </row>
    <row r="931" spans="1:26" x14ac:dyDescent="0.3">
      <c r="A931" s="411"/>
      <c r="B931" s="411"/>
      <c r="C931" s="411"/>
      <c r="D931" s="411"/>
      <c r="E931" s="411"/>
      <c r="F931" s="411"/>
      <c r="G931" s="411"/>
      <c r="H931" s="411"/>
      <c r="I931" s="411"/>
      <c r="J931" s="411"/>
      <c r="K931" s="411"/>
      <c r="L931" s="411"/>
      <c r="M931" s="411"/>
      <c r="N931" s="411"/>
      <c r="O931" s="411"/>
      <c r="P931" s="411"/>
      <c r="Q931" s="411"/>
      <c r="R931" s="411"/>
      <c r="S931" s="411"/>
      <c r="T931" s="411"/>
      <c r="U931" s="411"/>
      <c r="V931" s="411"/>
      <c r="W931" s="411"/>
      <c r="X931" s="411"/>
      <c r="Y931" s="411"/>
      <c r="Z931" s="411"/>
    </row>
    <row r="932" spans="1:26" x14ac:dyDescent="0.3">
      <c r="A932" s="411"/>
      <c r="B932" s="411"/>
      <c r="C932" s="411"/>
      <c r="D932" s="411"/>
      <c r="E932" s="411"/>
      <c r="F932" s="411"/>
      <c r="G932" s="411"/>
      <c r="H932" s="411"/>
      <c r="I932" s="411"/>
      <c r="J932" s="411"/>
      <c r="K932" s="411"/>
      <c r="L932" s="411"/>
      <c r="M932" s="411"/>
      <c r="N932" s="411"/>
      <c r="O932" s="411"/>
      <c r="P932" s="411"/>
      <c r="Q932" s="411"/>
      <c r="R932" s="411"/>
      <c r="S932" s="411"/>
      <c r="T932" s="411"/>
      <c r="U932" s="411"/>
      <c r="V932" s="411"/>
      <c r="W932" s="411"/>
      <c r="X932" s="411"/>
      <c r="Y932" s="411"/>
      <c r="Z932" s="411"/>
    </row>
    <row r="933" spans="1:26" x14ac:dyDescent="0.3">
      <c r="A933" s="411"/>
      <c r="B933" s="411"/>
      <c r="C933" s="411"/>
      <c r="D933" s="411"/>
      <c r="E933" s="411"/>
      <c r="F933" s="411"/>
      <c r="G933" s="411"/>
      <c r="H933" s="411"/>
      <c r="I933" s="411"/>
      <c r="J933" s="411"/>
      <c r="K933" s="411"/>
      <c r="L933" s="411"/>
      <c r="M933" s="411"/>
      <c r="N933" s="411"/>
      <c r="O933" s="411"/>
      <c r="P933" s="411"/>
      <c r="Q933" s="411"/>
      <c r="R933" s="411"/>
      <c r="S933" s="411"/>
      <c r="T933" s="411"/>
      <c r="U933" s="411"/>
      <c r="V933" s="411"/>
      <c r="W933" s="411"/>
      <c r="X933" s="411"/>
      <c r="Y933" s="411"/>
      <c r="Z933" s="411"/>
    </row>
    <row r="934" spans="1:26" x14ac:dyDescent="0.3">
      <c r="A934" s="411"/>
      <c r="B934" s="411"/>
      <c r="C934" s="411"/>
      <c r="D934" s="411"/>
      <c r="E934" s="411"/>
      <c r="F934" s="411"/>
      <c r="G934" s="411"/>
      <c r="H934" s="411"/>
      <c r="I934" s="411"/>
      <c r="J934" s="411"/>
      <c r="K934" s="411"/>
      <c r="L934" s="411"/>
      <c r="M934" s="411"/>
      <c r="N934" s="411"/>
      <c r="O934" s="411"/>
      <c r="P934" s="411"/>
      <c r="Q934" s="411"/>
      <c r="R934" s="411"/>
      <c r="S934" s="411"/>
      <c r="T934" s="411"/>
      <c r="U934" s="411"/>
      <c r="V934" s="411"/>
      <c r="W934" s="411"/>
      <c r="X934" s="411"/>
      <c r="Y934" s="411"/>
      <c r="Z934" s="411"/>
    </row>
    <row r="935" spans="1:26" x14ac:dyDescent="0.3">
      <c r="A935" s="411"/>
      <c r="B935" s="411"/>
      <c r="C935" s="411"/>
      <c r="D935" s="411"/>
      <c r="E935" s="411"/>
      <c r="F935" s="411"/>
      <c r="G935" s="411"/>
      <c r="H935" s="411"/>
      <c r="I935" s="411"/>
      <c r="J935" s="411"/>
      <c r="K935" s="411"/>
      <c r="L935" s="411"/>
      <c r="M935" s="411"/>
      <c r="N935" s="411"/>
      <c r="O935" s="411"/>
      <c r="P935" s="411"/>
      <c r="Q935" s="411"/>
      <c r="R935" s="411"/>
      <c r="S935" s="411"/>
      <c r="T935" s="411"/>
      <c r="U935" s="411"/>
      <c r="V935" s="411"/>
      <c r="W935" s="411"/>
      <c r="X935" s="411"/>
      <c r="Y935" s="411"/>
      <c r="Z935" s="411"/>
    </row>
    <row r="936" spans="1:26" x14ac:dyDescent="0.3">
      <c r="A936" s="411"/>
      <c r="B936" s="411"/>
      <c r="C936" s="411"/>
      <c r="D936" s="411"/>
      <c r="E936" s="411"/>
      <c r="F936" s="411"/>
      <c r="G936" s="411"/>
      <c r="H936" s="411"/>
      <c r="I936" s="411"/>
      <c r="J936" s="411"/>
      <c r="K936" s="411"/>
      <c r="L936" s="411"/>
      <c r="M936" s="411"/>
      <c r="N936" s="411"/>
      <c r="O936" s="411"/>
      <c r="P936" s="411"/>
      <c r="Q936" s="411"/>
      <c r="R936" s="411"/>
      <c r="S936" s="411"/>
      <c r="T936" s="411"/>
      <c r="U936" s="411"/>
      <c r="V936" s="411"/>
      <c r="W936" s="411"/>
      <c r="X936" s="411"/>
      <c r="Y936" s="411"/>
      <c r="Z936" s="411"/>
    </row>
    <row r="937" spans="1:26" x14ac:dyDescent="0.3">
      <c r="A937" s="411"/>
      <c r="B937" s="411"/>
      <c r="C937" s="411"/>
      <c r="D937" s="411"/>
      <c r="E937" s="411"/>
      <c r="F937" s="411"/>
      <c r="G937" s="411"/>
      <c r="H937" s="411"/>
      <c r="I937" s="411"/>
      <c r="J937" s="411"/>
      <c r="K937" s="411"/>
      <c r="L937" s="411"/>
      <c r="M937" s="411"/>
      <c r="N937" s="411"/>
      <c r="O937" s="411"/>
      <c r="P937" s="411"/>
      <c r="Q937" s="411"/>
      <c r="R937" s="411"/>
      <c r="S937" s="411"/>
      <c r="T937" s="411"/>
      <c r="U937" s="411"/>
      <c r="V937" s="411"/>
      <c r="W937" s="411"/>
      <c r="X937" s="411"/>
      <c r="Y937" s="411"/>
      <c r="Z937" s="411"/>
    </row>
    <row r="938" spans="1:26" x14ac:dyDescent="0.3">
      <c r="A938" s="411"/>
      <c r="B938" s="411"/>
      <c r="C938" s="411"/>
      <c r="D938" s="411"/>
      <c r="E938" s="411"/>
      <c r="F938" s="411"/>
      <c r="G938" s="411"/>
      <c r="H938" s="411"/>
      <c r="I938" s="411"/>
      <c r="J938" s="411"/>
      <c r="K938" s="411"/>
      <c r="L938" s="411"/>
      <c r="M938" s="411"/>
      <c r="N938" s="411"/>
      <c r="O938" s="411"/>
      <c r="P938" s="411"/>
      <c r="Q938" s="411"/>
      <c r="R938" s="411"/>
      <c r="S938" s="411"/>
      <c r="T938" s="411"/>
      <c r="U938" s="411"/>
      <c r="V938" s="411"/>
      <c r="W938" s="411"/>
      <c r="X938" s="411"/>
      <c r="Y938" s="411"/>
      <c r="Z938" s="411"/>
    </row>
    <row r="939" spans="1:26" x14ac:dyDescent="0.3">
      <c r="A939" s="411"/>
      <c r="B939" s="411"/>
      <c r="C939" s="411"/>
      <c r="D939" s="411"/>
      <c r="E939" s="411"/>
      <c r="F939" s="411"/>
      <c r="G939" s="411"/>
      <c r="H939" s="411"/>
      <c r="I939" s="411"/>
      <c r="J939" s="411"/>
      <c r="K939" s="411"/>
      <c r="L939" s="411"/>
      <c r="M939" s="411"/>
      <c r="N939" s="411"/>
      <c r="O939" s="411"/>
      <c r="P939" s="411"/>
      <c r="Q939" s="411"/>
      <c r="R939" s="411"/>
      <c r="S939" s="411"/>
      <c r="T939" s="411"/>
      <c r="U939" s="411"/>
      <c r="V939" s="411"/>
      <c r="W939" s="411"/>
      <c r="X939" s="411"/>
      <c r="Y939" s="411"/>
      <c r="Z939" s="411"/>
    </row>
    <row r="940" spans="1:26" x14ac:dyDescent="0.3">
      <c r="A940" s="411"/>
      <c r="B940" s="411"/>
      <c r="C940" s="411"/>
      <c r="D940" s="411"/>
      <c r="E940" s="411"/>
      <c r="F940" s="411"/>
      <c r="G940" s="411"/>
      <c r="H940" s="411"/>
      <c r="I940" s="411"/>
      <c r="J940" s="411"/>
      <c r="K940" s="411"/>
      <c r="L940" s="411"/>
      <c r="M940" s="411"/>
      <c r="N940" s="411"/>
      <c r="O940" s="411"/>
      <c r="P940" s="411"/>
      <c r="Q940" s="411"/>
      <c r="R940" s="411"/>
      <c r="S940" s="411"/>
      <c r="T940" s="411"/>
      <c r="U940" s="411"/>
      <c r="V940" s="411"/>
      <c r="W940" s="411"/>
      <c r="X940" s="411"/>
      <c r="Y940" s="411"/>
      <c r="Z940" s="411"/>
    </row>
    <row r="941" spans="1:26" x14ac:dyDescent="0.3">
      <c r="A941" s="411"/>
      <c r="B941" s="411"/>
      <c r="C941" s="411"/>
      <c r="D941" s="411"/>
      <c r="E941" s="411"/>
      <c r="F941" s="411"/>
      <c r="G941" s="411"/>
      <c r="H941" s="411"/>
      <c r="I941" s="411"/>
      <c r="J941" s="411"/>
      <c r="K941" s="411"/>
      <c r="L941" s="411"/>
      <c r="M941" s="411"/>
      <c r="N941" s="411"/>
      <c r="O941" s="411"/>
      <c r="P941" s="411"/>
      <c r="Q941" s="411"/>
      <c r="R941" s="411"/>
      <c r="S941" s="411"/>
      <c r="T941" s="411"/>
      <c r="U941" s="411"/>
      <c r="V941" s="411"/>
      <c r="W941" s="411"/>
      <c r="X941" s="411"/>
      <c r="Y941" s="411"/>
      <c r="Z941" s="411"/>
    </row>
    <row r="942" spans="1:26" x14ac:dyDescent="0.3">
      <c r="A942" s="411"/>
      <c r="B942" s="411"/>
      <c r="C942" s="411"/>
      <c r="D942" s="411"/>
      <c r="E942" s="411"/>
      <c r="F942" s="411"/>
      <c r="G942" s="411"/>
      <c r="H942" s="411"/>
      <c r="I942" s="411"/>
      <c r="J942" s="411"/>
      <c r="K942" s="411"/>
      <c r="L942" s="411"/>
      <c r="M942" s="411"/>
      <c r="N942" s="411"/>
      <c r="O942" s="411"/>
      <c r="P942" s="411"/>
      <c r="Q942" s="411"/>
      <c r="R942" s="411"/>
      <c r="S942" s="411"/>
      <c r="T942" s="411"/>
      <c r="U942" s="411"/>
      <c r="V942" s="411"/>
      <c r="W942" s="411"/>
      <c r="X942" s="411"/>
      <c r="Y942" s="411"/>
      <c r="Z942" s="411"/>
    </row>
    <row r="943" spans="1:26" x14ac:dyDescent="0.3">
      <c r="A943" s="411"/>
      <c r="B943" s="411"/>
      <c r="C943" s="411"/>
      <c r="D943" s="411"/>
      <c r="E943" s="411"/>
      <c r="F943" s="411"/>
      <c r="G943" s="411"/>
      <c r="H943" s="411"/>
      <c r="I943" s="411"/>
      <c r="J943" s="411"/>
      <c r="K943" s="411"/>
      <c r="L943" s="411"/>
      <c r="M943" s="411"/>
      <c r="N943" s="411"/>
      <c r="O943" s="411"/>
      <c r="P943" s="411"/>
      <c r="Q943" s="411"/>
      <c r="R943" s="411"/>
      <c r="S943" s="411"/>
      <c r="T943" s="411"/>
      <c r="U943" s="411"/>
      <c r="V943" s="411"/>
      <c r="W943" s="411"/>
      <c r="X943" s="411"/>
      <c r="Y943" s="411"/>
      <c r="Z943" s="411"/>
    </row>
    <row r="944" spans="1:26" x14ac:dyDescent="0.3">
      <c r="A944" s="411"/>
      <c r="B944" s="411"/>
      <c r="C944" s="411"/>
      <c r="D944" s="411"/>
      <c r="E944" s="411"/>
      <c r="F944" s="411"/>
      <c r="G944" s="411"/>
      <c r="H944" s="411"/>
      <c r="I944" s="411"/>
      <c r="J944" s="411"/>
      <c r="K944" s="411"/>
      <c r="L944" s="411"/>
      <c r="M944" s="411"/>
      <c r="N944" s="411"/>
      <c r="O944" s="411"/>
      <c r="P944" s="411"/>
      <c r="Q944" s="411"/>
      <c r="R944" s="411"/>
      <c r="S944" s="411"/>
      <c r="T944" s="411"/>
      <c r="U944" s="411"/>
      <c r="V944" s="411"/>
      <c r="W944" s="411"/>
      <c r="X944" s="411"/>
      <c r="Y944" s="411"/>
      <c r="Z944" s="411"/>
    </row>
    <row r="945" spans="1:26" x14ac:dyDescent="0.3">
      <c r="A945" s="411"/>
      <c r="B945" s="411"/>
      <c r="C945" s="411"/>
      <c r="D945" s="411"/>
      <c r="E945" s="411"/>
      <c r="F945" s="411"/>
      <c r="G945" s="411"/>
      <c r="H945" s="411"/>
      <c r="I945" s="411"/>
      <c r="J945" s="411"/>
      <c r="K945" s="411"/>
      <c r="L945" s="411"/>
      <c r="M945" s="411"/>
      <c r="N945" s="411"/>
      <c r="O945" s="411"/>
      <c r="P945" s="411"/>
      <c r="Q945" s="411"/>
      <c r="R945" s="411"/>
      <c r="S945" s="411"/>
      <c r="T945" s="411"/>
      <c r="U945" s="411"/>
      <c r="V945" s="411"/>
      <c r="W945" s="411"/>
      <c r="X945" s="411"/>
      <c r="Y945" s="411"/>
      <c r="Z945" s="411"/>
    </row>
    <row r="946" spans="1:26" x14ac:dyDescent="0.3">
      <c r="A946" s="411"/>
      <c r="B946" s="411"/>
      <c r="C946" s="411"/>
      <c r="D946" s="411"/>
      <c r="E946" s="411"/>
      <c r="F946" s="411"/>
      <c r="G946" s="411"/>
      <c r="H946" s="411"/>
      <c r="I946" s="411"/>
      <c r="J946" s="411"/>
      <c r="K946" s="411"/>
      <c r="L946" s="411"/>
      <c r="M946" s="411"/>
      <c r="N946" s="411"/>
      <c r="O946" s="411"/>
      <c r="P946" s="411"/>
      <c r="Q946" s="411"/>
      <c r="R946" s="411"/>
      <c r="S946" s="411"/>
      <c r="T946" s="411"/>
      <c r="U946" s="411"/>
      <c r="V946" s="411"/>
      <c r="W946" s="411"/>
      <c r="X946" s="411"/>
      <c r="Y946" s="411"/>
      <c r="Z946" s="411"/>
    </row>
    <row r="947" spans="1:26" x14ac:dyDescent="0.3">
      <c r="A947" s="411"/>
      <c r="B947" s="411"/>
      <c r="C947" s="411"/>
      <c r="D947" s="411"/>
      <c r="E947" s="411"/>
      <c r="F947" s="411"/>
      <c r="G947" s="411"/>
      <c r="H947" s="411"/>
      <c r="I947" s="411"/>
      <c r="J947" s="411"/>
      <c r="K947" s="411"/>
      <c r="L947" s="411"/>
      <c r="M947" s="411"/>
      <c r="N947" s="411"/>
      <c r="O947" s="411"/>
      <c r="P947" s="411"/>
      <c r="Q947" s="411"/>
      <c r="R947" s="411"/>
      <c r="S947" s="411"/>
      <c r="T947" s="411"/>
      <c r="U947" s="411"/>
      <c r="V947" s="411"/>
      <c r="W947" s="411"/>
      <c r="X947" s="411"/>
      <c r="Y947" s="411"/>
      <c r="Z947" s="411"/>
    </row>
    <row r="948" spans="1:26" x14ac:dyDescent="0.3">
      <c r="A948" s="411"/>
      <c r="B948" s="411"/>
      <c r="C948" s="411"/>
      <c r="D948" s="411"/>
      <c r="E948" s="411"/>
      <c r="F948" s="411"/>
      <c r="G948" s="411"/>
      <c r="H948" s="411"/>
      <c r="I948" s="411"/>
      <c r="J948" s="411"/>
      <c r="K948" s="411"/>
      <c r="L948" s="411"/>
      <c r="M948" s="411"/>
      <c r="N948" s="411"/>
      <c r="O948" s="411"/>
      <c r="P948" s="411"/>
      <c r="Q948" s="411"/>
      <c r="R948" s="411"/>
      <c r="S948" s="411"/>
      <c r="T948" s="411"/>
      <c r="U948" s="411"/>
      <c r="V948" s="411"/>
      <c r="W948" s="411"/>
      <c r="X948" s="411"/>
      <c r="Y948" s="411"/>
      <c r="Z948" s="411"/>
    </row>
    <row r="949" spans="1:26" x14ac:dyDescent="0.3">
      <c r="A949" s="411"/>
      <c r="B949" s="411"/>
      <c r="C949" s="411"/>
      <c r="D949" s="411"/>
      <c r="E949" s="411"/>
      <c r="F949" s="411"/>
      <c r="G949" s="411"/>
      <c r="H949" s="411"/>
      <c r="I949" s="411"/>
      <c r="J949" s="411"/>
      <c r="K949" s="411"/>
      <c r="L949" s="411"/>
      <c r="M949" s="411"/>
      <c r="N949" s="411"/>
      <c r="O949" s="411"/>
      <c r="P949" s="411"/>
      <c r="Q949" s="411"/>
      <c r="R949" s="411"/>
      <c r="S949" s="411"/>
      <c r="T949" s="411"/>
      <c r="U949" s="411"/>
      <c r="V949" s="411"/>
      <c r="W949" s="411"/>
      <c r="X949" s="411"/>
      <c r="Y949" s="411"/>
      <c r="Z949" s="411"/>
    </row>
    <row r="950" spans="1:26" x14ac:dyDescent="0.3">
      <c r="A950" s="411"/>
      <c r="B950" s="411"/>
      <c r="C950" s="411"/>
      <c r="D950" s="411"/>
      <c r="E950" s="411"/>
      <c r="F950" s="411"/>
      <c r="G950" s="411"/>
      <c r="H950" s="411"/>
      <c r="I950" s="411"/>
      <c r="J950" s="411"/>
      <c r="K950" s="411"/>
      <c r="L950" s="411"/>
      <c r="M950" s="411"/>
      <c r="N950" s="411"/>
      <c r="O950" s="411"/>
      <c r="P950" s="411"/>
      <c r="Q950" s="411"/>
      <c r="R950" s="411"/>
      <c r="S950" s="411"/>
      <c r="T950" s="411"/>
      <c r="U950" s="411"/>
      <c r="V950" s="411"/>
      <c r="W950" s="411"/>
      <c r="X950" s="411"/>
      <c r="Y950" s="411"/>
      <c r="Z950" s="411"/>
    </row>
    <row r="951" spans="1:26" x14ac:dyDescent="0.3">
      <c r="A951" s="411"/>
      <c r="B951" s="411"/>
      <c r="C951" s="411"/>
      <c r="D951" s="411"/>
      <c r="E951" s="411"/>
      <c r="F951" s="411"/>
      <c r="G951" s="411"/>
      <c r="H951" s="411"/>
      <c r="I951" s="411"/>
      <c r="J951" s="411"/>
      <c r="K951" s="411"/>
      <c r="L951" s="411"/>
      <c r="M951" s="411"/>
      <c r="N951" s="411"/>
      <c r="O951" s="411"/>
      <c r="P951" s="411"/>
      <c r="Q951" s="411"/>
      <c r="R951" s="411"/>
      <c r="S951" s="411"/>
      <c r="T951" s="411"/>
      <c r="U951" s="411"/>
      <c r="V951" s="411"/>
      <c r="W951" s="411"/>
      <c r="X951" s="411"/>
      <c r="Y951" s="411"/>
      <c r="Z951" s="411"/>
    </row>
    <row r="952" spans="1:26" x14ac:dyDescent="0.3">
      <c r="A952" s="411"/>
      <c r="B952" s="411"/>
      <c r="C952" s="411"/>
      <c r="D952" s="411"/>
      <c r="E952" s="411"/>
      <c r="F952" s="411"/>
      <c r="G952" s="411"/>
      <c r="H952" s="411"/>
      <c r="I952" s="411"/>
      <c r="J952" s="411"/>
      <c r="K952" s="411"/>
      <c r="L952" s="411"/>
      <c r="M952" s="411"/>
      <c r="N952" s="411"/>
      <c r="O952" s="411"/>
      <c r="P952" s="411"/>
      <c r="Q952" s="411"/>
      <c r="R952" s="411"/>
      <c r="S952" s="411"/>
      <c r="T952" s="411"/>
      <c r="U952" s="411"/>
      <c r="V952" s="411"/>
      <c r="W952" s="411"/>
      <c r="X952" s="411"/>
      <c r="Y952" s="411"/>
      <c r="Z952" s="411"/>
    </row>
    <row r="953" spans="1:26" x14ac:dyDescent="0.3">
      <c r="A953" s="411"/>
      <c r="B953" s="411"/>
      <c r="C953" s="411"/>
      <c r="D953" s="411"/>
      <c r="E953" s="411"/>
      <c r="F953" s="411"/>
      <c r="G953" s="411"/>
      <c r="H953" s="411"/>
      <c r="I953" s="411"/>
      <c r="J953" s="411"/>
      <c r="K953" s="411"/>
      <c r="L953" s="411"/>
      <c r="M953" s="411"/>
      <c r="N953" s="411"/>
      <c r="O953" s="411"/>
      <c r="P953" s="411"/>
      <c r="Q953" s="411"/>
      <c r="R953" s="411"/>
      <c r="S953" s="411"/>
      <c r="T953" s="411"/>
      <c r="U953" s="411"/>
      <c r="V953" s="411"/>
      <c r="W953" s="411"/>
      <c r="X953" s="411"/>
      <c r="Y953" s="411"/>
      <c r="Z953" s="411"/>
    </row>
    <row r="954" spans="1:26" x14ac:dyDescent="0.3">
      <c r="A954" s="411"/>
      <c r="B954" s="411"/>
      <c r="C954" s="411"/>
      <c r="D954" s="411"/>
      <c r="E954" s="411"/>
      <c r="F954" s="411"/>
      <c r="G954" s="411"/>
      <c r="H954" s="411"/>
      <c r="I954" s="411"/>
      <c r="J954" s="411"/>
      <c r="K954" s="411"/>
      <c r="L954" s="411"/>
      <c r="M954" s="411"/>
      <c r="N954" s="411"/>
      <c r="O954" s="411"/>
      <c r="P954" s="411"/>
      <c r="Q954" s="411"/>
      <c r="R954" s="411"/>
      <c r="S954" s="411"/>
      <c r="T954" s="411"/>
      <c r="U954" s="411"/>
      <c r="V954" s="411"/>
      <c r="W954" s="411"/>
      <c r="X954" s="411"/>
      <c r="Y954" s="411"/>
      <c r="Z954" s="411"/>
    </row>
    <row r="955" spans="1:26" x14ac:dyDescent="0.3">
      <c r="A955" s="411"/>
      <c r="B955" s="411"/>
      <c r="C955" s="411"/>
      <c r="D955" s="411"/>
      <c r="E955" s="411"/>
      <c r="F955" s="411"/>
      <c r="G955" s="411"/>
      <c r="H955" s="411"/>
      <c r="I955" s="411"/>
      <c r="J955" s="411"/>
      <c r="K955" s="411"/>
      <c r="L955" s="411"/>
      <c r="M955" s="411"/>
      <c r="N955" s="411"/>
      <c r="O955" s="411"/>
      <c r="P955" s="411"/>
      <c r="Q955" s="411"/>
      <c r="R955" s="411"/>
      <c r="S955" s="411"/>
      <c r="T955" s="411"/>
      <c r="U955" s="411"/>
      <c r="V955" s="411"/>
      <c r="W955" s="411"/>
      <c r="X955" s="411"/>
      <c r="Y955" s="411"/>
      <c r="Z955" s="411"/>
    </row>
    <row r="956" spans="1:26" x14ac:dyDescent="0.3">
      <c r="A956" s="411"/>
      <c r="B956" s="411"/>
      <c r="C956" s="411"/>
      <c r="D956" s="411"/>
      <c r="E956" s="411"/>
      <c r="F956" s="411"/>
      <c r="G956" s="411"/>
      <c r="H956" s="411"/>
      <c r="I956" s="411"/>
      <c r="J956" s="411"/>
      <c r="K956" s="411"/>
      <c r="L956" s="411"/>
      <c r="M956" s="411"/>
      <c r="N956" s="411"/>
      <c r="O956" s="411"/>
      <c r="P956" s="411"/>
      <c r="Q956" s="411"/>
      <c r="R956" s="411"/>
      <c r="S956" s="411"/>
      <c r="T956" s="411"/>
      <c r="U956" s="411"/>
      <c r="V956" s="411"/>
      <c r="W956" s="411"/>
      <c r="X956" s="411"/>
      <c r="Y956" s="411"/>
      <c r="Z956" s="411"/>
    </row>
    <row r="957" spans="1:26" x14ac:dyDescent="0.3">
      <c r="A957" s="411"/>
      <c r="B957" s="411"/>
      <c r="C957" s="411"/>
      <c r="D957" s="411"/>
      <c r="E957" s="411"/>
      <c r="F957" s="411"/>
      <c r="G957" s="411"/>
      <c r="H957" s="411"/>
      <c r="I957" s="411"/>
      <c r="J957" s="411"/>
      <c r="K957" s="411"/>
      <c r="L957" s="411"/>
      <c r="M957" s="411"/>
      <c r="N957" s="411"/>
      <c r="O957" s="411"/>
      <c r="P957" s="411"/>
      <c r="Q957" s="411"/>
      <c r="R957" s="411"/>
      <c r="S957" s="411"/>
      <c r="T957" s="411"/>
      <c r="U957" s="411"/>
      <c r="V957" s="411"/>
      <c r="W957" s="411"/>
      <c r="X957" s="411"/>
      <c r="Y957" s="411"/>
      <c r="Z957" s="411"/>
    </row>
    <row r="958" spans="1:26" x14ac:dyDescent="0.3">
      <c r="A958" s="411"/>
      <c r="B958" s="411"/>
      <c r="C958" s="411"/>
      <c r="D958" s="411"/>
      <c r="E958" s="411"/>
      <c r="F958" s="411"/>
      <c r="G958" s="411"/>
      <c r="H958" s="411"/>
      <c r="I958" s="411"/>
      <c r="J958" s="411"/>
      <c r="K958" s="411"/>
      <c r="L958" s="411"/>
      <c r="M958" s="411"/>
      <c r="N958" s="411"/>
      <c r="O958" s="411"/>
      <c r="P958" s="411"/>
      <c r="Q958" s="411"/>
      <c r="R958" s="411"/>
      <c r="S958" s="411"/>
      <c r="T958" s="411"/>
      <c r="U958" s="411"/>
      <c r="V958" s="411"/>
      <c r="W958" s="411"/>
      <c r="X958" s="411"/>
      <c r="Y958" s="411"/>
      <c r="Z958" s="411"/>
    </row>
    <row r="959" spans="1:26" x14ac:dyDescent="0.3">
      <c r="A959" s="411"/>
      <c r="B959" s="411"/>
      <c r="C959" s="411"/>
      <c r="D959" s="411"/>
      <c r="E959" s="411"/>
      <c r="F959" s="411"/>
      <c r="G959" s="411"/>
      <c r="H959" s="411"/>
      <c r="I959" s="411"/>
      <c r="J959" s="411"/>
      <c r="K959" s="411"/>
      <c r="L959" s="411"/>
      <c r="M959" s="411"/>
      <c r="N959" s="411"/>
      <c r="O959" s="411"/>
      <c r="P959" s="411"/>
      <c r="Q959" s="411"/>
      <c r="R959" s="411"/>
      <c r="S959" s="411"/>
      <c r="T959" s="411"/>
      <c r="U959" s="411"/>
      <c r="V959" s="411"/>
      <c r="W959" s="411"/>
      <c r="X959" s="411"/>
      <c r="Y959" s="411"/>
      <c r="Z959" s="411"/>
    </row>
    <row r="960" spans="1:26" x14ac:dyDescent="0.3">
      <c r="A960" s="411"/>
      <c r="B960" s="411"/>
      <c r="C960" s="411"/>
      <c r="D960" s="411"/>
      <c r="E960" s="411"/>
      <c r="F960" s="411"/>
      <c r="G960" s="411"/>
      <c r="H960" s="411"/>
      <c r="I960" s="411"/>
      <c r="J960" s="411"/>
      <c r="K960" s="411"/>
      <c r="L960" s="411"/>
      <c r="M960" s="411"/>
      <c r="N960" s="411"/>
      <c r="O960" s="411"/>
      <c r="P960" s="411"/>
      <c r="Q960" s="411"/>
      <c r="R960" s="411"/>
      <c r="S960" s="411"/>
      <c r="T960" s="411"/>
      <c r="U960" s="411"/>
      <c r="V960" s="411"/>
      <c r="W960" s="411"/>
      <c r="X960" s="411"/>
      <c r="Y960" s="411"/>
      <c r="Z960" s="411"/>
    </row>
    <row r="961" spans="1:26" x14ac:dyDescent="0.3">
      <c r="A961" s="411"/>
      <c r="B961" s="411"/>
      <c r="C961" s="411"/>
      <c r="D961" s="411"/>
      <c r="E961" s="411"/>
      <c r="F961" s="411"/>
      <c r="G961" s="411"/>
      <c r="H961" s="411"/>
      <c r="I961" s="411"/>
      <c r="J961" s="411"/>
      <c r="K961" s="411"/>
      <c r="L961" s="411"/>
      <c r="M961" s="411"/>
      <c r="N961" s="411"/>
      <c r="O961" s="411"/>
      <c r="P961" s="411"/>
      <c r="Q961" s="411"/>
      <c r="R961" s="411"/>
      <c r="S961" s="411"/>
      <c r="T961" s="411"/>
      <c r="U961" s="411"/>
      <c r="V961" s="411"/>
      <c r="W961" s="411"/>
      <c r="X961" s="411"/>
      <c r="Y961" s="411"/>
      <c r="Z961" s="411"/>
    </row>
    <row r="962" spans="1:26" x14ac:dyDescent="0.3">
      <c r="A962" s="411"/>
      <c r="B962" s="411"/>
      <c r="C962" s="411"/>
      <c r="D962" s="411"/>
      <c r="E962" s="411"/>
      <c r="F962" s="411"/>
      <c r="G962" s="411"/>
      <c r="H962" s="411"/>
      <c r="I962" s="411"/>
      <c r="J962" s="411"/>
      <c r="K962" s="411"/>
      <c r="L962" s="411"/>
      <c r="M962" s="411"/>
      <c r="N962" s="411"/>
      <c r="O962" s="411"/>
      <c r="P962" s="411"/>
      <c r="Q962" s="411"/>
      <c r="R962" s="411"/>
      <c r="S962" s="411"/>
      <c r="T962" s="411"/>
      <c r="U962" s="411"/>
      <c r="V962" s="411"/>
      <c r="W962" s="411"/>
      <c r="X962" s="411"/>
      <c r="Y962" s="411"/>
      <c r="Z962" s="411"/>
    </row>
    <row r="963" spans="1:26" x14ac:dyDescent="0.3">
      <c r="A963" s="411"/>
      <c r="B963" s="411"/>
      <c r="C963" s="411"/>
      <c r="D963" s="411"/>
      <c r="E963" s="411"/>
      <c r="F963" s="411"/>
      <c r="G963" s="411"/>
      <c r="H963" s="411"/>
      <c r="I963" s="411"/>
      <c r="J963" s="411"/>
      <c r="K963" s="411"/>
      <c r="L963" s="411"/>
      <c r="M963" s="411"/>
      <c r="N963" s="411"/>
      <c r="O963" s="411"/>
      <c r="P963" s="411"/>
      <c r="Q963" s="411"/>
      <c r="R963" s="411"/>
      <c r="S963" s="411"/>
      <c r="T963" s="411"/>
      <c r="U963" s="411"/>
      <c r="V963" s="411"/>
      <c r="W963" s="411"/>
      <c r="X963" s="411"/>
      <c r="Y963" s="411"/>
      <c r="Z963" s="411"/>
    </row>
    <row r="964" spans="1:26" x14ac:dyDescent="0.3">
      <c r="A964" s="411"/>
      <c r="B964" s="411"/>
      <c r="C964" s="411"/>
      <c r="D964" s="411"/>
      <c r="E964" s="411"/>
      <c r="F964" s="411"/>
      <c r="G964" s="411"/>
      <c r="H964" s="411"/>
      <c r="I964" s="411"/>
      <c r="J964" s="411"/>
      <c r="K964" s="411"/>
      <c r="L964" s="411"/>
      <c r="M964" s="411"/>
      <c r="N964" s="411"/>
      <c r="O964" s="411"/>
      <c r="P964" s="411"/>
      <c r="Q964" s="411"/>
      <c r="R964" s="411"/>
      <c r="S964" s="411"/>
      <c r="T964" s="411"/>
      <c r="U964" s="411"/>
      <c r="V964" s="411"/>
      <c r="W964" s="411"/>
      <c r="X964" s="411"/>
      <c r="Y964" s="411"/>
      <c r="Z964" s="411"/>
    </row>
    <row r="965" spans="1:26" x14ac:dyDescent="0.3">
      <c r="A965" s="411"/>
      <c r="B965" s="411"/>
      <c r="C965" s="411"/>
      <c r="D965" s="411"/>
      <c r="E965" s="411"/>
      <c r="F965" s="411"/>
      <c r="G965" s="411"/>
      <c r="H965" s="411"/>
      <c r="I965" s="411"/>
      <c r="J965" s="411"/>
      <c r="K965" s="411"/>
      <c r="L965" s="411"/>
      <c r="M965" s="411"/>
      <c r="N965" s="411"/>
      <c r="O965" s="411"/>
      <c r="P965" s="411"/>
      <c r="Q965" s="411"/>
      <c r="R965" s="411"/>
      <c r="S965" s="411"/>
      <c r="T965" s="411"/>
      <c r="U965" s="411"/>
      <c r="V965" s="411"/>
      <c r="W965" s="411"/>
      <c r="X965" s="411"/>
      <c r="Y965" s="411"/>
      <c r="Z965" s="411"/>
    </row>
    <row r="966" spans="1:26" x14ac:dyDescent="0.3">
      <c r="A966" s="411"/>
      <c r="B966" s="411"/>
      <c r="C966" s="411"/>
      <c r="D966" s="411"/>
      <c r="E966" s="411"/>
      <c r="F966" s="411"/>
      <c r="G966" s="411"/>
      <c r="H966" s="411"/>
      <c r="I966" s="411"/>
      <c r="J966" s="411"/>
      <c r="K966" s="411"/>
      <c r="L966" s="411"/>
      <c r="M966" s="411"/>
      <c r="N966" s="411"/>
      <c r="O966" s="411"/>
      <c r="P966" s="411"/>
      <c r="Q966" s="411"/>
      <c r="R966" s="411"/>
      <c r="S966" s="411"/>
      <c r="T966" s="411"/>
      <c r="U966" s="411"/>
      <c r="V966" s="411"/>
      <c r="W966" s="411"/>
      <c r="X966" s="411"/>
      <c r="Y966" s="411"/>
      <c r="Z966" s="411"/>
    </row>
    <row r="967" spans="1:26" x14ac:dyDescent="0.3">
      <c r="A967" s="411"/>
      <c r="B967" s="411"/>
      <c r="C967" s="411"/>
      <c r="D967" s="411"/>
      <c r="E967" s="411"/>
      <c r="F967" s="411"/>
      <c r="G967" s="411"/>
      <c r="H967" s="411"/>
      <c r="I967" s="411"/>
      <c r="J967" s="411"/>
      <c r="K967" s="411"/>
      <c r="L967" s="411"/>
      <c r="M967" s="411"/>
      <c r="N967" s="411"/>
      <c r="O967" s="411"/>
      <c r="P967" s="411"/>
      <c r="Q967" s="411"/>
      <c r="R967" s="411"/>
      <c r="S967" s="411"/>
      <c r="T967" s="411"/>
      <c r="U967" s="411"/>
      <c r="V967" s="411"/>
      <c r="W967" s="411"/>
      <c r="X967" s="411"/>
      <c r="Y967" s="411"/>
      <c r="Z967" s="411"/>
    </row>
    <row r="968" spans="1:26" x14ac:dyDescent="0.3">
      <c r="A968" s="411"/>
      <c r="B968" s="411"/>
      <c r="C968" s="411"/>
      <c r="D968" s="411"/>
      <c r="E968" s="411"/>
      <c r="F968" s="411"/>
      <c r="G968" s="411"/>
      <c r="H968" s="411"/>
      <c r="I968" s="411"/>
      <c r="J968" s="411"/>
      <c r="K968" s="411"/>
      <c r="L968" s="411"/>
      <c r="M968" s="411"/>
      <c r="N968" s="411"/>
      <c r="O968" s="411"/>
      <c r="P968" s="411"/>
      <c r="Q968" s="411"/>
      <c r="R968" s="411"/>
      <c r="S968" s="411"/>
      <c r="T968" s="411"/>
      <c r="U968" s="411"/>
      <c r="V968" s="411"/>
      <c r="W968" s="411"/>
      <c r="X968" s="411"/>
      <c r="Y968" s="411"/>
      <c r="Z968" s="411"/>
    </row>
    <row r="969" spans="1:26" x14ac:dyDescent="0.3">
      <c r="A969" s="411"/>
      <c r="B969" s="411"/>
      <c r="C969" s="411"/>
      <c r="D969" s="411"/>
      <c r="E969" s="411"/>
      <c r="F969" s="411"/>
      <c r="G969" s="411"/>
      <c r="H969" s="411"/>
      <c r="I969" s="411"/>
      <c r="J969" s="411"/>
      <c r="K969" s="411"/>
      <c r="L969" s="411"/>
      <c r="M969" s="411"/>
      <c r="N969" s="411"/>
      <c r="O969" s="411"/>
      <c r="P969" s="411"/>
      <c r="Q969" s="411"/>
      <c r="R969" s="411"/>
      <c r="S969" s="411"/>
      <c r="T969" s="411"/>
      <c r="U969" s="411"/>
      <c r="V969" s="411"/>
      <c r="W969" s="411"/>
      <c r="X969" s="411"/>
      <c r="Y969" s="411"/>
      <c r="Z969" s="411"/>
    </row>
    <row r="970" spans="1:26" x14ac:dyDescent="0.3">
      <c r="A970" s="411"/>
      <c r="B970" s="411"/>
      <c r="C970" s="411"/>
      <c r="D970" s="411"/>
      <c r="E970" s="411"/>
      <c r="F970" s="411"/>
      <c r="G970" s="411"/>
      <c r="H970" s="411"/>
      <c r="I970" s="411"/>
      <c r="J970" s="411"/>
      <c r="K970" s="411"/>
      <c r="L970" s="411"/>
      <c r="M970" s="411"/>
      <c r="N970" s="411"/>
      <c r="O970" s="411"/>
      <c r="P970" s="411"/>
      <c r="Q970" s="411"/>
      <c r="R970" s="411"/>
      <c r="S970" s="411"/>
      <c r="T970" s="411"/>
      <c r="U970" s="411"/>
      <c r="V970" s="411"/>
      <c r="W970" s="411"/>
      <c r="X970" s="411"/>
      <c r="Y970" s="411"/>
      <c r="Z970" s="411"/>
    </row>
    <row r="971" spans="1:26" x14ac:dyDescent="0.3">
      <c r="A971" s="411"/>
      <c r="B971" s="411"/>
      <c r="C971" s="411"/>
      <c r="D971" s="411"/>
      <c r="E971" s="411"/>
      <c r="F971" s="411"/>
      <c r="G971" s="411"/>
      <c r="H971" s="411"/>
      <c r="I971" s="411"/>
      <c r="J971" s="411"/>
      <c r="K971" s="411"/>
      <c r="L971" s="411"/>
      <c r="M971" s="411"/>
      <c r="N971" s="411"/>
      <c r="O971" s="411"/>
      <c r="P971" s="411"/>
      <c r="Q971" s="411"/>
      <c r="R971" s="411"/>
      <c r="S971" s="411"/>
      <c r="T971" s="411"/>
      <c r="U971" s="411"/>
      <c r="V971" s="411"/>
      <c r="W971" s="411"/>
      <c r="X971" s="411"/>
      <c r="Y971" s="411"/>
      <c r="Z971" s="411"/>
    </row>
    <row r="972" spans="1:26" x14ac:dyDescent="0.3">
      <c r="A972" s="411"/>
      <c r="B972" s="411"/>
      <c r="C972" s="411"/>
      <c r="D972" s="411"/>
      <c r="E972" s="411"/>
      <c r="F972" s="411"/>
      <c r="G972" s="411"/>
      <c r="H972" s="411"/>
      <c r="I972" s="411"/>
      <c r="J972" s="411"/>
      <c r="K972" s="411"/>
      <c r="L972" s="411"/>
      <c r="M972" s="411"/>
      <c r="N972" s="411"/>
      <c r="O972" s="411"/>
      <c r="P972" s="411"/>
      <c r="Q972" s="411"/>
      <c r="R972" s="411"/>
      <c r="S972" s="411"/>
      <c r="T972" s="411"/>
      <c r="U972" s="411"/>
      <c r="V972" s="411"/>
      <c r="W972" s="411"/>
      <c r="X972" s="411"/>
      <c r="Y972" s="411"/>
      <c r="Z972" s="411"/>
    </row>
    <row r="973" spans="1:26" x14ac:dyDescent="0.3">
      <c r="A973" s="411"/>
      <c r="B973" s="411"/>
      <c r="C973" s="411"/>
      <c r="D973" s="411"/>
      <c r="E973" s="411"/>
      <c r="F973" s="411"/>
      <c r="G973" s="411"/>
      <c r="H973" s="411"/>
      <c r="I973" s="411"/>
      <c r="J973" s="411"/>
      <c r="K973" s="411"/>
      <c r="L973" s="411"/>
      <c r="M973" s="411"/>
      <c r="N973" s="411"/>
      <c r="O973" s="411"/>
      <c r="P973" s="411"/>
      <c r="Q973" s="411"/>
      <c r="R973" s="411"/>
      <c r="S973" s="411"/>
      <c r="T973" s="411"/>
      <c r="U973" s="411"/>
      <c r="V973" s="411"/>
      <c r="W973" s="411"/>
      <c r="X973" s="411"/>
      <c r="Y973" s="411"/>
      <c r="Z973" s="411"/>
    </row>
    <row r="974" spans="1:26" x14ac:dyDescent="0.3">
      <c r="A974" s="411"/>
      <c r="B974" s="411"/>
      <c r="C974" s="411"/>
      <c r="D974" s="411"/>
      <c r="E974" s="411"/>
      <c r="F974" s="411"/>
      <c r="G974" s="411"/>
      <c r="H974" s="411"/>
      <c r="I974" s="411"/>
      <c r="J974" s="411"/>
      <c r="K974" s="411"/>
      <c r="L974" s="411"/>
      <c r="M974" s="411"/>
      <c r="N974" s="411"/>
      <c r="O974" s="411"/>
      <c r="P974" s="411"/>
      <c r="Q974" s="411"/>
      <c r="R974" s="411"/>
      <c r="S974" s="411"/>
      <c r="T974" s="411"/>
      <c r="U974" s="411"/>
      <c r="V974" s="411"/>
      <c r="W974" s="411"/>
      <c r="X974" s="411"/>
      <c r="Y974" s="411"/>
      <c r="Z974" s="411"/>
    </row>
    <row r="975" spans="1:26" x14ac:dyDescent="0.3">
      <c r="A975" s="411"/>
      <c r="B975" s="411"/>
      <c r="C975" s="411"/>
      <c r="D975" s="411"/>
      <c r="E975" s="411"/>
      <c r="F975" s="411"/>
      <c r="G975" s="411"/>
      <c r="H975" s="411"/>
      <c r="I975" s="411"/>
      <c r="J975" s="411"/>
      <c r="K975" s="411"/>
      <c r="L975" s="411"/>
      <c r="M975" s="411"/>
      <c r="N975" s="411"/>
      <c r="O975" s="411"/>
      <c r="P975" s="411"/>
      <c r="Q975" s="411"/>
      <c r="R975" s="411"/>
      <c r="S975" s="411"/>
      <c r="T975" s="411"/>
      <c r="U975" s="411"/>
      <c r="V975" s="411"/>
      <c r="W975" s="411"/>
      <c r="X975" s="411"/>
      <c r="Y975" s="411"/>
      <c r="Z975" s="411"/>
    </row>
    <row r="976" spans="1:26" x14ac:dyDescent="0.3">
      <c r="A976" s="411"/>
      <c r="B976" s="411"/>
      <c r="C976" s="411"/>
      <c r="D976" s="411"/>
      <c r="E976" s="411"/>
      <c r="F976" s="411"/>
      <c r="G976" s="411"/>
      <c r="H976" s="411"/>
      <c r="I976" s="411"/>
      <c r="J976" s="411"/>
      <c r="K976" s="411"/>
      <c r="L976" s="411"/>
      <c r="M976" s="411"/>
      <c r="N976" s="411"/>
      <c r="O976" s="411"/>
      <c r="P976" s="411"/>
      <c r="Q976" s="411"/>
      <c r="R976" s="411"/>
      <c r="S976" s="411"/>
      <c r="T976" s="411"/>
      <c r="U976" s="411"/>
      <c r="V976" s="411"/>
      <c r="W976" s="411"/>
      <c r="X976" s="411"/>
      <c r="Y976" s="411"/>
      <c r="Z976" s="411"/>
    </row>
    <row r="977" spans="1:26" x14ac:dyDescent="0.3">
      <c r="A977" s="411"/>
      <c r="B977" s="411"/>
      <c r="C977" s="411"/>
      <c r="D977" s="411"/>
      <c r="E977" s="411"/>
      <c r="F977" s="411"/>
      <c r="G977" s="411"/>
      <c r="H977" s="411"/>
      <c r="I977" s="411"/>
      <c r="J977" s="411"/>
      <c r="K977" s="411"/>
      <c r="L977" s="411"/>
      <c r="M977" s="411"/>
      <c r="N977" s="411"/>
      <c r="O977" s="411"/>
      <c r="P977" s="411"/>
      <c r="Q977" s="411"/>
      <c r="R977" s="411"/>
      <c r="S977" s="411"/>
      <c r="T977" s="411"/>
      <c r="U977" s="411"/>
      <c r="V977" s="411"/>
      <c r="W977" s="411"/>
      <c r="X977" s="411"/>
      <c r="Y977" s="411"/>
      <c r="Z977" s="411"/>
    </row>
    <row r="978" spans="1:26" x14ac:dyDescent="0.3">
      <c r="A978" s="411"/>
      <c r="B978" s="411"/>
      <c r="C978" s="411"/>
      <c r="D978" s="411"/>
      <c r="E978" s="411"/>
      <c r="F978" s="411"/>
      <c r="G978" s="411"/>
      <c r="H978" s="411"/>
      <c r="I978" s="411"/>
      <c r="J978" s="411"/>
      <c r="K978" s="411"/>
      <c r="L978" s="411"/>
      <c r="M978" s="411"/>
      <c r="N978" s="411"/>
      <c r="O978" s="411"/>
      <c r="P978" s="411"/>
      <c r="Q978" s="411"/>
      <c r="R978" s="411"/>
      <c r="S978" s="411"/>
      <c r="T978" s="411"/>
      <c r="U978" s="411"/>
      <c r="V978" s="411"/>
      <c r="W978" s="411"/>
      <c r="X978" s="411"/>
      <c r="Y978" s="411"/>
      <c r="Z978" s="411"/>
    </row>
    <row r="979" spans="1:26" x14ac:dyDescent="0.3">
      <c r="A979" s="411"/>
      <c r="B979" s="411"/>
      <c r="C979" s="411"/>
      <c r="D979" s="411"/>
      <c r="E979" s="411"/>
      <c r="F979" s="411"/>
      <c r="G979" s="411"/>
      <c r="H979" s="411"/>
      <c r="I979" s="411"/>
      <c r="J979" s="411"/>
      <c r="K979" s="411"/>
      <c r="L979" s="411"/>
      <c r="M979" s="411"/>
      <c r="N979" s="411"/>
      <c r="O979" s="411"/>
      <c r="P979" s="411"/>
      <c r="Q979" s="411"/>
      <c r="R979" s="411"/>
      <c r="S979" s="411"/>
      <c r="T979" s="411"/>
      <c r="U979" s="411"/>
      <c r="V979" s="411"/>
      <c r="W979" s="411"/>
      <c r="X979" s="411"/>
      <c r="Y979" s="411"/>
      <c r="Z979" s="411"/>
    </row>
    <row r="980" spans="1:26" x14ac:dyDescent="0.3">
      <c r="A980" s="411"/>
      <c r="B980" s="411"/>
      <c r="C980" s="411"/>
      <c r="D980" s="411"/>
      <c r="E980" s="411"/>
      <c r="F980" s="411"/>
      <c r="G980" s="411"/>
      <c r="H980" s="411"/>
      <c r="I980" s="411"/>
      <c r="J980" s="411"/>
      <c r="K980" s="411"/>
      <c r="L980" s="411"/>
      <c r="M980" s="411"/>
      <c r="N980" s="411"/>
      <c r="O980" s="411"/>
      <c r="P980" s="411"/>
      <c r="Q980" s="411"/>
      <c r="R980" s="411"/>
      <c r="S980" s="411"/>
      <c r="T980" s="411"/>
      <c r="U980" s="411"/>
      <c r="V980" s="411"/>
      <c r="W980" s="411"/>
      <c r="X980" s="411"/>
      <c r="Y980" s="411"/>
      <c r="Z980" s="411"/>
    </row>
    <row r="981" spans="1:26" x14ac:dyDescent="0.3">
      <c r="A981" s="411"/>
      <c r="B981" s="411"/>
      <c r="C981" s="411"/>
      <c r="D981" s="411"/>
      <c r="E981" s="411"/>
      <c r="F981" s="411"/>
      <c r="G981" s="411"/>
      <c r="H981" s="411"/>
      <c r="I981" s="411"/>
      <c r="J981" s="411"/>
      <c r="K981" s="411"/>
      <c r="L981" s="411"/>
      <c r="M981" s="411"/>
      <c r="N981" s="411"/>
      <c r="O981" s="411"/>
      <c r="P981" s="411"/>
      <c r="Q981" s="411"/>
      <c r="R981" s="411"/>
      <c r="S981" s="411"/>
      <c r="T981" s="411"/>
      <c r="U981" s="411"/>
      <c r="V981" s="411"/>
      <c r="W981" s="411"/>
      <c r="X981" s="411"/>
      <c r="Y981" s="411"/>
      <c r="Z981" s="411"/>
    </row>
    <row r="982" spans="1:26" x14ac:dyDescent="0.3">
      <c r="A982" s="411"/>
      <c r="B982" s="411"/>
      <c r="C982" s="411"/>
      <c r="D982" s="411"/>
      <c r="E982" s="411"/>
      <c r="F982" s="411"/>
      <c r="G982" s="411"/>
      <c r="H982" s="411"/>
      <c r="I982" s="411"/>
      <c r="J982" s="411"/>
      <c r="K982" s="411"/>
      <c r="L982" s="411"/>
      <c r="M982" s="411"/>
      <c r="N982" s="411"/>
      <c r="O982" s="411"/>
      <c r="P982" s="411"/>
      <c r="Q982" s="411"/>
      <c r="R982" s="411"/>
      <c r="S982" s="411"/>
      <c r="T982" s="411"/>
      <c r="U982" s="411"/>
      <c r="V982" s="411"/>
      <c r="W982" s="411"/>
      <c r="X982" s="411"/>
      <c r="Y982" s="411"/>
      <c r="Z982" s="411"/>
    </row>
    <row r="983" spans="1:26" x14ac:dyDescent="0.3">
      <c r="A983" s="411"/>
      <c r="B983" s="411"/>
      <c r="C983" s="411"/>
      <c r="D983" s="411"/>
      <c r="E983" s="411"/>
      <c r="F983" s="411"/>
      <c r="G983" s="411"/>
      <c r="H983" s="411"/>
      <c r="I983" s="411"/>
      <c r="J983" s="411"/>
      <c r="K983" s="411"/>
      <c r="L983" s="411"/>
      <c r="M983" s="411"/>
      <c r="N983" s="411"/>
      <c r="O983" s="411"/>
      <c r="P983" s="411"/>
      <c r="Q983" s="411"/>
      <c r="R983" s="411"/>
      <c r="S983" s="411"/>
      <c r="T983" s="411"/>
      <c r="U983" s="411"/>
      <c r="V983" s="411"/>
      <c r="W983" s="411"/>
      <c r="X983" s="411"/>
      <c r="Y983" s="411"/>
      <c r="Z983" s="411"/>
    </row>
    <row r="984" spans="1:26" x14ac:dyDescent="0.3">
      <c r="A984" s="411"/>
      <c r="B984" s="411"/>
      <c r="C984" s="411"/>
      <c r="D984" s="411"/>
      <c r="E984" s="411"/>
      <c r="F984" s="411"/>
      <c r="G984" s="411"/>
      <c r="H984" s="411"/>
      <c r="I984" s="411"/>
      <c r="J984" s="411"/>
      <c r="K984" s="411"/>
      <c r="L984" s="411"/>
      <c r="M984" s="411"/>
      <c r="N984" s="411"/>
      <c r="O984" s="411"/>
      <c r="P984" s="411"/>
      <c r="Q984" s="411"/>
      <c r="R984" s="411"/>
      <c r="S984" s="411"/>
      <c r="T984" s="411"/>
      <c r="U984" s="411"/>
      <c r="V984" s="411"/>
      <c r="W984" s="411"/>
      <c r="X984" s="411"/>
      <c r="Y984" s="411"/>
      <c r="Z984" s="411"/>
    </row>
    <row r="985" spans="1:26" x14ac:dyDescent="0.3">
      <c r="A985" s="411"/>
      <c r="B985" s="411"/>
      <c r="C985" s="411"/>
      <c r="D985" s="411"/>
      <c r="E985" s="411"/>
      <c r="F985" s="411"/>
      <c r="G985" s="411"/>
      <c r="H985" s="411"/>
      <c r="I985" s="411"/>
      <c r="J985" s="411"/>
      <c r="K985" s="411"/>
      <c r="L985" s="411"/>
      <c r="M985" s="411"/>
      <c r="N985" s="411"/>
      <c r="O985" s="411"/>
      <c r="P985" s="411"/>
      <c r="Q985" s="411"/>
      <c r="R985" s="411"/>
      <c r="S985" s="411"/>
      <c r="T985" s="411"/>
      <c r="U985" s="411"/>
      <c r="V985" s="411"/>
      <c r="W985" s="411"/>
      <c r="X985" s="411"/>
      <c r="Y985" s="411"/>
      <c r="Z985" s="411"/>
    </row>
    <row r="986" spans="1:26" x14ac:dyDescent="0.3">
      <c r="A986" s="411"/>
      <c r="B986" s="411"/>
      <c r="C986" s="411"/>
      <c r="D986" s="411"/>
      <c r="E986" s="411"/>
      <c r="F986" s="411"/>
      <c r="G986" s="411"/>
      <c r="H986" s="411"/>
      <c r="I986" s="411"/>
      <c r="J986" s="411"/>
      <c r="K986" s="411"/>
      <c r="L986" s="411"/>
      <c r="M986" s="411"/>
      <c r="N986" s="411"/>
      <c r="O986" s="411"/>
      <c r="P986" s="411"/>
      <c r="Q986" s="411"/>
      <c r="R986" s="411"/>
      <c r="S986" s="411"/>
      <c r="T986" s="411"/>
      <c r="U986" s="411"/>
      <c r="V986" s="411"/>
      <c r="W986" s="411"/>
      <c r="X986" s="411"/>
      <c r="Y986" s="411"/>
      <c r="Z986" s="411"/>
    </row>
    <row r="987" spans="1:26" x14ac:dyDescent="0.3">
      <c r="A987" s="411"/>
      <c r="B987" s="411"/>
      <c r="C987" s="411"/>
      <c r="D987" s="411"/>
      <c r="E987" s="411"/>
      <c r="F987" s="411"/>
      <c r="G987" s="411"/>
      <c r="H987" s="411"/>
      <c r="I987" s="411"/>
      <c r="J987" s="411"/>
      <c r="K987" s="411"/>
      <c r="L987" s="411"/>
      <c r="M987" s="411"/>
      <c r="N987" s="411"/>
      <c r="O987" s="411"/>
      <c r="P987" s="411"/>
      <c r="Q987" s="411"/>
      <c r="R987" s="411"/>
      <c r="S987" s="411"/>
      <c r="T987" s="411"/>
      <c r="U987" s="411"/>
      <c r="V987" s="411"/>
      <c r="W987" s="411"/>
      <c r="X987" s="411"/>
      <c r="Y987" s="411"/>
      <c r="Z987" s="411"/>
    </row>
    <row r="988" spans="1:26" x14ac:dyDescent="0.3">
      <c r="A988" s="411"/>
      <c r="B988" s="411"/>
      <c r="C988" s="411"/>
      <c r="D988" s="411"/>
      <c r="E988" s="411"/>
      <c r="F988" s="411"/>
      <c r="G988" s="411"/>
      <c r="H988" s="411"/>
      <c r="I988" s="411"/>
      <c r="J988" s="411"/>
      <c r="K988" s="411"/>
      <c r="L988" s="411"/>
      <c r="M988" s="411"/>
      <c r="N988" s="411"/>
      <c r="O988" s="411"/>
      <c r="P988" s="411"/>
      <c r="Q988" s="411"/>
      <c r="R988" s="411"/>
      <c r="S988" s="411"/>
      <c r="T988" s="411"/>
      <c r="U988" s="411"/>
      <c r="V988" s="411"/>
      <c r="W988" s="411"/>
      <c r="X988" s="411"/>
      <c r="Y988" s="411"/>
      <c r="Z988" s="411"/>
    </row>
    <row r="989" spans="1:26" x14ac:dyDescent="0.3">
      <c r="A989" s="411"/>
      <c r="B989" s="411"/>
      <c r="C989" s="411"/>
      <c r="D989" s="411"/>
      <c r="E989" s="411"/>
      <c r="F989" s="411"/>
      <c r="G989" s="411"/>
      <c r="H989" s="411"/>
      <c r="I989" s="411"/>
      <c r="J989" s="411"/>
      <c r="K989" s="411"/>
      <c r="L989" s="411"/>
      <c r="M989" s="411"/>
      <c r="N989" s="411"/>
      <c r="O989" s="411"/>
      <c r="P989" s="411"/>
      <c r="Q989" s="411"/>
      <c r="R989" s="411"/>
      <c r="S989" s="411"/>
      <c r="T989" s="411"/>
      <c r="U989" s="411"/>
      <c r="V989" s="411"/>
      <c r="W989" s="411"/>
      <c r="X989" s="411"/>
      <c r="Y989" s="411"/>
      <c r="Z989" s="411"/>
    </row>
    <row r="990" spans="1:26" x14ac:dyDescent="0.3">
      <c r="A990" s="411"/>
      <c r="B990" s="411"/>
      <c r="C990" s="411"/>
      <c r="D990" s="411"/>
      <c r="E990" s="411"/>
      <c r="F990" s="411"/>
      <c r="G990" s="411"/>
      <c r="H990" s="411"/>
      <c r="I990" s="411"/>
      <c r="J990" s="411"/>
      <c r="K990" s="411"/>
      <c r="L990" s="411"/>
      <c r="M990" s="411"/>
      <c r="N990" s="411"/>
      <c r="O990" s="411"/>
      <c r="P990" s="411"/>
      <c r="Q990" s="411"/>
      <c r="R990" s="411"/>
      <c r="S990" s="411"/>
      <c r="T990" s="411"/>
      <c r="U990" s="411"/>
      <c r="V990" s="411"/>
      <c r="W990" s="411"/>
      <c r="X990" s="411"/>
      <c r="Y990" s="411"/>
      <c r="Z990" s="411"/>
    </row>
    <row r="991" spans="1:26" x14ac:dyDescent="0.3">
      <c r="A991" s="411"/>
      <c r="B991" s="411"/>
      <c r="C991" s="411"/>
      <c r="D991" s="411"/>
      <c r="E991" s="411"/>
      <c r="F991" s="411"/>
      <c r="G991" s="411"/>
      <c r="H991" s="411"/>
      <c r="I991" s="411"/>
      <c r="J991" s="411"/>
      <c r="K991" s="411"/>
      <c r="L991" s="411"/>
      <c r="M991" s="411"/>
      <c r="N991" s="411"/>
      <c r="O991" s="411"/>
      <c r="P991" s="411"/>
      <c r="Q991" s="411"/>
      <c r="R991" s="411"/>
      <c r="S991" s="411"/>
      <c r="T991" s="411"/>
      <c r="U991" s="411"/>
      <c r="V991" s="411"/>
      <c r="W991" s="411"/>
      <c r="X991" s="411"/>
      <c r="Y991" s="411"/>
      <c r="Z991" s="411"/>
    </row>
    <row r="992" spans="1:26" x14ac:dyDescent="0.3">
      <c r="A992" s="411"/>
      <c r="B992" s="411"/>
      <c r="C992" s="411"/>
      <c r="D992" s="411"/>
      <c r="E992" s="411"/>
      <c r="F992" s="411"/>
      <c r="G992" s="411"/>
      <c r="H992" s="411"/>
      <c r="I992" s="411"/>
      <c r="J992" s="411"/>
      <c r="K992" s="411"/>
      <c r="L992" s="411"/>
      <c r="M992" s="411"/>
      <c r="N992" s="411"/>
      <c r="O992" s="411"/>
      <c r="P992" s="411"/>
      <c r="Q992" s="411"/>
      <c r="R992" s="411"/>
      <c r="S992" s="411"/>
      <c r="T992" s="411"/>
      <c r="U992" s="411"/>
      <c r="V992" s="411"/>
      <c r="W992" s="411"/>
      <c r="X992" s="411"/>
      <c r="Y992" s="411"/>
      <c r="Z992" s="411"/>
    </row>
    <row r="993" spans="1:26" x14ac:dyDescent="0.3">
      <c r="A993" s="411"/>
      <c r="B993" s="411"/>
      <c r="C993" s="411"/>
      <c r="D993" s="411"/>
      <c r="E993" s="411"/>
      <c r="F993" s="411"/>
      <c r="G993" s="411"/>
      <c r="H993" s="411"/>
      <c r="I993" s="411"/>
      <c r="J993" s="411"/>
      <c r="K993" s="411"/>
      <c r="L993" s="411"/>
      <c r="M993" s="411"/>
      <c r="N993" s="411"/>
      <c r="O993" s="411"/>
      <c r="P993" s="411"/>
      <c r="Q993" s="411"/>
      <c r="R993" s="411"/>
      <c r="S993" s="411"/>
      <c r="T993" s="411"/>
      <c r="U993" s="411"/>
      <c r="V993" s="411"/>
      <c r="W993" s="411"/>
      <c r="X993" s="411"/>
      <c r="Y993" s="411"/>
      <c r="Z993" s="411"/>
    </row>
    <row r="994" spans="1:26" x14ac:dyDescent="0.3">
      <c r="A994" s="411"/>
      <c r="B994" s="411"/>
      <c r="C994" s="411"/>
      <c r="D994" s="411"/>
      <c r="E994" s="411"/>
      <c r="F994" s="411"/>
      <c r="G994" s="411"/>
      <c r="H994" s="411"/>
      <c r="I994" s="411"/>
      <c r="J994" s="411"/>
      <c r="K994" s="411"/>
      <c r="L994" s="411"/>
      <c r="M994" s="411"/>
      <c r="N994" s="411"/>
      <c r="O994" s="411"/>
      <c r="P994" s="411"/>
      <c r="Q994" s="411"/>
      <c r="R994" s="411"/>
      <c r="S994" s="411"/>
      <c r="T994" s="411"/>
      <c r="U994" s="411"/>
      <c r="V994" s="411"/>
      <c r="W994" s="411"/>
      <c r="X994" s="411"/>
      <c r="Y994" s="411"/>
      <c r="Z994" s="411"/>
    </row>
    <row r="995" spans="1:26" x14ac:dyDescent="0.3">
      <c r="A995" s="411"/>
      <c r="B995" s="411"/>
      <c r="C995" s="411"/>
      <c r="D995" s="411"/>
      <c r="E995" s="411"/>
      <c r="F995" s="411"/>
      <c r="G995" s="411"/>
      <c r="H995" s="411"/>
      <c r="I995" s="411"/>
      <c r="J995" s="411"/>
      <c r="K995" s="411"/>
      <c r="L995" s="411"/>
      <c r="M995" s="411"/>
      <c r="N995" s="411"/>
      <c r="O995" s="411"/>
      <c r="P995" s="411"/>
      <c r="Q995" s="411"/>
      <c r="R995" s="411"/>
      <c r="S995" s="411"/>
      <c r="T995" s="411"/>
      <c r="U995" s="411"/>
      <c r="V995" s="411"/>
      <c r="W995" s="411"/>
      <c r="X995" s="411"/>
      <c r="Y995" s="411"/>
      <c r="Z995" s="411"/>
    </row>
    <row r="996" spans="1:26" x14ac:dyDescent="0.3">
      <c r="A996" s="411"/>
      <c r="B996" s="411"/>
      <c r="C996" s="411"/>
      <c r="D996" s="411"/>
      <c r="E996" s="411"/>
      <c r="F996" s="411"/>
      <c r="G996" s="411"/>
      <c r="H996" s="411"/>
      <c r="I996" s="411"/>
      <c r="J996" s="411"/>
      <c r="K996" s="411"/>
      <c r="L996" s="411"/>
      <c r="M996" s="411"/>
      <c r="N996" s="411"/>
      <c r="O996" s="411"/>
      <c r="P996" s="411"/>
      <c r="Q996" s="411"/>
      <c r="R996" s="411"/>
      <c r="S996" s="411"/>
      <c r="T996" s="411"/>
      <c r="U996" s="411"/>
      <c r="V996" s="411"/>
      <c r="W996" s="411"/>
      <c r="X996" s="411"/>
      <c r="Y996" s="411"/>
      <c r="Z996" s="411"/>
    </row>
    <row r="997" spans="1:26" x14ac:dyDescent="0.3">
      <c r="A997" s="411"/>
      <c r="B997" s="411"/>
      <c r="C997" s="411"/>
      <c r="D997" s="411"/>
      <c r="E997" s="411"/>
      <c r="F997" s="411"/>
      <c r="G997" s="411"/>
      <c r="H997" s="411"/>
      <c r="I997" s="411"/>
      <c r="J997" s="411"/>
      <c r="K997" s="411"/>
      <c r="L997" s="411"/>
      <c r="M997" s="411"/>
      <c r="N997" s="411"/>
      <c r="O997" s="411"/>
      <c r="P997" s="411"/>
      <c r="Q997" s="411"/>
      <c r="R997" s="411"/>
      <c r="S997" s="411"/>
      <c r="T997" s="411"/>
      <c r="U997" s="411"/>
      <c r="V997" s="411"/>
      <c r="W997" s="411"/>
      <c r="X997" s="411"/>
      <c r="Y997" s="411"/>
      <c r="Z997" s="411"/>
    </row>
    <row r="998" spans="1:26" x14ac:dyDescent="0.3">
      <c r="A998" s="411"/>
      <c r="B998" s="411"/>
      <c r="C998" s="411"/>
      <c r="D998" s="411"/>
      <c r="E998" s="411"/>
      <c r="F998" s="411"/>
      <c r="G998" s="411"/>
      <c r="H998" s="411"/>
      <c r="I998" s="411"/>
      <c r="J998" s="411"/>
      <c r="K998" s="411"/>
      <c r="L998" s="411"/>
      <c r="M998" s="411"/>
      <c r="N998" s="411"/>
      <c r="O998" s="411"/>
      <c r="P998" s="411"/>
      <c r="Q998" s="411"/>
      <c r="R998" s="411"/>
      <c r="S998" s="411"/>
      <c r="T998" s="411"/>
      <c r="U998" s="411"/>
      <c r="V998" s="411"/>
      <c r="W998" s="411"/>
      <c r="X998" s="411"/>
      <c r="Y998" s="411"/>
      <c r="Z998" s="411"/>
    </row>
    <row r="999" spans="1:26" x14ac:dyDescent="0.3">
      <c r="A999" s="411"/>
      <c r="B999" s="411"/>
      <c r="C999" s="411"/>
      <c r="D999" s="411"/>
      <c r="E999" s="411"/>
      <c r="F999" s="411"/>
      <c r="G999" s="411"/>
      <c r="H999" s="411"/>
      <c r="I999" s="411"/>
      <c r="J999" s="411"/>
      <c r="K999" s="411"/>
      <c r="L999" s="411"/>
      <c r="M999" s="411"/>
      <c r="N999" s="411"/>
      <c r="O999" s="411"/>
      <c r="P999" s="411"/>
      <c r="Q999" s="411"/>
      <c r="R999" s="411"/>
      <c r="S999" s="411"/>
      <c r="T999" s="411"/>
      <c r="U999" s="411"/>
      <c r="V999" s="411"/>
      <c r="W999" s="411"/>
      <c r="X999" s="411"/>
      <c r="Y999" s="411"/>
      <c r="Z999" s="411"/>
    </row>
    <row r="1000" spans="1:26" x14ac:dyDescent="0.3">
      <c r="A1000" s="411"/>
      <c r="B1000" s="411"/>
      <c r="C1000" s="411"/>
      <c r="D1000" s="411"/>
      <c r="E1000" s="411"/>
      <c r="F1000" s="411"/>
      <c r="G1000" s="411"/>
      <c r="H1000" s="411"/>
      <c r="I1000" s="411"/>
      <c r="J1000" s="411"/>
      <c r="K1000" s="411"/>
      <c r="L1000" s="411"/>
      <c r="M1000" s="411"/>
      <c r="N1000" s="411"/>
      <c r="O1000" s="411"/>
      <c r="P1000" s="411"/>
      <c r="Q1000" s="411"/>
      <c r="R1000" s="411"/>
      <c r="S1000" s="411"/>
      <c r="T1000" s="411"/>
      <c r="U1000" s="411"/>
      <c r="V1000" s="411"/>
      <c r="W1000" s="411"/>
      <c r="X1000" s="411"/>
      <c r="Y1000" s="411"/>
      <c r="Z1000" s="41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C1655"/>
  <sheetViews>
    <sheetView workbookViewId="0"/>
  </sheetViews>
  <sheetFormatPr defaultColWidth="16.85546875" defaultRowHeight="15" customHeight="1" x14ac:dyDescent="0.2"/>
  <cols>
    <col min="29" max="29" width="45.42578125" customWidth="1"/>
  </cols>
  <sheetData>
    <row r="1" spans="1:29" x14ac:dyDescent="0.3">
      <c r="A1" s="413" t="s">
        <v>4966</v>
      </c>
      <c r="B1" s="413" t="s">
        <v>4967</v>
      </c>
      <c r="C1" s="413" t="s">
        <v>3907</v>
      </c>
      <c r="E1" s="414" t="s">
        <v>4966</v>
      </c>
      <c r="F1" s="415"/>
      <c r="H1" s="416"/>
      <c r="I1" s="416"/>
      <c r="J1" s="416"/>
      <c r="K1" s="416"/>
      <c r="L1" s="416"/>
      <c r="M1" s="416"/>
      <c r="O1" s="416"/>
      <c r="P1" s="417" t="s">
        <v>4968</v>
      </c>
      <c r="Q1" s="417" t="s">
        <v>4969</v>
      </c>
      <c r="S1" s="413" t="s">
        <v>4970</v>
      </c>
      <c r="T1" s="413" t="s">
        <v>4971</v>
      </c>
      <c r="V1" s="414" t="s">
        <v>4970</v>
      </c>
      <c r="W1" s="418" t="s">
        <v>2532</v>
      </c>
      <c r="Y1" s="419">
        <v>173752</v>
      </c>
      <c r="Z1" s="420">
        <v>72</v>
      </c>
      <c r="AB1" s="414" t="s">
        <v>4966</v>
      </c>
      <c r="AC1" s="418" t="s">
        <v>2532</v>
      </c>
    </row>
    <row r="2" spans="1:29" x14ac:dyDescent="0.3">
      <c r="A2" s="421">
        <v>166544</v>
      </c>
      <c r="B2" s="422">
        <v>4</v>
      </c>
      <c r="C2" s="422">
        <v>7.1999999999999995E-2</v>
      </c>
      <c r="E2" s="423">
        <v>168515</v>
      </c>
      <c r="F2" s="424">
        <v>4.352E-3</v>
      </c>
      <c r="H2" s="416"/>
      <c r="I2" s="417" t="s">
        <v>4972</v>
      </c>
      <c r="J2" s="417" t="s">
        <v>4972</v>
      </c>
      <c r="K2" s="417" t="s">
        <v>4972</v>
      </c>
      <c r="L2" s="417" t="s">
        <v>4972</v>
      </c>
      <c r="M2" s="417" t="s">
        <v>4972</v>
      </c>
      <c r="O2" s="425">
        <v>166544</v>
      </c>
      <c r="P2" s="426">
        <v>12</v>
      </c>
      <c r="Q2" s="426">
        <v>24</v>
      </c>
      <c r="S2" s="421">
        <v>171137</v>
      </c>
      <c r="T2" s="422">
        <v>28.2</v>
      </c>
      <c r="V2" s="423">
        <v>168975</v>
      </c>
      <c r="W2" s="418" t="s">
        <v>329</v>
      </c>
      <c r="Y2" s="419">
        <v>170579</v>
      </c>
      <c r="Z2" s="420">
        <v>45</v>
      </c>
      <c r="AB2" s="423">
        <v>166544</v>
      </c>
      <c r="AC2" s="418" t="s">
        <v>2150</v>
      </c>
    </row>
    <row r="3" spans="1:29" x14ac:dyDescent="0.3">
      <c r="A3" s="421">
        <v>166548</v>
      </c>
      <c r="B3" s="422">
        <v>6</v>
      </c>
      <c r="C3" s="422">
        <v>8.3000000000000004E-2</v>
      </c>
      <c r="E3" s="427"/>
      <c r="F3" s="424">
        <v>0</v>
      </c>
      <c r="H3" s="425">
        <v>166544</v>
      </c>
      <c r="I3" s="426">
        <v>36</v>
      </c>
      <c r="J3" s="426">
        <v>134</v>
      </c>
      <c r="K3" s="426">
        <v>80</v>
      </c>
      <c r="L3" s="426">
        <v>239</v>
      </c>
      <c r="M3" s="426">
        <v>782</v>
      </c>
      <c r="O3" s="425">
        <v>166592</v>
      </c>
      <c r="P3" s="426">
        <v>3</v>
      </c>
      <c r="Q3" s="426">
        <v>5</v>
      </c>
      <c r="S3" s="421">
        <v>171138</v>
      </c>
      <c r="T3" s="422">
        <v>8.56</v>
      </c>
      <c r="V3" s="423">
        <v>170407</v>
      </c>
      <c r="W3" s="418" t="s">
        <v>1902</v>
      </c>
      <c r="Y3" s="419">
        <v>167781</v>
      </c>
      <c r="Z3" s="420">
        <v>5892</v>
      </c>
      <c r="AB3" s="423">
        <v>166548</v>
      </c>
      <c r="AC3" s="418" t="s">
        <v>2150</v>
      </c>
    </row>
    <row r="4" spans="1:29" x14ac:dyDescent="0.3">
      <c r="A4" s="421">
        <v>166597</v>
      </c>
      <c r="B4" s="422">
        <v>4</v>
      </c>
      <c r="C4" s="422">
        <v>0.11</v>
      </c>
      <c r="E4" s="423">
        <v>0</v>
      </c>
      <c r="F4" s="424">
        <v>0</v>
      </c>
      <c r="H4" s="425">
        <v>166597</v>
      </c>
      <c r="I4" s="426">
        <v>2</v>
      </c>
      <c r="J4" s="426">
        <v>16</v>
      </c>
      <c r="K4" s="426">
        <v>7</v>
      </c>
      <c r="L4" s="426">
        <v>19</v>
      </c>
      <c r="M4" s="426">
        <v>103</v>
      </c>
      <c r="O4" s="425">
        <v>166597</v>
      </c>
      <c r="P4" s="428"/>
      <c r="Q4" s="426">
        <v>2</v>
      </c>
      <c r="S4" s="421">
        <v>171158</v>
      </c>
      <c r="T4" s="422">
        <v>22.44</v>
      </c>
      <c r="V4" s="423">
        <v>170408</v>
      </c>
      <c r="W4" s="418" t="s">
        <v>1902</v>
      </c>
      <c r="Y4" s="419">
        <v>167772</v>
      </c>
      <c r="Z4" s="420">
        <v>44</v>
      </c>
      <c r="AB4" s="423">
        <v>166597</v>
      </c>
      <c r="AC4" s="418" t="s">
        <v>2152</v>
      </c>
    </row>
    <row r="5" spans="1:29" x14ac:dyDescent="0.3">
      <c r="A5" s="421">
        <v>166634</v>
      </c>
      <c r="B5" s="422">
        <v>3</v>
      </c>
      <c r="C5" s="422">
        <v>0.14099999999999999</v>
      </c>
      <c r="E5" s="423">
        <v>111</v>
      </c>
      <c r="F5" s="424">
        <v>0</v>
      </c>
      <c r="H5" s="425">
        <v>166592</v>
      </c>
      <c r="I5" s="426">
        <v>8</v>
      </c>
      <c r="J5" s="426">
        <v>57</v>
      </c>
      <c r="K5" s="426">
        <v>23</v>
      </c>
      <c r="L5" s="426">
        <v>89</v>
      </c>
      <c r="M5" s="426">
        <v>271</v>
      </c>
      <c r="O5" s="425">
        <v>166601</v>
      </c>
      <c r="P5" s="428"/>
      <c r="Q5" s="426">
        <v>1</v>
      </c>
      <c r="S5" s="421">
        <v>171159</v>
      </c>
      <c r="T5" s="422">
        <v>8.35</v>
      </c>
      <c r="V5" s="423">
        <v>170410</v>
      </c>
      <c r="W5" s="418" t="s">
        <v>1902</v>
      </c>
      <c r="Y5" s="419">
        <v>168512</v>
      </c>
      <c r="Z5" s="420">
        <v>102</v>
      </c>
      <c r="AB5" s="423">
        <v>166631</v>
      </c>
      <c r="AC5" s="418" t="s">
        <v>2150</v>
      </c>
    </row>
    <row r="6" spans="1:29" x14ac:dyDescent="0.3">
      <c r="A6" s="421">
        <v>166643</v>
      </c>
      <c r="B6" s="422">
        <v>4</v>
      </c>
      <c r="C6" s="422">
        <v>0.123</v>
      </c>
      <c r="E6" s="423">
        <v>666</v>
      </c>
      <c r="F6" s="424">
        <v>0</v>
      </c>
      <c r="H6" s="425">
        <v>166649</v>
      </c>
      <c r="I6" s="426">
        <v>11</v>
      </c>
      <c r="J6" s="426">
        <v>6</v>
      </c>
      <c r="K6" s="426">
        <v>2</v>
      </c>
      <c r="L6" s="426">
        <v>8</v>
      </c>
      <c r="M6" s="426">
        <v>12</v>
      </c>
      <c r="O6" s="425">
        <v>166605</v>
      </c>
      <c r="P6" s="426">
        <v>5</v>
      </c>
      <c r="Q6" s="426">
        <v>3</v>
      </c>
      <c r="S6" s="421">
        <v>171163</v>
      </c>
      <c r="T6" s="422">
        <v>7.61</v>
      </c>
      <c r="V6" s="423">
        <v>171963</v>
      </c>
      <c r="W6" s="418" t="s">
        <v>1424</v>
      </c>
      <c r="Y6" s="419">
        <v>167765</v>
      </c>
      <c r="Z6" s="420">
        <v>98</v>
      </c>
      <c r="AB6" s="423">
        <v>166634</v>
      </c>
      <c r="AC6" s="418" t="s">
        <v>2150</v>
      </c>
    </row>
    <row r="7" spans="1:29" x14ac:dyDescent="0.3">
      <c r="A7" s="421">
        <v>166661</v>
      </c>
      <c r="B7" s="422">
        <v>24</v>
      </c>
      <c r="C7" s="422">
        <v>0.05</v>
      </c>
      <c r="E7" s="423">
        <v>167745</v>
      </c>
      <c r="F7" s="424">
        <v>3.0623999999999998E-2</v>
      </c>
      <c r="H7" s="425">
        <v>166643</v>
      </c>
      <c r="I7" s="426">
        <v>4</v>
      </c>
      <c r="J7" s="426">
        <v>20</v>
      </c>
      <c r="K7" s="426">
        <v>4</v>
      </c>
      <c r="L7" s="426">
        <v>23</v>
      </c>
      <c r="M7" s="426">
        <v>154</v>
      </c>
      <c r="O7" s="425">
        <v>166634</v>
      </c>
      <c r="P7" s="426">
        <v>14</v>
      </c>
      <c r="Q7" s="426">
        <v>25</v>
      </c>
      <c r="S7" s="421">
        <v>166887</v>
      </c>
      <c r="T7" s="422">
        <v>19.760000000000002</v>
      </c>
      <c r="V7" s="423">
        <v>172614</v>
      </c>
      <c r="W7" s="418" t="s">
        <v>1424</v>
      </c>
      <c r="Y7" s="419">
        <v>168513</v>
      </c>
      <c r="Z7" s="420">
        <v>130</v>
      </c>
      <c r="AB7" s="423">
        <v>166643</v>
      </c>
      <c r="AC7" s="418" t="s">
        <v>2150</v>
      </c>
    </row>
    <row r="8" spans="1:29" x14ac:dyDescent="0.3">
      <c r="A8" s="421">
        <v>166663</v>
      </c>
      <c r="B8" s="422">
        <v>6</v>
      </c>
      <c r="C8" s="422">
        <v>0.114</v>
      </c>
      <c r="E8" s="423">
        <v>166455</v>
      </c>
      <c r="F8" s="424">
        <v>9.0089999999999996E-3</v>
      </c>
      <c r="H8" s="425">
        <v>166601</v>
      </c>
      <c r="I8" s="426">
        <v>1</v>
      </c>
      <c r="J8" s="428"/>
      <c r="K8" s="428"/>
      <c r="L8" s="426">
        <v>3</v>
      </c>
      <c r="M8" s="426">
        <v>37</v>
      </c>
      <c r="O8" s="425">
        <v>166643</v>
      </c>
      <c r="P8" s="428"/>
      <c r="Q8" s="426">
        <v>4</v>
      </c>
      <c r="S8" s="421">
        <v>166892</v>
      </c>
      <c r="T8" s="422">
        <v>19.440000000000001</v>
      </c>
      <c r="V8" s="423">
        <v>172070</v>
      </c>
      <c r="W8" s="418" t="s">
        <v>1801</v>
      </c>
      <c r="Y8" s="419">
        <v>168857</v>
      </c>
      <c r="Z8" s="420">
        <v>5</v>
      </c>
      <c r="AB8" s="423">
        <v>166659</v>
      </c>
      <c r="AC8" s="418" t="s">
        <v>2150</v>
      </c>
    </row>
    <row r="9" spans="1:29" x14ac:dyDescent="0.3">
      <c r="A9" s="421">
        <v>166667</v>
      </c>
      <c r="B9" s="422">
        <v>12</v>
      </c>
      <c r="C9" s="422">
        <v>0.04</v>
      </c>
      <c r="E9" s="423">
        <v>166466</v>
      </c>
      <c r="F9" s="424">
        <v>8.5800000000000004E-4</v>
      </c>
      <c r="H9" s="425">
        <v>166634</v>
      </c>
      <c r="I9" s="426">
        <v>39</v>
      </c>
      <c r="J9" s="426">
        <v>111</v>
      </c>
      <c r="K9" s="426">
        <v>58</v>
      </c>
      <c r="L9" s="426">
        <v>189</v>
      </c>
      <c r="M9" s="426">
        <v>756</v>
      </c>
      <c r="O9" s="425">
        <v>166649</v>
      </c>
      <c r="P9" s="426">
        <v>5</v>
      </c>
      <c r="Q9" s="426">
        <v>6</v>
      </c>
      <c r="S9" s="421">
        <v>166894</v>
      </c>
      <c r="T9" s="422">
        <v>25.85</v>
      </c>
      <c r="V9" s="423">
        <v>172170</v>
      </c>
      <c r="W9" s="418" t="s">
        <v>1801</v>
      </c>
      <c r="Y9" s="419">
        <v>167790</v>
      </c>
      <c r="Z9" s="420">
        <v>5</v>
      </c>
      <c r="AB9" s="423">
        <v>166661</v>
      </c>
      <c r="AC9" s="418" t="s">
        <v>2150</v>
      </c>
    </row>
    <row r="10" spans="1:29" x14ac:dyDescent="0.3">
      <c r="A10" s="421">
        <v>166668</v>
      </c>
      <c r="B10" s="422">
        <v>12</v>
      </c>
      <c r="C10" s="422">
        <v>3.3000000000000002E-2</v>
      </c>
      <c r="E10" s="423">
        <v>166467</v>
      </c>
      <c r="F10" s="424">
        <v>3.8749999999999999E-4</v>
      </c>
      <c r="H10" s="425">
        <v>166605</v>
      </c>
      <c r="I10" s="426">
        <v>8</v>
      </c>
      <c r="J10" s="426">
        <v>173</v>
      </c>
      <c r="K10" s="426">
        <v>19</v>
      </c>
      <c r="L10" s="426">
        <v>84</v>
      </c>
      <c r="M10" s="426">
        <v>369</v>
      </c>
      <c r="O10" s="425">
        <v>166661</v>
      </c>
      <c r="P10" s="426">
        <v>3</v>
      </c>
      <c r="Q10" s="426">
        <v>2</v>
      </c>
      <c r="S10" s="421">
        <v>166905</v>
      </c>
      <c r="T10" s="422">
        <v>4.4400000000000004</v>
      </c>
      <c r="V10" s="423">
        <v>172177</v>
      </c>
      <c r="W10" s="418" t="s">
        <v>1801</v>
      </c>
      <c r="Y10" s="419">
        <v>167788</v>
      </c>
      <c r="Z10" s="420">
        <v>15</v>
      </c>
      <c r="AB10" s="423">
        <v>166663</v>
      </c>
      <c r="AC10" s="418" t="s">
        <v>2150</v>
      </c>
    </row>
    <row r="11" spans="1:29" x14ac:dyDescent="0.3">
      <c r="A11" s="421">
        <v>166669</v>
      </c>
      <c r="B11" s="422">
        <v>12</v>
      </c>
      <c r="C11" s="422">
        <v>0.02</v>
      </c>
      <c r="E11" s="423">
        <v>166468</v>
      </c>
      <c r="F11" s="424">
        <v>4.5569999999999999E-2</v>
      </c>
      <c r="H11" s="425">
        <v>166668</v>
      </c>
      <c r="I11" s="426">
        <v>5</v>
      </c>
      <c r="J11" s="426">
        <v>12</v>
      </c>
      <c r="K11" s="426">
        <v>6</v>
      </c>
      <c r="L11" s="426">
        <v>14</v>
      </c>
      <c r="M11" s="426">
        <v>45</v>
      </c>
      <c r="O11" s="425">
        <v>166667</v>
      </c>
      <c r="P11" s="426">
        <v>15</v>
      </c>
      <c r="Q11" s="426">
        <v>9</v>
      </c>
      <c r="S11" s="421">
        <v>172021</v>
      </c>
      <c r="T11" s="422">
        <v>25.54</v>
      </c>
      <c r="V11" s="423">
        <v>168002</v>
      </c>
      <c r="W11" s="418" t="s">
        <v>1572</v>
      </c>
      <c r="Y11" s="419">
        <v>167805</v>
      </c>
      <c r="Z11" s="420">
        <v>10</v>
      </c>
      <c r="AB11" s="423">
        <v>166667</v>
      </c>
      <c r="AC11" s="418" t="s">
        <v>2150</v>
      </c>
    </row>
    <row r="12" spans="1:29" x14ac:dyDescent="0.3">
      <c r="A12" s="421">
        <v>166670</v>
      </c>
      <c r="B12" s="422">
        <v>12</v>
      </c>
      <c r="C12" s="422">
        <v>3.9E-2</v>
      </c>
      <c r="E12" s="423">
        <v>166480</v>
      </c>
      <c r="F12" s="424">
        <v>3.5999999999999997E-2</v>
      </c>
      <c r="H12" s="425">
        <v>166661</v>
      </c>
      <c r="I12" s="426">
        <v>5</v>
      </c>
      <c r="J12" s="426">
        <v>11</v>
      </c>
      <c r="K12" s="426">
        <v>6</v>
      </c>
      <c r="L12" s="426">
        <v>19</v>
      </c>
      <c r="M12" s="426">
        <v>75</v>
      </c>
      <c r="O12" s="425">
        <v>166668</v>
      </c>
      <c r="P12" s="426">
        <v>2</v>
      </c>
      <c r="Q12" s="426">
        <v>3</v>
      </c>
      <c r="S12" s="421">
        <v>172028</v>
      </c>
      <c r="T12" s="422">
        <v>52.14</v>
      </c>
      <c r="V12" s="423">
        <v>167108</v>
      </c>
      <c r="W12" s="418" t="s">
        <v>28</v>
      </c>
      <c r="Y12" s="419">
        <v>167814</v>
      </c>
      <c r="Z12" s="420">
        <v>9</v>
      </c>
      <c r="AB12" s="423">
        <v>166668</v>
      </c>
      <c r="AC12" s="418" t="s">
        <v>2150</v>
      </c>
    </row>
    <row r="13" spans="1:29" x14ac:dyDescent="0.3">
      <c r="A13" s="421">
        <v>166834</v>
      </c>
      <c r="B13" s="422">
        <v>24</v>
      </c>
      <c r="C13" s="422">
        <v>2.7E-2</v>
      </c>
      <c r="E13" s="423">
        <v>166485</v>
      </c>
      <c r="F13" s="424">
        <v>3.1518750000000002E-3</v>
      </c>
      <c r="H13" s="425">
        <v>166667</v>
      </c>
      <c r="I13" s="426">
        <v>24</v>
      </c>
      <c r="J13" s="426">
        <v>134</v>
      </c>
      <c r="K13" s="426">
        <v>12</v>
      </c>
      <c r="L13" s="426">
        <v>85</v>
      </c>
      <c r="M13" s="426">
        <v>191</v>
      </c>
      <c r="O13" s="425">
        <v>166669</v>
      </c>
      <c r="P13" s="426">
        <v>7</v>
      </c>
      <c r="Q13" s="426">
        <v>5</v>
      </c>
      <c r="S13" s="421">
        <v>172035</v>
      </c>
      <c r="T13" s="422">
        <v>25.07</v>
      </c>
      <c r="V13" s="423">
        <v>167114</v>
      </c>
      <c r="W13" s="418" t="s">
        <v>28</v>
      </c>
      <c r="Y13" s="419">
        <v>170151</v>
      </c>
      <c r="Z13" s="420">
        <v>6</v>
      </c>
      <c r="AB13" s="423">
        <v>166669</v>
      </c>
      <c r="AC13" s="418" t="s">
        <v>2150</v>
      </c>
    </row>
    <row r="14" spans="1:29" x14ac:dyDescent="0.3">
      <c r="A14" s="421">
        <v>167000</v>
      </c>
      <c r="B14" s="422">
        <v>6</v>
      </c>
      <c r="C14" s="422">
        <v>3.7999999999999999E-2</v>
      </c>
      <c r="E14" s="423">
        <v>166493</v>
      </c>
      <c r="F14" s="424">
        <v>6.7619999999999998E-3</v>
      </c>
      <c r="H14" s="425">
        <v>166663</v>
      </c>
      <c r="I14" s="428"/>
      <c r="J14" s="426">
        <v>8</v>
      </c>
      <c r="K14" s="426">
        <v>1</v>
      </c>
      <c r="L14" s="426">
        <v>2</v>
      </c>
      <c r="M14" s="426">
        <v>18</v>
      </c>
      <c r="O14" s="425">
        <v>166670</v>
      </c>
      <c r="P14" s="426">
        <v>2</v>
      </c>
      <c r="Q14" s="426">
        <v>1</v>
      </c>
      <c r="S14" s="421">
        <v>172039</v>
      </c>
      <c r="T14" s="422">
        <v>20.7</v>
      </c>
      <c r="V14" s="423">
        <v>167116</v>
      </c>
      <c r="W14" s="418" t="s">
        <v>28</v>
      </c>
      <c r="Y14" s="419">
        <v>168872</v>
      </c>
      <c r="Z14" s="420">
        <v>2</v>
      </c>
      <c r="AB14" s="423">
        <v>166670</v>
      </c>
      <c r="AC14" s="418" t="s">
        <v>2150</v>
      </c>
    </row>
    <row r="15" spans="1:29" x14ac:dyDescent="0.3">
      <c r="A15" s="421">
        <v>167001</v>
      </c>
      <c r="B15" s="422">
        <v>24</v>
      </c>
      <c r="C15" s="422">
        <v>1.6E-2</v>
      </c>
      <c r="E15" s="423">
        <v>166498</v>
      </c>
      <c r="F15" s="424">
        <v>3.8440000000000002E-2</v>
      </c>
      <c r="H15" s="425">
        <v>166671</v>
      </c>
      <c r="I15" s="426">
        <v>1</v>
      </c>
      <c r="J15" s="426">
        <v>2</v>
      </c>
      <c r="K15" s="426">
        <v>2</v>
      </c>
      <c r="L15" s="428"/>
      <c r="M15" s="426">
        <v>13</v>
      </c>
      <c r="O15" s="425">
        <v>166672</v>
      </c>
      <c r="P15" s="426">
        <v>1</v>
      </c>
      <c r="Q15" s="428"/>
      <c r="S15" s="421">
        <v>172040</v>
      </c>
      <c r="T15" s="422">
        <v>16.989999999999998</v>
      </c>
      <c r="V15" s="423">
        <v>167126</v>
      </c>
      <c r="W15" s="418" t="s">
        <v>28</v>
      </c>
      <c r="Y15" s="419">
        <v>173906</v>
      </c>
      <c r="Z15" s="420">
        <v>7</v>
      </c>
      <c r="AB15" s="423">
        <v>166834</v>
      </c>
      <c r="AC15" s="418" t="s">
        <v>2150</v>
      </c>
    </row>
    <row r="16" spans="1:29" x14ac:dyDescent="0.3">
      <c r="A16" s="421">
        <v>167058</v>
      </c>
      <c r="B16" s="422">
        <v>6</v>
      </c>
      <c r="C16" s="422">
        <v>3.7999999999999999E-2</v>
      </c>
      <c r="E16" s="423">
        <v>166501</v>
      </c>
      <c r="F16" s="424">
        <v>1.8276375000000001E-2</v>
      </c>
      <c r="H16" s="425">
        <v>166728</v>
      </c>
      <c r="I16" s="426">
        <v>9</v>
      </c>
      <c r="J16" s="426">
        <v>21</v>
      </c>
      <c r="K16" s="426">
        <v>11</v>
      </c>
      <c r="L16" s="426">
        <v>26</v>
      </c>
      <c r="M16" s="426">
        <v>94</v>
      </c>
      <c r="O16" s="425">
        <v>166728</v>
      </c>
      <c r="P16" s="426">
        <v>2</v>
      </c>
      <c r="Q16" s="426">
        <v>7</v>
      </c>
      <c r="S16" s="421">
        <v>172041</v>
      </c>
      <c r="T16" s="422">
        <v>14.29</v>
      </c>
      <c r="V16" s="423">
        <v>167143</v>
      </c>
      <c r="W16" s="418" t="s">
        <v>28</v>
      </c>
      <c r="Y16" s="419">
        <v>172499</v>
      </c>
      <c r="Z16" s="420">
        <v>13</v>
      </c>
      <c r="AB16" s="423">
        <v>167000</v>
      </c>
      <c r="AC16" s="418" t="s">
        <v>329</v>
      </c>
    </row>
    <row r="17" spans="1:29" x14ac:dyDescent="0.3">
      <c r="A17" s="421">
        <v>167059</v>
      </c>
      <c r="B17" s="422">
        <v>4</v>
      </c>
      <c r="C17" s="422">
        <v>2.9000000000000001E-2</v>
      </c>
      <c r="E17" s="423">
        <v>166507</v>
      </c>
      <c r="F17" s="424">
        <v>1.05E-4</v>
      </c>
      <c r="H17" s="425">
        <v>166672</v>
      </c>
      <c r="I17" s="426">
        <v>1</v>
      </c>
      <c r="J17" s="428"/>
      <c r="K17" s="428"/>
      <c r="L17" s="426">
        <v>5</v>
      </c>
      <c r="M17" s="426">
        <v>8</v>
      </c>
      <c r="O17" s="425">
        <v>166730</v>
      </c>
      <c r="P17" s="426">
        <v>4</v>
      </c>
      <c r="Q17" s="426">
        <v>2</v>
      </c>
      <c r="S17" s="421">
        <v>168248</v>
      </c>
      <c r="T17" s="422">
        <v>0.2</v>
      </c>
      <c r="V17" s="423">
        <v>167144</v>
      </c>
      <c r="W17" s="418" t="s">
        <v>28</v>
      </c>
      <c r="Y17" s="419">
        <v>173542</v>
      </c>
      <c r="Z17" s="420">
        <v>7</v>
      </c>
      <c r="AB17" s="423">
        <v>167001</v>
      </c>
      <c r="AC17" s="418" t="s">
        <v>329</v>
      </c>
    </row>
    <row r="18" spans="1:29" x14ac:dyDescent="0.3">
      <c r="A18" s="421">
        <v>167061</v>
      </c>
      <c r="B18" s="422">
        <v>3</v>
      </c>
      <c r="C18" s="422">
        <v>0.04</v>
      </c>
      <c r="E18" s="423">
        <v>166510</v>
      </c>
      <c r="F18" s="424">
        <v>0</v>
      </c>
      <c r="H18" s="425">
        <v>166631</v>
      </c>
      <c r="I18" s="428"/>
      <c r="J18" s="426">
        <v>17</v>
      </c>
      <c r="K18" s="426">
        <v>5</v>
      </c>
      <c r="L18" s="426">
        <v>22</v>
      </c>
      <c r="M18" s="426">
        <v>58</v>
      </c>
      <c r="O18" s="425">
        <v>166734</v>
      </c>
      <c r="P18" s="426">
        <v>6</v>
      </c>
      <c r="Q18" s="426">
        <v>2</v>
      </c>
      <c r="S18" s="421">
        <v>168249</v>
      </c>
      <c r="T18" s="422">
        <v>0.31</v>
      </c>
      <c r="V18" s="423">
        <v>167147</v>
      </c>
      <c r="W18" s="418" t="s">
        <v>28</v>
      </c>
      <c r="Y18" s="419">
        <v>168954</v>
      </c>
      <c r="Z18" s="420">
        <v>20</v>
      </c>
      <c r="AB18" s="423">
        <v>167025</v>
      </c>
      <c r="AC18" s="418" t="s">
        <v>2144</v>
      </c>
    </row>
    <row r="19" spans="1:29" x14ac:dyDescent="0.3">
      <c r="A19" s="421">
        <v>167109</v>
      </c>
      <c r="B19" s="422">
        <v>1</v>
      </c>
      <c r="C19" s="422">
        <v>7.0999999999999994E-2</v>
      </c>
      <c r="E19" s="423">
        <v>166515</v>
      </c>
      <c r="F19" s="424">
        <v>2.5000000000000001E-2</v>
      </c>
      <c r="H19" s="425">
        <v>166669</v>
      </c>
      <c r="I19" s="426">
        <v>12</v>
      </c>
      <c r="J19" s="426">
        <v>14</v>
      </c>
      <c r="K19" s="426">
        <v>3</v>
      </c>
      <c r="L19" s="426">
        <v>11</v>
      </c>
      <c r="M19" s="426">
        <v>64</v>
      </c>
      <c r="O19" s="425">
        <v>166834</v>
      </c>
      <c r="P19" s="426">
        <v>14</v>
      </c>
      <c r="Q19" s="426">
        <v>6</v>
      </c>
      <c r="S19" s="421">
        <v>168250</v>
      </c>
      <c r="T19" s="422">
        <v>7.01</v>
      </c>
      <c r="V19" s="423">
        <v>167148</v>
      </c>
      <c r="W19" s="418" t="s">
        <v>28</v>
      </c>
      <c r="Y19" s="419">
        <v>174278</v>
      </c>
      <c r="Z19" s="420">
        <v>404</v>
      </c>
      <c r="AB19" s="423">
        <v>167058</v>
      </c>
      <c r="AC19" s="418" t="s">
        <v>28</v>
      </c>
    </row>
    <row r="20" spans="1:29" x14ac:dyDescent="0.3">
      <c r="A20" s="421">
        <v>167111</v>
      </c>
      <c r="B20" s="422">
        <v>1</v>
      </c>
      <c r="C20" s="422">
        <v>0.113</v>
      </c>
      <c r="E20" s="423">
        <v>166516</v>
      </c>
      <c r="F20" s="424">
        <v>1.1999999999999999E-6</v>
      </c>
      <c r="H20" s="425">
        <v>166670</v>
      </c>
      <c r="I20" s="426">
        <v>3</v>
      </c>
      <c r="J20" s="426">
        <v>5</v>
      </c>
      <c r="K20" s="428"/>
      <c r="L20" s="426">
        <v>3</v>
      </c>
      <c r="M20" s="426">
        <v>11</v>
      </c>
      <c r="O20" s="425">
        <v>166865</v>
      </c>
      <c r="P20" s="426">
        <v>13</v>
      </c>
      <c r="Q20" s="426">
        <v>1</v>
      </c>
      <c r="S20" s="421">
        <v>168251</v>
      </c>
      <c r="T20" s="422">
        <v>0.36</v>
      </c>
      <c r="V20" s="423">
        <v>167626</v>
      </c>
      <c r="W20" s="418" t="s">
        <v>28</v>
      </c>
      <c r="Y20" s="419">
        <v>174193</v>
      </c>
      <c r="Z20" s="420">
        <v>202</v>
      </c>
      <c r="AB20" s="423">
        <v>167059</v>
      </c>
      <c r="AC20" s="418" t="s">
        <v>28</v>
      </c>
    </row>
    <row r="21" spans="1:29" x14ac:dyDescent="0.3">
      <c r="A21" s="421">
        <v>167112</v>
      </c>
      <c r="B21" s="422">
        <v>1</v>
      </c>
      <c r="C21" s="422">
        <v>6.0999999999999999E-2</v>
      </c>
      <c r="E21" s="423">
        <v>166518</v>
      </c>
      <c r="F21" s="424">
        <v>3.675E-6</v>
      </c>
      <c r="H21" s="425">
        <v>166734</v>
      </c>
      <c r="I21" s="426">
        <v>8</v>
      </c>
      <c r="J21" s="426">
        <v>18</v>
      </c>
      <c r="K21" s="426">
        <v>3</v>
      </c>
      <c r="L21" s="426">
        <v>8</v>
      </c>
      <c r="M21" s="426">
        <v>76</v>
      </c>
      <c r="O21" s="425">
        <v>166868</v>
      </c>
      <c r="P21" s="426">
        <v>2</v>
      </c>
      <c r="Q21" s="426">
        <v>4</v>
      </c>
      <c r="S21" s="421">
        <v>168256</v>
      </c>
      <c r="T21" s="422">
        <v>10.210000000000001</v>
      </c>
      <c r="V21" s="423">
        <v>168409</v>
      </c>
      <c r="W21" s="418" t="s">
        <v>28</v>
      </c>
      <c r="Y21" s="419">
        <v>174638</v>
      </c>
      <c r="Z21" s="420">
        <v>436</v>
      </c>
      <c r="AB21" s="423">
        <v>167061</v>
      </c>
      <c r="AC21" s="418" t="s">
        <v>28</v>
      </c>
    </row>
    <row r="22" spans="1:29" x14ac:dyDescent="0.3">
      <c r="A22" s="421">
        <v>167113</v>
      </c>
      <c r="B22" s="422">
        <v>1</v>
      </c>
      <c r="C22" s="422">
        <v>5.1999999999999998E-2</v>
      </c>
      <c r="E22" s="423">
        <v>166522</v>
      </c>
      <c r="F22" s="424">
        <v>1.9980999999999999E-2</v>
      </c>
      <c r="H22" s="425">
        <v>166834</v>
      </c>
      <c r="I22" s="426">
        <v>20</v>
      </c>
      <c r="J22" s="426">
        <v>49</v>
      </c>
      <c r="K22" s="426">
        <v>15</v>
      </c>
      <c r="L22" s="426">
        <v>61</v>
      </c>
      <c r="M22" s="426">
        <v>233</v>
      </c>
      <c r="O22" s="425">
        <v>167000</v>
      </c>
      <c r="P22" s="426">
        <v>1</v>
      </c>
      <c r="Q22" s="426">
        <v>1</v>
      </c>
      <c r="S22" s="421">
        <v>168264</v>
      </c>
      <c r="T22" s="422">
        <v>0.98</v>
      </c>
      <c r="V22" s="423">
        <v>168534</v>
      </c>
      <c r="W22" s="418" t="s">
        <v>28</v>
      </c>
      <c r="Y22" s="419">
        <v>167759</v>
      </c>
      <c r="Z22" s="420">
        <v>168</v>
      </c>
      <c r="AB22" s="423">
        <v>167108</v>
      </c>
      <c r="AC22" s="418" t="s">
        <v>28</v>
      </c>
    </row>
    <row r="23" spans="1:29" x14ac:dyDescent="0.3">
      <c r="A23" s="421">
        <v>167114</v>
      </c>
      <c r="B23" s="422">
        <v>6</v>
      </c>
      <c r="C23" s="422">
        <v>0.03</v>
      </c>
      <c r="E23" s="423">
        <v>166524</v>
      </c>
      <c r="F23" s="424">
        <v>0.11876611199999999</v>
      </c>
      <c r="H23" s="425">
        <v>166730</v>
      </c>
      <c r="I23" s="426">
        <v>6</v>
      </c>
      <c r="J23" s="426">
        <v>4</v>
      </c>
      <c r="K23" s="426">
        <v>8</v>
      </c>
      <c r="L23" s="426">
        <v>16</v>
      </c>
      <c r="M23" s="426">
        <v>86</v>
      </c>
      <c r="O23" s="425">
        <v>167001</v>
      </c>
      <c r="P23" s="426">
        <v>6</v>
      </c>
      <c r="Q23" s="426">
        <v>5</v>
      </c>
      <c r="S23" s="421">
        <v>168267</v>
      </c>
      <c r="T23" s="422">
        <v>9.3800000000000008</v>
      </c>
      <c r="V23" s="423">
        <v>168553</v>
      </c>
      <c r="W23" s="418" t="s">
        <v>28</v>
      </c>
      <c r="Y23" s="419">
        <v>173348</v>
      </c>
      <c r="Z23" s="420">
        <v>2405</v>
      </c>
      <c r="AB23" s="423">
        <v>167109</v>
      </c>
      <c r="AC23" s="418" t="s">
        <v>28</v>
      </c>
    </row>
    <row r="24" spans="1:29" x14ac:dyDescent="0.3">
      <c r="A24" s="421">
        <v>167116</v>
      </c>
      <c r="B24" s="422">
        <v>6</v>
      </c>
      <c r="C24" s="422">
        <v>4.2000000000000003E-2</v>
      </c>
      <c r="E24" s="423">
        <v>166528</v>
      </c>
      <c r="F24" s="424">
        <v>4.0499999999999998E-4</v>
      </c>
      <c r="H24" s="425">
        <v>166868</v>
      </c>
      <c r="I24" s="426">
        <v>6</v>
      </c>
      <c r="J24" s="426">
        <v>1</v>
      </c>
      <c r="K24" s="426">
        <v>1</v>
      </c>
      <c r="L24" s="426">
        <v>3</v>
      </c>
      <c r="M24" s="426">
        <v>5</v>
      </c>
      <c r="O24" s="425">
        <v>167008</v>
      </c>
      <c r="P24" s="426">
        <v>5</v>
      </c>
      <c r="Q24" s="426">
        <v>7</v>
      </c>
      <c r="S24" s="421">
        <v>168709</v>
      </c>
      <c r="T24" s="422">
        <v>0.14000000000000001</v>
      </c>
      <c r="V24" s="423">
        <v>167001</v>
      </c>
      <c r="W24" s="418" t="s">
        <v>329</v>
      </c>
      <c r="Y24" s="419">
        <v>170047</v>
      </c>
      <c r="Z24" s="420">
        <v>1</v>
      </c>
      <c r="AB24" s="423">
        <v>167111</v>
      </c>
      <c r="AC24" s="418" t="s">
        <v>28</v>
      </c>
    </row>
    <row r="25" spans="1:29" x14ac:dyDescent="0.3">
      <c r="A25" s="421">
        <v>167126</v>
      </c>
      <c r="B25" s="422">
        <v>4</v>
      </c>
      <c r="C25" s="422">
        <v>5.0999999999999997E-2</v>
      </c>
      <c r="E25" s="423">
        <v>166529</v>
      </c>
      <c r="F25" s="424">
        <v>6.8122799999999997E-2</v>
      </c>
      <c r="H25" s="425">
        <v>166865</v>
      </c>
      <c r="I25" s="426">
        <v>14</v>
      </c>
      <c r="J25" s="426">
        <v>4</v>
      </c>
      <c r="K25" s="426">
        <v>2</v>
      </c>
      <c r="L25" s="426">
        <v>1</v>
      </c>
      <c r="M25" s="426">
        <v>5</v>
      </c>
      <c r="O25" s="425">
        <v>167050</v>
      </c>
      <c r="P25" s="426">
        <v>5</v>
      </c>
      <c r="Q25" s="426">
        <v>1</v>
      </c>
      <c r="S25" s="421">
        <v>168711</v>
      </c>
      <c r="T25" s="422">
        <v>0.74</v>
      </c>
      <c r="V25" s="423">
        <v>168519</v>
      </c>
      <c r="W25" s="418" t="s">
        <v>1774</v>
      </c>
      <c r="Y25" s="419">
        <v>167775</v>
      </c>
      <c r="Z25" s="420">
        <v>71</v>
      </c>
      <c r="AB25" s="423">
        <v>167112</v>
      </c>
      <c r="AC25" s="418" t="s">
        <v>2147</v>
      </c>
    </row>
    <row r="26" spans="1:29" x14ac:dyDescent="0.3">
      <c r="A26" s="421">
        <v>167129</v>
      </c>
      <c r="B26" s="422">
        <v>1</v>
      </c>
      <c r="C26" s="422">
        <v>2.8000000000000001E-2</v>
      </c>
      <c r="E26" s="423">
        <v>166536</v>
      </c>
      <c r="F26" s="424">
        <v>5.4665E-3</v>
      </c>
      <c r="H26" s="425">
        <v>166934</v>
      </c>
      <c r="I26" s="428"/>
      <c r="J26" s="428"/>
      <c r="K26" s="428"/>
      <c r="L26" s="426">
        <v>2</v>
      </c>
      <c r="M26" s="428"/>
      <c r="O26" s="425">
        <v>167057</v>
      </c>
      <c r="P26" s="426">
        <v>30</v>
      </c>
      <c r="Q26" s="426">
        <v>19</v>
      </c>
      <c r="S26" s="421">
        <v>168740</v>
      </c>
      <c r="T26" s="422">
        <v>5.9</v>
      </c>
      <c r="V26" s="423">
        <v>168521</v>
      </c>
      <c r="W26" s="418" t="s">
        <v>1774</v>
      </c>
      <c r="Y26" s="419">
        <v>167782</v>
      </c>
      <c r="Z26" s="420">
        <v>38</v>
      </c>
      <c r="AB26" s="423">
        <v>167113</v>
      </c>
      <c r="AC26" s="418" t="s">
        <v>2147</v>
      </c>
    </row>
    <row r="27" spans="1:29" x14ac:dyDescent="0.3">
      <c r="A27" s="421">
        <v>167130</v>
      </c>
      <c r="B27" s="422">
        <v>1</v>
      </c>
      <c r="C27" s="422">
        <v>8.4000000000000005E-2</v>
      </c>
      <c r="E27" s="423">
        <v>166544</v>
      </c>
      <c r="F27" s="424">
        <v>1.7235750000000001E-2</v>
      </c>
      <c r="H27" s="425">
        <v>167008</v>
      </c>
      <c r="I27" s="426">
        <v>12</v>
      </c>
      <c r="J27" s="426">
        <v>7</v>
      </c>
      <c r="K27" s="426">
        <v>4</v>
      </c>
      <c r="L27" s="426">
        <v>14</v>
      </c>
      <c r="M27" s="426">
        <v>48</v>
      </c>
      <c r="O27" s="425">
        <v>167058</v>
      </c>
      <c r="P27" s="426">
        <v>8</v>
      </c>
      <c r="Q27" s="428"/>
      <c r="S27" s="421">
        <v>168768</v>
      </c>
      <c r="T27" s="422">
        <v>3.34</v>
      </c>
      <c r="V27" s="423">
        <v>171966</v>
      </c>
      <c r="W27" s="418" t="s">
        <v>1774</v>
      </c>
      <c r="Y27" s="419">
        <v>170646</v>
      </c>
      <c r="Z27" s="420">
        <v>43</v>
      </c>
      <c r="AB27" s="423">
        <v>167114</v>
      </c>
      <c r="AC27" s="418" t="s">
        <v>28</v>
      </c>
    </row>
    <row r="28" spans="1:29" x14ac:dyDescent="0.3">
      <c r="A28" s="421">
        <v>167133</v>
      </c>
      <c r="B28" s="422">
        <v>1</v>
      </c>
      <c r="C28" s="422">
        <v>1.4E-2</v>
      </c>
      <c r="E28" s="423">
        <v>166548</v>
      </c>
      <c r="F28" s="424">
        <v>1.6449999999999999E-2</v>
      </c>
      <c r="H28" s="425">
        <v>166982</v>
      </c>
      <c r="I28" s="426">
        <v>1</v>
      </c>
      <c r="J28" s="428"/>
      <c r="K28" s="428"/>
      <c r="L28" s="426">
        <v>1</v>
      </c>
      <c r="M28" s="426">
        <v>3</v>
      </c>
      <c r="O28" s="425">
        <v>167059</v>
      </c>
      <c r="P28" s="426">
        <v>1</v>
      </c>
      <c r="Q28" s="426">
        <v>12</v>
      </c>
      <c r="S28" s="421">
        <v>168769</v>
      </c>
      <c r="T28" s="422">
        <v>1.38</v>
      </c>
      <c r="V28" s="423">
        <v>171968</v>
      </c>
      <c r="W28" s="418" t="s">
        <v>1774</v>
      </c>
      <c r="Y28" s="419">
        <v>169528</v>
      </c>
      <c r="Z28" s="420">
        <v>6</v>
      </c>
      <c r="AB28" s="423">
        <v>167116</v>
      </c>
      <c r="AC28" s="418" t="s">
        <v>28</v>
      </c>
    </row>
    <row r="29" spans="1:29" x14ac:dyDescent="0.3">
      <c r="A29" s="421">
        <v>167134</v>
      </c>
      <c r="B29" s="422">
        <v>1</v>
      </c>
      <c r="C29" s="422">
        <v>3.9E-2</v>
      </c>
      <c r="E29" s="423">
        <v>166592</v>
      </c>
      <c r="F29" s="424">
        <v>4.6592000000000001E-2</v>
      </c>
      <c r="H29" s="425">
        <v>166971</v>
      </c>
      <c r="I29" s="428"/>
      <c r="J29" s="428"/>
      <c r="K29" s="428"/>
      <c r="L29" s="426">
        <v>2</v>
      </c>
      <c r="M29" s="428"/>
      <c r="O29" s="425">
        <v>167060</v>
      </c>
      <c r="P29" s="426">
        <v>360</v>
      </c>
      <c r="Q29" s="426">
        <v>221</v>
      </c>
      <c r="S29" s="421">
        <v>172333</v>
      </c>
      <c r="T29" s="422">
        <v>3.06</v>
      </c>
      <c r="V29" s="423">
        <v>171969</v>
      </c>
      <c r="W29" s="418" t="s">
        <v>1774</v>
      </c>
      <c r="Y29" s="419">
        <v>167758</v>
      </c>
      <c r="Z29" s="420">
        <v>25</v>
      </c>
      <c r="AB29" s="423">
        <v>167126</v>
      </c>
      <c r="AC29" s="418" t="s">
        <v>28</v>
      </c>
    </row>
    <row r="30" spans="1:29" x14ac:dyDescent="0.3">
      <c r="A30" s="421">
        <v>167135</v>
      </c>
      <c r="B30" s="422">
        <v>1</v>
      </c>
      <c r="C30" s="422">
        <v>7.4999999999999997E-2</v>
      </c>
      <c r="E30" s="423">
        <v>166597</v>
      </c>
      <c r="F30" s="424">
        <v>1.6562500000000001E-2</v>
      </c>
      <c r="H30" s="425">
        <v>166925</v>
      </c>
      <c r="I30" s="428"/>
      <c r="J30" s="426">
        <v>2</v>
      </c>
      <c r="K30" s="426">
        <v>2</v>
      </c>
      <c r="L30" s="426">
        <v>5</v>
      </c>
      <c r="M30" s="426">
        <v>6</v>
      </c>
      <c r="O30" s="425">
        <v>167061</v>
      </c>
      <c r="P30" s="426">
        <v>2</v>
      </c>
      <c r="Q30" s="426">
        <v>1</v>
      </c>
      <c r="S30" s="421">
        <v>173493</v>
      </c>
      <c r="T30" s="422">
        <v>0.75</v>
      </c>
      <c r="V30" s="423">
        <v>172639</v>
      </c>
      <c r="W30" s="418" t="s">
        <v>1774</v>
      </c>
      <c r="Y30" s="419">
        <v>167671</v>
      </c>
      <c r="Z30" s="420">
        <v>49</v>
      </c>
      <c r="AB30" s="423">
        <v>167129</v>
      </c>
      <c r="AC30" s="418" t="s">
        <v>28</v>
      </c>
    </row>
    <row r="31" spans="1:29" x14ac:dyDescent="0.3">
      <c r="A31" s="421">
        <v>167136</v>
      </c>
      <c r="B31" s="422">
        <v>1</v>
      </c>
      <c r="C31" s="422">
        <v>0.113</v>
      </c>
      <c r="E31" s="423">
        <v>166601</v>
      </c>
      <c r="F31" s="424">
        <v>2.6679999999999999E-2</v>
      </c>
      <c r="H31" s="425">
        <v>166957</v>
      </c>
      <c r="I31" s="428"/>
      <c r="J31" s="426">
        <v>1</v>
      </c>
      <c r="K31" s="428"/>
      <c r="L31" s="428"/>
      <c r="M31" s="426">
        <v>1</v>
      </c>
      <c r="O31" s="425">
        <v>167080</v>
      </c>
      <c r="P31" s="426">
        <v>4</v>
      </c>
      <c r="Q31" s="426">
        <v>10</v>
      </c>
      <c r="S31" s="421">
        <v>173494</v>
      </c>
      <c r="T31" s="422">
        <v>81.22</v>
      </c>
      <c r="V31" s="423">
        <v>173395</v>
      </c>
      <c r="W31" s="418" t="s">
        <v>1774</v>
      </c>
      <c r="Y31" s="419">
        <v>167784</v>
      </c>
      <c r="Z31" s="420">
        <v>11</v>
      </c>
      <c r="AB31" s="423">
        <v>167130</v>
      </c>
      <c r="AC31" s="418" t="s">
        <v>28</v>
      </c>
    </row>
    <row r="32" spans="1:29" x14ac:dyDescent="0.3">
      <c r="A32" s="421">
        <v>167143</v>
      </c>
      <c r="B32" s="422">
        <v>6</v>
      </c>
      <c r="C32" s="422">
        <v>5.7000000000000002E-2</v>
      </c>
      <c r="E32" s="423">
        <v>166605</v>
      </c>
      <c r="F32" s="424">
        <v>8.0999999999999996E-4</v>
      </c>
      <c r="H32" s="425">
        <v>167057</v>
      </c>
      <c r="I32" s="426">
        <v>49</v>
      </c>
      <c r="J32" s="426">
        <v>17</v>
      </c>
      <c r="K32" s="426">
        <v>8</v>
      </c>
      <c r="L32" s="426">
        <v>11</v>
      </c>
      <c r="M32" s="426">
        <v>97</v>
      </c>
      <c r="O32" s="425">
        <v>169023</v>
      </c>
      <c r="P32" s="426">
        <v>1</v>
      </c>
      <c r="Q32" s="426">
        <v>1</v>
      </c>
      <c r="S32" s="421">
        <v>173496</v>
      </c>
      <c r="T32" s="422">
        <v>52.84</v>
      </c>
      <c r="V32" s="423">
        <v>168139</v>
      </c>
      <c r="W32" s="418" t="s">
        <v>28</v>
      </c>
      <c r="Y32" s="419">
        <v>172503</v>
      </c>
      <c r="Z32" s="420">
        <v>20</v>
      </c>
      <c r="AB32" s="423">
        <v>167133</v>
      </c>
      <c r="AC32" s="418" t="s">
        <v>28</v>
      </c>
    </row>
    <row r="33" spans="1:29" x14ac:dyDescent="0.3">
      <c r="A33" s="421">
        <v>167144</v>
      </c>
      <c r="B33" s="422">
        <v>4</v>
      </c>
      <c r="C33" s="422">
        <v>5.8999999999999997E-2</v>
      </c>
      <c r="E33" s="423">
        <v>166614</v>
      </c>
      <c r="F33" s="424">
        <v>0</v>
      </c>
      <c r="H33" s="425">
        <v>167000</v>
      </c>
      <c r="I33" s="426">
        <v>2</v>
      </c>
      <c r="J33" s="426">
        <v>4</v>
      </c>
      <c r="K33" s="426">
        <v>1</v>
      </c>
      <c r="L33" s="426">
        <v>7</v>
      </c>
      <c r="M33" s="426">
        <v>41</v>
      </c>
      <c r="O33" s="425">
        <v>172269</v>
      </c>
      <c r="P33" s="426">
        <v>19</v>
      </c>
      <c r="Q33" s="426">
        <v>2</v>
      </c>
      <c r="S33" s="421">
        <v>173498</v>
      </c>
      <c r="T33" s="422">
        <v>65.459999999999994</v>
      </c>
      <c r="V33" s="423">
        <v>173293</v>
      </c>
      <c r="W33" s="418" t="s">
        <v>28</v>
      </c>
      <c r="Y33" s="419">
        <v>167746</v>
      </c>
      <c r="Z33" s="420">
        <v>1974</v>
      </c>
      <c r="AB33" s="423">
        <v>167134</v>
      </c>
      <c r="AC33" s="418" t="s">
        <v>28</v>
      </c>
    </row>
    <row r="34" spans="1:29" x14ac:dyDescent="0.3">
      <c r="A34" s="421">
        <v>167202</v>
      </c>
      <c r="B34" s="422">
        <v>2</v>
      </c>
      <c r="C34" s="422">
        <v>0.02</v>
      </c>
      <c r="E34" s="423">
        <v>166631</v>
      </c>
      <c r="F34" s="424">
        <v>2.2433624999999999E-2</v>
      </c>
      <c r="H34" s="425">
        <v>169023</v>
      </c>
      <c r="I34" s="426">
        <v>2</v>
      </c>
      <c r="J34" s="426">
        <v>2</v>
      </c>
      <c r="K34" s="426">
        <v>1</v>
      </c>
      <c r="L34" s="426">
        <v>11</v>
      </c>
      <c r="M34" s="426">
        <v>17</v>
      </c>
      <c r="O34" s="425">
        <v>167105</v>
      </c>
      <c r="P34" s="426">
        <v>5</v>
      </c>
      <c r="Q34" s="426">
        <v>5</v>
      </c>
      <c r="S34" s="421">
        <v>173220</v>
      </c>
      <c r="T34" s="422">
        <v>3.45</v>
      </c>
      <c r="V34" s="423">
        <v>173676</v>
      </c>
      <c r="W34" s="418" t="s">
        <v>28</v>
      </c>
      <c r="Y34" s="419">
        <v>167755</v>
      </c>
      <c r="Z34" s="420">
        <v>333</v>
      </c>
      <c r="AB34" s="423">
        <v>167135</v>
      </c>
      <c r="AC34" s="418" t="s">
        <v>28</v>
      </c>
    </row>
    <row r="35" spans="1:29" x14ac:dyDescent="0.3">
      <c r="A35" s="421">
        <v>167245</v>
      </c>
      <c r="B35" s="422">
        <v>3</v>
      </c>
      <c r="C35" s="422">
        <v>4.1000000000000002E-2</v>
      </c>
      <c r="E35" s="423">
        <v>166634</v>
      </c>
      <c r="F35" s="424">
        <v>4.6733625000000001E-2</v>
      </c>
      <c r="H35" s="425">
        <v>167059</v>
      </c>
      <c r="I35" s="426">
        <v>13</v>
      </c>
      <c r="J35" s="426">
        <v>2</v>
      </c>
      <c r="K35" s="426">
        <v>1</v>
      </c>
      <c r="L35" s="428"/>
      <c r="M35" s="426">
        <v>6</v>
      </c>
      <c r="O35" s="425">
        <v>167108</v>
      </c>
      <c r="P35" s="426">
        <v>2</v>
      </c>
      <c r="Q35" s="426">
        <v>3</v>
      </c>
      <c r="S35" s="421">
        <v>173223</v>
      </c>
      <c r="T35" s="422">
        <v>22.35</v>
      </c>
      <c r="V35" s="423">
        <v>168233</v>
      </c>
      <c r="W35" s="418" t="s">
        <v>1902</v>
      </c>
      <c r="Y35" s="419">
        <v>167763</v>
      </c>
      <c r="Z35" s="420">
        <v>89</v>
      </c>
      <c r="AB35" s="423">
        <v>167136</v>
      </c>
      <c r="AC35" s="418" t="s">
        <v>28</v>
      </c>
    </row>
    <row r="36" spans="1:29" x14ac:dyDescent="0.3">
      <c r="A36" s="421">
        <v>167249</v>
      </c>
      <c r="B36" s="422">
        <v>12</v>
      </c>
      <c r="C36" s="422">
        <v>8.9999999999999993E-3</v>
      </c>
      <c r="E36" s="423">
        <v>166637</v>
      </c>
      <c r="F36" s="424">
        <v>2.2491000000000001E-2</v>
      </c>
      <c r="H36" s="425">
        <v>167113</v>
      </c>
      <c r="I36" s="426">
        <v>16</v>
      </c>
      <c r="J36" s="426">
        <v>10</v>
      </c>
      <c r="K36" s="426">
        <v>7</v>
      </c>
      <c r="L36" s="426">
        <v>19</v>
      </c>
      <c r="M36" s="426">
        <v>96</v>
      </c>
      <c r="O36" s="425">
        <v>167109</v>
      </c>
      <c r="P36" s="426">
        <v>1</v>
      </c>
      <c r="Q36" s="428"/>
      <c r="S36" s="421">
        <v>173241</v>
      </c>
      <c r="T36" s="422">
        <v>8.89</v>
      </c>
      <c r="V36" s="423">
        <v>170881</v>
      </c>
      <c r="W36" s="418" t="s">
        <v>329</v>
      </c>
      <c r="Y36" s="419">
        <v>167756</v>
      </c>
      <c r="Z36" s="420">
        <v>1410</v>
      </c>
      <c r="AB36" s="423">
        <v>167143</v>
      </c>
      <c r="AC36" s="418" t="s">
        <v>28</v>
      </c>
    </row>
    <row r="37" spans="1:29" x14ac:dyDescent="0.3">
      <c r="A37" s="421">
        <v>167405</v>
      </c>
      <c r="B37" s="422">
        <v>3</v>
      </c>
      <c r="C37" s="422">
        <v>2.4E-2</v>
      </c>
      <c r="E37" s="423">
        <v>166643</v>
      </c>
      <c r="F37" s="424">
        <v>2.8622999999999999E-2</v>
      </c>
      <c r="H37" s="425">
        <v>167058</v>
      </c>
      <c r="I37" s="426">
        <v>8</v>
      </c>
      <c r="J37" s="426">
        <v>4</v>
      </c>
      <c r="K37" s="428"/>
      <c r="L37" s="426">
        <v>3</v>
      </c>
      <c r="M37" s="426">
        <v>6</v>
      </c>
      <c r="O37" s="425">
        <v>167111</v>
      </c>
      <c r="P37" s="426">
        <v>1</v>
      </c>
      <c r="Q37" s="426">
        <v>2</v>
      </c>
      <c r="S37" s="421">
        <v>173242</v>
      </c>
      <c r="T37" s="422">
        <v>10.7</v>
      </c>
      <c r="V37" s="423">
        <v>167557</v>
      </c>
      <c r="W37" s="418" t="s">
        <v>766</v>
      </c>
      <c r="Y37" s="419">
        <v>174555</v>
      </c>
      <c r="Z37" s="420">
        <v>294</v>
      </c>
      <c r="AB37" s="423">
        <v>167144</v>
      </c>
      <c r="AC37" s="418" t="s">
        <v>28</v>
      </c>
    </row>
    <row r="38" spans="1:29" x14ac:dyDescent="0.3">
      <c r="A38" s="421">
        <v>167416</v>
      </c>
      <c r="B38" s="422">
        <v>1</v>
      </c>
      <c r="C38" s="422">
        <v>0.10100000000000001</v>
      </c>
      <c r="E38" s="423">
        <v>166649</v>
      </c>
      <c r="F38" s="424">
        <v>6.9227135999999995E-2</v>
      </c>
      <c r="H38" s="425">
        <v>167050</v>
      </c>
      <c r="I38" s="426">
        <v>6</v>
      </c>
      <c r="J38" s="426">
        <v>4</v>
      </c>
      <c r="K38" s="426">
        <v>5</v>
      </c>
      <c r="L38" s="428"/>
      <c r="M38" s="426">
        <v>9</v>
      </c>
      <c r="O38" s="425">
        <v>167112</v>
      </c>
      <c r="P38" s="426">
        <v>16</v>
      </c>
      <c r="Q38" s="426">
        <v>2</v>
      </c>
      <c r="S38" s="421">
        <v>173244</v>
      </c>
      <c r="T38" s="422">
        <v>10.96</v>
      </c>
      <c r="V38" s="423">
        <v>167558</v>
      </c>
      <c r="W38" s="418" t="s">
        <v>766</v>
      </c>
      <c r="Y38" s="419">
        <v>171950</v>
      </c>
      <c r="Z38" s="420">
        <v>15</v>
      </c>
      <c r="AB38" s="423">
        <v>167147</v>
      </c>
      <c r="AC38" s="418" t="s">
        <v>28</v>
      </c>
    </row>
    <row r="39" spans="1:29" x14ac:dyDescent="0.3">
      <c r="A39" s="421">
        <v>167460</v>
      </c>
      <c r="B39" s="422">
        <v>6</v>
      </c>
      <c r="C39" s="422">
        <v>3.9E-2</v>
      </c>
      <c r="E39" s="423">
        <v>166659</v>
      </c>
      <c r="F39" s="424">
        <v>4.1292000000000002E-2</v>
      </c>
      <c r="H39" s="425">
        <v>167144</v>
      </c>
      <c r="I39" s="426">
        <v>2</v>
      </c>
      <c r="J39" s="426">
        <v>9</v>
      </c>
      <c r="K39" s="426">
        <v>4</v>
      </c>
      <c r="L39" s="426">
        <v>7</v>
      </c>
      <c r="M39" s="426">
        <v>28</v>
      </c>
      <c r="O39" s="425">
        <v>167113</v>
      </c>
      <c r="P39" s="426">
        <v>8</v>
      </c>
      <c r="Q39" s="426">
        <v>8</v>
      </c>
      <c r="S39" s="421">
        <v>173669</v>
      </c>
      <c r="T39" s="422">
        <v>14.51</v>
      </c>
      <c r="V39" s="423">
        <v>167574</v>
      </c>
      <c r="W39" s="418" t="s">
        <v>766</v>
      </c>
      <c r="Y39" s="429"/>
      <c r="Z39" s="420">
        <v>7</v>
      </c>
      <c r="AB39" s="423">
        <v>167148</v>
      </c>
      <c r="AC39" s="418" t="s">
        <v>28</v>
      </c>
    </row>
    <row r="40" spans="1:29" x14ac:dyDescent="0.3">
      <c r="A40" s="421">
        <v>167471</v>
      </c>
      <c r="B40" s="422">
        <v>2</v>
      </c>
      <c r="C40" s="422">
        <v>6.7000000000000004E-2</v>
      </c>
      <c r="E40" s="423">
        <v>166661</v>
      </c>
      <c r="F40" s="424">
        <v>6.6375000000000002E-3</v>
      </c>
      <c r="H40" s="425">
        <v>167061</v>
      </c>
      <c r="I40" s="426">
        <v>3</v>
      </c>
      <c r="J40" s="426">
        <v>3</v>
      </c>
      <c r="K40" s="426">
        <v>2</v>
      </c>
      <c r="L40" s="426">
        <v>3</v>
      </c>
      <c r="M40" s="426">
        <v>6</v>
      </c>
      <c r="O40" s="425">
        <v>167114</v>
      </c>
      <c r="P40" s="426">
        <v>1</v>
      </c>
      <c r="Q40" s="426">
        <v>3</v>
      </c>
      <c r="S40" s="421">
        <v>173686</v>
      </c>
      <c r="T40" s="422">
        <v>33.950000000000003</v>
      </c>
      <c r="V40" s="423">
        <v>169279</v>
      </c>
      <c r="W40" s="418" t="s">
        <v>766</v>
      </c>
      <c r="Y40" s="429"/>
      <c r="Z40" s="420">
        <v>2</v>
      </c>
      <c r="AB40" s="423">
        <v>167202</v>
      </c>
      <c r="AC40" s="418" t="s">
        <v>28</v>
      </c>
    </row>
    <row r="41" spans="1:29" x14ac:dyDescent="0.3">
      <c r="A41" s="421">
        <v>167512</v>
      </c>
      <c r="B41" s="422">
        <v>2</v>
      </c>
      <c r="C41" s="422">
        <v>4.8000000000000001E-2</v>
      </c>
      <c r="E41" s="423">
        <v>166663</v>
      </c>
      <c r="F41" s="424">
        <v>1.8513000000000002E-2</v>
      </c>
      <c r="H41" s="425">
        <v>167116</v>
      </c>
      <c r="I41" s="426">
        <v>6</v>
      </c>
      <c r="J41" s="426">
        <v>27</v>
      </c>
      <c r="K41" s="426">
        <v>6</v>
      </c>
      <c r="L41" s="426">
        <v>37</v>
      </c>
      <c r="M41" s="426">
        <v>144</v>
      </c>
      <c r="O41" s="425">
        <v>167116</v>
      </c>
      <c r="P41" s="426">
        <v>3</v>
      </c>
      <c r="Q41" s="426">
        <v>3</v>
      </c>
      <c r="S41" s="421">
        <v>173687</v>
      </c>
      <c r="T41" s="422">
        <v>26.09</v>
      </c>
      <c r="V41" s="423">
        <v>169521</v>
      </c>
      <c r="W41" s="418" t="s">
        <v>766</v>
      </c>
      <c r="Y41" s="429"/>
      <c r="Z41" s="420">
        <v>2</v>
      </c>
      <c r="AB41" s="423">
        <v>167218</v>
      </c>
      <c r="AC41" s="418" t="s">
        <v>28</v>
      </c>
    </row>
    <row r="42" spans="1:29" x14ac:dyDescent="0.3">
      <c r="A42" s="421">
        <v>167557</v>
      </c>
      <c r="B42" s="422">
        <v>3</v>
      </c>
      <c r="C42" s="422">
        <v>3.6999999999999998E-2</v>
      </c>
      <c r="E42" s="423">
        <v>166667</v>
      </c>
      <c r="F42" s="424">
        <v>3.6105E-3</v>
      </c>
      <c r="H42" s="425">
        <v>167060</v>
      </c>
      <c r="I42" s="426">
        <v>581</v>
      </c>
      <c r="J42" s="426">
        <v>240</v>
      </c>
      <c r="K42" s="426">
        <v>129</v>
      </c>
      <c r="L42" s="426">
        <v>268</v>
      </c>
      <c r="M42" s="426">
        <v>914</v>
      </c>
      <c r="O42" s="425">
        <v>167125</v>
      </c>
      <c r="P42" s="426">
        <v>2</v>
      </c>
      <c r="Q42" s="426">
        <v>2</v>
      </c>
      <c r="S42" s="421">
        <v>170542</v>
      </c>
      <c r="T42" s="422">
        <v>128.46</v>
      </c>
      <c r="V42" s="423">
        <v>171137</v>
      </c>
      <c r="W42" s="418" t="s">
        <v>766</v>
      </c>
      <c r="Y42" s="419">
        <v>167460</v>
      </c>
      <c r="Z42" s="420">
        <v>71</v>
      </c>
      <c r="AB42" s="423">
        <v>167245</v>
      </c>
      <c r="AC42" s="418" t="s">
        <v>28</v>
      </c>
    </row>
    <row r="43" spans="1:29" x14ac:dyDescent="0.3">
      <c r="A43" s="421">
        <v>167558</v>
      </c>
      <c r="B43" s="422">
        <v>3</v>
      </c>
      <c r="C43" s="422">
        <v>3.6999999999999998E-2</v>
      </c>
      <c r="E43" s="423">
        <v>166668</v>
      </c>
      <c r="F43" s="424">
        <v>6.1440000000000002E-3</v>
      </c>
      <c r="H43" s="425">
        <v>167001</v>
      </c>
      <c r="I43" s="426">
        <v>11</v>
      </c>
      <c r="J43" s="426">
        <v>15</v>
      </c>
      <c r="K43" s="426">
        <v>14</v>
      </c>
      <c r="L43" s="426">
        <v>36</v>
      </c>
      <c r="M43" s="426">
        <v>58</v>
      </c>
      <c r="O43" s="425">
        <v>167126</v>
      </c>
      <c r="P43" s="426">
        <v>1</v>
      </c>
      <c r="Q43" s="428"/>
      <c r="S43" s="421">
        <v>170545</v>
      </c>
      <c r="T43" s="422">
        <v>21.53</v>
      </c>
      <c r="V43" s="423">
        <v>173538</v>
      </c>
      <c r="W43" s="418" t="s">
        <v>766</v>
      </c>
      <c r="Y43" s="419">
        <v>174137</v>
      </c>
      <c r="Z43" s="420">
        <v>58</v>
      </c>
      <c r="AB43" s="423">
        <v>167249</v>
      </c>
      <c r="AC43" s="418" t="s">
        <v>28</v>
      </c>
    </row>
    <row r="44" spans="1:29" x14ac:dyDescent="0.3">
      <c r="A44" s="421">
        <v>167570</v>
      </c>
      <c r="B44" s="422">
        <v>3</v>
      </c>
      <c r="C44" s="422">
        <v>3.2000000000000001E-2</v>
      </c>
      <c r="E44" s="423">
        <v>166669</v>
      </c>
      <c r="F44" s="424">
        <v>3.078E-3</v>
      </c>
      <c r="H44" s="425">
        <v>167147</v>
      </c>
      <c r="I44" s="426">
        <v>10</v>
      </c>
      <c r="J44" s="426">
        <v>4</v>
      </c>
      <c r="K44" s="428"/>
      <c r="L44" s="428"/>
      <c r="M44" s="428"/>
      <c r="O44" s="425">
        <v>167133</v>
      </c>
      <c r="P44" s="426">
        <v>1</v>
      </c>
      <c r="Q44" s="426">
        <v>1</v>
      </c>
      <c r="S44" s="421">
        <v>168836</v>
      </c>
      <c r="T44" s="422">
        <v>7.32</v>
      </c>
      <c r="V44" s="423">
        <v>172744</v>
      </c>
      <c r="W44" s="418" t="s">
        <v>1801</v>
      </c>
      <c r="Y44" s="419">
        <v>167465</v>
      </c>
      <c r="Z44" s="420">
        <v>69</v>
      </c>
      <c r="AB44" s="423">
        <v>167266</v>
      </c>
      <c r="AC44" s="418" t="s">
        <v>2151</v>
      </c>
    </row>
    <row r="45" spans="1:29" x14ac:dyDescent="0.3">
      <c r="A45" s="421">
        <v>167574</v>
      </c>
      <c r="B45" s="422">
        <v>2</v>
      </c>
      <c r="C45" s="422">
        <v>5.2999999999999999E-2</v>
      </c>
      <c r="E45" s="423">
        <v>166670</v>
      </c>
      <c r="F45" s="424">
        <v>6.6239999999999997E-3</v>
      </c>
      <c r="H45" s="425">
        <v>167125</v>
      </c>
      <c r="I45" s="426">
        <v>4</v>
      </c>
      <c r="J45" s="426">
        <v>15</v>
      </c>
      <c r="K45" s="426">
        <v>1</v>
      </c>
      <c r="L45" s="426">
        <v>10</v>
      </c>
      <c r="M45" s="426">
        <v>24</v>
      </c>
      <c r="O45" s="425">
        <v>167134</v>
      </c>
      <c r="P45" s="426">
        <v>1</v>
      </c>
      <c r="Q45" s="426">
        <v>1</v>
      </c>
      <c r="S45" s="421">
        <v>168844</v>
      </c>
      <c r="T45" s="422">
        <v>3.92</v>
      </c>
      <c r="V45" s="423">
        <v>169030</v>
      </c>
      <c r="W45" s="418" t="s">
        <v>1572</v>
      </c>
      <c r="Y45" s="419">
        <v>174260</v>
      </c>
      <c r="Z45" s="420">
        <v>12</v>
      </c>
      <c r="AB45" s="423">
        <v>167274</v>
      </c>
      <c r="AC45" s="418" t="s">
        <v>2151</v>
      </c>
    </row>
    <row r="46" spans="1:29" x14ac:dyDescent="0.3">
      <c r="A46" s="421">
        <v>167611</v>
      </c>
      <c r="B46" s="422">
        <v>3</v>
      </c>
      <c r="C46" s="422">
        <v>3.6999999999999998E-2</v>
      </c>
      <c r="E46" s="423">
        <v>166671</v>
      </c>
      <c r="F46" s="424">
        <v>6.9750000000000003E-3</v>
      </c>
      <c r="H46" s="425">
        <v>167158</v>
      </c>
      <c r="I46" s="426">
        <v>2</v>
      </c>
      <c r="J46" s="426">
        <v>1</v>
      </c>
      <c r="K46" s="428"/>
      <c r="L46" s="428"/>
      <c r="M46" s="426">
        <v>1</v>
      </c>
      <c r="O46" s="425">
        <v>167136</v>
      </c>
      <c r="P46" s="426">
        <v>2</v>
      </c>
      <c r="Q46" s="426">
        <v>1</v>
      </c>
      <c r="S46" s="421">
        <v>168845</v>
      </c>
      <c r="T46" s="422">
        <v>0.81</v>
      </c>
      <c r="V46" s="423">
        <v>168054</v>
      </c>
      <c r="W46" s="418" t="s">
        <v>1572</v>
      </c>
      <c r="Y46" s="419">
        <v>169337</v>
      </c>
      <c r="Z46" s="420">
        <v>62</v>
      </c>
      <c r="AB46" s="423">
        <v>167405</v>
      </c>
      <c r="AC46" s="418" t="s">
        <v>1801</v>
      </c>
    </row>
    <row r="47" spans="1:29" x14ac:dyDescent="0.3">
      <c r="A47" s="421">
        <v>167624</v>
      </c>
      <c r="B47" s="422">
        <v>12</v>
      </c>
      <c r="C47" s="422">
        <v>4.7E-2</v>
      </c>
      <c r="E47" s="423">
        <v>166672</v>
      </c>
      <c r="F47" s="424">
        <v>2.2399999999999998E-3</v>
      </c>
      <c r="H47" s="425">
        <v>167126</v>
      </c>
      <c r="I47" s="426">
        <v>1</v>
      </c>
      <c r="J47" s="426">
        <v>3</v>
      </c>
      <c r="K47" s="426">
        <v>1</v>
      </c>
      <c r="L47" s="426">
        <v>3</v>
      </c>
      <c r="M47" s="426">
        <v>14</v>
      </c>
      <c r="O47" s="425">
        <v>167143</v>
      </c>
      <c r="P47" s="426">
        <v>11</v>
      </c>
      <c r="Q47" s="426">
        <v>18</v>
      </c>
      <c r="S47" s="421">
        <v>168861</v>
      </c>
      <c r="T47" s="422">
        <v>3</v>
      </c>
      <c r="V47" s="423">
        <v>169029</v>
      </c>
      <c r="W47" s="418" t="s">
        <v>1572</v>
      </c>
      <c r="Y47" s="419">
        <v>170823</v>
      </c>
      <c r="Z47" s="420">
        <v>1</v>
      </c>
      <c r="AB47" s="423">
        <v>167416</v>
      </c>
      <c r="AC47" s="418" t="s">
        <v>1801</v>
      </c>
    </row>
    <row r="48" spans="1:29" x14ac:dyDescent="0.3">
      <c r="A48" s="421">
        <v>167626</v>
      </c>
      <c r="B48" s="422">
        <v>6</v>
      </c>
      <c r="C48" s="422">
        <v>3.9E-2</v>
      </c>
      <c r="E48" s="423">
        <v>166721</v>
      </c>
      <c r="F48" s="424">
        <v>3.7600000000000001E-2</v>
      </c>
      <c r="H48" s="425">
        <v>167080</v>
      </c>
      <c r="I48" s="426">
        <v>14</v>
      </c>
      <c r="J48" s="426">
        <v>86</v>
      </c>
      <c r="K48" s="426">
        <v>25</v>
      </c>
      <c r="L48" s="426">
        <v>108</v>
      </c>
      <c r="M48" s="426">
        <v>291</v>
      </c>
      <c r="O48" s="425">
        <v>167145</v>
      </c>
      <c r="P48" s="426">
        <v>2</v>
      </c>
      <c r="Q48" s="426">
        <v>1</v>
      </c>
      <c r="S48" s="421">
        <v>168866</v>
      </c>
      <c r="T48" s="422">
        <v>0.26</v>
      </c>
      <c r="V48" s="423">
        <v>168348</v>
      </c>
      <c r="W48" s="418" t="s">
        <v>1572</v>
      </c>
      <c r="Y48" s="419">
        <v>168823</v>
      </c>
      <c r="Z48" s="420">
        <v>69</v>
      </c>
      <c r="AB48" s="423">
        <v>167460</v>
      </c>
      <c r="AC48" s="418" t="s">
        <v>766</v>
      </c>
    </row>
    <row r="49" spans="1:29" x14ac:dyDescent="0.3">
      <c r="A49" s="421">
        <v>167774</v>
      </c>
      <c r="B49" s="422">
        <v>12</v>
      </c>
      <c r="C49" s="422">
        <v>4.1000000000000002E-2</v>
      </c>
      <c r="E49" s="423">
        <v>166728</v>
      </c>
      <c r="F49" s="424">
        <v>2.7635625E-2</v>
      </c>
      <c r="H49" s="425">
        <v>167109</v>
      </c>
      <c r="I49" s="426">
        <v>1</v>
      </c>
      <c r="J49" s="426">
        <v>7</v>
      </c>
      <c r="K49" s="426">
        <v>8</v>
      </c>
      <c r="L49" s="426">
        <v>16</v>
      </c>
      <c r="M49" s="426">
        <v>18</v>
      </c>
      <c r="O49" s="425">
        <v>167147</v>
      </c>
      <c r="P49" s="426">
        <v>6</v>
      </c>
      <c r="Q49" s="426">
        <v>4</v>
      </c>
      <c r="S49" s="421">
        <v>168870</v>
      </c>
      <c r="T49" s="422">
        <v>0.14000000000000001</v>
      </c>
      <c r="V49" s="423">
        <v>170416</v>
      </c>
      <c r="W49" s="418" t="s">
        <v>1572</v>
      </c>
      <c r="Y49" s="419">
        <v>168895</v>
      </c>
      <c r="Z49" s="420">
        <v>74</v>
      </c>
      <c r="AB49" s="423">
        <v>167471</v>
      </c>
      <c r="AC49" s="418" t="s">
        <v>766</v>
      </c>
    </row>
    <row r="50" spans="1:29" x14ac:dyDescent="0.3">
      <c r="A50" s="421">
        <v>167781</v>
      </c>
      <c r="B50" s="422">
        <v>24</v>
      </c>
      <c r="C50" s="422">
        <v>0.03</v>
      </c>
      <c r="E50" s="423">
        <v>166729</v>
      </c>
      <c r="F50" s="424">
        <v>5.2090400000000002E-2</v>
      </c>
      <c r="H50" s="425">
        <v>167159</v>
      </c>
      <c r="I50" s="426">
        <v>1</v>
      </c>
      <c r="J50" s="428"/>
      <c r="K50" s="428"/>
      <c r="L50" s="428"/>
      <c r="M50" s="426">
        <v>5</v>
      </c>
      <c r="O50" s="425">
        <v>167148</v>
      </c>
      <c r="P50" s="426">
        <v>5</v>
      </c>
      <c r="Q50" s="428"/>
      <c r="S50" s="421">
        <v>168872</v>
      </c>
      <c r="T50" s="422">
        <v>2.72</v>
      </c>
      <c r="V50" s="423">
        <v>170417</v>
      </c>
      <c r="W50" s="418" t="s">
        <v>1572</v>
      </c>
      <c r="Y50" s="419">
        <v>167825</v>
      </c>
      <c r="Z50" s="420">
        <v>10</v>
      </c>
      <c r="AB50" s="423">
        <v>167512</v>
      </c>
      <c r="AC50" s="418" t="s">
        <v>766</v>
      </c>
    </row>
    <row r="51" spans="1:29" x14ac:dyDescent="0.3">
      <c r="A51" s="421">
        <v>167839</v>
      </c>
      <c r="B51" s="422">
        <v>6</v>
      </c>
      <c r="C51" s="422">
        <v>3.1E-2</v>
      </c>
      <c r="E51" s="423">
        <v>166730</v>
      </c>
      <c r="F51" s="424">
        <v>2.0528028E-2</v>
      </c>
      <c r="H51" s="425">
        <v>167135</v>
      </c>
      <c r="I51" s="426">
        <v>2</v>
      </c>
      <c r="J51" s="426">
        <v>8</v>
      </c>
      <c r="K51" s="426">
        <v>6</v>
      </c>
      <c r="L51" s="426">
        <v>17</v>
      </c>
      <c r="M51" s="426">
        <v>62</v>
      </c>
      <c r="O51" s="425">
        <v>167158</v>
      </c>
      <c r="P51" s="426">
        <v>1</v>
      </c>
      <c r="Q51" s="426">
        <v>1</v>
      </c>
      <c r="S51" s="421">
        <v>168873</v>
      </c>
      <c r="T51" s="422">
        <v>0.26</v>
      </c>
      <c r="V51" s="423">
        <v>170418</v>
      </c>
      <c r="W51" s="418" t="s">
        <v>1572</v>
      </c>
      <c r="Y51" s="419">
        <v>170034</v>
      </c>
      <c r="Z51" s="420">
        <v>22</v>
      </c>
      <c r="AB51" s="423">
        <v>167557</v>
      </c>
      <c r="AC51" s="418" t="s">
        <v>766</v>
      </c>
    </row>
    <row r="52" spans="1:29" x14ac:dyDescent="0.3">
      <c r="A52" s="421">
        <v>167875</v>
      </c>
      <c r="B52" s="422">
        <v>6</v>
      </c>
      <c r="C52" s="422">
        <v>3.5000000000000003E-2</v>
      </c>
      <c r="E52" s="423">
        <v>166734</v>
      </c>
      <c r="F52" s="424">
        <v>1.3484675E-2</v>
      </c>
      <c r="H52" s="425">
        <v>167082</v>
      </c>
      <c r="I52" s="428"/>
      <c r="J52" s="426">
        <v>1</v>
      </c>
      <c r="K52" s="426">
        <v>1</v>
      </c>
      <c r="L52" s="426">
        <v>1</v>
      </c>
      <c r="M52" s="426">
        <v>5</v>
      </c>
      <c r="O52" s="425">
        <v>167186</v>
      </c>
      <c r="P52" s="426">
        <v>5</v>
      </c>
      <c r="Q52" s="426">
        <v>3</v>
      </c>
      <c r="S52" s="421">
        <v>168875</v>
      </c>
      <c r="T52" s="422">
        <v>4.26</v>
      </c>
      <c r="V52" s="423">
        <v>170425</v>
      </c>
      <c r="W52" s="418" t="s">
        <v>1572</v>
      </c>
      <c r="Y52" s="419">
        <v>168248</v>
      </c>
      <c r="Z52" s="420">
        <v>21</v>
      </c>
      <c r="AB52" s="423">
        <v>167558</v>
      </c>
      <c r="AC52" s="418" t="s">
        <v>766</v>
      </c>
    </row>
    <row r="53" spans="1:29" x14ac:dyDescent="0.3">
      <c r="A53" s="421">
        <v>167895</v>
      </c>
      <c r="B53" s="422">
        <v>3</v>
      </c>
      <c r="C53" s="422">
        <v>5.3999999999999999E-2</v>
      </c>
      <c r="E53" s="423">
        <v>166739</v>
      </c>
      <c r="F53" s="424">
        <v>6.9300000000000004E-3</v>
      </c>
      <c r="H53" s="425">
        <v>167112</v>
      </c>
      <c r="I53" s="426">
        <v>18</v>
      </c>
      <c r="J53" s="426">
        <v>2</v>
      </c>
      <c r="K53" s="426">
        <v>3</v>
      </c>
      <c r="L53" s="426">
        <v>7</v>
      </c>
      <c r="M53" s="426">
        <v>80</v>
      </c>
      <c r="O53" s="425">
        <v>167197</v>
      </c>
      <c r="P53" s="426">
        <v>2</v>
      </c>
      <c r="Q53" s="426">
        <v>3</v>
      </c>
      <c r="S53" s="421">
        <v>168879</v>
      </c>
      <c r="T53" s="422">
        <v>0.28999999999999998</v>
      </c>
      <c r="V53" s="423">
        <v>167895</v>
      </c>
      <c r="W53" s="418" t="s">
        <v>1572</v>
      </c>
      <c r="Y53" s="419">
        <v>167592</v>
      </c>
      <c r="Z53" s="420">
        <v>24</v>
      </c>
      <c r="AB53" s="423">
        <v>167570</v>
      </c>
      <c r="AC53" s="418" t="s">
        <v>766</v>
      </c>
    </row>
    <row r="54" spans="1:29" x14ac:dyDescent="0.3">
      <c r="A54" s="421">
        <v>167905</v>
      </c>
      <c r="B54" s="422">
        <v>3</v>
      </c>
      <c r="C54" s="422">
        <v>8.5999999999999993E-2</v>
      </c>
      <c r="E54" s="423">
        <v>166834</v>
      </c>
      <c r="F54" s="424">
        <v>5.2919999999999998E-3</v>
      </c>
      <c r="H54" s="425">
        <v>167134</v>
      </c>
      <c r="I54" s="426">
        <v>2</v>
      </c>
      <c r="J54" s="426">
        <v>24</v>
      </c>
      <c r="K54" s="426">
        <v>10</v>
      </c>
      <c r="L54" s="426">
        <v>48</v>
      </c>
      <c r="M54" s="426">
        <v>129</v>
      </c>
      <c r="O54" s="425">
        <v>167214</v>
      </c>
      <c r="P54" s="426">
        <v>4</v>
      </c>
      <c r="Q54" s="426">
        <v>1</v>
      </c>
      <c r="S54" s="421">
        <v>168884</v>
      </c>
      <c r="T54" s="422">
        <v>12.05</v>
      </c>
      <c r="V54" s="423">
        <v>174118</v>
      </c>
      <c r="W54" s="418" t="s">
        <v>1572</v>
      </c>
      <c r="Y54" s="419">
        <v>167634</v>
      </c>
      <c r="Z54" s="420">
        <v>13</v>
      </c>
      <c r="AB54" s="423">
        <v>167574</v>
      </c>
      <c r="AC54" s="418" t="s">
        <v>766</v>
      </c>
    </row>
    <row r="55" spans="1:29" x14ac:dyDescent="0.3">
      <c r="A55" s="421">
        <v>167910</v>
      </c>
      <c r="B55" s="422">
        <v>2</v>
      </c>
      <c r="C55" s="422">
        <v>7.0999999999999994E-2</v>
      </c>
      <c r="E55" s="423">
        <v>166865</v>
      </c>
      <c r="F55" s="424">
        <v>9.7350000000000006E-3</v>
      </c>
      <c r="H55" s="425">
        <v>167171</v>
      </c>
      <c r="I55" s="426">
        <v>1</v>
      </c>
      <c r="J55" s="426">
        <v>5</v>
      </c>
      <c r="K55" s="426">
        <v>1</v>
      </c>
      <c r="L55" s="428"/>
      <c r="M55" s="426">
        <v>4</v>
      </c>
      <c r="O55" s="425">
        <v>167222</v>
      </c>
      <c r="P55" s="426">
        <v>13</v>
      </c>
      <c r="Q55" s="426">
        <v>9</v>
      </c>
      <c r="S55" s="421">
        <v>168890</v>
      </c>
      <c r="T55" s="422">
        <v>2.5299999999999998</v>
      </c>
      <c r="V55" s="423">
        <v>171855</v>
      </c>
      <c r="W55" s="418" t="s">
        <v>1572</v>
      </c>
      <c r="Y55" s="419">
        <v>170057</v>
      </c>
      <c r="Z55" s="420">
        <v>17</v>
      </c>
      <c r="AB55" s="423">
        <v>167611</v>
      </c>
      <c r="AC55" s="418" t="s">
        <v>766</v>
      </c>
    </row>
    <row r="56" spans="1:29" x14ac:dyDescent="0.3">
      <c r="A56" s="421">
        <v>167965</v>
      </c>
      <c r="B56" s="422">
        <v>2</v>
      </c>
      <c r="C56" s="422">
        <v>7.5999999999999998E-2</v>
      </c>
      <c r="E56" s="423">
        <v>166866</v>
      </c>
      <c r="F56" s="424">
        <v>8.6925000000000006E-3</v>
      </c>
      <c r="H56" s="425">
        <v>167145</v>
      </c>
      <c r="I56" s="426">
        <v>3</v>
      </c>
      <c r="J56" s="426">
        <v>4</v>
      </c>
      <c r="K56" s="426">
        <v>1</v>
      </c>
      <c r="L56" s="426">
        <v>2</v>
      </c>
      <c r="M56" s="426">
        <v>7</v>
      </c>
      <c r="O56" s="425">
        <v>167223</v>
      </c>
      <c r="P56" s="426">
        <v>4</v>
      </c>
      <c r="Q56" s="426">
        <v>3</v>
      </c>
      <c r="S56" s="421">
        <v>168893</v>
      </c>
      <c r="T56" s="422">
        <v>3.38</v>
      </c>
      <c r="V56" s="423">
        <v>171864</v>
      </c>
      <c r="W56" s="418" t="s">
        <v>1572</v>
      </c>
      <c r="Y56" s="419">
        <v>168953</v>
      </c>
      <c r="Z56" s="420">
        <v>10</v>
      </c>
      <c r="AB56" s="423">
        <v>167624</v>
      </c>
      <c r="AC56" s="418" t="s">
        <v>766</v>
      </c>
    </row>
    <row r="57" spans="1:29" x14ac:dyDescent="0.3">
      <c r="A57" s="421">
        <v>168002</v>
      </c>
      <c r="B57" s="422">
        <v>6</v>
      </c>
      <c r="C57" s="422">
        <v>7.3999999999999996E-2</v>
      </c>
      <c r="E57" s="423">
        <v>166867</v>
      </c>
      <c r="F57" s="424">
        <v>6.5100000000000002E-3</v>
      </c>
      <c r="H57" s="425">
        <v>167143</v>
      </c>
      <c r="I57" s="426">
        <v>29</v>
      </c>
      <c r="J57" s="426">
        <v>136</v>
      </c>
      <c r="K57" s="426">
        <v>46</v>
      </c>
      <c r="L57" s="426">
        <v>190</v>
      </c>
      <c r="M57" s="426">
        <v>497</v>
      </c>
      <c r="O57" s="425">
        <v>167227</v>
      </c>
      <c r="P57" s="426">
        <v>4</v>
      </c>
      <c r="Q57" s="426">
        <v>8</v>
      </c>
      <c r="S57" s="421">
        <v>168895</v>
      </c>
      <c r="T57" s="422">
        <v>0.49</v>
      </c>
      <c r="V57" s="423">
        <v>167905</v>
      </c>
      <c r="W57" s="418" t="s">
        <v>1572</v>
      </c>
      <c r="Y57" s="419">
        <v>168943</v>
      </c>
      <c r="Z57" s="420">
        <v>1</v>
      </c>
      <c r="AB57" s="423">
        <v>167626</v>
      </c>
      <c r="AC57" s="418" t="s">
        <v>28</v>
      </c>
    </row>
    <row r="58" spans="1:29" x14ac:dyDescent="0.3">
      <c r="A58" s="421">
        <v>168054</v>
      </c>
      <c r="B58" s="422">
        <v>4</v>
      </c>
      <c r="C58" s="422">
        <v>6.6000000000000003E-2</v>
      </c>
      <c r="E58" s="423">
        <v>166868</v>
      </c>
      <c r="F58" s="424">
        <v>1.347225E-2</v>
      </c>
      <c r="H58" s="425">
        <v>172269</v>
      </c>
      <c r="I58" s="426">
        <v>21</v>
      </c>
      <c r="J58" s="428"/>
      <c r="K58" s="428"/>
      <c r="L58" s="428"/>
      <c r="M58" s="428"/>
      <c r="O58" s="425">
        <v>167230</v>
      </c>
      <c r="P58" s="426">
        <v>2</v>
      </c>
      <c r="Q58" s="426">
        <v>3</v>
      </c>
      <c r="S58" s="421">
        <v>168905</v>
      </c>
      <c r="T58" s="422">
        <v>65.91</v>
      </c>
      <c r="V58" s="423">
        <v>169036</v>
      </c>
      <c r="W58" s="418" t="s">
        <v>1572</v>
      </c>
      <c r="Y58" s="419">
        <v>168959</v>
      </c>
      <c r="Z58" s="420">
        <v>8</v>
      </c>
      <c r="AB58" s="423">
        <v>167774</v>
      </c>
      <c r="AC58" s="418" t="s">
        <v>2070</v>
      </c>
    </row>
    <row r="59" spans="1:29" x14ac:dyDescent="0.3">
      <c r="A59" s="421">
        <v>168063</v>
      </c>
      <c r="B59" s="422">
        <v>4</v>
      </c>
      <c r="C59" s="422">
        <v>9.9000000000000005E-2</v>
      </c>
      <c r="E59" s="423">
        <v>166887</v>
      </c>
      <c r="F59" s="424">
        <v>1.8710999999999998E-2</v>
      </c>
      <c r="H59" s="425">
        <v>167274</v>
      </c>
      <c r="I59" s="428"/>
      <c r="J59" s="426">
        <v>156</v>
      </c>
      <c r="K59" s="426">
        <v>5</v>
      </c>
      <c r="L59" s="426">
        <v>188</v>
      </c>
      <c r="M59" s="426">
        <v>602</v>
      </c>
      <c r="O59" s="425">
        <v>167245</v>
      </c>
      <c r="P59" s="426">
        <v>5</v>
      </c>
      <c r="Q59" s="426">
        <v>4</v>
      </c>
      <c r="S59" s="421">
        <v>168925</v>
      </c>
      <c r="T59" s="422">
        <v>9.69</v>
      </c>
      <c r="V59" s="423">
        <v>170429</v>
      </c>
      <c r="W59" s="418" t="s">
        <v>1572</v>
      </c>
      <c r="Y59" s="419">
        <v>167791</v>
      </c>
      <c r="Z59" s="420">
        <v>16</v>
      </c>
      <c r="AB59" s="423">
        <v>167781</v>
      </c>
      <c r="AC59" s="418" t="s">
        <v>2070</v>
      </c>
    </row>
    <row r="60" spans="1:29" x14ac:dyDescent="0.3">
      <c r="A60" s="421">
        <v>168197</v>
      </c>
      <c r="B60" s="422">
        <v>6</v>
      </c>
      <c r="C60" s="422">
        <v>0.03</v>
      </c>
      <c r="E60" s="423">
        <v>166905</v>
      </c>
      <c r="F60" s="424">
        <v>4.1339999999999997E-3</v>
      </c>
      <c r="H60" s="425">
        <v>167194</v>
      </c>
      <c r="I60" s="426">
        <v>3</v>
      </c>
      <c r="J60" s="428"/>
      <c r="K60" s="428"/>
      <c r="L60" s="426">
        <v>1</v>
      </c>
      <c r="M60" s="426">
        <v>5</v>
      </c>
      <c r="O60" s="425">
        <v>167246</v>
      </c>
      <c r="P60" s="426">
        <v>16</v>
      </c>
      <c r="Q60" s="426">
        <v>9</v>
      </c>
      <c r="S60" s="421">
        <v>168932</v>
      </c>
      <c r="T60" s="422">
        <v>163.81</v>
      </c>
      <c r="V60" s="423">
        <v>174467</v>
      </c>
      <c r="W60" s="418" t="s">
        <v>1572</v>
      </c>
      <c r="Y60" s="419">
        <v>170798</v>
      </c>
      <c r="Z60" s="420">
        <v>7</v>
      </c>
      <c r="AB60" s="423">
        <v>167839</v>
      </c>
      <c r="AC60" s="418" t="s">
        <v>1801</v>
      </c>
    </row>
    <row r="61" spans="1:29" x14ac:dyDescent="0.3">
      <c r="A61" s="421">
        <v>168233</v>
      </c>
      <c r="B61" s="422">
        <v>8</v>
      </c>
      <c r="C61" s="422">
        <v>7.3999999999999996E-2</v>
      </c>
      <c r="E61" s="423">
        <v>166911</v>
      </c>
      <c r="F61" s="424">
        <v>2.3999999999999998E-3</v>
      </c>
      <c r="H61" s="425">
        <v>167186</v>
      </c>
      <c r="I61" s="426">
        <v>8</v>
      </c>
      <c r="J61" s="426">
        <v>10</v>
      </c>
      <c r="K61" s="426">
        <v>3</v>
      </c>
      <c r="L61" s="426">
        <v>7</v>
      </c>
      <c r="M61" s="426">
        <v>23</v>
      </c>
      <c r="O61" s="425">
        <v>167249</v>
      </c>
      <c r="P61" s="426">
        <v>19</v>
      </c>
      <c r="Q61" s="426">
        <v>17</v>
      </c>
      <c r="S61" s="421">
        <v>168936</v>
      </c>
      <c r="T61" s="422">
        <v>5.24</v>
      </c>
      <c r="V61" s="423">
        <v>174124</v>
      </c>
      <c r="W61" s="418" t="s">
        <v>1572</v>
      </c>
      <c r="Y61" s="419">
        <v>170797</v>
      </c>
      <c r="Z61" s="420">
        <v>1</v>
      </c>
      <c r="AB61" s="423">
        <v>167875</v>
      </c>
      <c r="AC61" s="418" t="s">
        <v>766</v>
      </c>
    </row>
    <row r="62" spans="1:29" x14ac:dyDescent="0.3">
      <c r="A62" s="421">
        <v>168347</v>
      </c>
      <c r="B62" s="422">
        <v>2</v>
      </c>
      <c r="C62" s="422">
        <v>8.8999999999999996E-2</v>
      </c>
      <c r="E62" s="423">
        <v>166912</v>
      </c>
      <c r="F62" s="424">
        <v>2.3999999999999998E-3</v>
      </c>
      <c r="H62" s="425">
        <v>167105</v>
      </c>
      <c r="I62" s="426">
        <v>10</v>
      </c>
      <c r="J62" s="426">
        <v>4</v>
      </c>
      <c r="K62" s="426">
        <v>1</v>
      </c>
      <c r="L62" s="426">
        <v>6</v>
      </c>
      <c r="M62" s="426">
        <v>19</v>
      </c>
      <c r="O62" s="425">
        <v>167292</v>
      </c>
      <c r="P62" s="426">
        <v>13</v>
      </c>
      <c r="Q62" s="426">
        <v>60</v>
      </c>
      <c r="S62" s="421">
        <v>168938</v>
      </c>
      <c r="T62" s="422">
        <v>2.4</v>
      </c>
      <c r="V62" s="423">
        <v>171871</v>
      </c>
      <c r="W62" s="418" t="s">
        <v>1572</v>
      </c>
      <c r="Y62" s="419">
        <v>172430</v>
      </c>
      <c r="Z62" s="420">
        <v>10</v>
      </c>
      <c r="AB62" s="423">
        <v>167895</v>
      </c>
      <c r="AC62" s="418" t="s">
        <v>2160</v>
      </c>
    </row>
    <row r="63" spans="1:29" x14ac:dyDescent="0.3">
      <c r="A63" s="421">
        <v>168348</v>
      </c>
      <c r="B63" s="422">
        <v>2</v>
      </c>
      <c r="C63" s="422">
        <v>6.7000000000000004E-2</v>
      </c>
      <c r="E63" s="423">
        <v>166925</v>
      </c>
      <c r="F63" s="424">
        <v>2.2799999999999999E-3</v>
      </c>
      <c r="H63" s="425">
        <v>167223</v>
      </c>
      <c r="I63" s="426">
        <v>7</v>
      </c>
      <c r="J63" s="426">
        <v>31</v>
      </c>
      <c r="K63" s="426">
        <v>15</v>
      </c>
      <c r="L63" s="426">
        <v>60</v>
      </c>
      <c r="M63" s="426">
        <v>202</v>
      </c>
      <c r="O63" s="425">
        <v>167307</v>
      </c>
      <c r="P63" s="426">
        <v>37</v>
      </c>
      <c r="Q63" s="426">
        <v>63</v>
      </c>
      <c r="S63" s="421">
        <v>168939</v>
      </c>
      <c r="T63" s="422">
        <v>3.65</v>
      </c>
      <c r="V63" s="423">
        <v>170422</v>
      </c>
      <c r="W63" s="418" t="s">
        <v>1572</v>
      </c>
      <c r="Y63" s="419">
        <v>173058</v>
      </c>
      <c r="Z63" s="420">
        <v>14</v>
      </c>
      <c r="AB63" s="423">
        <v>167905</v>
      </c>
      <c r="AC63" s="418" t="s">
        <v>2160</v>
      </c>
    </row>
    <row r="64" spans="1:29" x14ac:dyDescent="0.3">
      <c r="A64" s="421">
        <v>168356</v>
      </c>
      <c r="B64" s="422">
        <v>2</v>
      </c>
      <c r="C64" s="422">
        <v>6.0999999999999999E-2</v>
      </c>
      <c r="E64" s="423">
        <v>166934</v>
      </c>
      <c r="F64" s="424">
        <v>3.2200000000000002E-3</v>
      </c>
      <c r="H64" s="425">
        <v>167106</v>
      </c>
      <c r="I64" s="426">
        <v>3</v>
      </c>
      <c r="J64" s="428"/>
      <c r="K64" s="426">
        <v>1</v>
      </c>
      <c r="L64" s="428"/>
      <c r="M64" s="426">
        <v>18</v>
      </c>
      <c r="O64" s="425">
        <v>167323</v>
      </c>
      <c r="P64" s="426">
        <v>24</v>
      </c>
      <c r="Q64" s="426">
        <v>18</v>
      </c>
      <c r="S64" s="421">
        <v>168940</v>
      </c>
      <c r="T64" s="422">
        <v>3.6</v>
      </c>
      <c r="V64" s="423">
        <v>171857</v>
      </c>
      <c r="W64" s="418" t="s">
        <v>1572</v>
      </c>
      <c r="Y64" s="419">
        <v>173902</v>
      </c>
      <c r="Z64" s="420">
        <v>9</v>
      </c>
      <c r="AB64" s="423">
        <v>167910</v>
      </c>
      <c r="AC64" s="418" t="s">
        <v>2160</v>
      </c>
    </row>
    <row r="65" spans="1:29" x14ac:dyDescent="0.3">
      <c r="A65" s="421">
        <v>168409</v>
      </c>
      <c r="B65" s="422">
        <v>4</v>
      </c>
      <c r="C65" s="422">
        <v>4.2000000000000003E-2</v>
      </c>
      <c r="E65" s="423">
        <v>166937</v>
      </c>
      <c r="F65" s="424">
        <v>3.5362499999999999E-3</v>
      </c>
      <c r="H65" s="425">
        <v>167136</v>
      </c>
      <c r="I65" s="426">
        <v>3</v>
      </c>
      <c r="J65" s="426">
        <v>5</v>
      </c>
      <c r="K65" s="426">
        <v>2</v>
      </c>
      <c r="L65" s="426">
        <v>9</v>
      </c>
      <c r="M65" s="426">
        <v>16</v>
      </c>
      <c r="O65" s="425">
        <v>167357</v>
      </c>
      <c r="P65" s="426">
        <v>1</v>
      </c>
      <c r="Q65" s="426">
        <v>4</v>
      </c>
      <c r="S65" s="421">
        <v>168941</v>
      </c>
      <c r="T65" s="422">
        <v>3.79</v>
      </c>
      <c r="V65" s="423">
        <v>170398</v>
      </c>
      <c r="W65" s="418" t="s">
        <v>1424</v>
      </c>
      <c r="Y65" s="419">
        <v>173896</v>
      </c>
      <c r="Z65" s="420">
        <v>6</v>
      </c>
      <c r="AB65" s="423">
        <v>167965</v>
      </c>
      <c r="AC65" s="418" t="s">
        <v>2160</v>
      </c>
    </row>
    <row r="66" spans="1:29" x14ac:dyDescent="0.3">
      <c r="A66" s="421">
        <v>168519</v>
      </c>
      <c r="B66" s="422">
        <v>8</v>
      </c>
      <c r="C66" s="422">
        <v>4.8000000000000001E-2</v>
      </c>
      <c r="E66" s="423">
        <v>166943</v>
      </c>
      <c r="F66" s="424">
        <v>6.09375E-4</v>
      </c>
      <c r="H66" s="425">
        <v>167403</v>
      </c>
      <c r="I66" s="426">
        <v>1</v>
      </c>
      <c r="J66" s="428"/>
      <c r="K66" s="428"/>
      <c r="L66" s="428"/>
      <c r="M66" s="428"/>
      <c r="O66" s="425">
        <v>167359</v>
      </c>
      <c r="P66" s="426">
        <v>4</v>
      </c>
      <c r="Q66" s="426">
        <v>6</v>
      </c>
      <c r="S66" s="421">
        <v>168942</v>
      </c>
      <c r="T66" s="422">
        <v>0.89</v>
      </c>
      <c r="V66" s="423">
        <v>166501</v>
      </c>
      <c r="W66" s="418" t="s">
        <v>1424</v>
      </c>
      <c r="Y66" s="419">
        <v>173711</v>
      </c>
      <c r="Z66" s="420">
        <v>8</v>
      </c>
      <c r="AB66" s="423">
        <v>168002</v>
      </c>
      <c r="AC66" s="418" t="s">
        <v>2159</v>
      </c>
    </row>
    <row r="67" spans="1:29" x14ac:dyDescent="0.3">
      <c r="A67" s="421">
        <v>168521</v>
      </c>
      <c r="B67" s="422">
        <v>2</v>
      </c>
      <c r="C67" s="422">
        <v>7.0000000000000007E-2</v>
      </c>
      <c r="E67" s="423">
        <v>166944</v>
      </c>
      <c r="F67" s="424">
        <v>7.0800000000000004E-3</v>
      </c>
      <c r="H67" s="425">
        <v>167197</v>
      </c>
      <c r="I67" s="426">
        <v>5</v>
      </c>
      <c r="J67" s="426">
        <v>14</v>
      </c>
      <c r="K67" s="428"/>
      <c r="L67" s="426">
        <v>41</v>
      </c>
      <c r="M67" s="426">
        <v>77</v>
      </c>
      <c r="O67" s="425">
        <v>167360</v>
      </c>
      <c r="P67" s="426">
        <v>1</v>
      </c>
      <c r="Q67" s="426">
        <v>1</v>
      </c>
      <c r="S67" s="421">
        <v>168943</v>
      </c>
      <c r="T67" s="422">
        <v>2.13</v>
      </c>
      <c r="V67" s="423">
        <v>173250</v>
      </c>
      <c r="W67" s="418" t="s">
        <v>1424</v>
      </c>
      <c r="Y67" s="419">
        <v>167813</v>
      </c>
      <c r="Z67" s="420">
        <v>16</v>
      </c>
      <c r="AB67" s="423">
        <v>168054</v>
      </c>
      <c r="AC67" s="418" t="s">
        <v>2159</v>
      </c>
    </row>
    <row r="68" spans="1:29" x14ac:dyDescent="0.3">
      <c r="A68" s="421">
        <v>166529</v>
      </c>
      <c r="B68" s="422">
        <v>1</v>
      </c>
      <c r="C68" s="422">
        <v>6.8000000000000005E-2</v>
      </c>
      <c r="E68" s="423">
        <v>166946</v>
      </c>
      <c r="F68" s="424">
        <v>4.03025E-3</v>
      </c>
      <c r="H68" s="425">
        <v>167108</v>
      </c>
      <c r="I68" s="426">
        <v>5</v>
      </c>
      <c r="J68" s="426">
        <v>20</v>
      </c>
      <c r="K68" s="426">
        <v>18</v>
      </c>
      <c r="L68" s="426">
        <v>30</v>
      </c>
      <c r="M68" s="426">
        <v>87</v>
      </c>
      <c r="O68" s="425">
        <v>167403</v>
      </c>
      <c r="P68" s="426">
        <v>1</v>
      </c>
      <c r="Q68" s="428"/>
      <c r="S68" s="421">
        <v>168944</v>
      </c>
      <c r="T68" s="422">
        <v>1.75</v>
      </c>
      <c r="V68" s="423">
        <v>168933</v>
      </c>
      <c r="W68" s="418" t="s">
        <v>1424</v>
      </c>
      <c r="Y68" s="419">
        <v>173851</v>
      </c>
      <c r="Z68" s="420">
        <v>12</v>
      </c>
      <c r="AB68" s="423">
        <v>168063</v>
      </c>
      <c r="AC68" s="418" t="s">
        <v>28</v>
      </c>
    </row>
    <row r="69" spans="1:29" x14ac:dyDescent="0.3">
      <c r="A69" s="421">
        <v>168534</v>
      </c>
      <c r="B69" s="422">
        <v>6</v>
      </c>
      <c r="C69" s="422">
        <v>3.3000000000000002E-2</v>
      </c>
      <c r="E69" s="423">
        <v>166957</v>
      </c>
      <c r="F69" s="424">
        <v>2.875E-3</v>
      </c>
      <c r="H69" s="425">
        <v>167227</v>
      </c>
      <c r="I69" s="426">
        <v>12</v>
      </c>
      <c r="J69" s="426">
        <v>32</v>
      </c>
      <c r="K69" s="426">
        <v>20</v>
      </c>
      <c r="L69" s="426">
        <v>57</v>
      </c>
      <c r="M69" s="426">
        <v>138</v>
      </c>
      <c r="O69" s="425">
        <v>167405</v>
      </c>
      <c r="P69" s="426">
        <v>5</v>
      </c>
      <c r="Q69" s="426">
        <v>3</v>
      </c>
      <c r="S69" s="421">
        <v>168947</v>
      </c>
      <c r="T69" s="422">
        <v>2.82</v>
      </c>
      <c r="V69" s="423">
        <v>172641</v>
      </c>
      <c r="W69" s="418" t="s">
        <v>1424</v>
      </c>
      <c r="Y69" s="419">
        <v>170796</v>
      </c>
      <c r="Z69" s="420">
        <v>4</v>
      </c>
      <c r="AB69" s="423">
        <v>168139</v>
      </c>
      <c r="AC69" s="418" t="s">
        <v>28</v>
      </c>
    </row>
    <row r="70" spans="1:29" x14ac:dyDescent="0.3">
      <c r="A70" s="421">
        <v>168553</v>
      </c>
      <c r="B70" s="422">
        <v>6</v>
      </c>
      <c r="C70" s="422">
        <v>4.7E-2</v>
      </c>
      <c r="E70" s="423">
        <v>166972</v>
      </c>
      <c r="F70" s="424">
        <v>3.4499999999999999E-3</v>
      </c>
      <c r="H70" s="425">
        <v>167111</v>
      </c>
      <c r="I70" s="426">
        <v>3</v>
      </c>
      <c r="J70" s="426">
        <v>5</v>
      </c>
      <c r="K70" s="426">
        <v>9</v>
      </c>
      <c r="L70" s="426">
        <v>11</v>
      </c>
      <c r="M70" s="426">
        <v>20</v>
      </c>
      <c r="O70" s="425">
        <v>167407</v>
      </c>
      <c r="P70" s="426">
        <v>5</v>
      </c>
      <c r="Q70" s="426">
        <v>1</v>
      </c>
      <c r="S70" s="421">
        <v>168948</v>
      </c>
      <c r="T70" s="422">
        <v>3</v>
      </c>
      <c r="V70" s="423">
        <v>171177</v>
      </c>
      <c r="W70" s="418" t="s">
        <v>1424</v>
      </c>
      <c r="Y70" s="419">
        <v>170056</v>
      </c>
      <c r="Z70" s="420">
        <v>5</v>
      </c>
      <c r="AB70" s="423">
        <v>168197</v>
      </c>
      <c r="AC70" s="418" t="s">
        <v>329</v>
      </c>
    </row>
    <row r="71" spans="1:29" x14ac:dyDescent="0.3">
      <c r="A71" s="421">
        <v>168975</v>
      </c>
      <c r="B71" s="422">
        <v>12</v>
      </c>
      <c r="C71" s="422">
        <v>1.7999999999999999E-2</v>
      </c>
      <c r="E71" s="423">
        <v>166982</v>
      </c>
      <c r="F71" s="424">
        <v>1.9987500000000001E-3</v>
      </c>
      <c r="H71" s="425">
        <v>167148</v>
      </c>
      <c r="I71" s="426">
        <v>5</v>
      </c>
      <c r="J71" s="428"/>
      <c r="K71" s="428"/>
      <c r="L71" s="428"/>
      <c r="M71" s="428"/>
      <c r="O71" s="425">
        <v>167418</v>
      </c>
      <c r="P71" s="426">
        <v>1</v>
      </c>
      <c r="Q71" s="428"/>
      <c r="S71" s="421">
        <v>168949</v>
      </c>
      <c r="T71" s="422">
        <v>3.07</v>
      </c>
      <c r="V71" s="423">
        <v>170399</v>
      </c>
      <c r="W71" s="418" t="s">
        <v>1424</v>
      </c>
      <c r="Y71" s="419">
        <v>173456</v>
      </c>
      <c r="Z71" s="420">
        <v>1</v>
      </c>
      <c r="AB71" s="423">
        <v>168233</v>
      </c>
      <c r="AC71" s="418" t="s">
        <v>4973</v>
      </c>
    </row>
    <row r="72" spans="1:29" x14ac:dyDescent="0.3">
      <c r="A72" s="421">
        <v>169007</v>
      </c>
      <c r="B72" s="422">
        <v>2</v>
      </c>
      <c r="C72" s="422">
        <v>9.9000000000000005E-2</v>
      </c>
      <c r="E72" s="423">
        <v>166999</v>
      </c>
      <c r="F72" s="424">
        <v>1.8665999999999999E-2</v>
      </c>
      <c r="H72" s="425">
        <v>167521</v>
      </c>
      <c r="I72" s="426">
        <v>43</v>
      </c>
      <c r="J72" s="426">
        <v>11</v>
      </c>
      <c r="K72" s="426">
        <v>3</v>
      </c>
      <c r="L72" s="426">
        <v>6</v>
      </c>
      <c r="M72" s="426">
        <v>18</v>
      </c>
      <c r="O72" s="425">
        <v>167438</v>
      </c>
      <c r="P72" s="426">
        <v>4</v>
      </c>
      <c r="Q72" s="426">
        <v>1</v>
      </c>
      <c r="S72" s="421">
        <v>168950</v>
      </c>
      <c r="T72" s="422">
        <v>3.26</v>
      </c>
      <c r="V72" s="423">
        <v>170406</v>
      </c>
      <c r="W72" s="418" t="s">
        <v>1424</v>
      </c>
      <c r="Y72" s="419">
        <v>169403</v>
      </c>
      <c r="Z72" s="420">
        <v>5</v>
      </c>
      <c r="AB72" s="423">
        <v>168347</v>
      </c>
      <c r="AC72" s="418" t="s">
        <v>2160</v>
      </c>
    </row>
    <row r="73" spans="1:29" x14ac:dyDescent="0.3">
      <c r="A73" s="421">
        <v>169008</v>
      </c>
      <c r="B73" s="422">
        <v>2</v>
      </c>
      <c r="C73" s="422">
        <v>0.11</v>
      </c>
      <c r="E73" s="423">
        <v>167000</v>
      </c>
      <c r="F73" s="424">
        <v>5.5717500000000003E-3</v>
      </c>
      <c r="H73" s="425">
        <v>167225</v>
      </c>
      <c r="I73" s="426">
        <v>1</v>
      </c>
      <c r="J73" s="428"/>
      <c r="K73" s="428"/>
      <c r="L73" s="428"/>
      <c r="M73" s="428"/>
      <c r="O73" s="425">
        <v>167445</v>
      </c>
      <c r="P73" s="426">
        <v>5</v>
      </c>
      <c r="Q73" s="426">
        <v>5</v>
      </c>
      <c r="S73" s="421">
        <v>168951</v>
      </c>
      <c r="T73" s="422">
        <v>3.22</v>
      </c>
      <c r="V73" s="423">
        <v>170395</v>
      </c>
      <c r="W73" s="418" t="s">
        <v>1424</v>
      </c>
      <c r="Y73" s="419">
        <v>170215</v>
      </c>
      <c r="Z73" s="420">
        <v>1</v>
      </c>
      <c r="AB73" s="423">
        <v>168348</v>
      </c>
      <c r="AC73" s="418" t="s">
        <v>2160</v>
      </c>
    </row>
    <row r="74" spans="1:29" x14ac:dyDescent="0.3">
      <c r="A74" s="421">
        <v>169012</v>
      </c>
      <c r="B74" s="422">
        <v>1</v>
      </c>
      <c r="C74" s="422">
        <v>4.2999999999999997E-2</v>
      </c>
      <c r="E74" s="423">
        <v>167001</v>
      </c>
      <c r="F74" s="424">
        <v>7.7499999999999997E-4</v>
      </c>
      <c r="H74" s="425">
        <v>167214</v>
      </c>
      <c r="I74" s="426">
        <v>5</v>
      </c>
      <c r="J74" s="426">
        <v>24</v>
      </c>
      <c r="K74" s="428"/>
      <c r="L74" s="426">
        <v>7</v>
      </c>
      <c r="M74" s="426">
        <v>16</v>
      </c>
      <c r="O74" s="425">
        <v>167460</v>
      </c>
      <c r="P74" s="426">
        <v>3</v>
      </c>
      <c r="Q74" s="428"/>
      <c r="S74" s="421">
        <v>168952</v>
      </c>
      <c r="T74" s="422">
        <v>3.42</v>
      </c>
      <c r="V74" s="423">
        <v>170404</v>
      </c>
      <c r="W74" s="418" t="s">
        <v>1424</v>
      </c>
      <c r="Y74" s="419">
        <v>170218</v>
      </c>
      <c r="Z74" s="420">
        <v>1</v>
      </c>
      <c r="AB74" s="423">
        <v>168356</v>
      </c>
      <c r="AC74" s="418" t="s">
        <v>2160</v>
      </c>
    </row>
    <row r="75" spans="1:29" x14ac:dyDescent="0.3">
      <c r="A75" s="421">
        <v>169016</v>
      </c>
      <c r="B75" s="422">
        <v>2</v>
      </c>
      <c r="C75" s="422">
        <v>0.05</v>
      </c>
      <c r="E75" s="423">
        <v>167025</v>
      </c>
      <c r="F75" s="424">
        <v>0.223665</v>
      </c>
      <c r="H75" s="425">
        <v>167114</v>
      </c>
      <c r="I75" s="426">
        <v>4</v>
      </c>
      <c r="J75" s="426">
        <v>23</v>
      </c>
      <c r="K75" s="426">
        <v>7</v>
      </c>
      <c r="L75" s="426">
        <v>24</v>
      </c>
      <c r="M75" s="426">
        <v>117</v>
      </c>
      <c r="O75" s="425">
        <v>167461</v>
      </c>
      <c r="P75" s="426">
        <v>1</v>
      </c>
      <c r="Q75" s="428"/>
      <c r="S75" s="421">
        <v>168953</v>
      </c>
      <c r="T75" s="422">
        <v>1.84</v>
      </c>
      <c r="V75" s="423">
        <v>170402</v>
      </c>
      <c r="W75" s="418" t="s">
        <v>1424</v>
      </c>
      <c r="Y75" s="419">
        <v>171957</v>
      </c>
      <c r="Z75" s="420">
        <v>1</v>
      </c>
      <c r="AB75" s="423">
        <v>168409</v>
      </c>
      <c r="AC75" s="418" t="s">
        <v>28</v>
      </c>
    </row>
    <row r="76" spans="1:29" x14ac:dyDescent="0.3">
      <c r="A76" s="421">
        <v>169017</v>
      </c>
      <c r="B76" s="422">
        <v>3</v>
      </c>
      <c r="C76" s="422">
        <v>0.114</v>
      </c>
      <c r="E76" s="423">
        <v>167050</v>
      </c>
      <c r="F76" s="424">
        <v>1.4057999999999999E-2</v>
      </c>
      <c r="H76" s="425">
        <v>167524</v>
      </c>
      <c r="I76" s="426">
        <v>3</v>
      </c>
      <c r="J76" s="426">
        <v>3</v>
      </c>
      <c r="K76" s="428"/>
      <c r="L76" s="428"/>
      <c r="M76" s="428"/>
      <c r="O76" s="425">
        <v>167471</v>
      </c>
      <c r="P76" s="426">
        <v>4</v>
      </c>
      <c r="Q76" s="426">
        <v>2</v>
      </c>
      <c r="S76" s="421">
        <v>168954</v>
      </c>
      <c r="T76" s="422">
        <v>4.6900000000000004</v>
      </c>
      <c r="V76" s="423">
        <v>170394</v>
      </c>
      <c r="W76" s="418" t="s">
        <v>1424</v>
      </c>
      <c r="Y76" s="419">
        <v>167839</v>
      </c>
      <c r="Z76" s="420">
        <v>15</v>
      </c>
      <c r="AB76" s="423">
        <v>168519</v>
      </c>
      <c r="AC76" s="418" t="s">
        <v>1774</v>
      </c>
    </row>
    <row r="77" spans="1:29" x14ac:dyDescent="0.3">
      <c r="A77" s="421">
        <v>169027</v>
      </c>
      <c r="B77" s="422">
        <v>2</v>
      </c>
      <c r="C77" s="422">
        <v>0.152</v>
      </c>
      <c r="E77" s="423">
        <v>167052</v>
      </c>
      <c r="F77" s="424">
        <v>1.188E-2</v>
      </c>
      <c r="H77" s="425">
        <v>167230</v>
      </c>
      <c r="I77" s="426">
        <v>5</v>
      </c>
      <c r="J77" s="426">
        <v>8</v>
      </c>
      <c r="K77" s="426">
        <v>6</v>
      </c>
      <c r="L77" s="426">
        <v>16</v>
      </c>
      <c r="M77" s="426">
        <v>26</v>
      </c>
      <c r="O77" s="425">
        <v>167478</v>
      </c>
      <c r="P77" s="426">
        <v>30</v>
      </c>
      <c r="Q77" s="426">
        <v>9</v>
      </c>
      <c r="S77" s="421">
        <v>168955</v>
      </c>
      <c r="T77" s="422">
        <v>3.18</v>
      </c>
      <c r="V77" s="423">
        <v>172198</v>
      </c>
      <c r="W77" s="418" t="s">
        <v>1424</v>
      </c>
      <c r="Y77" s="419">
        <v>173055</v>
      </c>
      <c r="Z77" s="420">
        <v>106</v>
      </c>
      <c r="AB77" s="423">
        <v>168521</v>
      </c>
      <c r="AC77" s="418" t="s">
        <v>1774</v>
      </c>
    </row>
    <row r="78" spans="1:29" x14ac:dyDescent="0.3">
      <c r="A78" s="421">
        <v>169028</v>
      </c>
      <c r="B78" s="422">
        <v>8</v>
      </c>
      <c r="C78" s="422">
        <v>2.9000000000000001E-2</v>
      </c>
      <c r="E78" s="423">
        <v>167057</v>
      </c>
      <c r="F78" s="424">
        <v>4.4660000000000004E-3</v>
      </c>
      <c r="H78" s="425">
        <v>167217</v>
      </c>
      <c r="I78" s="426">
        <v>1</v>
      </c>
      <c r="J78" s="426">
        <v>1</v>
      </c>
      <c r="K78" s="428"/>
      <c r="L78" s="426">
        <v>2</v>
      </c>
      <c r="M78" s="426">
        <v>6</v>
      </c>
      <c r="O78" s="425">
        <v>167479</v>
      </c>
      <c r="P78" s="426">
        <v>10</v>
      </c>
      <c r="Q78" s="426">
        <v>6</v>
      </c>
      <c r="S78" s="421">
        <v>168956</v>
      </c>
      <c r="T78" s="422">
        <v>5.53</v>
      </c>
      <c r="V78" s="423">
        <v>174437</v>
      </c>
      <c r="W78" s="418" t="s">
        <v>1424</v>
      </c>
      <c r="Y78" s="419">
        <v>168771</v>
      </c>
      <c r="Z78" s="420">
        <v>969</v>
      </c>
      <c r="AB78" s="423">
        <v>166485</v>
      </c>
      <c r="AC78" s="418" t="s">
        <v>28</v>
      </c>
    </row>
    <row r="79" spans="1:29" x14ac:dyDescent="0.3">
      <c r="A79" s="421">
        <v>169029</v>
      </c>
      <c r="B79" s="422">
        <v>4</v>
      </c>
      <c r="C79" s="422">
        <v>3.5000000000000003E-2</v>
      </c>
      <c r="E79" s="423">
        <v>167058</v>
      </c>
      <c r="F79" s="424">
        <v>5.8162500000000002E-3</v>
      </c>
      <c r="H79" s="425">
        <v>167246</v>
      </c>
      <c r="I79" s="426">
        <v>25</v>
      </c>
      <c r="J79" s="426">
        <v>17</v>
      </c>
      <c r="K79" s="426">
        <v>8</v>
      </c>
      <c r="L79" s="426">
        <v>32</v>
      </c>
      <c r="M79" s="426">
        <v>96</v>
      </c>
      <c r="O79" s="425">
        <v>167515</v>
      </c>
      <c r="P79" s="428"/>
      <c r="Q79" s="428"/>
      <c r="S79" s="421">
        <v>168957</v>
      </c>
      <c r="T79" s="422">
        <v>5.86</v>
      </c>
      <c r="V79" s="423">
        <v>170393</v>
      </c>
      <c r="W79" s="418" t="s">
        <v>1424</v>
      </c>
      <c r="Y79" s="419">
        <v>168769</v>
      </c>
      <c r="Z79" s="420">
        <v>1295</v>
      </c>
      <c r="AB79" s="423">
        <v>166501</v>
      </c>
      <c r="AC79" s="418" t="s">
        <v>2143</v>
      </c>
    </row>
    <row r="80" spans="1:29" x14ac:dyDescent="0.3">
      <c r="A80" s="421">
        <v>169030</v>
      </c>
      <c r="B80" s="422">
        <v>3</v>
      </c>
      <c r="C80" s="422">
        <v>3.6999999999999998E-2</v>
      </c>
      <c r="E80" s="423">
        <v>167059</v>
      </c>
      <c r="F80" s="424">
        <v>6.8343750000000002E-3</v>
      </c>
      <c r="H80" s="425">
        <v>167129</v>
      </c>
      <c r="I80" s="426">
        <v>8</v>
      </c>
      <c r="J80" s="426">
        <v>9</v>
      </c>
      <c r="K80" s="426">
        <v>8</v>
      </c>
      <c r="L80" s="426">
        <v>37</v>
      </c>
      <c r="M80" s="426">
        <v>72</v>
      </c>
      <c r="O80" s="425">
        <v>167521</v>
      </c>
      <c r="P80" s="426">
        <v>28</v>
      </c>
      <c r="Q80" s="426">
        <v>15</v>
      </c>
      <c r="S80" s="421">
        <v>168958</v>
      </c>
      <c r="T80" s="422">
        <v>5.86</v>
      </c>
      <c r="V80" s="423">
        <v>174129</v>
      </c>
      <c r="W80" s="418" t="s">
        <v>1572</v>
      </c>
      <c r="Y80" s="419">
        <v>168768</v>
      </c>
      <c r="Z80" s="420">
        <v>45</v>
      </c>
      <c r="AB80" s="423">
        <v>166529</v>
      </c>
      <c r="AC80" s="418" t="s">
        <v>2147</v>
      </c>
    </row>
    <row r="81" spans="1:29" x14ac:dyDescent="0.3">
      <c r="A81" s="421">
        <v>169032</v>
      </c>
      <c r="B81" s="422">
        <v>3</v>
      </c>
      <c r="C81" s="422">
        <v>6.7000000000000004E-2</v>
      </c>
      <c r="E81" s="423">
        <v>167060</v>
      </c>
      <c r="F81" s="424">
        <v>3.4177500000000002E-3</v>
      </c>
      <c r="H81" s="425">
        <v>167526</v>
      </c>
      <c r="I81" s="426">
        <v>8</v>
      </c>
      <c r="J81" s="426">
        <v>1</v>
      </c>
      <c r="K81" s="426">
        <v>2</v>
      </c>
      <c r="L81" s="426">
        <v>3</v>
      </c>
      <c r="M81" s="426">
        <v>20</v>
      </c>
      <c r="O81" s="425">
        <v>167524</v>
      </c>
      <c r="P81" s="428"/>
      <c r="Q81" s="426">
        <v>3</v>
      </c>
      <c r="S81" s="421">
        <v>168959</v>
      </c>
      <c r="T81" s="422">
        <v>2.4500000000000002</v>
      </c>
      <c r="V81" s="423">
        <v>171867</v>
      </c>
      <c r="W81" s="418" t="s">
        <v>1572</v>
      </c>
      <c r="Y81" s="419">
        <v>169117</v>
      </c>
      <c r="Z81" s="420">
        <v>1144</v>
      </c>
      <c r="AB81" s="423">
        <v>168534</v>
      </c>
      <c r="AC81" s="418" t="s">
        <v>28</v>
      </c>
    </row>
    <row r="82" spans="1:29" x14ac:dyDescent="0.3">
      <c r="A82" s="421">
        <v>169033</v>
      </c>
      <c r="B82" s="422">
        <v>2</v>
      </c>
      <c r="C82" s="422">
        <v>5.8000000000000003E-2</v>
      </c>
      <c r="E82" s="423">
        <v>167061</v>
      </c>
      <c r="F82" s="424">
        <v>1.1808000000000001E-2</v>
      </c>
      <c r="H82" s="425">
        <v>167229</v>
      </c>
      <c r="I82" s="426">
        <v>2</v>
      </c>
      <c r="J82" s="426">
        <v>3</v>
      </c>
      <c r="K82" s="426">
        <v>2</v>
      </c>
      <c r="L82" s="426">
        <v>6</v>
      </c>
      <c r="M82" s="426">
        <v>11</v>
      </c>
      <c r="O82" s="425">
        <v>167526</v>
      </c>
      <c r="P82" s="426">
        <v>7</v>
      </c>
      <c r="Q82" s="426">
        <v>1</v>
      </c>
      <c r="S82" s="421">
        <v>168968</v>
      </c>
      <c r="T82" s="422">
        <v>0.18</v>
      </c>
      <c r="V82" s="423">
        <v>169032</v>
      </c>
      <c r="W82" s="418" t="s">
        <v>1572</v>
      </c>
      <c r="Y82" s="429"/>
      <c r="Z82" s="420">
        <v>11341</v>
      </c>
      <c r="AB82" s="423">
        <v>168553</v>
      </c>
      <c r="AC82" s="418" t="s">
        <v>28</v>
      </c>
    </row>
    <row r="83" spans="1:29" x14ac:dyDescent="0.3">
      <c r="A83" s="421">
        <v>169036</v>
      </c>
      <c r="B83" s="422">
        <v>2</v>
      </c>
      <c r="C83" s="422">
        <v>6.8000000000000005E-2</v>
      </c>
      <c r="E83" s="423">
        <v>167080</v>
      </c>
      <c r="F83" s="424">
        <v>3.7440000000000001E-2</v>
      </c>
      <c r="H83" s="425">
        <v>167323</v>
      </c>
      <c r="I83" s="426">
        <v>42</v>
      </c>
      <c r="J83" s="426">
        <v>49</v>
      </c>
      <c r="K83" s="426">
        <v>78</v>
      </c>
      <c r="L83" s="426">
        <v>209</v>
      </c>
      <c r="M83" s="426">
        <v>743</v>
      </c>
      <c r="O83" s="425">
        <v>167534</v>
      </c>
      <c r="P83" s="428"/>
      <c r="Q83" s="426">
        <v>1</v>
      </c>
      <c r="S83" s="421">
        <v>168971</v>
      </c>
      <c r="T83" s="422">
        <v>2.82</v>
      </c>
      <c r="V83" s="423">
        <v>173556</v>
      </c>
      <c r="W83" s="418" t="s">
        <v>1572</v>
      </c>
      <c r="Y83" s="429"/>
      <c r="Z83" s="420">
        <v>3973</v>
      </c>
      <c r="AB83" s="423">
        <v>168633</v>
      </c>
      <c r="AC83" s="418" t="s">
        <v>28</v>
      </c>
    </row>
    <row r="84" spans="1:29" x14ac:dyDescent="0.3">
      <c r="A84" s="421">
        <v>169040</v>
      </c>
      <c r="B84" s="422">
        <v>2</v>
      </c>
      <c r="C84" s="422">
        <v>9.5000000000000001E-2</v>
      </c>
      <c r="E84" s="423">
        <v>167082</v>
      </c>
      <c r="F84" s="424">
        <v>4.7879999999999999E-2</v>
      </c>
      <c r="H84" s="425">
        <v>167133</v>
      </c>
      <c r="I84" s="426">
        <v>2</v>
      </c>
      <c r="J84" s="428"/>
      <c r="K84" s="426">
        <v>5</v>
      </c>
      <c r="L84" s="426">
        <v>2</v>
      </c>
      <c r="M84" s="426">
        <v>20</v>
      </c>
      <c r="O84" s="425">
        <v>167536</v>
      </c>
      <c r="P84" s="426">
        <v>15</v>
      </c>
      <c r="Q84" s="426">
        <v>9</v>
      </c>
      <c r="S84" s="421">
        <v>168977</v>
      </c>
      <c r="T84" s="422">
        <v>10.98</v>
      </c>
      <c r="V84" s="423">
        <v>174117</v>
      </c>
      <c r="W84" s="418" t="s">
        <v>1572</v>
      </c>
      <c r="Y84" s="429"/>
      <c r="Z84" s="420">
        <v>5400</v>
      </c>
      <c r="AB84" s="423">
        <v>168933</v>
      </c>
      <c r="AC84" s="418" t="s">
        <v>2144</v>
      </c>
    </row>
    <row r="85" spans="1:29" x14ac:dyDescent="0.3">
      <c r="A85" s="421">
        <v>169062</v>
      </c>
      <c r="B85" s="422">
        <v>6</v>
      </c>
      <c r="C85" s="422">
        <v>4.8000000000000001E-2</v>
      </c>
      <c r="E85" s="423">
        <v>167101</v>
      </c>
      <c r="F85" s="424">
        <v>0.61856999999999995</v>
      </c>
      <c r="H85" s="425">
        <v>167245</v>
      </c>
      <c r="I85" s="426">
        <v>9</v>
      </c>
      <c r="J85" s="426">
        <v>37</v>
      </c>
      <c r="K85" s="426">
        <v>34</v>
      </c>
      <c r="L85" s="426">
        <v>120</v>
      </c>
      <c r="M85" s="426">
        <v>225</v>
      </c>
      <c r="O85" s="425">
        <v>167544</v>
      </c>
      <c r="P85" s="426">
        <v>2</v>
      </c>
      <c r="Q85" s="428"/>
      <c r="S85" s="421">
        <v>168982</v>
      </c>
      <c r="T85" s="422">
        <v>21.67</v>
      </c>
      <c r="V85" s="423">
        <v>174123</v>
      </c>
      <c r="W85" s="418" t="s">
        <v>1572</v>
      </c>
      <c r="Y85" s="419">
        <v>174167</v>
      </c>
      <c r="Z85" s="420">
        <v>125</v>
      </c>
      <c r="AB85" s="423">
        <v>168975</v>
      </c>
      <c r="AC85" s="418" t="s">
        <v>329</v>
      </c>
    </row>
    <row r="86" spans="1:29" x14ac:dyDescent="0.3">
      <c r="A86" s="421">
        <v>169155</v>
      </c>
      <c r="B86" s="422">
        <v>12</v>
      </c>
      <c r="C86" s="422">
        <v>4.3999999999999997E-2</v>
      </c>
      <c r="E86" s="423">
        <v>167105</v>
      </c>
      <c r="F86" s="424">
        <v>2.7599999999999999E-3</v>
      </c>
      <c r="H86" s="425">
        <v>167405</v>
      </c>
      <c r="I86" s="426">
        <v>8</v>
      </c>
      <c r="J86" s="426">
        <v>3</v>
      </c>
      <c r="K86" s="426">
        <v>3</v>
      </c>
      <c r="L86" s="426">
        <v>2</v>
      </c>
      <c r="M86" s="426">
        <v>11</v>
      </c>
      <c r="O86" s="425">
        <v>167547</v>
      </c>
      <c r="P86" s="426">
        <v>1</v>
      </c>
      <c r="Q86" s="426">
        <v>4</v>
      </c>
      <c r="S86" s="421">
        <v>168985</v>
      </c>
      <c r="T86" s="422">
        <v>15.72</v>
      </c>
      <c r="V86" s="423">
        <v>173502</v>
      </c>
      <c r="W86" s="418" t="s">
        <v>1902</v>
      </c>
      <c r="Y86" s="419">
        <v>166528</v>
      </c>
      <c r="Z86" s="420">
        <v>990</v>
      </c>
      <c r="AB86" s="423">
        <v>169007</v>
      </c>
      <c r="AC86" s="418" t="s">
        <v>2154</v>
      </c>
    </row>
    <row r="87" spans="1:29" x14ac:dyDescent="0.3">
      <c r="A87" s="421">
        <v>169335</v>
      </c>
      <c r="B87" s="422">
        <v>1</v>
      </c>
      <c r="C87" s="422">
        <v>5.3999999999999999E-2</v>
      </c>
      <c r="E87" s="423">
        <v>167106</v>
      </c>
      <c r="F87" s="424">
        <v>3.8639999999999998E-3</v>
      </c>
      <c r="H87" s="425">
        <v>167249</v>
      </c>
      <c r="I87" s="426">
        <v>36</v>
      </c>
      <c r="J87" s="426">
        <v>107</v>
      </c>
      <c r="K87" s="426">
        <v>30</v>
      </c>
      <c r="L87" s="426">
        <v>130</v>
      </c>
      <c r="M87" s="426">
        <v>331</v>
      </c>
      <c r="O87" s="425">
        <v>167549</v>
      </c>
      <c r="P87" s="426">
        <v>4</v>
      </c>
      <c r="Q87" s="426">
        <v>2</v>
      </c>
      <c r="S87" s="421">
        <v>168988</v>
      </c>
      <c r="T87" s="422">
        <v>13.08</v>
      </c>
      <c r="V87" s="423">
        <v>174508</v>
      </c>
      <c r="W87" s="418" t="s">
        <v>1902</v>
      </c>
      <c r="Y87" s="419">
        <v>170614</v>
      </c>
      <c r="Z87" s="420">
        <v>239</v>
      </c>
      <c r="AB87" s="423">
        <v>169008</v>
      </c>
      <c r="AC87" s="418" t="s">
        <v>2154</v>
      </c>
    </row>
    <row r="88" spans="1:29" x14ac:dyDescent="0.3">
      <c r="A88" s="421">
        <v>169336</v>
      </c>
      <c r="B88" s="422">
        <v>1</v>
      </c>
      <c r="C88" s="422">
        <v>3.5000000000000003E-2</v>
      </c>
      <c r="E88" s="423">
        <v>167107</v>
      </c>
      <c r="F88" s="424">
        <v>3.2000000000000002E-3</v>
      </c>
      <c r="H88" s="425">
        <v>167557</v>
      </c>
      <c r="I88" s="426">
        <v>9</v>
      </c>
      <c r="J88" s="426">
        <v>3</v>
      </c>
      <c r="K88" s="426">
        <v>7</v>
      </c>
      <c r="L88" s="426">
        <v>21</v>
      </c>
      <c r="M88" s="426">
        <v>101</v>
      </c>
      <c r="O88" s="425">
        <v>167557</v>
      </c>
      <c r="P88" s="426">
        <v>5</v>
      </c>
      <c r="Q88" s="426">
        <v>4</v>
      </c>
      <c r="S88" s="421">
        <v>168989</v>
      </c>
      <c r="T88" s="422">
        <v>5.23</v>
      </c>
      <c r="V88" s="423">
        <v>174509</v>
      </c>
      <c r="W88" s="418" t="s">
        <v>1902</v>
      </c>
      <c r="Y88" s="419">
        <v>173064</v>
      </c>
      <c r="Z88" s="420">
        <v>246</v>
      </c>
      <c r="AB88" s="423">
        <v>169012</v>
      </c>
      <c r="AC88" s="418" t="s">
        <v>28</v>
      </c>
    </row>
    <row r="89" spans="1:29" x14ac:dyDescent="0.3">
      <c r="A89" s="421">
        <v>169378</v>
      </c>
      <c r="B89" s="422">
        <v>8</v>
      </c>
      <c r="C89" s="422">
        <v>1.7999999999999999E-2</v>
      </c>
      <c r="E89" s="423">
        <v>167108</v>
      </c>
      <c r="F89" s="424">
        <v>5.3099999999999996E-3</v>
      </c>
      <c r="H89" s="425">
        <v>167307</v>
      </c>
      <c r="I89" s="426">
        <v>100</v>
      </c>
      <c r="J89" s="426">
        <v>128</v>
      </c>
      <c r="K89" s="426">
        <v>48</v>
      </c>
      <c r="L89" s="426">
        <v>151</v>
      </c>
      <c r="M89" s="426">
        <v>375</v>
      </c>
      <c r="O89" s="425">
        <v>167558</v>
      </c>
      <c r="P89" s="428"/>
      <c r="Q89" s="426">
        <v>1</v>
      </c>
      <c r="S89" s="421">
        <v>168996</v>
      </c>
      <c r="T89" s="422">
        <v>50.55</v>
      </c>
      <c r="V89" s="423">
        <v>174510</v>
      </c>
      <c r="W89" s="418" t="s">
        <v>1902</v>
      </c>
      <c r="Y89" s="419">
        <v>170822</v>
      </c>
      <c r="Z89" s="420">
        <v>1</v>
      </c>
      <c r="AB89" s="423">
        <v>169016</v>
      </c>
      <c r="AC89" s="418" t="s">
        <v>2150</v>
      </c>
    </row>
    <row r="90" spans="1:29" x14ac:dyDescent="0.3">
      <c r="A90" s="421">
        <v>170171</v>
      </c>
      <c r="B90" s="422">
        <v>1</v>
      </c>
      <c r="C90" s="422">
        <v>0.20599999999999999</v>
      </c>
      <c r="E90" s="423">
        <v>167109</v>
      </c>
      <c r="F90" s="424">
        <v>7.4965000000000004E-2</v>
      </c>
      <c r="H90" s="425">
        <v>167218</v>
      </c>
      <c r="I90" s="428"/>
      <c r="J90" s="426">
        <v>22</v>
      </c>
      <c r="K90" s="426">
        <v>1</v>
      </c>
      <c r="L90" s="426">
        <v>4</v>
      </c>
      <c r="M90" s="426">
        <v>24</v>
      </c>
      <c r="O90" s="425">
        <v>167565</v>
      </c>
      <c r="P90" s="426">
        <v>1</v>
      </c>
      <c r="Q90" s="426">
        <v>1</v>
      </c>
      <c r="S90" s="421">
        <v>169000</v>
      </c>
      <c r="T90" s="422">
        <v>6.97</v>
      </c>
      <c r="V90" s="423">
        <v>174511</v>
      </c>
      <c r="W90" s="418" t="s">
        <v>1902</v>
      </c>
      <c r="Y90" s="419">
        <v>168249</v>
      </c>
      <c r="Z90" s="420">
        <v>39</v>
      </c>
      <c r="AB90" s="423">
        <v>169017</v>
      </c>
      <c r="AC90" s="418" t="s">
        <v>28</v>
      </c>
    </row>
    <row r="91" spans="1:29" x14ac:dyDescent="0.3">
      <c r="A91" s="421">
        <v>170324</v>
      </c>
      <c r="B91" s="422">
        <v>12</v>
      </c>
      <c r="C91" s="422">
        <v>2.7E-2</v>
      </c>
      <c r="E91" s="423">
        <v>167111</v>
      </c>
      <c r="F91" s="424">
        <v>0.113331312</v>
      </c>
      <c r="H91" s="425">
        <v>167420</v>
      </c>
      <c r="I91" s="428"/>
      <c r="J91" s="428"/>
      <c r="K91" s="428"/>
      <c r="L91" s="428"/>
      <c r="M91" s="426">
        <v>3</v>
      </c>
      <c r="O91" s="425">
        <v>167570</v>
      </c>
      <c r="P91" s="426">
        <v>4</v>
      </c>
      <c r="Q91" s="426">
        <v>7</v>
      </c>
      <c r="S91" s="421">
        <v>169009</v>
      </c>
      <c r="T91" s="422">
        <v>215.04</v>
      </c>
      <c r="V91" s="423">
        <v>222</v>
      </c>
      <c r="W91" s="418" t="s">
        <v>1902</v>
      </c>
      <c r="Y91" s="419">
        <v>167821</v>
      </c>
      <c r="Z91" s="420">
        <v>18</v>
      </c>
      <c r="AB91" s="423">
        <v>169027</v>
      </c>
      <c r="AC91" s="418" t="s">
        <v>28</v>
      </c>
    </row>
    <row r="92" spans="1:29" x14ac:dyDescent="0.3">
      <c r="A92" s="421">
        <v>170325</v>
      </c>
      <c r="B92" s="422">
        <v>12</v>
      </c>
      <c r="C92" s="422">
        <v>1.9E-2</v>
      </c>
      <c r="E92" s="423">
        <v>167112</v>
      </c>
      <c r="F92" s="424">
        <v>7.1117459999999993E-2</v>
      </c>
      <c r="H92" s="425">
        <v>167292</v>
      </c>
      <c r="I92" s="426">
        <v>73</v>
      </c>
      <c r="J92" s="426">
        <v>1157</v>
      </c>
      <c r="K92" s="426">
        <v>145</v>
      </c>
      <c r="L92" s="426">
        <v>540</v>
      </c>
      <c r="M92" s="426">
        <v>2270</v>
      </c>
      <c r="O92" s="425">
        <v>167571</v>
      </c>
      <c r="P92" s="426">
        <v>1</v>
      </c>
      <c r="Q92" s="426">
        <v>3</v>
      </c>
      <c r="S92" s="421">
        <v>169010</v>
      </c>
      <c r="T92" s="422">
        <v>12.07</v>
      </c>
      <c r="V92" s="423">
        <v>166544</v>
      </c>
      <c r="W92" s="418" t="s">
        <v>1902</v>
      </c>
      <c r="Y92" s="419">
        <v>167779</v>
      </c>
      <c r="Z92" s="420">
        <v>703</v>
      </c>
      <c r="AB92" s="423">
        <v>169028</v>
      </c>
      <c r="AC92" s="418" t="s">
        <v>28</v>
      </c>
    </row>
    <row r="93" spans="1:29" x14ac:dyDescent="0.3">
      <c r="A93" s="421">
        <v>170333</v>
      </c>
      <c r="B93" s="422">
        <v>12</v>
      </c>
      <c r="C93" s="422">
        <v>2.5999999999999999E-2</v>
      </c>
      <c r="E93" s="423">
        <v>167113</v>
      </c>
      <c r="F93" s="424">
        <v>5.27175E-2</v>
      </c>
      <c r="H93" s="425">
        <v>167658</v>
      </c>
      <c r="I93" s="426">
        <v>2</v>
      </c>
      <c r="J93" s="426">
        <v>2</v>
      </c>
      <c r="K93" s="428"/>
      <c r="L93" s="426">
        <v>3</v>
      </c>
      <c r="M93" s="426">
        <v>5</v>
      </c>
      <c r="O93" s="425">
        <v>167579</v>
      </c>
      <c r="P93" s="426">
        <v>3</v>
      </c>
      <c r="Q93" s="426">
        <v>1</v>
      </c>
      <c r="S93" s="421">
        <v>169015</v>
      </c>
      <c r="T93" s="422">
        <v>7.45</v>
      </c>
      <c r="V93" s="423">
        <v>166548</v>
      </c>
      <c r="W93" s="418" t="s">
        <v>1902</v>
      </c>
      <c r="Y93" s="419">
        <v>174059</v>
      </c>
      <c r="Z93" s="420">
        <v>4</v>
      </c>
      <c r="AB93" s="423">
        <v>169029</v>
      </c>
      <c r="AC93" s="418" t="s">
        <v>2161</v>
      </c>
    </row>
    <row r="94" spans="1:29" x14ac:dyDescent="0.3">
      <c r="A94" s="421">
        <v>170334</v>
      </c>
      <c r="B94" s="422">
        <v>2</v>
      </c>
      <c r="C94" s="422">
        <v>6.0999999999999999E-2</v>
      </c>
      <c r="E94" s="423">
        <v>167114</v>
      </c>
      <c r="F94" s="424">
        <v>4.22625E-3</v>
      </c>
      <c r="H94" s="425">
        <v>167418</v>
      </c>
      <c r="I94" s="426">
        <v>1</v>
      </c>
      <c r="J94" s="426">
        <v>1</v>
      </c>
      <c r="K94" s="428"/>
      <c r="L94" s="426">
        <v>1</v>
      </c>
      <c r="M94" s="428"/>
      <c r="O94" s="425">
        <v>167580</v>
      </c>
      <c r="P94" s="426">
        <v>1</v>
      </c>
      <c r="Q94" s="428"/>
      <c r="S94" s="421">
        <v>169019</v>
      </c>
      <c r="T94" s="422">
        <v>50.12</v>
      </c>
      <c r="V94" s="423">
        <v>166631</v>
      </c>
      <c r="W94" s="418" t="s">
        <v>1902</v>
      </c>
      <c r="Y94" s="419">
        <v>167770</v>
      </c>
      <c r="Z94" s="420">
        <v>20</v>
      </c>
      <c r="AB94" s="423">
        <v>169030</v>
      </c>
      <c r="AC94" s="418" t="s">
        <v>2161</v>
      </c>
    </row>
    <row r="95" spans="1:29" x14ac:dyDescent="0.3">
      <c r="A95" s="421">
        <v>170337</v>
      </c>
      <c r="B95" s="422">
        <v>1</v>
      </c>
      <c r="C95" s="422">
        <v>7.6999999999999999E-2</v>
      </c>
      <c r="E95" s="423">
        <v>167115</v>
      </c>
      <c r="F95" s="424">
        <v>1.652145E-2</v>
      </c>
      <c r="H95" s="425">
        <v>167222</v>
      </c>
      <c r="I95" s="426">
        <v>22</v>
      </c>
      <c r="J95" s="426">
        <v>32</v>
      </c>
      <c r="K95" s="426">
        <v>31</v>
      </c>
      <c r="L95" s="426">
        <v>72</v>
      </c>
      <c r="M95" s="426">
        <v>430</v>
      </c>
      <c r="O95" s="425">
        <v>167588</v>
      </c>
      <c r="P95" s="426">
        <v>567</v>
      </c>
      <c r="Q95" s="426">
        <v>452</v>
      </c>
      <c r="S95" s="421">
        <v>169029</v>
      </c>
      <c r="T95" s="422">
        <v>9.85</v>
      </c>
      <c r="V95" s="423">
        <v>166634</v>
      </c>
      <c r="W95" s="418" t="s">
        <v>1902</v>
      </c>
      <c r="Y95" s="419">
        <v>167771</v>
      </c>
      <c r="Z95" s="420">
        <v>11</v>
      </c>
      <c r="AB95" s="423">
        <v>169032</v>
      </c>
      <c r="AC95" s="418" t="s">
        <v>2160</v>
      </c>
    </row>
    <row r="96" spans="1:29" x14ac:dyDescent="0.3">
      <c r="A96" s="421">
        <v>170341</v>
      </c>
      <c r="B96" s="422">
        <v>6</v>
      </c>
      <c r="C96" s="422">
        <v>3.2000000000000001E-2</v>
      </c>
      <c r="E96" s="423">
        <v>167116</v>
      </c>
      <c r="F96" s="424">
        <v>5.9167500000000001E-3</v>
      </c>
      <c r="H96" s="425">
        <v>167512</v>
      </c>
      <c r="I96" s="426">
        <v>1</v>
      </c>
      <c r="J96" s="426">
        <v>2</v>
      </c>
      <c r="K96" s="426">
        <v>1</v>
      </c>
      <c r="L96" s="426">
        <v>5</v>
      </c>
      <c r="M96" s="426">
        <v>11</v>
      </c>
      <c r="O96" s="425">
        <v>167592</v>
      </c>
      <c r="P96" s="428"/>
      <c r="Q96" s="428"/>
      <c r="S96" s="421">
        <v>169038</v>
      </c>
      <c r="T96" s="422">
        <v>6.21</v>
      </c>
      <c r="V96" s="423">
        <v>166643</v>
      </c>
      <c r="W96" s="418" t="s">
        <v>1902</v>
      </c>
      <c r="Y96" s="419">
        <v>167773</v>
      </c>
      <c r="Z96" s="420">
        <v>10</v>
      </c>
      <c r="AB96" s="423">
        <v>169033</v>
      </c>
      <c r="AC96" s="418" t="s">
        <v>2160</v>
      </c>
    </row>
    <row r="97" spans="1:29" x14ac:dyDescent="0.3">
      <c r="A97" s="421">
        <v>170353</v>
      </c>
      <c r="B97" s="422">
        <v>6</v>
      </c>
      <c r="C97" s="422">
        <v>1.7000000000000001E-2</v>
      </c>
      <c r="E97" s="423">
        <v>167125</v>
      </c>
      <c r="F97" s="424">
        <v>7.4114999999999997E-3</v>
      </c>
      <c r="H97" s="425">
        <v>167359</v>
      </c>
      <c r="I97" s="426">
        <v>10</v>
      </c>
      <c r="J97" s="428"/>
      <c r="K97" s="428"/>
      <c r="L97" s="426">
        <v>1</v>
      </c>
      <c r="M97" s="426">
        <v>2</v>
      </c>
      <c r="O97" s="425">
        <v>167598</v>
      </c>
      <c r="P97" s="426">
        <v>2</v>
      </c>
      <c r="Q97" s="428"/>
      <c r="S97" s="421">
        <v>169041</v>
      </c>
      <c r="T97" s="422">
        <v>7.97</v>
      </c>
      <c r="V97" s="423">
        <v>166659</v>
      </c>
      <c r="W97" s="418" t="s">
        <v>1902</v>
      </c>
      <c r="Y97" s="419">
        <v>168949</v>
      </c>
      <c r="Z97" s="420">
        <v>2</v>
      </c>
      <c r="AB97" s="423">
        <v>169036</v>
      </c>
      <c r="AC97" s="418" t="s">
        <v>2160</v>
      </c>
    </row>
    <row r="98" spans="1:29" x14ac:dyDescent="0.3">
      <c r="A98" s="421">
        <v>170355</v>
      </c>
      <c r="B98" s="422">
        <v>6</v>
      </c>
      <c r="C98" s="422">
        <v>1.7999999999999999E-2</v>
      </c>
      <c r="E98" s="423">
        <v>167126</v>
      </c>
      <c r="F98" s="424">
        <v>1.095255E-2</v>
      </c>
      <c r="H98" s="425">
        <v>167673</v>
      </c>
      <c r="I98" s="426">
        <v>2</v>
      </c>
      <c r="J98" s="426">
        <v>1</v>
      </c>
      <c r="K98" s="426">
        <v>1</v>
      </c>
      <c r="L98" s="426">
        <v>2</v>
      </c>
      <c r="M98" s="426">
        <v>15</v>
      </c>
      <c r="O98" s="425">
        <v>167607</v>
      </c>
      <c r="P98" s="426">
        <v>3</v>
      </c>
      <c r="Q98" s="428"/>
      <c r="S98" s="421">
        <v>169044</v>
      </c>
      <c r="T98" s="422">
        <v>17.11</v>
      </c>
      <c r="V98" s="423">
        <v>166661</v>
      </c>
      <c r="W98" s="418" t="s">
        <v>1902</v>
      </c>
      <c r="Y98" s="419">
        <v>168833</v>
      </c>
      <c r="Z98" s="420">
        <v>1</v>
      </c>
      <c r="AB98" s="423">
        <v>169040</v>
      </c>
      <c r="AC98" s="418" t="s">
        <v>2160</v>
      </c>
    </row>
    <row r="99" spans="1:29" x14ac:dyDescent="0.3">
      <c r="A99" s="421">
        <v>170357</v>
      </c>
      <c r="B99" s="422">
        <v>4</v>
      </c>
      <c r="C99" s="422">
        <v>2.5999999999999999E-2</v>
      </c>
      <c r="E99" s="423">
        <v>167129</v>
      </c>
      <c r="F99" s="424">
        <v>2.7922751999999999E-2</v>
      </c>
      <c r="H99" s="425">
        <v>167461</v>
      </c>
      <c r="I99" s="426">
        <v>1</v>
      </c>
      <c r="J99" s="426">
        <v>3</v>
      </c>
      <c r="K99" s="426">
        <v>7</v>
      </c>
      <c r="L99" s="426">
        <v>21</v>
      </c>
      <c r="M99" s="428"/>
      <c r="O99" s="425">
        <v>167610</v>
      </c>
      <c r="P99" s="426">
        <v>7</v>
      </c>
      <c r="Q99" s="426">
        <v>9</v>
      </c>
      <c r="S99" s="421">
        <v>169052</v>
      </c>
      <c r="T99" s="422">
        <v>20.5</v>
      </c>
      <c r="V99" s="423">
        <v>166663</v>
      </c>
      <c r="W99" s="418" t="s">
        <v>1902</v>
      </c>
      <c r="Y99" s="419">
        <v>168956</v>
      </c>
      <c r="Z99" s="420">
        <v>10</v>
      </c>
      <c r="AB99" s="423">
        <v>169062</v>
      </c>
      <c r="AC99" s="418" t="s">
        <v>2151</v>
      </c>
    </row>
    <row r="100" spans="1:29" x14ac:dyDescent="0.3">
      <c r="A100" s="421">
        <v>170391</v>
      </c>
      <c r="B100" s="422">
        <v>1</v>
      </c>
      <c r="C100" s="422">
        <v>0.253</v>
      </c>
      <c r="E100" s="423">
        <v>167130</v>
      </c>
      <c r="F100" s="424">
        <v>8.5279999999999995E-2</v>
      </c>
      <c r="H100" s="425">
        <v>167357</v>
      </c>
      <c r="I100" s="426">
        <v>5</v>
      </c>
      <c r="J100" s="426">
        <v>2</v>
      </c>
      <c r="K100" s="428"/>
      <c r="L100" s="426">
        <v>1</v>
      </c>
      <c r="M100" s="426">
        <v>3</v>
      </c>
      <c r="O100" s="425">
        <v>167611</v>
      </c>
      <c r="P100" s="426">
        <v>1</v>
      </c>
      <c r="Q100" s="426">
        <v>3</v>
      </c>
      <c r="S100" s="421">
        <v>169054</v>
      </c>
      <c r="T100" s="422">
        <v>2.34</v>
      </c>
      <c r="V100" s="423">
        <v>166667</v>
      </c>
      <c r="W100" s="418" t="s">
        <v>1902</v>
      </c>
      <c r="Y100" s="419">
        <v>168941</v>
      </c>
      <c r="Z100" s="420">
        <v>3</v>
      </c>
      <c r="AB100" s="423">
        <v>169155</v>
      </c>
      <c r="AC100" s="418" t="s">
        <v>329</v>
      </c>
    </row>
    <row r="101" spans="1:29" x14ac:dyDescent="0.3">
      <c r="A101" s="421">
        <v>170393</v>
      </c>
      <c r="B101" s="422">
        <v>1</v>
      </c>
      <c r="C101" s="422">
        <v>0.42499999999999999</v>
      </c>
      <c r="E101" s="423">
        <v>167133</v>
      </c>
      <c r="F101" s="424">
        <v>1.3717E-2</v>
      </c>
      <c r="H101" s="425">
        <v>167407</v>
      </c>
      <c r="I101" s="426">
        <v>6</v>
      </c>
      <c r="J101" s="426">
        <v>3</v>
      </c>
      <c r="K101" s="428"/>
      <c r="L101" s="428"/>
      <c r="M101" s="426">
        <v>1</v>
      </c>
      <c r="O101" s="425">
        <v>167613</v>
      </c>
      <c r="P101" s="428"/>
      <c r="Q101" s="428"/>
      <c r="S101" s="421">
        <v>169081</v>
      </c>
      <c r="T101" s="422">
        <v>10.15</v>
      </c>
      <c r="V101" s="423">
        <v>166668</v>
      </c>
      <c r="W101" s="418" t="s">
        <v>1902</v>
      </c>
      <c r="Y101" s="419">
        <v>168957</v>
      </c>
      <c r="Z101" s="420">
        <v>11</v>
      </c>
      <c r="AB101" s="423">
        <v>169230</v>
      </c>
      <c r="AC101" s="418" t="s">
        <v>2159</v>
      </c>
    </row>
    <row r="102" spans="1:29" x14ac:dyDescent="0.3">
      <c r="A102" s="421">
        <v>170394</v>
      </c>
      <c r="B102" s="422">
        <v>1</v>
      </c>
      <c r="C102" s="422">
        <v>0.55700000000000005</v>
      </c>
      <c r="E102" s="423">
        <v>167134</v>
      </c>
      <c r="F102" s="424">
        <v>3.3599999999999998E-2</v>
      </c>
      <c r="H102" s="425">
        <v>167360</v>
      </c>
      <c r="I102" s="426">
        <v>2</v>
      </c>
      <c r="J102" s="426">
        <v>4</v>
      </c>
      <c r="K102" s="426">
        <v>3</v>
      </c>
      <c r="L102" s="426">
        <v>4</v>
      </c>
      <c r="M102" s="426">
        <v>9</v>
      </c>
      <c r="O102" s="425">
        <v>167624</v>
      </c>
      <c r="P102" s="426">
        <v>2</v>
      </c>
      <c r="Q102" s="426">
        <v>4</v>
      </c>
      <c r="S102" s="421">
        <v>169086</v>
      </c>
      <c r="T102" s="422">
        <v>1.17</v>
      </c>
      <c r="V102" s="423">
        <v>166669</v>
      </c>
      <c r="W102" s="418" t="s">
        <v>1902</v>
      </c>
      <c r="Y102" s="419">
        <v>167810</v>
      </c>
      <c r="Z102" s="420">
        <v>4</v>
      </c>
      <c r="AB102" s="423">
        <v>169251</v>
      </c>
      <c r="AC102" s="418" t="s">
        <v>28</v>
      </c>
    </row>
    <row r="103" spans="1:29" x14ac:dyDescent="0.3">
      <c r="A103" s="421">
        <v>170395</v>
      </c>
      <c r="B103" s="422">
        <v>1</v>
      </c>
      <c r="C103" s="422">
        <v>0.58599999999999997</v>
      </c>
      <c r="E103" s="423">
        <v>167135</v>
      </c>
      <c r="F103" s="424">
        <v>7.5428495999999998E-2</v>
      </c>
      <c r="H103" s="425">
        <v>167445</v>
      </c>
      <c r="I103" s="426">
        <v>10</v>
      </c>
      <c r="J103" s="426">
        <v>2</v>
      </c>
      <c r="K103" s="426">
        <v>2</v>
      </c>
      <c r="L103" s="426">
        <v>2</v>
      </c>
      <c r="M103" s="426">
        <v>10</v>
      </c>
      <c r="O103" s="425">
        <v>167626</v>
      </c>
      <c r="P103" s="426">
        <v>1</v>
      </c>
      <c r="Q103" s="426">
        <v>5</v>
      </c>
      <c r="S103" s="421">
        <v>169087</v>
      </c>
      <c r="T103" s="422">
        <v>1.24</v>
      </c>
      <c r="V103" s="423">
        <v>166670</v>
      </c>
      <c r="W103" s="418" t="s">
        <v>1902</v>
      </c>
      <c r="Y103" s="419">
        <v>168940</v>
      </c>
      <c r="Z103" s="420">
        <v>1</v>
      </c>
      <c r="AB103" s="423">
        <v>169252</v>
      </c>
      <c r="AC103" s="418" t="s">
        <v>28</v>
      </c>
    </row>
    <row r="104" spans="1:29" x14ac:dyDescent="0.3">
      <c r="A104" s="421">
        <v>170398</v>
      </c>
      <c r="B104" s="422">
        <v>1</v>
      </c>
      <c r="C104" s="422">
        <v>0.52100000000000002</v>
      </c>
      <c r="E104" s="423">
        <v>167136</v>
      </c>
      <c r="F104" s="424">
        <v>0.1152</v>
      </c>
      <c r="H104" s="425">
        <v>167693</v>
      </c>
      <c r="I104" s="426">
        <v>29</v>
      </c>
      <c r="J104" s="426">
        <v>23</v>
      </c>
      <c r="K104" s="426">
        <v>9</v>
      </c>
      <c r="L104" s="426">
        <v>1</v>
      </c>
      <c r="M104" s="426">
        <v>6</v>
      </c>
      <c r="O104" s="425">
        <v>167627</v>
      </c>
      <c r="P104" s="428"/>
      <c r="Q104" s="426">
        <v>7</v>
      </c>
      <c r="S104" s="421">
        <v>169109</v>
      </c>
      <c r="T104" s="422">
        <v>4.08</v>
      </c>
      <c r="V104" s="423">
        <v>166834</v>
      </c>
      <c r="W104" s="418" t="s">
        <v>1902</v>
      </c>
      <c r="Y104" s="419">
        <v>168958</v>
      </c>
      <c r="Z104" s="420">
        <v>8</v>
      </c>
      <c r="AB104" s="423">
        <v>169257</v>
      </c>
      <c r="AC104" s="418" t="s">
        <v>28</v>
      </c>
    </row>
    <row r="105" spans="1:29" x14ac:dyDescent="0.3">
      <c r="A105" s="421">
        <v>170399</v>
      </c>
      <c r="B105" s="422">
        <v>1</v>
      </c>
      <c r="C105" s="422">
        <v>0.64500000000000002</v>
      </c>
      <c r="E105" s="423">
        <v>167138</v>
      </c>
      <c r="F105" s="424">
        <v>1.6358999999999999E-2</v>
      </c>
      <c r="H105" s="425">
        <v>167465</v>
      </c>
      <c r="I105" s="426">
        <v>1</v>
      </c>
      <c r="J105" s="426">
        <v>4</v>
      </c>
      <c r="K105" s="426">
        <v>3</v>
      </c>
      <c r="L105" s="426">
        <v>29</v>
      </c>
      <c r="M105" s="426">
        <v>92</v>
      </c>
      <c r="O105" s="425">
        <v>167641</v>
      </c>
      <c r="P105" s="426">
        <v>7</v>
      </c>
      <c r="Q105" s="426">
        <v>18</v>
      </c>
      <c r="S105" s="421">
        <v>169112</v>
      </c>
      <c r="T105" s="422">
        <v>4.83</v>
      </c>
      <c r="V105" s="423">
        <v>169016</v>
      </c>
      <c r="W105" s="418" t="s">
        <v>1902</v>
      </c>
      <c r="Y105" s="419">
        <v>167811</v>
      </c>
      <c r="Z105" s="420">
        <v>6</v>
      </c>
      <c r="AB105" s="423">
        <v>169258</v>
      </c>
      <c r="AC105" s="418" t="s">
        <v>28</v>
      </c>
    </row>
    <row r="106" spans="1:29" x14ac:dyDescent="0.3">
      <c r="A106" s="421">
        <v>170402</v>
      </c>
      <c r="B106" s="422">
        <v>1</v>
      </c>
      <c r="C106" s="422">
        <v>0.61899999999999999</v>
      </c>
      <c r="E106" s="423">
        <v>167139</v>
      </c>
      <c r="F106" s="424">
        <v>4.0800000000000003E-2</v>
      </c>
      <c r="H106" s="425">
        <v>167544</v>
      </c>
      <c r="I106" s="426">
        <v>2</v>
      </c>
      <c r="J106" s="428"/>
      <c r="K106" s="428"/>
      <c r="L106" s="428"/>
      <c r="M106" s="428"/>
      <c r="O106" s="425">
        <v>167658</v>
      </c>
      <c r="P106" s="426">
        <v>1</v>
      </c>
      <c r="Q106" s="426">
        <v>1</v>
      </c>
      <c r="S106" s="421">
        <v>169113</v>
      </c>
      <c r="T106" s="422">
        <v>3.06</v>
      </c>
      <c r="V106" s="423">
        <v>173558</v>
      </c>
      <c r="W106" s="418" t="s">
        <v>1902</v>
      </c>
      <c r="Y106" s="419">
        <v>168951</v>
      </c>
      <c r="Z106" s="420">
        <v>2</v>
      </c>
      <c r="AB106" s="423">
        <v>169259</v>
      </c>
      <c r="AC106" s="418" t="s">
        <v>28</v>
      </c>
    </row>
    <row r="107" spans="1:29" x14ac:dyDescent="0.3">
      <c r="A107" s="421">
        <v>170404</v>
      </c>
      <c r="B107" s="422">
        <v>1</v>
      </c>
      <c r="C107" s="422">
        <v>0.998</v>
      </c>
      <c r="E107" s="423">
        <v>167143</v>
      </c>
      <c r="F107" s="424">
        <v>8.6467499999999999E-3</v>
      </c>
      <c r="H107" s="425">
        <v>167515</v>
      </c>
      <c r="I107" s="428"/>
      <c r="J107" s="426">
        <v>4</v>
      </c>
      <c r="K107" s="426">
        <v>3</v>
      </c>
      <c r="L107" s="426">
        <v>4</v>
      </c>
      <c r="M107" s="426">
        <v>38</v>
      </c>
      <c r="O107" s="425">
        <v>167668</v>
      </c>
      <c r="P107" s="428"/>
      <c r="Q107" s="428"/>
      <c r="S107" s="421">
        <v>169125</v>
      </c>
      <c r="T107" s="422">
        <v>0.71</v>
      </c>
      <c r="V107" s="423">
        <v>174081</v>
      </c>
      <c r="W107" s="418" t="s">
        <v>1902</v>
      </c>
      <c r="Y107" s="419">
        <v>167809</v>
      </c>
      <c r="Z107" s="420">
        <v>4</v>
      </c>
      <c r="AB107" s="423">
        <v>169266</v>
      </c>
      <c r="AC107" s="418" t="s">
        <v>2150</v>
      </c>
    </row>
    <row r="108" spans="1:29" x14ac:dyDescent="0.3">
      <c r="A108" s="421">
        <v>170406</v>
      </c>
      <c r="B108" s="422">
        <v>1</v>
      </c>
      <c r="C108" s="422">
        <v>1.458</v>
      </c>
      <c r="E108" s="423">
        <v>167144</v>
      </c>
      <c r="F108" s="424">
        <v>1.30113E-2</v>
      </c>
      <c r="H108" s="425">
        <v>167478</v>
      </c>
      <c r="I108" s="426">
        <v>39</v>
      </c>
      <c r="J108" s="426">
        <v>5</v>
      </c>
      <c r="K108" s="426">
        <v>2</v>
      </c>
      <c r="L108" s="426">
        <v>1</v>
      </c>
      <c r="M108" s="426">
        <v>3</v>
      </c>
      <c r="O108" s="425">
        <v>167669</v>
      </c>
      <c r="P108" s="428"/>
      <c r="Q108" s="428"/>
      <c r="S108" s="421">
        <v>169133</v>
      </c>
      <c r="T108" s="422">
        <v>17.88</v>
      </c>
      <c r="V108" s="423">
        <v>174112</v>
      </c>
      <c r="W108" s="418" t="s">
        <v>1902</v>
      </c>
      <c r="Y108" s="419">
        <v>173841</v>
      </c>
      <c r="Z108" s="420">
        <v>2</v>
      </c>
      <c r="AB108" s="423">
        <v>169268</v>
      </c>
      <c r="AC108" s="418" t="s">
        <v>2150</v>
      </c>
    </row>
    <row r="109" spans="1:29" x14ac:dyDescent="0.3">
      <c r="A109" s="421">
        <v>170407</v>
      </c>
      <c r="B109" s="422">
        <v>1</v>
      </c>
      <c r="C109" s="422">
        <v>0.08</v>
      </c>
      <c r="E109" s="423">
        <v>167145</v>
      </c>
      <c r="F109" s="424">
        <v>2.6568000000000001E-2</v>
      </c>
      <c r="H109" s="425">
        <v>167745</v>
      </c>
      <c r="I109" s="426">
        <v>7</v>
      </c>
      <c r="J109" s="426">
        <v>20</v>
      </c>
      <c r="K109" s="426">
        <v>20</v>
      </c>
      <c r="L109" s="426">
        <v>49</v>
      </c>
      <c r="M109" s="426">
        <v>211</v>
      </c>
      <c r="O109" s="425">
        <v>167671</v>
      </c>
      <c r="P109" s="428"/>
      <c r="Q109" s="428"/>
      <c r="S109" s="421">
        <v>169135</v>
      </c>
      <c r="T109" s="422">
        <v>13.63</v>
      </c>
      <c r="V109" s="423">
        <v>174715</v>
      </c>
      <c r="W109" s="418" t="s">
        <v>1902</v>
      </c>
      <c r="Y109" s="419">
        <v>173840</v>
      </c>
      <c r="Z109" s="420">
        <v>1</v>
      </c>
      <c r="AB109" s="423">
        <v>169270</v>
      </c>
      <c r="AC109" s="418" t="s">
        <v>2150</v>
      </c>
    </row>
    <row r="110" spans="1:29" x14ac:dyDescent="0.3">
      <c r="A110" s="421">
        <v>170408</v>
      </c>
      <c r="B110" s="422">
        <v>1</v>
      </c>
      <c r="C110" s="422">
        <v>0.13900000000000001</v>
      </c>
      <c r="E110" s="423">
        <v>167146</v>
      </c>
      <c r="F110" s="424">
        <v>2.209875E-2</v>
      </c>
      <c r="H110" s="425">
        <v>167535</v>
      </c>
      <c r="I110" s="426">
        <v>1</v>
      </c>
      <c r="J110" s="426">
        <v>1</v>
      </c>
      <c r="K110" s="426">
        <v>2</v>
      </c>
      <c r="L110" s="426">
        <v>2</v>
      </c>
      <c r="M110" s="426">
        <v>10</v>
      </c>
      <c r="O110" s="425">
        <v>167672</v>
      </c>
      <c r="P110" s="428"/>
      <c r="Q110" s="428"/>
      <c r="S110" s="421">
        <v>169137</v>
      </c>
      <c r="T110" s="422">
        <v>16.8</v>
      </c>
      <c r="V110" s="423">
        <v>169007</v>
      </c>
      <c r="W110" s="418" t="s">
        <v>1902</v>
      </c>
      <c r="Y110" s="419">
        <v>170799</v>
      </c>
      <c r="Z110" s="420">
        <v>1</v>
      </c>
      <c r="AB110" s="423">
        <v>169279</v>
      </c>
      <c r="AC110" s="418" t="s">
        <v>766</v>
      </c>
    </row>
    <row r="111" spans="1:29" x14ac:dyDescent="0.3">
      <c r="A111" s="421">
        <v>170410</v>
      </c>
      <c r="B111" s="422">
        <v>1</v>
      </c>
      <c r="C111" s="422">
        <v>0.191</v>
      </c>
      <c r="E111" s="423">
        <v>167147</v>
      </c>
      <c r="F111" s="424">
        <v>5.3099999999999996E-3</v>
      </c>
      <c r="H111" s="425">
        <v>167534</v>
      </c>
      <c r="I111" s="426">
        <v>1</v>
      </c>
      <c r="J111" s="426">
        <v>1</v>
      </c>
      <c r="K111" s="428"/>
      <c r="L111" s="426">
        <v>1</v>
      </c>
      <c r="M111" s="426">
        <v>5</v>
      </c>
      <c r="O111" s="425">
        <v>167673</v>
      </c>
      <c r="P111" s="426">
        <v>2</v>
      </c>
      <c r="Q111" s="428"/>
      <c r="S111" s="421">
        <v>169150</v>
      </c>
      <c r="T111" s="422">
        <v>6.13</v>
      </c>
      <c r="V111" s="423">
        <v>169008</v>
      </c>
      <c r="W111" s="418" t="s">
        <v>1902</v>
      </c>
      <c r="Y111" s="419">
        <v>173842</v>
      </c>
      <c r="Z111" s="420">
        <v>1</v>
      </c>
      <c r="AB111" s="423">
        <v>169335</v>
      </c>
      <c r="AC111" s="418" t="s">
        <v>28</v>
      </c>
    </row>
    <row r="112" spans="1:29" x14ac:dyDescent="0.3">
      <c r="A112" s="421">
        <v>170416</v>
      </c>
      <c r="B112" s="422">
        <v>6</v>
      </c>
      <c r="C112" s="422">
        <v>4.4999999999999998E-2</v>
      </c>
      <c r="E112" s="423">
        <v>167148</v>
      </c>
      <c r="F112" s="424">
        <v>9.5040000000000003E-3</v>
      </c>
      <c r="H112" s="425">
        <v>167582</v>
      </c>
      <c r="I112" s="426">
        <v>1</v>
      </c>
      <c r="J112" s="426">
        <v>4</v>
      </c>
      <c r="K112" s="426">
        <v>1</v>
      </c>
      <c r="L112" s="426">
        <v>8</v>
      </c>
      <c r="M112" s="426">
        <v>39</v>
      </c>
      <c r="O112" s="425">
        <v>167684</v>
      </c>
      <c r="P112" s="426">
        <v>36</v>
      </c>
      <c r="Q112" s="426">
        <v>17</v>
      </c>
      <c r="S112" s="421">
        <v>169153</v>
      </c>
      <c r="T112" s="422">
        <v>1.63</v>
      </c>
      <c r="V112" s="423">
        <v>174970</v>
      </c>
      <c r="W112" s="418" t="s">
        <v>1902</v>
      </c>
      <c r="Y112" s="419">
        <v>173844</v>
      </c>
      <c r="Z112" s="420">
        <v>4</v>
      </c>
      <c r="AB112" s="423">
        <v>169336</v>
      </c>
      <c r="AC112" s="418" t="s">
        <v>28</v>
      </c>
    </row>
    <row r="113" spans="1:29" x14ac:dyDescent="0.3">
      <c r="A113" s="421">
        <v>170417</v>
      </c>
      <c r="B113" s="422">
        <v>4</v>
      </c>
      <c r="C113" s="422">
        <v>3.5000000000000003E-2</v>
      </c>
      <c r="E113" s="423">
        <v>167149</v>
      </c>
      <c r="F113" s="424">
        <v>1.155E-2</v>
      </c>
      <c r="H113" s="425">
        <v>167746</v>
      </c>
      <c r="I113" s="426">
        <v>25</v>
      </c>
      <c r="J113" s="426">
        <v>44</v>
      </c>
      <c r="K113" s="426">
        <v>54</v>
      </c>
      <c r="L113" s="426">
        <v>181</v>
      </c>
      <c r="M113" s="426">
        <v>717</v>
      </c>
      <c r="O113" s="425">
        <v>167692</v>
      </c>
      <c r="P113" s="426">
        <v>27</v>
      </c>
      <c r="Q113" s="428"/>
      <c r="S113" s="421">
        <v>169160</v>
      </c>
      <c r="T113" s="422">
        <v>4.9000000000000004</v>
      </c>
      <c r="V113" s="423">
        <v>166597</v>
      </c>
      <c r="W113" s="418" t="s">
        <v>1902</v>
      </c>
      <c r="Y113" s="419">
        <v>167787</v>
      </c>
      <c r="Z113" s="420">
        <v>3</v>
      </c>
      <c r="AB113" s="423">
        <v>169378</v>
      </c>
      <c r="AC113" s="418" t="s">
        <v>28</v>
      </c>
    </row>
    <row r="114" spans="1:29" x14ac:dyDescent="0.3">
      <c r="A114" s="421">
        <v>170418</v>
      </c>
      <c r="B114" s="422">
        <v>3</v>
      </c>
      <c r="C114" s="422">
        <v>3.6999999999999998E-2</v>
      </c>
      <c r="E114" s="423">
        <v>167150</v>
      </c>
      <c r="F114" s="424">
        <v>0</v>
      </c>
      <c r="H114" s="425">
        <v>167547</v>
      </c>
      <c r="I114" s="426">
        <v>5</v>
      </c>
      <c r="J114" s="426">
        <v>2</v>
      </c>
      <c r="K114" s="426">
        <v>4</v>
      </c>
      <c r="L114" s="426">
        <v>6</v>
      </c>
      <c r="M114" s="426">
        <v>8</v>
      </c>
      <c r="O114" s="425">
        <v>167693</v>
      </c>
      <c r="P114" s="426">
        <v>16</v>
      </c>
      <c r="Q114" s="426">
        <v>13</v>
      </c>
      <c r="S114" s="421">
        <v>169161</v>
      </c>
      <c r="T114" s="422">
        <v>6.73</v>
      </c>
      <c r="V114" s="423">
        <v>170934</v>
      </c>
      <c r="W114" s="418" t="s">
        <v>1902</v>
      </c>
      <c r="Y114" s="419">
        <v>167824</v>
      </c>
      <c r="Z114" s="420">
        <v>17</v>
      </c>
      <c r="AB114" s="423">
        <v>169500</v>
      </c>
      <c r="AC114" s="418" t="s">
        <v>329</v>
      </c>
    </row>
    <row r="115" spans="1:29" x14ac:dyDescent="0.3">
      <c r="A115" s="421">
        <v>170422</v>
      </c>
      <c r="B115" s="422">
        <v>4</v>
      </c>
      <c r="C115" s="422">
        <v>4.2999999999999997E-2</v>
      </c>
      <c r="E115" s="423">
        <v>167159</v>
      </c>
      <c r="F115" s="424">
        <v>1.51235E-3</v>
      </c>
      <c r="H115" s="425">
        <v>167549</v>
      </c>
      <c r="I115" s="426">
        <v>6</v>
      </c>
      <c r="J115" s="426">
        <v>6</v>
      </c>
      <c r="K115" s="426">
        <v>2</v>
      </c>
      <c r="L115" s="426">
        <v>7</v>
      </c>
      <c r="M115" s="426">
        <v>32</v>
      </c>
      <c r="O115" s="425">
        <v>167696</v>
      </c>
      <c r="P115" s="426">
        <v>1</v>
      </c>
      <c r="Q115" s="426">
        <v>6</v>
      </c>
      <c r="S115" s="421">
        <v>169181</v>
      </c>
      <c r="T115" s="422">
        <v>1.32</v>
      </c>
      <c r="V115" s="423">
        <v>170936</v>
      </c>
      <c r="W115" s="418" t="s">
        <v>1902</v>
      </c>
      <c r="Y115" s="419">
        <v>172250</v>
      </c>
      <c r="Z115" s="420">
        <v>3</v>
      </c>
      <c r="AB115" s="423">
        <v>169521</v>
      </c>
      <c r="AC115" s="418" t="s">
        <v>766</v>
      </c>
    </row>
    <row r="116" spans="1:29" x14ac:dyDescent="0.3">
      <c r="A116" s="421">
        <v>170425</v>
      </c>
      <c r="B116" s="422">
        <v>2</v>
      </c>
      <c r="C116" s="422">
        <v>3.9E-2</v>
      </c>
      <c r="E116" s="423">
        <v>167171</v>
      </c>
      <c r="F116" s="424">
        <v>2.2139999999999998E-3</v>
      </c>
      <c r="H116" s="425">
        <v>167460</v>
      </c>
      <c r="I116" s="426">
        <v>3</v>
      </c>
      <c r="J116" s="426">
        <v>2</v>
      </c>
      <c r="K116" s="426">
        <v>1</v>
      </c>
      <c r="L116" s="426">
        <v>9</v>
      </c>
      <c r="M116" s="426">
        <v>27</v>
      </c>
      <c r="O116" s="425">
        <v>167704</v>
      </c>
      <c r="P116" s="428"/>
      <c r="Q116" s="428"/>
      <c r="S116" s="421">
        <v>169194</v>
      </c>
      <c r="T116" s="422">
        <v>7.08</v>
      </c>
      <c r="V116" s="423">
        <v>167266</v>
      </c>
      <c r="W116" s="418" t="s">
        <v>1902</v>
      </c>
      <c r="Y116" s="419">
        <v>168875</v>
      </c>
      <c r="Z116" s="420">
        <v>7</v>
      </c>
      <c r="AB116" s="423">
        <v>170171</v>
      </c>
      <c r="AC116" s="418" t="s">
        <v>28</v>
      </c>
    </row>
    <row r="117" spans="1:29" x14ac:dyDescent="0.3">
      <c r="A117" s="421">
        <v>170429</v>
      </c>
      <c r="B117" s="422">
        <v>1</v>
      </c>
      <c r="C117" s="422">
        <v>5.3999999999999999E-2</v>
      </c>
      <c r="E117" s="423">
        <v>167186</v>
      </c>
      <c r="F117" s="424">
        <v>6.1749999999999999E-4</v>
      </c>
      <c r="H117" s="425">
        <v>167571</v>
      </c>
      <c r="I117" s="426">
        <v>4</v>
      </c>
      <c r="J117" s="426">
        <v>2</v>
      </c>
      <c r="K117" s="428"/>
      <c r="L117" s="426">
        <v>3</v>
      </c>
      <c r="M117" s="426">
        <v>13</v>
      </c>
      <c r="O117" s="425">
        <v>167712</v>
      </c>
      <c r="P117" s="428"/>
      <c r="Q117" s="428"/>
      <c r="S117" s="421">
        <v>169201</v>
      </c>
      <c r="T117" s="422">
        <v>9.23</v>
      </c>
      <c r="V117" s="423">
        <v>167274</v>
      </c>
      <c r="W117" s="418" t="s">
        <v>1902</v>
      </c>
      <c r="Y117" s="419">
        <v>173910</v>
      </c>
      <c r="Z117" s="420">
        <v>9</v>
      </c>
      <c r="AB117" s="423">
        <v>170324</v>
      </c>
      <c r="AC117" s="418" t="s">
        <v>329</v>
      </c>
    </row>
    <row r="118" spans="1:29" x14ac:dyDescent="0.3">
      <c r="A118" s="421">
        <v>170432</v>
      </c>
      <c r="B118" s="422">
        <v>3</v>
      </c>
      <c r="C118" s="422">
        <v>4.4999999999999998E-2</v>
      </c>
      <c r="E118" s="423">
        <v>167197</v>
      </c>
      <c r="F118" s="424">
        <v>0.02</v>
      </c>
      <c r="H118" s="425">
        <v>167419</v>
      </c>
      <c r="I118" s="428"/>
      <c r="J118" s="428"/>
      <c r="K118" s="428"/>
      <c r="L118" s="428"/>
      <c r="M118" s="426">
        <v>2</v>
      </c>
      <c r="O118" s="425">
        <v>167727</v>
      </c>
      <c r="P118" s="428"/>
      <c r="Q118" s="428"/>
      <c r="S118" s="421">
        <v>169202</v>
      </c>
      <c r="T118" s="422">
        <v>10.62</v>
      </c>
      <c r="V118" s="423">
        <v>169062</v>
      </c>
      <c r="W118" s="418" t="s">
        <v>1902</v>
      </c>
      <c r="Y118" s="419">
        <v>173578</v>
      </c>
      <c r="Z118" s="420">
        <v>8</v>
      </c>
      <c r="AB118" s="423">
        <v>170325</v>
      </c>
      <c r="AC118" s="418" t="s">
        <v>329</v>
      </c>
    </row>
    <row r="119" spans="1:29" x14ac:dyDescent="0.3">
      <c r="A119" s="421">
        <v>170806</v>
      </c>
      <c r="B119" s="422">
        <v>1</v>
      </c>
      <c r="C119" s="422">
        <v>0.113</v>
      </c>
      <c r="E119" s="423">
        <v>167202</v>
      </c>
      <c r="F119" s="424">
        <v>8.8920000000000006E-3</v>
      </c>
      <c r="H119" s="425">
        <v>167626</v>
      </c>
      <c r="I119" s="426">
        <v>6</v>
      </c>
      <c r="J119" s="426">
        <v>44</v>
      </c>
      <c r="K119" s="426">
        <v>17</v>
      </c>
      <c r="L119" s="426">
        <v>56</v>
      </c>
      <c r="M119" s="426">
        <v>192</v>
      </c>
      <c r="O119" s="425">
        <v>167728</v>
      </c>
      <c r="P119" s="428"/>
      <c r="Q119" s="428"/>
      <c r="S119" s="421">
        <v>169203</v>
      </c>
      <c r="T119" s="422">
        <v>7.15</v>
      </c>
      <c r="V119" s="423">
        <v>171875</v>
      </c>
      <c r="W119" s="418" t="s">
        <v>1902</v>
      </c>
      <c r="Y119" s="419">
        <v>168666</v>
      </c>
      <c r="Z119" s="420">
        <v>1379</v>
      </c>
      <c r="AB119" s="423">
        <v>170333</v>
      </c>
      <c r="AC119" s="418" t="s">
        <v>329</v>
      </c>
    </row>
    <row r="120" spans="1:29" x14ac:dyDescent="0.3">
      <c r="A120" s="421">
        <v>170840</v>
      </c>
      <c r="B120" s="422">
        <v>12</v>
      </c>
      <c r="C120" s="422">
        <v>4.2000000000000003E-2</v>
      </c>
      <c r="E120" s="423">
        <v>167214</v>
      </c>
      <c r="F120" s="424">
        <v>3.5999999999999999E-3</v>
      </c>
      <c r="H120" s="425">
        <v>167588</v>
      </c>
      <c r="I120" s="426">
        <v>1019</v>
      </c>
      <c r="J120" s="426">
        <v>303</v>
      </c>
      <c r="K120" s="426">
        <v>133</v>
      </c>
      <c r="L120" s="426">
        <v>144</v>
      </c>
      <c r="M120" s="426">
        <v>355</v>
      </c>
      <c r="O120" s="425">
        <v>167729</v>
      </c>
      <c r="P120" s="428"/>
      <c r="Q120" s="428"/>
      <c r="S120" s="421">
        <v>169204</v>
      </c>
      <c r="T120" s="422">
        <v>9.23</v>
      </c>
      <c r="V120" s="423">
        <v>173306</v>
      </c>
      <c r="W120" s="418" t="s">
        <v>1902</v>
      </c>
      <c r="Y120" s="419">
        <v>168236</v>
      </c>
      <c r="Z120" s="420">
        <v>876</v>
      </c>
      <c r="AB120" s="423">
        <v>170334</v>
      </c>
      <c r="AC120" s="418" t="s">
        <v>766</v>
      </c>
    </row>
    <row r="121" spans="1:29" x14ac:dyDescent="0.3">
      <c r="A121" s="421">
        <v>170881</v>
      </c>
      <c r="B121" s="422">
        <v>6</v>
      </c>
      <c r="C121" s="422">
        <v>1.9E-2</v>
      </c>
      <c r="E121" s="423">
        <v>167217</v>
      </c>
      <c r="F121" s="424">
        <v>3.5999999999999999E-3</v>
      </c>
      <c r="H121" s="425">
        <v>167570</v>
      </c>
      <c r="I121" s="426">
        <v>11</v>
      </c>
      <c r="J121" s="426">
        <v>7</v>
      </c>
      <c r="K121" s="426">
        <v>6</v>
      </c>
      <c r="L121" s="426">
        <v>23</v>
      </c>
      <c r="M121" s="426">
        <v>101</v>
      </c>
      <c r="O121" s="425">
        <v>167736</v>
      </c>
      <c r="P121" s="426">
        <v>2</v>
      </c>
      <c r="Q121" s="426">
        <v>6</v>
      </c>
      <c r="S121" s="421">
        <v>169206</v>
      </c>
      <c r="T121" s="422">
        <v>6.37</v>
      </c>
      <c r="V121" s="423">
        <v>174714</v>
      </c>
      <c r="W121" s="418" t="s">
        <v>1902</v>
      </c>
      <c r="Y121" s="419">
        <v>168224</v>
      </c>
      <c r="Z121" s="420">
        <v>4</v>
      </c>
      <c r="AB121" s="423">
        <v>170337</v>
      </c>
      <c r="AC121" s="418" t="s">
        <v>766</v>
      </c>
    </row>
    <row r="122" spans="1:29" x14ac:dyDescent="0.3">
      <c r="A122" s="421">
        <v>172468</v>
      </c>
      <c r="B122" s="422">
        <v>1</v>
      </c>
      <c r="C122" s="422">
        <v>0.26700000000000002</v>
      </c>
      <c r="E122" s="423">
        <v>167218</v>
      </c>
      <c r="F122" s="424">
        <v>7.0800000000000004E-3</v>
      </c>
      <c r="H122" s="425">
        <v>167565</v>
      </c>
      <c r="I122" s="426">
        <v>2</v>
      </c>
      <c r="J122" s="426">
        <v>1</v>
      </c>
      <c r="K122" s="426">
        <v>1</v>
      </c>
      <c r="L122" s="426">
        <v>3</v>
      </c>
      <c r="M122" s="426">
        <v>8</v>
      </c>
      <c r="O122" s="425">
        <v>167737</v>
      </c>
      <c r="P122" s="428"/>
      <c r="Q122" s="426">
        <v>3</v>
      </c>
      <c r="S122" s="421">
        <v>169230</v>
      </c>
      <c r="T122" s="422">
        <v>11.32</v>
      </c>
      <c r="V122" s="423">
        <v>169155</v>
      </c>
      <c r="W122" s="418" t="s">
        <v>329</v>
      </c>
      <c r="Y122" s="419">
        <v>168237</v>
      </c>
      <c r="Z122" s="420">
        <v>48</v>
      </c>
      <c r="AB122" s="423">
        <v>170341</v>
      </c>
      <c r="AC122" s="418" t="s">
        <v>766</v>
      </c>
    </row>
    <row r="123" spans="1:29" x14ac:dyDescent="0.3">
      <c r="A123" s="421">
        <v>171137</v>
      </c>
      <c r="B123" s="422">
        <v>2</v>
      </c>
      <c r="C123" s="422">
        <v>3.5999999999999997E-2</v>
      </c>
      <c r="E123" s="423">
        <v>167222</v>
      </c>
      <c r="F123" s="424">
        <v>1.5498E-3</v>
      </c>
      <c r="H123" s="425">
        <v>167762</v>
      </c>
      <c r="I123" s="428"/>
      <c r="J123" s="426">
        <v>1</v>
      </c>
      <c r="K123" s="426">
        <v>1</v>
      </c>
      <c r="L123" s="426">
        <v>3</v>
      </c>
      <c r="M123" s="426">
        <v>3</v>
      </c>
      <c r="O123" s="425">
        <v>167738</v>
      </c>
      <c r="P123" s="426">
        <v>5</v>
      </c>
      <c r="Q123" s="426">
        <v>4</v>
      </c>
      <c r="S123" s="421">
        <v>169233</v>
      </c>
      <c r="T123" s="422">
        <v>24.18</v>
      </c>
      <c r="V123" s="423">
        <v>169500</v>
      </c>
      <c r="W123" s="418" t="s">
        <v>329</v>
      </c>
      <c r="Y123" s="419">
        <v>168228</v>
      </c>
      <c r="Z123" s="420">
        <v>10</v>
      </c>
      <c r="AB123" s="423">
        <v>170353</v>
      </c>
      <c r="AC123" s="418" t="s">
        <v>28</v>
      </c>
    </row>
    <row r="124" spans="1:29" x14ac:dyDescent="0.3">
      <c r="A124" s="421">
        <v>171372</v>
      </c>
      <c r="B124" s="422">
        <v>2</v>
      </c>
      <c r="C124" s="422">
        <v>8.3000000000000004E-2</v>
      </c>
      <c r="E124" s="423">
        <v>167223</v>
      </c>
      <c r="F124" s="424">
        <v>3.0869999999999999E-3</v>
      </c>
      <c r="H124" s="425">
        <v>167580</v>
      </c>
      <c r="I124" s="426">
        <v>1</v>
      </c>
      <c r="J124" s="426">
        <v>6</v>
      </c>
      <c r="K124" s="426">
        <v>2</v>
      </c>
      <c r="L124" s="426">
        <v>2</v>
      </c>
      <c r="M124" s="426">
        <v>24</v>
      </c>
      <c r="O124" s="425">
        <v>167744</v>
      </c>
      <c r="P124" s="428"/>
      <c r="Q124" s="426">
        <v>2</v>
      </c>
      <c r="S124" s="421">
        <v>169239</v>
      </c>
      <c r="T124" s="422">
        <v>1.22</v>
      </c>
      <c r="V124" s="423">
        <v>170532</v>
      </c>
      <c r="W124" s="418" t="s">
        <v>28</v>
      </c>
      <c r="Y124" s="419">
        <v>168233</v>
      </c>
      <c r="Z124" s="420">
        <v>1</v>
      </c>
      <c r="AB124" s="423">
        <v>170355</v>
      </c>
      <c r="AC124" s="418" t="s">
        <v>28</v>
      </c>
    </row>
    <row r="125" spans="1:29" x14ac:dyDescent="0.3">
      <c r="A125" s="421">
        <v>171848</v>
      </c>
      <c r="B125" s="422">
        <v>2</v>
      </c>
      <c r="C125" s="422">
        <v>8.4000000000000005E-2</v>
      </c>
      <c r="E125" s="423">
        <v>167227</v>
      </c>
      <c r="F125" s="424">
        <v>5.3759999999999997E-3</v>
      </c>
      <c r="H125" s="425">
        <v>167438</v>
      </c>
      <c r="I125" s="426">
        <v>5</v>
      </c>
      <c r="J125" s="426">
        <v>5</v>
      </c>
      <c r="K125" s="426">
        <v>5</v>
      </c>
      <c r="L125" s="426">
        <v>3</v>
      </c>
      <c r="M125" s="426">
        <v>15</v>
      </c>
      <c r="O125" s="425">
        <v>167745</v>
      </c>
      <c r="P125" s="426">
        <v>1</v>
      </c>
      <c r="Q125" s="426">
        <v>6</v>
      </c>
      <c r="S125" s="421">
        <v>166455</v>
      </c>
      <c r="T125" s="422">
        <v>6.75</v>
      </c>
      <c r="V125" s="423">
        <v>172042</v>
      </c>
      <c r="W125" s="418" t="s">
        <v>28</v>
      </c>
      <c r="Y125" s="419">
        <v>167760</v>
      </c>
      <c r="Z125" s="420">
        <v>3</v>
      </c>
      <c r="AB125" s="423">
        <v>170357</v>
      </c>
      <c r="AC125" s="418" t="s">
        <v>28</v>
      </c>
    </row>
    <row r="126" spans="1:29" x14ac:dyDescent="0.3">
      <c r="A126" s="421">
        <v>171855</v>
      </c>
      <c r="B126" s="422">
        <v>2</v>
      </c>
      <c r="C126" s="422">
        <v>7.4999999999999997E-2</v>
      </c>
      <c r="E126" s="423">
        <v>167230</v>
      </c>
      <c r="F126" s="424">
        <v>4.8399999999999997E-3</v>
      </c>
      <c r="H126" s="425">
        <v>167574</v>
      </c>
      <c r="I126" s="426">
        <v>8</v>
      </c>
      <c r="J126" s="426">
        <v>7</v>
      </c>
      <c r="K126" s="426">
        <v>5</v>
      </c>
      <c r="L126" s="426">
        <v>24</v>
      </c>
      <c r="M126" s="426">
        <v>112</v>
      </c>
      <c r="O126" s="425">
        <v>167746</v>
      </c>
      <c r="P126" s="426">
        <v>11</v>
      </c>
      <c r="Q126" s="426">
        <v>14</v>
      </c>
      <c r="S126" s="421">
        <v>166466</v>
      </c>
      <c r="T126" s="422">
        <v>2.86</v>
      </c>
      <c r="V126" s="423">
        <v>172193</v>
      </c>
      <c r="W126" s="418" t="s">
        <v>28</v>
      </c>
      <c r="Y126" s="419">
        <v>170554</v>
      </c>
      <c r="Z126" s="420">
        <v>1</v>
      </c>
      <c r="AB126" s="423">
        <v>170391</v>
      </c>
      <c r="AC126" s="418" t="s">
        <v>2146</v>
      </c>
    </row>
    <row r="127" spans="1:29" x14ac:dyDescent="0.3">
      <c r="A127" s="421">
        <v>171857</v>
      </c>
      <c r="B127" s="422">
        <v>4</v>
      </c>
      <c r="C127" s="422">
        <v>3.5000000000000003E-2</v>
      </c>
      <c r="E127" s="423">
        <v>167231</v>
      </c>
      <c r="F127" s="424">
        <v>1.2760000000000001E-2</v>
      </c>
      <c r="H127" s="425">
        <v>167798</v>
      </c>
      <c r="I127" s="426">
        <v>2</v>
      </c>
      <c r="J127" s="426">
        <v>1</v>
      </c>
      <c r="K127" s="426">
        <v>1</v>
      </c>
      <c r="L127" s="428"/>
      <c r="M127" s="426">
        <v>23</v>
      </c>
      <c r="O127" s="425">
        <v>167750</v>
      </c>
      <c r="P127" s="428"/>
      <c r="Q127" s="428"/>
      <c r="S127" s="421">
        <v>166467</v>
      </c>
      <c r="T127" s="422">
        <v>0.74</v>
      </c>
      <c r="V127" s="423">
        <v>173674</v>
      </c>
      <c r="W127" s="418" t="s">
        <v>28</v>
      </c>
      <c r="Y127" s="419">
        <v>167419</v>
      </c>
      <c r="Z127" s="420">
        <v>36</v>
      </c>
      <c r="AB127" s="423">
        <v>170393</v>
      </c>
      <c r="AC127" s="418" t="s">
        <v>2146</v>
      </c>
    </row>
    <row r="128" spans="1:29" x14ac:dyDescent="0.3">
      <c r="A128" s="421">
        <v>171864</v>
      </c>
      <c r="B128" s="422">
        <v>1</v>
      </c>
      <c r="C128" s="422">
        <v>6.9000000000000006E-2</v>
      </c>
      <c r="E128" s="423">
        <v>167233</v>
      </c>
      <c r="F128" s="424">
        <v>1.376E-2</v>
      </c>
      <c r="H128" s="425">
        <v>167598</v>
      </c>
      <c r="I128" s="426">
        <v>2</v>
      </c>
      <c r="J128" s="428"/>
      <c r="K128" s="426">
        <v>4</v>
      </c>
      <c r="L128" s="426">
        <v>1</v>
      </c>
      <c r="M128" s="426">
        <v>43</v>
      </c>
      <c r="O128" s="425">
        <v>167755</v>
      </c>
      <c r="P128" s="426">
        <v>4</v>
      </c>
      <c r="Q128" s="426">
        <v>4</v>
      </c>
      <c r="S128" s="421">
        <v>166468</v>
      </c>
      <c r="T128" s="422">
        <v>66.489999999999995</v>
      </c>
      <c r="V128" s="423">
        <v>174111</v>
      </c>
      <c r="W128" s="418" t="s">
        <v>28</v>
      </c>
      <c r="Y128" s="419">
        <v>167420</v>
      </c>
      <c r="Z128" s="420">
        <v>15</v>
      </c>
      <c r="AB128" s="423">
        <v>170394</v>
      </c>
      <c r="AC128" s="418" t="s">
        <v>2148</v>
      </c>
    </row>
    <row r="129" spans="1:29" x14ac:dyDescent="0.3">
      <c r="A129" s="421">
        <v>171867</v>
      </c>
      <c r="B129" s="422">
        <v>1</v>
      </c>
      <c r="C129" s="422">
        <v>5.2999999999999999E-2</v>
      </c>
      <c r="E129" s="423">
        <v>167245</v>
      </c>
      <c r="F129" s="424">
        <v>1.2512000000000001E-2</v>
      </c>
      <c r="H129" s="425">
        <v>167671</v>
      </c>
      <c r="I129" s="428"/>
      <c r="J129" s="426">
        <v>2</v>
      </c>
      <c r="K129" s="426">
        <v>1</v>
      </c>
      <c r="L129" s="428"/>
      <c r="M129" s="426">
        <v>16</v>
      </c>
      <c r="O129" s="425">
        <v>167756</v>
      </c>
      <c r="P129" s="426">
        <v>1</v>
      </c>
      <c r="Q129" s="426">
        <v>2</v>
      </c>
      <c r="S129" s="421">
        <v>169276</v>
      </c>
      <c r="T129" s="422">
        <v>39.93</v>
      </c>
      <c r="V129" s="423">
        <v>167245</v>
      </c>
      <c r="W129" s="418" t="s">
        <v>28</v>
      </c>
      <c r="Y129" s="419">
        <v>172279</v>
      </c>
      <c r="Z129" s="420">
        <v>3</v>
      </c>
      <c r="AB129" s="423">
        <v>170395</v>
      </c>
      <c r="AC129" s="418" t="s">
        <v>2148</v>
      </c>
    </row>
    <row r="130" spans="1:29" x14ac:dyDescent="0.3">
      <c r="A130" s="421">
        <v>171871</v>
      </c>
      <c r="B130" s="422">
        <v>2</v>
      </c>
      <c r="C130" s="422">
        <v>7.3999999999999996E-2</v>
      </c>
      <c r="E130" s="423">
        <v>167245</v>
      </c>
      <c r="F130" s="424">
        <v>4.1975999999999999E-2</v>
      </c>
      <c r="H130" s="425">
        <v>167610</v>
      </c>
      <c r="I130" s="426">
        <v>16</v>
      </c>
      <c r="J130" s="426">
        <v>1</v>
      </c>
      <c r="K130" s="428"/>
      <c r="L130" s="428"/>
      <c r="M130" s="426">
        <v>108</v>
      </c>
      <c r="O130" s="425">
        <v>167758</v>
      </c>
      <c r="P130" s="428"/>
      <c r="Q130" s="428"/>
      <c r="S130" s="421">
        <v>169278</v>
      </c>
      <c r="T130" s="422">
        <v>36.74</v>
      </c>
      <c r="V130" s="423">
        <v>167249</v>
      </c>
      <c r="W130" s="418" t="s">
        <v>28</v>
      </c>
      <c r="Y130" s="419">
        <v>167372</v>
      </c>
      <c r="Z130" s="420">
        <v>24</v>
      </c>
      <c r="AB130" s="423">
        <v>170398</v>
      </c>
      <c r="AC130" s="418" t="s">
        <v>2145</v>
      </c>
    </row>
    <row r="131" spans="1:29" x14ac:dyDescent="0.3">
      <c r="A131" s="421">
        <v>171875</v>
      </c>
      <c r="B131" s="422">
        <v>3</v>
      </c>
      <c r="C131" s="422">
        <v>1.7999999999999999E-2</v>
      </c>
      <c r="E131" s="423">
        <v>167246</v>
      </c>
      <c r="F131" s="424">
        <v>2.9586375000000002E-2</v>
      </c>
      <c r="H131" s="425">
        <v>167592</v>
      </c>
      <c r="I131" s="428"/>
      <c r="J131" s="428"/>
      <c r="K131" s="428"/>
      <c r="L131" s="428"/>
      <c r="M131" s="426">
        <v>1</v>
      </c>
      <c r="O131" s="425">
        <v>167759</v>
      </c>
      <c r="P131" s="428"/>
      <c r="Q131" s="428"/>
      <c r="S131" s="421">
        <v>169340</v>
      </c>
      <c r="T131" s="422">
        <v>8.14</v>
      </c>
      <c r="V131" s="423">
        <v>169027</v>
      </c>
      <c r="W131" s="418" t="s">
        <v>28</v>
      </c>
      <c r="Y131" s="419">
        <v>171372</v>
      </c>
      <c r="Z131" s="420">
        <v>1</v>
      </c>
      <c r="AB131" s="423">
        <v>170399</v>
      </c>
      <c r="AC131" s="418" t="s">
        <v>2145</v>
      </c>
    </row>
    <row r="132" spans="1:29" x14ac:dyDescent="0.3">
      <c r="A132" s="421">
        <v>171902</v>
      </c>
      <c r="B132" s="422">
        <v>3</v>
      </c>
      <c r="C132" s="422">
        <v>5.1999999999999998E-2</v>
      </c>
      <c r="E132" s="423">
        <v>167249</v>
      </c>
      <c r="F132" s="424">
        <v>8.4000000000000003E-4</v>
      </c>
      <c r="H132" s="425">
        <v>167579</v>
      </c>
      <c r="I132" s="426">
        <v>4</v>
      </c>
      <c r="J132" s="426">
        <v>1</v>
      </c>
      <c r="K132" s="426">
        <v>1</v>
      </c>
      <c r="L132" s="426">
        <v>7</v>
      </c>
      <c r="M132" s="426">
        <v>11</v>
      </c>
      <c r="O132" s="425">
        <v>167760</v>
      </c>
      <c r="P132" s="426">
        <v>1</v>
      </c>
      <c r="Q132" s="428"/>
      <c r="S132" s="421">
        <v>169348</v>
      </c>
      <c r="T132" s="422">
        <v>4.09</v>
      </c>
      <c r="V132" s="423">
        <v>169335</v>
      </c>
      <c r="W132" s="418" t="s">
        <v>28</v>
      </c>
      <c r="Y132" s="419">
        <v>170801</v>
      </c>
      <c r="Z132" s="420">
        <v>21</v>
      </c>
      <c r="AB132" s="423">
        <v>170402</v>
      </c>
      <c r="AC132" s="418" t="s">
        <v>2148</v>
      </c>
    </row>
    <row r="133" spans="1:29" x14ac:dyDescent="0.3">
      <c r="A133" s="421">
        <v>171951</v>
      </c>
      <c r="B133" s="422">
        <v>6</v>
      </c>
      <c r="C133" s="422">
        <v>3.6999999999999998E-2</v>
      </c>
      <c r="E133" s="423">
        <v>167266</v>
      </c>
      <c r="F133" s="424">
        <v>5.7600000000000001E-4</v>
      </c>
      <c r="H133" s="425">
        <v>167817</v>
      </c>
      <c r="I133" s="426">
        <v>2</v>
      </c>
      <c r="J133" s="426">
        <v>3</v>
      </c>
      <c r="K133" s="428"/>
      <c r="L133" s="426">
        <v>1</v>
      </c>
      <c r="M133" s="426">
        <v>2</v>
      </c>
      <c r="O133" s="425">
        <v>167762</v>
      </c>
      <c r="P133" s="428"/>
      <c r="Q133" s="428"/>
      <c r="S133" s="421">
        <v>169349</v>
      </c>
      <c r="T133" s="422">
        <v>12.03</v>
      </c>
      <c r="V133" s="423">
        <v>169336</v>
      </c>
      <c r="W133" s="418" t="s">
        <v>28</v>
      </c>
      <c r="Y133" s="419">
        <v>172168</v>
      </c>
      <c r="Z133" s="420">
        <v>5</v>
      </c>
      <c r="AB133" s="423">
        <v>170404</v>
      </c>
      <c r="AC133" s="418" t="s">
        <v>2148</v>
      </c>
    </row>
    <row r="134" spans="1:29" x14ac:dyDescent="0.3">
      <c r="A134" s="421">
        <v>171957</v>
      </c>
      <c r="B134" s="422">
        <v>6</v>
      </c>
      <c r="C134" s="422">
        <v>4.4999999999999998E-2</v>
      </c>
      <c r="E134" s="423">
        <v>167274</v>
      </c>
      <c r="F134" s="424">
        <v>1.5435E-3</v>
      </c>
      <c r="H134" s="425">
        <v>167737</v>
      </c>
      <c r="I134" s="426">
        <v>3</v>
      </c>
      <c r="J134" s="426">
        <v>50</v>
      </c>
      <c r="K134" s="426">
        <v>27</v>
      </c>
      <c r="L134" s="426">
        <v>118</v>
      </c>
      <c r="M134" s="426">
        <v>467</v>
      </c>
      <c r="O134" s="425">
        <v>167763</v>
      </c>
      <c r="P134" s="428"/>
      <c r="Q134" s="428"/>
      <c r="S134" s="421">
        <v>169360</v>
      </c>
      <c r="T134" s="422">
        <v>12.64</v>
      </c>
      <c r="V134" s="423">
        <v>170171</v>
      </c>
      <c r="W134" s="418" t="s">
        <v>28</v>
      </c>
      <c r="Y134" s="419">
        <v>444</v>
      </c>
      <c r="Z134" s="420">
        <v>135</v>
      </c>
      <c r="AB134" s="423">
        <v>170406</v>
      </c>
      <c r="AC134" s="418" t="s">
        <v>2148</v>
      </c>
    </row>
    <row r="135" spans="1:29" x14ac:dyDescent="0.3">
      <c r="A135" s="421">
        <v>171962</v>
      </c>
      <c r="B135" s="422">
        <v>1</v>
      </c>
      <c r="C135" s="422">
        <v>0.35699999999999998</v>
      </c>
      <c r="E135" s="423">
        <v>167292</v>
      </c>
      <c r="F135" s="424">
        <v>2.4805000000000001E-3</v>
      </c>
      <c r="H135" s="425">
        <v>167611</v>
      </c>
      <c r="I135" s="426">
        <v>4</v>
      </c>
      <c r="J135" s="428"/>
      <c r="K135" s="426">
        <v>1</v>
      </c>
      <c r="L135" s="426">
        <v>1</v>
      </c>
      <c r="M135" s="426">
        <v>21</v>
      </c>
      <c r="O135" s="425">
        <v>167765</v>
      </c>
      <c r="P135" s="426">
        <v>1</v>
      </c>
      <c r="Q135" s="426">
        <v>14</v>
      </c>
      <c r="S135" s="421">
        <v>169403</v>
      </c>
      <c r="T135" s="422">
        <v>7.0000000000000007E-2</v>
      </c>
      <c r="V135" s="423">
        <v>174080</v>
      </c>
      <c r="W135" s="418" t="s">
        <v>28</v>
      </c>
      <c r="Y135" s="419">
        <v>333</v>
      </c>
      <c r="Z135" s="420">
        <v>138</v>
      </c>
      <c r="AB135" s="423">
        <v>170407</v>
      </c>
      <c r="AC135" s="418" t="s">
        <v>2153</v>
      </c>
    </row>
    <row r="136" spans="1:29" x14ac:dyDescent="0.3">
      <c r="A136" s="421">
        <v>171963</v>
      </c>
      <c r="B136" s="422">
        <v>1</v>
      </c>
      <c r="C136" s="422">
        <v>0.498</v>
      </c>
      <c r="E136" s="423">
        <v>167307</v>
      </c>
      <c r="F136" s="424">
        <v>1.2096000000000001E-2</v>
      </c>
      <c r="H136" s="425">
        <v>167558</v>
      </c>
      <c r="I136" s="426">
        <v>1</v>
      </c>
      <c r="J136" s="426">
        <v>2</v>
      </c>
      <c r="K136" s="426">
        <v>2</v>
      </c>
      <c r="L136" s="426">
        <v>5</v>
      </c>
      <c r="M136" s="426">
        <v>17</v>
      </c>
      <c r="O136" s="425">
        <v>167766</v>
      </c>
      <c r="P136" s="428"/>
      <c r="Q136" s="428"/>
      <c r="S136" s="421">
        <v>169407</v>
      </c>
      <c r="T136" s="422">
        <v>0.15</v>
      </c>
      <c r="V136" s="423">
        <v>174323</v>
      </c>
      <c r="W136" s="418" t="s">
        <v>28</v>
      </c>
      <c r="Y136" s="419">
        <v>173140</v>
      </c>
      <c r="Z136" s="420">
        <v>6</v>
      </c>
      <c r="AB136" s="423">
        <v>170408</v>
      </c>
      <c r="AC136" s="418" t="s">
        <v>2153</v>
      </c>
    </row>
    <row r="137" spans="1:29" x14ac:dyDescent="0.3">
      <c r="A137" s="421">
        <v>171965</v>
      </c>
      <c r="B137" s="422">
        <v>1</v>
      </c>
      <c r="C137" s="422">
        <v>0.22700000000000001</v>
      </c>
      <c r="E137" s="423">
        <v>167308</v>
      </c>
      <c r="F137" s="424">
        <v>2.1951999999999999E-2</v>
      </c>
      <c r="H137" s="425">
        <v>167882</v>
      </c>
      <c r="I137" s="428"/>
      <c r="J137" s="428"/>
      <c r="K137" s="426">
        <v>2</v>
      </c>
      <c r="L137" s="426">
        <v>3</v>
      </c>
      <c r="M137" s="426">
        <v>11</v>
      </c>
      <c r="O137" s="425">
        <v>167768</v>
      </c>
      <c r="P137" s="426">
        <v>2</v>
      </c>
      <c r="Q137" s="426">
        <v>3</v>
      </c>
      <c r="S137" s="421">
        <v>169409</v>
      </c>
      <c r="T137" s="422">
        <v>0.12</v>
      </c>
      <c r="V137" s="423">
        <v>167405</v>
      </c>
      <c r="W137" s="418" t="s">
        <v>1801</v>
      </c>
      <c r="Y137" s="419">
        <v>168386</v>
      </c>
      <c r="Z137" s="420">
        <v>18</v>
      </c>
      <c r="AB137" s="423">
        <v>170410</v>
      </c>
      <c r="AC137" s="418" t="s">
        <v>2153</v>
      </c>
    </row>
    <row r="138" spans="1:29" x14ac:dyDescent="0.3">
      <c r="A138" s="421">
        <v>171966</v>
      </c>
      <c r="B138" s="422">
        <v>1</v>
      </c>
      <c r="C138" s="422">
        <v>0.23799999999999999</v>
      </c>
      <c r="E138" s="423">
        <v>167323</v>
      </c>
      <c r="F138" s="424">
        <v>6.4999999999999994E-5</v>
      </c>
      <c r="H138" s="425">
        <v>167696</v>
      </c>
      <c r="I138" s="426">
        <v>7</v>
      </c>
      <c r="J138" s="426">
        <v>7</v>
      </c>
      <c r="K138" s="426">
        <v>4</v>
      </c>
      <c r="L138" s="426">
        <v>17</v>
      </c>
      <c r="M138" s="426">
        <v>78</v>
      </c>
      <c r="O138" s="425">
        <v>167772</v>
      </c>
      <c r="P138" s="426">
        <v>8</v>
      </c>
      <c r="Q138" s="426">
        <v>5</v>
      </c>
      <c r="S138" s="421">
        <v>169468</v>
      </c>
      <c r="T138" s="422">
        <v>10.199999999999999</v>
      </c>
      <c r="V138" s="423">
        <v>167416</v>
      </c>
      <c r="W138" s="418" t="s">
        <v>1801</v>
      </c>
      <c r="Y138" s="419">
        <v>168387</v>
      </c>
      <c r="Z138" s="420">
        <v>5</v>
      </c>
      <c r="AB138" s="423">
        <v>170414</v>
      </c>
      <c r="AC138" s="418" t="s">
        <v>28</v>
      </c>
    </row>
    <row r="139" spans="1:29" x14ac:dyDescent="0.3">
      <c r="A139" s="421">
        <v>171968</v>
      </c>
      <c r="B139" s="422">
        <v>1</v>
      </c>
      <c r="C139" s="422">
        <v>0.41499999999999998</v>
      </c>
      <c r="E139" s="423">
        <v>167357</v>
      </c>
      <c r="F139" s="424">
        <v>4.1599999999999997E-4</v>
      </c>
      <c r="H139" s="425">
        <v>167471</v>
      </c>
      <c r="I139" s="426">
        <v>6</v>
      </c>
      <c r="J139" s="426">
        <v>8</v>
      </c>
      <c r="K139" s="426">
        <v>6</v>
      </c>
      <c r="L139" s="426">
        <v>10</v>
      </c>
      <c r="M139" s="426">
        <v>59</v>
      </c>
      <c r="O139" s="425">
        <v>167774</v>
      </c>
      <c r="P139" s="426">
        <v>1</v>
      </c>
      <c r="Q139" s="426">
        <v>4</v>
      </c>
      <c r="S139" s="421">
        <v>169494</v>
      </c>
      <c r="T139" s="422">
        <v>3.66</v>
      </c>
      <c r="V139" s="423">
        <v>170806</v>
      </c>
      <c r="W139" s="418" t="s">
        <v>1801</v>
      </c>
      <c r="Y139" s="419">
        <v>169751</v>
      </c>
      <c r="Z139" s="420">
        <v>4</v>
      </c>
      <c r="AB139" s="423">
        <v>170416</v>
      </c>
      <c r="AC139" s="418" t="s">
        <v>2161</v>
      </c>
    </row>
    <row r="140" spans="1:29" x14ac:dyDescent="0.3">
      <c r="A140" s="421">
        <v>171969</v>
      </c>
      <c r="B140" s="422">
        <v>1</v>
      </c>
      <c r="C140" s="422">
        <v>0.436</v>
      </c>
      <c r="E140" s="423">
        <v>167359</v>
      </c>
      <c r="F140" s="424">
        <v>4.1599999999999997E-4</v>
      </c>
      <c r="H140" s="425">
        <v>167760</v>
      </c>
      <c r="I140" s="426">
        <v>1</v>
      </c>
      <c r="J140" s="428"/>
      <c r="K140" s="428"/>
      <c r="L140" s="428"/>
      <c r="M140" s="428"/>
      <c r="O140" s="425">
        <v>167775</v>
      </c>
      <c r="P140" s="426">
        <v>5</v>
      </c>
      <c r="Q140" s="426">
        <v>2</v>
      </c>
      <c r="S140" s="421">
        <v>169521</v>
      </c>
      <c r="T140" s="422">
        <v>8.17</v>
      </c>
      <c r="V140" s="423">
        <v>171372</v>
      </c>
      <c r="W140" s="418" t="s">
        <v>1801</v>
      </c>
      <c r="Y140" s="419">
        <v>170840</v>
      </c>
      <c r="Z140" s="420">
        <v>7</v>
      </c>
      <c r="AB140" s="423">
        <v>170417</v>
      </c>
      <c r="AC140" s="418" t="s">
        <v>2161</v>
      </c>
    </row>
    <row r="141" spans="1:29" x14ac:dyDescent="0.3">
      <c r="A141" s="421">
        <v>172515</v>
      </c>
      <c r="B141" s="422">
        <v>1</v>
      </c>
      <c r="C141" s="422">
        <v>0.378</v>
      </c>
      <c r="E141" s="423">
        <v>167360</v>
      </c>
      <c r="F141" s="424">
        <v>4.1599999999999997E-4</v>
      </c>
      <c r="H141" s="425">
        <v>167627</v>
      </c>
      <c r="I141" s="426">
        <v>7</v>
      </c>
      <c r="J141" s="426">
        <v>11</v>
      </c>
      <c r="K141" s="426">
        <v>9</v>
      </c>
      <c r="L141" s="426">
        <v>37</v>
      </c>
      <c r="M141" s="426">
        <v>123</v>
      </c>
      <c r="O141" s="425">
        <v>167781</v>
      </c>
      <c r="P141" s="426">
        <v>11</v>
      </c>
      <c r="Q141" s="426">
        <v>8</v>
      </c>
      <c r="S141" s="421">
        <v>169528</v>
      </c>
      <c r="T141" s="422">
        <v>0.73</v>
      </c>
      <c r="V141" s="423">
        <v>170500</v>
      </c>
      <c r="W141" s="418" t="s">
        <v>766</v>
      </c>
      <c r="Y141" s="419">
        <v>167895</v>
      </c>
      <c r="Z141" s="420">
        <v>11</v>
      </c>
      <c r="AB141" s="423">
        <v>170418</v>
      </c>
      <c r="AC141" s="418" t="s">
        <v>2161</v>
      </c>
    </row>
    <row r="142" spans="1:29" x14ac:dyDescent="0.3">
      <c r="A142" s="421">
        <v>172614</v>
      </c>
      <c r="B142" s="422">
        <v>1</v>
      </c>
      <c r="C142" s="422">
        <v>0.498</v>
      </c>
      <c r="E142" s="423">
        <v>167372</v>
      </c>
      <c r="F142" s="424">
        <v>2.196E-2</v>
      </c>
      <c r="H142" s="425">
        <v>167607</v>
      </c>
      <c r="I142" s="426">
        <v>3</v>
      </c>
      <c r="J142" s="428"/>
      <c r="K142" s="428"/>
      <c r="L142" s="428"/>
      <c r="M142" s="428"/>
      <c r="O142" s="425">
        <v>167782</v>
      </c>
      <c r="P142" s="426">
        <v>1</v>
      </c>
      <c r="Q142" s="428"/>
      <c r="S142" s="421">
        <v>169529</v>
      </c>
      <c r="T142" s="422">
        <v>0.31</v>
      </c>
      <c r="V142" s="423">
        <v>167570</v>
      </c>
      <c r="W142" s="418" t="s">
        <v>766</v>
      </c>
      <c r="Y142" s="419">
        <v>166466</v>
      </c>
      <c r="Z142" s="420">
        <v>157</v>
      </c>
      <c r="AB142" s="423">
        <v>170422</v>
      </c>
      <c r="AC142" s="418" t="s">
        <v>2161</v>
      </c>
    </row>
    <row r="143" spans="1:29" x14ac:dyDescent="0.3">
      <c r="A143" s="421">
        <v>172622</v>
      </c>
      <c r="B143" s="422">
        <v>1</v>
      </c>
      <c r="C143" s="422">
        <v>0.35699999999999998</v>
      </c>
      <c r="E143" s="423">
        <v>167403</v>
      </c>
      <c r="F143" s="424">
        <v>7.2899999999999996E-3</v>
      </c>
      <c r="H143" s="425">
        <v>167965</v>
      </c>
      <c r="I143" s="426">
        <v>102</v>
      </c>
      <c r="J143" s="426">
        <v>6</v>
      </c>
      <c r="K143" s="426">
        <v>2</v>
      </c>
      <c r="L143" s="426">
        <v>5</v>
      </c>
      <c r="M143" s="426">
        <v>7</v>
      </c>
      <c r="O143" s="425">
        <v>167797</v>
      </c>
      <c r="P143" s="428"/>
      <c r="Q143" s="428"/>
      <c r="S143" s="421">
        <v>169664</v>
      </c>
      <c r="T143" s="422">
        <v>7.79</v>
      </c>
      <c r="V143" s="423">
        <v>167611</v>
      </c>
      <c r="W143" s="418" t="s">
        <v>766</v>
      </c>
      <c r="Y143" s="419">
        <v>172269</v>
      </c>
      <c r="Z143" s="420">
        <v>23</v>
      </c>
      <c r="AB143" s="423">
        <v>170425</v>
      </c>
      <c r="AC143" s="418" t="s">
        <v>2161</v>
      </c>
    </row>
    <row r="144" spans="1:29" x14ac:dyDescent="0.3">
      <c r="A144" s="421">
        <v>172641</v>
      </c>
      <c r="B144" s="422">
        <v>1</v>
      </c>
      <c r="C144" s="422">
        <v>0.191</v>
      </c>
      <c r="E144" s="423">
        <v>167404</v>
      </c>
      <c r="F144" s="424">
        <v>6.4275749999999996E-3</v>
      </c>
      <c r="H144" s="425">
        <v>167738</v>
      </c>
      <c r="I144" s="426">
        <v>9</v>
      </c>
      <c r="J144" s="426">
        <v>15</v>
      </c>
      <c r="K144" s="426">
        <v>6</v>
      </c>
      <c r="L144" s="426">
        <v>40</v>
      </c>
      <c r="M144" s="426">
        <v>363</v>
      </c>
      <c r="O144" s="425">
        <v>167798</v>
      </c>
      <c r="P144" s="426">
        <v>2</v>
      </c>
      <c r="Q144" s="428"/>
      <c r="S144" s="421">
        <v>169668</v>
      </c>
      <c r="T144" s="422">
        <v>8.66</v>
      </c>
      <c r="V144" s="423">
        <v>167624</v>
      </c>
      <c r="W144" s="418" t="s">
        <v>766</v>
      </c>
      <c r="Y144" s="419">
        <v>173118</v>
      </c>
      <c r="Z144" s="420">
        <v>4</v>
      </c>
      <c r="AB144" s="423">
        <v>170429</v>
      </c>
      <c r="AC144" s="418" t="s">
        <v>2160</v>
      </c>
    </row>
    <row r="145" spans="1:29" x14ac:dyDescent="0.3">
      <c r="A145" s="421">
        <v>172639</v>
      </c>
      <c r="B145" s="422">
        <v>1</v>
      </c>
      <c r="C145" s="422">
        <v>0.28599999999999998</v>
      </c>
      <c r="E145" s="423">
        <v>167405</v>
      </c>
      <c r="F145" s="424">
        <v>7.5329999999999998E-3</v>
      </c>
      <c r="H145" s="425">
        <v>167479</v>
      </c>
      <c r="I145" s="426">
        <v>16</v>
      </c>
      <c r="J145" s="426">
        <v>4</v>
      </c>
      <c r="K145" s="426">
        <v>1</v>
      </c>
      <c r="L145" s="426">
        <v>3</v>
      </c>
      <c r="M145" s="426">
        <v>7</v>
      </c>
      <c r="O145" s="425">
        <v>167800</v>
      </c>
      <c r="P145" s="428"/>
      <c r="Q145" s="428"/>
      <c r="S145" s="421">
        <v>169706</v>
      </c>
      <c r="T145" s="422">
        <v>8.57</v>
      </c>
      <c r="V145" s="423">
        <v>167875</v>
      </c>
      <c r="W145" s="418" t="s">
        <v>766</v>
      </c>
      <c r="Y145" s="419">
        <v>173119</v>
      </c>
      <c r="Z145" s="420">
        <v>10</v>
      </c>
      <c r="AB145" s="423">
        <v>170432</v>
      </c>
      <c r="AC145" s="418" t="s">
        <v>2159</v>
      </c>
    </row>
    <row r="146" spans="1:29" x14ac:dyDescent="0.3">
      <c r="A146" s="421">
        <v>222</v>
      </c>
      <c r="B146" s="422">
        <v>1</v>
      </c>
      <c r="C146" s="422">
        <v>0.182</v>
      </c>
      <c r="E146" s="423">
        <v>167406</v>
      </c>
      <c r="F146" s="424">
        <v>1.1880750000000001E-2</v>
      </c>
      <c r="H146" s="425">
        <v>167765</v>
      </c>
      <c r="I146" s="426">
        <v>15</v>
      </c>
      <c r="J146" s="426">
        <v>12</v>
      </c>
      <c r="K146" s="426">
        <v>7</v>
      </c>
      <c r="L146" s="426">
        <v>4</v>
      </c>
      <c r="M146" s="426">
        <v>78</v>
      </c>
      <c r="O146" s="425">
        <v>167803</v>
      </c>
      <c r="P146" s="426">
        <v>4</v>
      </c>
      <c r="Q146" s="428"/>
      <c r="S146" s="421">
        <v>169751</v>
      </c>
      <c r="T146" s="422">
        <v>5.74</v>
      </c>
      <c r="V146" s="423">
        <v>167471</v>
      </c>
      <c r="W146" s="418" t="s">
        <v>766</v>
      </c>
      <c r="Y146" s="419">
        <v>173077</v>
      </c>
      <c r="Z146" s="420">
        <v>2</v>
      </c>
      <c r="AB146" s="423">
        <v>170500</v>
      </c>
      <c r="AC146" s="418" t="s">
        <v>766</v>
      </c>
    </row>
    <row r="147" spans="1:29" x14ac:dyDescent="0.3">
      <c r="A147" s="421">
        <v>173250</v>
      </c>
      <c r="B147" s="422">
        <v>1</v>
      </c>
      <c r="C147" s="422">
        <v>4.2000000000000003E-2</v>
      </c>
      <c r="E147" s="423">
        <v>167407</v>
      </c>
      <c r="F147" s="424">
        <v>1.523475E-2</v>
      </c>
      <c r="H147" s="425">
        <v>167613</v>
      </c>
      <c r="I147" s="428"/>
      <c r="J147" s="426">
        <v>4</v>
      </c>
      <c r="K147" s="428"/>
      <c r="L147" s="426">
        <v>5</v>
      </c>
      <c r="M147" s="426">
        <v>29</v>
      </c>
      <c r="O147" s="425">
        <v>167810</v>
      </c>
      <c r="P147" s="426">
        <v>1</v>
      </c>
      <c r="Q147" s="428"/>
      <c r="S147" s="421">
        <v>169812</v>
      </c>
      <c r="T147" s="422">
        <v>2.5099999999999998</v>
      </c>
      <c r="V147" s="423">
        <v>167512</v>
      </c>
      <c r="W147" s="418" t="s">
        <v>766</v>
      </c>
      <c r="Y147" s="419">
        <v>169049</v>
      </c>
      <c r="Z147" s="420">
        <v>37</v>
      </c>
      <c r="AB147" s="423">
        <v>170529</v>
      </c>
      <c r="AC147" s="418" t="s">
        <v>2150</v>
      </c>
    </row>
    <row r="148" spans="1:29" x14ac:dyDescent="0.3">
      <c r="A148" s="421">
        <v>173293</v>
      </c>
      <c r="B148" s="422">
        <v>12</v>
      </c>
      <c r="C148" s="422">
        <v>0.13100000000000001</v>
      </c>
      <c r="E148" s="423">
        <v>167409</v>
      </c>
      <c r="F148" s="424">
        <v>3.3283124999999997E-2</v>
      </c>
      <c r="H148" s="425">
        <v>172736</v>
      </c>
      <c r="I148" s="428"/>
      <c r="J148" s="426">
        <v>4</v>
      </c>
      <c r="K148" s="426">
        <v>1</v>
      </c>
      <c r="L148" s="428"/>
      <c r="M148" s="428"/>
      <c r="O148" s="425">
        <v>167813</v>
      </c>
      <c r="P148" s="426">
        <v>6</v>
      </c>
      <c r="Q148" s="426">
        <v>3</v>
      </c>
      <c r="S148" s="421">
        <v>169848</v>
      </c>
      <c r="T148" s="422">
        <v>6.12</v>
      </c>
      <c r="V148" s="423">
        <v>166485</v>
      </c>
      <c r="W148" s="418" t="s">
        <v>28</v>
      </c>
      <c r="Y148" s="419">
        <v>170341</v>
      </c>
      <c r="Z148" s="420">
        <v>11</v>
      </c>
      <c r="AB148" s="423">
        <v>170532</v>
      </c>
      <c r="AC148" s="418" t="s">
        <v>28</v>
      </c>
    </row>
    <row r="149" spans="1:29" x14ac:dyDescent="0.3">
      <c r="A149" s="421">
        <v>173395</v>
      </c>
      <c r="B149" s="422">
        <v>1</v>
      </c>
      <c r="C149" s="422">
        <v>0.30299999999999999</v>
      </c>
      <c r="E149" s="423">
        <v>167416</v>
      </c>
      <c r="F149" s="424">
        <v>9.8332000000000003E-2</v>
      </c>
      <c r="H149" s="425">
        <v>167684</v>
      </c>
      <c r="I149" s="426">
        <v>53</v>
      </c>
      <c r="J149" s="426">
        <v>94</v>
      </c>
      <c r="K149" s="426">
        <v>99</v>
      </c>
      <c r="L149" s="426">
        <v>298</v>
      </c>
      <c r="M149" s="426">
        <v>780</v>
      </c>
      <c r="O149" s="425">
        <v>167817</v>
      </c>
      <c r="P149" s="426">
        <v>2</v>
      </c>
      <c r="Q149" s="428"/>
      <c r="S149" s="421">
        <v>169878</v>
      </c>
      <c r="T149" s="422">
        <v>4.6500000000000004</v>
      </c>
      <c r="V149" s="423">
        <v>168063</v>
      </c>
      <c r="W149" s="418" t="s">
        <v>28</v>
      </c>
      <c r="Y149" s="419">
        <v>171791</v>
      </c>
      <c r="Z149" s="420">
        <v>2</v>
      </c>
      <c r="AB149" s="423">
        <v>170806</v>
      </c>
      <c r="AC149" s="418" t="s">
        <v>1801</v>
      </c>
    </row>
    <row r="150" spans="1:29" x14ac:dyDescent="0.3">
      <c r="A150" s="421">
        <v>173502</v>
      </c>
      <c r="B150" s="422">
        <v>1</v>
      </c>
      <c r="C150" s="422">
        <v>5.6000000000000001E-2</v>
      </c>
      <c r="E150" s="423">
        <v>167418</v>
      </c>
      <c r="F150" s="424">
        <v>5.5632500000000001E-2</v>
      </c>
      <c r="H150" s="425">
        <v>167624</v>
      </c>
      <c r="I150" s="426">
        <v>6</v>
      </c>
      <c r="J150" s="426">
        <v>10</v>
      </c>
      <c r="K150" s="426">
        <v>5</v>
      </c>
      <c r="L150" s="426">
        <v>13</v>
      </c>
      <c r="M150" s="426">
        <v>17</v>
      </c>
      <c r="O150" s="425">
        <v>167818</v>
      </c>
      <c r="P150" s="428"/>
      <c r="Q150" s="428"/>
      <c r="S150" s="421">
        <v>169895</v>
      </c>
      <c r="T150" s="422">
        <v>5.5</v>
      </c>
      <c r="V150" s="423">
        <v>168633</v>
      </c>
      <c r="W150" s="418" t="s">
        <v>28</v>
      </c>
      <c r="Y150" s="419">
        <v>171214</v>
      </c>
      <c r="Z150" s="420">
        <v>9</v>
      </c>
      <c r="AB150" s="423">
        <v>170840</v>
      </c>
      <c r="AC150" s="418" t="s">
        <v>2159</v>
      </c>
    </row>
    <row r="151" spans="1:29" x14ac:dyDescent="0.3">
      <c r="A151" s="421">
        <v>173534</v>
      </c>
      <c r="B151" s="422">
        <v>3</v>
      </c>
      <c r="C151" s="422">
        <v>4.2999999999999997E-2</v>
      </c>
      <c r="E151" s="423">
        <v>167419</v>
      </c>
      <c r="F151" s="424">
        <v>8.3159999999999998E-2</v>
      </c>
      <c r="H151" s="425">
        <v>168002</v>
      </c>
      <c r="I151" s="426">
        <v>21</v>
      </c>
      <c r="J151" s="426">
        <v>4</v>
      </c>
      <c r="K151" s="428"/>
      <c r="L151" s="426">
        <v>4</v>
      </c>
      <c r="M151" s="426">
        <v>9</v>
      </c>
      <c r="O151" s="425">
        <v>167820</v>
      </c>
      <c r="P151" s="426">
        <v>10</v>
      </c>
      <c r="Q151" s="428"/>
      <c r="S151" s="421">
        <v>169989</v>
      </c>
      <c r="T151" s="422">
        <v>7.71</v>
      </c>
      <c r="V151" s="423">
        <v>169012</v>
      </c>
      <c r="W151" s="418" t="s">
        <v>28</v>
      </c>
      <c r="Y151" s="419">
        <v>171215</v>
      </c>
      <c r="Z151" s="420">
        <v>1</v>
      </c>
      <c r="AB151" s="423">
        <v>170881</v>
      </c>
      <c r="AC151" s="418" t="s">
        <v>329</v>
      </c>
    </row>
    <row r="152" spans="1:29" x14ac:dyDescent="0.3">
      <c r="A152" s="421">
        <v>173538</v>
      </c>
      <c r="B152" s="422">
        <v>3</v>
      </c>
      <c r="C152" s="422">
        <v>4.2000000000000003E-2</v>
      </c>
      <c r="E152" s="423">
        <v>167420</v>
      </c>
      <c r="F152" s="424">
        <v>8.9798669999999997E-2</v>
      </c>
      <c r="H152" s="425">
        <v>167766</v>
      </c>
      <c r="I152" s="428"/>
      <c r="J152" s="428"/>
      <c r="K152" s="426">
        <v>2</v>
      </c>
      <c r="L152" s="428"/>
      <c r="M152" s="426">
        <v>5</v>
      </c>
      <c r="O152" s="425">
        <v>167821</v>
      </c>
      <c r="P152" s="428"/>
      <c r="Q152" s="428"/>
      <c r="S152" s="421">
        <v>170031</v>
      </c>
      <c r="T152" s="422">
        <v>22.83</v>
      </c>
      <c r="V152" s="423">
        <v>169028</v>
      </c>
      <c r="W152" s="418" t="s">
        <v>28</v>
      </c>
      <c r="Y152" s="419">
        <v>167654</v>
      </c>
      <c r="Z152" s="420">
        <v>66</v>
      </c>
      <c r="AB152" s="423">
        <v>172468</v>
      </c>
      <c r="AC152" s="418" t="s">
        <v>2144</v>
      </c>
    </row>
    <row r="153" spans="1:29" x14ac:dyDescent="0.3">
      <c r="A153" s="421">
        <v>173556</v>
      </c>
      <c r="B153" s="422">
        <v>3</v>
      </c>
      <c r="C153" s="422">
        <v>0.06</v>
      </c>
      <c r="E153" s="423">
        <v>167421</v>
      </c>
      <c r="F153" s="424">
        <v>0.15460299999999999</v>
      </c>
      <c r="H153" s="425">
        <v>167536</v>
      </c>
      <c r="I153" s="426">
        <v>24</v>
      </c>
      <c r="J153" s="426">
        <v>3</v>
      </c>
      <c r="K153" s="426">
        <v>3</v>
      </c>
      <c r="L153" s="426">
        <v>4</v>
      </c>
      <c r="M153" s="426">
        <v>15</v>
      </c>
      <c r="O153" s="425">
        <v>167829</v>
      </c>
      <c r="P153" s="428"/>
      <c r="Q153" s="428"/>
      <c r="S153" s="421">
        <v>170034</v>
      </c>
      <c r="T153" s="422">
        <v>10.48</v>
      </c>
      <c r="V153" s="423">
        <v>169378</v>
      </c>
      <c r="W153" s="418" t="s">
        <v>28</v>
      </c>
      <c r="Y153" s="419">
        <v>169521</v>
      </c>
      <c r="Z153" s="420">
        <v>25</v>
      </c>
      <c r="AB153" s="423">
        <v>170934</v>
      </c>
      <c r="AC153" s="418" t="s">
        <v>2152</v>
      </c>
    </row>
    <row r="154" spans="1:29" x14ac:dyDescent="0.3">
      <c r="A154" s="421">
        <v>173557</v>
      </c>
      <c r="B154" s="422">
        <v>2</v>
      </c>
      <c r="C154" s="422">
        <v>4.8000000000000001E-2</v>
      </c>
      <c r="E154" s="423">
        <v>167435</v>
      </c>
      <c r="F154" s="424">
        <v>5.0681249999999997E-2</v>
      </c>
      <c r="H154" s="425">
        <v>167803</v>
      </c>
      <c r="I154" s="426">
        <v>4</v>
      </c>
      <c r="J154" s="428"/>
      <c r="K154" s="426">
        <v>5</v>
      </c>
      <c r="L154" s="426">
        <v>9</v>
      </c>
      <c r="M154" s="426">
        <v>41</v>
      </c>
      <c r="O154" s="425">
        <v>167839</v>
      </c>
      <c r="P154" s="426">
        <v>10</v>
      </c>
      <c r="Q154" s="426">
        <v>6</v>
      </c>
      <c r="S154" s="421">
        <v>170060</v>
      </c>
      <c r="T154" s="422">
        <v>10.050000000000001</v>
      </c>
      <c r="V154" s="423">
        <v>170414</v>
      </c>
      <c r="W154" s="418" t="s">
        <v>28</v>
      </c>
      <c r="Y154" s="419">
        <v>168608</v>
      </c>
      <c r="Z154" s="420">
        <v>1</v>
      </c>
      <c r="AB154" s="423">
        <v>170936</v>
      </c>
      <c r="AC154" s="418" t="s">
        <v>2152</v>
      </c>
    </row>
    <row r="155" spans="1:29" x14ac:dyDescent="0.3">
      <c r="A155" s="421">
        <v>173558</v>
      </c>
      <c r="B155" s="422">
        <v>1</v>
      </c>
      <c r="C155" s="422">
        <v>4.8000000000000001E-2</v>
      </c>
      <c r="E155" s="423">
        <v>167438</v>
      </c>
      <c r="F155" s="424">
        <v>4.2900000000000002E-4</v>
      </c>
      <c r="H155" s="425">
        <v>167692</v>
      </c>
      <c r="I155" s="426">
        <v>27</v>
      </c>
      <c r="J155" s="426">
        <v>3</v>
      </c>
      <c r="K155" s="426">
        <v>10</v>
      </c>
      <c r="L155" s="426">
        <v>3</v>
      </c>
      <c r="M155" s="426">
        <v>2</v>
      </c>
      <c r="O155" s="425">
        <v>167840</v>
      </c>
      <c r="P155" s="426">
        <v>4</v>
      </c>
      <c r="Q155" s="426">
        <v>2</v>
      </c>
      <c r="S155" s="421">
        <v>170064</v>
      </c>
      <c r="T155" s="422">
        <v>2.0699999999999998</v>
      </c>
      <c r="V155" s="423">
        <v>174263</v>
      </c>
      <c r="W155" s="418" t="s">
        <v>28</v>
      </c>
      <c r="Y155" s="419">
        <v>167659</v>
      </c>
      <c r="Z155" s="420">
        <v>9</v>
      </c>
      <c r="AB155" s="423">
        <v>171137</v>
      </c>
      <c r="AC155" s="418" t="s">
        <v>766</v>
      </c>
    </row>
    <row r="156" spans="1:29" x14ac:dyDescent="0.3">
      <c r="A156" s="421">
        <v>174080</v>
      </c>
      <c r="B156" s="422">
        <v>4</v>
      </c>
      <c r="C156" s="422">
        <v>0.123</v>
      </c>
      <c r="E156" s="423">
        <v>167445</v>
      </c>
      <c r="F156" s="424">
        <v>9.0585000000000006E-3</v>
      </c>
      <c r="H156" s="425">
        <v>167641</v>
      </c>
      <c r="I156" s="426">
        <v>25</v>
      </c>
      <c r="J156" s="426">
        <v>48</v>
      </c>
      <c r="K156" s="426">
        <v>30</v>
      </c>
      <c r="L156" s="426">
        <v>143</v>
      </c>
      <c r="M156" s="426">
        <v>579</v>
      </c>
      <c r="O156" s="425">
        <v>167841</v>
      </c>
      <c r="P156" s="426">
        <v>1</v>
      </c>
      <c r="Q156" s="428"/>
      <c r="S156" s="421">
        <v>170081</v>
      </c>
      <c r="T156" s="422">
        <v>9.8800000000000008</v>
      </c>
      <c r="V156" s="423">
        <v>167058</v>
      </c>
      <c r="W156" s="418" t="s">
        <v>28</v>
      </c>
      <c r="Y156" s="419">
        <v>167526</v>
      </c>
      <c r="Z156" s="420">
        <v>158</v>
      </c>
      <c r="AB156" s="423">
        <v>171177</v>
      </c>
      <c r="AC156" s="418" t="s">
        <v>2144</v>
      </c>
    </row>
    <row r="157" spans="1:29" x14ac:dyDescent="0.3">
      <c r="A157" s="421">
        <v>174081</v>
      </c>
      <c r="B157" s="422">
        <v>1</v>
      </c>
      <c r="C157" s="422">
        <v>8.3000000000000004E-2</v>
      </c>
      <c r="E157" s="423">
        <v>167460</v>
      </c>
      <c r="F157" s="424">
        <v>6.0972500000000002E-3</v>
      </c>
      <c r="H157" s="425">
        <v>167672</v>
      </c>
      <c r="I157" s="428"/>
      <c r="J157" s="428"/>
      <c r="K157" s="428"/>
      <c r="L157" s="426">
        <v>1</v>
      </c>
      <c r="M157" s="426">
        <v>8</v>
      </c>
      <c r="O157" s="425">
        <v>167848</v>
      </c>
      <c r="P157" s="426">
        <v>2</v>
      </c>
      <c r="Q157" s="428"/>
      <c r="S157" s="421">
        <v>170082</v>
      </c>
      <c r="T157" s="422">
        <v>9.73</v>
      </c>
      <c r="V157" s="423">
        <v>167059</v>
      </c>
      <c r="W157" s="418" t="s">
        <v>28</v>
      </c>
      <c r="Y157" s="419">
        <v>167574</v>
      </c>
      <c r="Z157" s="420">
        <v>175</v>
      </c>
      <c r="AB157" s="423">
        <v>171372</v>
      </c>
      <c r="AC157" s="418" t="s">
        <v>1801</v>
      </c>
    </row>
    <row r="158" spans="1:29" x14ac:dyDescent="0.3">
      <c r="A158" s="421">
        <v>174111</v>
      </c>
      <c r="B158" s="422">
        <v>6</v>
      </c>
      <c r="C158" s="422">
        <v>3.1E-2</v>
      </c>
      <c r="E158" s="423">
        <v>167465</v>
      </c>
      <c r="F158" s="424">
        <v>1.500625E-2</v>
      </c>
      <c r="H158" s="425">
        <v>167768</v>
      </c>
      <c r="I158" s="426">
        <v>5</v>
      </c>
      <c r="J158" s="426">
        <v>9</v>
      </c>
      <c r="K158" s="426">
        <v>1</v>
      </c>
      <c r="L158" s="426">
        <v>9</v>
      </c>
      <c r="M158" s="426">
        <v>57</v>
      </c>
      <c r="O158" s="425">
        <v>167864</v>
      </c>
      <c r="P158" s="428"/>
      <c r="Q158" s="428"/>
      <c r="S158" s="421">
        <v>170083</v>
      </c>
      <c r="T158" s="422">
        <v>9.1999999999999993</v>
      </c>
      <c r="V158" s="423">
        <v>167061</v>
      </c>
      <c r="W158" s="418" t="s">
        <v>28</v>
      </c>
      <c r="Y158" s="419">
        <v>171137</v>
      </c>
      <c r="Z158" s="420">
        <v>62</v>
      </c>
      <c r="AB158" s="423">
        <v>171848</v>
      </c>
      <c r="AC158" s="418" t="s">
        <v>2158</v>
      </c>
    </row>
    <row r="159" spans="1:29" x14ac:dyDescent="0.3">
      <c r="A159" s="421">
        <v>174112</v>
      </c>
      <c r="B159" s="422">
        <v>4</v>
      </c>
      <c r="C159" s="422">
        <v>0.17899999999999999</v>
      </c>
      <c r="E159" s="423">
        <v>167471</v>
      </c>
      <c r="F159" s="424">
        <v>2.59875E-2</v>
      </c>
      <c r="H159" s="425">
        <v>167704</v>
      </c>
      <c r="I159" s="428"/>
      <c r="J159" s="426">
        <v>3</v>
      </c>
      <c r="K159" s="428"/>
      <c r="L159" s="426">
        <v>7</v>
      </c>
      <c r="M159" s="426">
        <v>20</v>
      </c>
      <c r="O159" s="425">
        <v>167875</v>
      </c>
      <c r="P159" s="426">
        <v>2</v>
      </c>
      <c r="Q159" s="426">
        <v>1</v>
      </c>
      <c r="S159" s="421">
        <v>170084</v>
      </c>
      <c r="T159" s="422">
        <v>9.1199999999999992</v>
      </c>
      <c r="V159" s="423">
        <v>169251</v>
      </c>
      <c r="W159" s="418" t="s">
        <v>28</v>
      </c>
      <c r="Y159" s="419">
        <v>167534</v>
      </c>
      <c r="Z159" s="420">
        <v>67</v>
      </c>
      <c r="AB159" s="423">
        <v>171855</v>
      </c>
      <c r="AC159" s="418" t="s">
        <v>2160</v>
      </c>
    </row>
    <row r="160" spans="1:29" x14ac:dyDescent="0.3">
      <c r="A160" s="421">
        <v>174117</v>
      </c>
      <c r="B160" s="422">
        <v>3</v>
      </c>
      <c r="C160" s="422">
        <v>0.06</v>
      </c>
      <c r="E160" s="423">
        <v>167478</v>
      </c>
      <c r="F160" s="424">
        <v>3.8802499999999997E-2</v>
      </c>
      <c r="H160" s="425">
        <v>167659</v>
      </c>
      <c r="I160" s="428"/>
      <c r="J160" s="428"/>
      <c r="K160" s="426">
        <v>1</v>
      </c>
      <c r="L160" s="426">
        <v>1</v>
      </c>
      <c r="M160" s="426">
        <v>7</v>
      </c>
      <c r="O160" s="425">
        <v>167882</v>
      </c>
      <c r="P160" s="428"/>
      <c r="Q160" s="428"/>
      <c r="S160" s="421">
        <v>170087</v>
      </c>
      <c r="T160" s="422">
        <v>2.1</v>
      </c>
      <c r="V160" s="423">
        <v>169252</v>
      </c>
      <c r="W160" s="418" t="s">
        <v>28</v>
      </c>
      <c r="Y160" s="419">
        <v>167571</v>
      </c>
      <c r="Z160" s="420">
        <v>92</v>
      </c>
      <c r="AB160" s="423">
        <v>171857</v>
      </c>
      <c r="AC160" s="418" t="s">
        <v>2161</v>
      </c>
    </row>
    <row r="161" spans="1:29" x14ac:dyDescent="0.3">
      <c r="A161" s="421">
        <v>174118</v>
      </c>
      <c r="B161" s="422">
        <v>2</v>
      </c>
      <c r="C161" s="422">
        <v>0.05</v>
      </c>
      <c r="E161" s="423">
        <v>167479</v>
      </c>
      <c r="F161" s="424">
        <v>2.7945000000000001E-2</v>
      </c>
      <c r="H161" s="425">
        <v>168197</v>
      </c>
      <c r="I161" s="426">
        <v>1</v>
      </c>
      <c r="J161" s="426">
        <v>2</v>
      </c>
      <c r="K161" s="426">
        <v>3</v>
      </c>
      <c r="L161" s="426">
        <v>4</v>
      </c>
      <c r="M161" s="426">
        <v>29</v>
      </c>
      <c r="O161" s="425">
        <v>167884</v>
      </c>
      <c r="P161" s="426">
        <v>1</v>
      </c>
      <c r="Q161" s="428"/>
      <c r="S161" s="421">
        <v>170109</v>
      </c>
      <c r="T161" s="422">
        <v>15.4</v>
      </c>
      <c r="V161" s="423">
        <v>169257</v>
      </c>
      <c r="W161" s="418" t="s">
        <v>28</v>
      </c>
      <c r="Y161" s="419">
        <v>167527</v>
      </c>
      <c r="Z161" s="420">
        <v>45</v>
      </c>
      <c r="AB161" s="423">
        <v>171864</v>
      </c>
      <c r="AC161" s="418" t="s">
        <v>2160</v>
      </c>
    </row>
    <row r="162" spans="1:29" x14ac:dyDescent="0.3">
      <c r="A162" s="421">
        <v>174123</v>
      </c>
      <c r="B162" s="422">
        <v>3</v>
      </c>
      <c r="C162" s="422">
        <v>8.3000000000000004E-2</v>
      </c>
      <c r="E162" s="423">
        <v>167512</v>
      </c>
      <c r="F162" s="424">
        <v>2.2113000000000001E-2</v>
      </c>
      <c r="H162" s="425">
        <v>167774</v>
      </c>
      <c r="I162" s="426">
        <v>5</v>
      </c>
      <c r="J162" s="426">
        <v>113</v>
      </c>
      <c r="K162" s="426">
        <v>11</v>
      </c>
      <c r="L162" s="426">
        <v>108</v>
      </c>
      <c r="M162" s="426">
        <v>151</v>
      </c>
      <c r="O162" s="425">
        <v>167895</v>
      </c>
      <c r="P162" s="426">
        <v>18</v>
      </c>
      <c r="Q162" s="426">
        <v>2</v>
      </c>
      <c r="S162" s="421">
        <v>170110</v>
      </c>
      <c r="T162" s="422">
        <v>8.64</v>
      </c>
      <c r="V162" s="423">
        <v>169258</v>
      </c>
      <c r="W162" s="418" t="s">
        <v>28</v>
      </c>
      <c r="Y162" s="419">
        <v>167535</v>
      </c>
      <c r="Z162" s="420">
        <v>45</v>
      </c>
      <c r="AB162" s="423">
        <v>171867</v>
      </c>
      <c r="AC162" s="418" t="s">
        <v>2160</v>
      </c>
    </row>
    <row r="163" spans="1:29" x14ac:dyDescent="0.3">
      <c r="A163" s="421">
        <v>174124</v>
      </c>
      <c r="B163" s="422">
        <v>2</v>
      </c>
      <c r="C163" s="422">
        <v>0.06</v>
      </c>
      <c r="E163" s="423">
        <v>167515</v>
      </c>
      <c r="F163" s="424">
        <v>2.9159999999999998E-2</v>
      </c>
      <c r="H163" s="425">
        <v>167821</v>
      </c>
      <c r="I163" s="428"/>
      <c r="J163" s="426">
        <v>1</v>
      </c>
      <c r="K163" s="428"/>
      <c r="L163" s="426">
        <v>8</v>
      </c>
      <c r="M163" s="426">
        <v>16</v>
      </c>
      <c r="O163" s="425">
        <v>167899</v>
      </c>
      <c r="P163" s="426">
        <v>1</v>
      </c>
      <c r="Q163" s="428"/>
      <c r="S163" s="421">
        <v>170133</v>
      </c>
      <c r="T163" s="422">
        <v>6.88</v>
      </c>
      <c r="V163" s="423">
        <v>170353</v>
      </c>
      <c r="W163" s="418" t="s">
        <v>28</v>
      </c>
      <c r="Y163" s="419">
        <v>168611</v>
      </c>
      <c r="Z163" s="420">
        <v>46</v>
      </c>
      <c r="AB163" s="423">
        <v>171871</v>
      </c>
      <c r="AC163" s="418" t="s">
        <v>2160</v>
      </c>
    </row>
    <row r="164" spans="1:29" x14ac:dyDescent="0.3">
      <c r="A164" s="421">
        <v>174129</v>
      </c>
      <c r="B164" s="422">
        <v>2</v>
      </c>
      <c r="C164" s="422">
        <v>6.2E-2</v>
      </c>
      <c r="E164" s="423">
        <v>167521</v>
      </c>
      <c r="F164" s="424">
        <v>2.2799999999999999E-3</v>
      </c>
      <c r="H164" s="425">
        <v>167727</v>
      </c>
      <c r="I164" s="428"/>
      <c r="J164" s="428"/>
      <c r="K164" s="428"/>
      <c r="L164" s="428"/>
      <c r="M164" s="426">
        <v>1</v>
      </c>
      <c r="O164" s="425">
        <v>167905</v>
      </c>
      <c r="P164" s="426">
        <v>37</v>
      </c>
      <c r="Q164" s="426">
        <v>23</v>
      </c>
      <c r="S164" s="421">
        <v>170134</v>
      </c>
      <c r="T164" s="422">
        <v>4.5</v>
      </c>
      <c r="V164" s="423">
        <v>170355</v>
      </c>
      <c r="W164" s="418" t="s">
        <v>28</v>
      </c>
      <c r="Y164" s="419">
        <v>168493</v>
      </c>
      <c r="Z164" s="420">
        <v>8</v>
      </c>
      <c r="AB164" s="423">
        <v>171875</v>
      </c>
      <c r="AC164" s="418" t="s">
        <v>2151</v>
      </c>
    </row>
    <row r="165" spans="1:29" x14ac:dyDescent="0.3">
      <c r="A165" s="421">
        <v>174137</v>
      </c>
      <c r="B165" s="422">
        <v>6</v>
      </c>
      <c r="C165" s="422">
        <v>6.2E-2</v>
      </c>
      <c r="E165" s="423">
        <v>167526</v>
      </c>
      <c r="F165" s="424">
        <v>7.8232500000000003E-3</v>
      </c>
      <c r="H165" s="425">
        <v>167668</v>
      </c>
      <c r="I165" s="428"/>
      <c r="J165" s="428"/>
      <c r="K165" s="428"/>
      <c r="L165" s="426">
        <v>1</v>
      </c>
      <c r="M165" s="426">
        <v>2</v>
      </c>
      <c r="O165" s="425">
        <v>167910</v>
      </c>
      <c r="P165" s="426">
        <v>32</v>
      </c>
      <c r="Q165" s="426">
        <v>7</v>
      </c>
      <c r="S165" s="421">
        <v>170145</v>
      </c>
      <c r="T165" s="422">
        <v>37.32</v>
      </c>
      <c r="V165" s="423">
        <v>170357</v>
      </c>
      <c r="W165" s="418" t="s">
        <v>28</v>
      </c>
      <c r="Y165" s="419">
        <v>173075</v>
      </c>
      <c r="Z165" s="420">
        <v>175</v>
      </c>
      <c r="AB165" s="423">
        <v>171902</v>
      </c>
      <c r="AC165" s="418" t="s">
        <v>766</v>
      </c>
    </row>
    <row r="166" spans="1:29" x14ac:dyDescent="0.3">
      <c r="A166" s="421">
        <v>174179</v>
      </c>
      <c r="B166" s="422">
        <v>12</v>
      </c>
      <c r="C166" s="422">
        <v>6.2E-2</v>
      </c>
      <c r="E166" s="423">
        <v>167527</v>
      </c>
      <c r="F166" s="424">
        <v>1.8225000000000002E-2</v>
      </c>
      <c r="H166" s="425">
        <v>167744</v>
      </c>
      <c r="I166" s="426">
        <v>2</v>
      </c>
      <c r="J166" s="426">
        <v>21</v>
      </c>
      <c r="K166" s="426">
        <v>9</v>
      </c>
      <c r="L166" s="426">
        <v>40</v>
      </c>
      <c r="M166" s="426">
        <v>150</v>
      </c>
      <c r="O166" s="425">
        <v>167912</v>
      </c>
      <c r="P166" s="426">
        <v>19</v>
      </c>
      <c r="Q166" s="426">
        <v>3</v>
      </c>
      <c r="S166" s="421">
        <v>170147</v>
      </c>
      <c r="T166" s="422">
        <v>2.16</v>
      </c>
      <c r="V166" s="423">
        <v>174698</v>
      </c>
      <c r="W166" s="418" t="s">
        <v>28</v>
      </c>
      <c r="Y166" s="419">
        <v>167875</v>
      </c>
      <c r="Z166" s="420">
        <v>22</v>
      </c>
      <c r="AB166" s="423">
        <v>171951</v>
      </c>
      <c r="AC166" s="418" t="s">
        <v>329</v>
      </c>
    </row>
    <row r="167" spans="1:29" x14ac:dyDescent="0.3">
      <c r="A167" s="421">
        <v>174671</v>
      </c>
      <c r="B167" s="422">
        <v>1</v>
      </c>
      <c r="C167" s="422">
        <v>0.28599999999999998</v>
      </c>
      <c r="E167" s="423">
        <v>167529</v>
      </c>
      <c r="F167" s="424">
        <v>2.7599999999999999E-3</v>
      </c>
      <c r="H167" s="425">
        <v>167729</v>
      </c>
      <c r="I167" s="428"/>
      <c r="J167" s="426">
        <v>2</v>
      </c>
      <c r="K167" s="428"/>
      <c r="L167" s="426">
        <v>1</v>
      </c>
      <c r="M167" s="428"/>
      <c r="O167" s="425">
        <v>167913</v>
      </c>
      <c r="P167" s="426">
        <v>9</v>
      </c>
      <c r="Q167" s="428"/>
      <c r="S167" s="421">
        <v>170148</v>
      </c>
      <c r="T167" s="422">
        <v>0.46</v>
      </c>
      <c r="V167" s="423">
        <v>174699</v>
      </c>
      <c r="W167" s="418" t="s">
        <v>28</v>
      </c>
      <c r="Y167" s="419">
        <v>170338</v>
      </c>
      <c r="Z167" s="420">
        <v>8</v>
      </c>
      <c r="AB167" s="423">
        <v>171957</v>
      </c>
      <c r="AC167" s="418" t="s">
        <v>1801</v>
      </c>
    </row>
    <row r="168" spans="1:29" x14ac:dyDescent="0.3">
      <c r="A168" s="421">
        <v>174693</v>
      </c>
      <c r="B168" s="422">
        <v>1</v>
      </c>
      <c r="C168" s="422">
        <v>5.2999999999999999E-2</v>
      </c>
      <c r="E168" s="423">
        <v>167532</v>
      </c>
      <c r="F168" s="424">
        <v>5.0714999999999996E-3</v>
      </c>
      <c r="H168" s="425">
        <v>168237</v>
      </c>
      <c r="I168" s="426">
        <v>1</v>
      </c>
      <c r="J168" s="426">
        <v>20</v>
      </c>
      <c r="K168" s="426">
        <v>3</v>
      </c>
      <c r="L168" s="426">
        <v>5</v>
      </c>
      <c r="M168" s="426">
        <v>6</v>
      </c>
      <c r="O168" s="425">
        <v>167965</v>
      </c>
      <c r="P168" s="426">
        <v>84</v>
      </c>
      <c r="Q168" s="426">
        <v>18</v>
      </c>
      <c r="S168" s="421">
        <v>170150</v>
      </c>
      <c r="T168" s="422">
        <v>1.93</v>
      </c>
      <c r="V168" s="423">
        <v>174700</v>
      </c>
      <c r="W168" s="418" t="s">
        <v>28</v>
      </c>
      <c r="Y168" s="419">
        <v>173538</v>
      </c>
      <c r="Z168" s="420">
        <v>4</v>
      </c>
      <c r="AB168" s="423">
        <v>171962</v>
      </c>
      <c r="AC168" s="418" t="s">
        <v>2144</v>
      </c>
    </row>
    <row r="169" spans="1:29" x14ac:dyDescent="0.3">
      <c r="A169" s="421">
        <v>174698</v>
      </c>
      <c r="B169" s="422">
        <v>12</v>
      </c>
      <c r="C169" s="422">
        <v>1.2999999999999999E-2</v>
      </c>
      <c r="E169" s="423">
        <v>167534</v>
      </c>
      <c r="F169" s="424">
        <v>1.4555E-2</v>
      </c>
      <c r="H169" s="425">
        <v>167781</v>
      </c>
      <c r="I169" s="426">
        <v>19</v>
      </c>
      <c r="J169" s="426">
        <v>209</v>
      </c>
      <c r="K169" s="426">
        <v>7</v>
      </c>
      <c r="L169" s="426">
        <v>108</v>
      </c>
      <c r="M169" s="426">
        <v>264</v>
      </c>
      <c r="O169" s="425">
        <v>167976</v>
      </c>
      <c r="P169" s="428"/>
      <c r="Q169" s="426">
        <v>3</v>
      </c>
      <c r="S169" s="421">
        <v>170151</v>
      </c>
      <c r="T169" s="422">
        <v>4.12</v>
      </c>
      <c r="V169" s="423">
        <v>169017</v>
      </c>
      <c r="W169" s="418" t="s">
        <v>28</v>
      </c>
      <c r="Y169" s="419">
        <v>167882</v>
      </c>
      <c r="Z169" s="420">
        <v>66</v>
      </c>
      <c r="AB169" s="423">
        <v>171963</v>
      </c>
      <c r="AC169" s="418" t="s">
        <v>2145</v>
      </c>
    </row>
    <row r="170" spans="1:29" x14ac:dyDescent="0.3">
      <c r="A170" s="421">
        <v>174699</v>
      </c>
      <c r="B170" s="422">
        <v>12</v>
      </c>
      <c r="C170" s="422">
        <v>1.2999999999999999E-2</v>
      </c>
      <c r="E170" s="423">
        <v>167536</v>
      </c>
      <c r="F170" s="424">
        <v>7.2499999999999995E-4</v>
      </c>
      <c r="H170" s="425">
        <v>167839</v>
      </c>
      <c r="I170" s="426">
        <v>16</v>
      </c>
      <c r="J170" s="426">
        <v>8</v>
      </c>
      <c r="K170" s="426">
        <v>4</v>
      </c>
      <c r="L170" s="426">
        <v>2</v>
      </c>
      <c r="M170" s="426">
        <v>14</v>
      </c>
      <c r="O170" s="425">
        <v>167979</v>
      </c>
      <c r="P170" s="426">
        <v>1</v>
      </c>
      <c r="Q170" s="428"/>
      <c r="S170" s="421">
        <v>170159</v>
      </c>
      <c r="T170" s="422">
        <v>2.4900000000000002</v>
      </c>
      <c r="V170" s="423">
        <v>169259</v>
      </c>
      <c r="W170" s="418" t="s">
        <v>28</v>
      </c>
      <c r="Y170" s="419">
        <v>167580</v>
      </c>
      <c r="Z170" s="420">
        <v>87</v>
      </c>
      <c r="AB170" s="423">
        <v>171966</v>
      </c>
      <c r="AC170" s="418" t="s">
        <v>1774</v>
      </c>
    </row>
    <row r="171" spans="1:29" x14ac:dyDescent="0.3">
      <c r="A171" s="421">
        <v>174700</v>
      </c>
      <c r="B171" s="422">
        <v>6</v>
      </c>
      <c r="C171" s="422">
        <v>1.2999999999999999E-2</v>
      </c>
      <c r="E171" s="423">
        <v>167547</v>
      </c>
      <c r="F171" s="424">
        <v>4.22625E-3</v>
      </c>
      <c r="H171" s="425">
        <v>167728</v>
      </c>
      <c r="I171" s="428"/>
      <c r="J171" s="428"/>
      <c r="K171" s="426">
        <v>1</v>
      </c>
      <c r="L171" s="428"/>
      <c r="M171" s="428"/>
      <c r="O171" s="425">
        <v>167997</v>
      </c>
      <c r="P171" s="426">
        <v>9</v>
      </c>
      <c r="Q171" s="426">
        <v>1</v>
      </c>
      <c r="S171" s="421">
        <v>170176</v>
      </c>
      <c r="T171" s="422">
        <v>1.1299999999999999</v>
      </c>
      <c r="V171" s="423">
        <v>174179</v>
      </c>
      <c r="W171" s="418" t="s">
        <v>28</v>
      </c>
      <c r="Y171" s="419">
        <v>167582</v>
      </c>
      <c r="Z171" s="420">
        <v>90</v>
      </c>
      <c r="AB171" s="423">
        <v>171968</v>
      </c>
      <c r="AC171" s="418" t="s">
        <v>1774</v>
      </c>
    </row>
    <row r="172" spans="1:29" x14ac:dyDescent="0.3">
      <c r="A172" s="421">
        <v>174714</v>
      </c>
      <c r="B172" s="422">
        <v>12</v>
      </c>
      <c r="C172" s="422">
        <v>3.6999999999999998E-2</v>
      </c>
      <c r="E172" s="423">
        <v>167549</v>
      </c>
      <c r="F172" s="424">
        <v>5.4625000000000003E-3</v>
      </c>
      <c r="H172" s="425">
        <v>167756</v>
      </c>
      <c r="I172" s="426">
        <v>3</v>
      </c>
      <c r="J172" s="426">
        <v>21</v>
      </c>
      <c r="K172" s="426">
        <v>26</v>
      </c>
      <c r="L172" s="426">
        <v>104</v>
      </c>
      <c r="M172" s="426">
        <v>427</v>
      </c>
      <c r="O172" s="425">
        <v>168002</v>
      </c>
      <c r="P172" s="426">
        <v>15</v>
      </c>
      <c r="Q172" s="426">
        <v>6</v>
      </c>
      <c r="S172" s="421">
        <v>170203</v>
      </c>
      <c r="T172" s="422">
        <v>2.76</v>
      </c>
      <c r="V172" s="423">
        <v>170324</v>
      </c>
      <c r="W172" s="418" t="s">
        <v>329</v>
      </c>
      <c r="Y172" s="419">
        <v>167547</v>
      </c>
      <c r="Z172" s="420">
        <v>79</v>
      </c>
      <c r="AB172" s="423">
        <v>171969</v>
      </c>
      <c r="AC172" s="418" t="s">
        <v>1774</v>
      </c>
    </row>
    <row r="173" spans="1:29" x14ac:dyDescent="0.3">
      <c r="A173" s="421">
        <v>174715</v>
      </c>
      <c r="B173" s="422">
        <v>4</v>
      </c>
      <c r="C173" s="422">
        <v>0.126</v>
      </c>
      <c r="E173" s="423">
        <v>167550</v>
      </c>
      <c r="F173" s="424">
        <v>3.519E-3</v>
      </c>
      <c r="H173" s="425">
        <v>168264</v>
      </c>
      <c r="I173" s="426">
        <v>1</v>
      </c>
      <c r="J173" s="426">
        <v>2</v>
      </c>
      <c r="K173" s="428"/>
      <c r="L173" s="426">
        <v>2</v>
      </c>
      <c r="M173" s="426">
        <v>5</v>
      </c>
      <c r="O173" s="425">
        <v>168054</v>
      </c>
      <c r="P173" s="426">
        <v>20</v>
      </c>
      <c r="Q173" s="426">
        <v>15</v>
      </c>
      <c r="S173" s="421">
        <v>170204</v>
      </c>
      <c r="T173" s="422">
        <v>0.17</v>
      </c>
      <c r="V173" s="423">
        <v>170325</v>
      </c>
      <c r="W173" s="418" t="s">
        <v>329</v>
      </c>
      <c r="Y173" s="419">
        <v>167549</v>
      </c>
      <c r="Z173" s="420">
        <v>128</v>
      </c>
      <c r="AB173" s="423">
        <v>172014</v>
      </c>
      <c r="AC173" s="418" t="s">
        <v>2158</v>
      </c>
    </row>
    <row r="174" spans="1:29" x14ac:dyDescent="0.3">
      <c r="A174" s="421">
        <v>166631</v>
      </c>
      <c r="B174" s="422">
        <v>4</v>
      </c>
      <c r="C174" s="422">
        <v>8.8999999999999996E-2</v>
      </c>
      <c r="E174" s="423">
        <v>167557</v>
      </c>
      <c r="F174" s="424">
        <v>1.0800000000000001E-2</v>
      </c>
      <c r="H174" s="425">
        <v>167840</v>
      </c>
      <c r="I174" s="426">
        <v>6</v>
      </c>
      <c r="J174" s="428"/>
      <c r="K174" s="426">
        <v>1</v>
      </c>
      <c r="L174" s="426">
        <v>1</v>
      </c>
      <c r="M174" s="428"/>
      <c r="O174" s="425">
        <v>168063</v>
      </c>
      <c r="P174" s="426">
        <v>2</v>
      </c>
      <c r="Q174" s="426">
        <v>3</v>
      </c>
      <c r="S174" s="421">
        <v>170205</v>
      </c>
      <c r="T174" s="422">
        <v>0.17</v>
      </c>
      <c r="V174" s="423">
        <v>172092</v>
      </c>
      <c r="W174" s="418" t="s">
        <v>329</v>
      </c>
      <c r="Y174" s="419">
        <v>167550</v>
      </c>
      <c r="Z174" s="420">
        <v>82</v>
      </c>
      <c r="AB174" s="423">
        <v>172042</v>
      </c>
      <c r="AC174" s="418" t="s">
        <v>28</v>
      </c>
    </row>
    <row r="175" spans="1:29" x14ac:dyDescent="0.3">
      <c r="A175" s="421">
        <v>166659</v>
      </c>
      <c r="B175" s="422">
        <v>4</v>
      </c>
      <c r="C175" s="422">
        <v>0.186</v>
      </c>
      <c r="E175" s="423">
        <v>167558</v>
      </c>
      <c r="F175" s="424">
        <v>1.0454750000000001E-2</v>
      </c>
      <c r="H175" s="425">
        <v>167884</v>
      </c>
      <c r="I175" s="426">
        <v>1</v>
      </c>
      <c r="J175" s="428"/>
      <c r="K175" s="428"/>
      <c r="L175" s="428"/>
      <c r="M175" s="428"/>
      <c r="O175" s="425">
        <v>168065</v>
      </c>
      <c r="P175" s="428"/>
      <c r="Q175" s="428"/>
      <c r="S175" s="421">
        <v>170206</v>
      </c>
      <c r="T175" s="422">
        <v>11.23</v>
      </c>
      <c r="V175" s="423">
        <v>172093</v>
      </c>
      <c r="W175" s="418" t="s">
        <v>329</v>
      </c>
      <c r="Y175" s="419">
        <v>170340</v>
      </c>
      <c r="Z175" s="420">
        <v>14</v>
      </c>
      <c r="AB175" s="423">
        <v>172070</v>
      </c>
      <c r="AC175" s="418" t="s">
        <v>1801</v>
      </c>
    </row>
    <row r="176" spans="1:29" x14ac:dyDescent="0.3">
      <c r="A176" s="421">
        <v>167025</v>
      </c>
      <c r="B176" s="422">
        <v>1</v>
      </c>
      <c r="C176" s="422">
        <v>0.224</v>
      </c>
      <c r="E176" s="423">
        <v>167565</v>
      </c>
      <c r="F176" s="424">
        <v>2.2631999999999999E-2</v>
      </c>
      <c r="H176" s="425">
        <v>167763</v>
      </c>
      <c r="I176" s="428"/>
      <c r="J176" s="426">
        <v>7</v>
      </c>
      <c r="K176" s="426">
        <v>3</v>
      </c>
      <c r="L176" s="426">
        <v>15</v>
      </c>
      <c r="M176" s="426">
        <v>36</v>
      </c>
      <c r="O176" s="425">
        <v>168124</v>
      </c>
      <c r="P176" s="428"/>
      <c r="Q176" s="428"/>
      <c r="S176" s="421">
        <v>170208</v>
      </c>
      <c r="T176" s="422">
        <v>0.2</v>
      </c>
      <c r="V176" s="423">
        <v>166529</v>
      </c>
      <c r="W176" s="418" t="s">
        <v>1424</v>
      </c>
      <c r="Y176" s="419">
        <v>167557</v>
      </c>
      <c r="Z176" s="420">
        <v>67</v>
      </c>
      <c r="AB176" s="423">
        <v>172092</v>
      </c>
      <c r="AC176" s="418" t="s">
        <v>329</v>
      </c>
    </row>
    <row r="177" spans="1:29" x14ac:dyDescent="0.3">
      <c r="A177" s="421">
        <v>167108</v>
      </c>
      <c r="B177" s="422">
        <v>6</v>
      </c>
      <c r="C177" s="422">
        <v>3.7999999999999999E-2</v>
      </c>
      <c r="E177" s="423">
        <v>167570</v>
      </c>
      <c r="F177" s="424">
        <v>1.0206E-2</v>
      </c>
      <c r="H177" s="425">
        <v>167736</v>
      </c>
      <c r="I177" s="426">
        <v>8</v>
      </c>
      <c r="J177" s="426">
        <v>8</v>
      </c>
      <c r="K177" s="426">
        <v>10</v>
      </c>
      <c r="L177" s="426">
        <v>26</v>
      </c>
      <c r="M177" s="428"/>
      <c r="O177" s="425">
        <v>168145</v>
      </c>
      <c r="P177" s="426">
        <v>5</v>
      </c>
      <c r="Q177" s="426">
        <v>1</v>
      </c>
      <c r="S177" s="421">
        <v>170236</v>
      </c>
      <c r="T177" s="422">
        <v>8.44</v>
      </c>
      <c r="V177" s="423">
        <v>170391</v>
      </c>
      <c r="W177" s="418" t="s">
        <v>1424</v>
      </c>
      <c r="Y177" s="419">
        <v>167558</v>
      </c>
      <c r="Z177" s="420">
        <v>31</v>
      </c>
      <c r="AB177" s="423">
        <v>172093</v>
      </c>
      <c r="AC177" s="418" t="s">
        <v>329</v>
      </c>
    </row>
    <row r="178" spans="1:29" x14ac:dyDescent="0.3">
      <c r="A178" s="421">
        <v>167218</v>
      </c>
      <c r="B178" s="422">
        <v>4</v>
      </c>
      <c r="C178" s="422">
        <v>3.4000000000000002E-2</v>
      </c>
      <c r="E178" s="423">
        <v>167571</v>
      </c>
      <c r="F178" s="424">
        <v>1.349E-2</v>
      </c>
      <c r="H178" s="425">
        <v>167750</v>
      </c>
      <c r="I178" s="428"/>
      <c r="J178" s="426">
        <v>3</v>
      </c>
      <c r="K178" s="426">
        <v>1</v>
      </c>
      <c r="L178" s="426">
        <v>1</v>
      </c>
      <c r="M178" s="428"/>
      <c r="O178" s="425">
        <v>168197</v>
      </c>
      <c r="P178" s="426">
        <v>1</v>
      </c>
      <c r="Q178" s="428"/>
      <c r="S178" s="421">
        <v>172065</v>
      </c>
      <c r="T178" s="422">
        <v>0.13</v>
      </c>
      <c r="V178" s="423">
        <v>167113</v>
      </c>
      <c r="W178" s="418" t="s">
        <v>1424</v>
      </c>
      <c r="Y178" s="419">
        <v>167445</v>
      </c>
      <c r="Z178" s="420">
        <v>64</v>
      </c>
      <c r="AB178" s="423">
        <v>172170</v>
      </c>
      <c r="AC178" s="418" t="s">
        <v>1801</v>
      </c>
    </row>
    <row r="179" spans="1:29" x14ac:dyDescent="0.3">
      <c r="A179" s="421">
        <v>167266</v>
      </c>
      <c r="B179" s="422">
        <v>12</v>
      </c>
      <c r="C179" s="422">
        <v>1.7999999999999999E-2</v>
      </c>
      <c r="E179" s="423">
        <v>167574</v>
      </c>
      <c r="F179" s="424">
        <v>2.392E-2</v>
      </c>
      <c r="H179" s="425">
        <v>168286</v>
      </c>
      <c r="I179" s="428"/>
      <c r="J179" s="426">
        <v>1</v>
      </c>
      <c r="K179" s="428"/>
      <c r="L179" s="426">
        <v>2</v>
      </c>
      <c r="M179" s="426">
        <v>12</v>
      </c>
      <c r="O179" s="425">
        <v>168217</v>
      </c>
      <c r="P179" s="426">
        <v>4</v>
      </c>
      <c r="Q179" s="428"/>
      <c r="S179" s="421">
        <v>172081</v>
      </c>
      <c r="T179" s="422">
        <v>19.329999999999998</v>
      </c>
      <c r="V179" s="423">
        <v>167112</v>
      </c>
      <c r="W179" s="418" t="s">
        <v>1424</v>
      </c>
      <c r="Y179" s="419">
        <v>170145</v>
      </c>
      <c r="Z179" s="420">
        <v>8</v>
      </c>
      <c r="AB179" s="423">
        <v>172177</v>
      </c>
      <c r="AC179" s="418" t="s">
        <v>1801</v>
      </c>
    </row>
    <row r="180" spans="1:29" x14ac:dyDescent="0.3">
      <c r="A180" s="421">
        <v>167274</v>
      </c>
      <c r="B180" s="422">
        <v>12</v>
      </c>
      <c r="C180" s="422">
        <v>4.2000000000000003E-2</v>
      </c>
      <c r="E180" s="423">
        <v>167579</v>
      </c>
      <c r="F180" s="424">
        <v>7.1250000000000003E-4</v>
      </c>
      <c r="H180" s="425">
        <v>167910</v>
      </c>
      <c r="I180" s="426">
        <v>39</v>
      </c>
      <c r="J180" s="426">
        <v>8</v>
      </c>
      <c r="K180" s="426">
        <v>2</v>
      </c>
      <c r="L180" s="426">
        <v>7</v>
      </c>
      <c r="M180" s="426">
        <v>8</v>
      </c>
      <c r="O180" s="425">
        <v>168224</v>
      </c>
      <c r="P180" s="428"/>
      <c r="Q180" s="428"/>
      <c r="S180" s="421">
        <v>172105</v>
      </c>
      <c r="T180" s="422">
        <v>6.12</v>
      </c>
      <c r="V180" s="423">
        <v>169033</v>
      </c>
      <c r="W180" s="418" t="s">
        <v>1572</v>
      </c>
      <c r="Y180" s="419">
        <v>167570</v>
      </c>
      <c r="Z180" s="420">
        <v>214</v>
      </c>
      <c r="AB180" s="423">
        <v>172193</v>
      </c>
      <c r="AC180" s="418" t="s">
        <v>28</v>
      </c>
    </row>
    <row r="181" spans="1:29" x14ac:dyDescent="0.3">
      <c r="A181" s="421">
        <v>168139</v>
      </c>
      <c r="B181" s="422">
        <v>4</v>
      </c>
      <c r="C181" s="422">
        <v>4.2000000000000003E-2</v>
      </c>
      <c r="E181" s="423">
        <v>167580</v>
      </c>
      <c r="F181" s="424">
        <v>2.9232999999999999E-2</v>
      </c>
      <c r="H181" s="425">
        <v>167669</v>
      </c>
      <c r="I181" s="428"/>
      <c r="J181" s="426">
        <v>2</v>
      </c>
      <c r="K181" s="426">
        <v>2</v>
      </c>
      <c r="L181" s="426">
        <v>24</v>
      </c>
      <c r="M181" s="426">
        <v>16</v>
      </c>
      <c r="O181" s="425">
        <v>168225</v>
      </c>
      <c r="P181" s="428"/>
      <c r="Q181" s="426">
        <v>3</v>
      </c>
      <c r="S181" s="421">
        <v>172106</v>
      </c>
      <c r="T181" s="422">
        <v>13.59</v>
      </c>
      <c r="V181" s="423">
        <v>173557</v>
      </c>
      <c r="W181" s="418" t="s">
        <v>1572</v>
      </c>
      <c r="Y181" s="419">
        <v>167611</v>
      </c>
      <c r="Z181" s="420">
        <v>39</v>
      </c>
      <c r="AB181" s="423">
        <v>172198</v>
      </c>
      <c r="AC181" s="418" t="s">
        <v>2146</v>
      </c>
    </row>
    <row r="182" spans="1:29" x14ac:dyDescent="0.3">
      <c r="A182" s="421">
        <v>166485</v>
      </c>
      <c r="B182" s="422">
        <v>24</v>
      </c>
      <c r="C182" s="422">
        <v>8.1000000000000003E-2</v>
      </c>
      <c r="E182" s="423">
        <v>167582</v>
      </c>
      <c r="F182" s="424">
        <v>5.0714999999999996E-3</v>
      </c>
      <c r="H182" s="425">
        <v>167820</v>
      </c>
      <c r="I182" s="426">
        <v>10</v>
      </c>
      <c r="J182" s="426">
        <v>28</v>
      </c>
      <c r="K182" s="428"/>
      <c r="L182" s="428"/>
      <c r="M182" s="426">
        <v>24</v>
      </c>
      <c r="O182" s="425">
        <v>168226</v>
      </c>
      <c r="P182" s="426">
        <v>1</v>
      </c>
      <c r="Q182" s="428"/>
      <c r="S182" s="421">
        <v>172116</v>
      </c>
      <c r="T182" s="422">
        <v>16.05</v>
      </c>
      <c r="V182" s="423">
        <v>174477</v>
      </c>
      <c r="W182" s="418" t="s">
        <v>1572</v>
      </c>
      <c r="Y182" s="419">
        <v>167613</v>
      </c>
      <c r="Z182" s="420">
        <v>151</v>
      </c>
      <c r="AB182" s="423">
        <v>172515</v>
      </c>
      <c r="AC182" s="418" t="s">
        <v>2144</v>
      </c>
    </row>
    <row r="183" spans="1:29" x14ac:dyDescent="0.3">
      <c r="A183" s="421">
        <v>166501</v>
      </c>
      <c r="B183" s="422">
        <v>6</v>
      </c>
      <c r="C183" s="422">
        <v>0.125</v>
      </c>
      <c r="E183" s="423">
        <v>167588</v>
      </c>
      <c r="F183" s="424">
        <v>8.5800000000000004E-4</v>
      </c>
      <c r="H183" s="425">
        <v>167755</v>
      </c>
      <c r="I183" s="426">
        <v>8</v>
      </c>
      <c r="J183" s="426">
        <v>14</v>
      </c>
      <c r="K183" s="426">
        <v>12</v>
      </c>
      <c r="L183" s="426">
        <v>36</v>
      </c>
      <c r="M183" s="426">
        <v>85</v>
      </c>
      <c r="O183" s="425">
        <v>168228</v>
      </c>
      <c r="P183" s="426">
        <v>3</v>
      </c>
      <c r="Q183" s="426">
        <v>1</v>
      </c>
      <c r="S183" s="421">
        <v>172119</v>
      </c>
      <c r="T183" s="422">
        <v>8.06</v>
      </c>
      <c r="V183" s="423">
        <v>167910</v>
      </c>
      <c r="W183" s="418" t="s">
        <v>1572</v>
      </c>
      <c r="Y183" s="419">
        <v>167565</v>
      </c>
      <c r="Z183" s="420">
        <v>35</v>
      </c>
      <c r="AB183" s="423">
        <v>172614</v>
      </c>
      <c r="AC183" s="418" t="s">
        <v>2145</v>
      </c>
    </row>
    <row r="184" spans="1:29" x14ac:dyDescent="0.3">
      <c r="A184" s="421">
        <v>168633</v>
      </c>
      <c r="B184" s="422">
        <v>12</v>
      </c>
      <c r="C184" s="422">
        <v>3.4000000000000002E-2</v>
      </c>
      <c r="E184" s="423">
        <v>167592</v>
      </c>
      <c r="F184" s="424">
        <v>3.0624999999999999E-5</v>
      </c>
      <c r="H184" s="425">
        <v>168348</v>
      </c>
      <c r="I184" s="426">
        <v>90</v>
      </c>
      <c r="J184" s="426">
        <v>43</v>
      </c>
      <c r="K184" s="426">
        <v>14</v>
      </c>
      <c r="L184" s="426">
        <v>30</v>
      </c>
      <c r="M184" s="426">
        <v>31</v>
      </c>
      <c r="O184" s="425">
        <v>168233</v>
      </c>
      <c r="P184" s="426">
        <v>6</v>
      </c>
      <c r="Q184" s="426">
        <v>16</v>
      </c>
      <c r="S184" s="421">
        <v>172120</v>
      </c>
      <c r="T184" s="422">
        <v>7.65</v>
      </c>
      <c r="V184" s="423">
        <v>168356</v>
      </c>
      <c r="W184" s="418" t="s">
        <v>1572</v>
      </c>
      <c r="Y184" s="419">
        <v>167521</v>
      </c>
      <c r="Z184" s="420">
        <v>451</v>
      </c>
      <c r="AB184" s="423">
        <v>172622</v>
      </c>
      <c r="AC184" s="418" t="s">
        <v>2144</v>
      </c>
    </row>
    <row r="185" spans="1:29" x14ac:dyDescent="0.3">
      <c r="A185" s="421">
        <v>168933</v>
      </c>
      <c r="B185" s="422">
        <v>1</v>
      </c>
      <c r="C185" s="422">
        <v>6.9000000000000006E-2</v>
      </c>
      <c r="E185" s="423">
        <v>167598</v>
      </c>
      <c r="F185" s="424">
        <v>2.0000000000000001E-4</v>
      </c>
      <c r="H185" s="425">
        <v>168063</v>
      </c>
      <c r="I185" s="426">
        <v>5</v>
      </c>
      <c r="J185" s="426">
        <v>12</v>
      </c>
      <c r="K185" s="426">
        <v>11</v>
      </c>
      <c r="L185" s="426">
        <v>35</v>
      </c>
      <c r="M185" s="426">
        <v>84</v>
      </c>
      <c r="O185" s="425">
        <v>168236</v>
      </c>
      <c r="P185" s="426">
        <v>2</v>
      </c>
      <c r="Q185" s="426">
        <v>6</v>
      </c>
      <c r="S185" s="421">
        <v>172121</v>
      </c>
      <c r="T185" s="422">
        <v>21.05</v>
      </c>
      <c r="V185" s="423">
        <v>167965</v>
      </c>
      <c r="W185" s="418" t="s">
        <v>1572</v>
      </c>
      <c r="Y185" s="419">
        <v>170836</v>
      </c>
      <c r="Z185" s="420">
        <v>2</v>
      </c>
      <c r="AB185" s="423">
        <v>172641</v>
      </c>
      <c r="AC185" s="418" t="s">
        <v>2144</v>
      </c>
    </row>
    <row r="186" spans="1:29" x14ac:dyDescent="0.3">
      <c r="A186" s="421">
        <v>169230</v>
      </c>
      <c r="B186" s="422">
        <v>8</v>
      </c>
      <c r="C186" s="422">
        <v>5.8000000000000003E-2</v>
      </c>
      <c r="E186" s="423">
        <v>167606</v>
      </c>
      <c r="F186" s="424">
        <v>6.1762500000000003E-3</v>
      </c>
      <c r="H186" s="425">
        <v>167895</v>
      </c>
      <c r="I186" s="426">
        <v>20</v>
      </c>
      <c r="J186" s="426">
        <v>7</v>
      </c>
      <c r="K186" s="426">
        <v>5</v>
      </c>
      <c r="L186" s="426">
        <v>4</v>
      </c>
      <c r="M186" s="426">
        <v>6</v>
      </c>
      <c r="O186" s="425">
        <v>168237</v>
      </c>
      <c r="P186" s="426">
        <v>1</v>
      </c>
      <c r="Q186" s="428"/>
      <c r="S186" s="421">
        <v>172123</v>
      </c>
      <c r="T186" s="422">
        <v>16.53</v>
      </c>
      <c r="V186" s="423">
        <v>169040</v>
      </c>
      <c r="W186" s="418" t="s">
        <v>1572</v>
      </c>
      <c r="Y186" s="419">
        <v>174577</v>
      </c>
      <c r="Z186" s="420">
        <v>6</v>
      </c>
      <c r="AB186" s="423">
        <v>172639</v>
      </c>
      <c r="AC186" s="418" t="s">
        <v>1774</v>
      </c>
    </row>
    <row r="187" spans="1:29" x14ac:dyDescent="0.3">
      <c r="A187" s="421">
        <v>169251</v>
      </c>
      <c r="B187" s="422">
        <v>4</v>
      </c>
      <c r="C187" s="422">
        <v>5.1999999999999998E-2</v>
      </c>
      <c r="E187" s="423">
        <v>167611</v>
      </c>
      <c r="F187" s="424">
        <v>1.1004999999999999E-2</v>
      </c>
      <c r="H187" s="425">
        <v>167797</v>
      </c>
      <c r="I187" s="428"/>
      <c r="J187" s="428"/>
      <c r="K187" s="428"/>
      <c r="L187" s="428"/>
      <c r="M187" s="428"/>
      <c r="O187" s="425">
        <v>168239</v>
      </c>
      <c r="P187" s="426">
        <v>21</v>
      </c>
      <c r="Q187" s="426">
        <v>17</v>
      </c>
      <c r="S187" s="421">
        <v>172139</v>
      </c>
      <c r="T187" s="422">
        <v>15.68</v>
      </c>
      <c r="V187" s="423">
        <v>168347</v>
      </c>
      <c r="W187" s="418" t="s">
        <v>1572</v>
      </c>
      <c r="Y187" s="419">
        <v>171899</v>
      </c>
      <c r="Z187" s="420">
        <v>33</v>
      </c>
      <c r="AB187" s="423">
        <v>172744</v>
      </c>
      <c r="AC187" s="418" t="s">
        <v>1801</v>
      </c>
    </row>
    <row r="188" spans="1:29" x14ac:dyDescent="0.3">
      <c r="A188" s="421">
        <v>169252</v>
      </c>
      <c r="B188" s="422">
        <v>12</v>
      </c>
      <c r="C188" s="422">
        <v>0.03</v>
      </c>
      <c r="E188" s="423">
        <v>167613</v>
      </c>
      <c r="F188" s="424">
        <v>2.2631999999999999E-2</v>
      </c>
      <c r="H188" s="425">
        <v>168356</v>
      </c>
      <c r="I188" s="426">
        <v>34</v>
      </c>
      <c r="J188" s="426">
        <v>9</v>
      </c>
      <c r="K188" s="426">
        <v>5</v>
      </c>
      <c r="L188" s="426">
        <v>4</v>
      </c>
      <c r="M188" s="426">
        <v>3</v>
      </c>
      <c r="O188" s="425">
        <v>168241</v>
      </c>
      <c r="P188" s="426">
        <v>8</v>
      </c>
      <c r="Q188" s="428"/>
      <c r="S188" s="421">
        <v>172150</v>
      </c>
      <c r="T188" s="422">
        <v>26.39</v>
      </c>
      <c r="V188" s="423">
        <v>169230</v>
      </c>
      <c r="W188" s="418" t="s">
        <v>1572</v>
      </c>
      <c r="Y188" s="419">
        <v>167624</v>
      </c>
      <c r="Z188" s="420">
        <v>13</v>
      </c>
      <c r="AB188" s="423">
        <v>173133</v>
      </c>
      <c r="AC188" s="418" t="s">
        <v>1801</v>
      </c>
    </row>
    <row r="189" spans="1:29" x14ac:dyDescent="0.3">
      <c r="A189" s="421">
        <v>169257</v>
      </c>
      <c r="B189" s="422">
        <v>12</v>
      </c>
      <c r="C189" s="422">
        <v>6.6000000000000003E-2</v>
      </c>
      <c r="E189" s="423">
        <v>167620</v>
      </c>
      <c r="F189" s="424">
        <v>2.7039999999999998E-3</v>
      </c>
      <c r="H189" s="425">
        <v>168145</v>
      </c>
      <c r="I189" s="426">
        <v>6</v>
      </c>
      <c r="J189" s="426">
        <v>3</v>
      </c>
      <c r="K189" s="426">
        <v>1</v>
      </c>
      <c r="L189" s="426">
        <v>10</v>
      </c>
      <c r="M189" s="426">
        <v>32</v>
      </c>
      <c r="O189" s="425">
        <v>168246</v>
      </c>
      <c r="P189" s="428"/>
      <c r="Q189" s="428"/>
      <c r="S189" s="421">
        <v>172157</v>
      </c>
      <c r="T189" s="422">
        <v>21.71</v>
      </c>
      <c r="V189" s="423">
        <v>170840</v>
      </c>
      <c r="W189" s="418" t="s">
        <v>1572</v>
      </c>
      <c r="Y189" s="419">
        <v>171896</v>
      </c>
      <c r="Z189" s="420">
        <v>14</v>
      </c>
      <c r="AB189" s="423">
        <v>173250</v>
      </c>
      <c r="AC189" s="418" t="s">
        <v>2144</v>
      </c>
    </row>
    <row r="190" spans="1:29" x14ac:dyDescent="0.3">
      <c r="A190" s="421">
        <v>169258</v>
      </c>
      <c r="B190" s="422">
        <v>12</v>
      </c>
      <c r="C190" s="422">
        <v>4.1000000000000002E-2</v>
      </c>
      <c r="E190" s="423">
        <v>167624</v>
      </c>
      <c r="F190" s="424">
        <v>4.3680000000000004E-3</v>
      </c>
      <c r="H190" s="425">
        <v>167976</v>
      </c>
      <c r="I190" s="426">
        <v>3</v>
      </c>
      <c r="J190" s="426">
        <v>2</v>
      </c>
      <c r="K190" s="426">
        <v>1</v>
      </c>
      <c r="L190" s="426">
        <v>13</v>
      </c>
      <c r="M190" s="426">
        <v>30</v>
      </c>
      <c r="O190" s="425">
        <v>168247</v>
      </c>
      <c r="P190" s="426">
        <v>10</v>
      </c>
      <c r="Q190" s="428"/>
      <c r="S190" s="421">
        <v>172194</v>
      </c>
      <c r="T190" s="422">
        <v>6.13</v>
      </c>
      <c r="V190" s="423">
        <v>170432</v>
      </c>
      <c r="W190" s="418" t="s">
        <v>1572</v>
      </c>
      <c r="Y190" s="419">
        <v>169812</v>
      </c>
      <c r="Z190" s="420">
        <v>13</v>
      </c>
      <c r="AB190" s="423">
        <v>173293</v>
      </c>
      <c r="AC190" s="418" t="s">
        <v>28</v>
      </c>
    </row>
    <row r="191" spans="1:29" x14ac:dyDescent="0.3">
      <c r="A191" s="421">
        <v>169259</v>
      </c>
      <c r="B191" s="422">
        <v>1</v>
      </c>
      <c r="C191" s="422">
        <v>3.3000000000000002E-2</v>
      </c>
      <c r="E191" s="423">
        <v>167626</v>
      </c>
      <c r="F191" s="424">
        <v>5.6350000000000003E-3</v>
      </c>
      <c r="H191" s="425">
        <v>167810</v>
      </c>
      <c r="I191" s="426">
        <v>1</v>
      </c>
      <c r="J191" s="428"/>
      <c r="K191" s="428"/>
      <c r="L191" s="428"/>
      <c r="M191" s="426">
        <v>3</v>
      </c>
      <c r="O191" s="425">
        <v>168251</v>
      </c>
      <c r="P191" s="426">
        <v>1</v>
      </c>
      <c r="Q191" s="426">
        <v>1</v>
      </c>
      <c r="S191" s="421">
        <v>172199</v>
      </c>
      <c r="T191" s="422">
        <v>326.23</v>
      </c>
      <c r="V191" s="423">
        <v>171848</v>
      </c>
      <c r="W191" s="418" t="s">
        <v>1572</v>
      </c>
      <c r="Y191" s="419">
        <v>167001</v>
      </c>
      <c r="Z191" s="420">
        <v>148</v>
      </c>
      <c r="AB191" s="423">
        <v>173306</v>
      </c>
      <c r="AC191" s="418" t="s">
        <v>2151</v>
      </c>
    </row>
    <row r="192" spans="1:29" x14ac:dyDescent="0.3">
      <c r="A192" s="421">
        <v>169266</v>
      </c>
      <c r="B192" s="422">
        <v>12</v>
      </c>
      <c r="C192" s="422">
        <v>5.5E-2</v>
      </c>
      <c r="E192" s="423">
        <v>167627</v>
      </c>
      <c r="F192" s="424">
        <v>8.0824999999999994E-3</v>
      </c>
      <c r="H192" s="425">
        <v>167759</v>
      </c>
      <c r="I192" s="428"/>
      <c r="J192" s="426">
        <v>6</v>
      </c>
      <c r="K192" s="426">
        <v>7</v>
      </c>
      <c r="L192" s="426">
        <v>26</v>
      </c>
      <c r="M192" s="426">
        <v>47</v>
      </c>
      <c r="O192" s="425">
        <v>168254</v>
      </c>
      <c r="P192" s="426">
        <v>2</v>
      </c>
      <c r="Q192" s="428"/>
      <c r="S192" s="421">
        <v>172203</v>
      </c>
      <c r="T192" s="422">
        <v>101.51</v>
      </c>
      <c r="V192" s="423">
        <v>172014</v>
      </c>
      <c r="W192" s="418" t="s">
        <v>1572</v>
      </c>
      <c r="Y192" s="419">
        <v>170478</v>
      </c>
      <c r="Z192" s="420">
        <v>7</v>
      </c>
      <c r="AB192" s="423">
        <v>173395</v>
      </c>
      <c r="AC192" s="418" t="s">
        <v>1774</v>
      </c>
    </row>
    <row r="193" spans="1:29" x14ac:dyDescent="0.3">
      <c r="A193" s="421">
        <v>169268</v>
      </c>
      <c r="B193" s="422">
        <v>24</v>
      </c>
      <c r="C193" s="422">
        <v>5.8000000000000003E-2</v>
      </c>
      <c r="E193" s="423">
        <v>167634</v>
      </c>
      <c r="F193" s="424">
        <v>3.1679999999999998E-3</v>
      </c>
      <c r="H193" s="425">
        <v>168491</v>
      </c>
      <c r="I193" s="428"/>
      <c r="J193" s="428"/>
      <c r="K193" s="428"/>
      <c r="L193" s="426">
        <v>1</v>
      </c>
      <c r="M193" s="426">
        <v>1</v>
      </c>
      <c r="O193" s="425">
        <v>168313</v>
      </c>
      <c r="P193" s="426">
        <v>4</v>
      </c>
      <c r="Q193" s="426">
        <v>18</v>
      </c>
      <c r="S193" s="421">
        <v>172260</v>
      </c>
      <c r="T193" s="422">
        <v>0.13</v>
      </c>
      <c r="V193" s="423">
        <v>167000</v>
      </c>
      <c r="W193" s="418" t="s">
        <v>329</v>
      </c>
      <c r="Y193" s="419">
        <v>168376</v>
      </c>
      <c r="Z193" s="420">
        <v>11</v>
      </c>
      <c r="AB193" s="423">
        <v>173502</v>
      </c>
      <c r="AC193" s="418" t="s">
        <v>2153</v>
      </c>
    </row>
    <row r="194" spans="1:29" x14ac:dyDescent="0.3">
      <c r="A194" s="421">
        <v>169270</v>
      </c>
      <c r="B194" s="422">
        <v>12</v>
      </c>
      <c r="C194" s="422">
        <v>0.03</v>
      </c>
      <c r="E194" s="423">
        <v>167635</v>
      </c>
      <c r="F194" s="424">
        <v>4.0000000000000001E-3</v>
      </c>
      <c r="H194" s="425">
        <v>168175</v>
      </c>
      <c r="I194" s="428"/>
      <c r="J194" s="426">
        <v>1</v>
      </c>
      <c r="K194" s="426">
        <v>1</v>
      </c>
      <c r="L194" s="426">
        <v>3</v>
      </c>
      <c r="M194" s="426">
        <v>17</v>
      </c>
      <c r="O194" s="425">
        <v>168315</v>
      </c>
      <c r="P194" s="426">
        <v>2</v>
      </c>
      <c r="Q194" s="426">
        <v>4</v>
      </c>
      <c r="S194" s="421">
        <v>172282</v>
      </c>
      <c r="T194" s="422">
        <v>21.63</v>
      </c>
      <c r="V194" s="423">
        <v>168197</v>
      </c>
      <c r="W194" s="418" t="s">
        <v>329</v>
      </c>
      <c r="Y194" s="419">
        <v>170331</v>
      </c>
      <c r="Z194" s="420">
        <v>7</v>
      </c>
      <c r="AB194" s="423">
        <v>173534</v>
      </c>
      <c r="AC194" s="418" t="s">
        <v>766</v>
      </c>
    </row>
    <row r="195" spans="1:29" x14ac:dyDescent="0.3">
      <c r="A195" s="421">
        <v>169279</v>
      </c>
      <c r="B195" s="422">
        <v>3</v>
      </c>
      <c r="C195" s="422">
        <v>5.0999999999999997E-2</v>
      </c>
      <c r="E195" s="423">
        <v>167638</v>
      </c>
      <c r="F195" s="424">
        <v>9.2399999999999999E-3</v>
      </c>
      <c r="H195" s="425">
        <v>167712</v>
      </c>
      <c r="I195" s="428"/>
      <c r="J195" s="426">
        <v>10</v>
      </c>
      <c r="K195" s="426">
        <v>18</v>
      </c>
      <c r="L195" s="426">
        <v>20</v>
      </c>
      <c r="M195" s="426">
        <v>23</v>
      </c>
      <c r="O195" s="425">
        <v>168347</v>
      </c>
      <c r="P195" s="426">
        <v>19</v>
      </c>
      <c r="Q195" s="426">
        <v>9</v>
      </c>
      <c r="S195" s="421">
        <v>172367</v>
      </c>
      <c r="T195" s="422">
        <v>10.15</v>
      </c>
      <c r="V195" s="423">
        <v>170333</v>
      </c>
      <c r="W195" s="418" t="s">
        <v>329</v>
      </c>
      <c r="Y195" s="419">
        <v>171938</v>
      </c>
      <c r="Z195" s="420">
        <v>4</v>
      </c>
      <c r="AB195" s="423">
        <v>173538</v>
      </c>
      <c r="AC195" s="418" t="s">
        <v>766</v>
      </c>
    </row>
    <row r="196" spans="1:29" x14ac:dyDescent="0.3">
      <c r="A196" s="421">
        <v>169500</v>
      </c>
      <c r="B196" s="422">
        <v>36</v>
      </c>
      <c r="C196" s="422">
        <v>6.0000000000000001E-3</v>
      </c>
      <c r="E196" s="423">
        <v>167640</v>
      </c>
      <c r="F196" s="424">
        <v>6.195E-3</v>
      </c>
      <c r="H196" s="425">
        <v>168217</v>
      </c>
      <c r="I196" s="426">
        <v>4</v>
      </c>
      <c r="J196" s="426">
        <v>3</v>
      </c>
      <c r="K196" s="426">
        <v>1</v>
      </c>
      <c r="L196" s="426">
        <v>4</v>
      </c>
      <c r="M196" s="426">
        <v>19</v>
      </c>
      <c r="O196" s="425">
        <v>168348</v>
      </c>
      <c r="P196" s="426">
        <v>41</v>
      </c>
      <c r="Q196" s="426">
        <v>49</v>
      </c>
      <c r="S196" s="421">
        <v>172416</v>
      </c>
      <c r="T196" s="422">
        <v>10.82</v>
      </c>
      <c r="V196" s="423">
        <v>171951</v>
      </c>
      <c r="W196" s="418" t="s">
        <v>329</v>
      </c>
      <c r="Y196" s="419">
        <v>169000</v>
      </c>
      <c r="Z196" s="420">
        <v>7</v>
      </c>
      <c r="AB196" s="423">
        <v>173556</v>
      </c>
      <c r="AC196" s="418" t="s">
        <v>2160</v>
      </c>
    </row>
    <row r="197" spans="1:29" x14ac:dyDescent="0.3">
      <c r="A197" s="421">
        <v>170414</v>
      </c>
      <c r="B197" s="422">
        <v>6</v>
      </c>
      <c r="C197" s="422">
        <v>3.1E-2</v>
      </c>
      <c r="E197" s="423">
        <v>167641</v>
      </c>
      <c r="F197" s="424">
        <v>0</v>
      </c>
      <c r="H197" s="425">
        <v>167813</v>
      </c>
      <c r="I197" s="426">
        <v>9</v>
      </c>
      <c r="J197" s="428"/>
      <c r="K197" s="428"/>
      <c r="L197" s="426">
        <v>17</v>
      </c>
      <c r="M197" s="426">
        <v>10</v>
      </c>
      <c r="O197" s="425">
        <v>168352</v>
      </c>
      <c r="P197" s="426">
        <v>106</v>
      </c>
      <c r="Q197" s="426">
        <v>8</v>
      </c>
      <c r="S197" s="421">
        <v>172418</v>
      </c>
      <c r="T197" s="422">
        <v>16.03</v>
      </c>
      <c r="V197" s="423">
        <v>167839</v>
      </c>
      <c r="W197" s="418" t="s">
        <v>1801</v>
      </c>
      <c r="Y197" s="419">
        <v>166982</v>
      </c>
      <c r="Z197" s="420">
        <v>3</v>
      </c>
      <c r="AB197" s="423">
        <v>173557</v>
      </c>
      <c r="AC197" s="418" t="s">
        <v>2160</v>
      </c>
    </row>
    <row r="198" spans="1:29" x14ac:dyDescent="0.3">
      <c r="A198" s="421">
        <v>170500</v>
      </c>
      <c r="B198" s="422">
        <v>2</v>
      </c>
      <c r="C198" s="422">
        <v>5.5E-2</v>
      </c>
      <c r="E198" s="423">
        <v>167651</v>
      </c>
      <c r="F198" s="424">
        <v>0</v>
      </c>
      <c r="H198" s="425">
        <v>168513</v>
      </c>
      <c r="I198" s="426">
        <v>7</v>
      </c>
      <c r="J198" s="426">
        <v>4</v>
      </c>
      <c r="K198" s="426">
        <v>2</v>
      </c>
      <c r="L198" s="426">
        <v>8</v>
      </c>
      <c r="M198" s="426">
        <v>30</v>
      </c>
      <c r="O198" s="425">
        <v>168356</v>
      </c>
      <c r="P198" s="426">
        <v>21</v>
      </c>
      <c r="Q198" s="426">
        <v>13</v>
      </c>
      <c r="S198" s="421">
        <v>172460</v>
      </c>
      <c r="T198" s="422">
        <v>1.1299999999999999</v>
      </c>
      <c r="V198" s="423">
        <v>171957</v>
      </c>
      <c r="W198" s="418" t="s">
        <v>1801</v>
      </c>
      <c r="Y198" s="419">
        <v>168378</v>
      </c>
      <c r="Z198" s="420">
        <v>11</v>
      </c>
      <c r="AB198" s="423">
        <v>173558</v>
      </c>
      <c r="AC198" s="418" t="s">
        <v>2150</v>
      </c>
    </row>
    <row r="199" spans="1:29" x14ac:dyDescent="0.3">
      <c r="A199" s="421">
        <v>170529</v>
      </c>
      <c r="B199" s="422">
        <v>12</v>
      </c>
      <c r="C199" s="422">
        <v>0.04</v>
      </c>
      <c r="E199" s="423">
        <v>167654</v>
      </c>
      <c r="F199" s="424">
        <v>6.3E-3</v>
      </c>
      <c r="H199" s="425">
        <v>168225</v>
      </c>
      <c r="I199" s="426">
        <v>3</v>
      </c>
      <c r="J199" s="426">
        <v>12</v>
      </c>
      <c r="K199" s="426">
        <v>14</v>
      </c>
      <c r="L199" s="428"/>
      <c r="M199" s="426">
        <v>45</v>
      </c>
      <c r="O199" s="425">
        <v>168409</v>
      </c>
      <c r="P199" s="428"/>
      <c r="Q199" s="428"/>
      <c r="S199" s="421">
        <v>172469</v>
      </c>
      <c r="T199" s="422">
        <v>19.7</v>
      </c>
      <c r="V199" s="423">
        <v>173133</v>
      </c>
      <c r="W199" s="418" t="s">
        <v>1801</v>
      </c>
      <c r="Y199" s="419">
        <v>168384</v>
      </c>
      <c r="Z199" s="420">
        <v>13</v>
      </c>
      <c r="AB199" s="423">
        <v>173674</v>
      </c>
      <c r="AC199" s="418" t="s">
        <v>28</v>
      </c>
    </row>
    <row r="200" spans="1:29" x14ac:dyDescent="0.3">
      <c r="A200" s="421">
        <v>170532</v>
      </c>
      <c r="B200" s="422">
        <v>6</v>
      </c>
      <c r="C200" s="422">
        <v>2.4E-2</v>
      </c>
      <c r="E200" s="423">
        <v>167658</v>
      </c>
      <c r="F200" s="424">
        <v>9.5013E-2</v>
      </c>
      <c r="H200" s="425">
        <v>167758</v>
      </c>
      <c r="I200" s="428"/>
      <c r="J200" s="426">
        <v>1</v>
      </c>
      <c r="K200" s="428"/>
      <c r="L200" s="426">
        <v>10</v>
      </c>
      <c r="M200" s="426">
        <v>24</v>
      </c>
      <c r="O200" s="425">
        <v>168416</v>
      </c>
      <c r="P200" s="426">
        <v>1</v>
      </c>
      <c r="Q200" s="426">
        <v>3</v>
      </c>
      <c r="S200" s="421">
        <v>172499</v>
      </c>
      <c r="T200" s="422">
        <v>2.31</v>
      </c>
      <c r="V200" s="423">
        <v>167025</v>
      </c>
      <c r="W200" s="418" t="s">
        <v>1424</v>
      </c>
      <c r="Y200" s="419">
        <v>173282</v>
      </c>
      <c r="Z200" s="420">
        <v>2</v>
      </c>
      <c r="AB200" s="423">
        <v>173676</v>
      </c>
      <c r="AC200" s="418" t="s">
        <v>28</v>
      </c>
    </row>
    <row r="201" spans="1:29" x14ac:dyDescent="0.3">
      <c r="A201" s="421">
        <v>170934</v>
      </c>
      <c r="B201" s="422">
        <v>4</v>
      </c>
      <c r="C201" s="422">
        <v>8.5000000000000006E-2</v>
      </c>
      <c r="E201" s="423">
        <v>167659</v>
      </c>
      <c r="F201" s="424">
        <v>1.0395E-2</v>
      </c>
      <c r="H201" s="425">
        <v>168233</v>
      </c>
      <c r="I201" s="426">
        <v>22</v>
      </c>
      <c r="J201" s="426">
        <v>61</v>
      </c>
      <c r="K201" s="426">
        <v>38</v>
      </c>
      <c r="L201" s="426">
        <v>105</v>
      </c>
      <c r="M201" s="426">
        <v>189</v>
      </c>
      <c r="O201" s="425">
        <v>168467</v>
      </c>
      <c r="P201" s="426">
        <v>2</v>
      </c>
      <c r="Q201" s="426">
        <v>1</v>
      </c>
      <c r="S201" s="421">
        <v>172501</v>
      </c>
      <c r="T201" s="422">
        <v>101.47</v>
      </c>
      <c r="V201" s="423">
        <v>172468</v>
      </c>
      <c r="W201" s="418" t="s">
        <v>1424</v>
      </c>
      <c r="Y201" s="419">
        <v>171954</v>
      </c>
      <c r="Z201" s="420">
        <v>14</v>
      </c>
      <c r="AB201" s="423">
        <v>174080</v>
      </c>
      <c r="AC201" s="418" t="s">
        <v>28</v>
      </c>
    </row>
    <row r="202" spans="1:29" x14ac:dyDescent="0.3">
      <c r="A202" s="421">
        <v>170936</v>
      </c>
      <c r="B202" s="422">
        <v>4</v>
      </c>
      <c r="C202" s="422">
        <v>0.114</v>
      </c>
      <c r="E202" s="423">
        <v>167668</v>
      </c>
      <c r="F202" s="424">
        <v>1.6100000000000001E-3</v>
      </c>
      <c r="H202" s="425">
        <v>168088</v>
      </c>
      <c r="I202" s="426">
        <v>5</v>
      </c>
      <c r="J202" s="426">
        <v>5</v>
      </c>
      <c r="K202" s="426">
        <v>3</v>
      </c>
      <c r="L202" s="426">
        <v>7</v>
      </c>
      <c r="M202" s="426">
        <v>12</v>
      </c>
      <c r="O202" s="425">
        <v>168490</v>
      </c>
      <c r="P202" s="426">
        <v>1</v>
      </c>
      <c r="Q202" s="426">
        <v>1</v>
      </c>
      <c r="S202" s="421">
        <v>172508</v>
      </c>
      <c r="T202" s="422">
        <v>110.02</v>
      </c>
      <c r="V202" s="423">
        <v>171962</v>
      </c>
      <c r="W202" s="418" t="s">
        <v>1424</v>
      </c>
      <c r="Y202" s="419">
        <v>168389</v>
      </c>
      <c r="Z202" s="420">
        <v>43</v>
      </c>
      <c r="AB202" s="423">
        <v>174081</v>
      </c>
      <c r="AC202" s="418" t="s">
        <v>2150</v>
      </c>
    </row>
    <row r="203" spans="1:29" x14ac:dyDescent="0.3">
      <c r="A203" s="421">
        <v>171177</v>
      </c>
      <c r="B203" s="422">
        <v>1</v>
      </c>
      <c r="C203" s="422">
        <v>0.16400000000000001</v>
      </c>
      <c r="E203" s="423">
        <v>167669</v>
      </c>
      <c r="F203" s="424">
        <v>1.1900000000000001E-3</v>
      </c>
      <c r="H203" s="425">
        <v>167800</v>
      </c>
      <c r="I203" s="428"/>
      <c r="J203" s="428"/>
      <c r="K203" s="428"/>
      <c r="L203" s="426">
        <v>3</v>
      </c>
      <c r="M203" s="426">
        <v>3</v>
      </c>
      <c r="O203" s="425">
        <v>168493</v>
      </c>
      <c r="P203" s="426">
        <v>2</v>
      </c>
      <c r="Q203" s="426">
        <v>1</v>
      </c>
      <c r="S203" s="421">
        <v>172515</v>
      </c>
      <c r="T203" s="422">
        <v>371.65</v>
      </c>
      <c r="V203" s="423">
        <v>172515</v>
      </c>
      <c r="W203" s="418" t="s">
        <v>1424</v>
      </c>
      <c r="Y203" s="419">
        <v>173093</v>
      </c>
      <c r="Z203" s="420">
        <v>4</v>
      </c>
      <c r="AB203" s="423">
        <v>174111</v>
      </c>
      <c r="AC203" s="418" t="s">
        <v>28</v>
      </c>
    </row>
    <row r="204" spans="1:29" x14ac:dyDescent="0.3">
      <c r="A204" s="421">
        <v>172014</v>
      </c>
      <c r="B204" s="422">
        <v>2</v>
      </c>
      <c r="C204" s="422">
        <v>0.05</v>
      </c>
      <c r="E204" s="423">
        <v>167670</v>
      </c>
      <c r="F204" s="424">
        <v>1.80375E-3</v>
      </c>
      <c r="H204" s="425">
        <v>167824</v>
      </c>
      <c r="I204" s="426">
        <v>1</v>
      </c>
      <c r="J204" s="428"/>
      <c r="K204" s="428"/>
      <c r="L204" s="428"/>
      <c r="M204" s="428"/>
      <c r="O204" s="425">
        <v>168497</v>
      </c>
      <c r="P204" s="426">
        <v>2</v>
      </c>
      <c r="Q204" s="428"/>
      <c r="S204" s="421">
        <v>172622</v>
      </c>
      <c r="T204" s="422">
        <v>385.24</v>
      </c>
      <c r="V204" s="423">
        <v>172622</v>
      </c>
      <c r="W204" s="418" t="s">
        <v>1424</v>
      </c>
      <c r="Y204" s="419">
        <v>173070</v>
      </c>
      <c r="Z204" s="420">
        <v>24</v>
      </c>
      <c r="AB204" s="423">
        <v>174112</v>
      </c>
      <c r="AC204" s="418" t="s">
        <v>2150</v>
      </c>
    </row>
    <row r="205" spans="1:29" x14ac:dyDescent="0.3">
      <c r="A205" s="421">
        <v>172042</v>
      </c>
      <c r="B205" s="422">
        <v>1</v>
      </c>
      <c r="C205" s="422">
        <v>7.1999999999999995E-2</v>
      </c>
      <c r="E205" s="423">
        <v>167671</v>
      </c>
      <c r="F205" s="424">
        <v>4.86E-4</v>
      </c>
      <c r="H205" s="425">
        <v>167772</v>
      </c>
      <c r="I205" s="426">
        <v>13</v>
      </c>
      <c r="J205" s="426">
        <v>19</v>
      </c>
      <c r="K205" s="426">
        <v>22</v>
      </c>
      <c r="L205" s="426">
        <v>58</v>
      </c>
      <c r="M205" s="426">
        <v>158</v>
      </c>
      <c r="O205" s="425">
        <v>168512</v>
      </c>
      <c r="P205" s="426">
        <v>4</v>
      </c>
      <c r="Q205" s="426">
        <v>4</v>
      </c>
      <c r="S205" s="421">
        <v>172634</v>
      </c>
      <c r="T205" s="422">
        <v>7.82</v>
      </c>
      <c r="V205" s="423">
        <v>170334</v>
      </c>
      <c r="W205" s="418" t="s">
        <v>766</v>
      </c>
      <c r="Y205" s="419">
        <v>170153</v>
      </c>
      <c r="Z205" s="420">
        <v>550</v>
      </c>
      <c r="AB205" s="423">
        <v>174117</v>
      </c>
      <c r="AC205" s="418" t="s">
        <v>2160</v>
      </c>
    </row>
    <row r="206" spans="1:29" x14ac:dyDescent="0.3">
      <c r="A206" s="421">
        <v>172070</v>
      </c>
      <c r="B206" s="422">
        <v>8</v>
      </c>
      <c r="C206" s="422">
        <v>7.9000000000000001E-2</v>
      </c>
      <c r="E206" s="423">
        <v>167672</v>
      </c>
      <c r="F206" s="424">
        <v>3.1679999999999998E-3</v>
      </c>
      <c r="H206" s="425">
        <v>168517</v>
      </c>
      <c r="I206" s="426">
        <v>9</v>
      </c>
      <c r="J206" s="426">
        <v>15</v>
      </c>
      <c r="K206" s="426">
        <v>5</v>
      </c>
      <c r="L206" s="426">
        <v>21</v>
      </c>
      <c r="M206" s="426">
        <v>128</v>
      </c>
      <c r="O206" s="425">
        <v>168513</v>
      </c>
      <c r="P206" s="426">
        <v>4</v>
      </c>
      <c r="Q206" s="426">
        <v>3</v>
      </c>
      <c r="S206" s="421">
        <v>172653</v>
      </c>
      <c r="T206" s="422">
        <v>0.8</v>
      </c>
      <c r="V206" s="423">
        <v>170337</v>
      </c>
      <c r="W206" s="418" t="s">
        <v>766</v>
      </c>
      <c r="Y206" s="419">
        <v>168201</v>
      </c>
      <c r="Z206" s="420">
        <v>35</v>
      </c>
      <c r="AB206" s="423">
        <v>174118</v>
      </c>
      <c r="AC206" s="418" t="s">
        <v>2160</v>
      </c>
    </row>
    <row r="207" spans="1:29" x14ac:dyDescent="0.3">
      <c r="A207" s="421">
        <v>172092</v>
      </c>
      <c r="B207" s="422">
        <v>36</v>
      </c>
      <c r="C207" s="422">
        <v>1.7999999999999999E-2</v>
      </c>
      <c r="E207" s="423">
        <v>167673</v>
      </c>
      <c r="F207" s="424">
        <v>1.2127500000000001E-3</v>
      </c>
      <c r="H207" s="425">
        <v>168236</v>
      </c>
      <c r="I207" s="426">
        <v>8</v>
      </c>
      <c r="J207" s="426">
        <v>96</v>
      </c>
      <c r="K207" s="426">
        <v>15</v>
      </c>
      <c r="L207" s="426">
        <v>67</v>
      </c>
      <c r="M207" s="426">
        <v>177</v>
      </c>
      <c r="O207" s="425">
        <v>168514</v>
      </c>
      <c r="P207" s="426">
        <v>4</v>
      </c>
      <c r="Q207" s="426">
        <v>4</v>
      </c>
      <c r="S207" s="421">
        <v>172654</v>
      </c>
      <c r="T207" s="422">
        <v>0.69</v>
      </c>
      <c r="V207" s="423">
        <v>171902</v>
      </c>
      <c r="W207" s="418" t="s">
        <v>766</v>
      </c>
      <c r="Y207" s="419">
        <v>170220</v>
      </c>
      <c r="Z207" s="420">
        <v>4</v>
      </c>
      <c r="AB207" s="423">
        <v>174123</v>
      </c>
      <c r="AC207" s="418" t="s">
        <v>2160</v>
      </c>
    </row>
    <row r="208" spans="1:29" x14ac:dyDescent="0.3">
      <c r="A208" s="421">
        <v>172093</v>
      </c>
      <c r="B208" s="422">
        <v>36</v>
      </c>
      <c r="C208" s="422">
        <v>0.04</v>
      </c>
      <c r="E208" s="423">
        <v>167684</v>
      </c>
      <c r="F208" s="424">
        <v>2.2439999999999999E-3</v>
      </c>
      <c r="H208" s="425">
        <v>168251</v>
      </c>
      <c r="I208" s="426">
        <v>2</v>
      </c>
      <c r="J208" s="428"/>
      <c r="K208" s="426">
        <v>1</v>
      </c>
      <c r="L208" s="428"/>
      <c r="M208" s="426">
        <v>3</v>
      </c>
      <c r="O208" s="425">
        <v>168515</v>
      </c>
      <c r="P208" s="426">
        <v>2</v>
      </c>
      <c r="Q208" s="426">
        <v>20</v>
      </c>
      <c r="S208" s="421">
        <v>172915</v>
      </c>
      <c r="T208" s="422">
        <v>73.11</v>
      </c>
      <c r="V208" s="423">
        <v>173534</v>
      </c>
      <c r="W208" s="418" t="s">
        <v>766</v>
      </c>
      <c r="Y208" s="429"/>
      <c r="Z208" s="420">
        <v>117</v>
      </c>
      <c r="AB208" s="423">
        <v>174124</v>
      </c>
      <c r="AC208" s="418" t="s">
        <v>2160</v>
      </c>
    </row>
    <row r="209" spans="1:29" x14ac:dyDescent="0.3">
      <c r="A209" s="421">
        <v>172170</v>
      </c>
      <c r="B209" s="422">
        <v>12</v>
      </c>
      <c r="C209" s="422">
        <v>8.6999999999999994E-2</v>
      </c>
      <c r="E209" s="423">
        <v>167696</v>
      </c>
      <c r="F209" s="424">
        <v>2.5000000000000001E-2</v>
      </c>
      <c r="H209" s="425">
        <v>168226</v>
      </c>
      <c r="I209" s="426">
        <v>1</v>
      </c>
      <c r="J209" s="426">
        <v>2</v>
      </c>
      <c r="K209" s="428"/>
      <c r="L209" s="428"/>
      <c r="M209" s="428"/>
      <c r="O209" s="425">
        <v>168517</v>
      </c>
      <c r="P209" s="426">
        <v>5</v>
      </c>
      <c r="Q209" s="426">
        <v>4</v>
      </c>
      <c r="S209" s="421">
        <v>172916</v>
      </c>
      <c r="T209" s="422">
        <v>86.23</v>
      </c>
      <c r="V209" s="423">
        <v>174693</v>
      </c>
      <c r="W209" s="418" t="s">
        <v>766</v>
      </c>
      <c r="Y209" s="419">
        <v>170933</v>
      </c>
      <c r="Z209" s="420">
        <v>465</v>
      </c>
      <c r="AB209" s="423">
        <v>174129</v>
      </c>
      <c r="AC209" s="418" t="s">
        <v>2160</v>
      </c>
    </row>
    <row r="210" spans="1:29" x14ac:dyDescent="0.3">
      <c r="A210" s="421">
        <v>172177</v>
      </c>
      <c r="B210" s="422">
        <v>1</v>
      </c>
      <c r="C210" s="422">
        <v>7.1999999999999995E-2</v>
      </c>
      <c r="E210" s="423">
        <v>167704</v>
      </c>
      <c r="F210" s="424">
        <v>3.6000000000000001E-5</v>
      </c>
      <c r="H210" s="425">
        <v>168520</v>
      </c>
      <c r="I210" s="426">
        <v>1</v>
      </c>
      <c r="J210" s="426">
        <v>7</v>
      </c>
      <c r="K210" s="426">
        <v>2</v>
      </c>
      <c r="L210" s="428"/>
      <c r="M210" s="426">
        <v>26</v>
      </c>
      <c r="O210" s="425">
        <v>168522</v>
      </c>
      <c r="P210" s="426">
        <v>1</v>
      </c>
      <c r="Q210" s="428"/>
      <c r="S210" s="421">
        <v>172923</v>
      </c>
      <c r="T210" s="422">
        <v>15.63</v>
      </c>
      <c r="V210" s="423">
        <v>167460</v>
      </c>
      <c r="W210" s="418" t="s">
        <v>766</v>
      </c>
      <c r="Y210" s="429"/>
      <c r="Z210" s="420">
        <v>906</v>
      </c>
      <c r="AB210" s="423">
        <v>174137</v>
      </c>
      <c r="AC210" s="418" t="s">
        <v>766</v>
      </c>
    </row>
    <row r="211" spans="1:29" x14ac:dyDescent="0.3">
      <c r="A211" s="421">
        <v>172193</v>
      </c>
      <c r="B211" s="422">
        <v>6</v>
      </c>
      <c r="C211" s="422">
        <v>3.2000000000000001E-2</v>
      </c>
      <c r="E211" s="423">
        <v>167706</v>
      </c>
      <c r="F211" s="424">
        <v>5.2800000000000003E-5</v>
      </c>
      <c r="H211" s="425">
        <v>168279</v>
      </c>
      <c r="I211" s="428"/>
      <c r="J211" s="428"/>
      <c r="K211" s="428"/>
      <c r="L211" s="428"/>
      <c r="M211" s="426">
        <v>2</v>
      </c>
      <c r="O211" s="425">
        <v>166455</v>
      </c>
      <c r="P211" s="426">
        <v>2</v>
      </c>
      <c r="Q211" s="426">
        <v>1</v>
      </c>
      <c r="S211" s="421">
        <v>172924</v>
      </c>
      <c r="T211" s="422">
        <v>21.63</v>
      </c>
      <c r="V211" s="423">
        <v>170341</v>
      </c>
      <c r="W211" s="418" t="s">
        <v>766</v>
      </c>
      <c r="Y211" s="419">
        <v>170530</v>
      </c>
      <c r="Z211" s="420">
        <v>1</v>
      </c>
      <c r="AB211" s="423">
        <v>174179</v>
      </c>
      <c r="AC211" s="418" t="s">
        <v>28</v>
      </c>
    </row>
    <row r="212" spans="1:29" x14ac:dyDescent="0.3">
      <c r="A212" s="421">
        <v>172198</v>
      </c>
      <c r="B212" s="422">
        <v>1</v>
      </c>
      <c r="C212" s="422">
        <v>0.46700000000000003</v>
      </c>
      <c r="E212" s="423">
        <v>167707</v>
      </c>
      <c r="F212" s="424">
        <v>1.2675E-5</v>
      </c>
      <c r="H212" s="425">
        <v>168239</v>
      </c>
      <c r="I212" s="426">
        <v>38</v>
      </c>
      <c r="J212" s="426">
        <v>30</v>
      </c>
      <c r="K212" s="426">
        <v>22</v>
      </c>
      <c r="L212" s="426">
        <v>19</v>
      </c>
      <c r="M212" s="426">
        <v>37</v>
      </c>
      <c r="O212" s="425">
        <v>166466</v>
      </c>
      <c r="P212" s="426">
        <v>2</v>
      </c>
      <c r="Q212" s="426">
        <v>5</v>
      </c>
      <c r="S212" s="421">
        <v>167767</v>
      </c>
      <c r="T212" s="422">
        <v>0.09</v>
      </c>
      <c r="V212" s="423">
        <v>174137</v>
      </c>
      <c r="W212" s="418" t="s">
        <v>766</v>
      </c>
      <c r="Y212" s="419">
        <v>168705</v>
      </c>
      <c r="Z212" s="420">
        <v>52</v>
      </c>
      <c r="AB212" s="423">
        <v>174263</v>
      </c>
      <c r="AC212" s="418" t="s">
        <v>28</v>
      </c>
    </row>
    <row r="213" spans="1:29" x14ac:dyDescent="0.3">
      <c r="A213" s="421">
        <v>172744</v>
      </c>
      <c r="B213" s="422">
        <v>12</v>
      </c>
      <c r="C213" s="422">
        <v>0.13800000000000001</v>
      </c>
      <c r="E213" s="423">
        <v>167708</v>
      </c>
      <c r="F213" s="424">
        <v>1.8E-5</v>
      </c>
      <c r="H213" s="425">
        <v>167818</v>
      </c>
      <c r="I213" s="428"/>
      <c r="J213" s="428"/>
      <c r="K213" s="426">
        <v>1</v>
      </c>
      <c r="L213" s="426">
        <v>4</v>
      </c>
      <c r="M213" s="426">
        <v>14</v>
      </c>
      <c r="O213" s="425">
        <v>166467</v>
      </c>
      <c r="P213" s="426">
        <v>2</v>
      </c>
      <c r="Q213" s="426">
        <v>1</v>
      </c>
      <c r="S213" s="421">
        <v>167768</v>
      </c>
      <c r="T213" s="422">
        <v>0.14000000000000001</v>
      </c>
      <c r="V213" s="423">
        <v>167774</v>
      </c>
      <c r="W213" s="418" t="s">
        <v>2070</v>
      </c>
      <c r="Y213" s="419">
        <v>169259</v>
      </c>
      <c r="Z213" s="420">
        <v>142</v>
      </c>
      <c r="AB213" s="423">
        <v>174323</v>
      </c>
      <c r="AC213" s="418" t="s">
        <v>28</v>
      </c>
    </row>
    <row r="214" spans="1:29" x14ac:dyDescent="0.3">
      <c r="A214" s="421">
        <v>173133</v>
      </c>
      <c r="B214" s="422">
        <v>16</v>
      </c>
      <c r="C214" s="422">
        <v>7.4999999999999997E-2</v>
      </c>
      <c r="E214" s="423">
        <v>167709</v>
      </c>
      <c r="F214" s="424">
        <v>3.0000000000000001E-5</v>
      </c>
      <c r="H214" s="425">
        <v>167841</v>
      </c>
      <c r="I214" s="426">
        <v>1</v>
      </c>
      <c r="J214" s="426">
        <v>1</v>
      </c>
      <c r="K214" s="428"/>
      <c r="L214" s="428"/>
      <c r="M214" s="428"/>
      <c r="O214" s="425">
        <v>166498</v>
      </c>
      <c r="P214" s="426">
        <v>4</v>
      </c>
      <c r="Q214" s="426">
        <v>6</v>
      </c>
      <c r="S214" s="421">
        <v>167770</v>
      </c>
      <c r="T214" s="422">
        <v>0.47</v>
      </c>
      <c r="V214" s="423">
        <v>167781</v>
      </c>
      <c r="W214" s="418" t="s">
        <v>2070</v>
      </c>
      <c r="Y214" s="419">
        <v>169017</v>
      </c>
      <c r="Z214" s="420">
        <v>8</v>
      </c>
      <c r="AB214" s="423">
        <v>174437</v>
      </c>
      <c r="AC214" s="418" t="s">
        <v>2146</v>
      </c>
    </row>
    <row r="215" spans="1:29" x14ac:dyDescent="0.3">
      <c r="A215" s="421">
        <v>173306</v>
      </c>
      <c r="B215" s="422">
        <v>12</v>
      </c>
      <c r="C215" s="422">
        <v>2.8000000000000001E-2</v>
      </c>
      <c r="E215" s="423">
        <v>167710</v>
      </c>
      <c r="F215" s="424">
        <v>3.025E-5</v>
      </c>
      <c r="H215" s="425">
        <v>167775</v>
      </c>
      <c r="I215" s="426">
        <v>7</v>
      </c>
      <c r="J215" s="426">
        <v>12</v>
      </c>
      <c r="K215" s="426">
        <v>4</v>
      </c>
      <c r="L215" s="426">
        <v>9</v>
      </c>
      <c r="M215" s="426">
        <v>22</v>
      </c>
      <c r="O215" s="425">
        <v>166468</v>
      </c>
      <c r="P215" s="426">
        <v>1</v>
      </c>
      <c r="Q215" s="426">
        <v>2</v>
      </c>
      <c r="S215" s="421">
        <v>167771</v>
      </c>
      <c r="T215" s="422">
        <v>0.32</v>
      </c>
      <c r="V215" s="423">
        <v>169266</v>
      </c>
      <c r="W215" s="418" t="s">
        <v>1902</v>
      </c>
      <c r="Y215" s="419">
        <v>169018</v>
      </c>
      <c r="Z215" s="420">
        <v>16</v>
      </c>
      <c r="AB215" s="423">
        <v>174467</v>
      </c>
      <c r="AC215" s="418" t="s">
        <v>2160</v>
      </c>
    </row>
    <row r="216" spans="1:29" x14ac:dyDescent="0.3">
      <c r="A216" s="421">
        <v>173674</v>
      </c>
      <c r="B216" s="422">
        <v>4</v>
      </c>
      <c r="C216" s="422">
        <v>3.9E-2</v>
      </c>
      <c r="E216" s="423">
        <v>167711</v>
      </c>
      <c r="F216" s="424">
        <v>1.21E-4</v>
      </c>
      <c r="H216" s="425">
        <v>168313</v>
      </c>
      <c r="I216" s="426">
        <v>22</v>
      </c>
      <c r="J216" s="426">
        <v>45</v>
      </c>
      <c r="K216" s="426">
        <v>41</v>
      </c>
      <c r="L216" s="426">
        <v>107</v>
      </c>
      <c r="M216" s="426">
        <v>180</v>
      </c>
      <c r="O216" s="425">
        <v>166480</v>
      </c>
      <c r="P216" s="426">
        <v>1</v>
      </c>
      <c r="Q216" s="428"/>
      <c r="S216" s="421">
        <v>167775</v>
      </c>
      <c r="T216" s="422">
        <v>0.37</v>
      </c>
      <c r="V216" s="423">
        <v>169268</v>
      </c>
      <c r="W216" s="418" t="s">
        <v>1902</v>
      </c>
      <c r="Y216" s="419">
        <v>167082</v>
      </c>
      <c r="Z216" s="420">
        <v>38</v>
      </c>
      <c r="AB216" s="423">
        <v>174477</v>
      </c>
      <c r="AC216" s="418" t="s">
        <v>2160</v>
      </c>
    </row>
    <row r="217" spans="1:29" x14ac:dyDescent="0.3">
      <c r="A217" s="421">
        <v>173676</v>
      </c>
      <c r="B217" s="422">
        <v>30</v>
      </c>
      <c r="C217" s="422">
        <v>0.30299999999999999</v>
      </c>
      <c r="E217" s="423">
        <v>167712</v>
      </c>
      <c r="F217" s="424">
        <v>1.5125E-5</v>
      </c>
      <c r="H217" s="425">
        <v>168320</v>
      </c>
      <c r="I217" s="428"/>
      <c r="J217" s="428"/>
      <c r="K217" s="428"/>
      <c r="L217" s="426">
        <v>2</v>
      </c>
      <c r="M217" s="426">
        <v>5</v>
      </c>
      <c r="O217" s="425">
        <v>166493</v>
      </c>
      <c r="P217" s="426">
        <v>1</v>
      </c>
      <c r="Q217" s="426">
        <v>23</v>
      </c>
      <c r="S217" s="421">
        <v>167778</v>
      </c>
      <c r="T217" s="422">
        <v>0.13</v>
      </c>
      <c r="V217" s="423">
        <v>169270</v>
      </c>
      <c r="W217" s="418" t="s">
        <v>1902</v>
      </c>
      <c r="Y217" s="419">
        <v>168497</v>
      </c>
      <c r="Z217" s="420">
        <v>89</v>
      </c>
      <c r="AB217" s="423">
        <v>174508</v>
      </c>
      <c r="AC217" s="418" t="s">
        <v>2153</v>
      </c>
    </row>
    <row r="218" spans="1:29" x14ac:dyDescent="0.3">
      <c r="A218" s="421">
        <v>174263</v>
      </c>
      <c r="B218" s="422">
        <v>1</v>
      </c>
      <c r="C218" s="422">
        <v>0.14699999999999999</v>
      </c>
      <c r="E218" s="423">
        <v>167713</v>
      </c>
      <c r="F218" s="424">
        <v>5.2250000000000003E-5</v>
      </c>
      <c r="H218" s="425">
        <v>167829</v>
      </c>
      <c r="I218" s="428"/>
      <c r="J218" s="428"/>
      <c r="K218" s="426">
        <v>1</v>
      </c>
      <c r="L218" s="426">
        <v>3</v>
      </c>
      <c r="M218" s="426">
        <v>19</v>
      </c>
      <c r="O218" s="425">
        <v>166501</v>
      </c>
      <c r="P218" s="426">
        <v>1</v>
      </c>
      <c r="Q218" s="428"/>
      <c r="S218" s="421">
        <v>167779</v>
      </c>
      <c r="T218" s="422">
        <v>0.22</v>
      </c>
      <c r="V218" s="423">
        <v>170529</v>
      </c>
      <c r="W218" s="418" t="s">
        <v>1902</v>
      </c>
      <c r="Y218" s="419">
        <v>169023</v>
      </c>
      <c r="Z218" s="420">
        <v>23</v>
      </c>
      <c r="AB218" s="423">
        <v>174509</v>
      </c>
      <c r="AC218" s="418" t="s">
        <v>2153</v>
      </c>
    </row>
    <row r="219" spans="1:29" x14ac:dyDescent="0.3">
      <c r="A219" s="421">
        <v>174323</v>
      </c>
      <c r="B219" s="422">
        <v>1</v>
      </c>
      <c r="C219" s="422">
        <v>0.109</v>
      </c>
      <c r="E219" s="423">
        <v>167715</v>
      </c>
      <c r="F219" s="424">
        <v>1.248E-3</v>
      </c>
      <c r="H219" s="425">
        <v>167912</v>
      </c>
      <c r="I219" s="426">
        <v>22</v>
      </c>
      <c r="J219" s="426">
        <v>7</v>
      </c>
      <c r="K219" s="426">
        <v>3</v>
      </c>
      <c r="L219" s="426">
        <v>6</v>
      </c>
      <c r="M219" s="426">
        <v>10</v>
      </c>
      <c r="O219" s="425">
        <v>166507</v>
      </c>
      <c r="P219" s="428"/>
      <c r="Q219" s="428"/>
      <c r="S219" s="421">
        <v>167781</v>
      </c>
      <c r="T219" s="422">
        <v>1.76</v>
      </c>
      <c r="V219" s="423">
        <v>167109</v>
      </c>
      <c r="W219" s="418" t="s">
        <v>28</v>
      </c>
      <c r="Y219" s="419">
        <v>169016</v>
      </c>
      <c r="Z219" s="420">
        <v>54</v>
      </c>
      <c r="AB219" s="423">
        <v>174510</v>
      </c>
      <c r="AC219" s="418" t="s">
        <v>2153</v>
      </c>
    </row>
    <row r="220" spans="1:29" x14ac:dyDescent="0.3">
      <c r="A220" s="421">
        <v>174437</v>
      </c>
      <c r="B220" s="422">
        <v>1</v>
      </c>
      <c r="C220" s="422">
        <v>0.63500000000000001</v>
      </c>
      <c r="E220" s="423">
        <v>167716</v>
      </c>
      <c r="F220" s="424">
        <v>1.2825E-3</v>
      </c>
      <c r="H220" s="425">
        <v>166528</v>
      </c>
      <c r="I220" s="426">
        <v>1</v>
      </c>
      <c r="J220" s="426">
        <v>3</v>
      </c>
      <c r="K220" s="426">
        <v>1</v>
      </c>
      <c r="L220" s="426">
        <v>5</v>
      </c>
      <c r="M220" s="426">
        <v>15</v>
      </c>
      <c r="O220" s="425">
        <v>166515</v>
      </c>
      <c r="P220" s="426">
        <v>4</v>
      </c>
      <c r="Q220" s="426">
        <v>5</v>
      </c>
      <c r="S220" s="421">
        <v>167782</v>
      </c>
      <c r="T220" s="422">
        <v>3.9</v>
      </c>
      <c r="V220" s="423">
        <v>167111</v>
      </c>
      <c r="W220" s="418" t="s">
        <v>28</v>
      </c>
      <c r="Y220" s="419">
        <v>174013</v>
      </c>
      <c r="Z220" s="420">
        <v>72</v>
      </c>
      <c r="AB220" s="423">
        <v>174511</v>
      </c>
      <c r="AC220" s="418" t="s">
        <v>2153</v>
      </c>
    </row>
    <row r="221" spans="1:29" x14ac:dyDescent="0.3">
      <c r="A221" s="421">
        <v>174467</v>
      </c>
      <c r="B221" s="422">
        <v>1</v>
      </c>
      <c r="C221" s="422">
        <v>3.4000000000000002E-2</v>
      </c>
      <c r="E221" s="423">
        <v>167726</v>
      </c>
      <c r="F221" s="424">
        <v>0</v>
      </c>
      <c r="H221" s="425">
        <v>167782</v>
      </c>
      <c r="I221" s="426">
        <v>1</v>
      </c>
      <c r="J221" s="426">
        <v>2</v>
      </c>
      <c r="K221" s="426">
        <v>2</v>
      </c>
      <c r="L221" s="426">
        <v>1</v>
      </c>
      <c r="M221" s="426">
        <v>11</v>
      </c>
      <c r="O221" s="425">
        <v>166518</v>
      </c>
      <c r="P221" s="428"/>
      <c r="Q221" s="428"/>
      <c r="S221" s="421">
        <v>167784</v>
      </c>
      <c r="T221" s="422">
        <v>1.01</v>
      </c>
      <c r="V221" s="423">
        <v>167129</v>
      </c>
      <c r="W221" s="418" t="s">
        <v>28</v>
      </c>
      <c r="Y221" s="419">
        <v>170711</v>
      </c>
      <c r="Z221" s="420">
        <v>441</v>
      </c>
      <c r="AB221" s="423">
        <v>174671</v>
      </c>
      <c r="AC221" s="418" t="s">
        <v>1774</v>
      </c>
    </row>
    <row r="222" spans="1:29" x14ac:dyDescent="0.3">
      <c r="A222" s="421">
        <v>174477</v>
      </c>
      <c r="B222" s="422">
        <v>2</v>
      </c>
      <c r="C222" s="422">
        <v>3.4000000000000002E-2</v>
      </c>
      <c r="E222" s="423">
        <v>167727</v>
      </c>
      <c r="F222" s="424">
        <v>1.554E-2</v>
      </c>
      <c r="H222" s="425">
        <v>168347</v>
      </c>
      <c r="I222" s="426">
        <v>28</v>
      </c>
      <c r="J222" s="426">
        <v>5</v>
      </c>
      <c r="K222" s="426">
        <v>1</v>
      </c>
      <c r="L222" s="428"/>
      <c r="M222" s="426">
        <v>10</v>
      </c>
      <c r="O222" s="425">
        <v>166524</v>
      </c>
      <c r="P222" s="426">
        <v>3</v>
      </c>
      <c r="Q222" s="426">
        <v>4</v>
      </c>
      <c r="S222" s="421">
        <v>167785</v>
      </c>
      <c r="T222" s="422">
        <v>0.05</v>
      </c>
      <c r="V222" s="423">
        <v>167130</v>
      </c>
      <c r="W222" s="418" t="s">
        <v>28</v>
      </c>
      <c r="Y222" s="419">
        <v>170031</v>
      </c>
      <c r="Z222" s="420">
        <v>9</v>
      </c>
      <c r="AB222" s="423">
        <v>174693</v>
      </c>
      <c r="AC222" s="418" t="s">
        <v>766</v>
      </c>
    </row>
    <row r="223" spans="1:29" x14ac:dyDescent="0.3">
      <c r="A223" s="421">
        <v>174508</v>
      </c>
      <c r="B223" s="422">
        <v>1</v>
      </c>
      <c r="C223" s="422">
        <v>0.06</v>
      </c>
      <c r="E223" s="423">
        <v>167728</v>
      </c>
      <c r="F223" s="424">
        <v>2.2785E-2</v>
      </c>
      <c r="H223" s="425">
        <v>167913</v>
      </c>
      <c r="I223" s="426">
        <v>9</v>
      </c>
      <c r="J223" s="426">
        <v>2</v>
      </c>
      <c r="K223" s="426">
        <v>3</v>
      </c>
      <c r="L223" s="426">
        <v>1</v>
      </c>
      <c r="M223" s="426">
        <v>4</v>
      </c>
      <c r="O223" s="425">
        <v>166528</v>
      </c>
      <c r="P223" s="426">
        <v>1</v>
      </c>
      <c r="Q223" s="428"/>
      <c r="S223" s="421">
        <v>167788</v>
      </c>
      <c r="T223" s="422">
        <v>3.06</v>
      </c>
      <c r="V223" s="423">
        <v>167133</v>
      </c>
      <c r="W223" s="418" t="s">
        <v>28</v>
      </c>
      <c r="Y223" s="419">
        <v>172923</v>
      </c>
      <c r="Z223" s="420">
        <v>4</v>
      </c>
      <c r="AB223" s="423">
        <v>174698</v>
      </c>
      <c r="AC223" s="418" t="s">
        <v>28</v>
      </c>
    </row>
    <row r="224" spans="1:29" x14ac:dyDescent="0.3">
      <c r="A224" s="421">
        <v>174509</v>
      </c>
      <c r="B224" s="422">
        <v>1</v>
      </c>
      <c r="C224" s="422">
        <v>0.1</v>
      </c>
      <c r="E224" s="423">
        <v>167729</v>
      </c>
      <c r="F224" s="424">
        <v>2.6040000000000001E-2</v>
      </c>
      <c r="H224" s="425">
        <v>167875</v>
      </c>
      <c r="I224" s="426">
        <v>3</v>
      </c>
      <c r="J224" s="426">
        <v>3</v>
      </c>
      <c r="K224" s="426">
        <v>1</v>
      </c>
      <c r="L224" s="426">
        <v>5</v>
      </c>
      <c r="M224" s="426">
        <v>17</v>
      </c>
      <c r="O224" s="425">
        <v>166529</v>
      </c>
      <c r="P224" s="426">
        <v>12</v>
      </c>
      <c r="Q224" s="426">
        <v>4</v>
      </c>
      <c r="S224" s="421">
        <v>167794</v>
      </c>
      <c r="T224" s="422">
        <v>0.32</v>
      </c>
      <c r="V224" s="423">
        <v>167134</v>
      </c>
      <c r="W224" s="418" t="s">
        <v>28</v>
      </c>
      <c r="Y224" s="419">
        <v>172924</v>
      </c>
      <c r="Z224" s="420">
        <v>3</v>
      </c>
      <c r="AB224" s="423">
        <v>174699</v>
      </c>
      <c r="AC224" s="418" t="s">
        <v>28</v>
      </c>
    </row>
    <row r="225" spans="1:29" x14ac:dyDescent="0.3">
      <c r="A225" s="421">
        <v>174510</v>
      </c>
      <c r="B225" s="422">
        <v>1</v>
      </c>
      <c r="C225" s="422">
        <v>0.126</v>
      </c>
      <c r="E225" s="423">
        <v>167730</v>
      </c>
      <c r="F225" s="424">
        <v>3.8159999999999999E-2</v>
      </c>
      <c r="H225" s="425">
        <v>168553</v>
      </c>
      <c r="I225" s="426">
        <v>1</v>
      </c>
      <c r="J225" s="426">
        <v>13</v>
      </c>
      <c r="K225" s="426">
        <v>5</v>
      </c>
      <c r="L225" s="426">
        <v>20</v>
      </c>
      <c r="M225" s="426">
        <v>69</v>
      </c>
      <c r="O225" s="425">
        <v>168534</v>
      </c>
      <c r="P225" s="426">
        <v>1</v>
      </c>
      <c r="Q225" s="428"/>
      <c r="S225" s="421">
        <v>167796</v>
      </c>
      <c r="T225" s="422">
        <v>0.17</v>
      </c>
      <c r="V225" s="423">
        <v>167135</v>
      </c>
      <c r="W225" s="418" t="s">
        <v>28</v>
      </c>
      <c r="Y225" s="419">
        <v>172054</v>
      </c>
      <c r="Z225" s="420">
        <v>4</v>
      </c>
      <c r="AB225" s="423">
        <v>174700</v>
      </c>
      <c r="AC225" s="418" t="s">
        <v>28</v>
      </c>
    </row>
    <row r="226" spans="1:29" x14ac:dyDescent="0.3">
      <c r="A226" s="421">
        <v>174511</v>
      </c>
      <c r="B226" s="422">
        <v>1</v>
      </c>
      <c r="C226" s="422">
        <v>0.16900000000000001</v>
      </c>
      <c r="E226" s="423">
        <v>167733</v>
      </c>
      <c r="F226" s="424">
        <v>0</v>
      </c>
      <c r="H226" s="425">
        <v>168355</v>
      </c>
      <c r="I226" s="426">
        <v>24</v>
      </c>
      <c r="J226" s="426">
        <v>6</v>
      </c>
      <c r="K226" s="426">
        <v>6</v>
      </c>
      <c r="L226" s="426">
        <v>1</v>
      </c>
      <c r="M226" s="426">
        <v>9</v>
      </c>
      <c r="O226" s="425">
        <v>168535</v>
      </c>
      <c r="P226" s="426">
        <v>16</v>
      </c>
      <c r="Q226" s="426">
        <v>3</v>
      </c>
      <c r="S226" s="421">
        <v>167797</v>
      </c>
      <c r="T226" s="422">
        <v>7.0000000000000007E-2</v>
      </c>
      <c r="V226" s="423">
        <v>167136</v>
      </c>
      <c r="W226" s="418" t="s">
        <v>28</v>
      </c>
      <c r="Y226" s="419">
        <v>170353</v>
      </c>
      <c r="Z226" s="420">
        <v>5</v>
      </c>
      <c r="AB226" s="423">
        <v>174714</v>
      </c>
      <c r="AC226" s="418" t="s">
        <v>2151</v>
      </c>
    </row>
    <row r="227" spans="1:29" x14ac:dyDescent="0.3">
      <c r="A227" s="421">
        <v>169521</v>
      </c>
      <c r="B227" s="422">
        <v>8</v>
      </c>
      <c r="C227" s="422">
        <v>3.3000000000000002E-2</v>
      </c>
      <c r="E227" s="423">
        <v>167737</v>
      </c>
      <c r="F227" s="424">
        <v>3.375E-3</v>
      </c>
      <c r="H227" s="425">
        <v>168378</v>
      </c>
      <c r="I227" s="426">
        <v>1</v>
      </c>
      <c r="J227" s="428"/>
      <c r="K227" s="428"/>
      <c r="L227" s="428"/>
      <c r="M227" s="426">
        <v>3</v>
      </c>
      <c r="O227" s="425">
        <v>168559</v>
      </c>
      <c r="P227" s="426">
        <v>1</v>
      </c>
      <c r="Q227" s="428"/>
      <c r="S227" s="421">
        <v>167800</v>
      </c>
      <c r="T227" s="422">
        <v>0.25</v>
      </c>
      <c r="V227" s="423">
        <v>174671</v>
      </c>
      <c r="W227" s="418" t="s">
        <v>1774</v>
      </c>
      <c r="Y227" s="419">
        <v>174108</v>
      </c>
      <c r="Z227" s="420">
        <v>44</v>
      </c>
      <c r="AB227" s="423">
        <v>174715</v>
      </c>
      <c r="AC227" s="418" t="s">
        <v>2150</v>
      </c>
    </row>
    <row r="228" spans="1:29" x14ac:dyDescent="0.3">
      <c r="A228" s="421">
        <v>167147</v>
      </c>
      <c r="B228" s="422">
        <v>6</v>
      </c>
      <c r="C228" s="422">
        <v>3.7999999999999999E-2</v>
      </c>
      <c r="E228" s="423">
        <v>167738</v>
      </c>
      <c r="F228" s="424">
        <v>1.573E-3</v>
      </c>
      <c r="H228" s="425">
        <v>167848</v>
      </c>
      <c r="I228" s="426">
        <v>2</v>
      </c>
      <c r="J228" s="426">
        <v>2</v>
      </c>
      <c r="K228" s="428"/>
      <c r="L228" s="428"/>
      <c r="M228" s="426">
        <v>6</v>
      </c>
      <c r="O228" s="425">
        <v>168611</v>
      </c>
      <c r="P228" s="426">
        <v>2</v>
      </c>
      <c r="Q228" s="426">
        <v>4</v>
      </c>
      <c r="S228" s="421">
        <v>167803</v>
      </c>
      <c r="T228" s="422">
        <v>0.1</v>
      </c>
      <c r="V228" s="423">
        <v>167202</v>
      </c>
      <c r="W228" s="418" t="s">
        <v>28</v>
      </c>
      <c r="Y228" s="419">
        <v>170358</v>
      </c>
      <c r="Z228" s="420">
        <v>12</v>
      </c>
      <c r="AB228" s="423">
        <v>174970</v>
      </c>
      <c r="AC228" s="418" t="s">
        <v>2153</v>
      </c>
    </row>
    <row r="229" spans="1:29" x14ac:dyDescent="0.3">
      <c r="A229" s="421">
        <v>167148</v>
      </c>
      <c r="B229" s="422">
        <v>6</v>
      </c>
      <c r="C229" s="422">
        <v>5.6000000000000001E-2</v>
      </c>
      <c r="E229" s="423">
        <v>167739</v>
      </c>
      <c r="F229" s="424">
        <v>1.6000000000000001E-4</v>
      </c>
      <c r="H229" s="425">
        <v>168416</v>
      </c>
      <c r="I229" s="426">
        <v>4</v>
      </c>
      <c r="J229" s="426">
        <v>2</v>
      </c>
      <c r="K229" s="428"/>
      <c r="L229" s="428"/>
      <c r="M229" s="428"/>
      <c r="O229" s="425">
        <v>168621</v>
      </c>
      <c r="P229" s="426">
        <v>23</v>
      </c>
      <c r="Q229" s="426">
        <v>25</v>
      </c>
      <c r="S229" s="421">
        <v>167805</v>
      </c>
      <c r="T229" s="422">
        <v>3.1</v>
      </c>
      <c r="V229" s="423">
        <v>167218</v>
      </c>
      <c r="W229" s="418" t="s">
        <v>28</v>
      </c>
      <c r="Y229" s="419">
        <v>170355</v>
      </c>
      <c r="Z229" s="420">
        <v>130</v>
      </c>
      <c r="AB229" s="430"/>
      <c r="AC229" s="415"/>
    </row>
    <row r="230" spans="1:29" x14ac:dyDescent="0.3">
      <c r="A230" s="421">
        <v>174970</v>
      </c>
      <c r="B230" s="422">
        <v>1</v>
      </c>
      <c r="C230" s="422">
        <v>0.22700000000000001</v>
      </c>
      <c r="E230" s="423">
        <v>167744</v>
      </c>
      <c r="F230" s="424">
        <v>2.0249999999999999E-3</v>
      </c>
      <c r="H230" s="425">
        <v>167899</v>
      </c>
      <c r="I230" s="426">
        <v>1</v>
      </c>
      <c r="J230" s="428"/>
      <c r="K230" s="428"/>
      <c r="L230" s="428"/>
      <c r="M230" s="428"/>
      <c r="O230" s="425">
        <v>168629</v>
      </c>
      <c r="P230" s="426">
        <v>1</v>
      </c>
      <c r="Q230" s="428"/>
      <c r="S230" s="421">
        <v>167809</v>
      </c>
      <c r="T230" s="422">
        <v>10.210000000000001</v>
      </c>
      <c r="Y230" s="419">
        <v>170356</v>
      </c>
      <c r="Z230" s="420">
        <v>53</v>
      </c>
      <c r="AB230" s="431">
        <v>174552</v>
      </c>
      <c r="AC230" s="432" t="s">
        <v>28</v>
      </c>
    </row>
    <row r="231" spans="1:29" x14ac:dyDescent="0.3">
      <c r="E231" s="423">
        <v>167745</v>
      </c>
      <c r="F231" s="424">
        <v>3.15E-3</v>
      </c>
      <c r="H231" s="425">
        <v>168467</v>
      </c>
      <c r="I231" s="426">
        <v>3</v>
      </c>
      <c r="J231" s="426">
        <v>6</v>
      </c>
      <c r="K231" s="426">
        <v>3</v>
      </c>
      <c r="L231" s="426">
        <v>6</v>
      </c>
      <c r="M231" s="426">
        <v>15</v>
      </c>
      <c r="O231" s="425">
        <v>168645</v>
      </c>
      <c r="P231" s="426">
        <v>1</v>
      </c>
      <c r="Q231" s="428"/>
      <c r="S231" s="421">
        <v>173245</v>
      </c>
      <c r="T231" s="422">
        <v>11.14</v>
      </c>
      <c r="Y231" s="419">
        <v>170357</v>
      </c>
      <c r="Z231" s="420">
        <v>11</v>
      </c>
      <c r="AB231" s="431">
        <v>174633</v>
      </c>
      <c r="AC231" s="433" t="s">
        <v>28</v>
      </c>
    </row>
    <row r="232" spans="1:29" x14ac:dyDescent="0.3">
      <c r="E232" s="423">
        <v>167746</v>
      </c>
      <c r="F232" s="424">
        <v>2.0249999999999999E-3</v>
      </c>
      <c r="H232" s="425">
        <v>167864</v>
      </c>
      <c r="I232" s="428"/>
      <c r="J232" s="428"/>
      <c r="K232" s="428"/>
      <c r="L232" s="428"/>
      <c r="M232" s="428"/>
      <c r="O232" s="425">
        <v>168649</v>
      </c>
      <c r="P232" s="426">
        <v>1</v>
      </c>
      <c r="Q232" s="428"/>
      <c r="S232" s="421">
        <v>173251</v>
      </c>
      <c r="T232" s="422">
        <v>332.91</v>
      </c>
      <c r="Y232" s="419">
        <v>167997</v>
      </c>
      <c r="Z232" s="420">
        <v>10</v>
      </c>
      <c r="AB232" s="431">
        <v>172305</v>
      </c>
      <c r="AC232" s="433" t="s">
        <v>28</v>
      </c>
    </row>
    <row r="233" spans="1:29" x14ac:dyDescent="0.3">
      <c r="E233" s="423">
        <v>167747</v>
      </c>
      <c r="F233" s="424">
        <v>0.123234</v>
      </c>
      <c r="H233" s="425">
        <v>168633</v>
      </c>
      <c r="I233" s="426">
        <v>1</v>
      </c>
      <c r="J233" s="428"/>
      <c r="K233" s="428"/>
      <c r="L233" s="428"/>
      <c r="M233" s="428"/>
      <c r="O233" s="425">
        <v>168664</v>
      </c>
      <c r="P233" s="426">
        <v>4</v>
      </c>
      <c r="Q233" s="426">
        <v>6</v>
      </c>
      <c r="S233" s="421">
        <v>173254</v>
      </c>
      <c r="T233" s="422">
        <v>6.63</v>
      </c>
      <c r="Y233" s="419">
        <v>168711</v>
      </c>
      <c r="Z233" s="420">
        <v>46</v>
      </c>
      <c r="AB233" s="431">
        <v>172349</v>
      </c>
      <c r="AC233" s="433" t="s">
        <v>28</v>
      </c>
    </row>
    <row r="234" spans="1:29" x14ac:dyDescent="0.3">
      <c r="E234" s="423">
        <v>167750</v>
      </c>
      <c r="F234" s="424">
        <v>0</v>
      </c>
      <c r="H234" s="425">
        <v>168514</v>
      </c>
      <c r="I234" s="426">
        <v>8</v>
      </c>
      <c r="J234" s="426">
        <v>4</v>
      </c>
      <c r="K234" s="428"/>
      <c r="L234" s="426">
        <v>10</v>
      </c>
      <c r="M234" s="426">
        <v>47</v>
      </c>
      <c r="O234" s="425">
        <v>168666</v>
      </c>
      <c r="P234" s="426">
        <v>1</v>
      </c>
      <c r="Q234" s="428"/>
      <c r="S234" s="421">
        <v>173256</v>
      </c>
      <c r="T234" s="422">
        <v>8.6300000000000008</v>
      </c>
      <c r="Y234" s="419">
        <v>167668</v>
      </c>
      <c r="Z234" s="420">
        <v>45</v>
      </c>
      <c r="AB234" s="431">
        <v>172347</v>
      </c>
      <c r="AC234" s="433" t="s">
        <v>28</v>
      </c>
    </row>
    <row r="235" spans="1:29" x14ac:dyDescent="0.3">
      <c r="E235" s="423">
        <v>167751</v>
      </c>
      <c r="F235" s="424">
        <v>0.22542000000000001</v>
      </c>
      <c r="H235" s="425">
        <v>167905</v>
      </c>
      <c r="I235" s="426">
        <v>60</v>
      </c>
      <c r="J235" s="426">
        <v>6</v>
      </c>
      <c r="K235" s="426">
        <v>6</v>
      </c>
      <c r="L235" s="426">
        <v>5</v>
      </c>
      <c r="M235" s="426">
        <v>6</v>
      </c>
      <c r="O235" s="425">
        <v>168667</v>
      </c>
      <c r="P235" s="428"/>
      <c r="Q235" s="428"/>
      <c r="S235" s="421">
        <v>173266</v>
      </c>
      <c r="T235" s="422">
        <v>2.0499999999999998</v>
      </c>
      <c r="Y235" s="429"/>
      <c r="Z235" s="420">
        <v>410</v>
      </c>
      <c r="AB235" s="431">
        <v>172348</v>
      </c>
      <c r="AC235" s="433" t="s">
        <v>28</v>
      </c>
    </row>
    <row r="236" spans="1:29" x14ac:dyDescent="0.3">
      <c r="E236" s="423">
        <v>167752</v>
      </c>
      <c r="F236" s="424">
        <v>2.5919999999999999E-2</v>
      </c>
      <c r="H236" s="425">
        <v>168497</v>
      </c>
      <c r="I236" s="426">
        <v>2</v>
      </c>
      <c r="J236" s="426">
        <v>3</v>
      </c>
      <c r="K236" s="426">
        <v>1</v>
      </c>
      <c r="L236" s="426">
        <v>10</v>
      </c>
      <c r="M236" s="426">
        <v>23</v>
      </c>
      <c r="O236" s="425">
        <v>168705</v>
      </c>
      <c r="P236" s="428"/>
      <c r="Q236" s="428"/>
      <c r="S236" s="421">
        <v>173268</v>
      </c>
      <c r="T236" s="422">
        <v>4.7300000000000004</v>
      </c>
      <c r="Y236" s="429"/>
      <c r="Z236" s="420">
        <v>310</v>
      </c>
      <c r="AB236" s="431">
        <v>170075</v>
      </c>
      <c r="AC236" s="433" t="s">
        <v>28</v>
      </c>
    </row>
    <row r="237" spans="1:29" x14ac:dyDescent="0.3">
      <c r="E237" s="423">
        <v>167753</v>
      </c>
      <c r="F237" s="424">
        <v>1.6199999999999999E-2</v>
      </c>
      <c r="H237" s="425">
        <v>167979</v>
      </c>
      <c r="I237" s="426">
        <v>1</v>
      </c>
      <c r="J237" s="426">
        <v>1</v>
      </c>
      <c r="K237" s="426">
        <v>1</v>
      </c>
      <c r="L237" s="426">
        <v>1</v>
      </c>
      <c r="M237" s="426">
        <v>2</v>
      </c>
      <c r="O237" s="425">
        <v>168711</v>
      </c>
      <c r="P237" s="428"/>
      <c r="Q237" s="428"/>
      <c r="S237" s="421">
        <v>173282</v>
      </c>
      <c r="T237" s="422">
        <v>13.36</v>
      </c>
      <c r="Y237" s="429"/>
      <c r="Z237" s="420">
        <v>1470</v>
      </c>
      <c r="AB237" s="431">
        <v>174548</v>
      </c>
      <c r="AC237" s="433" t="s">
        <v>28</v>
      </c>
    </row>
    <row r="238" spans="1:29" x14ac:dyDescent="0.3">
      <c r="E238" s="423">
        <v>167755</v>
      </c>
      <c r="F238" s="424">
        <v>7.182E-3</v>
      </c>
      <c r="H238" s="425">
        <v>168705</v>
      </c>
      <c r="I238" s="428"/>
      <c r="J238" s="426">
        <v>1</v>
      </c>
      <c r="K238" s="428"/>
      <c r="L238" s="426">
        <v>7</v>
      </c>
      <c r="M238" s="426">
        <v>5</v>
      </c>
      <c r="O238" s="425">
        <v>168716</v>
      </c>
      <c r="P238" s="426">
        <v>1</v>
      </c>
      <c r="Q238" s="428"/>
      <c r="S238" s="421">
        <v>173283</v>
      </c>
      <c r="T238" s="422">
        <v>13.13</v>
      </c>
      <c r="Y238" s="429"/>
      <c r="Z238" s="420">
        <v>210</v>
      </c>
      <c r="AB238" s="431">
        <v>167323</v>
      </c>
      <c r="AC238" s="433" t="s">
        <v>28</v>
      </c>
    </row>
    <row r="239" spans="1:29" x14ac:dyDescent="0.3">
      <c r="E239" s="423">
        <v>167756</v>
      </c>
      <c r="F239" s="424">
        <v>2.0249999999999999E-3</v>
      </c>
      <c r="H239" s="425">
        <v>168515</v>
      </c>
      <c r="I239" s="426">
        <v>22</v>
      </c>
      <c r="J239" s="426">
        <v>26</v>
      </c>
      <c r="K239" s="426">
        <v>29</v>
      </c>
      <c r="L239" s="426">
        <v>86</v>
      </c>
      <c r="M239" s="426">
        <v>272</v>
      </c>
      <c r="O239" s="425">
        <v>168771</v>
      </c>
      <c r="P239" s="426">
        <v>2</v>
      </c>
      <c r="Q239" s="428"/>
      <c r="S239" s="421">
        <v>173285</v>
      </c>
      <c r="T239" s="422">
        <v>8.3000000000000007</v>
      </c>
      <c r="Y239" s="429"/>
      <c r="Z239" s="420">
        <v>1260</v>
      </c>
      <c r="AB239" s="431">
        <v>173450</v>
      </c>
      <c r="AC239" s="433" t="s">
        <v>28</v>
      </c>
    </row>
    <row r="240" spans="1:29" x14ac:dyDescent="0.3">
      <c r="E240" s="423">
        <v>167758</v>
      </c>
      <c r="F240" s="424">
        <v>5.4149999999999999E-4</v>
      </c>
      <c r="H240" s="425">
        <v>168512</v>
      </c>
      <c r="I240" s="426">
        <v>8</v>
      </c>
      <c r="J240" s="426">
        <v>4</v>
      </c>
      <c r="K240" s="426">
        <v>2</v>
      </c>
      <c r="L240" s="426">
        <v>10</v>
      </c>
      <c r="M240" s="426">
        <v>73</v>
      </c>
      <c r="O240" s="425">
        <v>168794</v>
      </c>
      <c r="P240" s="428"/>
      <c r="Q240" s="428"/>
      <c r="S240" s="421">
        <v>173292</v>
      </c>
      <c r="T240" s="422">
        <v>81.83</v>
      </c>
      <c r="Y240" s="429"/>
      <c r="Z240" s="420">
        <v>60</v>
      </c>
      <c r="AB240" s="431">
        <v>173555</v>
      </c>
      <c r="AC240" s="433" t="s">
        <v>28</v>
      </c>
    </row>
    <row r="241" spans="5:29" x14ac:dyDescent="0.3">
      <c r="E241" s="423">
        <v>167759</v>
      </c>
      <c r="F241" s="424">
        <v>2.1599999999999999E-4</v>
      </c>
      <c r="H241" s="425">
        <v>168519</v>
      </c>
      <c r="I241" s="426">
        <v>2</v>
      </c>
      <c r="J241" s="426">
        <v>7</v>
      </c>
      <c r="K241" s="426">
        <v>5</v>
      </c>
      <c r="L241" s="426">
        <v>6</v>
      </c>
      <c r="M241" s="426">
        <v>20</v>
      </c>
      <c r="O241" s="425">
        <v>168823</v>
      </c>
      <c r="P241" s="428"/>
      <c r="Q241" s="428"/>
      <c r="S241" s="421">
        <v>173300</v>
      </c>
      <c r="T241" s="422">
        <v>60.1</v>
      </c>
      <c r="Y241" s="429"/>
      <c r="Z241" s="420">
        <v>970</v>
      </c>
      <c r="AB241" s="431">
        <v>172058</v>
      </c>
      <c r="AC241" s="433" t="s">
        <v>28</v>
      </c>
    </row>
    <row r="242" spans="5:29" x14ac:dyDescent="0.3">
      <c r="E242" s="423">
        <v>167760</v>
      </c>
      <c r="F242" s="424">
        <v>8.1000000000000004E-5</v>
      </c>
      <c r="H242" s="425">
        <v>168177</v>
      </c>
      <c r="I242" s="426">
        <v>2</v>
      </c>
      <c r="J242" s="426">
        <v>1</v>
      </c>
      <c r="K242" s="428"/>
      <c r="L242" s="426">
        <v>2</v>
      </c>
      <c r="M242" s="426">
        <v>12</v>
      </c>
      <c r="O242" s="425">
        <v>168841</v>
      </c>
      <c r="P242" s="426">
        <v>46</v>
      </c>
      <c r="Q242" s="426">
        <v>46</v>
      </c>
      <c r="S242" s="421">
        <v>173301</v>
      </c>
      <c r="T242" s="422">
        <v>3.32</v>
      </c>
      <c r="Y242" s="429"/>
      <c r="Z242" s="420">
        <v>420</v>
      </c>
      <c r="AB242" s="431">
        <v>174551</v>
      </c>
      <c r="AC242" s="433" t="s">
        <v>28</v>
      </c>
    </row>
    <row r="243" spans="5:29" x14ac:dyDescent="0.3">
      <c r="E243" s="423">
        <v>167762</v>
      </c>
      <c r="F243" s="424">
        <v>1.2999999999999999E-3</v>
      </c>
      <c r="H243" s="425">
        <v>168845</v>
      </c>
      <c r="I243" s="426">
        <v>1</v>
      </c>
      <c r="J243" s="428"/>
      <c r="K243" s="428"/>
      <c r="L243" s="428"/>
      <c r="M243" s="426">
        <v>2</v>
      </c>
      <c r="O243" s="425">
        <v>168844</v>
      </c>
      <c r="P243" s="428"/>
      <c r="Q243" s="428"/>
      <c r="S243" s="421">
        <v>173310</v>
      </c>
      <c r="T243" s="422">
        <v>18.79</v>
      </c>
      <c r="Y243" s="429"/>
      <c r="Z243" s="420">
        <v>180</v>
      </c>
      <c r="AB243" s="431">
        <v>172663</v>
      </c>
      <c r="AC243" s="433" t="s">
        <v>28</v>
      </c>
    </row>
    <row r="244" spans="5:29" x14ac:dyDescent="0.3">
      <c r="E244" s="423">
        <v>167763</v>
      </c>
      <c r="F244" s="424">
        <v>7.182E-3</v>
      </c>
      <c r="H244" s="425">
        <v>166467</v>
      </c>
      <c r="I244" s="426">
        <v>3</v>
      </c>
      <c r="J244" s="426">
        <v>13</v>
      </c>
      <c r="K244" s="426">
        <v>11</v>
      </c>
      <c r="L244" s="426">
        <v>29</v>
      </c>
      <c r="M244" s="426">
        <v>26</v>
      </c>
      <c r="O244" s="425">
        <v>168845</v>
      </c>
      <c r="P244" s="426">
        <v>1</v>
      </c>
      <c r="Q244" s="428"/>
      <c r="S244" s="421">
        <v>173315</v>
      </c>
      <c r="T244" s="422">
        <v>0.06</v>
      </c>
      <c r="Y244" s="429"/>
      <c r="Z244" s="420">
        <v>270</v>
      </c>
      <c r="AB244" s="431">
        <v>170841</v>
      </c>
      <c r="AC244" s="433" t="s">
        <v>28</v>
      </c>
    </row>
    <row r="245" spans="5:29" x14ac:dyDescent="0.3">
      <c r="E245" s="423">
        <v>167764</v>
      </c>
      <c r="F245" s="424">
        <v>2.5000000000000001E-5</v>
      </c>
      <c r="H245" s="425">
        <v>168522</v>
      </c>
      <c r="I245" s="426">
        <v>1</v>
      </c>
      <c r="J245" s="428"/>
      <c r="K245" s="428"/>
      <c r="L245" s="426">
        <v>1</v>
      </c>
      <c r="M245" s="426">
        <v>1</v>
      </c>
      <c r="O245" s="425">
        <v>168872</v>
      </c>
      <c r="P245" s="428"/>
      <c r="Q245" s="428"/>
      <c r="S245" s="421">
        <v>173335</v>
      </c>
      <c r="T245" s="422">
        <v>396.75</v>
      </c>
      <c r="Y245" s="429"/>
      <c r="Z245" s="420">
        <v>48</v>
      </c>
      <c r="AB245" s="431">
        <v>174549</v>
      </c>
      <c r="AC245" s="433" t="s">
        <v>28</v>
      </c>
    </row>
    <row r="246" spans="5:29" x14ac:dyDescent="0.3">
      <c r="E246" s="423">
        <v>167765</v>
      </c>
      <c r="F246" s="424">
        <v>4.352E-3</v>
      </c>
      <c r="H246" s="425">
        <v>168224</v>
      </c>
      <c r="I246" s="428"/>
      <c r="J246" s="426">
        <v>2</v>
      </c>
      <c r="K246" s="426">
        <v>2</v>
      </c>
      <c r="L246" s="426">
        <v>1</v>
      </c>
      <c r="M246" s="428"/>
      <c r="O246" s="425">
        <v>168875</v>
      </c>
      <c r="P246" s="428"/>
      <c r="Q246" s="428"/>
      <c r="S246" s="421">
        <v>173336</v>
      </c>
      <c r="T246" s="422">
        <v>504.51</v>
      </c>
      <c r="Y246" s="429"/>
      <c r="Z246" s="420">
        <v>420</v>
      </c>
      <c r="AB246" s="431">
        <v>168841</v>
      </c>
      <c r="AC246" s="433" t="s">
        <v>28</v>
      </c>
    </row>
    <row r="247" spans="5:29" x14ac:dyDescent="0.3">
      <c r="E247" s="423">
        <v>167766</v>
      </c>
      <c r="F247" s="424">
        <v>1.8374999999999999E-5</v>
      </c>
      <c r="H247" s="425">
        <v>167997</v>
      </c>
      <c r="I247" s="426">
        <v>10</v>
      </c>
      <c r="J247" s="426">
        <v>1</v>
      </c>
      <c r="K247" s="428"/>
      <c r="L247" s="426">
        <v>1</v>
      </c>
      <c r="M247" s="426">
        <v>3</v>
      </c>
      <c r="O247" s="425">
        <v>168922</v>
      </c>
      <c r="P247" s="426">
        <v>34</v>
      </c>
      <c r="Q247" s="426">
        <v>7</v>
      </c>
      <c r="S247" s="421">
        <v>173347</v>
      </c>
      <c r="T247" s="422">
        <v>8.9600000000000009</v>
      </c>
      <c r="Y247" s="429"/>
      <c r="Z247" s="420">
        <v>570</v>
      </c>
      <c r="AB247" s="431">
        <v>170530</v>
      </c>
      <c r="AC247" s="433" t="s">
        <v>28</v>
      </c>
    </row>
    <row r="248" spans="5:29" x14ac:dyDescent="0.3">
      <c r="E248" s="423">
        <v>167767</v>
      </c>
      <c r="F248" s="424">
        <v>1.3499999999999999E-5</v>
      </c>
      <c r="H248" s="425">
        <v>168971</v>
      </c>
      <c r="I248" s="426">
        <v>4</v>
      </c>
      <c r="J248" s="426">
        <v>2</v>
      </c>
      <c r="K248" s="426">
        <v>1</v>
      </c>
      <c r="L248" s="428"/>
      <c r="M248" s="426">
        <v>3</v>
      </c>
      <c r="O248" s="425">
        <v>168925</v>
      </c>
      <c r="P248" s="428"/>
      <c r="Q248" s="428"/>
      <c r="S248" s="421">
        <v>173348</v>
      </c>
      <c r="T248" s="422">
        <v>1.05</v>
      </c>
      <c r="Y248" s="429"/>
      <c r="Z248" s="420">
        <v>670</v>
      </c>
      <c r="AB248" s="431">
        <v>168705</v>
      </c>
      <c r="AC248" s="433" t="s">
        <v>28</v>
      </c>
    </row>
    <row r="249" spans="5:29" x14ac:dyDescent="0.3">
      <c r="E249" s="423">
        <v>167768</v>
      </c>
      <c r="F249" s="424">
        <v>1.08E-4</v>
      </c>
      <c r="H249" s="425">
        <v>166468</v>
      </c>
      <c r="I249" s="426">
        <v>3</v>
      </c>
      <c r="J249" s="426">
        <v>5</v>
      </c>
      <c r="K249" s="426">
        <v>3</v>
      </c>
      <c r="L249" s="426">
        <v>12</v>
      </c>
      <c r="M249" s="426">
        <v>18</v>
      </c>
      <c r="O249" s="425">
        <v>168954</v>
      </c>
      <c r="P249" s="428"/>
      <c r="Q249" s="428"/>
      <c r="S249" s="421">
        <v>173473</v>
      </c>
      <c r="T249" s="422">
        <v>28.65</v>
      </c>
      <c r="Y249" s="429"/>
      <c r="Z249" s="420">
        <v>270</v>
      </c>
      <c r="AB249" s="431">
        <v>169259</v>
      </c>
      <c r="AC249" s="433" t="s">
        <v>28</v>
      </c>
    </row>
    <row r="250" spans="5:29" x14ac:dyDescent="0.3">
      <c r="E250" s="423">
        <v>167769</v>
      </c>
      <c r="F250" s="424">
        <v>8.0999999999999996E-4</v>
      </c>
      <c r="H250" s="425">
        <v>166493</v>
      </c>
      <c r="I250" s="426">
        <v>24</v>
      </c>
      <c r="J250" s="426">
        <v>101</v>
      </c>
      <c r="K250" s="426">
        <v>44</v>
      </c>
      <c r="L250" s="426">
        <v>189</v>
      </c>
      <c r="M250" s="426">
        <v>495</v>
      </c>
      <c r="O250" s="425">
        <v>168955</v>
      </c>
      <c r="P250" s="428"/>
      <c r="Q250" s="428"/>
      <c r="S250" s="421">
        <v>173478</v>
      </c>
      <c r="T250" s="422">
        <v>618.63</v>
      </c>
      <c r="Y250" s="429"/>
      <c r="Z250" s="420">
        <v>270</v>
      </c>
      <c r="AB250" s="431">
        <v>169017</v>
      </c>
      <c r="AC250" s="433" t="s">
        <v>28</v>
      </c>
    </row>
    <row r="251" spans="5:29" x14ac:dyDescent="0.3">
      <c r="E251" s="423">
        <v>167770</v>
      </c>
      <c r="F251" s="424">
        <v>1.6200000000000001E-4</v>
      </c>
      <c r="H251" s="425">
        <v>166455</v>
      </c>
      <c r="I251" s="426">
        <v>3</v>
      </c>
      <c r="J251" s="426">
        <v>2</v>
      </c>
      <c r="K251" s="426">
        <v>1</v>
      </c>
      <c r="L251" s="426">
        <v>3</v>
      </c>
      <c r="M251" s="426">
        <v>10</v>
      </c>
      <c r="O251" s="425">
        <v>168956</v>
      </c>
      <c r="P251" s="428"/>
      <c r="Q251" s="428"/>
      <c r="S251" s="421">
        <v>173479</v>
      </c>
      <c r="T251" s="422">
        <v>572</v>
      </c>
      <c r="Y251" s="429"/>
      <c r="Z251" s="420">
        <v>24</v>
      </c>
      <c r="AB251" s="431">
        <v>169018</v>
      </c>
      <c r="AC251" s="433" t="s">
        <v>28</v>
      </c>
    </row>
    <row r="252" spans="5:29" x14ac:dyDescent="0.3">
      <c r="E252" s="423">
        <v>167771</v>
      </c>
      <c r="F252" s="424">
        <v>7.3499999999999998E-5</v>
      </c>
      <c r="H252" s="425">
        <v>168247</v>
      </c>
      <c r="I252" s="426">
        <v>10</v>
      </c>
      <c r="J252" s="426">
        <v>19</v>
      </c>
      <c r="K252" s="428"/>
      <c r="L252" s="428"/>
      <c r="M252" s="426">
        <v>114</v>
      </c>
      <c r="O252" s="425">
        <v>168957</v>
      </c>
      <c r="P252" s="428"/>
      <c r="Q252" s="428"/>
      <c r="S252" s="421">
        <v>173481</v>
      </c>
      <c r="T252" s="422">
        <v>677.47</v>
      </c>
      <c r="Y252" s="429"/>
      <c r="Z252" s="420">
        <v>240</v>
      </c>
      <c r="AB252" s="431">
        <v>167082</v>
      </c>
      <c r="AC252" s="433" t="s">
        <v>28</v>
      </c>
    </row>
    <row r="253" spans="5:29" x14ac:dyDescent="0.3">
      <c r="E253" s="423">
        <v>167772</v>
      </c>
      <c r="F253" s="424">
        <v>3.15E-3</v>
      </c>
      <c r="H253" s="425">
        <v>168228</v>
      </c>
      <c r="I253" s="426">
        <v>4</v>
      </c>
      <c r="J253" s="426">
        <v>11</v>
      </c>
      <c r="K253" s="426">
        <v>10</v>
      </c>
      <c r="L253" s="426">
        <v>60</v>
      </c>
      <c r="M253" s="426">
        <v>93</v>
      </c>
      <c r="O253" s="425">
        <v>168958</v>
      </c>
      <c r="P253" s="428"/>
      <c r="Q253" s="428"/>
      <c r="S253" s="421">
        <v>173490</v>
      </c>
      <c r="T253" s="422">
        <v>398.3</v>
      </c>
      <c r="Y253" s="429"/>
      <c r="Z253" s="420">
        <v>435</v>
      </c>
      <c r="AB253" s="431">
        <v>168497</v>
      </c>
      <c r="AC253" s="433" t="s">
        <v>28</v>
      </c>
    </row>
    <row r="254" spans="5:29" x14ac:dyDescent="0.3">
      <c r="E254" s="423">
        <v>167774</v>
      </c>
      <c r="F254" s="424">
        <v>4.7999999999999996E-3</v>
      </c>
      <c r="H254" s="425">
        <v>169016</v>
      </c>
      <c r="I254" s="426">
        <v>9</v>
      </c>
      <c r="J254" s="426">
        <v>14</v>
      </c>
      <c r="K254" s="426">
        <v>4</v>
      </c>
      <c r="L254" s="426">
        <v>6</v>
      </c>
      <c r="M254" s="426">
        <v>18</v>
      </c>
      <c r="O254" s="425">
        <v>168959</v>
      </c>
      <c r="P254" s="428"/>
      <c r="Q254" s="428"/>
      <c r="S254" s="421">
        <v>173520</v>
      </c>
      <c r="T254" s="422">
        <v>1.22</v>
      </c>
      <c r="Y254" s="429"/>
      <c r="Z254" s="420">
        <v>50</v>
      </c>
      <c r="AB254" s="431">
        <v>169023</v>
      </c>
      <c r="AC254" s="433" t="s">
        <v>28</v>
      </c>
    </row>
    <row r="255" spans="5:29" x14ac:dyDescent="0.3">
      <c r="E255" s="423">
        <v>167775</v>
      </c>
      <c r="F255" s="424">
        <v>1.16375E-4</v>
      </c>
      <c r="H255" s="425">
        <v>168621</v>
      </c>
      <c r="I255" s="426">
        <v>48</v>
      </c>
      <c r="J255" s="426">
        <v>10</v>
      </c>
      <c r="K255" s="426">
        <v>3</v>
      </c>
      <c r="L255" s="426">
        <v>9</v>
      </c>
      <c r="M255" s="426">
        <v>23</v>
      </c>
      <c r="O255" s="425">
        <v>168975</v>
      </c>
      <c r="P255" s="426">
        <v>4</v>
      </c>
      <c r="Q255" s="426">
        <v>6</v>
      </c>
      <c r="S255" s="421">
        <v>173521</v>
      </c>
      <c r="T255" s="422">
        <v>1.29</v>
      </c>
      <c r="Y255" s="429"/>
      <c r="Z255" s="420">
        <v>50</v>
      </c>
      <c r="AB255" s="431">
        <v>174179</v>
      </c>
      <c r="AC255" s="433" t="s">
        <v>28</v>
      </c>
    </row>
    <row r="256" spans="5:29" x14ac:dyDescent="0.3">
      <c r="E256" s="423">
        <v>167776</v>
      </c>
      <c r="F256" s="424">
        <v>4.4799999999999999E-4</v>
      </c>
      <c r="H256" s="425">
        <v>166518</v>
      </c>
      <c r="I256" s="428"/>
      <c r="J256" s="426">
        <v>4</v>
      </c>
      <c r="K256" s="426">
        <v>1</v>
      </c>
      <c r="L256" s="426">
        <v>7</v>
      </c>
      <c r="M256" s="426">
        <v>19</v>
      </c>
      <c r="O256" s="425">
        <v>173298</v>
      </c>
      <c r="P256" s="428"/>
      <c r="Q256" s="428"/>
      <c r="S256" s="421">
        <v>173522</v>
      </c>
      <c r="T256" s="422">
        <v>6.16</v>
      </c>
      <c r="Y256" s="429"/>
      <c r="Z256" s="420">
        <v>1070</v>
      </c>
      <c r="AB256" s="431">
        <v>169027</v>
      </c>
      <c r="AC256" s="433" t="s">
        <v>28</v>
      </c>
    </row>
    <row r="257" spans="5:29" x14ac:dyDescent="0.3">
      <c r="E257" s="423">
        <v>167778</v>
      </c>
      <c r="F257" s="424">
        <v>7.25E-6</v>
      </c>
      <c r="H257" s="425">
        <v>168254</v>
      </c>
      <c r="I257" s="426">
        <v>2</v>
      </c>
      <c r="J257" s="426">
        <v>1</v>
      </c>
      <c r="K257" s="426">
        <v>4</v>
      </c>
      <c r="L257" s="426">
        <v>2</v>
      </c>
      <c r="M257" s="426">
        <v>8</v>
      </c>
      <c r="O257" s="425">
        <v>168988</v>
      </c>
      <c r="P257" s="426">
        <v>1</v>
      </c>
      <c r="Q257" s="428"/>
      <c r="S257" s="421">
        <v>173526</v>
      </c>
      <c r="T257" s="422">
        <v>17.14</v>
      </c>
      <c r="Y257" s="429"/>
      <c r="Z257" s="420">
        <v>180</v>
      </c>
      <c r="AB257" s="431">
        <v>169483</v>
      </c>
      <c r="AC257" s="433" t="s">
        <v>28</v>
      </c>
    </row>
    <row r="258" spans="5:29" x14ac:dyDescent="0.3">
      <c r="E258" s="423">
        <v>167779</v>
      </c>
      <c r="F258" s="424">
        <v>2.0000000000000001E-4</v>
      </c>
      <c r="H258" s="425">
        <v>168246</v>
      </c>
      <c r="I258" s="428"/>
      <c r="J258" s="426">
        <v>36</v>
      </c>
      <c r="K258" s="426">
        <v>14</v>
      </c>
      <c r="L258" s="426">
        <v>57</v>
      </c>
      <c r="M258" s="426">
        <v>203</v>
      </c>
      <c r="O258" s="425">
        <v>168990</v>
      </c>
      <c r="P258" s="426">
        <v>1</v>
      </c>
      <c r="Q258" s="428"/>
      <c r="S258" s="421">
        <v>173532</v>
      </c>
      <c r="T258" s="422">
        <v>9.08</v>
      </c>
      <c r="Y258" s="429"/>
      <c r="Z258" s="420">
        <v>180</v>
      </c>
      <c r="AB258" s="431">
        <v>167245</v>
      </c>
      <c r="AC258" s="433" t="s">
        <v>28</v>
      </c>
    </row>
    <row r="259" spans="5:29" x14ac:dyDescent="0.3">
      <c r="E259" s="423">
        <v>167781</v>
      </c>
      <c r="F259" s="424">
        <v>1.015625E-3</v>
      </c>
      <c r="H259" s="425">
        <v>168054</v>
      </c>
      <c r="I259" s="426">
        <v>35</v>
      </c>
      <c r="J259" s="426">
        <v>18</v>
      </c>
      <c r="K259" s="426">
        <v>6</v>
      </c>
      <c r="L259" s="426">
        <v>8</v>
      </c>
      <c r="M259" s="426">
        <v>44</v>
      </c>
      <c r="O259" s="425">
        <v>169007</v>
      </c>
      <c r="P259" s="426">
        <v>1</v>
      </c>
      <c r="Q259" s="426">
        <v>12</v>
      </c>
      <c r="S259" s="421">
        <v>173533</v>
      </c>
      <c r="T259" s="422">
        <v>25.33</v>
      </c>
      <c r="Y259" s="429"/>
      <c r="Z259" s="420">
        <v>24</v>
      </c>
      <c r="AB259" s="431">
        <v>173512</v>
      </c>
      <c r="AC259" s="433" t="s">
        <v>28</v>
      </c>
    </row>
    <row r="260" spans="5:29" x14ac:dyDescent="0.3">
      <c r="E260" s="423">
        <v>167782</v>
      </c>
      <c r="F260" s="424">
        <v>3.2400000000000001E-4</v>
      </c>
      <c r="H260" s="425">
        <v>168716</v>
      </c>
      <c r="I260" s="426">
        <v>1</v>
      </c>
      <c r="J260" s="428"/>
      <c r="K260" s="428"/>
      <c r="L260" s="428"/>
      <c r="M260" s="428"/>
      <c r="O260" s="425">
        <v>169009</v>
      </c>
      <c r="P260" s="426">
        <v>1</v>
      </c>
      <c r="Q260" s="426">
        <v>4</v>
      </c>
      <c r="S260" s="421">
        <v>173534</v>
      </c>
      <c r="T260" s="422">
        <v>27.91</v>
      </c>
      <c r="Y260" s="429"/>
      <c r="Z260" s="420">
        <v>315</v>
      </c>
      <c r="AB260" s="431">
        <v>173509</v>
      </c>
      <c r="AC260" s="433" t="s">
        <v>28</v>
      </c>
    </row>
    <row r="261" spans="5:29" x14ac:dyDescent="0.3">
      <c r="E261" s="423">
        <v>167784</v>
      </c>
      <c r="F261" s="424">
        <v>5.4925000000000004E-4</v>
      </c>
      <c r="H261" s="425">
        <v>166529</v>
      </c>
      <c r="I261" s="426">
        <v>16</v>
      </c>
      <c r="J261" s="426">
        <v>19</v>
      </c>
      <c r="K261" s="426">
        <v>10</v>
      </c>
      <c r="L261" s="426">
        <v>24</v>
      </c>
      <c r="M261" s="426">
        <v>155</v>
      </c>
      <c r="O261" s="425">
        <v>169010</v>
      </c>
      <c r="P261" s="426">
        <v>1</v>
      </c>
      <c r="Q261" s="428"/>
      <c r="S261" s="421">
        <v>173549</v>
      </c>
      <c r="T261" s="422">
        <v>2.23</v>
      </c>
      <c r="Y261" s="429"/>
      <c r="Z261" s="420">
        <v>765</v>
      </c>
      <c r="AB261" s="431">
        <v>173511</v>
      </c>
      <c r="AC261" s="433" t="s">
        <v>28</v>
      </c>
    </row>
    <row r="262" spans="5:29" x14ac:dyDescent="0.3">
      <c r="E262" s="423">
        <v>167785</v>
      </c>
      <c r="F262" s="424">
        <v>9.9999999999999995E-7</v>
      </c>
      <c r="H262" s="425">
        <v>166498</v>
      </c>
      <c r="I262" s="426">
        <v>10</v>
      </c>
      <c r="J262" s="426">
        <v>66</v>
      </c>
      <c r="K262" s="426">
        <v>25</v>
      </c>
      <c r="L262" s="426">
        <v>102</v>
      </c>
      <c r="M262" s="426">
        <v>424</v>
      </c>
      <c r="O262" s="425">
        <v>169016</v>
      </c>
      <c r="P262" s="426">
        <v>7</v>
      </c>
      <c r="Q262" s="426">
        <v>2</v>
      </c>
      <c r="S262" s="421">
        <v>173552</v>
      </c>
      <c r="T262" s="422">
        <v>1.52</v>
      </c>
      <c r="Y262" s="429"/>
      <c r="Z262" s="420">
        <v>510</v>
      </c>
      <c r="AB262" s="431">
        <v>173971</v>
      </c>
      <c r="AC262" s="433" t="s">
        <v>28</v>
      </c>
    </row>
    <row r="263" spans="5:29" x14ac:dyDescent="0.3">
      <c r="E263" s="423">
        <v>167794</v>
      </c>
      <c r="F263" s="424">
        <v>1.7100000000000001E-4</v>
      </c>
      <c r="H263" s="425">
        <v>168315</v>
      </c>
      <c r="I263" s="426">
        <v>6</v>
      </c>
      <c r="J263" s="426">
        <v>25</v>
      </c>
      <c r="K263" s="426">
        <v>4</v>
      </c>
      <c r="L263" s="426">
        <v>49</v>
      </c>
      <c r="M263" s="426">
        <v>102</v>
      </c>
      <c r="O263" s="425">
        <v>169017</v>
      </c>
      <c r="P263" s="428"/>
      <c r="Q263" s="426">
        <v>2</v>
      </c>
      <c r="S263" s="421">
        <v>173618</v>
      </c>
      <c r="T263" s="422">
        <v>37.200000000000003</v>
      </c>
      <c r="Y263" s="429"/>
      <c r="Z263" s="420">
        <v>24</v>
      </c>
      <c r="AB263" s="431">
        <v>167133</v>
      </c>
      <c r="AC263" s="433" t="s">
        <v>28</v>
      </c>
    </row>
    <row r="264" spans="5:29" x14ac:dyDescent="0.3">
      <c r="E264" s="423">
        <v>167796</v>
      </c>
      <c r="F264" s="424">
        <v>1.05E-4</v>
      </c>
      <c r="H264" s="425">
        <v>168065</v>
      </c>
      <c r="I264" s="428"/>
      <c r="J264" s="426">
        <v>1</v>
      </c>
      <c r="K264" s="426">
        <v>4</v>
      </c>
      <c r="L264" s="428"/>
      <c r="M264" s="426">
        <v>2</v>
      </c>
      <c r="O264" s="425">
        <v>169027</v>
      </c>
      <c r="P264" s="426">
        <v>3</v>
      </c>
      <c r="Q264" s="426">
        <v>1</v>
      </c>
      <c r="S264" s="421">
        <v>173625</v>
      </c>
      <c r="T264" s="422">
        <v>5.37</v>
      </c>
      <c r="Y264" s="429"/>
      <c r="Z264" s="420">
        <v>765</v>
      </c>
      <c r="AB264" s="431">
        <v>167129</v>
      </c>
      <c r="AC264" s="433" t="s">
        <v>28</v>
      </c>
    </row>
    <row r="265" spans="5:29" x14ac:dyDescent="0.3">
      <c r="E265" s="423">
        <v>167798</v>
      </c>
      <c r="F265" s="424">
        <v>4.2322499999999999E-3</v>
      </c>
      <c r="H265" s="425">
        <v>169017</v>
      </c>
      <c r="I265" s="426">
        <v>2</v>
      </c>
      <c r="J265" s="426">
        <v>9</v>
      </c>
      <c r="K265" s="426">
        <v>5</v>
      </c>
      <c r="L265" s="426">
        <v>3</v>
      </c>
      <c r="M265" s="426">
        <v>16</v>
      </c>
      <c r="O265" s="425">
        <v>169028</v>
      </c>
      <c r="P265" s="426">
        <v>2</v>
      </c>
      <c r="Q265" s="428"/>
      <c r="S265" s="421">
        <v>173628</v>
      </c>
      <c r="T265" s="422">
        <v>5.27</v>
      </c>
      <c r="Y265" s="429"/>
      <c r="Z265" s="420">
        <v>1710</v>
      </c>
      <c r="AB265" s="431">
        <v>167134</v>
      </c>
      <c r="AC265" s="433" t="s">
        <v>28</v>
      </c>
    </row>
    <row r="266" spans="5:29" x14ac:dyDescent="0.3">
      <c r="E266" s="423">
        <v>167800</v>
      </c>
      <c r="F266" s="424">
        <v>1.6875000000000001E-4</v>
      </c>
      <c r="H266" s="425">
        <v>168844</v>
      </c>
      <c r="I266" s="428"/>
      <c r="J266" s="428"/>
      <c r="K266" s="428"/>
      <c r="L266" s="428"/>
      <c r="M266" s="426">
        <v>2</v>
      </c>
      <c r="O266" s="425">
        <v>169030</v>
      </c>
      <c r="P266" s="426">
        <v>20</v>
      </c>
      <c r="Q266" s="426">
        <v>8</v>
      </c>
      <c r="S266" s="421">
        <v>173629</v>
      </c>
      <c r="T266" s="422">
        <v>6</v>
      </c>
      <c r="Y266" s="429"/>
      <c r="Z266" s="420">
        <v>2470</v>
      </c>
      <c r="AB266" s="431">
        <v>167135</v>
      </c>
      <c r="AC266" s="433" t="s">
        <v>28</v>
      </c>
    </row>
    <row r="267" spans="5:29" x14ac:dyDescent="0.3">
      <c r="E267" s="423">
        <v>167802</v>
      </c>
      <c r="F267" s="424">
        <v>1.6875000000000001E-4</v>
      </c>
      <c r="H267" s="425">
        <v>168124</v>
      </c>
      <c r="I267" s="428"/>
      <c r="J267" s="426">
        <v>2</v>
      </c>
      <c r="K267" s="426">
        <v>1</v>
      </c>
      <c r="L267" s="426">
        <v>1</v>
      </c>
      <c r="M267" s="426">
        <v>4</v>
      </c>
      <c r="O267" s="425">
        <v>169031</v>
      </c>
      <c r="P267" s="426">
        <v>26</v>
      </c>
      <c r="Q267" s="428"/>
      <c r="S267" s="421">
        <v>173631</v>
      </c>
      <c r="T267" s="422">
        <v>8.44</v>
      </c>
      <c r="Y267" s="429"/>
      <c r="Z267" s="420">
        <v>1960</v>
      </c>
      <c r="AB267" s="431">
        <v>167130</v>
      </c>
      <c r="AC267" s="433" t="s">
        <v>28</v>
      </c>
    </row>
    <row r="268" spans="5:29" x14ac:dyDescent="0.3">
      <c r="E268" s="423">
        <v>167803</v>
      </c>
      <c r="F268" s="424">
        <v>1.2374999999999999E-5</v>
      </c>
      <c r="H268" s="425">
        <v>168711</v>
      </c>
      <c r="I268" s="428"/>
      <c r="J268" s="426">
        <v>1</v>
      </c>
      <c r="K268" s="428"/>
      <c r="L268" s="426">
        <v>1</v>
      </c>
      <c r="M268" s="426">
        <v>2</v>
      </c>
      <c r="O268" s="425">
        <v>169032</v>
      </c>
      <c r="P268" s="426">
        <v>9</v>
      </c>
      <c r="Q268" s="428"/>
      <c r="S268" s="421">
        <v>173689</v>
      </c>
      <c r="T268" s="422">
        <v>69.040000000000006</v>
      </c>
      <c r="Y268" s="429"/>
      <c r="Z268" s="420">
        <v>16</v>
      </c>
      <c r="AB268" s="431">
        <v>167109</v>
      </c>
      <c r="AC268" s="433" t="s">
        <v>28</v>
      </c>
    </row>
    <row r="269" spans="5:29" x14ac:dyDescent="0.3">
      <c r="E269" s="423">
        <v>167809</v>
      </c>
      <c r="F269" s="424">
        <v>3.9476249999999997E-3</v>
      </c>
      <c r="H269" s="425">
        <v>166480</v>
      </c>
      <c r="I269" s="426">
        <v>1</v>
      </c>
      <c r="J269" s="426">
        <v>2</v>
      </c>
      <c r="K269" s="426">
        <v>4</v>
      </c>
      <c r="L269" s="426">
        <v>15</v>
      </c>
      <c r="M269" s="426">
        <v>34</v>
      </c>
      <c r="O269" s="425">
        <v>169039</v>
      </c>
      <c r="P269" s="426">
        <v>7</v>
      </c>
      <c r="Q269" s="426">
        <v>5</v>
      </c>
      <c r="S269" s="421">
        <v>173695</v>
      </c>
      <c r="T269" s="422">
        <v>0.76</v>
      </c>
      <c r="Y269" s="429"/>
      <c r="Z269" s="420">
        <v>1965</v>
      </c>
      <c r="AB269" s="431">
        <v>170171</v>
      </c>
      <c r="AC269" s="433" t="s">
        <v>28</v>
      </c>
    </row>
    <row r="270" spans="5:29" x14ac:dyDescent="0.3">
      <c r="E270" s="423">
        <v>167810</v>
      </c>
      <c r="F270" s="424">
        <v>3.63E-3</v>
      </c>
      <c r="H270" s="425">
        <v>169099</v>
      </c>
      <c r="I270" s="426">
        <v>2</v>
      </c>
      <c r="J270" s="426">
        <v>2</v>
      </c>
      <c r="K270" s="428"/>
      <c r="L270" s="428"/>
      <c r="M270" s="426">
        <v>2</v>
      </c>
      <c r="O270" s="425">
        <v>169044</v>
      </c>
      <c r="P270" s="426">
        <v>22</v>
      </c>
      <c r="Q270" s="426">
        <v>6</v>
      </c>
      <c r="S270" s="421">
        <v>173696</v>
      </c>
      <c r="T270" s="422">
        <v>2.21</v>
      </c>
      <c r="Y270" s="429"/>
      <c r="Z270" s="420">
        <v>1350</v>
      </c>
      <c r="AB270" s="431">
        <v>169336</v>
      </c>
      <c r="AC270" s="433" t="s">
        <v>28</v>
      </c>
    </row>
    <row r="271" spans="5:29" x14ac:dyDescent="0.3">
      <c r="E271" s="423">
        <v>167811</v>
      </c>
      <c r="F271" s="424">
        <v>3.388E-3</v>
      </c>
      <c r="H271" s="425">
        <v>168925</v>
      </c>
      <c r="I271" s="428"/>
      <c r="J271" s="428"/>
      <c r="K271" s="428"/>
      <c r="L271" s="428"/>
      <c r="M271" s="428"/>
      <c r="O271" s="425">
        <v>169049</v>
      </c>
      <c r="P271" s="426">
        <v>4</v>
      </c>
      <c r="Q271" s="426">
        <v>4</v>
      </c>
      <c r="S271" s="421">
        <v>173697</v>
      </c>
      <c r="T271" s="422">
        <v>15.35</v>
      </c>
      <c r="Y271" s="429"/>
      <c r="Z271" s="420">
        <v>180</v>
      </c>
      <c r="AB271" s="431">
        <v>169335</v>
      </c>
      <c r="AC271" s="433" t="s">
        <v>28</v>
      </c>
    </row>
    <row r="272" spans="5:29" x14ac:dyDescent="0.3">
      <c r="E272" s="423">
        <v>167812</v>
      </c>
      <c r="F272" s="424">
        <v>3.3426250000000001E-3</v>
      </c>
      <c r="H272" s="425">
        <v>168241</v>
      </c>
      <c r="I272" s="426">
        <v>8</v>
      </c>
      <c r="J272" s="428"/>
      <c r="K272" s="428"/>
      <c r="L272" s="426">
        <v>3</v>
      </c>
      <c r="M272" s="426">
        <v>11</v>
      </c>
      <c r="O272" s="425">
        <v>169086</v>
      </c>
      <c r="P272" s="426">
        <v>144</v>
      </c>
      <c r="Q272" s="428"/>
      <c r="S272" s="421">
        <v>173703</v>
      </c>
      <c r="T272" s="422">
        <v>9.17</v>
      </c>
      <c r="Y272" s="429"/>
      <c r="Z272" s="420">
        <v>180</v>
      </c>
      <c r="AB272" s="431">
        <v>167249</v>
      </c>
      <c r="AC272" s="433" t="s">
        <v>28</v>
      </c>
    </row>
    <row r="273" spans="5:29" x14ac:dyDescent="0.3">
      <c r="E273" s="423">
        <v>167813</v>
      </c>
      <c r="F273" s="424">
        <v>2.1371999999999999E-2</v>
      </c>
      <c r="H273" s="425">
        <v>166501</v>
      </c>
      <c r="I273" s="426">
        <v>1</v>
      </c>
      <c r="J273" s="426">
        <v>3</v>
      </c>
      <c r="K273" s="426">
        <v>8</v>
      </c>
      <c r="L273" s="426">
        <v>47</v>
      </c>
      <c r="M273" s="426">
        <v>222</v>
      </c>
      <c r="O273" s="425">
        <v>169087</v>
      </c>
      <c r="P273" s="426">
        <v>1</v>
      </c>
      <c r="Q273" s="426">
        <v>5</v>
      </c>
      <c r="S273" s="421">
        <v>173707</v>
      </c>
      <c r="T273" s="422">
        <v>5.22</v>
      </c>
      <c r="Y273" s="429"/>
      <c r="Z273" s="420">
        <v>24</v>
      </c>
      <c r="AB273" s="431">
        <v>172054</v>
      </c>
      <c r="AC273" s="433" t="s">
        <v>28</v>
      </c>
    </row>
    <row r="274" spans="5:29" x14ac:dyDescent="0.3">
      <c r="E274" s="423">
        <v>167816</v>
      </c>
      <c r="F274" s="424">
        <v>6.8450000000000004E-3</v>
      </c>
      <c r="H274" s="425">
        <v>168352</v>
      </c>
      <c r="I274" s="426">
        <v>114</v>
      </c>
      <c r="J274" s="426">
        <v>18</v>
      </c>
      <c r="K274" s="426">
        <v>9</v>
      </c>
      <c r="L274" s="426">
        <v>22</v>
      </c>
      <c r="M274" s="426">
        <v>32</v>
      </c>
      <c r="O274" s="425">
        <v>169113</v>
      </c>
      <c r="P274" s="426">
        <v>12</v>
      </c>
      <c r="Q274" s="426">
        <v>4</v>
      </c>
      <c r="S274" s="421">
        <v>173708</v>
      </c>
      <c r="T274" s="422">
        <v>7.91</v>
      </c>
      <c r="Y274" s="429"/>
      <c r="Z274" s="420">
        <v>915</v>
      </c>
      <c r="AB274" s="431">
        <v>170353</v>
      </c>
      <c r="AC274" s="433" t="s">
        <v>28</v>
      </c>
    </row>
    <row r="275" spans="5:29" x14ac:dyDescent="0.3">
      <c r="E275" s="423">
        <v>167817</v>
      </c>
      <c r="F275" s="424">
        <v>2.745E-4</v>
      </c>
      <c r="H275" s="425">
        <v>169117</v>
      </c>
      <c r="I275" s="426">
        <v>3</v>
      </c>
      <c r="J275" s="426">
        <v>8</v>
      </c>
      <c r="K275" s="426">
        <v>3</v>
      </c>
      <c r="L275" s="426">
        <v>8</v>
      </c>
      <c r="M275" s="426">
        <v>43</v>
      </c>
      <c r="O275" s="425">
        <v>169114</v>
      </c>
      <c r="P275" s="426">
        <v>2</v>
      </c>
      <c r="Q275" s="426">
        <v>1</v>
      </c>
      <c r="S275" s="421">
        <v>173709</v>
      </c>
      <c r="T275" s="422">
        <v>10.08</v>
      </c>
      <c r="Y275" s="429"/>
      <c r="Z275" s="420">
        <v>345</v>
      </c>
      <c r="AB275" s="431">
        <v>174108</v>
      </c>
      <c r="AC275" s="433" t="s">
        <v>28</v>
      </c>
    </row>
    <row r="276" spans="5:29" x14ac:dyDescent="0.3">
      <c r="E276" s="423">
        <v>167818</v>
      </c>
      <c r="F276" s="424">
        <v>8.7000000000000001E-4</v>
      </c>
      <c r="H276" s="425">
        <v>168988</v>
      </c>
      <c r="I276" s="426">
        <v>1</v>
      </c>
      <c r="J276" s="426">
        <v>2</v>
      </c>
      <c r="K276" s="426">
        <v>4</v>
      </c>
      <c r="L276" s="426">
        <v>18</v>
      </c>
      <c r="M276" s="426">
        <v>28</v>
      </c>
      <c r="O276" s="425">
        <v>169117</v>
      </c>
      <c r="P276" s="428"/>
      <c r="Q276" s="426">
        <v>3</v>
      </c>
      <c r="S276" s="421">
        <v>173710</v>
      </c>
      <c r="T276" s="422">
        <v>6.86</v>
      </c>
      <c r="Y276" s="419">
        <v>167817</v>
      </c>
      <c r="Z276" s="420">
        <v>265</v>
      </c>
      <c r="AB276" s="431">
        <v>170354</v>
      </c>
      <c r="AC276" s="433" t="s">
        <v>28</v>
      </c>
    </row>
    <row r="277" spans="5:29" x14ac:dyDescent="0.3">
      <c r="E277" s="423">
        <v>167820</v>
      </c>
      <c r="F277" s="424">
        <v>5.9500000000000003E-5</v>
      </c>
      <c r="H277" s="425">
        <v>168321</v>
      </c>
      <c r="I277" s="428"/>
      <c r="J277" s="428"/>
      <c r="K277" s="426">
        <v>2</v>
      </c>
      <c r="L277" s="428"/>
      <c r="M277" s="426">
        <v>2</v>
      </c>
      <c r="O277" s="425">
        <v>170307</v>
      </c>
      <c r="P277" s="428"/>
      <c r="Q277" s="428"/>
      <c r="S277" s="421">
        <v>173715</v>
      </c>
      <c r="T277" s="422">
        <v>3.81</v>
      </c>
      <c r="Y277" s="419">
        <v>170147</v>
      </c>
      <c r="Z277" s="420">
        <v>15</v>
      </c>
      <c r="AB277" s="431">
        <v>174699</v>
      </c>
      <c r="AC277" s="433" t="s">
        <v>28</v>
      </c>
    </row>
    <row r="278" spans="5:29" x14ac:dyDescent="0.3">
      <c r="E278" s="423">
        <v>167821</v>
      </c>
      <c r="F278" s="424">
        <v>1.6249999999999999E-4</v>
      </c>
      <c r="H278" s="425">
        <v>168872</v>
      </c>
      <c r="I278" s="428"/>
      <c r="J278" s="428"/>
      <c r="K278" s="428"/>
      <c r="L278" s="428"/>
      <c r="M278" s="428"/>
      <c r="O278" s="425">
        <v>169135</v>
      </c>
      <c r="P278" s="426">
        <v>1</v>
      </c>
      <c r="Q278" s="428"/>
      <c r="S278" s="421">
        <v>173717</v>
      </c>
      <c r="T278" s="422">
        <v>6.37</v>
      </c>
      <c r="Y278" s="419">
        <v>172333</v>
      </c>
      <c r="Z278" s="420">
        <v>13</v>
      </c>
      <c r="AB278" s="431">
        <v>170358</v>
      </c>
      <c r="AC278" s="433" t="s">
        <v>28</v>
      </c>
    </row>
    <row r="279" spans="5:29" x14ac:dyDescent="0.3">
      <c r="E279" s="423">
        <v>167822</v>
      </c>
      <c r="F279" s="424">
        <v>3.4650000000000002E-4</v>
      </c>
      <c r="H279" s="425">
        <v>166507</v>
      </c>
      <c r="I279" s="428"/>
      <c r="J279" s="428"/>
      <c r="K279" s="428"/>
      <c r="L279" s="426">
        <v>1</v>
      </c>
      <c r="M279" s="426">
        <v>6</v>
      </c>
      <c r="O279" s="425">
        <v>169160</v>
      </c>
      <c r="P279" s="426">
        <v>2</v>
      </c>
      <c r="Q279" s="426">
        <v>3</v>
      </c>
      <c r="S279" s="421">
        <v>173718</v>
      </c>
      <c r="T279" s="422">
        <v>11.3</v>
      </c>
      <c r="Y279" s="419">
        <v>172422</v>
      </c>
      <c r="Z279" s="420">
        <v>165</v>
      </c>
      <c r="AB279" s="431">
        <v>170355</v>
      </c>
      <c r="AC279" s="433" t="s">
        <v>28</v>
      </c>
    </row>
    <row r="280" spans="5:29" x14ac:dyDescent="0.3">
      <c r="E280" s="423">
        <v>167825</v>
      </c>
      <c r="F280" s="424">
        <v>1.1475000000000001E-2</v>
      </c>
      <c r="H280" s="425">
        <v>168409</v>
      </c>
      <c r="I280" s="428"/>
      <c r="J280" s="426">
        <v>5</v>
      </c>
      <c r="K280" s="426">
        <v>3</v>
      </c>
      <c r="L280" s="426">
        <v>11</v>
      </c>
      <c r="M280" s="426">
        <v>48</v>
      </c>
      <c r="O280" s="425">
        <v>169182</v>
      </c>
      <c r="P280" s="426">
        <v>5</v>
      </c>
      <c r="Q280" s="426">
        <v>1</v>
      </c>
      <c r="S280" s="421">
        <v>173720</v>
      </c>
      <c r="T280" s="422">
        <v>5.01</v>
      </c>
      <c r="Y280" s="419">
        <v>168241</v>
      </c>
      <c r="Z280" s="420">
        <v>2</v>
      </c>
      <c r="AB280" s="431">
        <v>170356</v>
      </c>
      <c r="AC280" s="433" t="s">
        <v>28</v>
      </c>
    </row>
    <row r="281" spans="5:29" x14ac:dyDescent="0.3">
      <c r="E281" s="423">
        <v>167826</v>
      </c>
      <c r="F281" s="424">
        <v>7.6800000000000002E-4</v>
      </c>
      <c r="H281" s="425">
        <v>169150</v>
      </c>
      <c r="I281" s="426">
        <v>1</v>
      </c>
      <c r="J281" s="426">
        <v>1</v>
      </c>
      <c r="K281" s="428"/>
      <c r="L281" s="426">
        <v>2</v>
      </c>
      <c r="M281" s="426">
        <v>9</v>
      </c>
      <c r="O281" s="425">
        <v>169230</v>
      </c>
      <c r="P281" s="426">
        <v>28</v>
      </c>
      <c r="Q281" s="426">
        <v>29</v>
      </c>
      <c r="S281" s="421">
        <v>173724</v>
      </c>
      <c r="T281" s="422">
        <v>8.56</v>
      </c>
      <c r="Y281" s="419">
        <v>173439</v>
      </c>
      <c r="Z281" s="420">
        <v>31</v>
      </c>
      <c r="AB281" s="431">
        <v>170357</v>
      </c>
      <c r="AC281" s="433" t="s">
        <v>28</v>
      </c>
    </row>
    <row r="282" spans="5:29" x14ac:dyDescent="0.3">
      <c r="E282" s="423">
        <v>167827</v>
      </c>
      <c r="F282" s="424">
        <v>0</v>
      </c>
      <c r="H282" s="425">
        <v>169009</v>
      </c>
      <c r="I282" s="426">
        <v>5</v>
      </c>
      <c r="J282" s="426">
        <v>11</v>
      </c>
      <c r="K282" s="426">
        <v>7</v>
      </c>
      <c r="L282" s="426">
        <v>18</v>
      </c>
      <c r="M282" s="426">
        <v>27</v>
      </c>
      <c r="O282" s="425">
        <v>169255</v>
      </c>
      <c r="P282" s="426">
        <v>2</v>
      </c>
      <c r="Q282" s="428"/>
      <c r="S282" s="421">
        <v>173725</v>
      </c>
      <c r="T282" s="422">
        <v>16.32</v>
      </c>
      <c r="Y282" s="419">
        <v>173044</v>
      </c>
      <c r="Z282" s="420">
        <v>5</v>
      </c>
      <c r="AB282" s="431">
        <v>174700</v>
      </c>
      <c r="AC282" s="433" t="s">
        <v>28</v>
      </c>
    </row>
    <row r="283" spans="5:29" x14ac:dyDescent="0.3">
      <c r="E283" s="423">
        <v>167829</v>
      </c>
      <c r="F283" s="424">
        <v>8.7999999999999998E-5</v>
      </c>
      <c r="H283" s="425">
        <v>168957</v>
      </c>
      <c r="I283" s="428"/>
      <c r="J283" s="428"/>
      <c r="K283" s="428"/>
      <c r="L283" s="428"/>
      <c r="M283" s="428"/>
      <c r="O283" s="425">
        <v>169268</v>
      </c>
      <c r="P283" s="426">
        <v>1</v>
      </c>
      <c r="Q283" s="426">
        <v>3</v>
      </c>
      <c r="S283" s="421">
        <v>173727</v>
      </c>
      <c r="T283" s="422">
        <v>13.63</v>
      </c>
      <c r="Y283" s="419">
        <v>167768</v>
      </c>
      <c r="Z283" s="420">
        <v>234</v>
      </c>
      <c r="AB283" s="431">
        <v>167997</v>
      </c>
      <c r="AC283" s="433" t="s">
        <v>28</v>
      </c>
    </row>
    <row r="284" spans="5:29" x14ac:dyDescent="0.3">
      <c r="E284" s="423">
        <v>167830</v>
      </c>
      <c r="F284" s="424">
        <v>0</v>
      </c>
      <c r="H284" s="425">
        <v>168650</v>
      </c>
      <c r="I284" s="426">
        <v>3</v>
      </c>
      <c r="J284" s="426">
        <v>1</v>
      </c>
      <c r="K284" s="428"/>
      <c r="L284" s="428"/>
      <c r="M284" s="426">
        <v>3</v>
      </c>
      <c r="O284" s="425">
        <v>169274</v>
      </c>
      <c r="P284" s="428"/>
      <c r="Q284" s="428"/>
      <c r="S284" s="421">
        <v>173729</v>
      </c>
      <c r="T284" s="422">
        <v>10.44</v>
      </c>
      <c r="Y284" s="419">
        <v>174945</v>
      </c>
      <c r="Z284" s="420">
        <v>500</v>
      </c>
      <c r="AB284" s="431">
        <v>169255</v>
      </c>
      <c r="AC284" s="433" t="s">
        <v>28</v>
      </c>
    </row>
    <row r="285" spans="5:29" x14ac:dyDescent="0.3">
      <c r="E285" s="423">
        <v>167839</v>
      </c>
      <c r="F285" s="424">
        <v>8.9999999999999993E-3</v>
      </c>
      <c r="H285" s="425">
        <v>168493</v>
      </c>
      <c r="I285" s="426">
        <v>3</v>
      </c>
      <c r="J285" s="428"/>
      <c r="K285" s="428"/>
      <c r="L285" s="426">
        <v>1</v>
      </c>
      <c r="M285" s="426">
        <v>4</v>
      </c>
      <c r="O285" s="425">
        <v>169279</v>
      </c>
      <c r="P285" s="426">
        <v>2</v>
      </c>
      <c r="Q285" s="428"/>
      <c r="S285" s="421">
        <v>173731</v>
      </c>
      <c r="T285" s="422">
        <v>13.83</v>
      </c>
      <c r="Y285" s="419">
        <v>173315</v>
      </c>
      <c r="Z285" s="420">
        <v>23</v>
      </c>
      <c r="AB285" s="431">
        <v>173134</v>
      </c>
      <c r="AC285" s="433" t="s">
        <v>28</v>
      </c>
    </row>
    <row r="286" spans="5:29" x14ac:dyDescent="0.3">
      <c r="E286" s="423">
        <v>167840</v>
      </c>
      <c r="F286" s="424">
        <v>3.552E-3</v>
      </c>
      <c r="H286" s="425">
        <v>168468</v>
      </c>
      <c r="I286" s="426">
        <v>1</v>
      </c>
      <c r="J286" s="428"/>
      <c r="K286" s="428"/>
      <c r="L286" s="426">
        <v>2</v>
      </c>
      <c r="M286" s="426">
        <v>2</v>
      </c>
      <c r="O286" s="425">
        <v>169289</v>
      </c>
      <c r="P286" s="428"/>
      <c r="Q286" s="426">
        <v>1</v>
      </c>
      <c r="S286" s="421">
        <v>173802</v>
      </c>
      <c r="T286" s="422">
        <v>2.0699999999999998</v>
      </c>
      <c r="Y286" s="429"/>
      <c r="Z286" s="420">
        <v>551</v>
      </c>
      <c r="AB286" s="431">
        <v>167058</v>
      </c>
      <c r="AC286" s="433" t="s">
        <v>28</v>
      </c>
    </row>
    <row r="287" spans="5:29" x14ac:dyDescent="0.3">
      <c r="E287" s="423">
        <v>167841</v>
      </c>
      <c r="F287" s="424">
        <v>4.522E-3</v>
      </c>
      <c r="H287" s="425">
        <v>168959</v>
      </c>
      <c r="I287" s="428"/>
      <c r="J287" s="428"/>
      <c r="K287" s="428"/>
      <c r="L287" s="428"/>
      <c r="M287" s="428"/>
      <c r="O287" s="425">
        <v>169323</v>
      </c>
      <c r="P287" s="426">
        <v>1</v>
      </c>
      <c r="Q287" s="428"/>
      <c r="S287" s="421">
        <v>173803</v>
      </c>
      <c r="T287" s="422">
        <v>1.56</v>
      </c>
      <c r="Y287" s="419">
        <v>170208</v>
      </c>
      <c r="Z287" s="420">
        <v>32</v>
      </c>
      <c r="AB287" s="431">
        <v>167057</v>
      </c>
      <c r="AC287" s="433" t="s">
        <v>28</v>
      </c>
    </row>
    <row r="288" spans="5:29" x14ac:dyDescent="0.3">
      <c r="E288" s="423">
        <v>167842</v>
      </c>
      <c r="F288" s="424">
        <v>2.16E-3</v>
      </c>
      <c r="H288" s="425">
        <v>168666</v>
      </c>
      <c r="I288" s="426">
        <v>1</v>
      </c>
      <c r="J288" s="426">
        <v>12</v>
      </c>
      <c r="K288" s="426">
        <v>15</v>
      </c>
      <c r="L288" s="426">
        <v>31</v>
      </c>
      <c r="M288" s="426">
        <v>185</v>
      </c>
      <c r="O288" s="425">
        <v>169335</v>
      </c>
      <c r="P288" s="426">
        <v>1</v>
      </c>
      <c r="Q288" s="428"/>
      <c r="S288" s="421">
        <v>173804</v>
      </c>
      <c r="T288" s="422">
        <v>0.87</v>
      </c>
      <c r="Y288" s="419">
        <v>170648</v>
      </c>
      <c r="Z288" s="420">
        <v>80</v>
      </c>
      <c r="AB288" s="431">
        <v>167536</v>
      </c>
      <c r="AC288" s="433" t="s">
        <v>28</v>
      </c>
    </row>
    <row r="289" spans="5:29" x14ac:dyDescent="0.3">
      <c r="E289" s="423">
        <v>167843</v>
      </c>
      <c r="F289" s="424">
        <v>4.62E-3</v>
      </c>
      <c r="H289" s="425">
        <v>169348</v>
      </c>
      <c r="I289" s="426">
        <v>2</v>
      </c>
      <c r="J289" s="426">
        <v>1</v>
      </c>
      <c r="K289" s="426">
        <v>4</v>
      </c>
      <c r="L289" s="426">
        <v>4</v>
      </c>
      <c r="M289" s="426">
        <v>19</v>
      </c>
      <c r="O289" s="425">
        <v>169337</v>
      </c>
      <c r="P289" s="426">
        <v>2</v>
      </c>
      <c r="Q289" s="426">
        <v>3</v>
      </c>
      <c r="S289" s="421">
        <v>173808</v>
      </c>
      <c r="T289" s="422">
        <v>62.77</v>
      </c>
      <c r="Y289" s="419">
        <v>167266</v>
      </c>
      <c r="Z289" s="420">
        <v>1</v>
      </c>
      <c r="AB289" s="431">
        <v>166455</v>
      </c>
      <c r="AC289" s="433" t="s">
        <v>28</v>
      </c>
    </row>
    <row r="290" spans="5:29" x14ac:dyDescent="0.3">
      <c r="E290" s="423">
        <v>167848</v>
      </c>
      <c r="F290" s="424">
        <v>6.6990000000000001E-3</v>
      </c>
      <c r="H290" s="425">
        <v>169028</v>
      </c>
      <c r="I290" s="426">
        <v>2</v>
      </c>
      <c r="J290" s="426">
        <v>8</v>
      </c>
      <c r="K290" s="426">
        <v>1</v>
      </c>
      <c r="L290" s="426">
        <v>11</v>
      </c>
      <c r="M290" s="426">
        <v>21</v>
      </c>
      <c r="O290" s="425">
        <v>169345</v>
      </c>
      <c r="P290" s="426">
        <v>2</v>
      </c>
      <c r="Q290" s="426">
        <v>2</v>
      </c>
      <c r="S290" s="421">
        <v>173863</v>
      </c>
      <c r="T290" s="422">
        <v>2.1800000000000002</v>
      </c>
      <c r="Y290" s="419">
        <v>166614</v>
      </c>
      <c r="Z290" s="420">
        <v>19</v>
      </c>
      <c r="AB290" s="431">
        <v>167060</v>
      </c>
      <c r="AC290" s="433" t="s">
        <v>28</v>
      </c>
    </row>
    <row r="291" spans="5:29" x14ac:dyDescent="0.3">
      <c r="E291" s="423">
        <v>167867</v>
      </c>
      <c r="F291" s="424">
        <v>1.134E-3</v>
      </c>
      <c r="H291" s="425">
        <v>168490</v>
      </c>
      <c r="I291" s="426">
        <v>2</v>
      </c>
      <c r="J291" s="426">
        <v>2</v>
      </c>
      <c r="K291" s="426">
        <v>2</v>
      </c>
      <c r="L291" s="426">
        <v>11</v>
      </c>
      <c r="M291" s="426">
        <v>17</v>
      </c>
      <c r="O291" s="425">
        <v>169348</v>
      </c>
      <c r="P291" s="426">
        <v>1</v>
      </c>
      <c r="Q291" s="426">
        <v>1</v>
      </c>
      <c r="S291" s="421">
        <v>173888</v>
      </c>
      <c r="T291" s="422">
        <v>13.16</v>
      </c>
      <c r="Y291" s="419">
        <v>167274</v>
      </c>
      <c r="Z291" s="420">
        <v>2631</v>
      </c>
      <c r="AB291" s="431">
        <v>167059</v>
      </c>
      <c r="AC291" s="433" t="s">
        <v>28</v>
      </c>
    </row>
    <row r="292" spans="5:29" x14ac:dyDescent="0.3">
      <c r="E292" s="423">
        <v>167869</v>
      </c>
      <c r="F292" s="424">
        <v>3.3119999999999998E-3</v>
      </c>
      <c r="H292" s="425">
        <v>168667</v>
      </c>
      <c r="I292" s="428"/>
      <c r="J292" s="428"/>
      <c r="K292" s="428"/>
      <c r="L292" s="426">
        <v>1</v>
      </c>
      <c r="M292" s="426">
        <v>2</v>
      </c>
      <c r="O292" s="425">
        <v>169380</v>
      </c>
      <c r="P292" s="426">
        <v>77</v>
      </c>
      <c r="Q292" s="426">
        <v>25</v>
      </c>
      <c r="S292" s="421">
        <v>166507</v>
      </c>
      <c r="T292" s="422">
        <v>0.69</v>
      </c>
      <c r="Y292" s="419">
        <v>167292</v>
      </c>
      <c r="Z292" s="420">
        <v>11128</v>
      </c>
      <c r="AB292" s="431">
        <v>167061</v>
      </c>
      <c r="AC292" s="433" t="s">
        <v>28</v>
      </c>
    </row>
    <row r="293" spans="5:29" x14ac:dyDescent="0.3">
      <c r="E293" s="423">
        <v>167874</v>
      </c>
      <c r="F293" s="424">
        <v>2E-3</v>
      </c>
      <c r="H293" s="425">
        <v>168534</v>
      </c>
      <c r="I293" s="426">
        <v>1</v>
      </c>
      <c r="J293" s="426">
        <v>4</v>
      </c>
      <c r="K293" s="426">
        <v>1</v>
      </c>
      <c r="L293" s="426">
        <v>7</v>
      </c>
      <c r="M293" s="426">
        <v>43</v>
      </c>
      <c r="O293" s="425">
        <v>169435</v>
      </c>
      <c r="P293" s="426">
        <v>1</v>
      </c>
      <c r="Q293" s="428"/>
      <c r="S293" s="421">
        <v>166511</v>
      </c>
      <c r="T293" s="422">
        <v>12.36</v>
      </c>
      <c r="Y293" s="419">
        <v>166536</v>
      </c>
      <c r="Z293" s="420">
        <v>47</v>
      </c>
      <c r="AB293" s="431">
        <v>174260</v>
      </c>
      <c r="AC293" s="433" t="s">
        <v>28</v>
      </c>
    </row>
    <row r="294" spans="5:29" x14ac:dyDescent="0.3">
      <c r="E294" s="423">
        <v>167875</v>
      </c>
      <c r="F294" s="424">
        <v>5.6350000000000003E-3</v>
      </c>
      <c r="H294" s="425">
        <v>169030</v>
      </c>
      <c r="I294" s="426">
        <v>28</v>
      </c>
      <c r="J294" s="426">
        <v>1</v>
      </c>
      <c r="K294" s="428"/>
      <c r="L294" s="426">
        <v>2</v>
      </c>
      <c r="M294" s="426">
        <v>13</v>
      </c>
      <c r="O294" s="425">
        <v>169468</v>
      </c>
      <c r="P294" s="426">
        <v>1</v>
      </c>
      <c r="Q294" s="428"/>
      <c r="S294" s="421">
        <v>166516</v>
      </c>
      <c r="T294" s="422">
        <v>0.03</v>
      </c>
      <c r="Y294" s="419">
        <v>166605</v>
      </c>
      <c r="Z294" s="420">
        <v>1926</v>
      </c>
      <c r="AB294" s="431">
        <v>169028</v>
      </c>
      <c r="AC294" s="433" t="s">
        <v>28</v>
      </c>
    </row>
    <row r="295" spans="5:29" x14ac:dyDescent="0.3">
      <c r="E295" s="423">
        <v>167882</v>
      </c>
      <c r="F295" s="424">
        <v>1.3650000000000001E-2</v>
      </c>
      <c r="H295" s="425">
        <v>173298</v>
      </c>
      <c r="I295" s="428"/>
      <c r="J295" s="426">
        <v>20</v>
      </c>
      <c r="K295" s="426">
        <v>28</v>
      </c>
      <c r="L295" s="426">
        <v>103</v>
      </c>
      <c r="M295" s="426">
        <v>486</v>
      </c>
      <c r="O295" s="425">
        <v>666</v>
      </c>
      <c r="P295" s="428"/>
      <c r="Q295" s="428"/>
      <c r="S295" s="421">
        <v>166518</v>
      </c>
      <c r="T295" s="422">
        <v>7.0000000000000007E-2</v>
      </c>
      <c r="Y295" s="419">
        <v>169027</v>
      </c>
      <c r="Z295" s="420">
        <v>48</v>
      </c>
      <c r="AB295" s="431">
        <v>170879</v>
      </c>
      <c r="AC295" s="433" t="s">
        <v>28</v>
      </c>
    </row>
    <row r="296" spans="5:29" x14ac:dyDescent="0.3">
      <c r="E296" s="423">
        <v>167895</v>
      </c>
      <c r="F296" s="424">
        <v>1.6087500000000001E-2</v>
      </c>
      <c r="H296" s="425">
        <v>168771</v>
      </c>
      <c r="I296" s="426">
        <v>2</v>
      </c>
      <c r="J296" s="426">
        <v>3</v>
      </c>
      <c r="K296" s="426">
        <v>2</v>
      </c>
      <c r="L296" s="426">
        <v>4</v>
      </c>
      <c r="M296" s="426">
        <v>16</v>
      </c>
      <c r="O296" s="425">
        <v>111</v>
      </c>
      <c r="P296" s="428"/>
      <c r="Q296" s="428"/>
      <c r="S296" s="421">
        <v>166649</v>
      </c>
      <c r="T296" s="422">
        <v>57.24</v>
      </c>
      <c r="Y296" s="419">
        <v>174552</v>
      </c>
      <c r="Z296" s="420">
        <v>1103</v>
      </c>
      <c r="AB296" s="431">
        <v>171874</v>
      </c>
      <c r="AC296" s="433" t="s">
        <v>28</v>
      </c>
    </row>
    <row r="297" spans="5:29" x14ac:dyDescent="0.3">
      <c r="E297" s="423">
        <v>167905</v>
      </c>
      <c r="F297" s="424">
        <v>2.664E-2</v>
      </c>
      <c r="H297" s="425">
        <v>168535</v>
      </c>
      <c r="I297" s="426">
        <v>19</v>
      </c>
      <c r="J297" s="426">
        <v>16</v>
      </c>
      <c r="K297" s="428"/>
      <c r="L297" s="426">
        <v>6</v>
      </c>
      <c r="M297" s="426">
        <v>21</v>
      </c>
      <c r="O297" s="425">
        <v>169521</v>
      </c>
      <c r="P297" s="426">
        <v>28</v>
      </c>
      <c r="Q297" s="426">
        <v>9</v>
      </c>
      <c r="S297" s="421">
        <v>166659</v>
      </c>
      <c r="T297" s="422">
        <v>33.08</v>
      </c>
      <c r="Y297" s="419">
        <v>173022</v>
      </c>
      <c r="Z297" s="420">
        <v>86</v>
      </c>
      <c r="AB297" s="431">
        <v>168065</v>
      </c>
      <c r="AC297" s="433" t="s">
        <v>28</v>
      </c>
    </row>
    <row r="298" spans="5:29" x14ac:dyDescent="0.3">
      <c r="E298" s="423">
        <v>167910</v>
      </c>
      <c r="F298" s="424">
        <v>2.9929999999999998E-2</v>
      </c>
      <c r="H298" s="425">
        <v>111</v>
      </c>
      <c r="I298" s="428"/>
      <c r="J298" s="428"/>
      <c r="K298" s="428"/>
      <c r="L298" s="428"/>
      <c r="M298" s="428"/>
      <c r="O298" s="425">
        <v>169531</v>
      </c>
      <c r="P298" s="428"/>
      <c r="Q298" s="428"/>
      <c r="S298" s="421">
        <v>166669</v>
      </c>
      <c r="T298" s="422">
        <v>2.4700000000000002</v>
      </c>
      <c r="Y298" s="429"/>
      <c r="Z298" s="420">
        <v>12</v>
      </c>
      <c r="AB298" s="431">
        <v>169124</v>
      </c>
      <c r="AC298" s="433" t="s">
        <v>28</v>
      </c>
    </row>
    <row r="299" spans="5:29" x14ac:dyDescent="0.3">
      <c r="E299" s="423">
        <v>167965</v>
      </c>
      <c r="F299" s="424">
        <v>3.2337999999999999E-2</v>
      </c>
      <c r="H299" s="425">
        <v>169039</v>
      </c>
      <c r="I299" s="426">
        <v>12</v>
      </c>
      <c r="J299" s="426">
        <v>1</v>
      </c>
      <c r="K299" s="426">
        <v>1</v>
      </c>
      <c r="L299" s="428"/>
      <c r="M299" s="426">
        <v>1</v>
      </c>
      <c r="O299" s="425">
        <v>169551</v>
      </c>
      <c r="P299" s="428"/>
      <c r="Q299" s="428"/>
      <c r="S299" s="421">
        <v>166670</v>
      </c>
      <c r="T299" s="422">
        <v>3.92</v>
      </c>
      <c r="Y299" s="429"/>
      <c r="Z299" s="420">
        <v>10</v>
      </c>
      <c r="AB299" s="431">
        <v>168063</v>
      </c>
      <c r="AC299" s="433" t="s">
        <v>28</v>
      </c>
    </row>
    <row r="300" spans="5:29" x14ac:dyDescent="0.3">
      <c r="E300" s="423">
        <v>167976</v>
      </c>
      <c r="F300" s="424">
        <v>6.2254499999999997E-2</v>
      </c>
      <c r="H300" s="425">
        <v>168987</v>
      </c>
      <c r="I300" s="426">
        <v>1</v>
      </c>
      <c r="J300" s="426">
        <v>2</v>
      </c>
      <c r="K300" s="428"/>
      <c r="L300" s="426">
        <v>1</v>
      </c>
      <c r="M300" s="426">
        <v>1</v>
      </c>
      <c r="O300" s="425">
        <v>333</v>
      </c>
      <c r="P300" s="426">
        <v>12</v>
      </c>
      <c r="Q300" s="426">
        <v>10</v>
      </c>
      <c r="S300" s="421">
        <v>166729</v>
      </c>
      <c r="T300" s="422">
        <v>68.66</v>
      </c>
      <c r="Y300" s="429"/>
      <c r="Z300" s="420">
        <v>10</v>
      </c>
      <c r="AB300" s="431">
        <v>169012</v>
      </c>
      <c r="AC300" s="433" t="s">
        <v>28</v>
      </c>
    </row>
    <row r="301" spans="5:29" x14ac:dyDescent="0.3">
      <c r="E301" s="423">
        <v>167997</v>
      </c>
      <c r="F301" s="424">
        <v>6.4260000000000003E-3</v>
      </c>
      <c r="H301" s="425">
        <v>168823</v>
      </c>
      <c r="I301" s="428"/>
      <c r="J301" s="428"/>
      <c r="K301" s="426">
        <v>1</v>
      </c>
      <c r="L301" s="426">
        <v>8</v>
      </c>
      <c r="M301" s="426">
        <v>1</v>
      </c>
      <c r="O301" s="425">
        <v>169652</v>
      </c>
      <c r="P301" s="426">
        <v>19</v>
      </c>
      <c r="Q301" s="426">
        <v>1</v>
      </c>
      <c r="S301" s="421">
        <v>166739</v>
      </c>
      <c r="T301" s="422">
        <v>15.62</v>
      </c>
      <c r="Y301" s="419">
        <v>174633</v>
      </c>
      <c r="Z301" s="420">
        <v>899</v>
      </c>
      <c r="AB301" s="434">
        <v>444</v>
      </c>
      <c r="AC301" s="433" t="s">
        <v>28</v>
      </c>
    </row>
    <row r="302" spans="5:29" x14ac:dyDescent="0.3">
      <c r="E302" s="423">
        <v>168002</v>
      </c>
      <c r="F302" s="424">
        <v>1.0933999999999999E-2</v>
      </c>
      <c r="H302" s="425">
        <v>168556</v>
      </c>
      <c r="I302" s="426">
        <v>6</v>
      </c>
      <c r="J302" s="428"/>
      <c r="K302" s="426">
        <v>1</v>
      </c>
      <c r="L302" s="428"/>
      <c r="M302" s="428"/>
      <c r="O302" s="425">
        <v>169680</v>
      </c>
      <c r="P302" s="426">
        <v>1</v>
      </c>
      <c r="Q302" s="428"/>
      <c r="S302" s="421">
        <v>166834</v>
      </c>
      <c r="T302" s="422">
        <v>5.48</v>
      </c>
      <c r="Y302" s="419">
        <v>174575</v>
      </c>
      <c r="Z302" s="420">
        <v>436</v>
      </c>
      <c r="AB302" s="434">
        <v>333</v>
      </c>
      <c r="AC302" s="433" t="s">
        <v>28</v>
      </c>
    </row>
    <row r="303" spans="5:29" x14ac:dyDescent="0.3">
      <c r="E303" s="423">
        <v>168029</v>
      </c>
      <c r="F303" s="424">
        <v>3.5639999999999999E-4</v>
      </c>
      <c r="H303" s="425">
        <v>168629</v>
      </c>
      <c r="I303" s="426">
        <v>1</v>
      </c>
      <c r="J303" s="426">
        <v>1</v>
      </c>
      <c r="K303" s="428"/>
      <c r="L303" s="428"/>
      <c r="M303" s="428"/>
      <c r="O303" s="425">
        <v>169686</v>
      </c>
      <c r="P303" s="426">
        <v>1</v>
      </c>
      <c r="Q303" s="428"/>
      <c r="S303" s="421">
        <v>166865</v>
      </c>
      <c r="T303" s="422">
        <v>13.16</v>
      </c>
      <c r="Y303" s="419">
        <v>169284</v>
      </c>
      <c r="Z303" s="420">
        <v>2</v>
      </c>
      <c r="AB303" s="431">
        <v>167197</v>
      </c>
      <c r="AC303" s="433" t="s">
        <v>28</v>
      </c>
    </row>
    <row r="304" spans="5:29" x14ac:dyDescent="0.3">
      <c r="E304" s="423">
        <v>168034</v>
      </c>
      <c r="F304" s="424">
        <v>4.44E-4</v>
      </c>
      <c r="H304" s="425">
        <v>444</v>
      </c>
      <c r="I304" s="426">
        <v>14</v>
      </c>
      <c r="J304" s="426">
        <v>15</v>
      </c>
      <c r="K304" s="426">
        <v>48</v>
      </c>
      <c r="L304" s="426">
        <v>43</v>
      </c>
      <c r="M304" s="426">
        <v>296</v>
      </c>
      <c r="O304" s="425">
        <v>169704</v>
      </c>
      <c r="P304" s="426">
        <v>1</v>
      </c>
      <c r="Q304" s="428"/>
      <c r="S304" s="421">
        <v>166866</v>
      </c>
      <c r="T304" s="422">
        <v>9.17</v>
      </c>
      <c r="Y304" s="419">
        <v>169285</v>
      </c>
      <c r="Z304" s="420">
        <v>4</v>
      </c>
      <c r="AB304" s="431">
        <v>173293</v>
      </c>
      <c r="AC304" s="433" t="s">
        <v>28</v>
      </c>
    </row>
    <row r="305" spans="5:29" x14ac:dyDescent="0.3">
      <c r="E305" s="423">
        <v>168054</v>
      </c>
      <c r="F305" s="424">
        <v>1.5658499999999999E-2</v>
      </c>
      <c r="H305" s="425">
        <v>169049</v>
      </c>
      <c r="I305" s="426">
        <v>8</v>
      </c>
      <c r="J305" s="426">
        <v>2</v>
      </c>
      <c r="K305" s="426">
        <v>1</v>
      </c>
      <c r="L305" s="428"/>
      <c r="M305" s="428"/>
      <c r="O305" s="425">
        <v>169810</v>
      </c>
      <c r="P305" s="426">
        <v>1</v>
      </c>
      <c r="Q305" s="428"/>
      <c r="S305" s="421">
        <v>166867</v>
      </c>
      <c r="T305" s="422">
        <v>8.3000000000000007</v>
      </c>
      <c r="Y305" s="419">
        <v>169289</v>
      </c>
      <c r="Z305" s="420">
        <v>2</v>
      </c>
      <c r="AB305" s="431">
        <v>167217</v>
      </c>
      <c r="AC305" s="433" t="s">
        <v>28</v>
      </c>
    </row>
    <row r="306" spans="5:29" x14ac:dyDescent="0.3">
      <c r="E306" s="423">
        <v>168063</v>
      </c>
      <c r="F306" s="424">
        <v>2.2644000000000001E-2</v>
      </c>
      <c r="H306" s="425">
        <v>169031</v>
      </c>
      <c r="I306" s="426">
        <v>26</v>
      </c>
      <c r="J306" s="426">
        <v>6</v>
      </c>
      <c r="K306" s="426">
        <v>7</v>
      </c>
      <c r="L306" s="426">
        <v>4</v>
      </c>
      <c r="M306" s="426">
        <v>10</v>
      </c>
      <c r="O306" s="425">
        <v>169829</v>
      </c>
      <c r="P306" s="426">
        <v>2</v>
      </c>
      <c r="Q306" s="428"/>
      <c r="S306" s="421">
        <v>166868</v>
      </c>
      <c r="T306" s="422">
        <v>14.53</v>
      </c>
      <c r="Y306" s="419">
        <v>169322</v>
      </c>
      <c r="Z306" s="420">
        <v>5</v>
      </c>
      <c r="AB306" s="431">
        <v>167214</v>
      </c>
      <c r="AC306" s="433" t="s">
        <v>28</v>
      </c>
    </row>
    <row r="307" spans="5:29" x14ac:dyDescent="0.3">
      <c r="E307" s="423">
        <v>168065</v>
      </c>
      <c r="F307" s="424">
        <v>3.9008000000000001E-2</v>
      </c>
      <c r="H307" s="425">
        <v>168841</v>
      </c>
      <c r="I307" s="426">
        <v>92</v>
      </c>
      <c r="J307" s="426">
        <v>237</v>
      </c>
      <c r="K307" s="426">
        <v>33</v>
      </c>
      <c r="L307" s="426">
        <v>91</v>
      </c>
      <c r="M307" s="426">
        <v>347</v>
      </c>
      <c r="O307" s="425">
        <v>169878</v>
      </c>
      <c r="P307" s="426">
        <v>1</v>
      </c>
      <c r="Q307" s="428"/>
      <c r="S307" s="421">
        <v>166912</v>
      </c>
      <c r="T307" s="422">
        <v>8.1300000000000008</v>
      </c>
      <c r="Y307" s="419">
        <v>169323</v>
      </c>
      <c r="Z307" s="420">
        <v>1</v>
      </c>
      <c r="AB307" s="431">
        <v>171328</v>
      </c>
      <c r="AC307" s="433" t="s">
        <v>28</v>
      </c>
    </row>
    <row r="308" spans="5:29" x14ac:dyDescent="0.3">
      <c r="E308" s="423">
        <v>168073</v>
      </c>
      <c r="F308" s="424">
        <v>2.3547999999999999E-2</v>
      </c>
      <c r="H308" s="425">
        <v>168559</v>
      </c>
      <c r="I308" s="426">
        <v>1</v>
      </c>
      <c r="J308" s="428"/>
      <c r="K308" s="428"/>
      <c r="L308" s="428"/>
      <c r="M308" s="428"/>
      <c r="O308" s="425">
        <v>169889</v>
      </c>
      <c r="P308" s="426">
        <v>1</v>
      </c>
      <c r="Q308" s="428"/>
      <c r="S308" s="421">
        <v>166934</v>
      </c>
      <c r="T308" s="422">
        <v>6.86</v>
      </c>
      <c r="Y308" s="419">
        <v>169319</v>
      </c>
      <c r="Z308" s="420">
        <v>1</v>
      </c>
      <c r="AB308" s="431">
        <v>171327</v>
      </c>
      <c r="AC308" s="433" t="s">
        <v>28</v>
      </c>
    </row>
    <row r="309" spans="5:29" x14ac:dyDescent="0.3">
      <c r="E309" s="423">
        <v>168088</v>
      </c>
      <c r="F309" s="424">
        <v>1.3649999999999999E-3</v>
      </c>
      <c r="H309" s="425">
        <v>168645</v>
      </c>
      <c r="I309" s="426">
        <v>1</v>
      </c>
      <c r="J309" s="426">
        <v>8</v>
      </c>
      <c r="K309" s="426">
        <v>27</v>
      </c>
      <c r="L309" s="426">
        <v>81</v>
      </c>
      <c r="M309" s="426">
        <v>191</v>
      </c>
      <c r="O309" s="425">
        <v>169899</v>
      </c>
      <c r="P309" s="426">
        <v>1</v>
      </c>
      <c r="Q309" s="428"/>
      <c r="S309" s="421">
        <v>166937</v>
      </c>
      <c r="T309" s="422">
        <v>7.45</v>
      </c>
      <c r="Y309" s="419">
        <v>169314</v>
      </c>
      <c r="Z309" s="420">
        <v>3</v>
      </c>
      <c r="AB309" s="431">
        <v>171331</v>
      </c>
      <c r="AC309" s="433" t="s">
        <v>28</v>
      </c>
    </row>
    <row r="310" spans="5:29" x14ac:dyDescent="0.3">
      <c r="E310" s="423">
        <v>168092</v>
      </c>
      <c r="F310" s="424">
        <v>8.7750000000000005E-5</v>
      </c>
      <c r="H310" s="425">
        <v>166466</v>
      </c>
      <c r="I310" s="426">
        <v>7</v>
      </c>
      <c r="J310" s="426">
        <v>5</v>
      </c>
      <c r="K310" s="426">
        <v>5</v>
      </c>
      <c r="L310" s="426">
        <v>9</v>
      </c>
      <c r="M310" s="426">
        <v>54</v>
      </c>
      <c r="O310" s="425">
        <v>169974</v>
      </c>
      <c r="P310" s="426">
        <v>3</v>
      </c>
      <c r="Q310" s="426">
        <v>1</v>
      </c>
      <c r="S310" s="421">
        <v>166957</v>
      </c>
      <c r="T310" s="422">
        <v>5.9</v>
      </c>
      <c r="Y310" s="419">
        <v>173941</v>
      </c>
      <c r="Z310" s="420">
        <v>1</v>
      </c>
      <c r="AB310" s="431">
        <v>171324</v>
      </c>
      <c r="AC310" s="433" t="s">
        <v>28</v>
      </c>
    </row>
    <row r="311" spans="5:29" x14ac:dyDescent="0.3">
      <c r="E311" s="423">
        <v>168094</v>
      </c>
      <c r="F311" s="424">
        <v>8.7750000000000005E-5</v>
      </c>
      <c r="H311" s="425">
        <v>169680</v>
      </c>
      <c r="I311" s="426">
        <v>1</v>
      </c>
      <c r="J311" s="428"/>
      <c r="K311" s="428"/>
      <c r="L311" s="428"/>
      <c r="M311" s="426">
        <v>1</v>
      </c>
      <c r="O311" s="425">
        <v>169975</v>
      </c>
      <c r="P311" s="426">
        <v>1</v>
      </c>
      <c r="Q311" s="426">
        <v>2</v>
      </c>
      <c r="S311" s="421">
        <v>167025</v>
      </c>
      <c r="T311" s="422">
        <v>306.18</v>
      </c>
      <c r="Y311" s="419">
        <v>173343</v>
      </c>
      <c r="Z311" s="420">
        <v>2</v>
      </c>
      <c r="AB311" s="431">
        <v>171335</v>
      </c>
      <c r="AC311" s="433" t="s">
        <v>28</v>
      </c>
    </row>
    <row r="312" spans="5:29" x14ac:dyDescent="0.3">
      <c r="E312" s="423">
        <v>168109</v>
      </c>
      <c r="F312" s="424">
        <v>1.7500000000000002E-2</v>
      </c>
      <c r="H312" s="425">
        <v>169086</v>
      </c>
      <c r="I312" s="426">
        <v>144</v>
      </c>
      <c r="J312" s="426">
        <v>5</v>
      </c>
      <c r="K312" s="426">
        <v>78</v>
      </c>
      <c r="L312" s="426">
        <v>105</v>
      </c>
      <c r="M312" s="426">
        <v>241</v>
      </c>
      <c r="O312" s="425">
        <v>170015</v>
      </c>
      <c r="P312" s="426">
        <v>1</v>
      </c>
      <c r="Q312" s="426">
        <v>1</v>
      </c>
      <c r="S312" s="421">
        <v>167050</v>
      </c>
      <c r="T312" s="422">
        <v>17.45</v>
      </c>
      <c r="Y312" s="419">
        <v>169318</v>
      </c>
      <c r="Z312" s="420">
        <v>2</v>
      </c>
      <c r="AB312" s="431">
        <v>171320</v>
      </c>
      <c r="AC312" s="433" t="s">
        <v>28</v>
      </c>
    </row>
    <row r="313" spans="5:29" x14ac:dyDescent="0.3">
      <c r="E313" s="423">
        <v>168114</v>
      </c>
      <c r="F313" s="424">
        <v>1.3452E-2</v>
      </c>
      <c r="H313" s="425">
        <v>166520</v>
      </c>
      <c r="I313" s="426">
        <v>1</v>
      </c>
      <c r="J313" s="426">
        <v>3</v>
      </c>
      <c r="K313" s="428"/>
      <c r="L313" s="428"/>
      <c r="M313" s="428"/>
      <c r="O313" s="425">
        <v>170030</v>
      </c>
      <c r="P313" s="428"/>
      <c r="Q313" s="426">
        <v>1</v>
      </c>
      <c r="S313" s="421">
        <v>167052</v>
      </c>
      <c r="T313" s="422">
        <v>14.46</v>
      </c>
      <c r="Y313" s="419">
        <v>173866</v>
      </c>
      <c r="Z313" s="420">
        <v>1</v>
      </c>
      <c r="AB313" s="431">
        <v>167202</v>
      </c>
      <c r="AC313" s="433" t="s">
        <v>28</v>
      </c>
    </row>
    <row r="314" spans="5:29" x14ac:dyDescent="0.3">
      <c r="E314" s="423">
        <v>168115</v>
      </c>
      <c r="F314" s="424">
        <v>7.8750000000000001E-3</v>
      </c>
      <c r="H314" s="425">
        <v>168649</v>
      </c>
      <c r="I314" s="426">
        <v>1</v>
      </c>
      <c r="J314" s="428"/>
      <c r="K314" s="428"/>
      <c r="L314" s="426">
        <v>2</v>
      </c>
      <c r="M314" s="428"/>
      <c r="O314" s="425">
        <v>170031</v>
      </c>
      <c r="P314" s="428"/>
      <c r="Q314" s="428"/>
      <c r="S314" s="421">
        <v>167053</v>
      </c>
      <c r="T314" s="422">
        <v>11.56</v>
      </c>
      <c r="Y314" s="419">
        <v>171255</v>
      </c>
      <c r="Z314" s="420">
        <v>2</v>
      </c>
      <c r="AB314" s="431">
        <v>167223</v>
      </c>
      <c r="AC314" s="433" t="s">
        <v>28</v>
      </c>
    </row>
    <row r="315" spans="5:29" x14ac:dyDescent="0.3">
      <c r="E315" s="423">
        <v>168116</v>
      </c>
      <c r="F315" s="424">
        <v>2.4500000000000001E-2</v>
      </c>
      <c r="H315" s="425">
        <v>169889</v>
      </c>
      <c r="I315" s="426">
        <v>1</v>
      </c>
      <c r="J315" s="428"/>
      <c r="K315" s="428"/>
      <c r="L315" s="428"/>
      <c r="M315" s="428"/>
      <c r="O315" s="425">
        <v>170038</v>
      </c>
      <c r="P315" s="428"/>
      <c r="Q315" s="428"/>
      <c r="S315" s="421">
        <v>167057</v>
      </c>
      <c r="T315" s="422">
        <v>5.15</v>
      </c>
      <c r="Y315" s="419">
        <v>170813</v>
      </c>
      <c r="Z315" s="420">
        <v>180</v>
      </c>
      <c r="AB315" s="431">
        <v>167222</v>
      </c>
      <c r="AC315" s="433" t="s">
        <v>28</v>
      </c>
    </row>
    <row r="316" spans="5:29" x14ac:dyDescent="0.3">
      <c r="E316" s="423">
        <v>168124</v>
      </c>
      <c r="F316" s="424">
        <v>3.5903999999999998E-2</v>
      </c>
      <c r="H316" s="425">
        <v>170307</v>
      </c>
      <c r="I316" s="428"/>
      <c r="J316" s="428"/>
      <c r="K316" s="428"/>
      <c r="L316" s="428"/>
      <c r="M316" s="428"/>
      <c r="O316" s="425">
        <v>170047</v>
      </c>
      <c r="P316" s="426">
        <v>4</v>
      </c>
      <c r="Q316" s="428"/>
      <c r="S316" s="421">
        <v>167058</v>
      </c>
      <c r="T316" s="422">
        <v>6.65</v>
      </c>
      <c r="Y316" s="419">
        <v>172919</v>
      </c>
      <c r="Z316" s="420">
        <v>128</v>
      </c>
      <c r="AB316" s="431">
        <v>167227</v>
      </c>
      <c r="AC316" s="433" t="s">
        <v>28</v>
      </c>
    </row>
    <row r="317" spans="5:29" x14ac:dyDescent="0.3">
      <c r="E317" s="423">
        <v>168139</v>
      </c>
      <c r="F317" s="424">
        <v>9.4473749999999992E-3</v>
      </c>
      <c r="H317" s="425">
        <v>168922</v>
      </c>
      <c r="I317" s="426">
        <v>41</v>
      </c>
      <c r="J317" s="426">
        <v>17</v>
      </c>
      <c r="K317" s="428"/>
      <c r="L317" s="428"/>
      <c r="M317" s="428"/>
      <c r="O317" s="425">
        <v>170049</v>
      </c>
      <c r="P317" s="428"/>
      <c r="Q317" s="428"/>
      <c r="S317" s="421">
        <v>167059</v>
      </c>
      <c r="T317" s="422">
        <v>4.53</v>
      </c>
      <c r="Y317" s="419">
        <v>173209</v>
      </c>
      <c r="Z317" s="420">
        <v>54</v>
      </c>
      <c r="AB317" s="431">
        <v>167229</v>
      </c>
      <c r="AC317" s="433" t="s">
        <v>28</v>
      </c>
    </row>
    <row r="318" spans="5:29" x14ac:dyDescent="0.3">
      <c r="E318" s="423">
        <v>168142</v>
      </c>
      <c r="F318" s="424">
        <v>6.9620000000000003E-3</v>
      </c>
      <c r="H318" s="425">
        <v>168875</v>
      </c>
      <c r="I318" s="428"/>
      <c r="J318" s="426">
        <v>8</v>
      </c>
      <c r="K318" s="428"/>
      <c r="L318" s="428"/>
      <c r="M318" s="426">
        <v>2</v>
      </c>
      <c r="O318" s="425">
        <v>170058</v>
      </c>
      <c r="P318" s="428"/>
      <c r="Q318" s="428"/>
      <c r="S318" s="421">
        <v>167060</v>
      </c>
      <c r="T318" s="422">
        <v>2.09</v>
      </c>
      <c r="Y318" s="419">
        <v>166501</v>
      </c>
      <c r="Z318" s="420">
        <v>119</v>
      </c>
      <c r="AB318" s="431">
        <v>167230</v>
      </c>
      <c r="AC318" s="433" t="s">
        <v>28</v>
      </c>
    </row>
    <row r="319" spans="5:29" x14ac:dyDescent="0.3">
      <c r="E319" s="423">
        <v>168145</v>
      </c>
      <c r="F319" s="424">
        <v>1.064E-2</v>
      </c>
      <c r="H319" s="425">
        <v>168664</v>
      </c>
      <c r="I319" s="426">
        <v>10</v>
      </c>
      <c r="J319" s="426">
        <v>17</v>
      </c>
      <c r="K319" s="428"/>
      <c r="L319" s="426">
        <v>14</v>
      </c>
      <c r="M319" s="426">
        <v>59</v>
      </c>
      <c r="O319" s="425">
        <v>170112</v>
      </c>
      <c r="P319" s="426">
        <v>1</v>
      </c>
      <c r="Q319" s="428"/>
      <c r="S319" s="421">
        <v>167061</v>
      </c>
      <c r="T319" s="422">
        <v>8.74</v>
      </c>
      <c r="Y319" s="419">
        <v>174445</v>
      </c>
      <c r="Z319" s="420">
        <v>1</v>
      </c>
      <c r="AB319" s="431">
        <v>167231</v>
      </c>
      <c r="AC319" s="433" t="s">
        <v>28</v>
      </c>
    </row>
    <row r="320" spans="5:29" x14ac:dyDescent="0.3">
      <c r="E320" s="423">
        <v>168150</v>
      </c>
      <c r="F320" s="424">
        <v>7.1999999999999995E-2</v>
      </c>
      <c r="H320" s="425">
        <v>170030</v>
      </c>
      <c r="I320" s="426">
        <v>1</v>
      </c>
      <c r="J320" s="426">
        <v>1</v>
      </c>
      <c r="K320" s="428"/>
      <c r="L320" s="426">
        <v>1</v>
      </c>
      <c r="M320" s="426">
        <v>3</v>
      </c>
      <c r="O320" s="425">
        <v>170113</v>
      </c>
      <c r="P320" s="426">
        <v>1</v>
      </c>
      <c r="Q320" s="426">
        <v>2</v>
      </c>
      <c r="S320" s="421">
        <v>167108</v>
      </c>
      <c r="T320" s="422">
        <v>15.31</v>
      </c>
      <c r="Y320" s="419">
        <v>170956</v>
      </c>
      <c r="Z320" s="420">
        <v>2</v>
      </c>
      <c r="AB320" s="431">
        <v>167233</v>
      </c>
      <c r="AC320" s="433" t="s">
        <v>28</v>
      </c>
    </row>
    <row r="321" spans="5:29" x14ac:dyDescent="0.3">
      <c r="E321" s="423">
        <v>168151</v>
      </c>
      <c r="F321" s="424">
        <v>4.8000000000000001E-2</v>
      </c>
      <c r="H321" s="425">
        <v>169240</v>
      </c>
      <c r="I321" s="426">
        <v>1</v>
      </c>
      <c r="J321" s="426">
        <v>2</v>
      </c>
      <c r="K321" s="428"/>
      <c r="L321" s="428"/>
      <c r="M321" s="426">
        <v>1</v>
      </c>
      <c r="O321" s="425">
        <v>172349</v>
      </c>
      <c r="P321" s="426">
        <v>476</v>
      </c>
      <c r="Q321" s="426">
        <v>342</v>
      </c>
      <c r="S321" s="421">
        <v>167146</v>
      </c>
      <c r="T321" s="422">
        <v>50.5</v>
      </c>
      <c r="Y321" s="419">
        <v>171274</v>
      </c>
      <c r="Z321" s="420">
        <v>1</v>
      </c>
      <c r="AB321" s="431">
        <v>173087</v>
      </c>
      <c r="AC321" s="433" t="s">
        <v>28</v>
      </c>
    </row>
    <row r="322" spans="5:29" x14ac:dyDescent="0.3">
      <c r="E322" s="423">
        <v>168152</v>
      </c>
      <c r="F322" s="424">
        <v>3.8760000000000003E-2</v>
      </c>
      <c r="H322" s="425">
        <v>168975</v>
      </c>
      <c r="I322" s="426">
        <v>10</v>
      </c>
      <c r="J322" s="426">
        <v>13</v>
      </c>
      <c r="K322" s="426">
        <v>3</v>
      </c>
      <c r="L322" s="426">
        <v>11</v>
      </c>
      <c r="M322" s="426">
        <v>40</v>
      </c>
      <c r="O322" s="425">
        <v>170147</v>
      </c>
      <c r="P322" s="426">
        <v>2</v>
      </c>
      <c r="Q322" s="428"/>
      <c r="S322" s="421">
        <v>167171</v>
      </c>
      <c r="T322" s="422">
        <v>4.83</v>
      </c>
      <c r="Y322" s="419">
        <v>168467</v>
      </c>
      <c r="Z322" s="420">
        <v>41</v>
      </c>
      <c r="AB322" s="431">
        <v>167641</v>
      </c>
      <c r="AC322" s="433" t="s">
        <v>28</v>
      </c>
    </row>
    <row r="323" spans="5:29" x14ac:dyDescent="0.3">
      <c r="E323" s="423">
        <v>168155</v>
      </c>
      <c r="F323" s="424">
        <v>2.2113000000000001E-2</v>
      </c>
      <c r="H323" s="425">
        <v>168958</v>
      </c>
      <c r="I323" s="428"/>
      <c r="J323" s="428"/>
      <c r="K323" s="428"/>
      <c r="L323" s="428"/>
      <c r="M323" s="428"/>
      <c r="O323" s="425">
        <v>170149</v>
      </c>
      <c r="P323" s="426">
        <v>1</v>
      </c>
      <c r="Q323" s="428"/>
      <c r="S323" s="421">
        <v>167194</v>
      </c>
      <c r="T323" s="422">
        <v>83.79</v>
      </c>
      <c r="Y323" s="419">
        <v>168468</v>
      </c>
      <c r="Z323" s="420">
        <v>3</v>
      </c>
      <c r="AB323" s="431">
        <v>173961</v>
      </c>
      <c r="AC323" s="433" t="s">
        <v>28</v>
      </c>
    </row>
    <row r="324" spans="5:29" x14ac:dyDescent="0.3">
      <c r="E324" s="423">
        <v>168158</v>
      </c>
      <c r="F324" s="424">
        <v>7.4399999999999994E-2</v>
      </c>
      <c r="H324" s="425">
        <v>166515</v>
      </c>
      <c r="I324" s="426">
        <v>9</v>
      </c>
      <c r="J324" s="426">
        <v>9</v>
      </c>
      <c r="K324" s="426">
        <v>6</v>
      </c>
      <c r="L324" s="426">
        <v>19</v>
      </c>
      <c r="M324" s="426">
        <v>154</v>
      </c>
      <c r="O324" s="425">
        <v>170150</v>
      </c>
      <c r="P324" s="426">
        <v>1</v>
      </c>
      <c r="Q324" s="428"/>
      <c r="S324" s="421">
        <v>167249</v>
      </c>
      <c r="T324" s="422">
        <v>1.72</v>
      </c>
      <c r="Y324" s="419">
        <v>171269</v>
      </c>
      <c r="Z324" s="420">
        <v>1</v>
      </c>
      <c r="AB324" s="431">
        <v>174553</v>
      </c>
      <c r="AC324" s="433" t="s">
        <v>28</v>
      </c>
    </row>
    <row r="325" spans="5:29" x14ac:dyDescent="0.3">
      <c r="E325" s="423">
        <v>168175</v>
      </c>
      <c r="F325" s="424">
        <v>1.3534375E-2</v>
      </c>
      <c r="H325" s="425">
        <v>170031</v>
      </c>
      <c r="I325" s="428"/>
      <c r="J325" s="428"/>
      <c r="K325" s="428"/>
      <c r="L325" s="428"/>
      <c r="M325" s="428"/>
      <c r="O325" s="425">
        <v>170151</v>
      </c>
      <c r="P325" s="426">
        <v>3</v>
      </c>
      <c r="Q325" s="428"/>
      <c r="S325" s="421">
        <v>167274</v>
      </c>
      <c r="T325" s="422">
        <v>4.45</v>
      </c>
      <c r="Y325" s="419">
        <v>171083</v>
      </c>
      <c r="Z325" s="420">
        <v>1</v>
      </c>
      <c r="AB325" s="431">
        <v>172042</v>
      </c>
      <c r="AC325" s="433" t="s">
        <v>28</v>
      </c>
    </row>
    <row r="326" spans="5:29" x14ac:dyDescent="0.3">
      <c r="E326" s="423">
        <v>168186</v>
      </c>
      <c r="F326" s="424">
        <v>1.1999999999999999E-3</v>
      </c>
      <c r="H326" s="425">
        <v>169255</v>
      </c>
      <c r="I326" s="426">
        <v>2</v>
      </c>
      <c r="J326" s="428"/>
      <c r="K326" s="426">
        <v>2</v>
      </c>
      <c r="L326" s="426">
        <v>3</v>
      </c>
      <c r="M326" s="426">
        <v>3</v>
      </c>
      <c r="O326" s="425">
        <v>170153</v>
      </c>
      <c r="P326" s="426">
        <v>75</v>
      </c>
      <c r="Q326" s="426">
        <v>52</v>
      </c>
      <c r="S326" s="421">
        <v>167403</v>
      </c>
      <c r="T326" s="422">
        <v>13.86</v>
      </c>
      <c r="Y326" s="419">
        <v>174431</v>
      </c>
      <c r="Z326" s="420">
        <v>1</v>
      </c>
      <c r="AB326" s="431">
        <v>167105</v>
      </c>
      <c r="AC326" s="433" t="s">
        <v>28</v>
      </c>
    </row>
    <row r="327" spans="5:29" x14ac:dyDescent="0.3">
      <c r="E327" s="423">
        <v>168193</v>
      </c>
      <c r="F327" s="424">
        <v>1.8749999999999999E-3</v>
      </c>
      <c r="H327" s="425">
        <v>169087</v>
      </c>
      <c r="I327" s="426">
        <v>6</v>
      </c>
      <c r="J327" s="426">
        <v>8</v>
      </c>
      <c r="K327" s="426">
        <v>3</v>
      </c>
      <c r="L327" s="426">
        <v>1</v>
      </c>
      <c r="M327" s="426">
        <v>6</v>
      </c>
      <c r="O327" s="425">
        <v>170171</v>
      </c>
      <c r="P327" s="426">
        <v>1</v>
      </c>
      <c r="Q327" s="428"/>
      <c r="S327" s="421">
        <v>167404</v>
      </c>
      <c r="T327" s="422">
        <v>7.88</v>
      </c>
      <c r="Y327" s="419">
        <v>174481</v>
      </c>
      <c r="Z327" s="420">
        <v>1</v>
      </c>
      <c r="AB327" s="431">
        <v>170532</v>
      </c>
      <c r="AC327" s="433" t="s">
        <v>28</v>
      </c>
    </row>
    <row r="328" spans="5:29" x14ac:dyDescent="0.3">
      <c r="E328" s="423">
        <v>168195</v>
      </c>
      <c r="F328" s="424">
        <v>7.92E-3</v>
      </c>
      <c r="H328" s="425">
        <v>168996</v>
      </c>
      <c r="I328" s="426">
        <v>1</v>
      </c>
      <c r="J328" s="426">
        <v>4</v>
      </c>
      <c r="K328" s="426">
        <v>1</v>
      </c>
      <c r="L328" s="426">
        <v>4</v>
      </c>
      <c r="M328" s="426">
        <v>12</v>
      </c>
      <c r="O328" s="425">
        <v>168201</v>
      </c>
      <c r="P328" s="426">
        <v>7</v>
      </c>
      <c r="Q328" s="426">
        <v>4</v>
      </c>
      <c r="S328" s="421">
        <v>167406</v>
      </c>
      <c r="T328" s="422">
        <v>14.05</v>
      </c>
      <c r="Y328" s="419">
        <v>171177</v>
      </c>
      <c r="Z328" s="420">
        <v>23</v>
      </c>
      <c r="AB328" s="431">
        <v>174582</v>
      </c>
      <c r="AC328" s="433" t="s">
        <v>28</v>
      </c>
    </row>
    <row r="329" spans="5:29" x14ac:dyDescent="0.3">
      <c r="E329" s="423">
        <v>168197</v>
      </c>
      <c r="F329" s="424">
        <v>4.3125000000000004E-3</v>
      </c>
      <c r="H329" s="425">
        <v>168870</v>
      </c>
      <c r="I329" s="426">
        <v>30</v>
      </c>
      <c r="J329" s="426">
        <v>20</v>
      </c>
      <c r="K329" s="428"/>
      <c r="L329" s="428"/>
      <c r="M329" s="426">
        <v>78</v>
      </c>
      <c r="O329" s="425">
        <v>172348</v>
      </c>
      <c r="P329" s="426">
        <v>4</v>
      </c>
      <c r="Q329" s="426">
        <v>4</v>
      </c>
      <c r="S329" s="421">
        <v>167418</v>
      </c>
      <c r="T329" s="422">
        <v>77.67</v>
      </c>
      <c r="Y329" s="419">
        <v>170512</v>
      </c>
      <c r="Z329" s="420">
        <v>1</v>
      </c>
      <c r="AB329" s="431">
        <v>167116</v>
      </c>
      <c r="AC329" s="433" t="s">
        <v>28</v>
      </c>
    </row>
    <row r="330" spans="5:29" x14ac:dyDescent="0.3">
      <c r="E330" s="423">
        <v>168201</v>
      </c>
      <c r="F330" s="424">
        <v>7.8399999999999997E-2</v>
      </c>
      <c r="H330" s="425">
        <v>166524</v>
      </c>
      <c r="I330" s="426">
        <v>7</v>
      </c>
      <c r="J330" s="426">
        <v>5</v>
      </c>
      <c r="K330" s="426">
        <v>5</v>
      </c>
      <c r="L330" s="426">
        <v>14</v>
      </c>
      <c r="M330" s="426">
        <v>79</v>
      </c>
      <c r="O330" s="425">
        <v>170248</v>
      </c>
      <c r="P330" s="428"/>
      <c r="Q330" s="428"/>
      <c r="S330" s="421">
        <v>167419</v>
      </c>
      <c r="T330" s="422">
        <v>113.33</v>
      </c>
      <c r="Y330" s="419">
        <v>170510</v>
      </c>
      <c r="Z330" s="420">
        <v>1</v>
      </c>
      <c r="AB330" s="431">
        <v>167125</v>
      </c>
      <c r="AC330" s="433" t="s">
        <v>28</v>
      </c>
    </row>
    <row r="331" spans="5:29" x14ac:dyDescent="0.3">
      <c r="E331" s="423">
        <v>168210</v>
      </c>
      <c r="F331" s="424">
        <v>5.7914999999999996E-4</v>
      </c>
      <c r="H331" s="425">
        <v>170047</v>
      </c>
      <c r="I331" s="426">
        <v>4</v>
      </c>
      <c r="J331" s="426">
        <v>2</v>
      </c>
      <c r="K331" s="426">
        <v>1</v>
      </c>
      <c r="L331" s="426">
        <v>5</v>
      </c>
      <c r="M331" s="426">
        <v>1</v>
      </c>
      <c r="O331" s="425">
        <v>170254</v>
      </c>
      <c r="P331" s="426">
        <v>1</v>
      </c>
      <c r="Q331" s="428"/>
      <c r="S331" s="421">
        <v>167420</v>
      </c>
      <c r="T331" s="422">
        <v>113.33</v>
      </c>
      <c r="Y331" s="419">
        <v>172665</v>
      </c>
      <c r="Z331" s="420">
        <v>18</v>
      </c>
      <c r="AB331" s="431">
        <v>167126</v>
      </c>
      <c r="AC331" s="433" t="s">
        <v>28</v>
      </c>
    </row>
    <row r="332" spans="5:29" x14ac:dyDescent="0.3">
      <c r="E332" s="423">
        <v>168217</v>
      </c>
      <c r="F332" s="424">
        <v>1.1999999999999999E-3</v>
      </c>
      <c r="H332" s="425">
        <v>169289</v>
      </c>
      <c r="I332" s="426">
        <v>1</v>
      </c>
      <c r="J332" s="426">
        <v>1</v>
      </c>
      <c r="K332" s="426">
        <v>1</v>
      </c>
      <c r="L332" s="426">
        <v>2</v>
      </c>
      <c r="M332" s="426">
        <v>5</v>
      </c>
      <c r="O332" s="425">
        <v>170278</v>
      </c>
      <c r="P332" s="426">
        <v>1</v>
      </c>
      <c r="Q332" s="428"/>
      <c r="S332" s="421">
        <v>167438</v>
      </c>
      <c r="T332" s="422">
        <v>1.1399999999999999</v>
      </c>
      <c r="Y332" s="419">
        <v>171192</v>
      </c>
      <c r="Z332" s="420">
        <v>5</v>
      </c>
      <c r="AB332" s="431">
        <v>168409</v>
      </c>
      <c r="AC332" s="433" t="s">
        <v>28</v>
      </c>
    </row>
    <row r="333" spans="5:29" x14ac:dyDescent="0.3">
      <c r="E333" s="423">
        <v>168224</v>
      </c>
      <c r="F333" s="424">
        <v>2.0879999999999999E-2</v>
      </c>
      <c r="H333" s="425">
        <v>168611</v>
      </c>
      <c r="I333" s="426">
        <v>6</v>
      </c>
      <c r="J333" s="426">
        <v>1</v>
      </c>
      <c r="K333" s="428"/>
      <c r="L333" s="428"/>
      <c r="M333" s="426">
        <v>3</v>
      </c>
      <c r="O333" s="425">
        <v>171477</v>
      </c>
      <c r="P333" s="428"/>
      <c r="Q333" s="428"/>
      <c r="S333" s="421">
        <v>167445</v>
      </c>
      <c r="T333" s="422">
        <v>16.940000000000001</v>
      </c>
      <c r="Y333" s="419">
        <v>171188</v>
      </c>
      <c r="Z333" s="420">
        <v>12</v>
      </c>
      <c r="AB333" s="431">
        <v>173757</v>
      </c>
      <c r="AC333" s="433" t="s">
        <v>28</v>
      </c>
    </row>
    <row r="334" spans="5:29" x14ac:dyDescent="0.3">
      <c r="E334" s="423">
        <v>168225</v>
      </c>
      <c r="F334" s="424">
        <v>4.4460000000000003E-3</v>
      </c>
      <c r="H334" s="425">
        <v>169108</v>
      </c>
      <c r="I334" s="426">
        <v>1</v>
      </c>
      <c r="J334" s="428"/>
      <c r="K334" s="428"/>
      <c r="L334" s="426">
        <v>2</v>
      </c>
      <c r="M334" s="426">
        <v>1</v>
      </c>
      <c r="O334" s="425">
        <v>777</v>
      </c>
      <c r="P334" s="428"/>
      <c r="Q334" s="428"/>
      <c r="S334" s="421">
        <v>167453</v>
      </c>
      <c r="T334" s="422">
        <v>6.36</v>
      </c>
      <c r="Y334" s="419">
        <v>173479</v>
      </c>
      <c r="Z334" s="420">
        <v>23</v>
      </c>
      <c r="AB334" s="431">
        <v>174579</v>
      </c>
      <c r="AC334" s="433" t="s">
        <v>28</v>
      </c>
    </row>
    <row r="335" spans="5:29" x14ac:dyDescent="0.3">
      <c r="E335" s="423">
        <v>168228</v>
      </c>
      <c r="F335" s="424">
        <v>1.5225000000000001E-2</v>
      </c>
      <c r="H335" s="425">
        <v>168989</v>
      </c>
      <c r="I335" s="426">
        <v>1</v>
      </c>
      <c r="J335" s="426">
        <v>1</v>
      </c>
      <c r="K335" s="426">
        <v>7</v>
      </c>
      <c r="L335" s="426">
        <v>2</v>
      </c>
      <c r="M335" s="426">
        <v>11</v>
      </c>
      <c r="O335" s="425">
        <v>123</v>
      </c>
      <c r="P335" s="428"/>
      <c r="Q335" s="428"/>
      <c r="S335" s="421">
        <v>167454</v>
      </c>
      <c r="T335" s="422">
        <v>7.67</v>
      </c>
      <c r="Y335" s="419">
        <v>173478</v>
      </c>
      <c r="Z335" s="420">
        <v>2</v>
      </c>
      <c r="AB335" s="431">
        <v>174580</v>
      </c>
      <c r="AC335" s="433" t="s">
        <v>28</v>
      </c>
    </row>
    <row r="336" spans="5:29" x14ac:dyDescent="0.3">
      <c r="E336" s="423">
        <v>168229</v>
      </c>
      <c r="F336" s="424">
        <v>3.483E-3</v>
      </c>
      <c r="H336" s="425">
        <v>169007</v>
      </c>
      <c r="I336" s="426">
        <v>13</v>
      </c>
      <c r="J336" s="426">
        <v>20</v>
      </c>
      <c r="K336" s="426">
        <v>11</v>
      </c>
      <c r="L336" s="426">
        <v>36</v>
      </c>
      <c r="M336" s="426">
        <v>93</v>
      </c>
      <c r="O336" s="425">
        <v>0</v>
      </c>
      <c r="P336" s="428"/>
      <c r="Q336" s="428"/>
      <c r="S336" s="421">
        <v>167456</v>
      </c>
      <c r="T336" s="422">
        <v>22.84</v>
      </c>
      <c r="Y336" s="419">
        <v>173481</v>
      </c>
      <c r="Z336" s="420">
        <v>1</v>
      </c>
      <c r="AB336" s="431">
        <v>167106</v>
      </c>
      <c r="AC336" s="433" t="s">
        <v>28</v>
      </c>
    </row>
    <row r="337" spans="5:29" x14ac:dyDescent="0.3">
      <c r="E337" s="423">
        <v>168232</v>
      </c>
      <c r="F337" s="424">
        <v>2.1298999999999998E-2</v>
      </c>
      <c r="H337" s="425">
        <v>168904</v>
      </c>
      <c r="I337" s="426">
        <v>1</v>
      </c>
      <c r="J337" s="428"/>
      <c r="K337" s="428"/>
      <c r="L337" s="428"/>
      <c r="M337" s="428"/>
      <c r="O337" s="425">
        <v>888</v>
      </c>
      <c r="P337" s="428"/>
      <c r="Q337" s="428"/>
      <c r="S337" s="421">
        <v>167460</v>
      </c>
      <c r="T337" s="422">
        <v>7.44</v>
      </c>
      <c r="Y337" s="419">
        <v>172667</v>
      </c>
      <c r="Z337" s="420">
        <v>1</v>
      </c>
      <c r="AB337" s="431">
        <v>167108</v>
      </c>
      <c r="AC337" s="433" t="s">
        <v>28</v>
      </c>
    </row>
    <row r="338" spans="5:29" x14ac:dyDescent="0.3">
      <c r="E338" s="423">
        <v>168233</v>
      </c>
      <c r="F338" s="424">
        <v>9.7999999999999997E-3</v>
      </c>
      <c r="H338" s="425">
        <v>170149</v>
      </c>
      <c r="I338" s="426">
        <v>1</v>
      </c>
      <c r="J338" s="428"/>
      <c r="K338" s="428"/>
      <c r="L338" s="428"/>
      <c r="M338" s="426">
        <v>4</v>
      </c>
      <c r="O338" s="425">
        <v>170567</v>
      </c>
      <c r="P338" s="428"/>
      <c r="Q338" s="428"/>
      <c r="S338" s="421">
        <v>167465</v>
      </c>
      <c r="T338" s="422">
        <v>20.34</v>
      </c>
      <c r="Y338" s="419">
        <v>170399</v>
      </c>
      <c r="Z338" s="420">
        <v>6</v>
      </c>
      <c r="AB338" s="431">
        <v>168145</v>
      </c>
      <c r="AC338" s="433" t="s">
        <v>28</v>
      </c>
    </row>
    <row r="339" spans="5:29" x14ac:dyDescent="0.3">
      <c r="E339" s="423">
        <v>168236</v>
      </c>
      <c r="F339" s="424">
        <v>4.2640000000000004E-3</v>
      </c>
      <c r="H339" s="425">
        <v>169483</v>
      </c>
      <c r="I339" s="428"/>
      <c r="J339" s="428"/>
      <c r="K339" s="428"/>
      <c r="L339" s="426">
        <v>1</v>
      </c>
      <c r="M339" s="426">
        <v>16</v>
      </c>
      <c r="O339" s="425">
        <v>170568</v>
      </c>
      <c r="P339" s="428"/>
      <c r="Q339" s="428"/>
      <c r="S339" s="421">
        <v>167478</v>
      </c>
      <c r="T339" s="422">
        <v>57.7</v>
      </c>
      <c r="Y339" s="419">
        <v>170400</v>
      </c>
      <c r="Z339" s="420">
        <v>9</v>
      </c>
      <c r="AB339" s="431">
        <v>174581</v>
      </c>
      <c r="AC339" s="433" t="s">
        <v>28</v>
      </c>
    </row>
    <row r="340" spans="5:29" x14ac:dyDescent="0.3">
      <c r="E340" s="423">
        <v>168237</v>
      </c>
      <c r="F340" s="424">
        <v>3.6450000000000003E-2</v>
      </c>
      <c r="H340" s="425">
        <v>169114</v>
      </c>
      <c r="I340" s="426">
        <v>3</v>
      </c>
      <c r="J340" s="426">
        <v>3</v>
      </c>
      <c r="K340" s="426">
        <v>2</v>
      </c>
      <c r="L340" s="426">
        <v>11</v>
      </c>
      <c r="M340" s="426">
        <v>32</v>
      </c>
      <c r="O340" s="425">
        <v>170711</v>
      </c>
      <c r="P340" s="426">
        <v>12</v>
      </c>
      <c r="Q340" s="426">
        <v>10</v>
      </c>
      <c r="S340" s="421">
        <v>167479</v>
      </c>
      <c r="T340" s="422">
        <v>47.29</v>
      </c>
      <c r="Y340" s="419">
        <v>170401</v>
      </c>
      <c r="Z340" s="420">
        <v>11</v>
      </c>
      <c r="AB340" s="431">
        <v>171342</v>
      </c>
      <c r="AC340" s="433" t="s">
        <v>28</v>
      </c>
    </row>
    <row r="341" spans="5:29" x14ac:dyDescent="0.3">
      <c r="E341" s="423">
        <v>168239</v>
      </c>
      <c r="F341" s="424">
        <v>6.3999999999999997E-5</v>
      </c>
      <c r="H341" s="425">
        <v>169027</v>
      </c>
      <c r="I341" s="426">
        <v>4</v>
      </c>
      <c r="J341" s="426">
        <v>8</v>
      </c>
      <c r="K341" s="426">
        <v>13</v>
      </c>
      <c r="L341" s="426">
        <v>17</v>
      </c>
      <c r="M341" s="426">
        <v>42</v>
      </c>
      <c r="O341" s="425">
        <v>170315</v>
      </c>
      <c r="P341" s="428"/>
      <c r="Q341" s="426">
        <v>1</v>
      </c>
      <c r="S341" s="421">
        <v>167515</v>
      </c>
      <c r="T341" s="422">
        <v>43.77</v>
      </c>
      <c r="Y341" s="419">
        <v>170402</v>
      </c>
      <c r="Z341" s="420">
        <v>20</v>
      </c>
      <c r="AB341" s="431">
        <v>171343</v>
      </c>
      <c r="AC341" s="433" t="s">
        <v>28</v>
      </c>
    </row>
    <row r="342" spans="5:29" x14ac:dyDescent="0.3">
      <c r="E342" s="423">
        <v>168241</v>
      </c>
      <c r="F342" s="424">
        <v>5.9849999999999997E-4</v>
      </c>
      <c r="H342" s="425">
        <v>168954</v>
      </c>
      <c r="I342" s="428"/>
      <c r="J342" s="428"/>
      <c r="K342" s="428"/>
      <c r="L342" s="428"/>
      <c r="M342" s="428"/>
      <c r="O342" s="425">
        <v>170324</v>
      </c>
      <c r="P342" s="426">
        <v>7</v>
      </c>
      <c r="Q342" s="426">
        <v>10</v>
      </c>
      <c r="S342" s="421">
        <v>167521</v>
      </c>
      <c r="T342" s="422">
        <v>4.04</v>
      </c>
      <c r="Y342" s="419">
        <v>172606</v>
      </c>
      <c r="Z342" s="420">
        <v>81</v>
      </c>
      <c r="AB342" s="431">
        <v>168553</v>
      </c>
      <c r="AC342" s="433" t="s">
        <v>28</v>
      </c>
    </row>
    <row r="343" spans="5:29" x14ac:dyDescent="0.3">
      <c r="E343" s="423">
        <v>168243</v>
      </c>
      <c r="F343" s="424">
        <v>2.695E-6</v>
      </c>
      <c r="H343" s="425">
        <v>170167</v>
      </c>
      <c r="I343" s="426">
        <v>3</v>
      </c>
      <c r="J343" s="428"/>
      <c r="K343" s="426">
        <v>1</v>
      </c>
      <c r="L343" s="426">
        <v>4</v>
      </c>
      <c r="M343" s="426">
        <v>4</v>
      </c>
      <c r="O343" s="425">
        <v>170325</v>
      </c>
      <c r="P343" s="426">
        <v>12</v>
      </c>
      <c r="Q343" s="426">
        <v>11</v>
      </c>
      <c r="S343" s="421">
        <v>167524</v>
      </c>
      <c r="T343" s="422">
        <v>1.19</v>
      </c>
      <c r="Y343" s="419">
        <v>172498</v>
      </c>
      <c r="Z343" s="420">
        <v>29</v>
      </c>
      <c r="AB343" s="431">
        <v>173353</v>
      </c>
      <c r="AC343" s="433" t="s">
        <v>28</v>
      </c>
    </row>
    <row r="344" spans="5:29" x14ac:dyDescent="0.3">
      <c r="E344" s="423">
        <v>168244</v>
      </c>
      <c r="F344" s="424">
        <v>2.1999999999999999E-5</v>
      </c>
      <c r="H344" s="425">
        <v>169521</v>
      </c>
      <c r="I344" s="426">
        <v>37</v>
      </c>
      <c r="J344" s="426">
        <v>7</v>
      </c>
      <c r="K344" s="426">
        <v>5</v>
      </c>
      <c r="L344" s="426">
        <v>3</v>
      </c>
      <c r="M344" s="426">
        <v>18</v>
      </c>
      <c r="O344" s="425">
        <v>170332</v>
      </c>
      <c r="P344" s="426">
        <v>1</v>
      </c>
      <c r="Q344" s="428"/>
      <c r="S344" s="421">
        <v>167527</v>
      </c>
      <c r="T344" s="422">
        <v>37.49</v>
      </c>
      <c r="Y344" s="419">
        <v>172620</v>
      </c>
      <c r="Z344" s="420">
        <v>21</v>
      </c>
      <c r="AB344" s="431">
        <v>173300</v>
      </c>
      <c r="AC344" s="433" t="s">
        <v>28</v>
      </c>
    </row>
    <row r="345" spans="5:29" x14ac:dyDescent="0.3">
      <c r="E345" s="423">
        <v>168246</v>
      </c>
      <c r="F345" s="424">
        <v>4.4099999999999999E-4</v>
      </c>
      <c r="H345" s="425">
        <v>169230</v>
      </c>
      <c r="I345" s="426">
        <v>57</v>
      </c>
      <c r="J345" s="428"/>
      <c r="K345" s="428"/>
      <c r="L345" s="426">
        <v>3</v>
      </c>
      <c r="M345" s="426">
        <v>7</v>
      </c>
      <c r="O345" s="425">
        <v>170334</v>
      </c>
      <c r="P345" s="426">
        <v>4</v>
      </c>
      <c r="Q345" s="426">
        <v>4</v>
      </c>
      <c r="S345" s="421">
        <v>167529</v>
      </c>
      <c r="T345" s="422">
        <v>6.57</v>
      </c>
      <c r="Y345" s="419">
        <v>172610</v>
      </c>
      <c r="Z345" s="420">
        <v>128</v>
      </c>
      <c r="AB345" s="431">
        <v>169260</v>
      </c>
      <c r="AC345" s="433" t="s">
        <v>28</v>
      </c>
    </row>
    <row r="346" spans="5:29" x14ac:dyDescent="0.3">
      <c r="E346" s="423">
        <v>168247</v>
      </c>
      <c r="F346" s="424">
        <v>8.7499999999999999E-5</v>
      </c>
      <c r="H346" s="425">
        <v>169043</v>
      </c>
      <c r="I346" s="428"/>
      <c r="J346" s="426">
        <v>4</v>
      </c>
      <c r="K346" s="428"/>
      <c r="L346" s="426">
        <v>1</v>
      </c>
      <c r="M346" s="426">
        <v>14</v>
      </c>
      <c r="O346" s="425">
        <v>170337</v>
      </c>
      <c r="P346" s="426">
        <v>3</v>
      </c>
      <c r="Q346" s="428"/>
      <c r="S346" s="421">
        <v>167533</v>
      </c>
      <c r="T346" s="422">
        <v>12.49</v>
      </c>
      <c r="Y346" s="419">
        <v>172468</v>
      </c>
      <c r="Z346" s="420">
        <v>87</v>
      </c>
      <c r="AB346" s="431">
        <v>171354</v>
      </c>
      <c r="AC346" s="433" t="s">
        <v>28</v>
      </c>
    </row>
    <row r="347" spans="5:29" x14ac:dyDescent="0.3">
      <c r="E347" s="423">
        <v>168249</v>
      </c>
      <c r="F347" s="424">
        <v>1.5124999999999999E-4</v>
      </c>
      <c r="H347" s="425">
        <v>168990</v>
      </c>
      <c r="I347" s="426">
        <v>1</v>
      </c>
      <c r="J347" s="428"/>
      <c r="K347" s="428"/>
      <c r="L347" s="428"/>
      <c r="M347" s="426">
        <v>3</v>
      </c>
      <c r="O347" s="425">
        <v>170340</v>
      </c>
      <c r="P347" s="426">
        <v>2</v>
      </c>
      <c r="Q347" s="428"/>
      <c r="S347" s="421">
        <v>167534</v>
      </c>
      <c r="T347" s="422">
        <v>25.78</v>
      </c>
      <c r="Y347" s="419">
        <v>172611</v>
      </c>
      <c r="Z347" s="420">
        <v>2</v>
      </c>
      <c r="AB347" s="431">
        <v>171344</v>
      </c>
      <c r="AC347" s="433" t="s">
        <v>28</v>
      </c>
    </row>
    <row r="348" spans="5:29" x14ac:dyDescent="0.3">
      <c r="E348" s="423">
        <v>168250</v>
      </c>
      <c r="F348" s="424">
        <v>1.1999999999999999E-3</v>
      </c>
      <c r="H348" s="425">
        <v>168794</v>
      </c>
      <c r="I348" s="428"/>
      <c r="J348" s="428"/>
      <c r="K348" s="428"/>
      <c r="L348" s="426">
        <v>1</v>
      </c>
      <c r="M348" s="426">
        <v>5</v>
      </c>
      <c r="O348" s="425">
        <v>170341</v>
      </c>
      <c r="P348" s="426">
        <v>2</v>
      </c>
      <c r="Q348" s="428"/>
      <c r="S348" s="421">
        <v>167535</v>
      </c>
      <c r="T348" s="422">
        <v>24.29</v>
      </c>
      <c r="Y348" s="419">
        <v>174109</v>
      </c>
      <c r="Z348" s="420">
        <v>4</v>
      </c>
      <c r="AB348" s="431">
        <v>171346</v>
      </c>
      <c r="AC348" s="433" t="s">
        <v>28</v>
      </c>
    </row>
    <row r="349" spans="5:29" x14ac:dyDescent="0.3">
      <c r="E349" s="423">
        <v>168254</v>
      </c>
      <c r="F349" s="424">
        <v>2.0460000000000001E-3</v>
      </c>
      <c r="H349" s="425">
        <v>172348</v>
      </c>
      <c r="I349" s="426">
        <v>8</v>
      </c>
      <c r="J349" s="426">
        <v>4</v>
      </c>
      <c r="K349" s="426">
        <v>2</v>
      </c>
      <c r="L349" s="426">
        <v>10</v>
      </c>
      <c r="M349" s="426">
        <v>23</v>
      </c>
      <c r="O349" s="425">
        <v>170342</v>
      </c>
      <c r="P349" s="426">
        <v>2</v>
      </c>
      <c r="Q349" s="428"/>
      <c r="S349" s="421">
        <v>167536</v>
      </c>
      <c r="T349" s="422">
        <v>1.29</v>
      </c>
      <c r="Y349" s="419">
        <v>172721</v>
      </c>
      <c r="Z349" s="420">
        <v>13</v>
      </c>
      <c r="AB349" s="431">
        <v>166493</v>
      </c>
      <c r="AC349" s="433" t="s">
        <v>28</v>
      </c>
    </row>
    <row r="350" spans="5:29" x14ac:dyDescent="0.3">
      <c r="E350" s="423">
        <v>168255</v>
      </c>
      <c r="F350" s="424">
        <v>2.5000000000000002E-6</v>
      </c>
      <c r="H350" s="425">
        <v>169531</v>
      </c>
      <c r="I350" s="428"/>
      <c r="J350" s="426">
        <v>2</v>
      </c>
      <c r="K350" s="426">
        <v>1</v>
      </c>
      <c r="L350" s="428"/>
      <c r="M350" s="426">
        <v>2</v>
      </c>
      <c r="O350" s="425">
        <v>170344</v>
      </c>
      <c r="P350" s="426">
        <v>1</v>
      </c>
      <c r="Q350" s="428"/>
      <c r="S350" s="421">
        <v>167547</v>
      </c>
      <c r="T350" s="422">
        <v>6.64</v>
      </c>
      <c r="Y350" s="419">
        <v>172623</v>
      </c>
      <c r="Z350" s="420">
        <v>1</v>
      </c>
      <c r="AB350" s="431">
        <v>167143</v>
      </c>
      <c r="AC350" s="433" t="s">
        <v>28</v>
      </c>
    </row>
    <row r="351" spans="5:29" x14ac:dyDescent="0.3">
      <c r="E351" s="423">
        <v>168267</v>
      </c>
      <c r="F351" s="424">
        <v>4.1399999999999996E-3</v>
      </c>
      <c r="H351" s="425">
        <v>169268</v>
      </c>
      <c r="I351" s="426">
        <v>4</v>
      </c>
      <c r="J351" s="426">
        <v>2</v>
      </c>
      <c r="K351" s="426">
        <v>1</v>
      </c>
      <c r="L351" s="426">
        <v>7</v>
      </c>
      <c r="M351" s="426">
        <v>7</v>
      </c>
      <c r="O351" s="425">
        <v>170346</v>
      </c>
      <c r="P351" s="426">
        <v>1</v>
      </c>
      <c r="Q351" s="428"/>
      <c r="S351" s="421">
        <v>167549</v>
      </c>
      <c r="T351" s="422">
        <v>8.41</v>
      </c>
      <c r="Y351" s="419">
        <v>172622</v>
      </c>
      <c r="Z351" s="420">
        <v>21</v>
      </c>
      <c r="AB351" s="431">
        <v>167144</v>
      </c>
      <c r="AC351" s="433" t="s">
        <v>28</v>
      </c>
    </row>
    <row r="352" spans="5:29" x14ac:dyDescent="0.3">
      <c r="E352" s="423">
        <v>168279</v>
      </c>
      <c r="F352" s="424">
        <v>2.4354000000000001E-2</v>
      </c>
      <c r="H352" s="425">
        <v>169110</v>
      </c>
      <c r="I352" s="428"/>
      <c r="J352" s="428"/>
      <c r="K352" s="428"/>
      <c r="L352" s="426">
        <v>1</v>
      </c>
      <c r="M352" s="426">
        <v>5</v>
      </c>
      <c r="O352" s="425">
        <v>170351</v>
      </c>
      <c r="P352" s="426">
        <v>5</v>
      </c>
      <c r="Q352" s="426">
        <v>6</v>
      </c>
      <c r="S352" s="421">
        <v>167557</v>
      </c>
      <c r="T352" s="422">
        <v>22.77</v>
      </c>
      <c r="Y352" s="419">
        <v>172614</v>
      </c>
      <c r="Z352" s="420">
        <v>2</v>
      </c>
      <c r="AB352" s="431">
        <v>174111</v>
      </c>
      <c r="AC352" s="433" t="s">
        <v>28</v>
      </c>
    </row>
    <row r="353" spans="5:29" x14ac:dyDescent="0.3">
      <c r="E353" s="423">
        <v>168280</v>
      </c>
      <c r="F353" s="424">
        <v>5.2440000000000004E-3</v>
      </c>
      <c r="H353" s="425">
        <v>169032</v>
      </c>
      <c r="I353" s="426">
        <v>9</v>
      </c>
      <c r="J353" s="426">
        <v>4</v>
      </c>
      <c r="K353" s="426">
        <v>1</v>
      </c>
      <c r="L353" s="426">
        <v>1</v>
      </c>
      <c r="M353" s="426">
        <v>10</v>
      </c>
      <c r="O353" s="425">
        <v>170353</v>
      </c>
      <c r="P353" s="426">
        <v>6</v>
      </c>
      <c r="Q353" s="426">
        <v>3</v>
      </c>
      <c r="S353" s="421">
        <v>167565</v>
      </c>
      <c r="T353" s="422">
        <v>39.35</v>
      </c>
      <c r="Y353" s="419">
        <v>171963</v>
      </c>
      <c r="Z353" s="420">
        <v>2</v>
      </c>
      <c r="AB353" s="431">
        <v>167626</v>
      </c>
      <c r="AC353" s="433" t="s">
        <v>28</v>
      </c>
    </row>
    <row r="354" spans="5:29" x14ac:dyDescent="0.3">
      <c r="E354" s="423">
        <v>168286</v>
      </c>
      <c r="F354" s="424">
        <v>5.9400000000000002E-4</v>
      </c>
      <c r="H354" s="425">
        <v>168890</v>
      </c>
      <c r="I354" s="426">
        <v>1</v>
      </c>
      <c r="J354" s="426">
        <v>1</v>
      </c>
      <c r="K354" s="428"/>
      <c r="L354" s="428"/>
      <c r="M354" s="426">
        <v>2</v>
      </c>
      <c r="O354" s="425">
        <v>170354</v>
      </c>
      <c r="P354" s="426">
        <v>15</v>
      </c>
      <c r="Q354" s="426">
        <v>3</v>
      </c>
      <c r="S354" s="421">
        <v>167570</v>
      </c>
      <c r="T354" s="422">
        <v>13.67</v>
      </c>
      <c r="Y354" s="419">
        <v>170390</v>
      </c>
      <c r="Z354" s="420">
        <v>12</v>
      </c>
      <c r="AB354" s="431">
        <v>167627</v>
      </c>
      <c r="AC354" s="433" t="s">
        <v>28</v>
      </c>
    </row>
    <row r="355" spans="5:29" x14ac:dyDescent="0.3">
      <c r="E355" s="423">
        <v>168287</v>
      </c>
      <c r="F355" s="424">
        <v>3.5362499999999999E-3</v>
      </c>
      <c r="H355" s="425">
        <v>170254</v>
      </c>
      <c r="I355" s="426">
        <v>1</v>
      </c>
      <c r="J355" s="428"/>
      <c r="K355" s="428"/>
      <c r="L355" s="426">
        <v>4</v>
      </c>
      <c r="M355" s="426">
        <v>4</v>
      </c>
      <c r="O355" s="425">
        <v>170355</v>
      </c>
      <c r="P355" s="426">
        <v>75</v>
      </c>
      <c r="Q355" s="426">
        <v>34</v>
      </c>
      <c r="S355" s="421">
        <v>167571</v>
      </c>
      <c r="T355" s="422">
        <v>26.78</v>
      </c>
      <c r="Y355" s="419">
        <v>170391</v>
      </c>
      <c r="Z355" s="420">
        <v>20</v>
      </c>
      <c r="AB355" s="431">
        <v>167114</v>
      </c>
      <c r="AC355" s="433" t="s">
        <v>28</v>
      </c>
    </row>
    <row r="356" spans="5:29" x14ac:dyDescent="0.3">
      <c r="E356" s="423">
        <v>168313</v>
      </c>
      <c r="F356" s="424">
        <v>6.8040000000000002E-3</v>
      </c>
      <c r="H356" s="425">
        <v>169684</v>
      </c>
      <c r="I356" s="426">
        <v>1</v>
      </c>
      <c r="J356" s="428"/>
      <c r="K356" s="428"/>
      <c r="L356" s="428"/>
      <c r="M356" s="426">
        <v>2</v>
      </c>
      <c r="O356" s="425">
        <v>170356</v>
      </c>
      <c r="P356" s="426">
        <v>21</v>
      </c>
      <c r="Q356" s="426">
        <v>5</v>
      </c>
      <c r="S356" s="421">
        <v>167582</v>
      </c>
      <c r="T356" s="422">
        <v>10.41</v>
      </c>
      <c r="Y356" s="419">
        <v>170392</v>
      </c>
      <c r="Z356" s="420">
        <v>61</v>
      </c>
      <c r="AB356" s="431">
        <v>170478</v>
      </c>
      <c r="AC356" s="433" t="s">
        <v>329</v>
      </c>
    </row>
    <row r="357" spans="5:29" x14ac:dyDescent="0.3">
      <c r="E357" s="423">
        <v>168315</v>
      </c>
      <c r="F357" s="424">
        <v>1.6999999999999999E-3</v>
      </c>
      <c r="H357" s="425">
        <v>169044</v>
      </c>
      <c r="I357" s="426">
        <v>28</v>
      </c>
      <c r="J357" s="426">
        <v>2</v>
      </c>
      <c r="K357" s="426">
        <v>2</v>
      </c>
      <c r="L357" s="426">
        <v>5</v>
      </c>
      <c r="M357" s="426">
        <v>12</v>
      </c>
      <c r="O357" s="425">
        <v>170357</v>
      </c>
      <c r="P357" s="426">
        <v>15</v>
      </c>
      <c r="Q357" s="426">
        <v>4</v>
      </c>
      <c r="S357" s="421">
        <v>167592</v>
      </c>
      <c r="T357" s="422">
        <v>0.18</v>
      </c>
      <c r="Y357" s="419">
        <v>173194</v>
      </c>
      <c r="Z357" s="420">
        <v>103</v>
      </c>
      <c r="AB357" s="431">
        <v>171954</v>
      </c>
      <c r="AC357" s="433" t="s">
        <v>329</v>
      </c>
    </row>
    <row r="358" spans="5:29" x14ac:dyDescent="0.3">
      <c r="E358" s="423">
        <v>168317</v>
      </c>
      <c r="F358" s="424">
        <v>5.2440000000000004E-3</v>
      </c>
      <c r="H358" s="425">
        <v>169345</v>
      </c>
      <c r="I358" s="426">
        <v>4</v>
      </c>
      <c r="J358" s="426">
        <v>8</v>
      </c>
      <c r="K358" s="428"/>
      <c r="L358" s="428"/>
      <c r="M358" s="428"/>
      <c r="O358" s="425">
        <v>170363</v>
      </c>
      <c r="P358" s="426">
        <v>2</v>
      </c>
      <c r="Q358" s="426">
        <v>1</v>
      </c>
      <c r="S358" s="421">
        <v>167604</v>
      </c>
      <c r="T358" s="422">
        <v>8.66</v>
      </c>
      <c r="Y358" s="419">
        <v>170393</v>
      </c>
      <c r="Z358" s="420">
        <v>8</v>
      </c>
      <c r="AB358" s="431">
        <v>172139</v>
      </c>
      <c r="AC358" s="433" t="s">
        <v>329</v>
      </c>
    </row>
    <row r="359" spans="5:29" x14ac:dyDescent="0.3">
      <c r="E359" s="423">
        <v>168320</v>
      </c>
      <c r="F359" s="424">
        <v>9.8799999999999995E-4</v>
      </c>
      <c r="H359" s="425">
        <v>169274</v>
      </c>
      <c r="I359" s="428"/>
      <c r="J359" s="428"/>
      <c r="K359" s="428"/>
      <c r="L359" s="428"/>
      <c r="M359" s="428"/>
      <c r="O359" s="425">
        <v>170368</v>
      </c>
      <c r="P359" s="426">
        <v>1</v>
      </c>
      <c r="Q359" s="428"/>
      <c r="S359" s="421">
        <v>167606</v>
      </c>
      <c r="T359" s="422">
        <v>9.8800000000000008</v>
      </c>
      <c r="Y359" s="419">
        <v>172506</v>
      </c>
      <c r="Z359" s="420">
        <v>698</v>
      </c>
      <c r="AB359" s="431">
        <v>171158</v>
      </c>
      <c r="AC359" s="433" t="s">
        <v>329</v>
      </c>
    </row>
    <row r="360" spans="5:29" x14ac:dyDescent="0.3">
      <c r="E360" s="423">
        <v>168321</v>
      </c>
      <c r="F360" s="424">
        <v>8.6450000000000003E-4</v>
      </c>
      <c r="H360" s="425">
        <v>169010</v>
      </c>
      <c r="I360" s="426">
        <v>1</v>
      </c>
      <c r="J360" s="426">
        <v>1</v>
      </c>
      <c r="K360" s="426">
        <v>1</v>
      </c>
      <c r="L360" s="428"/>
      <c r="M360" s="426">
        <v>2</v>
      </c>
      <c r="O360" s="425">
        <v>170371</v>
      </c>
      <c r="P360" s="426">
        <v>2</v>
      </c>
      <c r="Q360" s="428"/>
      <c r="S360" s="421">
        <v>167609</v>
      </c>
      <c r="T360" s="422">
        <v>12.54</v>
      </c>
      <c r="Y360" s="419">
        <v>173250</v>
      </c>
      <c r="Z360" s="420">
        <v>16</v>
      </c>
      <c r="AB360" s="431">
        <v>173258</v>
      </c>
      <c r="AC360" s="433" t="s">
        <v>329</v>
      </c>
    </row>
    <row r="361" spans="5:29" x14ac:dyDescent="0.3">
      <c r="E361" s="423">
        <v>168323</v>
      </c>
      <c r="F361" s="424">
        <v>5.5250000000000004E-4</v>
      </c>
      <c r="H361" s="425">
        <v>171477</v>
      </c>
      <c r="I361" s="428"/>
      <c r="J361" s="428"/>
      <c r="K361" s="428"/>
      <c r="L361" s="428"/>
      <c r="M361" s="428"/>
      <c r="O361" s="425">
        <v>170373</v>
      </c>
      <c r="P361" s="426">
        <v>1</v>
      </c>
      <c r="Q361" s="428"/>
      <c r="S361" s="421">
        <v>167611</v>
      </c>
      <c r="T361" s="422">
        <v>21.1</v>
      </c>
      <c r="Y361" s="419">
        <v>172501</v>
      </c>
      <c r="Z361" s="420">
        <v>230</v>
      </c>
      <c r="AB361" s="431">
        <v>166468</v>
      </c>
      <c r="AC361" s="433" t="s">
        <v>329</v>
      </c>
    </row>
    <row r="362" spans="5:29" x14ac:dyDescent="0.3">
      <c r="E362" s="423">
        <v>168341</v>
      </c>
      <c r="F362" s="424">
        <v>2.7300000000000001E-2</v>
      </c>
      <c r="H362" s="425">
        <v>169810</v>
      </c>
      <c r="I362" s="426">
        <v>1</v>
      </c>
      <c r="J362" s="426">
        <v>1</v>
      </c>
      <c r="K362" s="428"/>
      <c r="L362" s="426">
        <v>1</v>
      </c>
      <c r="M362" s="426">
        <v>1</v>
      </c>
      <c r="O362" s="425">
        <v>170377</v>
      </c>
      <c r="P362" s="426">
        <v>2</v>
      </c>
      <c r="Q362" s="426">
        <v>1</v>
      </c>
      <c r="S362" s="421">
        <v>167624</v>
      </c>
      <c r="T362" s="422">
        <v>7.8</v>
      </c>
      <c r="Y362" s="419">
        <v>172510</v>
      </c>
      <c r="Z362" s="420">
        <v>67</v>
      </c>
      <c r="AB362" s="431">
        <v>171162</v>
      </c>
      <c r="AC362" s="433" t="s">
        <v>329</v>
      </c>
    </row>
    <row r="363" spans="5:29" x14ac:dyDescent="0.3">
      <c r="E363" s="423">
        <v>168342</v>
      </c>
      <c r="F363" s="424">
        <v>2.24E-2</v>
      </c>
      <c r="H363" s="425">
        <v>169435</v>
      </c>
      <c r="I363" s="426">
        <v>1</v>
      </c>
      <c r="J363" s="428"/>
      <c r="K363" s="428"/>
      <c r="L363" s="428"/>
      <c r="M363" s="428"/>
      <c r="O363" s="425">
        <v>170391</v>
      </c>
      <c r="P363" s="428"/>
      <c r="Q363" s="428"/>
      <c r="S363" s="421">
        <v>167634</v>
      </c>
      <c r="T363" s="422">
        <v>2.02</v>
      </c>
      <c r="Y363" s="419">
        <v>172515</v>
      </c>
      <c r="Z363" s="420">
        <v>60</v>
      </c>
      <c r="AB363" s="431">
        <v>170475</v>
      </c>
      <c r="AC363" s="433" t="s">
        <v>329</v>
      </c>
    </row>
    <row r="364" spans="5:29" x14ac:dyDescent="0.3">
      <c r="E364" s="423">
        <v>168347</v>
      </c>
      <c r="F364" s="424">
        <v>4.0848000000000002E-2</v>
      </c>
      <c r="H364" s="425">
        <v>169323</v>
      </c>
      <c r="I364" s="426">
        <v>1</v>
      </c>
      <c r="J364" s="426">
        <v>1</v>
      </c>
      <c r="K364" s="428"/>
      <c r="L364" s="426">
        <v>1</v>
      </c>
      <c r="M364" s="426">
        <v>1</v>
      </c>
      <c r="O364" s="425">
        <v>170394</v>
      </c>
      <c r="P364" s="426">
        <v>2</v>
      </c>
      <c r="Q364" s="426">
        <v>1</v>
      </c>
      <c r="S364" s="421">
        <v>167640</v>
      </c>
      <c r="T364" s="422">
        <v>9.67</v>
      </c>
      <c r="Y364" s="419">
        <v>167113</v>
      </c>
      <c r="Z364" s="420">
        <v>208</v>
      </c>
      <c r="AB364" s="431">
        <v>171138</v>
      </c>
      <c r="AC364" s="433" t="s">
        <v>329</v>
      </c>
    </row>
    <row r="365" spans="5:29" x14ac:dyDescent="0.3">
      <c r="E365" s="423">
        <v>168348</v>
      </c>
      <c r="F365" s="424">
        <v>3.0187499999999999E-2</v>
      </c>
      <c r="H365" s="425">
        <v>169337</v>
      </c>
      <c r="I365" s="426">
        <v>5</v>
      </c>
      <c r="J365" s="428"/>
      <c r="K365" s="426">
        <v>1</v>
      </c>
      <c r="L365" s="426">
        <v>8</v>
      </c>
      <c r="M365" s="426">
        <v>16</v>
      </c>
      <c r="O365" s="425">
        <v>170395</v>
      </c>
      <c r="P365" s="426">
        <v>1</v>
      </c>
      <c r="Q365" s="428"/>
      <c r="S365" s="421">
        <v>167652</v>
      </c>
      <c r="T365" s="422">
        <v>17.47</v>
      </c>
      <c r="Y365" s="419">
        <v>167112</v>
      </c>
      <c r="Z365" s="420">
        <v>132</v>
      </c>
      <c r="AB365" s="431">
        <v>172123</v>
      </c>
      <c r="AC365" s="433" t="s">
        <v>329</v>
      </c>
    </row>
    <row r="366" spans="5:29" x14ac:dyDescent="0.3">
      <c r="E366" s="423">
        <v>168352</v>
      </c>
      <c r="F366" s="424">
        <v>2.135625E-2</v>
      </c>
      <c r="H366" s="425">
        <v>0</v>
      </c>
      <c r="I366" s="428"/>
      <c r="J366" s="428"/>
      <c r="K366" s="428"/>
      <c r="L366" s="428"/>
      <c r="M366" s="428"/>
      <c r="O366" s="425">
        <v>170398</v>
      </c>
      <c r="P366" s="426">
        <v>2</v>
      </c>
      <c r="Q366" s="428"/>
      <c r="S366" s="421">
        <v>167654</v>
      </c>
      <c r="T366" s="422">
        <v>11.57</v>
      </c>
      <c r="Y366" s="419">
        <v>166529</v>
      </c>
      <c r="Z366" s="420">
        <v>464</v>
      </c>
      <c r="AB366" s="431">
        <v>172121</v>
      </c>
      <c r="AC366" s="433" t="s">
        <v>329</v>
      </c>
    </row>
    <row r="367" spans="5:29" x14ac:dyDescent="0.3">
      <c r="E367" s="423">
        <v>168355</v>
      </c>
      <c r="F367" s="424">
        <v>1.9536000000000001E-2</v>
      </c>
      <c r="H367" s="425">
        <v>170015</v>
      </c>
      <c r="I367" s="426">
        <v>2</v>
      </c>
      <c r="J367" s="428"/>
      <c r="K367" s="428"/>
      <c r="L367" s="428"/>
      <c r="M367" s="428"/>
      <c r="O367" s="425">
        <v>170399</v>
      </c>
      <c r="P367" s="426">
        <v>1</v>
      </c>
      <c r="Q367" s="426">
        <v>3</v>
      </c>
      <c r="S367" s="421">
        <v>167659</v>
      </c>
      <c r="T367" s="422">
        <v>22.69</v>
      </c>
      <c r="Y367" s="419">
        <v>166524</v>
      </c>
      <c r="Z367" s="420">
        <v>190</v>
      </c>
      <c r="AB367" s="431">
        <v>169137</v>
      </c>
      <c r="AC367" s="433" t="s">
        <v>329</v>
      </c>
    </row>
    <row r="368" spans="5:29" x14ac:dyDescent="0.3">
      <c r="E368" s="423">
        <v>168356</v>
      </c>
      <c r="F368" s="424">
        <v>3.0589999999999999E-2</v>
      </c>
      <c r="H368" s="425">
        <v>169181</v>
      </c>
      <c r="I368" s="428"/>
      <c r="J368" s="426">
        <v>1</v>
      </c>
      <c r="K368" s="428"/>
      <c r="L368" s="426">
        <v>1</v>
      </c>
      <c r="M368" s="426">
        <v>8</v>
      </c>
      <c r="O368" s="425">
        <v>170402</v>
      </c>
      <c r="P368" s="426">
        <v>1</v>
      </c>
      <c r="Q368" s="426">
        <v>5</v>
      </c>
      <c r="S368" s="421">
        <v>167668</v>
      </c>
      <c r="T368" s="422">
        <v>0.53</v>
      </c>
      <c r="Y368" s="419">
        <v>167115</v>
      </c>
      <c r="Z368" s="420">
        <v>141</v>
      </c>
      <c r="AB368" s="431">
        <v>171946</v>
      </c>
      <c r="AC368" s="433" t="s">
        <v>329</v>
      </c>
    </row>
    <row r="369" spans="5:29" x14ac:dyDescent="0.3">
      <c r="E369" s="423">
        <v>168365</v>
      </c>
      <c r="F369" s="424">
        <v>1.9529999999999999E-2</v>
      </c>
      <c r="H369" s="425">
        <v>169468</v>
      </c>
      <c r="I369" s="426">
        <v>1</v>
      </c>
      <c r="J369" s="428"/>
      <c r="K369" s="428"/>
      <c r="L369" s="426">
        <v>3</v>
      </c>
      <c r="M369" s="426">
        <v>5</v>
      </c>
      <c r="O369" s="425">
        <v>170404</v>
      </c>
      <c r="P369" s="428"/>
      <c r="Q369" s="426">
        <v>1</v>
      </c>
      <c r="S369" s="421">
        <v>167669</v>
      </c>
      <c r="T369" s="422">
        <v>3.4</v>
      </c>
      <c r="Y369" s="419">
        <v>170397</v>
      </c>
      <c r="Z369" s="420">
        <v>4</v>
      </c>
      <c r="AB369" s="431">
        <v>171947</v>
      </c>
      <c r="AC369" s="433" t="s">
        <v>329</v>
      </c>
    </row>
    <row r="370" spans="5:29" x14ac:dyDescent="0.3">
      <c r="E370" s="423">
        <v>168369</v>
      </c>
      <c r="F370" s="424">
        <v>1.7617500000000001E-2</v>
      </c>
      <c r="H370" s="425">
        <v>169335</v>
      </c>
      <c r="I370" s="426">
        <v>1</v>
      </c>
      <c r="J370" s="426">
        <v>3</v>
      </c>
      <c r="K370" s="426">
        <v>2</v>
      </c>
      <c r="L370" s="426">
        <v>9</v>
      </c>
      <c r="M370" s="426">
        <v>1</v>
      </c>
      <c r="O370" s="425">
        <v>170407</v>
      </c>
      <c r="P370" s="426">
        <v>3</v>
      </c>
      <c r="Q370" s="426">
        <v>5</v>
      </c>
      <c r="S370" s="421">
        <v>167670</v>
      </c>
      <c r="T370" s="422">
        <v>2.4300000000000002</v>
      </c>
      <c r="Y370" s="419">
        <v>167696</v>
      </c>
      <c r="Z370" s="420">
        <v>81</v>
      </c>
      <c r="AB370" s="431">
        <v>171686</v>
      </c>
      <c r="AC370" s="433" t="s">
        <v>329</v>
      </c>
    </row>
    <row r="371" spans="5:29" x14ac:dyDescent="0.3">
      <c r="E371" s="423">
        <v>168376</v>
      </c>
      <c r="F371" s="424">
        <v>4.1054999999999998E-3</v>
      </c>
      <c r="H371" s="425">
        <v>169380</v>
      </c>
      <c r="I371" s="426">
        <v>102</v>
      </c>
      <c r="J371" s="426">
        <v>39</v>
      </c>
      <c r="K371" s="428"/>
      <c r="L371" s="426">
        <v>1</v>
      </c>
      <c r="M371" s="426">
        <v>1</v>
      </c>
      <c r="O371" s="425">
        <v>170408</v>
      </c>
      <c r="P371" s="426">
        <v>9</v>
      </c>
      <c r="Q371" s="426">
        <v>21</v>
      </c>
      <c r="S371" s="421">
        <v>167672</v>
      </c>
      <c r="T371" s="422">
        <v>4.9400000000000004</v>
      </c>
      <c r="Y371" s="419">
        <v>166515</v>
      </c>
      <c r="Z371" s="420">
        <v>75</v>
      </c>
      <c r="AB371" s="431">
        <v>169468</v>
      </c>
      <c r="AC371" s="433" t="s">
        <v>329</v>
      </c>
    </row>
    <row r="372" spans="5:29" x14ac:dyDescent="0.3">
      <c r="E372" s="423">
        <v>168378</v>
      </c>
      <c r="F372" s="424">
        <v>3.5362499999999999E-3</v>
      </c>
      <c r="H372" s="425">
        <v>168955</v>
      </c>
      <c r="I372" s="428"/>
      <c r="J372" s="428"/>
      <c r="K372" s="428"/>
      <c r="L372" s="428"/>
      <c r="M372" s="428"/>
      <c r="O372" s="425">
        <v>170409</v>
      </c>
      <c r="P372" s="426">
        <v>1</v>
      </c>
      <c r="Q372" s="426">
        <v>2</v>
      </c>
      <c r="S372" s="421">
        <v>167692</v>
      </c>
      <c r="T372" s="422">
        <v>0.99</v>
      </c>
      <c r="Y372" s="419">
        <v>170934</v>
      </c>
      <c r="Z372" s="420">
        <v>21</v>
      </c>
      <c r="AB372" s="431">
        <v>169340</v>
      </c>
      <c r="AC372" s="433" t="s">
        <v>329</v>
      </c>
    </row>
    <row r="373" spans="5:29" x14ac:dyDescent="0.3">
      <c r="E373" s="423">
        <v>168384</v>
      </c>
      <c r="F373" s="424">
        <v>4.1054999999999998E-3</v>
      </c>
      <c r="H373" s="425">
        <v>170567</v>
      </c>
      <c r="I373" s="428"/>
      <c r="J373" s="428"/>
      <c r="K373" s="426">
        <v>1</v>
      </c>
      <c r="L373" s="428"/>
      <c r="M373" s="426">
        <v>3</v>
      </c>
      <c r="O373" s="425">
        <v>170410</v>
      </c>
      <c r="P373" s="426">
        <v>3</v>
      </c>
      <c r="Q373" s="426">
        <v>4</v>
      </c>
      <c r="S373" s="421">
        <v>167706</v>
      </c>
      <c r="T373" s="422">
        <v>0.52</v>
      </c>
      <c r="Y373" s="419">
        <v>166601</v>
      </c>
      <c r="Z373" s="420">
        <v>98</v>
      </c>
      <c r="AB373" s="431">
        <v>168988</v>
      </c>
      <c r="AC373" s="433" t="s">
        <v>329</v>
      </c>
    </row>
    <row r="374" spans="5:29" x14ac:dyDescent="0.3">
      <c r="E374" s="423">
        <v>168386</v>
      </c>
      <c r="F374" s="424">
        <v>2.2799999999999999E-3</v>
      </c>
      <c r="H374" s="425">
        <v>170038</v>
      </c>
      <c r="I374" s="428"/>
      <c r="J374" s="428"/>
      <c r="K374" s="428"/>
      <c r="L374" s="428"/>
      <c r="M374" s="428"/>
      <c r="O374" s="425">
        <v>170414</v>
      </c>
      <c r="P374" s="426">
        <v>1</v>
      </c>
      <c r="Q374" s="428"/>
      <c r="S374" s="421">
        <v>167707</v>
      </c>
      <c r="T374" s="422">
        <v>0.35</v>
      </c>
      <c r="Y374" s="419">
        <v>172736</v>
      </c>
      <c r="Z374" s="420">
        <v>1</v>
      </c>
      <c r="AB374" s="431">
        <v>173531</v>
      </c>
      <c r="AC374" s="433" t="s">
        <v>329</v>
      </c>
    </row>
    <row r="375" spans="5:29" x14ac:dyDescent="0.3">
      <c r="E375" s="423">
        <v>168387</v>
      </c>
      <c r="F375" s="424">
        <v>2.2799999999999999E-3</v>
      </c>
      <c r="H375" s="425">
        <v>666</v>
      </c>
      <c r="I375" s="428"/>
      <c r="J375" s="428"/>
      <c r="K375" s="428"/>
      <c r="L375" s="428"/>
      <c r="M375" s="428"/>
      <c r="O375" s="425">
        <v>170417</v>
      </c>
      <c r="P375" s="426">
        <v>185</v>
      </c>
      <c r="Q375" s="426">
        <v>175</v>
      </c>
      <c r="S375" s="421">
        <v>167708</v>
      </c>
      <c r="T375" s="422">
        <v>0.33</v>
      </c>
      <c r="Y375" s="419">
        <v>166597</v>
      </c>
      <c r="Z375" s="420">
        <v>54</v>
      </c>
      <c r="AB375" s="431">
        <v>171918</v>
      </c>
      <c r="AC375" s="433" t="s">
        <v>329</v>
      </c>
    </row>
    <row r="376" spans="5:29" x14ac:dyDescent="0.3">
      <c r="E376" s="423">
        <v>168388</v>
      </c>
      <c r="F376" s="424">
        <v>2.1986250000000001E-3</v>
      </c>
      <c r="H376" s="425">
        <v>169652</v>
      </c>
      <c r="I376" s="426">
        <v>20</v>
      </c>
      <c r="J376" s="426">
        <v>9</v>
      </c>
      <c r="K376" s="426">
        <v>14</v>
      </c>
      <c r="L376" s="426">
        <v>12</v>
      </c>
      <c r="M376" s="426">
        <v>17</v>
      </c>
      <c r="O376" s="425">
        <v>170418</v>
      </c>
      <c r="P376" s="426">
        <v>94</v>
      </c>
      <c r="Q376" s="426">
        <v>42</v>
      </c>
      <c r="S376" s="421">
        <v>167709</v>
      </c>
      <c r="T376" s="422">
        <v>0.5</v>
      </c>
      <c r="Y376" s="419">
        <v>166498</v>
      </c>
      <c r="Z376" s="420">
        <v>1933</v>
      </c>
      <c r="AB376" s="431">
        <v>170109</v>
      </c>
      <c r="AC376" s="433" t="s">
        <v>329</v>
      </c>
    </row>
    <row r="377" spans="5:29" x14ac:dyDescent="0.3">
      <c r="E377" s="423">
        <v>168389</v>
      </c>
      <c r="F377" s="424">
        <v>4.692E-3</v>
      </c>
      <c r="H377" s="425">
        <v>169033</v>
      </c>
      <c r="I377" s="428"/>
      <c r="J377" s="426">
        <v>1</v>
      </c>
      <c r="K377" s="426">
        <v>1</v>
      </c>
      <c r="L377" s="426">
        <v>9</v>
      </c>
      <c r="M377" s="426">
        <v>9</v>
      </c>
      <c r="O377" s="425">
        <v>170419</v>
      </c>
      <c r="P377" s="426">
        <v>44</v>
      </c>
      <c r="Q377" s="426">
        <v>14</v>
      </c>
      <c r="S377" s="421">
        <v>167711</v>
      </c>
      <c r="T377" s="422">
        <v>0.38</v>
      </c>
      <c r="Y377" s="419">
        <v>174078</v>
      </c>
      <c r="Z377" s="420">
        <v>6</v>
      </c>
      <c r="AB377" s="431">
        <v>170872</v>
      </c>
      <c r="AC377" s="433" t="s">
        <v>329</v>
      </c>
    </row>
    <row r="378" spans="5:29" x14ac:dyDescent="0.3">
      <c r="E378" s="423">
        <v>168409</v>
      </c>
      <c r="F378" s="424">
        <v>9.2069999999999999E-3</v>
      </c>
      <c r="H378" s="425">
        <v>168956</v>
      </c>
      <c r="I378" s="428"/>
      <c r="J378" s="428"/>
      <c r="K378" s="428"/>
      <c r="L378" s="428"/>
      <c r="M378" s="428"/>
      <c r="O378" s="425">
        <v>170420</v>
      </c>
      <c r="P378" s="426">
        <v>71</v>
      </c>
      <c r="Q378" s="426">
        <v>25</v>
      </c>
      <c r="S378" s="421">
        <v>167712</v>
      </c>
      <c r="T378" s="422">
        <v>0.14000000000000001</v>
      </c>
      <c r="Y378" s="419">
        <v>167976</v>
      </c>
      <c r="Z378" s="420">
        <v>16</v>
      </c>
      <c r="AB378" s="431">
        <v>170490</v>
      </c>
      <c r="AC378" s="433" t="s">
        <v>329</v>
      </c>
    </row>
    <row r="379" spans="5:29" x14ac:dyDescent="0.3">
      <c r="E379" s="423">
        <v>168416</v>
      </c>
      <c r="F379" s="424">
        <v>1.2852000000000001E-2</v>
      </c>
      <c r="H379" s="425">
        <v>170333</v>
      </c>
      <c r="I379" s="428"/>
      <c r="J379" s="426">
        <v>1</v>
      </c>
      <c r="K379" s="428"/>
      <c r="L379" s="426">
        <v>5</v>
      </c>
      <c r="M379" s="426">
        <v>14</v>
      </c>
      <c r="O379" s="425">
        <v>170421</v>
      </c>
      <c r="P379" s="426">
        <v>110</v>
      </c>
      <c r="Q379" s="426">
        <v>28</v>
      </c>
      <c r="S379" s="421">
        <v>167713</v>
      </c>
      <c r="T379" s="422">
        <v>0.99</v>
      </c>
      <c r="Y379" s="419">
        <v>166592</v>
      </c>
      <c r="Z379" s="420">
        <v>1026</v>
      </c>
      <c r="AB379" s="431">
        <v>171163</v>
      </c>
      <c r="AC379" s="433" t="s">
        <v>329</v>
      </c>
    </row>
    <row r="380" spans="5:29" x14ac:dyDescent="0.3">
      <c r="E380" s="423">
        <v>168466</v>
      </c>
      <c r="F380" s="424">
        <v>0.52069500000000002</v>
      </c>
      <c r="H380" s="425">
        <v>170058</v>
      </c>
      <c r="I380" s="428"/>
      <c r="J380" s="428"/>
      <c r="K380" s="428"/>
      <c r="L380" s="428"/>
      <c r="M380" s="428"/>
      <c r="O380" s="425">
        <v>170424</v>
      </c>
      <c r="P380" s="426">
        <v>47</v>
      </c>
      <c r="Q380" s="426">
        <v>19</v>
      </c>
      <c r="S380" s="421">
        <v>167726</v>
      </c>
      <c r="T380" s="422">
        <v>80.64</v>
      </c>
      <c r="Y380" s="419">
        <v>167308</v>
      </c>
      <c r="Z380" s="420">
        <v>151</v>
      </c>
      <c r="AB380" s="431">
        <v>172120</v>
      </c>
      <c r="AC380" s="433" t="s">
        <v>329</v>
      </c>
    </row>
    <row r="381" spans="5:29" x14ac:dyDescent="0.3">
      <c r="E381" s="423">
        <v>168467</v>
      </c>
      <c r="F381" s="424">
        <v>0.374255</v>
      </c>
      <c r="H381" s="425">
        <v>333</v>
      </c>
      <c r="I381" s="426">
        <v>22</v>
      </c>
      <c r="J381" s="426">
        <v>10</v>
      </c>
      <c r="K381" s="426">
        <v>34</v>
      </c>
      <c r="L381" s="426">
        <v>50</v>
      </c>
      <c r="M381" s="426">
        <v>158</v>
      </c>
      <c r="O381" s="425">
        <v>170425</v>
      </c>
      <c r="P381" s="426">
        <v>86</v>
      </c>
      <c r="Q381" s="426">
        <v>34</v>
      </c>
      <c r="S381" s="421">
        <v>167760</v>
      </c>
      <c r="T381" s="422">
        <v>4.3499999999999996</v>
      </c>
      <c r="Y381" s="419">
        <v>167307</v>
      </c>
      <c r="Z381" s="420">
        <v>270</v>
      </c>
      <c r="AB381" s="431">
        <v>173245</v>
      </c>
      <c r="AC381" s="433" t="s">
        <v>329</v>
      </c>
    </row>
    <row r="382" spans="5:29" x14ac:dyDescent="0.3">
      <c r="E382" s="423">
        <v>168468</v>
      </c>
      <c r="F382" s="424">
        <v>0.53296425000000003</v>
      </c>
      <c r="H382" s="425">
        <v>169551</v>
      </c>
      <c r="I382" s="428"/>
      <c r="J382" s="428"/>
      <c r="K382" s="428"/>
      <c r="L382" s="428"/>
      <c r="M382" s="428"/>
      <c r="O382" s="425">
        <v>170429</v>
      </c>
      <c r="P382" s="426">
        <v>33</v>
      </c>
      <c r="Q382" s="426">
        <v>16</v>
      </c>
      <c r="S382" s="421">
        <v>167766</v>
      </c>
      <c r="T382" s="422">
        <v>0.16</v>
      </c>
      <c r="Y382" s="419">
        <v>168898</v>
      </c>
      <c r="Z382" s="420">
        <v>8</v>
      </c>
      <c r="AB382" s="431">
        <v>168551</v>
      </c>
      <c r="AC382" s="433" t="s">
        <v>329</v>
      </c>
    </row>
    <row r="383" spans="5:29" x14ac:dyDescent="0.3">
      <c r="E383" s="423">
        <v>168475</v>
      </c>
      <c r="F383" s="424">
        <v>0.343914</v>
      </c>
      <c r="H383" s="425">
        <v>169704</v>
      </c>
      <c r="I383" s="426">
        <v>1</v>
      </c>
      <c r="J383" s="428"/>
      <c r="K383" s="428"/>
      <c r="L383" s="428"/>
      <c r="M383" s="428"/>
      <c r="O383" s="425">
        <v>170453</v>
      </c>
      <c r="P383" s="426">
        <v>9</v>
      </c>
      <c r="Q383" s="426">
        <v>4</v>
      </c>
      <c r="S383" s="421">
        <v>167811</v>
      </c>
      <c r="T383" s="422">
        <v>9.65</v>
      </c>
      <c r="Y383" s="419">
        <v>167769</v>
      </c>
      <c r="Z383" s="420">
        <v>17</v>
      </c>
      <c r="AB383" s="431">
        <v>169138</v>
      </c>
      <c r="AC383" s="433" t="s">
        <v>329</v>
      </c>
    </row>
    <row r="384" spans="5:29" x14ac:dyDescent="0.3">
      <c r="E384" s="423">
        <v>168486</v>
      </c>
      <c r="F384" s="424">
        <v>3.0135000000000001E-3</v>
      </c>
      <c r="H384" s="425">
        <v>169112</v>
      </c>
      <c r="I384" s="428"/>
      <c r="J384" s="428"/>
      <c r="K384" s="428"/>
      <c r="L384" s="426">
        <v>1</v>
      </c>
      <c r="M384" s="428"/>
      <c r="O384" s="425">
        <v>170455</v>
      </c>
      <c r="P384" s="426">
        <v>1</v>
      </c>
      <c r="Q384" s="428"/>
      <c r="S384" s="421">
        <v>167812</v>
      </c>
      <c r="T384" s="422">
        <v>10.88</v>
      </c>
      <c r="Y384" s="419">
        <v>168803</v>
      </c>
      <c r="Z384" s="420">
        <v>4</v>
      </c>
      <c r="AB384" s="431">
        <v>169205</v>
      </c>
      <c r="AC384" s="433" t="s">
        <v>329</v>
      </c>
    </row>
    <row r="385" spans="5:29" x14ac:dyDescent="0.3">
      <c r="E385" s="423">
        <v>168490</v>
      </c>
      <c r="F385" s="424">
        <v>4.7731679999999999E-2</v>
      </c>
      <c r="H385" s="425">
        <v>170351</v>
      </c>
      <c r="I385" s="426">
        <v>11</v>
      </c>
      <c r="J385" s="426">
        <v>2</v>
      </c>
      <c r="K385" s="428"/>
      <c r="L385" s="428"/>
      <c r="M385" s="426">
        <v>1</v>
      </c>
      <c r="O385" s="425">
        <v>170499</v>
      </c>
      <c r="P385" s="426">
        <v>9</v>
      </c>
      <c r="Q385" s="426">
        <v>10</v>
      </c>
      <c r="S385" s="421">
        <v>167814</v>
      </c>
      <c r="T385" s="422">
        <v>4.28</v>
      </c>
      <c r="Y385" s="419">
        <v>170600</v>
      </c>
      <c r="Z385" s="420">
        <v>1</v>
      </c>
      <c r="AB385" s="431">
        <v>168977</v>
      </c>
      <c r="AC385" s="433" t="s">
        <v>329</v>
      </c>
    </row>
    <row r="386" spans="5:29" x14ac:dyDescent="0.3">
      <c r="E386" s="423">
        <v>168491</v>
      </c>
      <c r="F386" s="424">
        <v>0.1085465</v>
      </c>
      <c r="H386" s="425">
        <v>170113</v>
      </c>
      <c r="I386" s="426">
        <v>3</v>
      </c>
      <c r="J386" s="426">
        <v>6</v>
      </c>
      <c r="K386" s="428"/>
      <c r="L386" s="428"/>
      <c r="M386" s="428"/>
      <c r="O386" s="425">
        <v>170500</v>
      </c>
      <c r="P386" s="426">
        <v>8</v>
      </c>
      <c r="Q386" s="426">
        <v>3</v>
      </c>
      <c r="S386" s="421">
        <v>167815</v>
      </c>
      <c r="T386" s="422">
        <v>5.82</v>
      </c>
      <c r="Y386" s="419">
        <v>167692</v>
      </c>
      <c r="Z386" s="420">
        <v>51</v>
      </c>
      <c r="AB386" s="431">
        <v>169204</v>
      </c>
      <c r="AC386" s="433" t="s">
        <v>329</v>
      </c>
    </row>
    <row r="387" spans="5:29" x14ac:dyDescent="0.3">
      <c r="E387" s="423">
        <v>168493</v>
      </c>
      <c r="F387" s="424">
        <v>1.4437499999999999E-3</v>
      </c>
      <c r="H387" s="425">
        <v>169829</v>
      </c>
      <c r="I387" s="426">
        <v>2</v>
      </c>
      <c r="J387" s="426">
        <v>3</v>
      </c>
      <c r="K387" s="428"/>
      <c r="L387" s="426">
        <v>1</v>
      </c>
      <c r="M387" s="426">
        <v>3</v>
      </c>
      <c r="O387" s="425">
        <v>170528</v>
      </c>
      <c r="P387" s="426">
        <v>1</v>
      </c>
      <c r="Q387" s="428"/>
      <c r="S387" s="421">
        <v>167816</v>
      </c>
      <c r="T387" s="422">
        <v>12.05</v>
      </c>
      <c r="Y387" s="419">
        <v>168239</v>
      </c>
      <c r="Z387" s="420">
        <v>69</v>
      </c>
      <c r="AB387" s="431">
        <v>169010</v>
      </c>
      <c r="AC387" s="433" t="s">
        <v>329</v>
      </c>
    </row>
    <row r="388" spans="5:29" x14ac:dyDescent="0.3">
      <c r="E388" s="423">
        <v>168497</v>
      </c>
      <c r="F388" s="424">
        <v>7.7399999999999997E-2</v>
      </c>
      <c r="H388" s="425">
        <v>169113</v>
      </c>
      <c r="I388" s="426">
        <v>16</v>
      </c>
      <c r="J388" s="426">
        <v>13</v>
      </c>
      <c r="K388" s="426">
        <v>11</v>
      </c>
      <c r="L388" s="426">
        <v>32</v>
      </c>
      <c r="M388" s="426">
        <v>31</v>
      </c>
      <c r="O388" s="425">
        <v>170538</v>
      </c>
      <c r="P388" s="426">
        <v>13</v>
      </c>
      <c r="Q388" s="426">
        <v>2</v>
      </c>
      <c r="S388" s="421">
        <v>167818</v>
      </c>
      <c r="T388" s="422">
        <v>2.66</v>
      </c>
      <c r="Y388" s="419">
        <v>168829</v>
      </c>
      <c r="Z388" s="420">
        <v>1</v>
      </c>
      <c r="AB388" s="431">
        <v>169015</v>
      </c>
      <c r="AC388" s="433" t="s">
        <v>329</v>
      </c>
    </row>
    <row r="389" spans="5:29" x14ac:dyDescent="0.3">
      <c r="E389" s="423">
        <v>168512</v>
      </c>
      <c r="F389" s="424">
        <v>1.573E-3</v>
      </c>
      <c r="H389" s="425">
        <v>170353</v>
      </c>
      <c r="I389" s="426">
        <v>9</v>
      </c>
      <c r="J389" s="426">
        <v>5</v>
      </c>
      <c r="K389" s="426">
        <v>1</v>
      </c>
      <c r="L389" s="428"/>
      <c r="M389" s="426">
        <v>9</v>
      </c>
      <c r="O389" s="425">
        <v>170554</v>
      </c>
      <c r="P389" s="426">
        <v>2</v>
      </c>
      <c r="Q389" s="428"/>
      <c r="S389" s="421">
        <v>167820</v>
      </c>
      <c r="T389" s="422">
        <v>0.16</v>
      </c>
      <c r="Y389" s="419">
        <v>167829</v>
      </c>
      <c r="Z389" s="420">
        <v>34</v>
      </c>
      <c r="AB389" s="431">
        <v>169203</v>
      </c>
      <c r="AC389" s="433" t="s">
        <v>329</v>
      </c>
    </row>
    <row r="390" spans="5:29" x14ac:dyDescent="0.3">
      <c r="E390" s="423">
        <v>168512</v>
      </c>
      <c r="F390" s="424">
        <v>0</v>
      </c>
      <c r="H390" s="425">
        <v>172349</v>
      </c>
      <c r="I390" s="426">
        <v>818</v>
      </c>
      <c r="J390" s="426">
        <v>243</v>
      </c>
      <c r="K390" s="426">
        <v>81</v>
      </c>
      <c r="L390" s="426">
        <v>110</v>
      </c>
      <c r="M390" s="426">
        <v>282</v>
      </c>
      <c r="O390" s="425">
        <v>170556</v>
      </c>
      <c r="P390" s="428"/>
      <c r="Q390" s="426">
        <v>1</v>
      </c>
      <c r="S390" s="421">
        <v>167821</v>
      </c>
      <c r="T390" s="422">
        <v>0.65</v>
      </c>
      <c r="Y390" s="419">
        <v>168799</v>
      </c>
      <c r="Z390" s="420">
        <v>1</v>
      </c>
      <c r="AB390" s="431">
        <v>169038</v>
      </c>
      <c r="AC390" s="433" t="s">
        <v>329</v>
      </c>
    </row>
    <row r="391" spans="5:29" x14ac:dyDescent="0.3">
      <c r="E391" s="423">
        <v>168513</v>
      </c>
      <c r="F391" s="424">
        <v>1.4332500000000001E-3</v>
      </c>
      <c r="H391" s="425">
        <v>170049</v>
      </c>
      <c r="I391" s="428"/>
      <c r="J391" s="428"/>
      <c r="K391" s="426">
        <v>1</v>
      </c>
      <c r="L391" s="426">
        <v>1</v>
      </c>
      <c r="M391" s="426">
        <v>5</v>
      </c>
      <c r="O391" s="425">
        <v>170573</v>
      </c>
      <c r="P391" s="428"/>
      <c r="Q391" s="428"/>
      <c r="S391" s="421">
        <v>167822</v>
      </c>
      <c r="T391" s="422">
        <v>0.64</v>
      </c>
      <c r="Y391" s="419">
        <v>172305</v>
      </c>
      <c r="Z391" s="420">
        <v>150</v>
      </c>
      <c r="AB391" s="431">
        <v>169201</v>
      </c>
      <c r="AC391" s="433" t="s">
        <v>329</v>
      </c>
    </row>
    <row r="392" spans="5:29" x14ac:dyDescent="0.3">
      <c r="E392" s="423">
        <v>168514</v>
      </c>
      <c r="F392" s="424">
        <v>1.573E-3</v>
      </c>
      <c r="H392" s="425">
        <v>169974</v>
      </c>
      <c r="I392" s="426">
        <v>4</v>
      </c>
      <c r="J392" s="426">
        <v>1</v>
      </c>
      <c r="K392" s="428"/>
      <c r="L392" s="426">
        <v>1</v>
      </c>
      <c r="M392" s="428"/>
      <c r="O392" s="425">
        <v>170574</v>
      </c>
      <c r="P392" s="428"/>
      <c r="Q392" s="428"/>
      <c r="S392" s="421">
        <v>167825</v>
      </c>
      <c r="T392" s="422">
        <v>10.47</v>
      </c>
      <c r="Y392" s="419">
        <v>172349</v>
      </c>
      <c r="Z392" s="420">
        <v>2</v>
      </c>
      <c r="AB392" s="431">
        <v>169202</v>
      </c>
      <c r="AC392" s="433" t="s">
        <v>329</v>
      </c>
    </row>
    <row r="393" spans="5:29" x14ac:dyDescent="0.3">
      <c r="E393" s="423">
        <v>168515</v>
      </c>
      <c r="F393" s="424">
        <v>4.352E-3</v>
      </c>
      <c r="H393" s="425">
        <v>169878</v>
      </c>
      <c r="I393" s="426">
        <v>1</v>
      </c>
      <c r="J393" s="428"/>
      <c r="K393" s="428"/>
      <c r="L393" s="428"/>
      <c r="M393" s="426">
        <v>1</v>
      </c>
      <c r="O393" s="425">
        <v>170579</v>
      </c>
      <c r="P393" s="428"/>
      <c r="Q393" s="428"/>
      <c r="S393" s="421">
        <v>167826</v>
      </c>
      <c r="T393" s="422">
        <v>2.65</v>
      </c>
      <c r="Y393" s="419">
        <v>174565</v>
      </c>
      <c r="Z393" s="420">
        <v>268</v>
      </c>
      <c r="AB393" s="431">
        <v>169046</v>
      </c>
      <c r="AC393" s="433" t="s">
        <v>329</v>
      </c>
    </row>
    <row r="394" spans="5:29" x14ac:dyDescent="0.3">
      <c r="E394" s="423">
        <v>168517</v>
      </c>
      <c r="F394" s="424">
        <v>1.848E-3</v>
      </c>
      <c r="H394" s="425">
        <v>169135</v>
      </c>
      <c r="I394" s="426">
        <v>1</v>
      </c>
      <c r="J394" s="426">
        <v>2</v>
      </c>
      <c r="K394" s="428"/>
      <c r="L394" s="426">
        <v>1</v>
      </c>
      <c r="M394" s="426">
        <v>3</v>
      </c>
      <c r="O394" s="425">
        <v>170605</v>
      </c>
      <c r="P394" s="426">
        <v>1</v>
      </c>
      <c r="Q394" s="428"/>
      <c r="S394" s="421">
        <v>167829</v>
      </c>
      <c r="T394" s="422">
        <v>0.14000000000000001</v>
      </c>
      <c r="Y394" s="419">
        <v>171290</v>
      </c>
      <c r="Z394" s="420">
        <v>121</v>
      </c>
      <c r="AB394" s="431">
        <v>170365</v>
      </c>
      <c r="AC394" s="433" t="s">
        <v>329</v>
      </c>
    </row>
    <row r="395" spans="5:29" x14ac:dyDescent="0.3">
      <c r="E395" s="423">
        <v>168519</v>
      </c>
      <c r="F395" s="424">
        <v>5.3819999999999996E-3</v>
      </c>
      <c r="H395" s="425">
        <v>169018</v>
      </c>
      <c r="I395" s="428"/>
      <c r="J395" s="426">
        <v>1</v>
      </c>
      <c r="K395" s="428"/>
      <c r="L395" s="426">
        <v>2</v>
      </c>
      <c r="M395" s="426">
        <v>21</v>
      </c>
      <c r="O395" s="425">
        <v>170611</v>
      </c>
      <c r="P395" s="426">
        <v>1</v>
      </c>
      <c r="Q395" s="428"/>
      <c r="S395" s="421">
        <v>167839</v>
      </c>
      <c r="T395" s="422">
        <v>5.31</v>
      </c>
      <c r="Y395" s="419">
        <v>171293</v>
      </c>
      <c r="Z395" s="420">
        <v>114</v>
      </c>
      <c r="AB395" s="431">
        <v>170368</v>
      </c>
      <c r="AC395" s="433" t="s">
        <v>329</v>
      </c>
    </row>
    <row r="396" spans="5:29" x14ac:dyDescent="0.3">
      <c r="E396" s="423">
        <v>168520</v>
      </c>
      <c r="F396" s="424">
        <v>1.20575E-3</v>
      </c>
      <c r="H396" s="425">
        <v>170355</v>
      </c>
      <c r="I396" s="426">
        <v>109</v>
      </c>
      <c r="J396" s="426">
        <v>47</v>
      </c>
      <c r="K396" s="426">
        <v>9</v>
      </c>
      <c r="L396" s="426">
        <v>26</v>
      </c>
      <c r="M396" s="426">
        <v>83</v>
      </c>
      <c r="O396" s="425">
        <v>170612</v>
      </c>
      <c r="P396" s="426">
        <v>5</v>
      </c>
      <c r="Q396" s="426">
        <v>7</v>
      </c>
      <c r="S396" s="421">
        <v>167840</v>
      </c>
      <c r="T396" s="422">
        <v>1.36</v>
      </c>
      <c r="Y396" s="419">
        <v>173298</v>
      </c>
      <c r="Z396" s="420">
        <v>1485</v>
      </c>
      <c r="AB396" s="431">
        <v>170367</v>
      </c>
      <c r="AC396" s="433" t="s">
        <v>329</v>
      </c>
    </row>
    <row r="397" spans="5:29" x14ac:dyDescent="0.3">
      <c r="E397" s="423">
        <v>168521</v>
      </c>
      <c r="F397" s="424">
        <v>3.1823999999999998E-2</v>
      </c>
      <c r="H397" s="425">
        <v>170248</v>
      </c>
      <c r="I397" s="428"/>
      <c r="J397" s="426">
        <v>2</v>
      </c>
      <c r="K397" s="428"/>
      <c r="L397" s="428"/>
      <c r="M397" s="428"/>
      <c r="O397" s="425">
        <v>170641</v>
      </c>
      <c r="P397" s="426">
        <v>2</v>
      </c>
      <c r="Q397" s="428"/>
      <c r="S397" s="421">
        <v>167841</v>
      </c>
      <c r="T397" s="422">
        <v>13.81</v>
      </c>
      <c r="Y397" s="419">
        <v>174554</v>
      </c>
      <c r="Z397" s="420">
        <v>551</v>
      </c>
      <c r="AB397" s="431">
        <v>170369</v>
      </c>
      <c r="AC397" s="433" t="s">
        <v>329</v>
      </c>
    </row>
    <row r="398" spans="5:29" x14ac:dyDescent="0.3">
      <c r="E398" s="423">
        <v>168522</v>
      </c>
      <c r="F398" s="424">
        <v>1.116E-2</v>
      </c>
      <c r="H398" s="425">
        <v>169686</v>
      </c>
      <c r="I398" s="426">
        <v>1</v>
      </c>
      <c r="J398" s="428"/>
      <c r="K398" s="428"/>
      <c r="L398" s="426">
        <v>1</v>
      </c>
      <c r="M398" s="426">
        <v>1</v>
      </c>
      <c r="O398" s="425">
        <v>170642</v>
      </c>
      <c r="P398" s="428"/>
      <c r="Q398" s="428"/>
      <c r="S398" s="421">
        <v>167842</v>
      </c>
      <c r="T398" s="422">
        <v>6.81</v>
      </c>
      <c r="Y398" s="429"/>
      <c r="Z398" s="420">
        <v>2700</v>
      </c>
      <c r="AB398" s="431">
        <v>170374</v>
      </c>
      <c r="AC398" s="433" t="s">
        <v>329</v>
      </c>
    </row>
    <row r="399" spans="5:29" x14ac:dyDescent="0.3">
      <c r="E399" s="423">
        <v>168534</v>
      </c>
      <c r="F399" s="424">
        <v>4.5079999999999999E-3</v>
      </c>
      <c r="H399" s="425">
        <v>170153</v>
      </c>
      <c r="I399" s="426">
        <v>127</v>
      </c>
      <c r="J399" s="426">
        <v>93</v>
      </c>
      <c r="K399" s="426">
        <v>76</v>
      </c>
      <c r="L399" s="426">
        <v>198</v>
      </c>
      <c r="M399" s="426">
        <v>820</v>
      </c>
      <c r="O399" s="425">
        <v>170801</v>
      </c>
      <c r="P399" s="428"/>
      <c r="Q399" s="426">
        <v>1</v>
      </c>
      <c r="S399" s="421">
        <v>167860</v>
      </c>
      <c r="T399" s="422">
        <v>3.43</v>
      </c>
      <c r="Y399" s="419">
        <v>169989</v>
      </c>
      <c r="Z399" s="420">
        <v>2</v>
      </c>
      <c r="AB399" s="431">
        <v>171725</v>
      </c>
      <c r="AC399" s="433" t="s">
        <v>329</v>
      </c>
    </row>
    <row r="400" spans="5:29" x14ac:dyDescent="0.3">
      <c r="E400" s="423">
        <v>168535</v>
      </c>
      <c r="F400" s="424">
        <v>9.4250000000000001E-5</v>
      </c>
      <c r="H400" s="425">
        <v>169975</v>
      </c>
      <c r="I400" s="426">
        <v>3</v>
      </c>
      <c r="J400" s="426">
        <v>2</v>
      </c>
      <c r="K400" s="426">
        <v>1</v>
      </c>
      <c r="L400" s="426">
        <v>2</v>
      </c>
      <c r="M400" s="426">
        <v>13</v>
      </c>
      <c r="O400" s="425">
        <v>170805</v>
      </c>
      <c r="P400" s="426">
        <v>1</v>
      </c>
      <c r="Q400" s="428"/>
      <c r="S400" s="421">
        <v>167868</v>
      </c>
      <c r="T400" s="422">
        <v>9.77</v>
      </c>
      <c r="Y400" s="419">
        <v>170038</v>
      </c>
      <c r="Z400" s="420">
        <v>5</v>
      </c>
      <c r="AB400" s="431">
        <v>171920</v>
      </c>
      <c r="AC400" s="433" t="s">
        <v>329</v>
      </c>
    </row>
    <row r="401" spans="5:29" x14ac:dyDescent="0.3">
      <c r="E401" s="423">
        <v>168543</v>
      </c>
      <c r="F401" s="424">
        <v>2.9120000000000001E-3</v>
      </c>
      <c r="H401" s="425">
        <v>169160</v>
      </c>
      <c r="I401" s="426">
        <v>5</v>
      </c>
      <c r="J401" s="426">
        <v>2</v>
      </c>
      <c r="K401" s="428"/>
      <c r="L401" s="426">
        <v>1</v>
      </c>
      <c r="M401" s="426">
        <v>3</v>
      </c>
      <c r="O401" s="425">
        <v>170811</v>
      </c>
      <c r="P401" s="426">
        <v>2</v>
      </c>
      <c r="Q401" s="426">
        <v>1</v>
      </c>
      <c r="S401" s="421">
        <v>167869</v>
      </c>
      <c r="T401" s="422">
        <v>6.26</v>
      </c>
      <c r="Y401" s="419">
        <v>170601</v>
      </c>
      <c r="Z401" s="420">
        <v>1</v>
      </c>
      <c r="AB401" s="431">
        <v>171956</v>
      </c>
      <c r="AC401" s="433" t="s">
        <v>329</v>
      </c>
    </row>
    <row r="402" spans="5:29" x14ac:dyDescent="0.3">
      <c r="E402" s="423">
        <v>168544</v>
      </c>
      <c r="F402" s="424">
        <v>0.343914</v>
      </c>
      <c r="H402" s="425">
        <v>170391</v>
      </c>
      <c r="I402" s="428"/>
      <c r="J402" s="426">
        <v>2</v>
      </c>
      <c r="K402" s="426">
        <v>3</v>
      </c>
      <c r="L402" s="426">
        <v>8</v>
      </c>
      <c r="M402" s="426">
        <v>8</v>
      </c>
      <c r="O402" s="425">
        <v>170841</v>
      </c>
      <c r="P402" s="426">
        <v>20</v>
      </c>
      <c r="Q402" s="426">
        <v>20</v>
      </c>
      <c r="S402" s="421">
        <v>167871</v>
      </c>
      <c r="T402" s="422">
        <v>99.95</v>
      </c>
      <c r="Y402" s="419">
        <v>170596</v>
      </c>
      <c r="Z402" s="420">
        <v>1</v>
      </c>
      <c r="AB402" s="431">
        <v>170370</v>
      </c>
      <c r="AC402" s="433" t="s">
        <v>329</v>
      </c>
    </row>
    <row r="403" spans="5:29" x14ac:dyDescent="0.3">
      <c r="E403" s="423">
        <v>168550</v>
      </c>
      <c r="F403" s="424">
        <v>1.6974E-2</v>
      </c>
      <c r="H403" s="425">
        <v>123</v>
      </c>
      <c r="I403" s="428"/>
      <c r="J403" s="428"/>
      <c r="K403" s="428"/>
      <c r="L403" s="428"/>
      <c r="M403" s="428"/>
      <c r="O403" s="425">
        <v>172663</v>
      </c>
      <c r="P403" s="426">
        <v>110</v>
      </c>
      <c r="Q403" s="426">
        <v>54</v>
      </c>
      <c r="S403" s="421">
        <v>167874</v>
      </c>
      <c r="T403" s="422">
        <v>3.47</v>
      </c>
      <c r="Y403" s="419">
        <v>172961</v>
      </c>
      <c r="Z403" s="420">
        <v>1</v>
      </c>
      <c r="AB403" s="431">
        <v>170371</v>
      </c>
      <c r="AC403" s="433" t="s">
        <v>329</v>
      </c>
    </row>
    <row r="404" spans="5:29" x14ac:dyDescent="0.3">
      <c r="E404" s="423">
        <v>168551</v>
      </c>
      <c r="F404" s="424">
        <v>1.1910250000000001E-2</v>
      </c>
      <c r="H404" s="425">
        <v>169751</v>
      </c>
      <c r="I404" s="428"/>
      <c r="J404" s="426">
        <v>3</v>
      </c>
      <c r="K404" s="426">
        <v>1</v>
      </c>
      <c r="L404" s="428"/>
      <c r="M404" s="426">
        <v>4</v>
      </c>
      <c r="O404" s="425">
        <v>172468</v>
      </c>
      <c r="P404" s="426">
        <v>2</v>
      </c>
      <c r="Q404" s="426">
        <v>9</v>
      </c>
      <c r="S404" s="421">
        <v>167875</v>
      </c>
      <c r="T404" s="422">
        <v>9.93</v>
      </c>
      <c r="Y404" s="419">
        <v>167672</v>
      </c>
      <c r="Z404" s="420">
        <v>51</v>
      </c>
      <c r="AB404" s="431">
        <v>170372</v>
      </c>
      <c r="AC404" s="433" t="s">
        <v>329</v>
      </c>
    </row>
    <row r="405" spans="5:29" x14ac:dyDescent="0.3">
      <c r="E405" s="423">
        <v>168553</v>
      </c>
      <c r="F405" s="424">
        <v>6.8999999999999999E-3</v>
      </c>
      <c r="H405" s="425">
        <v>170087</v>
      </c>
      <c r="I405" s="428"/>
      <c r="J405" s="426">
        <v>3</v>
      </c>
      <c r="K405" s="428"/>
      <c r="L405" s="426">
        <v>1</v>
      </c>
      <c r="M405" s="426">
        <v>2</v>
      </c>
      <c r="O405" s="425">
        <v>170933</v>
      </c>
      <c r="P405" s="428"/>
      <c r="Q405" s="428"/>
      <c r="S405" s="421">
        <v>167997</v>
      </c>
      <c r="T405" s="422">
        <v>35.409999999999997</v>
      </c>
      <c r="Y405" s="419">
        <v>170568</v>
      </c>
      <c r="Z405" s="420">
        <v>5</v>
      </c>
      <c r="AB405" s="431">
        <v>166466</v>
      </c>
      <c r="AC405" s="433" t="s">
        <v>329</v>
      </c>
    </row>
    <row r="406" spans="5:29" x14ac:dyDescent="0.3">
      <c r="E406" s="423">
        <v>168584</v>
      </c>
      <c r="F406" s="424">
        <v>1.52E-2</v>
      </c>
      <c r="H406" s="425">
        <v>169182</v>
      </c>
      <c r="I406" s="426">
        <v>6</v>
      </c>
      <c r="J406" s="428"/>
      <c r="K406" s="426">
        <v>3</v>
      </c>
      <c r="L406" s="428"/>
      <c r="M406" s="426">
        <v>1</v>
      </c>
      <c r="O406" s="425">
        <v>170934</v>
      </c>
      <c r="P406" s="426">
        <v>1</v>
      </c>
      <c r="Q406" s="426">
        <v>1</v>
      </c>
      <c r="S406" s="421">
        <v>168002</v>
      </c>
      <c r="T406" s="422">
        <v>17.600000000000001</v>
      </c>
      <c r="Y406" s="419">
        <v>168846</v>
      </c>
      <c r="Z406" s="420">
        <v>1</v>
      </c>
      <c r="AB406" s="431">
        <v>171791</v>
      </c>
      <c r="AC406" s="433" t="s">
        <v>329</v>
      </c>
    </row>
    <row r="407" spans="5:29" x14ac:dyDescent="0.3">
      <c r="E407" s="423">
        <v>168593</v>
      </c>
      <c r="F407" s="424">
        <v>7.4936000000000003E-2</v>
      </c>
      <c r="H407" s="425">
        <v>170392</v>
      </c>
      <c r="I407" s="426">
        <v>1</v>
      </c>
      <c r="J407" s="426">
        <v>5</v>
      </c>
      <c r="K407" s="426">
        <v>1</v>
      </c>
      <c r="L407" s="426">
        <v>5</v>
      </c>
      <c r="M407" s="426">
        <v>8</v>
      </c>
      <c r="O407" s="425">
        <v>170956</v>
      </c>
      <c r="P407" s="426">
        <v>1</v>
      </c>
      <c r="Q407" s="428"/>
      <c r="S407" s="421">
        <v>168029</v>
      </c>
      <c r="T407" s="422">
        <v>3.08</v>
      </c>
      <c r="Y407" s="419">
        <v>168822</v>
      </c>
      <c r="Z407" s="420">
        <v>1</v>
      </c>
      <c r="AB407" s="431">
        <v>171214</v>
      </c>
      <c r="AC407" s="433" t="s">
        <v>329</v>
      </c>
    </row>
    <row r="408" spans="5:29" x14ac:dyDescent="0.3">
      <c r="E408" s="423">
        <v>168611</v>
      </c>
      <c r="F408" s="424">
        <v>1.5299999999999999E-3</v>
      </c>
      <c r="H408" s="425">
        <v>170325</v>
      </c>
      <c r="I408" s="426">
        <v>23</v>
      </c>
      <c r="J408" s="426">
        <v>13</v>
      </c>
      <c r="K408" s="426">
        <v>9</v>
      </c>
      <c r="L408" s="426">
        <v>5</v>
      </c>
      <c r="M408" s="426">
        <v>20</v>
      </c>
      <c r="O408" s="425">
        <v>172747</v>
      </c>
      <c r="P408" s="426">
        <v>75</v>
      </c>
      <c r="Q408" s="426">
        <v>34</v>
      </c>
      <c r="S408" s="421">
        <v>168034</v>
      </c>
      <c r="T408" s="422">
        <v>5.48</v>
      </c>
      <c r="Y408" s="419">
        <v>168900</v>
      </c>
      <c r="Z408" s="420">
        <v>2</v>
      </c>
      <c r="AB408" s="431">
        <v>169812</v>
      </c>
      <c r="AC408" s="433" t="s">
        <v>329</v>
      </c>
    </row>
    <row r="409" spans="5:29" x14ac:dyDescent="0.3">
      <c r="E409" s="423">
        <v>168621</v>
      </c>
      <c r="F409" s="424">
        <v>8.5800000000000008E-3</v>
      </c>
      <c r="H409" s="425">
        <v>170337</v>
      </c>
      <c r="I409" s="426">
        <v>3</v>
      </c>
      <c r="J409" s="426">
        <v>2</v>
      </c>
      <c r="K409" s="426">
        <v>3</v>
      </c>
      <c r="L409" s="426">
        <v>2</v>
      </c>
      <c r="M409" s="426">
        <v>7</v>
      </c>
      <c r="O409" s="425">
        <v>171125</v>
      </c>
      <c r="P409" s="426">
        <v>1</v>
      </c>
      <c r="Q409" s="428"/>
      <c r="S409" s="421">
        <v>168054</v>
      </c>
      <c r="T409" s="422">
        <v>22.35</v>
      </c>
      <c r="Y409" s="419">
        <v>174069</v>
      </c>
      <c r="Z409" s="420">
        <v>1</v>
      </c>
      <c r="AB409" s="431">
        <v>167001</v>
      </c>
      <c r="AC409" s="433" t="s">
        <v>329</v>
      </c>
    </row>
    <row r="410" spans="5:29" x14ac:dyDescent="0.3">
      <c r="E410" s="423">
        <v>168629</v>
      </c>
      <c r="F410" s="424">
        <v>4.1399999999999996E-3</v>
      </c>
      <c r="H410" s="425">
        <v>170151</v>
      </c>
      <c r="I410" s="426">
        <v>3</v>
      </c>
      <c r="J410" s="428"/>
      <c r="K410" s="428"/>
      <c r="L410" s="426">
        <v>10</v>
      </c>
      <c r="M410" s="426">
        <v>8</v>
      </c>
      <c r="O410" s="425">
        <v>171137</v>
      </c>
      <c r="P410" s="426">
        <v>1</v>
      </c>
      <c r="Q410" s="428"/>
      <c r="S410" s="421">
        <v>168081</v>
      </c>
      <c r="T410" s="422">
        <v>2.4900000000000002</v>
      </c>
      <c r="Y410" s="419">
        <v>170567</v>
      </c>
      <c r="Z410" s="420">
        <v>7</v>
      </c>
      <c r="AB410" s="431">
        <v>171813</v>
      </c>
      <c r="AC410" s="433" t="s">
        <v>329</v>
      </c>
    </row>
    <row r="411" spans="5:29" x14ac:dyDescent="0.3">
      <c r="E411" s="423">
        <v>168633</v>
      </c>
      <c r="F411" s="424">
        <v>3.0000000000000001E-3</v>
      </c>
      <c r="H411" s="425">
        <v>170145</v>
      </c>
      <c r="I411" s="428"/>
      <c r="J411" s="428"/>
      <c r="K411" s="428"/>
      <c r="L411" s="428"/>
      <c r="M411" s="428"/>
      <c r="O411" s="425">
        <v>171168</v>
      </c>
      <c r="P411" s="426">
        <v>10</v>
      </c>
      <c r="Q411" s="426">
        <v>4</v>
      </c>
      <c r="S411" s="421">
        <v>168109</v>
      </c>
      <c r="T411" s="422">
        <v>12.83</v>
      </c>
      <c r="Y411" s="419">
        <v>167826</v>
      </c>
      <c r="Z411" s="420">
        <v>42</v>
      </c>
      <c r="AB411" s="431">
        <v>167186</v>
      </c>
      <c r="AC411" s="433" t="s">
        <v>329</v>
      </c>
    </row>
    <row r="412" spans="5:29" x14ac:dyDescent="0.3">
      <c r="E412" s="423">
        <v>168634</v>
      </c>
      <c r="F412" s="424">
        <v>7.9112000000000002E-2</v>
      </c>
      <c r="H412" s="425">
        <v>170398</v>
      </c>
      <c r="I412" s="426">
        <v>2</v>
      </c>
      <c r="J412" s="426">
        <v>5</v>
      </c>
      <c r="K412" s="426">
        <v>7</v>
      </c>
      <c r="L412" s="426">
        <v>7</v>
      </c>
      <c r="M412" s="426">
        <v>11</v>
      </c>
      <c r="O412" s="425">
        <v>171230</v>
      </c>
      <c r="P412" s="426">
        <v>1</v>
      </c>
      <c r="Q412" s="428"/>
      <c r="S412" s="421">
        <v>168177</v>
      </c>
      <c r="T412" s="422">
        <v>7.4</v>
      </c>
      <c r="Y412" s="419">
        <v>168899</v>
      </c>
      <c r="Z412" s="420">
        <v>7</v>
      </c>
      <c r="AB412" s="431">
        <v>169087</v>
      </c>
      <c r="AC412" s="433" t="s">
        <v>329</v>
      </c>
    </row>
    <row r="413" spans="5:29" x14ac:dyDescent="0.3">
      <c r="E413" s="423">
        <v>168636</v>
      </c>
      <c r="F413" s="424">
        <v>8.9319999999999997E-2</v>
      </c>
      <c r="H413" s="425">
        <v>170342</v>
      </c>
      <c r="I413" s="426">
        <v>2</v>
      </c>
      <c r="J413" s="428"/>
      <c r="K413" s="428"/>
      <c r="L413" s="428"/>
      <c r="M413" s="426">
        <v>3</v>
      </c>
      <c r="O413" s="425">
        <v>171280</v>
      </c>
      <c r="P413" s="426">
        <v>1</v>
      </c>
      <c r="Q413" s="428"/>
      <c r="S413" s="421">
        <v>168186</v>
      </c>
      <c r="T413" s="422">
        <v>3.2</v>
      </c>
      <c r="Y413" s="419">
        <v>168781</v>
      </c>
      <c r="Z413" s="420">
        <v>4</v>
      </c>
      <c r="AB413" s="431">
        <v>168264</v>
      </c>
      <c r="AC413" s="433" t="s">
        <v>329</v>
      </c>
    </row>
    <row r="414" spans="5:29" x14ac:dyDescent="0.3">
      <c r="E414" s="423">
        <v>168645</v>
      </c>
      <c r="F414" s="424">
        <v>3.7260000000000001E-2</v>
      </c>
      <c r="H414" s="425">
        <v>170354</v>
      </c>
      <c r="I414" s="426">
        <v>18</v>
      </c>
      <c r="J414" s="426">
        <v>12</v>
      </c>
      <c r="K414" s="426">
        <v>4</v>
      </c>
      <c r="L414" s="426">
        <v>3</v>
      </c>
      <c r="M414" s="426">
        <v>21</v>
      </c>
      <c r="O414" s="425">
        <v>171320</v>
      </c>
      <c r="P414" s="428"/>
      <c r="Q414" s="426">
        <v>2</v>
      </c>
      <c r="S414" s="421">
        <v>168193</v>
      </c>
      <c r="T414" s="422">
        <v>6.06</v>
      </c>
      <c r="Y414" s="419">
        <v>168795</v>
      </c>
      <c r="Z414" s="420">
        <v>43</v>
      </c>
      <c r="AB414" s="431">
        <v>169337</v>
      </c>
      <c r="AC414" s="433" t="s">
        <v>329</v>
      </c>
    </row>
    <row r="415" spans="5:29" x14ac:dyDescent="0.3">
      <c r="E415" s="423">
        <v>168647</v>
      </c>
      <c r="F415" s="424">
        <v>6.7599999999999995E-4</v>
      </c>
      <c r="H415" s="425">
        <v>170324</v>
      </c>
      <c r="I415" s="426">
        <v>17</v>
      </c>
      <c r="J415" s="426">
        <v>14</v>
      </c>
      <c r="K415" s="426">
        <v>5</v>
      </c>
      <c r="L415" s="426">
        <v>8</v>
      </c>
      <c r="M415" s="426">
        <v>20</v>
      </c>
      <c r="O415" s="425">
        <v>171324</v>
      </c>
      <c r="P415" s="428"/>
      <c r="Q415" s="428"/>
      <c r="S415" s="421">
        <v>168200</v>
      </c>
      <c r="T415" s="422">
        <v>12.33</v>
      </c>
      <c r="Y415" s="419">
        <v>173801</v>
      </c>
      <c r="Z415" s="420">
        <v>1</v>
      </c>
      <c r="AB415" s="431">
        <v>169702</v>
      </c>
      <c r="AC415" s="433" t="s">
        <v>329</v>
      </c>
    </row>
    <row r="416" spans="5:29" x14ac:dyDescent="0.3">
      <c r="E416" s="423">
        <v>168650</v>
      </c>
      <c r="F416" s="424">
        <v>6.7599999999999995E-4</v>
      </c>
      <c r="H416" s="425">
        <v>170150</v>
      </c>
      <c r="I416" s="426">
        <v>1</v>
      </c>
      <c r="J416" s="428"/>
      <c r="K416" s="428"/>
      <c r="L416" s="426">
        <v>1</v>
      </c>
      <c r="M416" s="426">
        <v>2</v>
      </c>
      <c r="O416" s="425">
        <v>171328</v>
      </c>
      <c r="P416" s="428"/>
      <c r="Q416" s="428"/>
      <c r="S416" s="421">
        <v>168217</v>
      </c>
      <c r="T416" s="422">
        <v>3.93</v>
      </c>
      <c r="Y416" s="419">
        <v>168802</v>
      </c>
      <c r="Z416" s="420">
        <v>2</v>
      </c>
      <c r="AB416" s="431">
        <v>169703</v>
      </c>
      <c r="AC416" s="433" t="s">
        <v>329</v>
      </c>
    </row>
    <row r="417" spans="5:29" x14ac:dyDescent="0.3">
      <c r="E417" s="423">
        <v>168651</v>
      </c>
      <c r="F417" s="424">
        <v>1.944E-3</v>
      </c>
      <c r="H417" s="425">
        <v>169279</v>
      </c>
      <c r="I417" s="426">
        <v>2</v>
      </c>
      <c r="J417" s="428"/>
      <c r="K417" s="426">
        <v>1</v>
      </c>
      <c r="L417" s="426">
        <v>1</v>
      </c>
      <c r="M417" s="428"/>
      <c r="O417" s="425">
        <v>171334</v>
      </c>
      <c r="P417" s="428"/>
      <c r="Q417" s="428"/>
      <c r="S417" s="421">
        <v>168227</v>
      </c>
      <c r="T417" s="422">
        <v>4.9400000000000004</v>
      </c>
      <c r="Y417" s="419">
        <v>172260</v>
      </c>
      <c r="Z417" s="420">
        <v>1720</v>
      </c>
      <c r="AB417" s="431">
        <v>169709</v>
      </c>
      <c r="AC417" s="433" t="s">
        <v>329</v>
      </c>
    </row>
    <row r="418" spans="5:29" x14ac:dyDescent="0.3">
      <c r="E418" s="423">
        <v>168664</v>
      </c>
      <c r="F418" s="424">
        <v>1.2E-4</v>
      </c>
      <c r="H418" s="425">
        <v>170401</v>
      </c>
      <c r="I418" s="428"/>
      <c r="J418" s="426">
        <v>2</v>
      </c>
      <c r="K418" s="428"/>
      <c r="L418" s="426">
        <v>2</v>
      </c>
      <c r="M418" s="426">
        <v>5</v>
      </c>
      <c r="O418" s="425">
        <v>171342</v>
      </c>
      <c r="P418" s="428"/>
      <c r="Q418" s="428"/>
      <c r="S418" s="421">
        <v>168237</v>
      </c>
      <c r="T418" s="422">
        <v>15.22</v>
      </c>
      <c r="Y418" s="419">
        <v>167818</v>
      </c>
      <c r="Z418" s="420">
        <v>43</v>
      </c>
      <c r="AB418" s="431">
        <v>169706</v>
      </c>
      <c r="AC418" s="433" t="s">
        <v>329</v>
      </c>
    </row>
    <row r="419" spans="5:29" x14ac:dyDescent="0.3">
      <c r="E419" s="423">
        <v>168665</v>
      </c>
      <c r="F419" s="424">
        <v>7.9999999999999996E-6</v>
      </c>
      <c r="H419" s="425">
        <v>170344</v>
      </c>
      <c r="I419" s="426">
        <v>1</v>
      </c>
      <c r="J419" s="426">
        <v>1</v>
      </c>
      <c r="K419" s="428"/>
      <c r="L419" s="428"/>
      <c r="M419" s="426">
        <v>2</v>
      </c>
      <c r="O419" s="425">
        <v>171343</v>
      </c>
      <c r="P419" s="428"/>
      <c r="Q419" s="428"/>
      <c r="S419" s="421">
        <v>168243</v>
      </c>
      <c r="T419" s="422">
        <v>0.04</v>
      </c>
      <c r="Y419" s="419">
        <v>167796</v>
      </c>
      <c r="Z419" s="420">
        <v>11</v>
      </c>
      <c r="AB419" s="431">
        <v>169687</v>
      </c>
      <c r="AC419" s="433" t="s">
        <v>329</v>
      </c>
    </row>
    <row r="420" spans="5:29" x14ac:dyDescent="0.3">
      <c r="E420" s="423">
        <v>168666</v>
      </c>
      <c r="F420" s="424">
        <v>1.1016E-2</v>
      </c>
      <c r="H420" s="425">
        <v>170171</v>
      </c>
      <c r="I420" s="426">
        <v>1</v>
      </c>
      <c r="J420" s="428"/>
      <c r="K420" s="426">
        <v>2</v>
      </c>
      <c r="L420" s="426">
        <v>4</v>
      </c>
      <c r="M420" s="426">
        <v>10</v>
      </c>
      <c r="O420" s="425">
        <v>171358</v>
      </c>
      <c r="P420" s="428"/>
      <c r="Q420" s="428"/>
      <c r="S420" s="421">
        <v>168279</v>
      </c>
      <c r="T420" s="422">
        <v>37.29</v>
      </c>
      <c r="Y420" s="419">
        <v>170204</v>
      </c>
      <c r="Z420" s="420">
        <v>56</v>
      </c>
      <c r="AB420" s="431">
        <v>170345</v>
      </c>
      <c r="AC420" s="433" t="s">
        <v>329</v>
      </c>
    </row>
    <row r="421" spans="5:29" x14ac:dyDescent="0.3">
      <c r="E421" s="423">
        <v>168667</v>
      </c>
      <c r="F421" s="424">
        <v>1.3650000000000001E-4</v>
      </c>
      <c r="H421" s="425">
        <v>169527</v>
      </c>
      <c r="I421" s="428"/>
      <c r="J421" s="428"/>
      <c r="K421" s="428"/>
      <c r="L421" s="426">
        <v>1</v>
      </c>
      <c r="M421" s="428"/>
      <c r="O421" s="425">
        <v>171372</v>
      </c>
      <c r="P421" s="426">
        <v>2</v>
      </c>
      <c r="Q421" s="426">
        <v>4</v>
      </c>
      <c r="S421" s="421">
        <v>168287</v>
      </c>
      <c r="T421" s="422">
        <v>8.94</v>
      </c>
      <c r="Y421" s="419">
        <v>170205</v>
      </c>
      <c r="Z421" s="420">
        <v>22</v>
      </c>
      <c r="AB421" s="431">
        <v>170346</v>
      </c>
      <c r="AC421" s="433" t="s">
        <v>329</v>
      </c>
    </row>
    <row r="422" spans="5:29" x14ac:dyDescent="0.3">
      <c r="E422" s="423">
        <v>168705</v>
      </c>
      <c r="F422" s="424">
        <v>4.7058000000000003E-2</v>
      </c>
      <c r="H422" s="425">
        <v>170405</v>
      </c>
      <c r="I422" s="426">
        <v>1</v>
      </c>
      <c r="J422" s="426">
        <v>4</v>
      </c>
      <c r="K422" s="426">
        <v>1</v>
      </c>
      <c r="L422" s="428"/>
      <c r="M422" s="428"/>
      <c r="O422" s="425">
        <v>171381</v>
      </c>
      <c r="P422" s="426">
        <v>1</v>
      </c>
      <c r="Q422" s="428"/>
      <c r="S422" s="421">
        <v>168316</v>
      </c>
      <c r="T422" s="422">
        <v>9.25</v>
      </c>
      <c r="Y422" s="419">
        <v>167669</v>
      </c>
      <c r="Z422" s="420">
        <v>10</v>
      </c>
      <c r="AB422" s="431">
        <v>169160</v>
      </c>
      <c r="AC422" s="433" t="s">
        <v>329</v>
      </c>
    </row>
    <row r="423" spans="5:29" x14ac:dyDescent="0.3">
      <c r="E423" s="423">
        <v>168711</v>
      </c>
      <c r="F423" s="424">
        <v>2.1262500000000001E-3</v>
      </c>
      <c r="H423" s="425">
        <v>170404</v>
      </c>
      <c r="I423" s="426">
        <v>1</v>
      </c>
      <c r="J423" s="426">
        <v>4</v>
      </c>
      <c r="K423" s="426">
        <v>4</v>
      </c>
      <c r="L423" s="426">
        <v>13</v>
      </c>
      <c r="M423" s="426">
        <v>9</v>
      </c>
      <c r="O423" s="425">
        <v>172961</v>
      </c>
      <c r="P423" s="426">
        <v>2</v>
      </c>
      <c r="Q423" s="426">
        <v>4</v>
      </c>
      <c r="S423" s="421">
        <v>168328</v>
      </c>
      <c r="T423" s="422">
        <v>102.46</v>
      </c>
      <c r="Y423" s="419">
        <v>167670</v>
      </c>
      <c r="Z423" s="420">
        <v>13</v>
      </c>
      <c r="AB423" s="431">
        <v>166912</v>
      </c>
      <c r="AC423" s="433" t="s">
        <v>329</v>
      </c>
    </row>
    <row r="424" spans="5:29" x14ac:dyDescent="0.3">
      <c r="E424" s="423">
        <v>168715</v>
      </c>
      <c r="F424" s="424">
        <v>0</v>
      </c>
      <c r="H424" s="425">
        <v>170372</v>
      </c>
      <c r="I424" s="428"/>
      <c r="J424" s="428"/>
      <c r="K424" s="428"/>
      <c r="L424" s="428"/>
      <c r="M424" s="428"/>
      <c r="O424" s="425">
        <v>173460</v>
      </c>
      <c r="P424" s="426">
        <v>30</v>
      </c>
      <c r="Q424" s="426">
        <v>21</v>
      </c>
      <c r="S424" s="421">
        <v>168365</v>
      </c>
      <c r="T424" s="422">
        <v>31.37</v>
      </c>
      <c r="Y424" s="419">
        <v>168667</v>
      </c>
      <c r="Z424" s="420">
        <v>22</v>
      </c>
      <c r="AB424" s="431">
        <v>166911</v>
      </c>
      <c r="AC424" s="433" t="s">
        <v>329</v>
      </c>
    </row>
    <row r="425" spans="5:29" x14ac:dyDescent="0.3">
      <c r="E425" s="423">
        <v>168740</v>
      </c>
      <c r="F425" s="424">
        <v>2.8022400000000001E-3</v>
      </c>
      <c r="H425" s="425">
        <v>170341</v>
      </c>
      <c r="I425" s="426">
        <v>2</v>
      </c>
      <c r="J425" s="426">
        <v>5</v>
      </c>
      <c r="K425" s="426">
        <v>4</v>
      </c>
      <c r="L425" s="426">
        <v>8</v>
      </c>
      <c r="M425" s="426">
        <v>27</v>
      </c>
      <c r="O425" s="425">
        <v>173451</v>
      </c>
      <c r="P425" s="426">
        <v>68</v>
      </c>
      <c r="Q425" s="426">
        <v>5</v>
      </c>
      <c r="S425" s="421">
        <v>168369</v>
      </c>
      <c r="T425" s="422">
        <v>28.81</v>
      </c>
      <c r="Y425" s="419">
        <v>170693</v>
      </c>
      <c r="Z425" s="420">
        <v>8</v>
      </c>
      <c r="AB425" s="431">
        <v>172097</v>
      </c>
      <c r="AC425" s="433" t="s">
        <v>329</v>
      </c>
    </row>
    <row r="426" spans="5:29" x14ac:dyDescent="0.3">
      <c r="E426" s="423">
        <v>168768</v>
      </c>
      <c r="F426" s="424">
        <v>1.7279999999999999E-3</v>
      </c>
      <c r="H426" s="425">
        <v>777</v>
      </c>
      <c r="I426" s="428"/>
      <c r="J426" s="428"/>
      <c r="K426" s="426">
        <v>50</v>
      </c>
      <c r="L426" s="426">
        <v>150</v>
      </c>
      <c r="M426" s="426">
        <v>250</v>
      </c>
      <c r="O426" s="425">
        <v>171791</v>
      </c>
      <c r="P426" s="426">
        <v>1</v>
      </c>
      <c r="Q426" s="428"/>
      <c r="S426" s="421">
        <v>168378</v>
      </c>
      <c r="T426" s="422">
        <v>7.41</v>
      </c>
      <c r="Y426" s="419">
        <v>169416</v>
      </c>
      <c r="Z426" s="420">
        <v>4</v>
      </c>
      <c r="AB426" s="431">
        <v>172416</v>
      </c>
      <c r="AC426" s="433" t="s">
        <v>329</v>
      </c>
    </row>
    <row r="427" spans="5:29" x14ac:dyDescent="0.3">
      <c r="E427" s="423">
        <v>168769</v>
      </c>
      <c r="F427" s="424">
        <v>0</v>
      </c>
      <c r="H427" s="425">
        <v>169899</v>
      </c>
      <c r="I427" s="426">
        <v>1</v>
      </c>
      <c r="J427" s="428"/>
      <c r="K427" s="428"/>
      <c r="L427" s="428"/>
      <c r="M427" s="426">
        <v>1</v>
      </c>
      <c r="O427" s="425">
        <v>171837</v>
      </c>
      <c r="P427" s="428"/>
      <c r="Q427" s="428"/>
      <c r="S427" s="421">
        <v>168384</v>
      </c>
      <c r="T427" s="422">
        <v>9.31</v>
      </c>
      <c r="Y427" s="419">
        <v>170055</v>
      </c>
      <c r="Z427" s="420">
        <v>8</v>
      </c>
      <c r="AB427" s="431">
        <v>171933</v>
      </c>
      <c r="AC427" s="433" t="s">
        <v>329</v>
      </c>
    </row>
    <row r="428" spans="5:29" x14ac:dyDescent="0.3">
      <c r="E428" s="423">
        <v>168770</v>
      </c>
      <c r="F428" s="424">
        <v>3.7499999999999997E-5</v>
      </c>
      <c r="H428" s="425">
        <v>169336</v>
      </c>
      <c r="I428" s="426">
        <v>1</v>
      </c>
      <c r="J428" s="426">
        <v>2</v>
      </c>
      <c r="K428" s="426">
        <v>1</v>
      </c>
      <c r="L428" s="426">
        <v>6</v>
      </c>
      <c r="M428" s="428"/>
      <c r="O428" s="425">
        <v>171843</v>
      </c>
      <c r="P428" s="426">
        <v>1</v>
      </c>
      <c r="Q428" s="426">
        <v>4</v>
      </c>
      <c r="S428" s="421">
        <v>168389</v>
      </c>
      <c r="T428" s="422">
        <v>10.37</v>
      </c>
      <c r="Y428" s="419">
        <v>167816</v>
      </c>
      <c r="Z428" s="420">
        <v>2</v>
      </c>
      <c r="AB428" s="431">
        <v>171929</v>
      </c>
      <c r="AC428" s="433" t="s">
        <v>329</v>
      </c>
    </row>
    <row r="429" spans="5:29" x14ac:dyDescent="0.3">
      <c r="E429" s="423">
        <v>168777</v>
      </c>
      <c r="F429" s="424">
        <v>9.1125000000000006E-5</v>
      </c>
      <c r="H429" s="425">
        <v>170409</v>
      </c>
      <c r="I429" s="426">
        <v>3</v>
      </c>
      <c r="J429" s="426">
        <v>7</v>
      </c>
      <c r="K429" s="426">
        <v>2</v>
      </c>
      <c r="L429" s="426">
        <v>7</v>
      </c>
      <c r="M429" s="426">
        <v>18</v>
      </c>
      <c r="O429" s="425">
        <v>171846</v>
      </c>
      <c r="P429" s="426">
        <v>7</v>
      </c>
      <c r="Q429" s="426">
        <v>6</v>
      </c>
      <c r="S429" s="421">
        <v>168416</v>
      </c>
      <c r="T429" s="422">
        <v>24.04</v>
      </c>
      <c r="Y429" s="419">
        <v>168828</v>
      </c>
      <c r="Z429" s="420">
        <v>2</v>
      </c>
      <c r="AB429" s="431">
        <v>171713</v>
      </c>
      <c r="AC429" s="433" t="s">
        <v>329</v>
      </c>
    </row>
    <row r="430" spans="5:29" x14ac:dyDescent="0.3">
      <c r="E430" s="423">
        <v>168781</v>
      </c>
      <c r="F430" s="424">
        <v>1.2799999999999999E-4</v>
      </c>
      <c r="H430" s="425">
        <v>170408</v>
      </c>
      <c r="I430" s="426">
        <v>30</v>
      </c>
      <c r="J430" s="426">
        <v>49</v>
      </c>
      <c r="K430" s="426">
        <v>24</v>
      </c>
      <c r="L430" s="426">
        <v>71</v>
      </c>
      <c r="M430" s="426">
        <v>175</v>
      </c>
      <c r="O430" s="425">
        <v>171848</v>
      </c>
      <c r="P430" s="426">
        <v>35</v>
      </c>
      <c r="Q430" s="426">
        <v>19</v>
      </c>
      <c r="S430" s="421">
        <v>168468</v>
      </c>
      <c r="T430" s="422">
        <v>555.79999999999995</v>
      </c>
      <c r="Y430" s="419">
        <v>173845</v>
      </c>
      <c r="Z430" s="420">
        <v>4</v>
      </c>
      <c r="AB430" s="431">
        <v>171712</v>
      </c>
      <c r="AC430" s="433" t="s">
        <v>329</v>
      </c>
    </row>
    <row r="431" spans="5:29" x14ac:dyDescent="0.3">
      <c r="E431" s="423">
        <v>168783</v>
      </c>
      <c r="F431" s="424">
        <v>3.4299999999999999E-4</v>
      </c>
      <c r="H431" s="425">
        <v>170568</v>
      </c>
      <c r="I431" s="428"/>
      <c r="J431" s="428"/>
      <c r="K431" s="428"/>
      <c r="L431" s="428"/>
      <c r="M431" s="426">
        <v>1</v>
      </c>
      <c r="O431" s="425">
        <v>171851</v>
      </c>
      <c r="P431" s="426">
        <v>7</v>
      </c>
      <c r="Q431" s="426">
        <v>2</v>
      </c>
      <c r="S431" s="421">
        <v>168472</v>
      </c>
      <c r="T431" s="422">
        <v>466.66</v>
      </c>
      <c r="Y431" s="419">
        <v>170024</v>
      </c>
      <c r="Z431" s="420">
        <v>27</v>
      </c>
      <c r="AB431" s="431">
        <v>173223</v>
      </c>
      <c r="AC431" s="433" t="s">
        <v>329</v>
      </c>
    </row>
    <row r="432" spans="5:29" x14ac:dyDescent="0.3">
      <c r="E432" s="423">
        <v>168785</v>
      </c>
      <c r="F432" s="424">
        <v>1.408E-3</v>
      </c>
      <c r="H432" s="425">
        <v>170357</v>
      </c>
      <c r="I432" s="426">
        <v>19</v>
      </c>
      <c r="J432" s="426">
        <v>4</v>
      </c>
      <c r="K432" s="426">
        <v>1</v>
      </c>
      <c r="L432" s="426">
        <v>1</v>
      </c>
      <c r="M432" s="426">
        <v>4</v>
      </c>
      <c r="O432" s="425">
        <v>171853</v>
      </c>
      <c r="P432" s="426">
        <v>3</v>
      </c>
      <c r="Q432" s="428"/>
      <c r="S432" s="421">
        <v>168486</v>
      </c>
      <c r="T432" s="422">
        <v>6.09</v>
      </c>
      <c r="Y432" s="419">
        <v>169702</v>
      </c>
      <c r="Z432" s="420">
        <v>6</v>
      </c>
      <c r="AB432" s="431">
        <v>169664</v>
      </c>
      <c r="AC432" s="433" t="s">
        <v>329</v>
      </c>
    </row>
    <row r="433" spans="5:29" x14ac:dyDescent="0.3">
      <c r="E433" s="423">
        <v>168788</v>
      </c>
      <c r="F433" s="424">
        <v>7.4999999999999993E-5</v>
      </c>
      <c r="H433" s="425">
        <v>888</v>
      </c>
      <c r="I433" s="428"/>
      <c r="J433" s="428"/>
      <c r="K433" s="428"/>
      <c r="L433" s="428"/>
      <c r="M433" s="428"/>
      <c r="O433" s="425">
        <v>171856</v>
      </c>
      <c r="P433" s="426">
        <v>102</v>
      </c>
      <c r="Q433" s="426">
        <v>57</v>
      </c>
      <c r="S433" s="421">
        <v>168493</v>
      </c>
      <c r="T433" s="422">
        <v>2.8</v>
      </c>
      <c r="Y433" s="419">
        <v>169703</v>
      </c>
      <c r="Z433" s="420">
        <v>10</v>
      </c>
      <c r="AB433" s="431">
        <v>169665</v>
      </c>
      <c r="AC433" s="433" t="s">
        <v>329</v>
      </c>
    </row>
    <row r="434" spans="5:29" x14ac:dyDescent="0.3">
      <c r="E434" s="423">
        <v>168789</v>
      </c>
      <c r="F434" s="424">
        <v>3.4299999999999999E-4</v>
      </c>
      <c r="H434" s="425">
        <v>170075</v>
      </c>
      <c r="I434" s="426">
        <v>8</v>
      </c>
      <c r="J434" s="426">
        <v>25</v>
      </c>
      <c r="K434" s="426">
        <v>27</v>
      </c>
      <c r="L434" s="426">
        <v>71</v>
      </c>
      <c r="M434" s="426">
        <v>131</v>
      </c>
      <c r="O434" s="425">
        <v>171859</v>
      </c>
      <c r="P434" s="426">
        <v>10</v>
      </c>
      <c r="Q434" s="426">
        <v>6</v>
      </c>
      <c r="S434" s="421">
        <v>168497</v>
      </c>
      <c r="T434" s="422">
        <v>61.68</v>
      </c>
      <c r="Y434" s="419">
        <v>169709</v>
      </c>
      <c r="Z434" s="420">
        <v>9</v>
      </c>
      <c r="AB434" s="431">
        <v>169666</v>
      </c>
      <c r="AC434" s="433" t="s">
        <v>329</v>
      </c>
    </row>
    <row r="435" spans="5:29" x14ac:dyDescent="0.3">
      <c r="E435" s="423">
        <v>168799</v>
      </c>
      <c r="F435" s="424">
        <v>5.5999999999999999E-5</v>
      </c>
      <c r="H435" s="425">
        <v>170421</v>
      </c>
      <c r="I435" s="426">
        <v>138</v>
      </c>
      <c r="J435" s="426">
        <v>17</v>
      </c>
      <c r="K435" s="426">
        <v>9</v>
      </c>
      <c r="L435" s="426">
        <v>16</v>
      </c>
      <c r="M435" s="426">
        <v>65</v>
      </c>
      <c r="O435" s="425">
        <v>171860</v>
      </c>
      <c r="P435" s="426">
        <v>2</v>
      </c>
      <c r="Q435" s="426">
        <v>7</v>
      </c>
      <c r="S435" s="421">
        <v>168522</v>
      </c>
      <c r="T435" s="422">
        <v>19.2</v>
      </c>
      <c r="Y435" s="419">
        <v>169706</v>
      </c>
      <c r="Z435" s="420">
        <v>13</v>
      </c>
      <c r="AB435" s="431">
        <v>169849</v>
      </c>
      <c r="AC435" s="433" t="s">
        <v>329</v>
      </c>
    </row>
    <row r="436" spans="5:29" x14ac:dyDescent="0.3">
      <c r="E436" s="423">
        <v>168815</v>
      </c>
      <c r="F436" s="424">
        <v>0</v>
      </c>
      <c r="H436" s="425">
        <v>170418</v>
      </c>
      <c r="I436" s="426">
        <v>136</v>
      </c>
      <c r="J436" s="426">
        <v>35</v>
      </c>
      <c r="K436" s="426">
        <v>11</v>
      </c>
      <c r="L436" s="426">
        <v>30</v>
      </c>
      <c r="M436" s="426">
        <v>68</v>
      </c>
      <c r="O436" s="425">
        <v>171864</v>
      </c>
      <c r="P436" s="426">
        <v>22</v>
      </c>
      <c r="Q436" s="426">
        <v>6</v>
      </c>
      <c r="S436" s="421">
        <v>168551</v>
      </c>
      <c r="T436" s="422">
        <v>14.41</v>
      </c>
      <c r="Y436" s="419">
        <v>169686</v>
      </c>
      <c r="Z436" s="420">
        <v>1</v>
      </c>
      <c r="AB436" s="431">
        <v>169848</v>
      </c>
      <c r="AC436" s="433" t="s">
        <v>329</v>
      </c>
    </row>
    <row r="437" spans="5:29" x14ac:dyDescent="0.3">
      <c r="E437" s="423">
        <v>168816</v>
      </c>
      <c r="F437" s="424">
        <v>3.63E-3</v>
      </c>
      <c r="H437" s="425">
        <v>170711</v>
      </c>
      <c r="I437" s="426">
        <v>22</v>
      </c>
      <c r="J437" s="426">
        <v>7</v>
      </c>
      <c r="K437" s="426">
        <v>6</v>
      </c>
      <c r="L437" s="426">
        <v>7</v>
      </c>
      <c r="M437" s="426">
        <v>16</v>
      </c>
      <c r="O437" s="425">
        <v>171867</v>
      </c>
      <c r="P437" s="426">
        <v>6</v>
      </c>
      <c r="Q437" s="426">
        <v>2</v>
      </c>
      <c r="S437" s="421">
        <v>168556</v>
      </c>
      <c r="T437" s="422">
        <v>15.77</v>
      </c>
      <c r="Y437" s="419">
        <v>169687</v>
      </c>
      <c r="Z437" s="420">
        <v>11</v>
      </c>
      <c r="AB437" s="431">
        <v>169896</v>
      </c>
      <c r="AC437" s="433" t="s">
        <v>329</v>
      </c>
    </row>
    <row r="438" spans="5:29" x14ac:dyDescent="0.3">
      <c r="E438" s="423">
        <v>168821</v>
      </c>
      <c r="F438" s="424">
        <v>2.4499999999999999E-5</v>
      </c>
      <c r="H438" s="425">
        <v>170416</v>
      </c>
      <c r="I438" s="426">
        <v>112</v>
      </c>
      <c r="J438" s="426">
        <v>258</v>
      </c>
      <c r="K438" s="426">
        <v>106</v>
      </c>
      <c r="L438" s="426">
        <v>131</v>
      </c>
      <c r="M438" s="426">
        <v>241</v>
      </c>
      <c r="O438" s="425">
        <v>171868</v>
      </c>
      <c r="P438" s="426">
        <v>2</v>
      </c>
      <c r="Q438" s="426">
        <v>3</v>
      </c>
      <c r="S438" s="421">
        <v>168598</v>
      </c>
      <c r="T438" s="422">
        <v>34.01</v>
      </c>
      <c r="Y438" s="419">
        <v>170345</v>
      </c>
      <c r="Z438" s="420">
        <v>3</v>
      </c>
      <c r="AB438" s="431">
        <v>172418</v>
      </c>
      <c r="AC438" s="433" t="s">
        <v>329</v>
      </c>
    </row>
    <row r="439" spans="5:29" x14ac:dyDescent="0.3">
      <c r="E439" s="423">
        <v>168822</v>
      </c>
      <c r="F439" s="424">
        <v>3.2339999999999999E-3</v>
      </c>
      <c r="H439" s="425">
        <v>170368</v>
      </c>
      <c r="I439" s="426">
        <v>1</v>
      </c>
      <c r="J439" s="428"/>
      <c r="K439" s="428"/>
      <c r="L439" s="428"/>
      <c r="M439" s="426">
        <v>2</v>
      </c>
      <c r="O439" s="425">
        <v>171871</v>
      </c>
      <c r="P439" s="426">
        <v>6</v>
      </c>
      <c r="Q439" s="426">
        <v>2</v>
      </c>
      <c r="S439" s="421">
        <v>168606</v>
      </c>
      <c r="T439" s="422">
        <v>31.13</v>
      </c>
      <c r="Y439" s="419">
        <v>170346</v>
      </c>
      <c r="Z439" s="420">
        <v>21</v>
      </c>
      <c r="AB439" s="431">
        <v>170342</v>
      </c>
      <c r="AC439" s="433" t="s">
        <v>329</v>
      </c>
    </row>
    <row r="440" spans="5:29" x14ac:dyDescent="0.3">
      <c r="E440" s="423">
        <v>168823</v>
      </c>
      <c r="F440" s="424">
        <v>9.0000000000000006E-5</v>
      </c>
      <c r="H440" s="425">
        <v>170315</v>
      </c>
      <c r="I440" s="426">
        <v>1</v>
      </c>
      <c r="J440" s="426">
        <v>2</v>
      </c>
      <c r="K440" s="428"/>
      <c r="L440" s="426">
        <v>4</v>
      </c>
      <c r="M440" s="426">
        <v>10</v>
      </c>
      <c r="O440" s="425">
        <v>171875</v>
      </c>
      <c r="P440" s="426">
        <v>14</v>
      </c>
      <c r="Q440" s="426">
        <v>2</v>
      </c>
      <c r="S440" s="421">
        <v>168611</v>
      </c>
      <c r="T440" s="422">
        <v>3.32</v>
      </c>
      <c r="Y440" s="419">
        <v>169160</v>
      </c>
      <c r="Z440" s="420">
        <v>15</v>
      </c>
      <c r="AB440" s="431">
        <v>169150</v>
      </c>
      <c r="AC440" s="433" t="s">
        <v>329</v>
      </c>
    </row>
    <row r="441" spans="5:29" x14ac:dyDescent="0.3">
      <c r="E441" s="423">
        <v>168824</v>
      </c>
      <c r="F441" s="424">
        <v>6.2529999999999999E-3</v>
      </c>
      <c r="H441" s="425">
        <v>170112</v>
      </c>
      <c r="I441" s="426">
        <v>1</v>
      </c>
      <c r="J441" s="428"/>
      <c r="K441" s="428"/>
      <c r="L441" s="426">
        <v>2</v>
      </c>
      <c r="M441" s="426">
        <v>3</v>
      </c>
      <c r="O441" s="425">
        <v>171892</v>
      </c>
      <c r="P441" s="426">
        <v>4</v>
      </c>
      <c r="Q441" s="426">
        <v>13</v>
      </c>
      <c r="S441" s="421">
        <v>168634</v>
      </c>
      <c r="T441" s="422">
        <v>114.23</v>
      </c>
      <c r="Y441" s="419">
        <v>172347</v>
      </c>
      <c r="Z441" s="420">
        <v>7286</v>
      </c>
      <c r="AB441" s="431">
        <v>171928</v>
      </c>
      <c r="AC441" s="433" t="s">
        <v>329</v>
      </c>
    </row>
    <row r="442" spans="5:29" x14ac:dyDescent="0.3">
      <c r="E442" s="423">
        <v>168831</v>
      </c>
      <c r="F442" s="424">
        <v>3.6388800000000002E-3</v>
      </c>
      <c r="H442" s="425">
        <v>173439</v>
      </c>
      <c r="I442" s="428"/>
      <c r="J442" s="426">
        <v>1</v>
      </c>
      <c r="K442" s="426">
        <v>2</v>
      </c>
      <c r="L442" s="426">
        <v>3</v>
      </c>
      <c r="M442" s="426">
        <v>6</v>
      </c>
      <c r="O442" s="425">
        <v>171896</v>
      </c>
      <c r="P442" s="426">
        <v>4</v>
      </c>
      <c r="Q442" s="426">
        <v>2</v>
      </c>
      <c r="S442" s="421">
        <v>168636</v>
      </c>
      <c r="T442" s="422">
        <v>133.94999999999999</v>
      </c>
      <c r="Y442" s="419">
        <v>172348</v>
      </c>
      <c r="Z442" s="420">
        <v>29</v>
      </c>
      <c r="AB442" s="431">
        <v>168109</v>
      </c>
      <c r="AC442" s="433" t="s">
        <v>329</v>
      </c>
    </row>
    <row r="443" spans="5:29" x14ac:dyDescent="0.3">
      <c r="E443" s="423">
        <v>168832</v>
      </c>
      <c r="F443" s="424">
        <v>3.5739000000000001E-3</v>
      </c>
      <c r="H443" s="425">
        <v>170500</v>
      </c>
      <c r="I443" s="426">
        <v>11</v>
      </c>
      <c r="J443" s="426">
        <v>2</v>
      </c>
      <c r="K443" s="426">
        <v>2</v>
      </c>
      <c r="L443" s="426">
        <v>3</v>
      </c>
      <c r="M443" s="426">
        <v>1</v>
      </c>
      <c r="O443" s="425">
        <v>171899</v>
      </c>
      <c r="P443" s="426">
        <v>1</v>
      </c>
      <c r="Q443" s="428"/>
      <c r="S443" s="421">
        <v>168646</v>
      </c>
      <c r="T443" s="422">
        <v>17.13</v>
      </c>
      <c r="Y443" s="419">
        <v>170075</v>
      </c>
      <c r="Z443" s="420">
        <v>27</v>
      </c>
      <c r="AB443" s="431">
        <v>169678</v>
      </c>
      <c r="AC443" s="433" t="s">
        <v>329</v>
      </c>
    </row>
    <row r="444" spans="5:29" x14ac:dyDescent="0.3">
      <c r="E444" s="423">
        <v>168833</v>
      </c>
      <c r="F444" s="424">
        <v>3.5739000000000001E-3</v>
      </c>
      <c r="H444" s="425">
        <v>170420</v>
      </c>
      <c r="I444" s="426">
        <v>96</v>
      </c>
      <c r="J444" s="426">
        <v>32</v>
      </c>
      <c r="K444" s="426">
        <v>19</v>
      </c>
      <c r="L444" s="426">
        <v>33</v>
      </c>
      <c r="M444" s="426">
        <v>159</v>
      </c>
      <c r="O444" s="425">
        <v>171929</v>
      </c>
      <c r="P444" s="426">
        <v>1</v>
      </c>
      <c r="Q444" s="428"/>
      <c r="S444" s="421">
        <v>168654</v>
      </c>
      <c r="T444" s="422">
        <v>4.6399999999999997</v>
      </c>
      <c r="Y444" s="419">
        <v>174548</v>
      </c>
      <c r="Z444" s="420">
        <v>4565</v>
      </c>
      <c r="AB444" s="431">
        <v>169680</v>
      </c>
      <c r="AC444" s="433" t="s">
        <v>329</v>
      </c>
    </row>
    <row r="445" spans="5:29" x14ac:dyDescent="0.3">
      <c r="E445" s="423">
        <v>168834</v>
      </c>
      <c r="F445" s="424">
        <v>3.3139799999999998E-3</v>
      </c>
      <c r="H445" s="425">
        <v>170377</v>
      </c>
      <c r="I445" s="426">
        <v>3</v>
      </c>
      <c r="J445" s="428"/>
      <c r="K445" s="426">
        <v>1</v>
      </c>
      <c r="L445" s="426">
        <v>2</v>
      </c>
      <c r="M445" s="426">
        <v>7</v>
      </c>
      <c r="O445" s="425">
        <v>171933</v>
      </c>
      <c r="P445" s="426">
        <v>1</v>
      </c>
      <c r="Q445" s="428"/>
      <c r="S445" s="421">
        <v>168664</v>
      </c>
      <c r="T445" s="422">
        <v>0.28999999999999998</v>
      </c>
      <c r="Y445" s="419">
        <v>167323</v>
      </c>
      <c r="Z445" s="420">
        <v>903</v>
      </c>
      <c r="AB445" s="431">
        <v>171302</v>
      </c>
      <c r="AC445" s="433" t="s">
        <v>329</v>
      </c>
    </row>
    <row r="446" spans="5:29" x14ac:dyDescent="0.3">
      <c r="E446" s="423">
        <v>168841</v>
      </c>
      <c r="F446" s="424">
        <v>1.76E-4</v>
      </c>
      <c r="H446" s="425">
        <v>170358</v>
      </c>
      <c r="I446" s="428"/>
      <c r="J446" s="426">
        <v>1</v>
      </c>
      <c r="K446" s="426">
        <v>1</v>
      </c>
      <c r="L446" s="426">
        <v>1</v>
      </c>
      <c r="M446" s="426">
        <v>7</v>
      </c>
      <c r="O446" s="425">
        <v>171940</v>
      </c>
      <c r="P446" s="426">
        <v>1</v>
      </c>
      <c r="Q446" s="428"/>
      <c r="S446" s="421">
        <v>168665</v>
      </c>
      <c r="T446" s="422">
        <v>0.65</v>
      </c>
      <c r="Y446" s="419">
        <v>174419</v>
      </c>
      <c r="Z446" s="420">
        <v>19</v>
      </c>
      <c r="AB446" s="431">
        <v>170347</v>
      </c>
      <c r="AC446" s="433" t="s">
        <v>329</v>
      </c>
    </row>
    <row r="447" spans="5:29" x14ac:dyDescent="0.3">
      <c r="E447" s="423">
        <v>168888</v>
      </c>
      <c r="F447" s="424">
        <v>2.2960000000000001E-2</v>
      </c>
      <c r="H447" s="425">
        <v>170528</v>
      </c>
      <c r="I447" s="426">
        <v>1</v>
      </c>
      <c r="J447" s="428"/>
      <c r="K447" s="428"/>
      <c r="L447" s="428"/>
      <c r="M447" s="428"/>
      <c r="O447" s="425">
        <v>171946</v>
      </c>
      <c r="P447" s="426">
        <v>1</v>
      </c>
      <c r="Q447" s="428"/>
      <c r="S447" s="421">
        <v>168667</v>
      </c>
      <c r="T447" s="422">
        <v>0.59</v>
      </c>
      <c r="Y447" s="419">
        <v>174550</v>
      </c>
      <c r="Z447" s="420">
        <v>336</v>
      </c>
      <c r="AB447" s="431">
        <v>170348</v>
      </c>
      <c r="AC447" s="433" t="s">
        <v>329</v>
      </c>
    </row>
    <row r="448" spans="5:29" x14ac:dyDescent="0.3">
      <c r="E448" s="423">
        <v>168891</v>
      </c>
      <c r="F448" s="424">
        <v>1.872E-3</v>
      </c>
      <c r="H448" s="425">
        <v>170423</v>
      </c>
      <c r="I448" s="428"/>
      <c r="J448" s="426">
        <v>4</v>
      </c>
      <c r="K448" s="426">
        <v>1</v>
      </c>
      <c r="L448" s="426">
        <v>3</v>
      </c>
      <c r="M448" s="426">
        <v>14</v>
      </c>
      <c r="O448" s="425">
        <v>171951</v>
      </c>
      <c r="P448" s="426">
        <v>4</v>
      </c>
      <c r="Q448" s="426">
        <v>2</v>
      </c>
      <c r="S448" s="421">
        <v>174021</v>
      </c>
      <c r="T448" s="422">
        <v>3.61</v>
      </c>
      <c r="Y448" s="419">
        <v>173450</v>
      </c>
      <c r="Z448" s="420">
        <v>6</v>
      </c>
      <c r="AB448" s="431">
        <v>168088</v>
      </c>
      <c r="AC448" s="433" t="s">
        <v>329</v>
      </c>
    </row>
    <row r="449" spans="5:29" x14ac:dyDescent="0.3">
      <c r="E449" s="423">
        <v>168896</v>
      </c>
      <c r="F449" s="424">
        <v>0</v>
      </c>
      <c r="H449" s="425">
        <v>170332</v>
      </c>
      <c r="I449" s="426">
        <v>1</v>
      </c>
      <c r="J449" s="428"/>
      <c r="K449" s="428"/>
      <c r="L449" s="428"/>
      <c r="M449" s="428"/>
      <c r="O449" s="425">
        <v>171957</v>
      </c>
      <c r="P449" s="426">
        <v>2</v>
      </c>
      <c r="Q449" s="426">
        <v>6</v>
      </c>
      <c r="S449" s="421">
        <v>174081</v>
      </c>
      <c r="T449" s="422">
        <v>89.12</v>
      </c>
      <c r="Y449" s="419">
        <v>173555</v>
      </c>
      <c r="Z449" s="420">
        <v>781</v>
      </c>
      <c r="AB449" s="431">
        <v>169992</v>
      </c>
      <c r="AC449" s="433" t="s">
        <v>329</v>
      </c>
    </row>
    <row r="450" spans="5:29" x14ac:dyDescent="0.3">
      <c r="E450" s="423">
        <v>168903</v>
      </c>
      <c r="F450" s="424">
        <v>2.4303999999999999E-2</v>
      </c>
      <c r="H450" s="425">
        <v>170394</v>
      </c>
      <c r="I450" s="426">
        <v>3</v>
      </c>
      <c r="J450" s="426">
        <v>2</v>
      </c>
      <c r="K450" s="426">
        <v>1</v>
      </c>
      <c r="L450" s="426">
        <v>3</v>
      </c>
      <c r="M450" s="426">
        <v>12</v>
      </c>
      <c r="O450" s="425">
        <v>171962</v>
      </c>
      <c r="P450" s="426">
        <v>1</v>
      </c>
      <c r="Q450" s="426">
        <v>1</v>
      </c>
      <c r="S450" s="421">
        <v>174083</v>
      </c>
      <c r="T450" s="422">
        <v>10.35</v>
      </c>
      <c r="Y450" s="419">
        <v>172058</v>
      </c>
      <c r="Z450" s="420">
        <v>230</v>
      </c>
      <c r="AB450" s="431">
        <v>166905</v>
      </c>
      <c r="AC450" s="433" t="s">
        <v>329</v>
      </c>
    </row>
    <row r="451" spans="5:29" x14ac:dyDescent="0.3">
      <c r="E451" s="423">
        <v>168906</v>
      </c>
      <c r="F451" s="424">
        <v>3.6900000000000002E-2</v>
      </c>
      <c r="H451" s="425">
        <v>170399</v>
      </c>
      <c r="I451" s="426">
        <v>4</v>
      </c>
      <c r="J451" s="426">
        <v>3</v>
      </c>
      <c r="K451" s="426">
        <v>7</v>
      </c>
      <c r="L451" s="426">
        <v>12</v>
      </c>
      <c r="M451" s="426">
        <v>12</v>
      </c>
      <c r="O451" s="425">
        <v>171965</v>
      </c>
      <c r="P451" s="426">
        <v>1</v>
      </c>
      <c r="Q451" s="426">
        <v>2</v>
      </c>
      <c r="S451" s="421">
        <v>174084</v>
      </c>
      <c r="T451" s="422">
        <v>35.81</v>
      </c>
      <c r="Y451" s="419">
        <v>174551</v>
      </c>
      <c r="Z451" s="420">
        <v>45</v>
      </c>
      <c r="AB451" s="431">
        <v>174167</v>
      </c>
      <c r="AC451" s="433" t="s">
        <v>329</v>
      </c>
    </row>
    <row r="452" spans="5:29" x14ac:dyDescent="0.3">
      <c r="E452" s="423">
        <v>168907</v>
      </c>
      <c r="F452" s="424">
        <v>5.4870000000000002E-2</v>
      </c>
      <c r="H452" s="425">
        <v>173341</v>
      </c>
      <c r="I452" s="426">
        <v>1</v>
      </c>
      <c r="J452" s="428"/>
      <c r="K452" s="428"/>
      <c r="L452" s="428"/>
      <c r="M452" s="428"/>
      <c r="O452" s="425">
        <v>171977</v>
      </c>
      <c r="P452" s="426">
        <v>4</v>
      </c>
      <c r="Q452" s="426">
        <v>6</v>
      </c>
      <c r="S452" s="421">
        <v>174085</v>
      </c>
      <c r="T452" s="422">
        <v>4.49</v>
      </c>
      <c r="Y452" s="419">
        <v>167840</v>
      </c>
      <c r="Z452" s="420">
        <v>27</v>
      </c>
      <c r="AB452" s="431">
        <v>170153</v>
      </c>
      <c r="AC452" s="433" t="s">
        <v>329</v>
      </c>
    </row>
    <row r="453" spans="5:29" x14ac:dyDescent="0.3">
      <c r="E453" s="423">
        <v>168922</v>
      </c>
      <c r="F453" s="424">
        <v>9.6000000000000002E-5</v>
      </c>
      <c r="H453" s="425">
        <v>170573</v>
      </c>
      <c r="I453" s="428"/>
      <c r="J453" s="428"/>
      <c r="K453" s="428"/>
      <c r="L453" s="428"/>
      <c r="M453" s="426">
        <v>5</v>
      </c>
      <c r="O453" s="425">
        <v>171985</v>
      </c>
      <c r="P453" s="428"/>
      <c r="Q453" s="426">
        <v>1</v>
      </c>
      <c r="S453" s="421">
        <v>174086</v>
      </c>
      <c r="T453" s="422">
        <v>5.34</v>
      </c>
      <c r="Y453" s="419">
        <v>174630</v>
      </c>
      <c r="Z453" s="420">
        <v>2</v>
      </c>
      <c r="AB453" s="431">
        <v>168201</v>
      </c>
      <c r="AC453" s="433" t="s">
        <v>329</v>
      </c>
    </row>
    <row r="454" spans="5:29" x14ac:dyDescent="0.3">
      <c r="E454" s="423">
        <v>168925</v>
      </c>
      <c r="F454" s="424">
        <v>9.1125000000000006E-5</v>
      </c>
      <c r="H454" s="425">
        <v>170429</v>
      </c>
      <c r="I454" s="426">
        <v>49</v>
      </c>
      <c r="J454" s="426">
        <v>28</v>
      </c>
      <c r="K454" s="426">
        <v>8</v>
      </c>
      <c r="L454" s="426">
        <v>11</v>
      </c>
      <c r="M454" s="426">
        <v>46</v>
      </c>
      <c r="O454" s="425">
        <v>171986</v>
      </c>
      <c r="P454" s="426">
        <v>1</v>
      </c>
      <c r="Q454" s="428"/>
      <c r="S454" s="421">
        <v>174087</v>
      </c>
      <c r="T454" s="422">
        <v>5.39</v>
      </c>
      <c r="Y454" s="419">
        <v>174656</v>
      </c>
      <c r="Z454" s="420">
        <v>2</v>
      </c>
      <c r="AB454" s="431">
        <v>170220</v>
      </c>
      <c r="AC454" s="433" t="s">
        <v>329</v>
      </c>
    </row>
    <row r="455" spans="5:29" x14ac:dyDescent="0.3">
      <c r="E455" s="423">
        <v>168928</v>
      </c>
      <c r="F455" s="424">
        <v>2.0579999999999999E-3</v>
      </c>
      <c r="H455" s="425">
        <v>170340</v>
      </c>
      <c r="I455" s="426">
        <v>2</v>
      </c>
      <c r="J455" s="426">
        <v>1</v>
      </c>
      <c r="K455" s="428"/>
      <c r="L455" s="426">
        <v>3</v>
      </c>
      <c r="M455" s="426">
        <v>10</v>
      </c>
      <c r="O455" s="425">
        <v>172003</v>
      </c>
      <c r="P455" s="426">
        <v>1</v>
      </c>
      <c r="Q455" s="428"/>
      <c r="S455" s="421">
        <v>174132</v>
      </c>
      <c r="T455" s="422">
        <v>16.79</v>
      </c>
      <c r="Y455" s="419">
        <v>168925</v>
      </c>
      <c r="Z455" s="420">
        <v>9</v>
      </c>
      <c r="AB455" s="431">
        <v>171737</v>
      </c>
      <c r="AC455" s="433" t="s">
        <v>329</v>
      </c>
    </row>
    <row r="456" spans="5:29" x14ac:dyDescent="0.3">
      <c r="E456" s="423">
        <v>168933</v>
      </c>
      <c r="F456" s="424">
        <v>8.0324999999999994E-2</v>
      </c>
      <c r="H456" s="425">
        <v>170395</v>
      </c>
      <c r="I456" s="426">
        <v>1</v>
      </c>
      <c r="J456" s="426">
        <v>1</v>
      </c>
      <c r="K456" s="426">
        <v>1</v>
      </c>
      <c r="L456" s="426">
        <v>1</v>
      </c>
      <c r="M456" s="426">
        <v>10</v>
      </c>
      <c r="O456" s="425">
        <v>172004</v>
      </c>
      <c r="P456" s="426">
        <v>1</v>
      </c>
      <c r="Q456" s="428"/>
      <c r="S456" s="421">
        <v>174133</v>
      </c>
      <c r="T456" s="422">
        <v>18.48</v>
      </c>
      <c r="Y456" s="419">
        <v>168892</v>
      </c>
      <c r="Z456" s="420">
        <v>3</v>
      </c>
      <c r="AB456" s="431">
        <v>171735</v>
      </c>
      <c r="AC456" s="433" t="s">
        <v>329</v>
      </c>
    </row>
    <row r="457" spans="5:29" x14ac:dyDescent="0.3">
      <c r="E457" s="423">
        <v>168938</v>
      </c>
      <c r="F457" s="424">
        <v>6.5828499999999999E-4</v>
      </c>
      <c r="H457" s="425">
        <v>170402</v>
      </c>
      <c r="I457" s="426">
        <v>6</v>
      </c>
      <c r="J457" s="426">
        <v>12</v>
      </c>
      <c r="K457" s="426">
        <v>8</v>
      </c>
      <c r="L457" s="426">
        <v>24</v>
      </c>
      <c r="M457" s="426">
        <v>32</v>
      </c>
      <c r="O457" s="425">
        <v>172006</v>
      </c>
      <c r="P457" s="426">
        <v>5</v>
      </c>
      <c r="Q457" s="426">
        <v>3</v>
      </c>
      <c r="S457" s="421">
        <v>174134</v>
      </c>
      <c r="T457" s="422">
        <v>18.48</v>
      </c>
      <c r="Y457" s="419">
        <v>168777</v>
      </c>
      <c r="Z457" s="420">
        <v>6</v>
      </c>
      <c r="AB457" s="431">
        <v>168971</v>
      </c>
      <c r="AC457" s="433" t="s">
        <v>329</v>
      </c>
    </row>
    <row r="458" spans="5:29" x14ac:dyDescent="0.3">
      <c r="E458" s="423">
        <v>168939</v>
      </c>
      <c r="F458" s="424">
        <v>1.28516E-3</v>
      </c>
      <c r="H458" s="425">
        <v>168201</v>
      </c>
      <c r="I458" s="426">
        <v>11</v>
      </c>
      <c r="J458" s="428"/>
      <c r="K458" s="426">
        <v>2</v>
      </c>
      <c r="L458" s="426">
        <v>21</v>
      </c>
      <c r="M458" s="426">
        <v>2</v>
      </c>
      <c r="O458" s="425">
        <v>172011</v>
      </c>
      <c r="P458" s="426">
        <v>4</v>
      </c>
      <c r="Q458" s="428"/>
      <c r="S458" s="421">
        <v>174135</v>
      </c>
      <c r="T458" s="422">
        <v>29.6</v>
      </c>
      <c r="Y458" s="419">
        <v>166912</v>
      </c>
      <c r="Z458" s="420">
        <v>2</v>
      </c>
      <c r="AB458" s="431">
        <v>173700</v>
      </c>
      <c r="AC458" s="433" t="s">
        <v>329</v>
      </c>
    </row>
    <row r="459" spans="5:29" x14ac:dyDescent="0.3">
      <c r="E459" s="423">
        <v>168940</v>
      </c>
      <c r="F459" s="424">
        <v>1.3429200000000001E-3</v>
      </c>
      <c r="H459" s="425">
        <v>170147</v>
      </c>
      <c r="I459" s="426">
        <v>2</v>
      </c>
      <c r="J459" s="426">
        <v>3</v>
      </c>
      <c r="K459" s="426">
        <v>2</v>
      </c>
      <c r="L459" s="428"/>
      <c r="M459" s="426">
        <v>4</v>
      </c>
      <c r="O459" s="425">
        <v>172013</v>
      </c>
      <c r="P459" s="426">
        <v>88</v>
      </c>
      <c r="Q459" s="426">
        <v>23</v>
      </c>
      <c r="S459" s="421">
        <v>174151</v>
      </c>
      <c r="T459" s="422">
        <v>39.1</v>
      </c>
      <c r="Y459" s="419">
        <v>166911</v>
      </c>
      <c r="Z459" s="420">
        <v>2</v>
      </c>
      <c r="AB459" s="431">
        <v>168535</v>
      </c>
      <c r="AC459" s="433" t="s">
        <v>329</v>
      </c>
    </row>
    <row r="460" spans="5:29" x14ac:dyDescent="0.3">
      <c r="E460" s="423">
        <v>168941</v>
      </c>
      <c r="F460" s="424">
        <v>1.2995999999999999E-3</v>
      </c>
      <c r="H460" s="425">
        <v>170574</v>
      </c>
      <c r="I460" s="428"/>
      <c r="J460" s="428"/>
      <c r="K460" s="428"/>
      <c r="L460" s="428"/>
      <c r="M460" s="426">
        <v>2</v>
      </c>
      <c r="O460" s="425">
        <v>172016</v>
      </c>
      <c r="P460" s="426">
        <v>4</v>
      </c>
      <c r="Q460" s="426">
        <v>2</v>
      </c>
      <c r="S460" s="421">
        <v>174170</v>
      </c>
      <c r="T460" s="422">
        <v>3.33</v>
      </c>
      <c r="Y460" s="419">
        <v>169908</v>
      </c>
      <c r="Z460" s="420">
        <v>1</v>
      </c>
      <c r="AB460" s="431">
        <v>170789</v>
      </c>
      <c r="AC460" s="433" t="s">
        <v>329</v>
      </c>
    </row>
    <row r="461" spans="5:29" x14ac:dyDescent="0.3">
      <c r="E461" s="423">
        <v>168942</v>
      </c>
      <c r="F461" s="424">
        <v>3.5557000000000002E-3</v>
      </c>
      <c r="H461" s="425">
        <v>170531</v>
      </c>
      <c r="I461" s="428"/>
      <c r="J461" s="426">
        <v>3</v>
      </c>
      <c r="K461" s="426">
        <v>3</v>
      </c>
      <c r="L461" s="426">
        <v>1</v>
      </c>
      <c r="M461" s="426">
        <v>1</v>
      </c>
      <c r="O461" s="425">
        <v>172019</v>
      </c>
      <c r="P461" s="426">
        <v>2</v>
      </c>
      <c r="Q461" s="428"/>
      <c r="S461" s="421">
        <v>174181</v>
      </c>
      <c r="T461" s="422">
        <v>6.15</v>
      </c>
      <c r="Y461" s="419">
        <v>169878</v>
      </c>
      <c r="Z461" s="420">
        <v>1</v>
      </c>
      <c r="AB461" s="431">
        <v>170461</v>
      </c>
      <c r="AC461" s="433" t="s">
        <v>329</v>
      </c>
    </row>
    <row r="462" spans="5:29" x14ac:dyDescent="0.3">
      <c r="E462" s="423">
        <v>168943</v>
      </c>
      <c r="F462" s="424">
        <v>6.7270000000000003E-4</v>
      </c>
      <c r="H462" s="425">
        <v>170499</v>
      </c>
      <c r="I462" s="426">
        <v>19</v>
      </c>
      <c r="J462" s="426">
        <v>3</v>
      </c>
      <c r="K462" s="426">
        <v>3</v>
      </c>
      <c r="L462" s="426">
        <v>3</v>
      </c>
      <c r="M462" s="426">
        <v>5</v>
      </c>
      <c r="O462" s="425">
        <v>172065</v>
      </c>
      <c r="P462" s="426">
        <v>1</v>
      </c>
      <c r="Q462" s="428"/>
      <c r="S462" s="421">
        <v>174182</v>
      </c>
      <c r="T462" s="422">
        <v>5.93</v>
      </c>
      <c r="Y462" s="419">
        <v>172097</v>
      </c>
      <c r="Z462" s="420">
        <v>23</v>
      </c>
      <c r="AB462" s="431">
        <v>170790</v>
      </c>
      <c r="AC462" s="433" t="s">
        <v>329</v>
      </c>
    </row>
    <row r="463" spans="5:29" x14ac:dyDescent="0.3">
      <c r="E463" s="423">
        <v>168944</v>
      </c>
      <c r="F463" s="424">
        <v>0</v>
      </c>
      <c r="H463" s="425">
        <v>170407</v>
      </c>
      <c r="I463" s="426">
        <v>8</v>
      </c>
      <c r="J463" s="426">
        <v>22</v>
      </c>
      <c r="K463" s="426">
        <v>19</v>
      </c>
      <c r="L463" s="426">
        <v>51</v>
      </c>
      <c r="M463" s="426">
        <v>170</v>
      </c>
      <c r="O463" s="425">
        <v>172072</v>
      </c>
      <c r="P463" s="426">
        <v>14</v>
      </c>
      <c r="Q463" s="426">
        <v>5</v>
      </c>
      <c r="S463" s="421">
        <v>174211</v>
      </c>
      <c r="T463" s="422">
        <v>10.36</v>
      </c>
      <c r="Y463" s="419">
        <v>172416</v>
      </c>
      <c r="Z463" s="420">
        <v>28</v>
      </c>
      <c r="AB463" s="431">
        <v>170455</v>
      </c>
      <c r="AC463" s="433" t="s">
        <v>329</v>
      </c>
    </row>
    <row r="464" spans="5:29" x14ac:dyDescent="0.3">
      <c r="E464" s="423">
        <v>168953</v>
      </c>
      <c r="F464" s="424">
        <v>0</v>
      </c>
      <c r="H464" s="425">
        <v>170278</v>
      </c>
      <c r="I464" s="426">
        <v>1</v>
      </c>
      <c r="J464" s="428"/>
      <c r="K464" s="428"/>
      <c r="L464" s="428"/>
      <c r="M464" s="426">
        <v>1</v>
      </c>
      <c r="O464" s="425">
        <v>172168</v>
      </c>
      <c r="P464" s="426">
        <v>1</v>
      </c>
      <c r="Q464" s="428"/>
      <c r="S464" s="421">
        <v>174213</v>
      </c>
      <c r="T464" s="422">
        <v>7.87</v>
      </c>
      <c r="Y464" s="419">
        <v>171933</v>
      </c>
      <c r="Z464" s="420">
        <v>2</v>
      </c>
      <c r="AB464" s="431">
        <v>169099</v>
      </c>
      <c r="AC464" s="433" t="s">
        <v>329</v>
      </c>
    </row>
    <row r="465" spans="5:29" x14ac:dyDescent="0.3">
      <c r="E465" s="423">
        <v>168954</v>
      </c>
      <c r="F465" s="424">
        <v>2.3999999999999998E-3</v>
      </c>
      <c r="H465" s="425">
        <v>170840</v>
      </c>
      <c r="I465" s="428"/>
      <c r="J465" s="426">
        <v>3</v>
      </c>
      <c r="K465" s="428"/>
      <c r="L465" s="428"/>
      <c r="M465" s="428"/>
      <c r="O465" s="425">
        <v>172204</v>
      </c>
      <c r="P465" s="426">
        <v>1</v>
      </c>
      <c r="Q465" s="428"/>
      <c r="S465" s="421">
        <v>174220</v>
      </c>
      <c r="T465" s="422">
        <v>12.46</v>
      </c>
      <c r="Y465" s="419">
        <v>171929</v>
      </c>
      <c r="Z465" s="420">
        <v>5</v>
      </c>
      <c r="AB465" s="431">
        <v>169216</v>
      </c>
      <c r="AC465" s="433" t="s">
        <v>329</v>
      </c>
    </row>
    <row r="466" spans="5:29" x14ac:dyDescent="0.3">
      <c r="E466" s="423">
        <v>168955</v>
      </c>
      <c r="F466" s="424">
        <v>2.0339999999999998E-3</v>
      </c>
      <c r="H466" s="425">
        <v>170553</v>
      </c>
      <c r="I466" s="426">
        <v>1</v>
      </c>
      <c r="J466" s="426">
        <v>2</v>
      </c>
      <c r="K466" s="428"/>
      <c r="L466" s="426">
        <v>1</v>
      </c>
      <c r="M466" s="428"/>
      <c r="O466" s="425">
        <v>172261</v>
      </c>
      <c r="P466" s="426">
        <v>3</v>
      </c>
      <c r="Q466" s="426">
        <v>1</v>
      </c>
      <c r="S466" s="421">
        <v>174221</v>
      </c>
      <c r="T466" s="422">
        <v>12.46</v>
      </c>
      <c r="Y466" s="419">
        <v>171713</v>
      </c>
      <c r="Z466" s="420">
        <v>3</v>
      </c>
      <c r="AB466" s="431">
        <v>171961</v>
      </c>
      <c r="AC466" s="433" t="s">
        <v>329</v>
      </c>
    </row>
    <row r="467" spans="5:29" x14ac:dyDescent="0.3">
      <c r="E467" s="423">
        <v>168956</v>
      </c>
      <c r="F467" s="424">
        <v>1.024E-3</v>
      </c>
      <c r="H467" s="425">
        <v>170410</v>
      </c>
      <c r="I467" s="426">
        <v>7</v>
      </c>
      <c r="J467" s="426">
        <v>10</v>
      </c>
      <c r="K467" s="426">
        <v>9</v>
      </c>
      <c r="L467" s="426">
        <v>18</v>
      </c>
      <c r="M467" s="426">
        <v>40</v>
      </c>
      <c r="O467" s="425">
        <v>172501</v>
      </c>
      <c r="P467" s="426">
        <v>3</v>
      </c>
      <c r="Q467" s="426">
        <v>2</v>
      </c>
      <c r="S467" s="421">
        <v>174223</v>
      </c>
      <c r="T467" s="422">
        <v>26.08</v>
      </c>
      <c r="Y467" s="419">
        <v>171712</v>
      </c>
      <c r="Z467" s="420">
        <v>3</v>
      </c>
      <c r="AB467" s="431">
        <v>170830</v>
      </c>
      <c r="AC467" s="433" t="s">
        <v>329</v>
      </c>
    </row>
    <row r="468" spans="5:29" x14ac:dyDescent="0.3">
      <c r="E468" s="423">
        <v>168957</v>
      </c>
      <c r="F468" s="424">
        <v>1.4511400000000001E-3</v>
      </c>
      <c r="H468" s="425">
        <v>170841</v>
      </c>
      <c r="I468" s="426">
        <v>40</v>
      </c>
      <c r="J468" s="426">
        <v>75</v>
      </c>
      <c r="K468" s="426">
        <v>60</v>
      </c>
      <c r="L468" s="426">
        <v>159</v>
      </c>
      <c r="M468" s="426">
        <v>504</v>
      </c>
      <c r="O468" s="425">
        <v>172495</v>
      </c>
      <c r="P468" s="426">
        <v>1</v>
      </c>
      <c r="Q468" s="426">
        <v>5</v>
      </c>
      <c r="S468" s="421">
        <v>174224</v>
      </c>
      <c r="T468" s="422">
        <v>14.06</v>
      </c>
      <c r="Y468" s="419">
        <v>173223</v>
      </c>
      <c r="Z468" s="420">
        <v>3</v>
      </c>
      <c r="AB468" s="431">
        <v>170363</v>
      </c>
      <c r="AC468" s="433" t="s">
        <v>329</v>
      </c>
    </row>
    <row r="469" spans="5:29" x14ac:dyDescent="0.3">
      <c r="E469" s="423">
        <v>168958</v>
      </c>
      <c r="F469" s="424">
        <v>1.4511400000000001E-3</v>
      </c>
      <c r="H469" s="425">
        <v>170642</v>
      </c>
      <c r="I469" s="428"/>
      <c r="J469" s="426">
        <v>1</v>
      </c>
      <c r="K469" s="426">
        <v>2</v>
      </c>
      <c r="L469" s="426">
        <v>1</v>
      </c>
      <c r="M469" s="426">
        <v>10</v>
      </c>
      <c r="O469" s="425">
        <v>172305</v>
      </c>
      <c r="P469" s="426">
        <v>51</v>
      </c>
      <c r="Q469" s="426">
        <v>37</v>
      </c>
      <c r="S469" s="421">
        <v>174225</v>
      </c>
      <c r="T469" s="422">
        <v>10.37</v>
      </c>
      <c r="Y469" s="419">
        <v>173294</v>
      </c>
      <c r="Z469" s="420">
        <v>2</v>
      </c>
      <c r="AB469" s="431">
        <v>171892</v>
      </c>
      <c r="AC469" s="433" t="s">
        <v>329</v>
      </c>
    </row>
    <row r="470" spans="5:29" x14ac:dyDescent="0.3">
      <c r="E470" s="423">
        <v>168959</v>
      </c>
      <c r="F470" s="424">
        <v>7.2000000000000005E-4</v>
      </c>
      <c r="H470" s="425">
        <v>170371</v>
      </c>
      <c r="I470" s="426">
        <v>2</v>
      </c>
      <c r="J470" s="428"/>
      <c r="K470" s="428"/>
      <c r="L470" s="426">
        <v>1</v>
      </c>
      <c r="M470" s="426">
        <v>7</v>
      </c>
      <c r="O470" s="425">
        <v>172312</v>
      </c>
      <c r="P470" s="426">
        <v>1</v>
      </c>
      <c r="Q470" s="428"/>
      <c r="S470" s="421">
        <v>174227</v>
      </c>
      <c r="T470" s="422">
        <v>10.47</v>
      </c>
      <c r="Y470" s="419">
        <v>167197</v>
      </c>
      <c r="Z470" s="420">
        <v>69</v>
      </c>
      <c r="AB470" s="431">
        <v>168217</v>
      </c>
      <c r="AC470" s="433" t="s">
        <v>329</v>
      </c>
    </row>
    <row r="471" spans="5:29" x14ac:dyDescent="0.3">
      <c r="E471" s="423">
        <v>168975</v>
      </c>
      <c r="F471" s="424">
        <v>2.0227499999999998E-3</v>
      </c>
      <c r="H471" s="425">
        <v>170508</v>
      </c>
      <c r="I471" s="426">
        <v>1</v>
      </c>
      <c r="J471" s="426">
        <v>1</v>
      </c>
      <c r="K471" s="426">
        <v>2</v>
      </c>
      <c r="L471" s="426">
        <v>2</v>
      </c>
      <c r="M471" s="426">
        <v>1</v>
      </c>
      <c r="O471" s="425">
        <v>172347</v>
      </c>
      <c r="P471" s="426">
        <v>112</v>
      </c>
      <c r="Q471" s="426">
        <v>73</v>
      </c>
      <c r="S471" s="421">
        <v>174234</v>
      </c>
      <c r="T471" s="422">
        <v>40.29</v>
      </c>
      <c r="Y471" s="429"/>
      <c r="Z471" s="420">
        <v>9828</v>
      </c>
      <c r="AB471" s="431">
        <v>172147</v>
      </c>
      <c r="AC471" s="433" t="s">
        <v>329</v>
      </c>
    </row>
    <row r="472" spans="5:29" x14ac:dyDescent="0.3">
      <c r="E472" s="423">
        <v>168985</v>
      </c>
      <c r="F472" s="424">
        <v>1.4760000000000001E-2</v>
      </c>
      <c r="H472" s="425">
        <v>170417</v>
      </c>
      <c r="I472" s="426">
        <v>360</v>
      </c>
      <c r="J472" s="426">
        <v>95</v>
      </c>
      <c r="K472" s="426">
        <v>27</v>
      </c>
      <c r="L472" s="426">
        <v>87</v>
      </c>
      <c r="M472" s="426">
        <v>135</v>
      </c>
      <c r="O472" s="425">
        <v>172457</v>
      </c>
      <c r="P472" s="426">
        <v>9</v>
      </c>
      <c r="Q472" s="428"/>
      <c r="S472" s="421">
        <v>174238</v>
      </c>
      <c r="T472" s="422">
        <v>45.44</v>
      </c>
      <c r="Y472" s="429"/>
      <c r="Z472" s="420">
        <v>700</v>
      </c>
      <c r="AB472" s="431">
        <v>172630</v>
      </c>
      <c r="AC472" s="433" t="s">
        <v>329</v>
      </c>
    </row>
    <row r="473" spans="5:29" x14ac:dyDescent="0.3">
      <c r="E473" s="423">
        <v>168986</v>
      </c>
      <c r="F473" s="424">
        <v>2.7299999999999998E-3</v>
      </c>
      <c r="H473" s="425">
        <v>170334</v>
      </c>
      <c r="I473" s="426">
        <v>8</v>
      </c>
      <c r="J473" s="426">
        <v>5</v>
      </c>
      <c r="K473" s="426">
        <v>8</v>
      </c>
      <c r="L473" s="426">
        <v>13</v>
      </c>
      <c r="M473" s="426">
        <v>72</v>
      </c>
      <c r="O473" s="425">
        <v>172506</v>
      </c>
      <c r="P473" s="426">
        <v>4</v>
      </c>
      <c r="Q473" s="426">
        <v>16</v>
      </c>
      <c r="S473" s="421">
        <v>174239</v>
      </c>
      <c r="T473" s="422">
        <v>34.08</v>
      </c>
      <c r="Y473" s="419">
        <v>167598</v>
      </c>
      <c r="Z473" s="420">
        <v>2</v>
      </c>
      <c r="AB473" s="431">
        <v>172460</v>
      </c>
      <c r="AC473" s="433" t="s">
        <v>329</v>
      </c>
    </row>
    <row r="474" spans="5:29" x14ac:dyDescent="0.3">
      <c r="E474" s="423">
        <v>168987</v>
      </c>
      <c r="F474" s="424">
        <v>6.2842499999999999E-3</v>
      </c>
      <c r="H474" s="425">
        <v>170881</v>
      </c>
      <c r="I474" s="428"/>
      <c r="J474" s="426">
        <v>1</v>
      </c>
      <c r="K474" s="426">
        <v>3</v>
      </c>
      <c r="L474" s="426">
        <v>2</v>
      </c>
      <c r="M474" s="426">
        <v>7</v>
      </c>
      <c r="O474" s="425">
        <v>172373</v>
      </c>
      <c r="P474" s="428"/>
      <c r="Q474" s="426">
        <v>1</v>
      </c>
      <c r="S474" s="421">
        <v>174257</v>
      </c>
      <c r="T474" s="422">
        <v>57.97</v>
      </c>
      <c r="Y474" s="419">
        <v>170150</v>
      </c>
      <c r="Z474" s="420">
        <v>6</v>
      </c>
      <c r="AB474" s="431">
        <v>170324</v>
      </c>
      <c r="AC474" s="433" t="s">
        <v>329</v>
      </c>
    </row>
    <row r="475" spans="5:29" x14ac:dyDescent="0.3">
      <c r="E475" s="423">
        <v>168988</v>
      </c>
      <c r="F475" s="424">
        <v>6.3600000000000002E-3</v>
      </c>
      <c r="H475" s="425">
        <v>170789</v>
      </c>
      <c r="I475" s="426">
        <v>3</v>
      </c>
      <c r="J475" s="428"/>
      <c r="K475" s="428"/>
      <c r="L475" s="426">
        <v>2</v>
      </c>
      <c r="M475" s="426">
        <v>2</v>
      </c>
      <c r="O475" s="425">
        <v>172410</v>
      </c>
      <c r="P475" s="426">
        <v>1</v>
      </c>
      <c r="Q475" s="428"/>
      <c r="S475" s="421">
        <v>174309</v>
      </c>
      <c r="T475" s="422">
        <v>11.74</v>
      </c>
      <c r="Y475" s="419">
        <v>168665</v>
      </c>
      <c r="Z475" s="420">
        <v>66</v>
      </c>
      <c r="AB475" s="431">
        <v>174151</v>
      </c>
      <c r="AC475" s="433" t="s">
        <v>329</v>
      </c>
    </row>
    <row r="476" spans="5:29" x14ac:dyDescent="0.3">
      <c r="E476" s="423">
        <v>168989</v>
      </c>
      <c r="F476" s="424">
        <v>1.6199999999999999E-3</v>
      </c>
      <c r="H476" s="425">
        <v>170414</v>
      </c>
      <c r="I476" s="426">
        <v>1</v>
      </c>
      <c r="J476" s="426">
        <v>3</v>
      </c>
      <c r="K476" s="426">
        <v>3</v>
      </c>
      <c r="L476" s="428"/>
      <c r="M476" s="428"/>
      <c r="O476" s="425">
        <v>172089</v>
      </c>
      <c r="P476" s="426">
        <v>1</v>
      </c>
      <c r="Q476" s="428"/>
      <c r="S476" s="421">
        <v>174310</v>
      </c>
      <c r="T476" s="422">
        <v>14.41</v>
      </c>
      <c r="Y476" s="419">
        <v>174073</v>
      </c>
      <c r="Z476" s="420">
        <v>2</v>
      </c>
      <c r="AB476" s="431">
        <v>169182</v>
      </c>
      <c r="AC476" s="433" t="s">
        <v>329</v>
      </c>
    </row>
    <row r="477" spans="5:29" x14ac:dyDescent="0.3">
      <c r="E477" s="423">
        <v>168992</v>
      </c>
      <c r="F477" s="424">
        <v>2.6519999999999998E-2</v>
      </c>
      <c r="H477" s="425">
        <v>170641</v>
      </c>
      <c r="I477" s="426">
        <v>2</v>
      </c>
      <c r="J477" s="428"/>
      <c r="K477" s="428"/>
      <c r="L477" s="426">
        <v>3</v>
      </c>
      <c r="M477" s="426">
        <v>10</v>
      </c>
      <c r="O477" s="425">
        <v>172460</v>
      </c>
      <c r="P477" s="426">
        <v>7</v>
      </c>
      <c r="Q477" s="426">
        <v>5</v>
      </c>
      <c r="S477" s="421">
        <v>174311</v>
      </c>
      <c r="T477" s="422">
        <v>17.920000000000002</v>
      </c>
      <c r="Y477" s="419">
        <v>172309</v>
      </c>
      <c r="Z477" s="420">
        <v>1</v>
      </c>
      <c r="AB477" s="431">
        <v>170330</v>
      </c>
      <c r="AC477" s="433" t="s">
        <v>329</v>
      </c>
    </row>
    <row r="478" spans="5:29" x14ac:dyDescent="0.3">
      <c r="E478" s="423">
        <v>169000</v>
      </c>
      <c r="F478" s="424">
        <v>2.66E-3</v>
      </c>
      <c r="H478" s="425">
        <v>170425</v>
      </c>
      <c r="I478" s="426">
        <v>120</v>
      </c>
      <c r="J478" s="426">
        <v>16</v>
      </c>
      <c r="K478" s="426">
        <v>13</v>
      </c>
      <c r="L478" s="426">
        <v>17</v>
      </c>
      <c r="M478" s="426">
        <v>78</v>
      </c>
      <c r="O478" s="425">
        <v>172508</v>
      </c>
      <c r="P478" s="428"/>
      <c r="Q478" s="428"/>
      <c r="S478" s="421">
        <v>174312</v>
      </c>
      <c r="T478" s="422">
        <v>20.9</v>
      </c>
      <c r="Y478" s="419">
        <v>170658</v>
      </c>
      <c r="Z478" s="420">
        <v>10</v>
      </c>
      <c r="AB478" s="431">
        <v>172634</v>
      </c>
      <c r="AC478" s="433" t="s">
        <v>329</v>
      </c>
    </row>
    <row r="479" spans="5:29" x14ac:dyDescent="0.3">
      <c r="E479" s="423">
        <v>169007</v>
      </c>
      <c r="F479" s="424">
        <v>4.3645000000000003E-2</v>
      </c>
      <c r="H479" s="425">
        <v>170346</v>
      </c>
      <c r="I479" s="426">
        <v>1</v>
      </c>
      <c r="J479" s="428"/>
      <c r="K479" s="428"/>
      <c r="L479" s="428"/>
      <c r="M479" s="428"/>
      <c r="O479" s="425">
        <v>172515</v>
      </c>
      <c r="P479" s="426">
        <v>1</v>
      </c>
      <c r="Q479" s="426">
        <v>5</v>
      </c>
      <c r="S479" s="421">
        <v>174313</v>
      </c>
      <c r="T479" s="422">
        <v>20.48</v>
      </c>
      <c r="Y479" s="419">
        <v>169664</v>
      </c>
      <c r="Z479" s="420">
        <v>6</v>
      </c>
      <c r="AB479" s="431">
        <v>168989</v>
      </c>
      <c r="AC479" s="433" t="s">
        <v>329</v>
      </c>
    </row>
    <row r="480" spans="5:29" x14ac:dyDescent="0.3">
      <c r="E480" s="423">
        <v>169008</v>
      </c>
      <c r="F480" s="424">
        <v>4.8037499999999997E-2</v>
      </c>
      <c r="H480" s="425">
        <v>172663</v>
      </c>
      <c r="I480" s="426">
        <v>164</v>
      </c>
      <c r="J480" s="426">
        <v>58</v>
      </c>
      <c r="K480" s="426">
        <v>20</v>
      </c>
      <c r="L480" s="426">
        <v>38</v>
      </c>
      <c r="M480" s="426">
        <v>90</v>
      </c>
      <c r="O480" s="425">
        <v>172606</v>
      </c>
      <c r="P480" s="426">
        <v>3</v>
      </c>
      <c r="Q480" s="426">
        <v>2</v>
      </c>
      <c r="S480" s="421">
        <v>174314</v>
      </c>
      <c r="T480" s="422">
        <v>11.78</v>
      </c>
      <c r="Y480" s="419">
        <v>169665</v>
      </c>
      <c r="Z480" s="420">
        <v>10</v>
      </c>
      <c r="AB480" s="431">
        <v>169348</v>
      </c>
      <c r="AC480" s="433" t="s">
        <v>329</v>
      </c>
    </row>
    <row r="481" spans="5:29" x14ac:dyDescent="0.3">
      <c r="E481" s="423">
        <v>169009</v>
      </c>
      <c r="F481" s="424">
        <v>4.9919999999999999E-2</v>
      </c>
      <c r="H481" s="425">
        <v>170804</v>
      </c>
      <c r="I481" s="428"/>
      <c r="J481" s="428"/>
      <c r="K481" s="426">
        <v>1</v>
      </c>
      <c r="L481" s="428"/>
      <c r="M481" s="426">
        <v>4</v>
      </c>
      <c r="O481" s="425">
        <v>172610</v>
      </c>
      <c r="P481" s="428"/>
      <c r="Q481" s="426">
        <v>3</v>
      </c>
      <c r="S481" s="421">
        <v>174317</v>
      </c>
      <c r="T481" s="422">
        <v>8.2200000000000006</v>
      </c>
      <c r="Y481" s="419">
        <v>169666</v>
      </c>
      <c r="Z481" s="420">
        <v>1</v>
      </c>
      <c r="AB481" s="431">
        <v>170881</v>
      </c>
      <c r="AC481" s="433" t="s">
        <v>329</v>
      </c>
    </row>
    <row r="482" spans="5:29" x14ac:dyDescent="0.3">
      <c r="E482" s="423">
        <v>169010</v>
      </c>
      <c r="F482" s="424">
        <v>7.5329999999999998E-3</v>
      </c>
      <c r="H482" s="425">
        <v>170879</v>
      </c>
      <c r="I482" s="426">
        <v>6</v>
      </c>
      <c r="J482" s="426">
        <v>17</v>
      </c>
      <c r="K482" s="426">
        <v>4</v>
      </c>
      <c r="L482" s="426">
        <v>17</v>
      </c>
      <c r="M482" s="426">
        <v>39</v>
      </c>
      <c r="O482" s="425">
        <v>172510</v>
      </c>
      <c r="P482" s="426">
        <v>1</v>
      </c>
      <c r="Q482" s="428"/>
      <c r="S482" s="421">
        <v>174331</v>
      </c>
      <c r="T482" s="422">
        <v>16.25</v>
      </c>
      <c r="Y482" s="419">
        <v>169849</v>
      </c>
      <c r="Z482" s="420">
        <v>8</v>
      </c>
      <c r="AB482" s="431">
        <v>170605</v>
      </c>
      <c r="AC482" s="433" t="s">
        <v>329</v>
      </c>
    </row>
    <row r="483" spans="5:29" x14ac:dyDescent="0.3">
      <c r="E483" s="423">
        <v>169012</v>
      </c>
      <c r="F483" s="424">
        <v>4.3196999999999999E-2</v>
      </c>
      <c r="H483" s="425">
        <v>170419</v>
      </c>
      <c r="I483" s="426">
        <v>58</v>
      </c>
      <c r="J483" s="426">
        <v>22</v>
      </c>
      <c r="K483" s="426">
        <v>10</v>
      </c>
      <c r="L483" s="426">
        <v>19</v>
      </c>
      <c r="M483" s="426">
        <v>47</v>
      </c>
      <c r="O483" s="425">
        <v>172630</v>
      </c>
      <c r="P483" s="426">
        <v>3</v>
      </c>
      <c r="Q483" s="426">
        <v>2</v>
      </c>
      <c r="S483" s="421">
        <v>174341</v>
      </c>
      <c r="T483" s="422">
        <v>4.9800000000000004</v>
      </c>
      <c r="Y483" s="419">
        <v>169848</v>
      </c>
      <c r="Z483" s="420">
        <v>9</v>
      </c>
      <c r="AB483" s="431">
        <v>170364</v>
      </c>
      <c r="AC483" s="433" t="s">
        <v>329</v>
      </c>
    </row>
    <row r="484" spans="5:29" x14ac:dyDescent="0.3">
      <c r="E484" s="423">
        <v>169016</v>
      </c>
      <c r="F484" s="424">
        <v>2.3547999999999999E-2</v>
      </c>
      <c r="H484" s="425">
        <v>171290</v>
      </c>
      <c r="I484" s="428"/>
      <c r="J484" s="426">
        <v>8</v>
      </c>
      <c r="K484" s="426">
        <v>9</v>
      </c>
      <c r="L484" s="426">
        <v>18</v>
      </c>
      <c r="M484" s="426">
        <v>94</v>
      </c>
      <c r="O484" s="425">
        <v>172826</v>
      </c>
      <c r="P484" s="426">
        <v>4</v>
      </c>
      <c r="Q484" s="426">
        <v>1</v>
      </c>
      <c r="S484" s="421">
        <v>174346</v>
      </c>
      <c r="T484" s="422">
        <v>5.62</v>
      </c>
      <c r="Y484" s="419">
        <v>169896</v>
      </c>
      <c r="Z484" s="420">
        <v>4</v>
      </c>
      <c r="AB484" s="431">
        <v>168267</v>
      </c>
      <c r="AC484" s="433" t="s">
        <v>329</v>
      </c>
    </row>
    <row r="485" spans="5:29" x14ac:dyDescent="0.3">
      <c r="E485" s="423">
        <v>169017</v>
      </c>
      <c r="F485" s="424">
        <v>3.3127200000000002E-2</v>
      </c>
      <c r="H485" s="425">
        <v>170833</v>
      </c>
      <c r="I485" s="428"/>
      <c r="J485" s="426">
        <v>1</v>
      </c>
      <c r="K485" s="428"/>
      <c r="L485" s="426">
        <v>2</v>
      </c>
      <c r="M485" s="426">
        <v>17</v>
      </c>
      <c r="O485" s="425">
        <v>172919</v>
      </c>
      <c r="P485" s="426">
        <v>3</v>
      </c>
      <c r="Q485" s="426">
        <v>5</v>
      </c>
      <c r="S485" s="421">
        <v>174411</v>
      </c>
      <c r="T485" s="422">
        <v>6.33</v>
      </c>
      <c r="Y485" s="419">
        <v>172418</v>
      </c>
      <c r="Z485" s="420">
        <v>2</v>
      </c>
      <c r="AB485" s="431">
        <v>171908</v>
      </c>
      <c r="AC485" s="433" t="s">
        <v>329</v>
      </c>
    </row>
    <row r="486" spans="5:29" x14ac:dyDescent="0.3">
      <c r="E486" s="423">
        <v>169018</v>
      </c>
      <c r="F486" s="424">
        <v>4.8645000000000001E-2</v>
      </c>
      <c r="H486" s="425">
        <v>170453</v>
      </c>
      <c r="I486" s="426">
        <v>13</v>
      </c>
      <c r="J486" s="426">
        <v>3</v>
      </c>
      <c r="K486" s="426">
        <v>2</v>
      </c>
      <c r="L486" s="426">
        <v>1</v>
      </c>
      <c r="M486" s="428"/>
      <c r="O486" s="425">
        <v>222</v>
      </c>
      <c r="P486" s="426">
        <v>2</v>
      </c>
      <c r="Q486" s="426">
        <v>4</v>
      </c>
      <c r="S486" s="421">
        <v>174427</v>
      </c>
      <c r="T486" s="422">
        <v>93.56</v>
      </c>
      <c r="Y486" s="419">
        <v>170342</v>
      </c>
      <c r="Z486" s="420">
        <v>19</v>
      </c>
      <c r="AB486" s="431">
        <v>171909</v>
      </c>
      <c r="AC486" s="433" t="s">
        <v>329</v>
      </c>
    </row>
    <row r="487" spans="5:29" x14ac:dyDescent="0.3">
      <c r="E487" s="423">
        <v>169019</v>
      </c>
      <c r="F487" s="424">
        <v>4.5619199999999999E-2</v>
      </c>
      <c r="H487" s="425">
        <v>170956</v>
      </c>
      <c r="I487" s="426">
        <v>1</v>
      </c>
      <c r="J487" s="428"/>
      <c r="K487" s="428"/>
      <c r="L487" s="428"/>
      <c r="M487" s="428"/>
      <c r="O487" s="425">
        <v>173028</v>
      </c>
      <c r="P487" s="426">
        <v>2</v>
      </c>
      <c r="Q487" s="426">
        <v>4</v>
      </c>
      <c r="S487" s="421">
        <v>174445</v>
      </c>
      <c r="T487" s="422">
        <v>99.85</v>
      </c>
      <c r="Y487" s="419">
        <v>169150</v>
      </c>
      <c r="Z487" s="420">
        <v>21</v>
      </c>
      <c r="AB487" s="431">
        <v>171125</v>
      </c>
      <c r="AC487" s="433" t="s">
        <v>329</v>
      </c>
    </row>
    <row r="488" spans="5:29" x14ac:dyDescent="0.3">
      <c r="E488" s="423">
        <v>169020</v>
      </c>
      <c r="F488" s="424">
        <v>6.1440000000000002E-2</v>
      </c>
      <c r="H488" s="425">
        <v>170556</v>
      </c>
      <c r="I488" s="426">
        <v>1</v>
      </c>
      <c r="J488" s="428"/>
      <c r="K488" s="428"/>
      <c r="L488" s="428"/>
      <c r="M488" s="428"/>
      <c r="O488" s="425">
        <v>173394</v>
      </c>
      <c r="P488" s="426">
        <v>2</v>
      </c>
      <c r="Q488" s="426">
        <v>2</v>
      </c>
      <c r="S488" s="421">
        <v>174477</v>
      </c>
      <c r="T488" s="422">
        <v>26.91</v>
      </c>
      <c r="Y488" s="419">
        <v>171928</v>
      </c>
      <c r="Z488" s="420">
        <v>5</v>
      </c>
      <c r="AB488" s="431">
        <v>171943</v>
      </c>
      <c r="AC488" s="433" t="s">
        <v>329</v>
      </c>
    </row>
    <row r="489" spans="5:29" x14ac:dyDescent="0.3">
      <c r="E489" s="423">
        <v>169023</v>
      </c>
      <c r="F489" s="424">
        <v>7.6799999999999993E-2</v>
      </c>
      <c r="H489" s="425">
        <v>170363</v>
      </c>
      <c r="I489" s="426">
        <v>3</v>
      </c>
      <c r="J489" s="426">
        <v>1</v>
      </c>
      <c r="K489" s="428"/>
      <c r="L489" s="428"/>
      <c r="M489" s="426">
        <v>5</v>
      </c>
      <c r="O489" s="425">
        <v>173064</v>
      </c>
      <c r="P489" s="426">
        <v>1</v>
      </c>
      <c r="Q489" s="426">
        <v>1</v>
      </c>
      <c r="S489" s="421">
        <v>174480</v>
      </c>
      <c r="T489" s="422">
        <v>37.020000000000003</v>
      </c>
      <c r="Y489" s="419">
        <v>168109</v>
      </c>
      <c r="Z489" s="420">
        <v>64</v>
      </c>
      <c r="AB489" s="431">
        <v>171944</v>
      </c>
      <c r="AC489" s="433" t="s">
        <v>329</v>
      </c>
    </row>
    <row r="490" spans="5:29" x14ac:dyDescent="0.3">
      <c r="E490" s="423">
        <v>169025</v>
      </c>
      <c r="F490" s="424">
        <v>3.6627500000000002E-3</v>
      </c>
      <c r="H490" s="425">
        <v>171324</v>
      </c>
      <c r="I490" s="428"/>
      <c r="J490" s="426">
        <v>2</v>
      </c>
      <c r="K490" s="426">
        <v>1</v>
      </c>
      <c r="L490" s="426">
        <v>4</v>
      </c>
      <c r="M490" s="426">
        <v>4</v>
      </c>
      <c r="O490" s="425">
        <v>173075</v>
      </c>
      <c r="P490" s="426">
        <v>1</v>
      </c>
      <c r="Q490" s="428"/>
      <c r="S490" s="421">
        <v>170554</v>
      </c>
      <c r="T490" s="422">
        <v>112.12</v>
      </c>
      <c r="Y490" s="419">
        <v>169974</v>
      </c>
      <c r="Z490" s="420">
        <v>6</v>
      </c>
      <c r="AB490" s="431">
        <v>171945</v>
      </c>
      <c r="AC490" s="433" t="s">
        <v>329</v>
      </c>
    </row>
    <row r="491" spans="5:29" x14ac:dyDescent="0.3">
      <c r="E491" s="423">
        <v>169026</v>
      </c>
      <c r="F491" s="424">
        <v>3.6015000000000001E-3</v>
      </c>
      <c r="H491" s="425">
        <v>170461</v>
      </c>
      <c r="I491" s="426">
        <v>3</v>
      </c>
      <c r="J491" s="428"/>
      <c r="K491" s="428"/>
      <c r="L491" s="426">
        <v>1</v>
      </c>
      <c r="M491" s="426">
        <v>3</v>
      </c>
      <c r="O491" s="425">
        <v>173077</v>
      </c>
      <c r="P491" s="426">
        <v>2</v>
      </c>
      <c r="Q491" s="428"/>
      <c r="S491" s="421">
        <v>170566</v>
      </c>
      <c r="T491" s="422">
        <v>7.0000000000000007E-2</v>
      </c>
      <c r="Y491" s="419">
        <v>169678</v>
      </c>
      <c r="Z491" s="420">
        <v>1</v>
      </c>
      <c r="AB491" s="431">
        <v>168320</v>
      </c>
      <c r="AC491" s="433" t="s">
        <v>329</v>
      </c>
    </row>
    <row r="492" spans="5:29" x14ac:dyDescent="0.3">
      <c r="E492" s="423">
        <v>169027</v>
      </c>
      <c r="F492" s="424">
        <v>6.9342000000000001E-2</v>
      </c>
      <c r="H492" s="425">
        <v>171125</v>
      </c>
      <c r="I492" s="426">
        <v>1</v>
      </c>
      <c r="J492" s="428"/>
      <c r="K492" s="426">
        <v>1</v>
      </c>
      <c r="L492" s="426">
        <v>7</v>
      </c>
      <c r="M492" s="426">
        <v>7</v>
      </c>
      <c r="O492" s="425">
        <v>173079</v>
      </c>
      <c r="P492" s="426">
        <v>1</v>
      </c>
      <c r="Q492" s="428"/>
      <c r="S492" s="421">
        <v>170567</v>
      </c>
      <c r="T492" s="422">
        <v>3.2</v>
      </c>
      <c r="Y492" s="419">
        <v>169680</v>
      </c>
      <c r="Z492" s="420">
        <v>3</v>
      </c>
      <c r="AB492" s="431">
        <v>168321</v>
      </c>
      <c r="AC492" s="433" t="s">
        <v>329</v>
      </c>
    </row>
    <row r="493" spans="5:29" x14ac:dyDescent="0.3">
      <c r="E493" s="423">
        <v>169028</v>
      </c>
      <c r="F493" s="424">
        <v>3.179E-3</v>
      </c>
      <c r="H493" s="425">
        <v>170424</v>
      </c>
      <c r="I493" s="426">
        <v>66</v>
      </c>
      <c r="J493" s="426">
        <v>6</v>
      </c>
      <c r="K493" s="426">
        <v>3</v>
      </c>
      <c r="L493" s="426">
        <v>2</v>
      </c>
      <c r="M493" s="426">
        <v>18</v>
      </c>
      <c r="O493" s="425">
        <v>173081</v>
      </c>
      <c r="P493" s="426">
        <v>11</v>
      </c>
      <c r="Q493" s="426">
        <v>5</v>
      </c>
      <c r="S493" s="421">
        <v>170568</v>
      </c>
      <c r="T493" s="422">
        <v>8.41</v>
      </c>
      <c r="Y493" s="419">
        <v>171302</v>
      </c>
      <c r="Z493" s="420">
        <v>19</v>
      </c>
      <c r="AB493" s="431">
        <v>174147</v>
      </c>
      <c r="AC493" s="433" t="s">
        <v>329</v>
      </c>
    </row>
    <row r="494" spans="5:29" x14ac:dyDescent="0.3">
      <c r="E494" s="423">
        <v>169029</v>
      </c>
      <c r="F494" s="424">
        <v>9.1271249999999998E-3</v>
      </c>
      <c r="H494" s="425">
        <v>170790</v>
      </c>
      <c r="I494" s="426">
        <v>2</v>
      </c>
      <c r="J494" s="428"/>
      <c r="K494" s="428"/>
      <c r="L494" s="428"/>
      <c r="M494" s="426">
        <v>3</v>
      </c>
      <c r="O494" s="425">
        <v>173082</v>
      </c>
      <c r="P494" s="426">
        <v>3</v>
      </c>
      <c r="Q494" s="426">
        <v>1</v>
      </c>
      <c r="S494" s="421">
        <v>170572</v>
      </c>
      <c r="T494" s="422">
        <v>4.09</v>
      </c>
      <c r="Y494" s="419">
        <v>170347</v>
      </c>
      <c r="Z494" s="420">
        <v>27</v>
      </c>
      <c r="AB494" s="431">
        <v>168280</v>
      </c>
      <c r="AC494" s="433" t="s">
        <v>329</v>
      </c>
    </row>
    <row r="495" spans="5:29" x14ac:dyDescent="0.3">
      <c r="E495" s="423">
        <v>169030</v>
      </c>
      <c r="F495" s="424">
        <v>1.2141000000000001E-2</v>
      </c>
      <c r="H495" s="425">
        <v>170356</v>
      </c>
      <c r="I495" s="426">
        <v>26</v>
      </c>
      <c r="J495" s="426">
        <v>5</v>
      </c>
      <c r="K495" s="426">
        <v>3</v>
      </c>
      <c r="L495" s="426">
        <v>6</v>
      </c>
      <c r="M495" s="426">
        <v>11</v>
      </c>
      <c r="O495" s="425">
        <v>173083</v>
      </c>
      <c r="P495" s="426">
        <v>1</v>
      </c>
      <c r="Q495" s="428"/>
      <c r="S495" s="421">
        <v>170573</v>
      </c>
      <c r="T495" s="422">
        <v>3.29</v>
      </c>
      <c r="Y495" s="419">
        <v>170348</v>
      </c>
      <c r="Z495" s="420">
        <v>14</v>
      </c>
      <c r="AB495" s="431">
        <v>168317</v>
      </c>
      <c r="AC495" s="433" t="s">
        <v>329</v>
      </c>
    </row>
    <row r="496" spans="5:29" x14ac:dyDescent="0.3">
      <c r="E496" s="423">
        <v>169031</v>
      </c>
      <c r="F496" s="424">
        <v>1.297775E-2</v>
      </c>
      <c r="H496" s="425">
        <v>171713</v>
      </c>
      <c r="I496" s="428"/>
      <c r="J496" s="428"/>
      <c r="K496" s="428"/>
      <c r="L496" s="428"/>
      <c r="M496" s="426">
        <v>1</v>
      </c>
      <c r="O496" s="425">
        <v>173087</v>
      </c>
      <c r="P496" s="426">
        <v>51</v>
      </c>
      <c r="Q496" s="426">
        <v>29</v>
      </c>
      <c r="S496" s="421">
        <v>170574</v>
      </c>
      <c r="T496" s="422">
        <v>1</v>
      </c>
      <c r="Y496" s="419">
        <v>166643</v>
      </c>
      <c r="Z496" s="420">
        <v>284</v>
      </c>
      <c r="AB496" s="431">
        <v>168522</v>
      </c>
      <c r="AC496" s="433" t="s">
        <v>329</v>
      </c>
    </row>
    <row r="497" spans="5:29" x14ac:dyDescent="0.3">
      <c r="E497" s="423">
        <v>169032</v>
      </c>
      <c r="F497" s="424">
        <v>1.8599999999999998E-2</v>
      </c>
      <c r="H497" s="425">
        <v>172468</v>
      </c>
      <c r="I497" s="426">
        <v>11</v>
      </c>
      <c r="J497" s="426">
        <v>27</v>
      </c>
      <c r="K497" s="426">
        <v>5</v>
      </c>
      <c r="L497" s="426">
        <v>25</v>
      </c>
      <c r="M497" s="426">
        <v>78</v>
      </c>
      <c r="O497" s="425">
        <v>173100</v>
      </c>
      <c r="P497" s="426">
        <v>55</v>
      </c>
      <c r="Q497" s="426">
        <v>17</v>
      </c>
      <c r="S497" s="421">
        <v>170582</v>
      </c>
      <c r="T497" s="422">
        <v>0.22</v>
      </c>
      <c r="Y497" s="419">
        <v>555</v>
      </c>
      <c r="Z497" s="420">
        <v>181</v>
      </c>
      <c r="AB497" s="431">
        <v>170024</v>
      </c>
      <c r="AC497" s="433" t="s">
        <v>329</v>
      </c>
    </row>
    <row r="498" spans="5:29" x14ac:dyDescent="0.3">
      <c r="E498" s="423">
        <v>169033</v>
      </c>
      <c r="F498" s="424">
        <v>2.4354000000000001E-2</v>
      </c>
      <c r="H498" s="425">
        <v>171187</v>
      </c>
      <c r="I498" s="428"/>
      <c r="J498" s="428"/>
      <c r="K498" s="428"/>
      <c r="L498" s="426">
        <v>4</v>
      </c>
      <c r="M498" s="426">
        <v>2</v>
      </c>
      <c r="O498" s="425">
        <v>173101</v>
      </c>
      <c r="P498" s="426">
        <v>21</v>
      </c>
      <c r="Q498" s="426">
        <v>1</v>
      </c>
      <c r="S498" s="421">
        <v>170593</v>
      </c>
      <c r="T498" s="422">
        <v>6.64</v>
      </c>
      <c r="Y498" s="429"/>
      <c r="Z498" s="420">
        <v>122</v>
      </c>
      <c r="AB498" s="431">
        <v>174148</v>
      </c>
      <c r="AC498" s="433" t="s">
        <v>329</v>
      </c>
    </row>
    <row r="499" spans="5:29" x14ac:dyDescent="0.3">
      <c r="E499" s="423">
        <v>169036</v>
      </c>
      <c r="F499" s="424">
        <v>3.0339999999999999E-2</v>
      </c>
      <c r="H499" s="425">
        <v>170400</v>
      </c>
      <c r="I499" s="428"/>
      <c r="J499" s="428"/>
      <c r="K499" s="428"/>
      <c r="L499" s="428"/>
      <c r="M499" s="426">
        <v>1</v>
      </c>
      <c r="O499" s="425">
        <v>173102</v>
      </c>
      <c r="P499" s="426">
        <v>1</v>
      </c>
      <c r="Q499" s="428"/>
      <c r="S499" s="421">
        <v>170596</v>
      </c>
      <c r="T499" s="422">
        <v>5.16</v>
      </c>
      <c r="Y499" s="429"/>
      <c r="Z499" s="420">
        <v>19</v>
      </c>
      <c r="AB499" s="431">
        <v>171023</v>
      </c>
      <c r="AC499" s="433" t="s">
        <v>329</v>
      </c>
    </row>
    <row r="500" spans="5:29" x14ac:dyDescent="0.3">
      <c r="E500" s="423">
        <v>169038</v>
      </c>
      <c r="F500" s="424">
        <v>4.22625E-3</v>
      </c>
      <c r="H500" s="425">
        <v>171791</v>
      </c>
      <c r="I500" s="426">
        <v>1</v>
      </c>
      <c r="J500" s="428"/>
      <c r="K500" s="428"/>
      <c r="L500" s="428"/>
      <c r="M500" s="428"/>
      <c r="O500" s="425">
        <v>173118</v>
      </c>
      <c r="P500" s="426">
        <v>4</v>
      </c>
      <c r="Q500" s="426">
        <v>2</v>
      </c>
      <c r="S500" s="421">
        <v>170601</v>
      </c>
      <c r="T500" s="422">
        <v>4.3099999999999996</v>
      </c>
      <c r="Y500" s="419">
        <v>171737</v>
      </c>
      <c r="Z500" s="420">
        <v>1</v>
      </c>
      <c r="AB500" s="431">
        <v>173266</v>
      </c>
      <c r="AC500" s="433" t="s">
        <v>329</v>
      </c>
    </row>
    <row r="501" spans="5:29" x14ac:dyDescent="0.3">
      <c r="E501" s="423">
        <v>169040</v>
      </c>
      <c r="F501" s="424">
        <v>4.6955999999999998E-2</v>
      </c>
      <c r="H501" s="425">
        <v>170554</v>
      </c>
      <c r="I501" s="426">
        <v>2</v>
      </c>
      <c r="J501" s="428"/>
      <c r="K501" s="428"/>
      <c r="L501" s="428"/>
      <c r="M501" s="428"/>
      <c r="O501" s="425">
        <v>173119</v>
      </c>
      <c r="P501" s="426">
        <v>2</v>
      </c>
      <c r="Q501" s="426">
        <v>2</v>
      </c>
      <c r="S501" s="421">
        <v>170614</v>
      </c>
      <c r="T501" s="422">
        <v>0.59</v>
      </c>
      <c r="Y501" s="419">
        <v>166659</v>
      </c>
      <c r="Z501" s="420">
        <v>10</v>
      </c>
      <c r="AB501" s="431">
        <v>168175</v>
      </c>
      <c r="AC501" s="433" t="s">
        <v>329</v>
      </c>
    </row>
    <row r="502" spans="5:29" x14ac:dyDescent="0.3">
      <c r="E502" s="423">
        <v>169041</v>
      </c>
      <c r="F502" s="424">
        <v>4.9612500000000004E-3</v>
      </c>
      <c r="H502" s="425">
        <v>171372</v>
      </c>
      <c r="I502" s="426">
        <v>6</v>
      </c>
      <c r="J502" s="426">
        <v>8</v>
      </c>
      <c r="K502" s="426">
        <v>2</v>
      </c>
      <c r="L502" s="426">
        <v>4</v>
      </c>
      <c r="M502" s="426">
        <v>15</v>
      </c>
      <c r="O502" s="425">
        <v>173132</v>
      </c>
      <c r="P502" s="426">
        <v>2</v>
      </c>
      <c r="Q502" s="428"/>
      <c r="S502" s="421">
        <v>170641</v>
      </c>
      <c r="T502" s="422">
        <v>1.21</v>
      </c>
      <c r="Y502" s="419">
        <v>166634</v>
      </c>
      <c r="Z502" s="420">
        <v>125</v>
      </c>
      <c r="AB502" s="431">
        <v>171154</v>
      </c>
      <c r="AC502" s="433" t="s">
        <v>329</v>
      </c>
    </row>
    <row r="503" spans="5:29" x14ac:dyDescent="0.3">
      <c r="E503" s="423">
        <v>169043</v>
      </c>
      <c r="F503" s="424">
        <v>8.4866249999999994E-3</v>
      </c>
      <c r="H503" s="425">
        <v>170934</v>
      </c>
      <c r="I503" s="426">
        <v>2</v>
      </c>
      <c r="J503" s="426">
        <v>3</v>
      </c>
      <c r="K503" s="428"/>
      <c r="L503" s="428"/>
      <c r="M503" s="426">
        <v>13</v>
      </c>
      <c r="O503" s="425">
        <v>173166</v>
      </c>
      <c r="P503" s="426">
        <v>1</v>
      </c>
      <c r="Q503" s="428"/>
      <c r="S503" s="421">
        <v>170646</v>
      </c>
      <c r="T503" s="422">
        <v>0.24</v>
      </c>
      <c r="Y503" s="419">
        <v>168124</v>
      </c>
      <c r="Z503" s="420">
        <v>8</v>
      </c>
      <c r="AB503" s="431">
        <v>171022</v>
      </c>
      <c r="AC503" s="433" t="s">
        <v>329</v>
      </c>
    </row>
    <row r="504" spans="5:29" x14ac:dyDescent="0.3">
      <c r="E504" s="423">
        <v>169044</v>
      </c>
      <c r="F504" s="424">
        <v>1.3724999999999999E-2</v>
      </c>
      <c r="H504" s="425">
        <v>170373</v>
      </c>
      <c r="I504" s="426">
        <v>1</v>
      </c>
      <c r="J504" s="426">
        <v>1</v>
      </c>
      <c r="K504" s="428"/>
      <c r="L504" s="426">
        <v>1</v>
      </c>
      <c r="M504" s="426">
        <v>3</v>
      </c>
      <c r="O504" s="425">
        <v>173177</v>
      </c>
      <c r="P504" s="426">
        <v>4</v>
      </c>
      <c r="Q504" s="426">
        <v>2</v>
      </c>
      <c r="S504" s="421">
        <v>170648</v>
      </c>
      <c r="T504" s="422">
        <v>0.1</v>
      </c>
      <c r="Y504" s="419">
        <v>172261</v>
      </c>
      <c r="Z504" s="420">
        <v>653</v>
      </c>
      <c r="AB504" s="431">
        <v>174150</v>
      </c>
      <c r="AC504" s="433" t="s">
        <v>329</v>
      </c>
    </row>
    <row r="505" spans="5:29" x14ac:dyDescent="0.3">
      <c r="E505" s="423">
        <v>169046</v>
      </c>
      <c r="F505" s="424">
        <v>4.7897499999999997E-3</v>
      </c>
      <c r="H505" s="425">
        <v>171837</v>
      </c>
      <c r="I505" s="428"/>
      <c r="J505" s="428"/>
      <c r="K505" s="428"/>
      <c r="L505" s="428"/>
      <c r="M505" s="428"/>
      <c r="O505" s="425">
        <v>173183</v>
      </c>
      <c r="P505" s="426">
        <v>1</v>
      </c>
      <c r="Q505" s="428"/>
      <c r="S505" s="421">
        <v>170658</v>
      </c>
      <c r="T505" s="422">
        <v>0.56999999999999995</v>
      </c>
      <c r="Y505" s="419">
        <v>166663</v>
      </c>
      <c r="Z505" s="420">
        <v>27</v>
      </c>
      <c r="AB505" s="431">
        <v>166925</v>
      </c>
      <c r="AC505" s="433" t="s">
        <v>329</v>
      </c>
    </row>
    <row r="506" spans="5:29" x14ac:dyDescent="0.3">
      <c r="E506" s="423">
        <v>169049</v>
      </c>
      <c r="F506" s="424">
        <v>9.1079999999999998E-3</v>
      </c>
      <c r="H506" s="425">
        <v>172747</v>
      </c>
      <c r="I506" s="426">
        <v>109</v>
      </c>
      <c r="J506" s="426">
        <v>27</v>
      </c>
      <c r="K506" s="426">
        <v>16</v>
      </c>
      <c r="L506" s="426">
        <v>21</v>
      </c>
      <c r="M506" s="426">
        <v>60</v>
      </c>
      <c r="O506" s="425">
        <v>173209</v>
      </c>
      <c r="P506" s="426">
        <v>4</v>
      </c>
      <c r="Q506" s="426">
        <v>6</v>
      </c>
      <c r="S506" s="421">
        <v>170681</v>
      </c>
      <c r="T506" s="422">
        <v>1.67</v>
      </c>
      <c r="Y506" s="419">
        <v>171187</v>
      </c>
      <c r="Z506" s="420">
        <v>27</v>
      </c>
      <c r="AB506" s="431">
        <v>168985</v>
      </c>
      <c r="AC506" s="433" t="s">
        <v>329</v>
      </c>
    </row>
    <row r="507" spans="5:29" x14ac:dyDescent="0.3">
      <c r="E507" s="423">
        <v>169052</v>
      </c>
      <c r="F507" s="424">
        <v>1.2276E-2</v>
      </c>
      <c r="H507" s="425">
        <v>170572</v>
      </c>
      <c r="I507" s="426">
        <v>1</v>
      </c>
      <c r="J507" s="428"/>
      <c r="K507" s="428"/>
      <c r="L507" s="426">
        <v>1</v>
      </c>
      <c r="M507" s="428"/>
      <c r="O507" s="425">
        <v>173249</v>
      </c>
      <c r="P507" s="428"/>
      <c r="Q507" s="428"/>
      <c r="S507" s="421">
        <v>170701</v>
      </c>
      <c r="T507" s="422">
        <v>0.82</v>
      </c>
      <c r="Y507" s="419">
        <v>168313</v>
      </c>
      <c r="Z507" s="420">
        <v>633</v>
      </c>
      <c r="AB507" s="431">
        <v>168193</v>
      </c>
      <c r="AC507" s="433" t="s">
        <v>329</v>
      </c>
    </row>
    <row r="508" spans="5:29" x14ac:dyDescent="0.3">
      <c r="E508" s="423">
        <v>169057</v>
      </c>
      <c r="F508" s="424">
        <v>7.6800000000000002E-4</v>
      </c>
      <c r="H508" s="425">
        <v>171381</v>
      </c>
      <c r="I508" s="426">
        <v>1</v>
      </c>
      <c r="J508" s="428"/>
      <c r="K508" s="428"/>
      <c r="L508" s="426">
        <v>1</v>
      </c>
      <c r="M508" s="428"/>
      <c r="O508" s="425">
        <v>173250</v>
      </c>
      <c r="P508" s="426">
        <v>1</v>
      </c>
      <c r="Q508" s="426">
        <v>13</v>
      </c>
      <c r="S508" s="421">
        <v>170724</v>
      </c>
      <c r="T508" s="422">
        <v>8.3000000000000007</v>
      </c>
      <c r="Y508" s="419">
        <v>170612</v>
      </c>
      <c r="Z508" s="420">
        <v>468</v>
      </c>
      <c r="AB508" s="431">
        <v>174170</v>
      </c>
      <c r="AC508" s="433" t="s">
        <v>329</v>
      </c>
    </row>
    <row r="509" spans="5:29" x14ac:dyDescent="0.3">
      <c r="E509" s="423">
        <v>169060</v>
      </c>
      <c r="F509" s="424">
        <v>8.4000000000000003E-4</v>
      </c>
      <c r="H509" s="425">
        <v>170455</v>
      </c>
      <c r="I509" s="426">
        <v>1</v>
      </c>
      <c r="J509" s="426">
        <v>4</v>
      </c>
      <c r="K509" s="428"/>
      <c r="L509" s="426">
        <v>1</v>
      </c>
      <c r="M509" s="426">
        <v>4</v>
      </c>
      <c r="O509" s="425">
        <v>173266</v>
      </c>
      <c r="P509" s="426">
        <v>1</v>
      </c>
      <c r="Q509" s="426">
        <v>2</v>
      </c>
      <c r="S509" s="421">
        <v>170743</v>
      </c>
      <c r="T509" s="422">
        <v>0.35</v>
      </c>
      <c r="Y509" s="419">
        <v>170911</v>
      </c>
      <c r="Z509" s="420">
        <v>7</v>
      </c>
      <c r="AB509" s="431">
        <v>166934</v>
      </c>
      <c r="AC509" s="433" t="s">
        <v>329</v>
      </c>
    </row>
    <row r="510" spans="5:29" x14ac:dyDescent="0.3">
      <c r="E510" s="423">
        <v>169070</v>
      </c>
      <c r="F510" s="424">
        <v>2.3625E-3</v>
      </c>
      <c r="H510" s="425">
        <v>171230</v>
      </c>
      <c r="I510" s="426">
        <v>1</v>
      </c>
      <c r="J510" s="428"/>
      <c r="K510" s="428"/>
      <c r="L510" s="428"/>
      <c r="M510" s="428"/>
      <c r="O510" s="425">
        <v>173293</v>
      </c>
      <c r="P510" s="426">
        <v>6</v>
      </c>
      <c r="Q510" s="426">
        <v>1</v>
      </c>
      <c r="S510" s="421">
        <v>170746</v>
      </c>
      <c r="T510" s="422">
        <v>3.96</v>
      </c>
      <c r="Y510" s="419">
        <v>170167</v>
      </c>
      <c r="Z510" s="420">
        <v>7</v>
      </c>
      <c r="AB510" s="431">
        <v>168177</v>
      </c>
      <c r="AC510" s="433" t="s">
        <v>329</v>
      </c>
    </row>
    <row r="511" spans="5:29" x14ac:dyDescent="0.3">
      <c r="E511" s="423">
        <v>169076</v>
      </c>
      <c r="F511" s="424">
        <v>1.75E-3</v>
      </c>
      <c r="H511" s="425">
        <v>170390</v>
      </c>
      <c r="I511" s="426">
        <v>1</v>
      </c>
      <c r="J511" s="426">
        <v>2</v>
      </c>
      <c r="K511" s="426">
        <v>1</v>
      </c>
      <c r="L511" s="426">
        <v>1</v>
      </c>
      <c r="M511" s="426">
        <v>13</v>
      </c>
      <c r="O511" s="425">
        <v>173348</v>
      </c>
      <c r="P511" s="426">
        <v>1</v>
      </c>
      <c r="Q511" s="426">
        <v>6</v>
      </c>
      <c r="S511" s="421">
        <v>170756</v>
      </c>
      <c r="T511" s="422">
        <v>1.1000000000000001</v>
      </c>
      <c r="Y511" s="419">
        <v>170611</v>
      </c>
      <c r="Z511" s="420">
        <v>128</v>
      </c>
      <c r="AB511" s="431">
        <v>166957</v>
      </c>
      <c r="AC511" s="433" t="s">
        <v>329</v>
      </c>
    </row>
    <row r="512" spans="5:29" x14ac:dyDescent="0.3">
      <c r="E512" s="423">
        <v>169077</v>
      </c>
      <c r="F512" s="424">
        <v>1.75E-3</v>
      </c>
      <c r="H512" s="425">
        <v>171846</v>
      </c>
      <c r="I512" s="426">
        <v>13</v>
      </c>
      <c r="J512" s="426">
        <v>9</v>
      </c>
      <c r="K512" s="426">
        <v>3</v>
      </c>
      <c r="L512" s="426">
        <v>4</v>
      </c>
      <c r="M512" s="426">
        <v>8</v>
      </c>
      <c r="O512" s="425">
        <v>173362</v>
      </c>
      <c r="P512" s="426">
        <v>3</v>
      </c>
      <c r="Q512" s="426">
        <v>14</v>
      </c>
      <c r="S512" s="421">
        <v>170789</v>
      </c>
      <c r="T512" s="422">
        <v>1.99</v>
      </c>
      <c r="Y512" s="419">
        <v>173396</v>
      </c>
      <c r="Z512" s="420">
        <v>70</v>
      </c>
      <c r="AB512" s="431">
        <v>174091</v>
      </c>
      <c r="AC512" s="433" t="s">
        <v>329</v>
      </c>
    </row>
    <row r="513" spans="5:29" x14ac:dyDescent="0.3">
      <c r="E513" s="423">
        <v>169078</v>
      </c>
      <c r="F513" s="424">
        <v>3.9599999999999998E-4</v>
      </c>
      <c r="H513" s="425">
        <v>171137</v>
      </c>
      <c r="I513" s="426">
        <v>1</v>
      </c>
      <c r="J513" s="426">
        <v>4</v>
      </c>
      <c r="K513" s="426">
        <v>5</v>
      </c>
      <c r="L513" s="426">
        <v>17</v>
      </c>
      <c r="M513" s="426">
        <v>147</v>
      </c>
      <c r="O513" s="425">
        <v>173386</v>
      </c>
      <c r="P513" s="426">
        <v>22</v>
      </c>
      <c r="Q513" s="426">
        <v>36</v>
      </c>
      <c r="S513" s="421">
        <v>170795</v>
      </c>
      <c r="T513" s="422">
        <v>2.74</v>
      </c>
      <c r="Y513" s="419">
        <v>999</v>
      </c>
      <c r="Z513" s="420">
        <v>4</v>
      </c>
      <c r="AB513" s="431">
        <v>174092</v>
      </c>
      <c r="AC513" s="433" t="s">
        <v>329</v>
      </c>
    </row>
    <row r="514" spans="5:29" x14ac:dyDescent="0.3">
      <c r="E514" s="423">
        <v>169085</v>
      </c>
      <c r="F514" s="424">
        <v>3.8639999999999998E-3</v>
      </c>
      <c r="H514" s="425">
        <v>170579</v>
      </c>
      <c r="I514" s="428"/>
      <c r="J514" s="426">
        <v>15</v>
      </c>
      <c r="K514" s="426">
        <v>7</v>
      </c>
      <c r="L514" s="426">
        <v>29</v>
      </c>
      <c r="M514" s="426">
        <v>21</v>
      </c>
      <c r="O514" s="425">
        <v>173387</v>
      </c>
      <c r="P514" s="426">
        <v>76</v>
      </c>
      <c r="Q514" s="426">
        <v>29</v>
      </c>
      <c r="S514" s="421">
        <v>170796</v>
      </c>
      <c r="T514" s="422">
        <v>4.25</v>
      </c>
      <c r="Y514" s="429"/>
      <c r="Z514" s="420">
        <v>9</v>
      </c>
      <c r="AB514" s="431">
        <v>166937</v>
      </c>
      <c r="AC514" s="433" t="s">
        <v>329</v>
      </c>
    </row>
    <row r="515" spans="5:29" x14ac:dyDescent="0.3">
      <c r="E515" s="423">
        <v>169086</v>
      </c>
      <c r="F515" s="424">
        <v>5.8500000000000002E-4</v>
      </c>
      <c r="H515" s="425">
        <v>171712</v>
      </c>
      <c r="I515" s="428"/>
      <c r="J515" s="428"/>
      <c r="K515" s="428"/>
      <c r="L515" s="428"/>
      <c r="M515" s="426">
        <v>1</v>
      </c>
      <c r="O515" s="425">
        <v>173392</v>
      </c>
      <c r="P515" s="426">
        <v>45</v>
      </c>
      <c r="Q515" s="426">
        <v>26</v>
      </c>
      <c r="S515" s="421">
        <v>170797</v>
      </c>
      <c r="T515" s="422">
        <v>2.59</v>
      </c>
      <c r="Y515" s="419">
        <v>169262</v>
      </c>
      <c r="Z515" s="420">
        <v>12</v>
      </c>
      <c r="AB515" s="431">
        <v>168486</v>
      </c>
      <c r="AC515" s="433" t="s">
        <v>329</v>
      </c>
    </row>
    <row r="516" spans="5:29" x14ac:dyDescent="0.3">
      <c r="E516" s="423">
        <v>169087</v>
      </c>
      <c r="F516" s="424">
        <v>6.1749999999999999E-4</v>
      </c>
      <c r="H516" s="425">
        <v>170538</v>
      </c>
      <c r="I516" s="426">
        <v>15</v>
      </c>
      <c r="J516" s="426">
        <v>2</v>
      </c>
      <c r="K516" s="428"/>
      <c r="L516" s="428"/>
      <c r="M516" s="428"/>
      <c r="O516" s="425">
        <v>173399</v>
      </c>
      <c r="P516" s="428"/>
      <c r="Q516" s="428"/>
      <c r="S516" s="421">
        <v>170798</v>
      </c>
      <c r="T516" s="422">
        <v>2.87</v>
      </c>
      <c r="Y516" s="419">
        <v>171818</v>
      </c>
      <c r="Z516" s="420">
        <v>2</v>
      </c>
      <c r="AB516" s="431">
        <v>167171</v>
      </c>
      <c r="AC516" s="433" t="s">
        <v>329</v>
      </c>
    </row>
    <row r="517" spans="5:29" x14ac:dyDescent="0.3">
      <c r="E517" s="423">
        <v>169091</v>
      </c>
      <c r="F517" s="424">
        <v>1.8749999999999999E-3</v>
      </c>
      <c r="H517" s="425">
        <v>171320</v>
      </c>
      <c r="I517" s="426">
        <v>2</v>
      </c>
      <c r="J517" s="428"/>
      <c r="K517" s="426">
        <v>3</v>
      </c>
      <c r="L517" s="426">
        <v>6</v>
      </c>
      <c r="M517" s="426">
        <v>18</v>
      </c>
      <c r="O517" s="425">
        <v>172058</v>
      </c>
      <c r="P517" s="426">
        <v>316</v>
      </c>
      <c r="Q517" s="426">
        <v>243</v>
      </c>
      <c r="S517" s="421">
        <v>170799</v>
      </c>
      <c r="T517" s="422">
        <v>3.69</v>
      </c>
      <c r="Y517" s="419">
        <v>171911</v>
      </c>
      <c r="Z517" s="420">
        <v>3</v>
      </c>
      <c r="AB517" s="431">
        <v>171884</v>
      </c>
      <c r="AC517" s="433" t="s">
        <v>329</v>
      </c>
    </row>
    <row r="518" spans="5:29" x14ac:dyDescent="0.3">
      <c r="E518" s="423">
        <v>169099</v>
      </c>
      <c r="F518" s="424">
        <v>5.8500000000000002E-4</v>
      </c>
      <c r="H518" s="425">
        <v>171848</v>
      </c>
      <c r="I518" s="426">
        <v>54</v>
      </c>
      <c r="J518" s="426">
        <v>10</v>
      </c>
      <c r="K518" s="426">
        <v>3</v>
      </c>
      <c r="L518" s="426">
        <v>3</v>
      </c>
      <c r="M518" s="426">
        <v>14</v>
      </c>
      <c r="O518" s="425">
        <v>173482</v>
      </c>
      <c r="P518" s="428"/>
      <c r="Q518" s="428"/>
      <c r="S518" s="421">
        <v>170806</v>
      </c>
      <c r="T518" s="422">
        <v>145.71</v>
      </c>
      <c r="Y518" s="419">
        <v>170333</v>
      </c>
      <c r="Z518" s="420">
        <v>19</v>
      </c>
      <c r="AB518" s="431">
        <v>169110</v>
      </c>
      <c r="AC518" s="433" t="s">
        <v>329</v>
      </c>
    </row>
    <row r="519" spans="5:29" x14ac:dyDescent="0.3">
      <c r="E519" s="423">
        <v>169100</v>
      </c>
      <c r="F519" s="424">
        <v>1.3799999999999999E-3</v>
      </c>
      <c r="H519" s="425">
        <v>171154</v>
      </c>
      <c r="I519" s="428"/>
      <c r="J519" s="428"/>
      <c r="K519" s="426">
        <v>1</v>
      </c>
      <c r="L519" s="428"/>
      <c r="M519" s="426">
        <v>4</v>
      </c>
      <c r="O519" s="425">
        <v>173515</v>
      </c>
      <c r="P519" s="426">
        <v>1</v>
      </c>
      <c r="Q519" s="428"/>
      <c r="S519" s="421">
        <v>170813</v>
      </c>
      <c r="T519" s="422">
        <v>364.84</v>
      </c>
      <c r="Y519" s="419">
        <v>174016</v>
      </c>
      <c r="Z519" s="420">
        <v>2</v>
      </c>
      <c r="AB519" s="431">
        <v>169112</v>
      </c>
      <c r="AC519" s="433" t="s">
        <v>329</v>
      </c>
    </row>
    <row r="520" spans="5:29" x14ac:dyDescent="0.3">
      <c r="E520" s="423">
        <v>169106</v>
      </c>
      <c r="F520" s="424">
        <v>6.1875000000000005E-4</v>
      </c>
      <c r="H520" s="425">
        <v>170611</v>
      </c>
      <c r="I520" s="426">
        <v>1</v>
      </c>
      <c r="J520" s="426">
        <v>1</v>
      </c>
      <c r="K520" s="426">
        <v>1</v>
      </c>
      <c r="L520" s="426">
        <v>17</v>
      </c>
      <c r="M520" s="426">
        <v>38</v>
      </c>
      <c r="O520" s="425">
        <v>173538</v>
      </c>
      <c r="P520" s="426">
        <v>1</v>
      </c>
      <c r="Q520" s="426">
        <v>1</v>
      </c>
      <c r="S520" s="421">
        <v>170829</v>
      </c>
      <c r="T520" s="422">
        <v>3.18</v>
      </c>
      <c r="Y520" s="419">
        <v>171735</v>
      </c>
      <c r="Z520" s="420">
        <v>7</v>
      </c>
      <c r="AB520" s="431">
        <v>169113</v>
      </c>
      <c r="AC520" s="433" t="s">
        <v>329</v>
      </c>
    </row>
    <row r="521" spans="5:29" x14ac:dyDescent="0.3">
      <c r="E521" s="423">
        <v>169108</v>
      </c>
      <c r="F521" s="424">
        <v>2.5000000000000001E-3</v>
      </c>
      <c r="H521" s="425">
        <v>173460</v>
      </c>
      <c r="I521" s="426">
        <v>51</v>
      </c>
      <c r="J521" s="426">
        <v>96</v>
      </c>
      <c r="K521" s="426">
        <v>38</v>
      </c>
      <c r="L521" s="426">
        <v>153</v>
      </c>
      <c r="M521" s="426">
        <v>558</v>
      </c>
      <c r="O521" s="425">
        <v>173555</v>
      </c>
      <c r="P521" s="426">
        <v>84</v>
      </c>
      <c r="Q521" s="426">
        <v>53</v>
      </c>
      <c r="S521" s="421">
        <v>170836</v>
      </c>
      <c r="T521" s="422">
        <v>4.95</v>
      </c>
      <c r="Y521" s="419">
        <v>168971</v>
      </c>
      <c r="Z521" s="420">
        <v>31</v>
      </c>
      <c r="AB521" s="431">
        <v>169371</v>
      </c>
      <c r="AC521" s="433" t="s">
        <v>329</v>
      </c>
    </row>
    <row r="522" spans="5:29" x14ac:dyDescent="0.3">
      <c r="E522" s="423">
        <v>169112</v>
      </c>
      <c r="F522" s="424">
        <v>1.8749999999999999E-3</v>
      </c>
      <c r="H522" s="425">
        <v>171327</v>
      </c>
      <c r="I522" s="426">
        <v>1</v>
      </c>
      <c r="J522" s="428"/>
      <c r="K522" s="426">
        <v>1</v>
      </c>
      <c r="L522" s="426">
        <v>3</v>
      </c>
      <c r="M522" s="426">
        <v>4</v>
      </c>
      <c r="O522" s="425">
        <v>173556</v>
      </c>
      <c r="P522" s="426">
        <v>6</v>
      </c>
      <c r="Q522" s="428"/>
      <c r="S522" s="421">
        <v>170880</v>
      </c>
      <c r="T522" s="422">
        <v>239.12</v>
      </c>
      <c r="Y522" s="419">
        <v>173700</v>
      </c>
      <c r="Z522" s="420">
        <v>5</v>
      </c>
      <c r="AB522" s="431">
        <v>171807</v>
      </c>
      <c r="AC522" s="433" t="s">
        <v>329</v>
      </c>
    </row>
    <row r="523" spans="5:29" x14ac:dyDescent="0.3">
      <c r="E523" s="423">
        <v>169113</v>
      </c>
      <c r="F523" s="424">
        <v>8.9125000000000001E-4</v>
      </c>
      <c r="H523" s="425">
        <v>171851</v>
      </c>
      <c r="I523" s="426">
        <v>9</v>
      </c>
      <c r="J523" s="428"/>
      <c r="K523" s="428"/>
      <c r="L523" s="428"/>
      <c r="M523" s="426">
        <v>1</v>
      </c>
      <c r="O523" s="425">
        <v>173557</v>
      </c>
      <c r="P523" s="426">
        <v>9</v>
      </c>
      <c r="Q523" s="428"/>
      <c r="S523" s="421">
        <v>170881</v>
      </c>
      <c r="T523" s="422">
        <v>4.91</v>
      </c>
      <c r="Y523" s="419">
        <v>169086</v>
      </c>
      <c r="Z523" s="420">
        <v>4231</v>
      </c>
      <c r="AB523" s="431">
        <v>171886</v>
      </c>
      <c r="AC523" s="433" t="s">
        <v>329</v>
      </c>
    </row>
    <row r="524" spans="5:29" x14ac:dyDescent="0.3">
      <c r="E524" s="423">
        <v>169114</v>
      </c>
      <c r="F524" s="424">
        <v>1.1039999999999999E-3</v>
      </c>
      <c r="H524" s="425">
        <v>171293</v>
      </c>
      <c r="I524" s="428"/>
      <c r="J524" s="426">
        <v>6</v>
      </c>
      <c r="K524" s="426">
        <v>9</v>
      </c>
      <c r="L524" s="426">
        <v>31</v>
      </c>
      <c r="M524" s="426">
        <v>65</v>
      </c>
      <c r="O524" s="425">
        <v>173558</v>
      </c>
      <c r="P524" s="426">
        <v>1</v>
      </c>
      <c r="Q524" s="426">
        <v>2</v>
      </c>
      <c r="S524" s="421">
        <v>170936</v>
      </c>
      <c r="T524" s="422">
        <v>34.76</v>
      </c>
      <c r="Y524" s="419">
        <v>167588</v>
      </c>
      <c r="Z524" s="420">
        <v>7372</v>
      </c>
      <c r="AB524" s="431">
        <v>169108</v>
      </c>
      <c r="AC524" s="433" t="s">
        <v>329</v>
      </c>
    </row>
    <row r="525" spans="5:29" x14ac:dyDescent="0.3">
      <c r="E525" s="423">
        <v>169116</v>
      </c>
      <c r="F525" s="424">
        <v>6.7599999999999995E-4</v>
      </c>
      <c r="H525" s="425">
        <v>170801</v>
      </c>
      <c r="I525" s="426">
        <v>1</v>
      </c>
      <c r="J525" s="426">
        <v>1</v>
      </c>
      <c r="K525" s="428"/>
      <c r="L525" s="428"/>
      <c r="M525" s="426">
        <v>5</v>
      </c>
      <c r="O525" s="425">
        <v>173752</v>
      </c>
      <c r="P525" s="426">
        <v>1</v>
      </c>
      <c r="Q525" s="426">
        <v>4</v>
      </c>
      <c r="S525" s="421">
        <v>170949</v>
      </c>
      <c r="T525" s="422">
        <v>405.39</v>
      </c>
      <c r="Y525" s="419">
        <v>167438</v>
      </c>
      <c r="Z525" s="420">
        <v>75</v>
      </c>
      <c r="AB525" s="431">
        <v>169109</v>
      </c>
      <c r="AC525" s="433" t="s">
        <v>329</v>
      </c>
    </row>
    <row r="526" spans="5:29" x14ac:dyDescent="0.3">
      <c r="E526" s="423">
        <v>169117</v>
      </c>
      <c r="F526" s="424">
        <v>4.1999999999999997E-3</v>
      </c>
      <c r="H526" s="425">
        <v>170805</v>
      </c>
      <c r="I526" s="426">
        <v>1</v>
      </c>
      <c r="J526" s="426">
        <v>1</v>
      </c>
      <c r="K526" s="428"/>
      <c r="L526" s="428"/>
      <c r="M526" s="426">
        <v>1</v>
      </c>
      <c r="O526" s="425">
        <v>173757</v>
      </c>
      <c r="P526" s="426">
        <v>9</v>
      </c>
      <c r="Q526" s="426">
        <v>5</v>
      </c>
      <c r="S526" s="421">
        <v>171022</v>
      </c>
      <c r="T526" s="422">
        <v>7.31</v>
      </c>
      <c r="Y526" s="419">
        <v>167579</v>
      </c>
      <c r="Z526" s="420">
        <v>15</v>
      </c>
      <c r="AB526" s="431">
        <v>169115</v>
      </c>
      <c r="AC526" s="433" t="s">
        <v>329</v>
      </c>
    </row>
    <row r="527" spans="5:29" x14ac:dyDescent="0.3">
      <c r="E527" s="423">
        <v>169124</v>
      </c>
      <c r="F527" s="424">
        <v>1.2096000000000001E-2</v>
      </c>
      <c r="H527" s="425">
        <v>172961</v>
      </c>
      <c r="I527" s="426">
        <v>6</v>
      </c>
      <c r="J527" s="428"/>
      <c r="K527" s="426">
        <v>1</v>
      </c>
      <c r="L527" s="426">
        <v>3</v>
      </c>
      <c r="M527" s="426">
        <v>9</v>
      </c>
      <c r="O527" s="425">
        <v>173808</v>
      </c>
      <c r="P527" s="428"/>
      <c r="Q527" s="428"/>
      <c r="S527" s="421">
        <v>171094</v>
      </c>
      <c r="T527" s="422">
        <v>341.11</v>
      </c>
      <c r="Y527" s="419">
        <v>171863</v>
      </c>
      <c r="Z527" s="420">
        <v>18</v>
      </c>
      <c r="AB527" s="431">
        <v>169116</v>
      </c>
      <c r="AC527" s="433" t="s">
        <v>329</v>
      </c>
    </row>
    <row r="528" spans="5:29" x14ac:dyDescent="0.3">
      <c r="E528" s="423">
        <v>169129</v>
      </c>
      <c r="F528" s="424">
        <v>4.0000000000000002E-4</v>
      </c>
      <c r="H528" s="425">
        <v>171871</v>
      </c>
      <c r="I528" s="426">
        <v>8</v>
      </c>
      <c r="J528" s="428"/>
      <c r="K528" s="426">
        <v>1</v>
      </c>
      <c r="L528" s="428"/>
      <c r="M528" s="426">
        <v>5</v>
      </c>
      <c r="O528" s="425">
        <v>173864</v>
      </c>
      <c r="P528" s="426">
        <v>1</v>
      </c>
      <c r="Q528" s="428"/>
      <c r="S528" s="421">
        <v>171167</v>
      </c>
      <c r="T528" s="422">
        <v>2.4300000000000002</v>
      </c>
      <c r="Y528" s="419">
        <v>169181</v>
      </c>
      <c r="Z528" s="420">
        <v>2</v>
      </c>
      <c r="AB528" s="431">
        <v>170711</v>
      </c>
      <c r="AC528" s="433" t="s">
        <v>329</v>
      </c>
    </row>
    <row r="529" spans="5:29" x14ac:dyDescent="0.3">
      <c r="E529" s="423">
        <v>169133</v>
      </c>
      <c r="F529" s="424">
        <v>1.1004999999999999E-2</v>
      </c>
      <c r="H529" s="425">
        <v>170836</v>
      </c>
      <c r="I529" s="428"/>
      <c r="J529" s="428"/>
      <c r="K529" s="426">
        <v>1</v>
      </c>
      <c r="L529" s="428"/>
      <c r="M529" s="426">
        <v>4</v>
      </c>
      <c r="O529" s="425">
        <v>173866</v>
      </c>
      <c r="P529" s="428"/>
      <c r="Q529" s="428"/>
      <c r="S529" s="421">
        <v>171168</v>
      </c>
      <c r="T529" s="422">
        <v>33.92</v>
      </c>
      <c r="Y529" s="419">
        <v>169182</v>
      </c>
      <c r="Z529" s="420">
        <v>28</v>
      </c>
      <c r="AB529" s="431">
        <v>171911</v>
      </c>
      <c r="AC529" s="433" t="s">
        <v>329</v>
      </c>
    </row>
    <row r="530" spans="5:29" x14ac:dyDescent="0.3">
      <c r="E530" s="423">
        <v>169137</v>
      </c>
      <c r="F530" s="424">
        <v>1.43775E-2</v>
      </c>
      <c r="H530" s="425">
        <v>170813</v>
      </c>
      <c r="I530" s="426">
        <v>2</v>
      </c>
      <c r="J530" s="426">
        <v>11</v>
      </c>
      <c r="K530" s="426">
        <v>6</v>
      </c>
      <c r="L530" s="426">
        <v>5</v>
      </c>
      <c r="M530" s="426">
        <v>10</v>
      </c>
      <c r="O530" s="425">
        <v>173894</v>
      </c>
      <c r="P530" s="426">
        <v>2</v>
      </c>
      <c r="Q530" s="426">
        <v>1</v>
      </c>
      <c r="S530" s="421">
        <v>171192</v>
      </c>
      <c r="T530" s="422">
        <v>373.64</v>
      </c>
      <c r="Y530" s="419">
        <v>168279</v>
      </c>
      <c r="Z530" s="420">
        <v>26</v>
      </c>
      <c r="AB530" s="431">
        <v>170333</v>
      </c>
      <c r="AC530" s="433" t="s">
        <v>329</v>
      </c>
    </row>
    <row r="531" spans="5:29" x14ac:dyDescent="0.3">
      <c r="E531" s="423">
        <v>169138</v>
      </c>
      <c r="F531" s="424">
        <v>8.9280000000000002E-3</v>
      </c>
      <c r="H531" s="425">
        <v>173450</v>
      </c>
      <c r="I531" s="426">
        <v>1</v>
      </c>
      <c r="J531" s="428"/>
      <c r="K531" s="426">
        <v>1</v>
      </c>
      <c r="L531" s="428"/>
      <c r="M531" s="428"/>
      <c r="O531" s="425">
        <v>173961</v>
      </c>
      <c r="P531" s="426">
        <v>5</v>
      </c>
      <c r="Q531" s="426">
        <v>27</v>
      </c>
      <c r="S531" s="421">
        <v>171209</v>
      </c>
      <c r="T531" s="422">
        <v>110.24</v>
      </c>
      <c r="Y531" s="419">
        <v>170330</v>
      </c>
      <c r="Z531" s="420">
        <v>108</v>
      </c>
      <c r="AB531" s="431">
        <v>171951</v>
      </c>
      <c r="AC531" s="433" t="s">
        <v>329</v>
      </c>
    </row>
    <row r="532" spans="5:29" x14ac:dyDescent="0.3">
      <c r="E532" s="423">
        <v>169150</v>
      </c>
      <c r="F532" s="424">
        <v>1.4999999999999999E-2</v>
      </c>
      <c r="H532" s="425">
        <v>171896</v>
      </c>
      <c r="I532" s="426">
        <v>6</v>
      </c>
      <c r="J532" s="426">
        <v>1</v>
      </c>
      <c r="K532" s="426">
        <v>1</v>
      </c>
      <c r="L532" s="428"/>
      <c r="M532" s="426">
        <v>1</v>
      </c>
      <c r="O532" s="425">
        <v>173941</v>
      </c>
      <c r="P532" s="428"/>
      <c r="Q532" s="428"/>
      <c r="S532" s="421">
        <v>171228</v>
      </c>
      <c r="T532" s="422">
        <v>106.12</v>
      </c>
      <c r="Y532" s="419">
        <v>168486</v>
      </c>
      <c r="Z532" s="420">
        <v>85</v>
      </c>
      <c r="AB532" s="431">
        <v>171888</v>
      </c>
      <c r="AC532" s="433" t="s">
        <v>329</v>
      </c>
    </row>
    <row r="533" spans="5:29" x14ac:dyDescent="0.3">
      <c r="E533" s="423">
        <v>169153</v>
      </c>
      <c r="F533" s="424">
        <v>1.482E-3</v>
      </c>
      <c r="H533" s="425">
        <v>171856</v>
      </c>
      <c r="I533" s="426">
        <v>159</v>
      </c>
      <c r="J533" s="426">
        <v>7</v>
      </c>
      <c r="K533" s="426">
        <v>5</v>
      </c>
      <c r="L533" s="426">
        <v>3</v>
      </c>
      <c r="M533" s="426">
        <v>9</v>
      </c>
      <c r="O533" s="425">
        <v>174015</v>
      </c>
      <c r="P533" s="426">
        <v>1</v>
      </c>
      <c r="Q533" s="428"/>
      <c r="S533" s="421">
        <v>171229</v>
      </c>
      <c r="T533" s="422">
        <v>130.16999999999999</v>
      </c>
      <c r="Y533" s="419">
        <v>172634</v>
      </c>
      <c r="Z533" s="420">
        <v>52</v>
      </c>
      <c r="AB533" s="431">
        <v>172806</v>
      </c>
      <c r="AC533" s="433" t="s">
        <v>329</v>
      </c>
    </row>
    <row r="534" spans="5:29" x14ac:dyDescent="0.3">
      <c r="E534" s="423">
        <v>169154</v>
      </c>
      <c r="F534" s="424">
        <v>3.1570000000000001E-3</v>
      </c>
      <c r="H534" s="425">
        <v>171843</v>
      </c>
      <c r="I534" s="426">
        <v>5</v>
      </c>
      <c r="J534" s="426">
        <v>8</v>
      </c>
      <c r="K534" s="426">
        <v>3</v>
      </c>
      <c r="L534" s="426">
        <v>10</v>
      </c>
      <c r="M534" s="426">
        <v>73</v>
      </c>
      <c r="O534" s="425">
        <v>174031</v>
      </c>
      <c r="P534" s="426">
        <v>24</v>
      </c>
      <c r="Q534" s="426">
        <v>3</v>
      </c>
      <c r="S534" s="421">
        <v>171230</v>
      </c>
      <c r="T534" s="422">
        <v>99.47</v>
      </c>
      <c r="Y534" s="419">
        <v>168989</v>
      </c>
      <c r="Z534" s="420">
        <v>82</v>
      </c>
      <c r="AB534" s="431">
        <v>172457</v>
      </c>
      <c r="AC534" s="433" t="s">
        <v>329</v>
      </c>
    </row>
    <row r="535" spans="5:29" x14ac:dyDescent="0.3">
      <c r="E535" s="423">
        <v>169155</v>
      </c>
      <c r="F535" s="424">
        <v>3.1570000000000001E-3</v>
      </c>
      <c r="H535" s="425">
        <v>171965</v>
      </c>
      <c r="I535" s="426">
        <v>3</v>
      </c>
      <c r="J535" s="426">
        <v>2</v>
      </c>
      <c r="K535" s="428"/>
      <c r="L535" s="426">
        <v>1</v>
      </c>
      <c r="M535" s="426">
        <v>4</v>
      </c>
      <c r="O535" s="425">
        <v>174045</v>
      </c>
      <c r="P535" s="426">
        <v>2</v>
      </c>
      <c r="Q535" s="426">
        <v>4</v>
      </c>
      <c r="S535" s="421">
        <v>171297</v>
      </c>
      <c r="T535" s="422">
        <v>9.77</v>
      </c>
      <c r="Y535" s="419">
        <v>169348</v>
      </c>
      <c r="Z535" s="420">
        <v>117</v>
      </c>
      <c r="AB535" s="431">
        <v>170361</v>
      </c>
      <c r="AC535" s="433" t="s">
        <v>329</v>
      </c>
    </row>
    <row r="536" spans="5:29" x14ac:dyDescent="0.3">
      <c r="E536" s="423">
        <v>169160</v>
      </c>
      <c r="F536" s="424">
        <v>9.5999999999999992E-3</v>
      </c>
      <c r="H536" s="425">
        <v>171860</v>
      </c>
      <c r="I536" s="426">
        <v>9</v>
      </c>
      <c r="J536" s="426">
        <v>1</v>
      </c>
      <c r="K536" s="426">
        <v>1</v>
      </c>
      <c r="L536" s="426">
        <v>4</v>
      </c>
      <c r="M536" s="426">
        <v>7</v>
      </c>
      <c r="O536" s="425">
        <v>174075</v>
      </c>
      <c r="P536" s="426">
        <v>1</v>
      </c>
      <c r="Q536" s="426">
        <v>1</v>
      </c>
      <c r="S536" s="421">
        <v>171302</v>
      </c>
      <c r="T536" s="422">
        <v>10.199999999999999</v>
      </c>
      <c r="Y536" s="419">
        <v>170881</v>
      </c>
      <c r="Z536" s="420">
        <v>4</v>
      </c>
      <c r="AB536" s="431">
        <v>167000</v>
      </c>
      <c r="AC536" s="433" t="s">
        <v>329</v>
      </c>
    </row>
    <row r="537" spans="5:29" x14ac:dyDescent="0.3">
      <c r="E537" s="423">
        <v>169181</v>
      </c>
      <c r="F537" s="424">
        <v>5.9999999999999995E-4</v>
      </c>
      <c r="H537" s="425">
        <v>171853</v>
      </c>
      <c r="I537" s="426">
        <v>3</v>
      </c>
      <c r="J537" s="428"/>
      <c r="K537" s="428"/>
      <c r="L537" s="428"/>
      <c r="M537" s="428"/>
      <c r="O537" s="425">
        <v>174274</v>
      </c>
      <c r="P537" s="426">
        <v>2</v>
      </c>
      <c r="Q537" s="426">
        <v>3</v>
      </c>
      <c r="S537" s="421">
        <v>171373</v>
      </c>
      <c r="T537" s="422">
        <v>7.03</v>
      </c>
      <c r="Y537" s="419">
        <v>170605</v>
      </c>
      <c r="Z537" s="420">
        <v>19</v>
      </c>
      <c r="AB537" s="431">
        <v>166999</v>
      </c>
      <c r="AC537" s="433" t="s">
        <v>329</v>
      </c>
    </row>
    <row r="538" spans="5:29" x14ac:dyDescent="0.3">
      <c r="E538" s="423">
        <v>169182</v>
      </c>
      <c r="F538" s="424">
        <v>5.9999999999999995E-4</v>
      </c>
      <c r="H538" s="425">
        <v>170933</v>
      </c>
      <c r="I538" s="428"/>
      <c r="J538" s="426">
        <v>1</v>
      </c>
      <c r="K538" s="428"/>
      <c r="L538" s="426">
        <v>2</v>
      </c>
      <c r="M538" s="426">
        <v>1</v>
      </c>
      <c r="O538" s="425">
        <v>174278</v>
      </c>
      <c r="P538" s="426">
        <v>2</v>
      </c>
      <c r="Q538" s="426">
        <v>1</v>
      </c>
      <c r="S538" s="421">
        <v>171382</v>
      </c>
      <c r="T538" s="422">
        <v>31.57</v>
      </c>
      <c r="Y538" s="419">
        <v>170364</v>
      </c>
      <c r="Z538" s="420">
        <v>19</v>
      </c>
      <c r="AB538" s="431">
        <v>173025</v>
      </c>
      <c r="AC538" s="433" t="s">
        <v>329</v>
      </c>
    </row>
    <row r="539" spans="5:29" x14ac:dyDescent="0.3">
      <c r="E539" s="423">
        <v>169201</v>
      </c>
      <c r="F539" s="424">
        <v>5.6577499999999996E-3</v>
      </c>
      <c r="H539" s="425">
        <v>171855</v>
      </c>
      <c r="I539" s="426">
        <v>35</v>
      </c>
      <c r="J539" s="426">
        <v>53</v>
      </c>
      <c r="K539" s="426">
        <v>31</v>
      </c>
      <c r="L539" s="426">
        <v>33</v>
      </c>
      <c r="M539" s="426">
        <v>65</v>
      </c>
      <c r="O539" s="425">
        <v>174553</v>
      </c>
      <c r="P539" s="426">
        <v>1</v>
      </c>
      <c r="Q539" s="428"/>
      <c r="S539" s="421">
        <v>171686</v>
      </c>
      <c r="T539" s="422">
        <v>16.510000000000002</v>
      </c>
      <c r="Y539" s="419">
        <v>167171</v>
      </c>
      <c r="Z539" s="420">
        <v>12</v>
      </c>
      <c r="AB539" s="431">
        <v>172279</v>
      </c>
      <c r="AC539" s="433" t="s">
        <v>329</v>
      </c>
    </row>
    <row r="540" spans="5:29" x14ac:dyDescent="0.3">
      <c r="E540" s="423">
        <v>169203</v>
      </c>
      <c r="F540" s="424">
        <v>3.8999999999999999E-4</v>
      </c>
      <c r="H540" s="425">
        <v>171977</v>
      </c>
      <c r="I540" s="426">
        <v>10</v>
      </c>
      <c r="J540" s="426">
        <v>1</v>
      </c>
      <c r="K540" s="426">
        <v>1</v>
      </c>
      <c r="L540" s="428"/>
      <c r="M540" s="426">
        <v>6</v>
      </c>
      <c r="O540" s="425">
        <v>174536</v>
      </c>
      <c r="P540" s="428"/>
      <c r="Q540" s="428"/>
      <c r="S540" s="421">
        <v>171708</v>
      </c>
      <c r="T540" s="422">
        <v>3.64</v>
      </c>
      <c r="Y540" s="419">
        <v>171884</v>
      </c>
      <c r="Z540" s="420">
        <v>72</v>
      </c>
      <c r="AB540" s="431">
        <v>168279</v>
      </c>
      <c r="AC540" s="433" t="s">
        <v>329</v>
      </c>
    </row>
    <row r="541" spans="5:29" x14ac:dyDescent="0.3">
      <c r="E541" s="423">
        <v>169204</v>
      </c>
      <c r="F541" s="424">
        <v>7.4114999999999997E-3</v>
      </c>
      <c r="H541" s="425">
        <v>171864</v>
      </c>
      <c r="I541" s="426">
        <v>28</v>
      </c>
      <c r="J541" s="426">
        <v>6</v>
      </c>
      <c r="K541" s="428"/>
      <c r="L541" s="428"/>
      <c r="M541" s="426">
        <v>5</v>
      </c>
      <c r="O541" s="425">
        <v>174548</v>
      </c>
      <c r="P541" s="426">
        <v>1</v>
      </c>
      <c r="Q541" s="426">
        <v>6</v>
      </c>
      <c r="S541" s="421">
        <v>171712</v>
      </c>
      <c r="T541" s="422">
        <v>4.2</v>
      </c>
      <c r="Y541" s="419">
        <v>168267</v>
      </c>
      <c r="Z541" s="420">
        <v>44</v>
      </c>
      <c r="AB541" s="431">
        <v>169133</v>
      </c>
      <c r="AC541" s="433" t="s">
        <v>329</v>
      </c>
    </row>
    <row r="542" spans="5:29" x14ac:dyDescent="0.3">
      <c r="E542" s="423">
        <v>169216</v>
      </c>
      <c r="F542" s="424">
        <v>6.1749999999999999E-4</v>
      </c>
      <c r="H542" s="425">
        <v>172737</v>
      </c>
      <c r="I542" s="428"/>
      <c r="J542" s="426">
        <v>2</v>
      </c>
      <c r="K542" s="426">
        <v>2</v>
      </c>
      <c r="L542" s="428"/>
      <c r="M542" s="426">
        <v>8</v>
      </c>
      <c r="O542" s="425">
        <v>174549</v>
      </c>
      <c r="P542" s="426">
        <v>1</v>
      </c>
      <c r="Q542" s="426">
        <v>11</v>
      </c>
      <c r="S542" s="421">
        <v>171725</v>
      </c>
      <c r="T542" s="422">
        <v>8.2899999999999991</v>
      </c>
      <c r="Y542" s="419">
        <v>171908</v>
      </c>
      <c r="Z542" s="420">
        <v>4</v>
      </c>
      <c r="AB542" s="431">
        <v>169052</v>
      </c>
      <c r="AC542" s="433" t="s">
        <v>329</v>
      </c>
    </row>
    <row r="543" spans="5:29" x14ac:dyDescent="0.3">
      <c r="E543" s="423">
        <v>169227</v>
      </c>
      <c r="F543" s="424">
        <v>5.6999999999999998E-4</v>
      </c>
      <c r="H543" s="425">
        <v>171857</v>
      </c>
      <c r="I543" s="426">
        <v>13</v>
      </c>
      <c r="J543" s="426">
        <v>12</v>
      </c>
      <c r="K543" s="426">
        <v>4</v>
      </c>
      <c r="L543" s="426">
        <v>8</v>
      </c>
      <c r="M543" s="426">
        <v>9</v>
      </c>
      <c r="O543" s="425">
        <v>174547</v>
      </c>
      <c r="P543" s="428"/>
      <c r="Q543" s="426">
        <v>2</v>
      </c>
      <c r="S543" s="421">
        <v>171730</v>
      </c>
      <c r="T543" s="422">
        <v>12.22</v>
      </c>
      <c r="Y543" s="419">
        <v>171909</v>
      </c>
      <c r="Z543" s="420">
        <v>10</v>
      </c>
      <c r="AB543" s="431">
        <v>172282</v>
      </c>
      <c r="AC543" s="433" t="s">
        <v>329</v>
      </c>
    </row>
    <row r="544" spans="5:29" x14ac:dyDescent="0.3">
      <c r="E544" s="423">
        <v>169228</v>
      </c>
      <c r="F544" s="424">
        <v>5.8500000000000002E-4</v>
      </c>
      <c r="H544" s="425">
        <v>172305</v>
      </c>
      <c r="I544" s="426">
        <v>88</v>
      </c>
      <c r="J544" s="426">
        <v>200</v>
      </c>
      <c r="K544" s="426">
        <v>126</v>
      </c>
      <c r="L544" s="426">
        <v>360</v>
      </c>
      <c r="M544" s="426">
        <v>1250</v>
      </c>
      <c r="O544" s="425">
        <v>174552</v>
      </c>
      <c r="P544" s="426">
        <v>1</v>
      </c>
      <c r="Q544" s="428"/>
      <c r="S544" s="421">
        <v>171761</v>
      </c>
      <c r="T544" s="422">
        <v>26.13</v>
      </c>
      <c r="Y544" s="419">
        <v>171125</v>
      </c>
      <c r="Z544" s="420">
        <v>4</v>
      </c>
      <c r="AB544" s="431">
        <v>172277</v>
      </c>
      <c r="AC544" s="433" t="s">
        <v>329</v>
      </c>
    </row>
    <row r="545" spans="5:29" x14ac:dyDescent="0.3">
      <c r="E545" s="423">
        <v>169230</v>
      </c>
      <c r="F545" s="424">
        <v>6.195E-3</v>
      </c>
      <c r="H545" s="425">
        <v>171867</v>
      </c>
      <c r="I545" s="426">
        <v>8</v>
      </c>
      <c r="J545" s="426">
        <v>5</v>
      </c>
      <c r="K545" s="428"/>
      <c r="L545" s="426">
        <v>1</v>
      </c>
      <c r="M545" s="428"/>
      <c r="O545" s="425">
        <v>174550</v>
      </c>
      <c r="P545" s="426">
        <v>1</v>
      </c>
      <c r="Q545" s="426">
        <v>1</v>
      </c>
      <c r="S545" s="421">
        <v>171811</v>
      </c>
      <c r="T545" s="422">
        <v>4.93</v>
      </c>
      <c r="Y545" s="419">
        <v>169110</v>
      </c>
      <c r="Z545" s="420">
        <v>1</v>
      </c>
      <c r="AB545" s="431">
        <v>173140</v>
      </c>
      <c r="AC545" s="433" t="s">
        <v>329</v>
      </c>
    </row>
    <row r="546" spans="5:29" x14ac:dyDescent="0.3">
      <c r="E546" s="423">
        <v>169233</v>
      </c>
      <c r="F546" s="424">
        <v>1.464E-2</v>
      </c>
      <c r="H546" s="425">
        <v>171156</v>
      </c>
      <c r="I546" s="428"/>
      <c r="J546" s="428"/>
      <c r="K546" s="428"/>
      <c r="L546" s="428"/>
      <c r="M546" s="428"/>
      <c r="O546" s="425">
        <v>174575</v>
      </c>
      <c r="P546" s="428"/>
      <c r="Q546" s="428"/>
      <c r="S546" s="421">
        <v>171816</v>
      </c>
      <c r="T546" s="422">
        <v>0.75</v>
      </c>
      <c r="Y546" s="419">
        <v>169112</v>
      </c>
      <c r="Z546" s="420">
        <v>10</v>
      </c>
      <c r="AB546" s="431">
        <v>168386</v>
      </c>
      <c r="AC546" s="433" t="s">
        <v>329</v>
      </c>
    </row>
    <row r="547" spans="5:29" x14ac:dyDescent="0.3">
      <c r="E547" s="423">
        <v>169239</v>
      </c>
      <c r="F547" s="424">
        <v>5.6999999999999998E-4</v>
      </c>
      <c r="H547" s="425">
        <v>171874</v>
      </c>
      <c r="I547" s="426">
        <v>1</v>
      </c>
      <c r="J547" s="426">
        <v>8</v>
      </c>
      <c r="K547" s="426">
        <v>2</v>
      </c>
      <c r="L547" s="426">
        <v>2</v>
      </c>
      <c r="M547" s="426">
        <v>28</v>
      </c>
      <c r="O547" s="425">
        <v>174554</v>
      </c>
      <c r="P547" s="428"/>
      <c r="Q547" s="428"/>
      <c r="S547" s="421">
        <v>168771</v>
      </c>
      <c r="T547" s="422">
        <v>0.37</v>
      </c>
      <c r="Y547" s="419">
        <v>169113</v>
      </c>
      <c r="Z547" s="420">
        <v>270</v>
      </c>
      <c r="AB547" s="431">
        <v>168387</v>
      </c>
      <c r="AC547" s="433" t="s">
        <v>329</v>
      </c>
    </row>
    <row r="548" spans="5:29" x14ac:dyDescent="0.3">
      <c r="E548" s="423">
        <v>169240</v>
      </c>
      <c r="F548" s="424">
        <v>5.8500000000000002E-4</v>
      </c>
      <c r="H548" s="425">
        <v>170512</v>
      </c>
      <c r="I548" s="426">
        <v>1</v>
      </c>
      <c r="J548" s="428"/>
      <c r="K548" s="428"/>
      <c r="L548" s="428"/>
      <c r="M548" s="428"/>
      <c r="O548" s="425">
        <v>174555</v>
      </c>
      <c r="P548" s="428"/>
      <c r="Q548" s="428"/>
      <c r="S548" s="421">
        <v>168773</v>
      </c>
      <c r="T548" s="422">
        <v>0.69</v>
      </c>
      <c r="Y548" s="419">
        <v>169133</v>
      </c>
      <c r="Z548" s="420">
        <v>4</v>
      </c>
      <c r="AB548" s="431">
        <v>168376</v>
      </c>
      <c r="AC548" s="433" t="s">
        <v>329</v>
      </c>
    </row>
    <row r="549" spans="5:29" x14ac:dyDescent="0.3">
      <c r="E549" s="423">
        <v>169243</v>
      </c>
      <c r="F549" s="424">
        <v>9.1199999999999996E-3</v>
      </c>
      <c r="H549" s="425">
        <v>170612</v>
      </c>
      <c r="I549" s="426">
        <v>12</v>
      </c>
      <c r="J549" s="426">
        <v>32</v>
      </c>
      <c r="K549" s="426">
        <v>15</v>
      </c>
      <c r="L549" s="426">
        <v>59</v>
      </c>
      <c r="M549" s="426">
        <v>171</v>
      </c>
      <c r="O549" s="425">
        <v>174560</v>
      </c>
      <c r="P549" s="428"/>
      <c r="Q549" s="428"/>
      <c r="S549" s="421">
        <v>168777</v>
      </c>
      <c r="T549" s="422">
        <v>8.09</v>
      </c>
      <c r="Y549" s="419">
        <v>169052</v>
      </c>
      <c r="Z549" s="420">
        <v>19</v>
      </c>
      <c r="AB549" s="431">
        <v>170331</v>
      </c>
      <c r="AC549" s="433" t="s">
        <v>329</v>
      </c>
    </row>
    <row r="550" spans="5:29" x14ac:dyDescent="0.3">
      <c r="E550" s="423">
        <v>169251</v>
      </c>
      <c r="F550" s="424">
        <v>1.2177E-2</v>
      </c>
      <c r="H550" s="425">
        <v>171875</v>
      </c>
      <c r="I550" s="426">
        <v>16</v>
      </c>
      <c r="J550" s="426">
        <v>47</v>
      </c>
      <c r="K550" s="426">
        <v>37</v>
      </c>
      <c r="L550" s="426">
        <v>43</v>
      </c>
      <c r="M550" s="426">
        <v>173</v>
      </c>
      <c r="O550" s="425">
        <v>174561</v>
      </c>
      <c r="P550" s="428"/>
      <c r="Q550" s="428"/>
      <c r="S550" s="421">
        <v>168781</v>
      </c>
      <c r="T550" s="422">
        <v>0.37</v>
      </c>
      <c r="Y550" s="419">
        <v>172282</v>
      </c>
      <c r="Z550" s="420">
        <v>3</v>
      </c>
      <c r="AB550" s="431">
        <v>171938</v>
      </c>
      <c r="AC550" s="433" t="s">
        <v>329</v>
      </c>
    </row>
    <row r="551" spans="5:29" x14ac:dyDescent="0.3">
      <c r="E551" s="423">
        <v>169252</v>
      </c>
      <c r="F551" s="424">
        <v>2.7369999999999998E-3</v>
      </c>
      <c r="H551" s="425">
        <v>171022</v>
      </c>
      <c r="I551" s="428"/>
      <c r="J551" s="428"/>
      <c r="K551" s="428"/>
      <c r="L551" s="428"/>
      <c r="M551" s="426">
        <v>1</v>
      </c>
      <c r="O551" s="425">
        <v>174562</v>
      </c>
      <c r="P551" s="428"/>
      <c r="Q551" s="428"/>
      <c r="S551" s="421">
        <v>168783</v>
      </c>
      <c r="T551" s="422">
        <v>1.76</v>
      </c>
      <c r="Y551" s="419">
        <v>171943</v>
      </c>
      <c r="Z551" s="420">
        <v>14</v>
      </c>
      <c r="AB551" s="431">
        <v>169000</v>
      </c>
      <c r="AC551" s="433" t="s">
        <v>329</v>
      </c>
    </row>
    <row r="552" spans="5:29" x14ac:dyDescent="0.3">
      <c r="E552" s="423">
        <v>169253</v>
      </c>
      <c r="F552" s="424">
        <v>5.0400000000000002E-3</v>
      </c>
      <c r="H552" s="425">
        <v>171868</v>
      </c>
      <c r="I552" s="426">
        <v>5</v>
      </c>
      <c r="J552" s="426">
        <v>1</v>
      </c>
      <c r="K552" s="428"/>
      <c r="L552" s="426">
        <v>1</v>
      </c>
      <c r="M552" s="426">
        <v>1</v>
      </c>
      <c r="O552" s="425">
        <v>174563</v>
      </c>
      <c r="P552" s="428"/>
      <c r="Q552" s="428"/>
      <c r="S552" s="421">
        <v>168784</v>
      </c>
      <c r="T552" s="422">
        <v>1.55</v>
      </c>
      <c r="Y552" s="419">
        <v>171944</v>
      </c>
      <c r="Z552" s="420">
        <v>7</v>
      </c>
      <c r="AB552" s="431">
        <v>166982</v>
      </c>
      <c r="AC552" s="433" t="s">
        <v>329</v>
      </c>
    </row>
    <row r="553" spans="5:29" x14ac:dyDescent="0.3">
      <c r="E553" s="423">
        <v>169255</v>
      </c>
      <c r="F553" s="424">
        <v>1.0345500000000001E-2</v>
      </c>
      <c r="H553" s="425">
        <v>171884</v>
      </c>
      <c r="I553" s="426">
        <v>1</v>
      </c>
      <c r="J553" s="428"/>
      <c r="K553" s="428"/>
      <c r="L553" s="426">
        <v>2</v>
      </c>
      <c r="M553" s="428"/>
      <c r="O553" s="425">
        <v>174564</v>
      </c>
      <c r="P553" s="428"/>
      <c r="Q553" s="428"/>
      <c r="S553" s="421">
        <v>168785</v>
      </c>
      <c r="T553" s="422">
        <v>1.52</v>
      </c>
      <c r="Y553" s="419">
        <v>171945</v>
      </c>
      <c r="Z553" s="420">
        <v>13</v>
      </c>
      <c r="AB553" s="431">
        <v>168378</v>
      </c>
      <c r="AC553" s="433" t="s">
        <v>329</v>
      </c>
    </row>
    <row r="554" spans="5:29" x14ac:dyDescent="0.3">
      <c r="E554" s="423">
        <v>169256</v>
      </c>
      <c r="F554" s="424">
        <v>4.1999999999999997E-3</v>
      </c>
      <c r="H554" s="425">
        <v>170605</v>
      </c>
      <c r="I554" s="426">
        <v>1</v>
      </c>
      <c r="J554" s="426">
        <v>1</v>
      </c>
      <c r="K554" s="428"/>
      <c r="L554" s="426">
        <v>1</v>
      </c>
      <c r="M554" s="426">
        <v>7</v>
      </c>
      <c r="O554" s="425">
        <v>174633</v>
      </c>
      <c r="P554" s="428"/>
      <c r="Q554" s="428"/>
      <c r="S554" s="421">
        <v>168795</v>
      </c>
      <c r="T554" s="422">
        <v>0.2</v>
      </c>
      <c r="Y554" s="419">
        <v>168320</v>
      </c>
      <c r="Z554" s="420">
        <v>11</v>
      </c>
      <c r="AB554" s="431">
        <v>168384</v>
      </c>
      <c r="AC554" s="433" t="s">
        <v>329</v>
      </c>
    </row>
    <row r="555" spans="5:29" x14ac:dyDescent="0.3">
      <c r="E555" s="423">
        <v>169257</v>
      </c>
      <c r="F555" s="424">
        <v>4.9500000000000004E-3</v>
      </c>
      <c r="H555" s="425">
        <v>170685</v>
      </c>
      <c r="I555" s="426">
        <v>1</v>
      </c>
      <c r="J555" s="428"/>
      <c r="K555" s="428"/>
      <c r="L555" s="426">
        <v>1</v>
      </c>
      <c r="M555" s="428"/>
      <c r="O555" s="425">
        <v>166631</v>
      </c>
      <c r="P555" s="428"/>
      <c r="Q555" s="428"/>
      <c r="S555" s="421">
        <v>168802</v>
      </c>
      <c r="T555" s="422">
        <v>0.69</v>
      </c>
      <c r="Y555" s="419">
        <v>168321</v>
      </c>
      <c r="Z555" s="420">
        <v>4</v>
      </c>
      <c r="AB555" s="431">
        <v>173282</v>
      </c>
      <c r="AC555" s="433" t="s">
        <v>329</v>
      </c>
    </row>
    <row r="556" spans="5:29" x14ac:dyDescent="0.3">
      <c r="E556" s="423">
        <v>169258</v>
      </c>
      <c r="F556" s="424">
        <v>3.0690000000000001E-3</v>
      </c>
      <c r="H556" s="425">
        <v>172610</v>
      </c>
      <c r="I556" s="426">
        <v>3</v>
      </c>
      <c r="J556" s="426">
        <v>10</v>
      </c>
      <c r="K556" s="426">
        <v>4</v>
      </c>
      <c r="L556" s="426">
        <v>16</v>
      </c>
      <c r="M556" s="426">
        <v>43</v>
      </c>
      <c r="O556" s="425">
        <v>166663</v>
      </c>
      <c r="P556" s="428"/>
      <c r="Q556" s="428"/>
      <c r="S556" s="421">
        <v>168803</v>
      </c>
      <c r="T556" s="422">
        <v>0.71</v>
      </c>
      <c r="Y556" s="419">
        <v>174147</v>
      </c>
      <c r="Z556" s="420">
        <v>6</v>
      </c>
      <c r="AB556" s="431">
        <v>168389</v>
      </c>
      <c r="AC556" s="433" t="s">
        <v>329</v>
      </c>
    </row>
    <row r="557" spans="5:29" x14ac:dyDescent="0.3">
      <c r="E557" s="423">
        <v>169259</v>
      </c>
      <c r="F557" s="424">
        <v>3.2885999999999999E-2</v>
      </c>
      <c r="H557" s="425">
        <v>171888</v>
      </c>
      <c r="I557" s="426">
        <v>1</v>
      </c>
      <c r="J557" s="426">
        <v>1</v>
      </c>
      <c r="K557" s="426">
        <v>1</v>
      </c>
      <c r="L557" s="426">
        <v>1</v>
      </c>
      <c r="M557" s="426">
        <v>5</v>
      </c>
      <c r="O557" s="425">
        <v>166671</v>
      </c>
      <c r="P557" s="428"/>
      <c r="Q557" s="426">
        <v>1</v>
      </c>
      <c r="S557" s="421">
        <v>168816</v>
      </c>
      <c r="T557" s="422">
        <v>10.83</v>
      </c>
      <c r="Y557" s="419">
        <v>168280</v>
      </c>
      <c r="Z557" s="420">
        <v>6</v>
      </c>
      <c r="AB557" s="431">
        <v>174693</v>
      </c>
      <c r="AC557" s="433" t="s">
        <v>766</v>
      </c>
    </row>
    <row r="558" spans="5:29" x14ac:dyDescent="0.3">
      <c r="E558" s="423">
        <v>169266</v>
      </c>
      <c r="F558" s="424">
        <v>7.3920000000000001E-3</v>
      </c>
      <c r="H558" s="425">
        <v>171943</v>
      </c>
      <c r="I558" s="428"/>
      <c r="J558" s="428"/>
      <c r="K558" s="428"/>
      <c r="L558" s="428"/>
      <c r="M558" s="426">
        <v>2</v>
      </c>
      <c r="O558" s="425">
        <v>166925</v>
      </c>
      <c r="P558" s="428"/>
      <c r="Q558" s="428"/>
      <c r="S558" s="421">
        <v>168823</v>
      </c>
      <c r="T558" s="422">
        <v>0.63</v>
      </c>
      <c r="Y558" s="419">
        <v>168317</v>
      </c>
      <c r="Z558" s="420">
        <v>1</v>
      </c>
      <c r="AB558" s="431">
        <v>174234</v>
      </c>
      <c r="AC558" s="433" t="s">
        <v>766</v>
      </c>
    </row>
    <row r="559" spans="5:29" x14ac:dyDescent="0.3">
      <c r="E559" s="423">
        <v>169268</v>
      </c>
      <c r="F559" s="424">
        <v>9.2160000000000002E-3</v>
      </c>
      <c r="H559" s="425">
        <v>171946</v>
      </c>
      <c r="I559" s="426">
        <v>1</v>
      </c>
      <c r="J559" s="426">
        <v>6</v>
      </c>
      <c r="K559" s="426">
        <v>4</v>
      </c>
      <c r="L559" s="426">
        <v>9</v>
      </c>
      <c r="M559" s="426">
        <v>11</v>
      </c>
      <c r="O559" s="425">
        <v>166934</v>
      </c>
      <c r="P559" s="428"/>
      <c r="Q559" s="428"/>
      <c r="S559" s="421">
        <v>168824</v>
      </c>
      <c r="T559" s="422">
        <v>4.41</v>
      </c>
      <c r="Y559" s="419">
        <v>172277</v>
      </c>
      <c r="Z559" s="420">
        <v>3</v>
      </c>
      <c r="AB559" s="431">
        <v>170337</v>
      </c>
      <c r="AC559" s="433" t="s">
        <v>766</v>
      </c>
    </row>
    <row r="560" spans="5:29" x14ac:dyDescent="0.3">
      <c r="E560" s="423">
        <v>169269</v>
      </c>
      <c r="F560" s="424">
        <v>4.2570000000000004E-3</v>
      </c>
      <c r="H560" s="425">
        <v>170831</v>
      </c>
      <c r="I560" s="428"/>
      <c r="J560" s="428"/>
      <c r="K560" s="428"/>
      <c r="L560" s="426">
        <v>2</v>
      </c>
      <c r="M560" s="428"/>
      <c r="O560" s="425">
        <v>166957</v>
      </c>
      <c r="P560" s="428"/>
      <c r="Q560" s="428"/>
      <c r="S560" s="421">
        <v>168832</v>
      </c>
      <c r="T560" s="422">
        <v>10.46</v>
      </c>
      <c r="Y560" s="419">
        <v>172006</v>
      </c>
      <c r="Z560" s="420">
        <v>35</v>
      </c>
      <c r="AB560" s="431">
        <v>174480</v>
      </c>
      <c r="AC560" s="433" t="s">
        <v>766</v>
      </c>
    </row>
    <row r="561" spans="5:29" x14ac:dyDescent="0.3">
      <c r="E561" s="423">
        <v>169270</v>
      </c>
      <c r="F561" s="424">
        <v>5.8409999999999998E-3</v>
      </c>
      <c r="H561" s="425">
        <v>172639</v>
      </c>
      <c r="I561" s="428"/>
      <c r="J561" s="426">
        <v>1</v>
      </c>
      <c r="K561" s="426">
        <v>1</v>
      </c>
      <c r="L561" s="426">
        <v>1</v>
      </c>
      <c r="M561" s="426">
        <v>2</v>
      </c>
      <c r="O561" s="425">
        <v>166971</v>
      </c>
      <c r="P561" s="428"/>
      <c r="Q561" s="428"/>
      <c r="S561" s="421">
        <v>168833</v>
      </c>
      <c r="T561" s="422">
        <v>8.73</v>
      </c>
      <c r="Y561" s="419">
        <v>169230</v>
      </c>
      <c r="Z561" s="420">
        <v>25</v>
      </c>
      <c r="AB561" s="431">
        <v>169342</v>
      </c>
      <c r="AC561" s="433" t="s">
        <v>766</v>
      </c>
    </row>
    <row r="562" spans="5:29" x14ac:dyDescent="0.3">
      <c r="E562" s="423">
        <v>169273</v>
      </c>
      <c r="F562" s="424">
        <v>7.4999999999999997E-3</v>
      </c>
      <c r="H562" s="425">
        <v>171899</v>
      </c>
      <c r="I562" s="426">
        <v>1</v>
      </c>
      <c r="J562" s="426">
        <v>2</v>
      </c>
      <c r="K562" s="426">
        <v>1</v>
      </c>
      <c r="L562" s="426">
        <v>1</v>
      </c>
      <c r="M562" s="426">
        <v>14</v>
      </c>
      <c r="O562" s="425">
        <v>166982</v>
      </c>
      <c r="P562" s="428"/>
      <c r="Q562" s="426">
        <v>1</v>
      </c>
      <c r="S562" s="421">
        <v>173075</v>
      </c>
      <c r="T562" s="422">
        <v>13.95</v>
      </c>
      <c r="Y562" s="419">
        <v>172016</v>
      </c>
      <c r="Z562" s="420">
        <v>2</v>
      </c>
      <c r="AB562" s="431">
        <v>173111</v>
      </c>
      <c r="AC562" s="433" t="s">
        <v>766</v>
      </c>
    </row>
    <row r="563" spans="5:29" x14ac:dyDescent="0.3">
      <c r="E563" s="423">
        <v>169274</v>
      </c>
      <c r="F563" s="424">
        <v>8.0000000000000004E-4</v>
      </c>
      <c r="H563" s="425">
        <v>171218</v>
      </c>
      <c r="I563" s="426">
        <v>1</v>
      </c>
      <c r="J563" s="426">
        <v>3</v>
      </c>
      <c r="K563" s="426">
        <v>3</v>
      </c>
      <c r="L563" s="426">
        <v>1</v>
      </c>
      <c r="M563" s="426">
        <v>7</v>
      </c>
      <c r="O563" s="425">
        <v>167082</v>
      </c>
      <c r="P563" s="428"/>
      <c r="Q563" s="428"/>
      <c r="S563" s="421">
        <v>173076</v>
      </c>
      <c r="T563" s="422">
        <v>14.23</v>
      </c>
      <c r="Y563" s="419">
        <v>174314</v>
      </c>
      <c r="Z563" s="420">
        <v>2</v>
      </c>
      <c r="AB563" s="431">
        <v>171927</v>
      </c>
      <c r="AC563" s="433" t="s">
        <v>766</v>
      </c>
    </row>
    <row r="564" spans="5:29" x14ac:dyDescent="0.3">
      <c r="E564" s="423">
        <v>169279</v>
      </c>
      <c r="F564" s="424">
        <v>1.4579999999999999E-2</v>
      </c>
      <c r="H564" s="425">
        <v>171957</v>
      </c>
      <c r="I564" s="426">
        <v>8</v>
      </c>
      <c r="J564" s="426">
        <v>6</v>
      </c>
      <c r="K564" s="426">
        <v>8</v>
      </c>
      <c r="L564" s="426">
        <v>5</v>
      </c>
      <c r="M564" s="426">
        <v>18</v>
      </c>
      <c r="O564" s="425">
        <v>167106</v>
      </c>
      <c r="P564" s="428"/>
      <c r="Q564" s="426">
        <v>3</v>
      </c>
      <c r="S564" s="421">
        <v>173077</v>
      </c>
      <c r="T564" s="422">
        <v>22.37</v>
      </c>
      <c r="Y564" s="419">
        <v>174132</v>
      </c>
      <c r="Z564" s="420">
        <v>2</v>
      </c>
      <c r="AB564" s="431">
        <v>167471</v>
      </c>
      <c r="AC564" s="433" t="s">
        <v>766</v>
      </c>
    </row>
    <row r="565" spans="5:29" x14ac:dyDescent="0.3">
      <c r="E565" s="423">
        <v>169285</v>
      </c>
      <c r="F565" s="424">
        <v>0</v>
      </c>
      <c r="H565" s="425">
        <v>169565</v>
      </c>
      <c r="I565" s="426">
        <v>1</v>
      </c>
      <c r="J565" s="428"/>
      <c r="K565" s="428"/>
      <c r="L565" s="428"/>
      <c r="M565" s="428"/>
      <c r="O565" s="425">
        <v>167129</v>
      </c>
      <c r="P565" s="428"/>
      <c r="Q565" s="426">
        <v>8</v>
      </c>
      <c r="S565" s="421">
        <v>173078</v>
      </c>
      <c r="T565" s="422">
        <v>44.54</v>
      </c>
      <c r="Y565" s="419">
        <v>174131</v>
      </c>
      <c r="Z565" s="420">
        <v>4</v>
      </c>
      <c r="AB565" s="431">
        <v>168996</v>
      </c>
      <c r="AC565" s="433" t="s">
        <v>766</v>
      </c>
    </row>
    <row r="566" spans="5:29" x14ac:dyDescent="0.3">
      <c r="E566" s="423">
        <v>169289</v>
      </c>
      <c r="F566" s="424">
        <v>0</v>
      </c>
      <c r="H566" s="425">
        <v>172198</v>
      </c>
      <c r="I566" s="426">
        <v>1</v>
      </c>
      <c r="J566" s="428"/>
      <c r="K566" s="428"/>
      <c r="L566" s="428"/>
      <c r="M566" s="428"/>
      <c r="O566" s="425">
        <v>167135</v>
      </c>
      <c r="P566" s="428"/>
      <c r="Q566" s="426">
        <v>2</v>
      </c>
      <c r="S566" s="421">
        <v>173079</v>
      </c>
      <c r="T566" s="422">
        <v>50.44</v>
      </c>
      <c r="Y566" s="419">
        <v>174134</v>
      </c>
      <c r="Z566" s="420">
        <v>6</v>
      </c>
      <c r="AB566" s="431">
        <v>170334</v>
      </c>
      <c r="AC566" s="433" t="s">
        <v>766</v>
      </c>
    </row>
    <row r="567" spans="5:29" x14ac:dyDescent="0.3">
      <c r="E567" s="423">
        <v>169312</v>
      </c>
      <c r="F567" s="424">
        <v>0</v>
      </c>
      <c r="H567" s="425">
        <v>170811</v>
      </c>
      <c r="I567" s="426">
        <v>3</v>
      </c>
      <c r="J567" s="426">
        <v>3</v>
      </c>
      <c r="K567" s="428"/>
      <c r="L567" s="426">
        <v>1</v>
      </c>
      <c r="M567" s="426">
        <v>4</v>
      </c>
      <c r="O567" s="425">
        <v>167144</v>
      </c>
      <c r="P567" s="428"/>
      <c r="Q567" s="426">
        <v>2</v>
      </c>
      <c r="S567" s="421">
        <v>173092</v>
      </c>
      <c r="T567" s="422">
        <v>35.81</v>
      </c>
      <c r="Y567" s="419">
        <v>171859</v>
      </c>
      <c r="Z567" s="420">
        <v>87</v>
      </c>
      <c r="AB567" s="431">
        <v>170335</v>
      </c>
      <c r="AC567" s="433" t="s">
        <v>766</v>
      </c>
    </row>
    <row r="568" spans="5:29" x14ac:dyDescent="0.3">
      <c r="E568" s="423">
        <v>169313</v>
      </c>
      <c r="F568" s="424">
        <v>0</v>
      </c>
      <c r="H568" s="425">
        <v>173101</v>
      </c>
      <c r="I568" s="426">
        <v>22</v>
      </c>
      <c r="J568" s="428"/>
      <c r="K568" s="428"/>
      <c r="L568" s="428"/>
      <c r="M568" s="428"/>
      <c r="O568" s="425">
        <v>167159</v>
      </c>
      <c r="P568" s="428"/>
      <c r="Q568" s="426">
        <v>1</v>
      </c>
      <c r="S568" s="421">
        <v>173095</v>
      </c>
      <c r="T568" s="422">
        <v>11.76</v>
      </c>
      <c r="Y568" s="419">
        <v>168054</v>
      </c>
      <c r="Z568" s="420">
        <v>79</v>
      </c>
      <c r="AB568" s="431">
        <v>171902</v>
      </c>
      <c r="AC568" s="433" t="s">
        <v>766</v>
      </c>
    </row>
    <row r="569" spans="5:29" x14ac:dyDescent="0.3">
      <c r="E569" s="423">
        <v>169314</v>
      </c>
      <c r="F569" s="424">
        <v>0</v>
      </c>
      <c r="H569" s="425">
        <v>171902</v>
      </c>
      <c r="I569" s="426">
        <v>3</v>
      </c>
      <c r="J569" s="426">
        <v>8</v>
      </c>
      <c r="K569" s="426">
        <v>2</v>
      </c>
      <c r="L569" s="426">
        <v>8</v>
      </c>
      <c r="M569" s="426">
        <v>14</v>
      </c>
      <c r="O569" s="425">
        <v>167171</v>
      </c>
      <c r="P569" s="428"/>
      <c r="Q569" s="426">
        <v>1</v>
      </c>
      <c r="S569" s="421">
        <v>173096</v>
      </c>
      <c r="T569" s="422">
        <v>11.4</v>
      </c>
      <c r="Y569" s="419">
        <v>168002</v>
      </c>
      <c r="Z569" s="420">
        <v>19</v>
      </c>
      <c r="AB569" s="431">
        <v>173534</v>
      </c>
      <c r="AC569" s="433" t="s">
        <v>766</v>
      </c>
    </row>
    <row r="570" spans="5:29" x14ac:dyDescent="0.3">
      <c r="E570" s="423">
        <v>169317</v>
      </c>
      <c r="F570" s="424">
        <v>0</v>
      </c>
      <c r="H570" s="425">
        <v>171985</v>
      </c>
      <c r="I570" s="426">
        <v>1</v>
      </c>
      <c r="J570" s="426">
        <v>1</v>
      </c>
      <c r="K570" s="428"/>
      <c r="L570" s="428"/>
      <c r="M570" s="428"/>
      <c r="O570" s="425">
        <v>167194</v>
      </c>
      <c r="P570" s="428"/>
      <c r="Q570" s="426">
        <v>3</v>
      </c>
      <c r="S570" s="421">
        <v>173098</v>
      </c>
      <c r="T570" s="422">
        <v>43.14</v>
      </c>
      <c r="Y570" s="419">
        <v>173082</v>
      </c>
      <c r="Z570" s="420">
        <v>3</v>
      </c>
      <c r="AB570" s="431">
        <v>167512</v>
      </c>
      <c r="AC570" s="433" t="s">
        <v>766</v>
      </c>
    </row>
    <row r="571" spans="5:29" x14ac:dyDescent="0.3">
      <c r="E571" s="423">
        <v>169324</v>
      </c>
      <c r="F571" s="424">
        <v>0</v>
      </c>
      <c r="H571" s="425">
        <v>171859</v>
      </c>
      <c r="I571" s="426">
        <v>16</v>
      </c>
      <c r="J571" s="426">
        <v>5</v>
      </c>
      <c r="K571" s="426">
        <v>1</v>
      </c>
      <c r="L571" s="426">
        <v>1</v>
      </c>
      <c r="M571" s="426">
        <v>4</v>
      </c>
      <c r="O571" s="425">
        <v>167217</v>
      </c>
      <c r="P571" s="428"/>
      <c r="Q571" s="426">
        <v>1</v>
      </c>
      <c r="S571" s="421">
        <v>173099</v>
      </c>
      <c r="T571" s="422">
        <v>37.51</v>
      </c>
      <c r="Y571" s="419">
        <v>168522</v>
      </c>
      <c r="Z571" s="420">
        <v>66</v>
      </c>
      <c r="AB571" s="431">
        <v>167515</v>
      </c>
      <c r="AC571" s="433" t="s">
        <v>766</v>
      </c>
    </row>
    <row r="572" spans="5:29" x14ac:dyDescent="0.3">
      <c r="E572" s="423">
        <v>169326</v>
      </c>
      <c r="F572" s="424">
        <v>0.4032</v>
      </c>
      <c r="H572" s="425">
        <v>172312</v>
      </c>
      <c r="I572" s="426">
        <v>1</v>
      </c>
      <c r="J572" s="426">
        <v>1</v>
      </c>
      <c r="K572" s="428"/>
      <c r="L572" s="428"/>
      <c r="M572" s="426">
        <v>4</v>
      </c>
      <c r="O572" s="425">
        <v>167218</v>
      </c>
      <c r="P572" s="428"/>
      <c r="Q572" s="428"/>
      <c r="S572" s="421">
        <v>173102</v>
      </c>
      <c r="T572" s="422">
        <v>69.349999999999994</v>
      </c>
      <c r="Y572" s="419">
        <v>174148</v>
      </c>
      <c r="Z572" s="420">
        <v>1</v>
      </c>
      <c r="AB572" s="431">
        <v>172269</v>
      </c>
      <c r="AC572" s="433" t="s">
        <v>766</v>
      </c>
    </row>
    <row r="573" spans="5:29" x14ac:dyDescent="0.3">
      <c r="E573" s="423">
        <v>169330</v>
      </c>
      <c r="F573" s="424">
        <v>0</v>
      </c>
      <c r="H573" s="425">
        <v>173118</v>
      </c>
      <c r="I573" s="426">
        <v>6</v>
      </c>
      <c r="J573" s="428"/>
      <c r="K573" s="428"/>
      <c r="L573" s="426">
        <v>4</v>
      </c>
      <c r="M573" s="426">
        <v>4</v>
      </c>
      <c r="O573" s="425">
        <v>167225</v>
      </c>
      <c r="P573" s="428"/>
      <c r="Q573" s="426">
        <v>1</v>
      </c>
      <c r="S573" s="421">
        <v>173106</v>
      </c>
      <c r="T573" s="422">
        <v>47.64</v>
      </c>
      <c r="Y573" s="419">
        <v>171023</v>
      </c>
      <c r="Z573" s="420">
        <v>2</v>
      </c>
      <c r="AB573" s="431">
        <v>173119</v>
      </c>
      <c r="AC573" s="433" t="s">
        <v>766</v>
      </c>
    </row>
    <row r="574" spans="5:29" x14ac:dyDescent="0.3">
      <c r="E574" s="423">
        <v>169333</v>
      </c>
      <c r="F574" s="424">
        <v>3.7199999999999999E-4</v>
      </c>
      <c r="H574" s="425">
        <v>171969</v>
      </c>
      <c r="I574" s="426">
        <v>1</v>
      </c>
      <c r="J574" s="426">
        <v>3</v>
      </c>
      <c r="K574" s="426">
        <v>4</v>
      </c>
      <c r="L574" s="426">
        <v>4</v>
      </c>
      <c r="M574" s="426">
        <v>5</v>
      </c>
      <c r="O574" s="425">
        <v>167229</v>
      </c>
      <c r="P574" s="428"/>
      <c r="Q574" s="426">
        <v>2</v>
      </c>
      <c r="S574" s="421">
        <v>173109</v>
      </c>
      <c r="T574" s="422">
        <v>4.33</v>
      </c>
      <c r="Y574" s="419">
        <v>167841</v>
      </c>
      <c r="Z574" s="420">
        <v>19</v>
      </c>
      <c r="AB574" s="431">
        <v>173077</v>
      </c>
      <c r="AC574" s="433" t="s">
        <v>766</v>
      </c>
    </row>
    <row r="575" spans="5:29" x14ac:dyDescent="0.3">
      <c r="E575" s="423">
        <v>169335</v>
      </c>
      <c r="F575" s="424">
        <v>5.3828624999999998E-2</v>
      </c>
      <c r="H575" s="425">
        <v>171328</v>
      </c>
      <c r="I575" s="428"/>
      <c r="J575" s="428"/>
      <c r="K575" s="426">
        <v>3</v>
      </c>
      <c r="L575" s="426">
        <v>4</v>
      </c>
      <c r="M575" s="426">
        <v>6</v>
      </c>
      <c r="O575" s="425">
        <v>167274</v>
      </c>
      <c r="P575" s="428"/>
      <c r="Q575" s="428"/>
      <c r="S575" s="421">
        <v>173110</v>
      </c>
      <c r="T575" s="422">
        <v>2.84</v>
      </c>
      <c r="Y575" s="419">
        <v>174468</v>
      </c>
      <c r="Z575" s="420">
        <v>2</v>
      </c>
      <c r="AB575" s="431">
        <v>169049</v>
      </c>
      <c r="AC575" s="433" t="s">
        <v>766</v>
      </c>
    </row>
    <row r="576" spans="5:29" x14ac:dyDescent="0.3">
      <c r="E576" s="423">
        <v>169336</v>
      </c>
      <c r="F576" s="424">
        <v>3.3411000000000003E-2</v>
      </c>
      <c r="H576" s="425">
        <v>171986</v>
      </c>
      <c r="I576" s="426">
        <v>1</v>
      </c>
      <c r="J576" s="428"/>
      <c r="K576" s="428"/>
      <c r="L576" s="428"/>
      <c r="M576" s="428"/>
      <c r="O576" s="425">
        <v>167419</v>
      </c>
      <c r="P576" s="428"/>
      <c r="Q576" s="428"/>
      <c r="S576" s="421">
        <v>173111</v>
      </c>
      <c r="T576" s="422">
        <v>53.53</v>
      </c>
      <c r="Y576" s="419">
        <v>174477</v>
      </c>
      <c r="Z576" s="420">
        <v>12</v>
      </c>
      <c r="AB576" s="431">
        <v>171896</v>
      </c>
      <c r="AC576" s="433" t="s">
        <v>766</v>
      </c>
    </row>
    <row r="577" spans="5:29" x14ac:dyDescent="0.3">
      <c r="E577" s="423">
        <v>169337</v>
      </c>
      <c r="F577" s="424">
        <v>5.7600000000000001E-4</v>
      </c>
      <c r="H577" s="425">
        <v>172347</v>
      </c>
      <c r="I577" s="426">
        <v>185</v>
      </c>
      <c r="J577" s="426">
        <v>53</v>
      </c>
      <c r="K577" s="426">
        <v>22</v>
      </c>
      <c r="L577" s="426">
        <v>75</v>
      </c>
      <c r="M577" s="426">
        <v>259</v>
      </c>
      <c r="O577" s="425">
        <v>167420</v>
      </c>
      <c r="P577" s="428"/>
      <c r="Q577" s="428"/>
      <c r="S577" s="421">
        <v>173117</v>
      </c>
      <c r="T577" s="422">
        <v>4.01</v>
      </c>
      <c r="Y577" s="419">
        <v>173557</v>
      </c>
      <c r="Z577" s="420">
        <v>1</v>
      </c>
      <c r="AB577" s="431">
        <v>170499</v>
      </c>
      <c r="AC577" s="433" t="s">
        <v>766</v>
      </c>
    </row>
    <row r="578" spans="5:29" x14ac:dyDescent="0.3">
      <c r="E578" s="423">
        <v>169342</v>
      </c>
      <c r="F578" s="424">
        <v>2.3199999999999998E-2</v>
      </c>
      <c r="H578" s="425">
        <v>171334</v>
      </c>
      <c r="I578" s="428"/>
      <c r="J578" s="428"/>
      <c r="K578" s="428"/>
      <c r="L578" s="426">
        <v>2</v>
      </c>
      <c r="M578" s="426">
        <v>3</v>
      </c>
      <c r="O578" s="425">
        <v>167465</v>
      </c>
      <c r="P578" s="428"/>
      <c r="Q578" s="426">
        <v>1</v>
      </c>
      <c r="S578" s="421">
        <v>173126</v>
      </c>
      <c r="T578" s="422">
        <v>170.26</v>
      </c>
      <c r="Y578" s="419">
        <v>168355</v>
      </c>
      <c r="Z578" s="420">
        <v>31</v>
      </c>
      <c r="AB578" s="431">
        <v>171168</v>
      </c>
      <c r="AC578" s="433" t="s">
        <v>766</v>
      </c>
    </row>
    <row r="579" spans="5:29" x14ac:dyDescent="0.3">
      <c r="E579" s="423">
        <v>169343</v>
      </c>
      <c r="F579" s="424">
        <v>2.4183875000000001E-2</v>
      </c>
      <c r="H579" s="425">
        <v>173266</v>
      </c>
      <c r="I579" s="426">
        <v>3</v>
      </c>
      <c r="J579" s="426">
        <v>4</v>
      </c>
      <c r="K579" s="426">
        <v>3</v>
      </c>
      <c r="L579" s="426">
        <v>9</v>
      </c>
      <c r="M579" s="426">
        <v>15</v>
      </c>
      <c r="O579" s="425">
        <v>167512</v>
      </c>
      <c r="P579" s="428"/>
      <c r="Q579" s="426">
        <v>1</v>
      </c>
      <c r="S579" s="421">
        <v>173134</v>
      </c>
      <c r="T579" s="422">
        <v>1.43</v>
      </c>
      <c r="Y579" s="419">
        <v>168356</v>
      </c>
      <c r="Z579" s="420">
        <v>39</v>
      </c>
      <c r="AB579" s="431">
        <v>170500</v>
      </c>
      <c r="AC579" s="433" t="s">
        <v>766</v>
      </c>
    </row>
    <row r="580" spans="5:29" x14ac:dyDescent="0.3">
      <c r="E580" s="423">
        <v>169348</v>
      </c>
      <c r="F580" s="424">
        <v>1.6199999999999999E-3</v>
      </c>
      <c r="H580" s="425">
        <v>171978</v>
      </c>
      <c r="I580" s="426">
        <v>1</v>
      </c>
      <c r="J580" s="426">
        <v>1</v>
      </c>
      <c r="K580" s="428"/>
      <c r="L580" s="428"/>
      <c r="M580" s="426">
        <v>3</v>
      </c>
      <c r="O580" s="425">
        <v>167535</v>
      </c>
      <c r="P580" s="428"/>
      <c r="Q580" s="426">
        <v>1</v>
      </c>
      <c r="S580" s="421">
        <v>173136</v>
      </c>
      <c r="T580" s="422">
        <v>17.45</v>
      </c>
      <c r="Y580" s="419">
        <v>168348</v>
      </c>
      <c r="Z580" s="420">
        <v>45</v>
      </c>
      <c r="AB580" s="431">
        <v>167478</v>
      </c>
      <c r="AC580" s="433" t="s">
        <v>766</v>
      </c>
    </row>
    <row r="581" spans="5:29" x14ac:dyDescent="0.3">
      <c r="E581" s="423">
        <v>169367</v>
      </c>
      <c r="F581" s="424">
        <v>3.588E-3</v>
      </c>
      <c r="H581" s="425">
        <v>172011</v>
      </c>
      <c r="I581" s="426">
        <v>4</v>
      </c>
      <c r="J581" s="428"/>
      <c r="K581" s="428"/>
      <c r="L581" s="428"/>
      <c r="M581" s="428"/>
      <c r="O581" s="425">
        <v>167574</v>
      </c>
      <c r="P581" s="428"/>
      <c r="Q581" s="426">
        <v>8</v>
      </c>
      <c r="S581" s="421">
        <v>173140</v>
      </c>
      <c r="T581" s="422">
        <v>6.8</v>
      </c>
      <c r="Y581" s="419">
        <v>174117</v>
      </c>
      <c r="Z581" s="420">
        <v>1</v>
      </c>
      <c r="AB581" s="431">
        <v>167479</v>
      </c>
      <c r="AC581" s="433" t="s">
        <v>766</v>
      </c>
    </row>
    <row r="582" spans="5:29" x14ac:dyDescent="0.3">
      <c r="E582" s="423">
        <v>169371</v>
      </c>
      <c r="F582" s="424">
        <v>1.6000000000000001E-3</v>
      </c>
      <c r="H582" s="425">
        <v>171892</v>
      </c>
      <c r="I582" s="426">
        <v>17</v>
      </c>
      <c r="J582" s="426">
        <v>17</v>
      </c>
      <c r="K582" s="426">
        <v>16</v>
      </c>
      <c r="L582" s="426">
        <v>45</v>
      </c>
      <c r="M582" s="426">
        <v>86</v>
      </c>
      <c r="O582" s="425">
        <v>167582</v>
      </c>
      <c r="P582" s="428"/>
      <c r="Q582" s="426">
        <v>1</v>
      </c>
      <c r="S582" s="421">
        <v>173145</v>
      </c>
      <c r="T582" s="422">
        <v>6.15</v>
      </c>
      <c r="Y582" s="419">
        <v>171851</v>
      </c>
      <c r="Z582" s="420">
        <v>3</v>
      </c>
      <c r="AB582" s="431">
        <v>170332</v>
      </c>
      <c r="AC582" s="433" t="s">
        <v>766</v>
      </c>
    </row>
    <row r="583" spans="5:29" x14ac:dyDescent="0.3">
      <c r="E583" s="423">
        <v>169374</v>
      </c>
      <c r="F583" s="424">
        <v>1.377E-3</v>
      </c>
      <c r="H583" s="425">
        <v>172457</v>
      </c>
      <c r="I583" s="426">
        <v>9</v>
      </c>
      <c r="J583" s="428"/>
      <c r="K583" s="428"/>
      <c r="L583" s="428"/>
      <c r="M583" s="426">
        <v>10</v>
      </c>
      <c r="O583" s="425">
        <v>167659</v>
      </c>
      <c r="P583" s="428"/>
      <c r="Q583" s="428"/>
      <c r="S583" s="421">
        <v>173149</v>
      </c>
      <c r="T583" s="422">
        <v>12.2</v>
      </c>
      <c r="Y583" s="419">
        <v>167965</v>
      </c>
      <c r="Z583" s="420">
        <v>40</v>
      </c>
      <c r="AB583" s="431">
        <v>170351</v>
      </c>
      <c r="AC583" s="433" t="s">
        <v>766</v>
      </c>
    </row>
    <row r="584" spans="5:29" x14ac:dyDescent="0.3">
      <c r="E584" s="423">
        <v>169375</v>
      </c>
      <c r="F584" s="424">
        <v>3.5742000000000003E-2</v>
      </c>
      <c r="H584" s="425">
        <v>171168</v>
      </c>
      <c r="I584" s="426">
        <v>14</v>
      </c>
      <c r="J584" s="426">
        <v>4</v>
      </c>
      <c r="K584" s="428"/>
      <c r="L584" s="428"/>
      <c r="M584" s="428"/>
      <c r="O584" s="425">
        <v>167824</v>
      </c>
      <c r="P584" s="428"/>
      <c r="Q584" s="426">
        <v>1</v>
      </c>
      <c r="S584" s="421">
        <v>173151</v>
      </c>
      <c r="T584" s="422">
        <v>524.51</v>
      </c>
      <c r="Y584" s="419">
        <v>168347</v>
      </c>
      <c r="Z584" s="420">
        <v>38</v>
      </c>
      <c r="AB584" s="431">
        <v>167654</v>
      </c>
      <c r="AC584" s="433" t="s">
        <v>766</v>
      </c>
    </row>
    <row r="585" spans="5:29" x14ac:dyDescent="0.3">
      <c r="E585" s="423">
        <v>169378</v>
      </c>
      <c r="F585" s="424">
        <v>2.3141250000000002E-3</v>
      </c>
      <c r="H585" s="425">
        <v>171343</v>
      </c>
      <c r="I585" s="428"/>
      <c r="J585" s="426">
        <v>1</v>
      </c>
      <c r="K585" s="426">
        <v>1</v>
      </c>
      <c r="L585" s="426">
        <v>3</v>
      </c>
      <c r="M585" s="426">
        <v>5</v>
      </c>
      <c r="O585" s="425">
        <v>172736</v>
      </c>
      <c r="P585" s="428"/>
      <c r="Q585" s="428"/>
      <c r="S585" s="421">
        <v>173156</v>
      </c>
      <c r="T585" s="422">
        <v>451.87</v>
      </c>
      <c r="Y585" s="419">
        <v>171855</v>
      </c>
      <c r="Z585" s="420">
        <v>3</v>
      </c>
      <c r="AB585" s="431">
        <v>167526</v>
      </c>
      <c r="AC585" s="433" t="s">
        <v>766</v>
      </c>
    </row>
    <row r="586" spans="5:29" x14ac:dyDescent="0.3">
      <c r="E586" s="423">
        <v>169423</v>
      </c>
      <c r="F586" s="424">
        <v>6.1199999999999996E-3</v>
      </c>
      <c r="H586" s="425">
        <v>173348</v>
      </c>
      <c r="I586" s="426">
        <v>7</v>
      </c>
      <c r="J586" s="426">
        <v>38</v>
      </c>
      <c r="K586" s="426">
        <v>15</v>
      </c>
      <c r="L586" s="426">
        <v>50</v>
      </c>
      <c r="M586" s="426">
        <v>156</v>
      </c>
      <c r="O586" s="425">
        <v>168088</v>
      </c>
      <c r="P586" s="428"/>
      <c r="Q586" s="426">
        <v>5</v>
      </c>
      <c r="S586" s="421">
        <v>173157</v>
      </c>
      <c r="T586" s="422">
        <v>460.07</v>
      </c>
      <c r="Y586" s="419">
        <v>170429</v>
      </c>
      <c r="Z586" s="420">
        <v>33</v>
      </c>
      <c r="AB586" s="431">
        <v>167527</v>
      </c>
      <c r="AC586" s="433" t="s">
        <v>766</v>
      </c>
    </row>
    <row r="587" spans="5:29" x14ac:dyDescent="0.3">
      <c r="E587" s="423">
        <v>169424</v>
      </c>
      <c r="F587" s="424">
        <v>1.2704999999999999E-2</v>
      </c>
      <c r="H587" s="425">
        <v>172003</v>
      </c>
      <c r="I587" s="426">
        <v>1</v>
      </c>
      <c r="J587" s="428"/>
      <c r="K587" s="426">
        <v>2</v>
      </c>
      <c r="L587" s="426">
        <v>2</v>
      </c>
      <c r="M587" s="426">
        <v>1</v>
      </c>
      <c r="O587" s="425">
        <v>168175</v>
      </c>
      <c r="P587" s="428"/>
      <c r="Q587" s="428"/>
      <c r="S587" s="421">
        <v>173158</v>
      </c>
      <c r="T587" s="422">
        <v>453.94</v>
      </c>
      <c r="Y587" s="419">
        <v>171867</v>
      </c>
      <c r="Z587" s="420">
        <v>5</v>
      </c>
      <c r="AB587" s="431">
        <v>168611</v>
      </c>
      <c r="AC587" s="433" t="s">
        <v>766</v>
      </c>
    </row>
    <row r="588" spans="5:29" x14ac:dyDescent="0.3">
      <c r="E588" s="423">
        <v>169449</v>
      </c>
      <c r="F588" s="424">
        <v>4.08E-4</v>
      </c>
      <c r="H588" s="425">
        <v>172072</v>
      </c>
      <c r="I588" s="426">
        <v>19</v>
      </c>
      <c r="J588" s="426">
        <v>11</v>
      </c>
      <c r="K588" s="428"/>
      <c r="L588" s="428"/>
      <c r="M588" s="428"/>
      <c r="O588" s="425">
        <v>168177</v>
      </c>
      <c r="P588" s="428"/>
      <c r="Q588" s="426">
        <v>2</v>
      </c>
      <c r="S588" s="421">
        <v>173164</v>
      </c>
      <c r="T588" s="422">
        <v>685.92</v>
      </c>
      <c r="Y588" s="419">
        <v>171864</v>
      </c>
      <c r="Z588" s="420">
        <v>21</v>
      </c>
      <c r="AB588" s="431">
        <v>168493</v>
      </c>
      <c r="AC588" s="433" t="s">
        <v>766</v>
      </c>
    </row>
    <row r="589" spans="5:29" x14ac:dyDescent="0.3">
      <c r="E589" s="423">
        <v>169468</v>
      </c>
      <c r="F589" s="424">
        <v>6.9457499999999997E-3</v>
      </c>
      <c r="H589" s="425">
        <v>171945</v>
      </c>
      <c r="I589" s="428"/>
      <c r="J589" s="428"/>
      <c r="K589" s="428"/>
      <c r="L589" s="428"/>
      <c r="M589" s="426">
        <v>2</v>
      </c>
      <c r="O589" s="425">
        <v>168264</v>
      </c>
      <c r="P589" s="428"/>
      <c r="Q589" s="426">
        <v>1</v>
      </c>
      <c r="S589" s="421">
        <v>173165</v>
      </c>
      <c r="T589" s="422">
        <v>584.04</v>
      </c>
      <c r="Y589" s="419">
        <v>169039</v>
      </c>
      <c r="Z589" s="420">
        <v>1</v>
      </c>
      <c r="AB589" s="431">
        <v>173075</v>
      </c>
      <c r="AC589" s="433" t="s">
        <v>766</v>
      </c>
    </row>
    <row r="590" spans="5:29" x14ac:dyDescent="0.3">
      <c r="E590" s="423">
        <v>169483</v>
      </c>
      <c r="F590" s="424">
        <v>3.9204000000000003E-2</v>
      </c>
      <c r="H590" s="425">
        <v>172498</v>
      </c>
      <c r="I590" s="428"/>
      <c r="J590" s="426">
        <v>2</v>
      </c>
      <c r="K590" s="426">
        <v>2</v>
      </c>
      <c r="L590" s="426">
        <v>1</v>
      </c>
      <c r="M590" s="426">
        <v>10</v>
      </c>
      <c r="O590" s="425">
        <v>168279</v>
      </c>
      <c r="P590" s="428"/>
      <c r="Q590" s="428"/>
      <c r="S590" s="421">
        <v>173168</v>
      </c>
      <c r="T590" s="422">
        <v>440.83</v>
      </c>
      <c r="Y590" s="419">
        <v>174123</v>
      </c>
      <c r="Z590" s="420">
        <v>6</v>
      </c>
      <c r="AB590" s="431">
        <v>167875</v>
      </c>
      <c r="AC590" s="433" t="s">
        <v>766</v>
      </c>
    </row>
    <row r="591" spans="5:29" x14ac:dyDescent="0.3">
      <c r="E591" s="423">
        <v>169498</v>
      </c>
      <c r="F591" s="424">
        <v>1.6200000000000001E-4</v>
      </c>
      <c r="H591" s="425">
        <v>171358</v>
      </c>
      <c r="I591" s="428"/>
      <c r="J591" s="426">
        <v>1</v>
      </c>
      <c r="K591" s="428"/>
      <c r="L591" s="426">
        <v>1</v>
      </c>
      <c r="M591" s="426">
        <v>3</v>
      </c>
      <c r="O591" s="425">
        <v>168286</v>
      </c>
      <c r="P591" s="428"/>
      <c r="Q591" s="428"/>
      <c r="S591" s="421">
        <v>173170</v>
      </c>
      <c r="T591" s="422">
        <v>8.7200000000000006</v>
      </c>
      <c r="Y591" s="419">
        <v>174124</v>
      </c>
      <c r="Z591" s="420">
        <v>22</v>
      </c>
      <c r="AB591" s="431">
        <v>167580</v>
      </c>
      <c r="AC591" s="433" t="s">
        <v>766</v>
      </c>
    </row>
    <row r="592" spans="5:29" x14ac:dyDescent="0.3">
      <c r="E592" s="423">
        <v>169499</v>
      </c>
      <c r="F592" s="424">
        <v>1.6200000000000001E-4</v>
      </c>
      <c r="H592" s="425">
        <v>173399</v>
      </c>
      <c r="I592" s="428"/>
      <c r="J592" s="426">
        <v>2</v>
      </c>
      <c r="K592" s="426">
        <v>1</v>
      </c>
      <c r="L592" s="426">
        <v>4</v>
      </c>
      <c r="M592" s="426">
        <v>80</v>
      </c>
      <c r="O592" s="425">
        <v>168320</v>
      </c>
      <c r="P592" s="428"/>
      <c r="Q592" s="428"/>
      <c r="S592" s="421">
        <v>173172</v>
      </c>
      <c r="T592" s="422">
        <v>8.4600000000000009</v>
      </c>
      <c r="Y592" s="419">
        <v>174313</v>
      </c>
      <c r="Z592" s="420">
        <v>3</v>
      </c>
      <c r="AB592" s="431">
        <v>167547</v>
      </c>
      <c r="AC592" s="433" t="s">
        <v>766</v>
      </c>
    </row>
    <row r="593" spans="5:29" x14ac:dyDescent="0.3">
      <c r="E593" s="423">
        <v>169500</v>
      </c>
      <c r="F593" s="424">
        <v>1.6200000000000001E-4</v>
      </c>
      <c r="H593" s="425">
        <v>172013</v>
      </c>
      <c r="I593" s="426">
        <v>111</v>
      </c>
      <c r="J593" s="426">
        <v>10</v>
      </c>
      <c r="K593" s="426">
        <v>2</v>
      </c>
      <c r="L593" s="426">
        <v>3</v>
      </c>
      <c r="M593" s="426">
        <v>2</v>
      </c>
      <c r="O593" s="425">
        <v>168321</v>
      </c>
      <c r="P593" s="428"/>
      <c r="Q593" s="428"/>
      <c r="S593" s="421">
        <v>173173</v>
      </c>
      <c r="T593" s="422">
        <v>15.93</v>
      </c>
      <c r="Y593" s="419">
        <v>168904</v>
      </c>
      <c r="Z593" s="420">
        <v>13</v>
      </c>
      <c r="AB593" s="431">
        <v>167549</v>
      </c>
      <c r="AC593" s="433" t="s">
        <v>766</v>
      </c>
    </row>
    <row r="594" spans="5:29" x14ac:dyDescent="0.3">
      <c r="E594" s="423">
        <v>169516</v>
      </c>
      <c r="F594" s="424">
        <v>5.1000000000000004E-4</v>
      </c>
      <c r="H594" s="425">
        <v>172261</v>
      </c>
      <c r="I594" s="426">
        <v>4</v>
      </c>
      <c r="J594" s="426">
        <v>4</v>
      </c>
      <c r="K594" s="426">
        <v>2</v>
      </c>
      <c r="L594" s="426">
        <v>7</v>
      </c>
      <c r="M594" s="426">
        <v>40</v>
      </c>
      <c r="O594" s="425">
        <v>168355</v>
      </c>
      <c r="P594" s="428"/>
      <c r="Q594" s="426">
        <v>24</v>
      </c>
      <c r="S594" s="421">
        <v>173175</v>
      </c>
      <c r="T594" s="422">
        <v>6.18</v>
      </c>
      <c r="Y594" s="419">
        <v>173496</v>
      </c>
      <c r="Z594" s="420">
        <v>25</v>
      </c>
      <c r="AB594" s="431">
        <v>167550</v>
      </c>
      <c r="AC594" s="433" t="s">
        <v>766</v>
      </c>
    </row>
    <row r="595" spans="5:29" x14ac:dyDescent="0.3">
      <c r="E595" s="423">
        <v>169521</v>
      </c>
      <c r="F595" s="424">
        <v>3.3809999999999999E-3</v>
      </c>
      <c r="H595" s="425">
        <v>172506</v>
      </c>
      <c r="I595" s="426">
        <v>20</v>
      </c>
      <c r="J595" s="426">
        <v>22</v>
      </c>
      <c r="K595" s="426">
        <v>22</v>
      </c>
      <c r="L595" s="426">
        <v>44</v>
      </c>
      <c r="M595" s="426">
        <v>180</v>
      </c>
      <c r="O595" s="425">
        <v>168378</v>
      </c>
      <c r="P595" s="428"/>
      <c r="Q595" s="426">
        <v>1</v>
      </c>
      <c r="S595" s="421">
        <v>173177</v>
      </c>
      <c r="T595" s="422">
        <v>26.93</v>
      </c>
      <c r="Y595" s="419">
        <v>170880</v>
      </c>
      <c r="Z595" s="420">
        <v>4</v>
      </c>
      <c r="AB595" s="431">
        <v>167570</v>
      </c>
      <c r="AC595" s="433" t="s">
        <v>766</v>
      </c>
    </row>
    <row r="596" spans="5:29" x14ac:dyDescent="0.3">
      <c r="E596" s="423">
        <v>169531</v>
      </c>
      <c r="F596" s="424">
        <v>1.65E-4</v>
      </c>
      <c r="H596" s="425">
        <v>171188</v>
      </c>
      <c r="I596" s="426">
        <v>2</v>
      </c>
      <c r="J596" s="426">
        <v>2</v>
      </c>
      <c r="K596" s="426">
        <v>1</v>
      </c>
      <c r="L596" s="428"/>
      <c r="M596" s="426">
        <v>6</v>
      </c>
      <c r="O596" s="425">
        <v>168468</v>
      </c>
      <c r="P596" s="428"/>
      <c r="Q596" s="426">
        <v>1</v>
      </c>
      <c r="S596" s="421">
        <v>173178</v>
      </c>
      <c r="T596" s="422">
        <v>54.82</v>
      </c>
      <c r="Y596" s="419">
        <v>170377</v>
      </c>
      <c r="Z596" s="420">
        <v>27</v>
      </c>
      <c r="AB596" s="431">
        <v>167611</v>
      </c>
      <c r="AC596" s="433" t="s">
        <v>766</v>
      </c>
    </row>
    <row r="597" spans="5:29" x14ac:dyDescent="0.3">
      <c r="E597" s="423">
        <v>169532</v>
      </c>
      <c r="F597" s="424">
        <v>0</v>
      </c>
      <c r="H597" s="425">
        <v>172260</v>
      </c>
      <c r="I597" s="426">
        <v>1</v>
      </c>
      <c r="J597" s="426">
        <v>1</v>
      </c>
      <c r="K597" s="426">
        <v>1</v>
      </c>
      <c r="L597" s="426">
        <v>2</v>
      </c>
      <c r="M597" s="426">
        <v>9</v>
      </c>
      <c r="O597" s="425">
        <v>168491</v>
      </c>
      <c r="P597" s="428"/>
      <c r="Q597" s="428"/>
      <c r="S597" s="421">
        <v>173184</v>
      </c>
      <c r="T597" s="422">
        <v>39.270000000000003</v>
      </c>
      <c r="Y597" s="419">
        <v>166734</v>
      </c>
      <c r="Z597" s="420">
        <v>693</v>
      </c>
      <c r="AB597" s="431">
        <v>167521</v>
      </c>
      <c r="AC597" s="433" t="s">
        <v>766</v>
      </c>
    </row>
    <row r="598" spans="5:29" x14ac:dyDescent="0.3">
      <c r="E598" s="423">
        <v>169648</v>
      </c>
      <c r="F598" s="424">
        <v>4.2119999999999996E-3</v>
      </c>
      <c r="H598" s="425">
        <v>173555</v>
      </c>
      <c r="I598" s="426">
        <v>137</v>
      </c>
      <c r="J598" s="426">
        <v>28</v>
      </c>
      <c r="K598" s="426">
        <v>13</v>
      </c>
      <c r="L598" s="426">
        <v>14</v>
      </c>
      <c r="M598" s="426">
        <v>35</v>
      </c>
      <c r="O598" s="425">
        <v>168519</v>
      </c>
      <c r="P598" s="428"/>
      <c r="Q598" s="426">
        <v>2</v>
      </c>
      <c r="S598" s="421">
        <v>173185</v>
      </c>
      <c r="T598" s="422">
        <v>64.260000000000005</v>
      </c>
      <c r="Y598" s="419">
        <v>173177</v>
      </c>
      <c r="Z598" s="420">
        <v>498</v>
      </c>
      <c r="AB598" s="431">
        <v>170836</v>
      </c>
      <c r="AC598" s="433" t="s">
        <v>766</v>
      </c>
    </row>
    <row r="599" spans="5:29" x14ac:dyDescent="0.3">
      <c r="E599" s="423">
        <v>169655</v>
      </c>
      <c r="F599" s="424">
        <v>7.0688000000000001E-2</v>
      </c>
      <c r="H599" s="425">
        <v>172016</v>
      </c>
      <c r="I599" s="426">
        <v>6</v>
      </c>
      <c r="J599" s="426">
        <v>4</v>
      </c>
      <c r="K599" s="426">
        <v>1</v>
      </c>
      <c r="L599" s="426">
        <v>1</v>
      </c>
      <c r="M599" s="426">
        <v>5</v>
      </c>
      <c r="O599" s="425">
        <v>168520</v>
      </c>
      <c r="P599" s="428"/>
      <c r="Q599" s="426">
        <v>1</v>
      </c>
      <c r="S599" s="421">
        <v>173187</v>
      </c>
      <c r="T599" s="422">
        <v>97.22</v>
      </c>
      <c r="Y599" s="419">
        <v>166730</v>
      </c>
      <c r="Z599" s="420">
        <v>163</v>
      </c>
      <c r="AB599" s="431">
        <v>174577</v>
      </c>
      <c r="AC599" s="433" t="s">
        <v>766</v>
      </c>
    </row>
    <row r="600" spans="5:29" x14ac:dyDescent="0.3">
      <c r="E600" s="423">
        <v>169664</v>
      </c>
      <c r="F600" s="424">
        <v>1.44E-2</v>
      </c>
      <c r="H600" s="425">
        <v>173451</v>
      </c>
      <c r="I600" s="426">
        <v>73</v>
      </c>
      <c r="J600" s="426">
        <v>17</v>
      </c>
      <c r="K600" s="426">
        <v>5</v>
      </c>
      <c r="L600" s="426">
        <v>16</v>
      </c>
      <c r="M600" s="426">
        <v>56</v>
      </c>
      <c r="O600" s="425">
        <v>166520</v>
      </c>
      <c r="P600" s="428"/>
      <c r="Q600" s="426">
        <v>1</v>
      </c>
      <c r="S600" s="421">
        <v>173191</v>
      </c>
      <c r="T600" s="422">
        <v>127.7</v>
      </c>
      <c r="Y600" s="419">
        <v>166728</v>
      </c>
      <c r="Z600" s="420">
        <v>739</v>
      </c>
      <c r="AB600" s="431">
        <v>171899</v>
      </c>
      <c r="AC600" s="433" t="s">
        <v>766</v>
      </c>
    </row>
    <row r="601" spans="5:29" x14ac:dyDescent="0.3">
      <c r="E601" s="423">
        <v>169665</v>
      </c>
      <c r="F601" s="424">
        <v>1.44E-2</v>
      </c>
      <c r="H601" s="425">
        <v>172501</v>
      </c>
      <c r="I601" s="426">
        <v>5</v>
      </c>
      <c r="J601" s="426">
        <v>12</v>
      </c>
      <c r="K601" s="426">
        <v>1</v>
      </c>
      <c r="L601" s="426">
        <v>15</v>
      </c>
      <c r="M601" s="426">
        <v>23</v>
      </c>
      <c r="O601" s="425">
        <v>168553</v>
      </c>
      <c r="P601" s="428"/>
      <c r="Q601" s="426">
        <v>1</v>
      </c>
      <c r="S601" s="421">
        <v>173902</v>
      </c>
      <c r="T601" s="422">
        <v>3.94</v>
      </c>
      <c r="Y601" s="419">
        <v>166729</v>
      </c>
      <c r="Z601" s="420">
        <v>132</v>
      </c>
      <c r="AB601" s="431">
        <v>167624</v>
      </c>
      <c r="AC601" s="433" t="s">
        <v>766</v>
      </c>
    </row>
    <row r="602" spans="5:29" x14ac:dyDescent="0.3">
      <c r="E602" s="423">
        <v>169666</v>
      </c>
      <c r="F602" s="424">
        <v>1.35E-2</v>
      </c>
      <c r="H602" s="425">
        <v>171962</v>
      </c>
      <c r="I602" s="426">
        <v>2</v>
      </c>
      <c r="J602" s="426">
        <v>2</v>
      </c>
      <c r="K602" s="426">
        <v>1</v>
      </c>
      <c r="L602" s="426">
        <v>7</v>
      </c>
      <c r="M602" s="426">
        <v>10</v>
      </c>
      <c r="O602" s="425">
        <v>168556</v>
      </c>
      <c r="P602" s="428"/>
      <c r="Q602" s="426">
        <v>6</v>
      </c>
      <c r="S602" s="421">
        <v>173904</v>
      </c>
      <c r="T602" s="422">
        <v>1.82</v>
      </c>
      <c r="Y602" s="419">
        <v>166721</v>
      </c>
      <c r="Z602" s="420">
        <v>76</v>
      </c>
      <c r="AB602" s="431">
        <v>169521</v>
      </c>
      <c r="AC602" s="433" t="s">
        <v>766</v>
      </c>
    </row>
    <row r="603" spans="5:29" x14ac:dyDescent="0.3">
      <c r="E603" s="423">
        <v>169668</v>
      </c>
      <c r="F603" s="424">
        <v>1.41E-2</v>
      </c>
      <c r="H603" s="425">
        <v>172410</v>
      </c>
      <c r="I603" s="426">
        <v>1</v>
      </c>
      <c r="J603" s="428"/>
      <c r="K603" s="428"/>
      <c r="L603" s="428"/>
      <c r="M603" s="428"/>
      <c r="O603" s="425">
        <v>168633</v>
      </c>
      <c r="P603" s="428"/>
      <c r="Q603" s="426">
        <v>1</v>
      </c>
      <c r="S603" s="421">
        <v>173905</v>
      </c>
      <c r="T603" s="422">
        <v>2.1800000000000002</v>
      </c>
      <c r="Y603" s="419">
        <v>168490</v>
      </c>
      <c r="Z603" s="420">
        <v>155</v>
      </c>
      <c r="AB603" s="431">
        <v>167659</v>
      </c>
      <c r="AC603" s="433" t="s">
        <v>766</v>
      </c>
    </row>
    <row r="604" spans="5:29" x14ac:dyDescent="0.3">
      <c r="E604" s="423">
        <v>169673</v>
      </c>
      <c r="F604" s="424">
        <v>3.7260000000000001E-3</v>
      </c>
      <c r="H604" s="425">
        <v>171280</v>
      </c>
      <c r="I604" s="426">
        <v>1</v>
      </c>
      <c r="J604" s="428"/>
      <c r="K604" s="428"/>
      <c r="L604" s="428"/>
      <c r="M604" s="428"/>
      <c r="O604" s="425">
        <v>168650</v>
      </c>
      <c r="P604" s="428"/>
      <c r="Q604" s="426">
        <v>3</v>
      </c>
      <c r="S604" s="421">
        <v>173906</v>
      </c>
      <c r="T604" s="422">
        <v>1.64</v>
      </c>
      <c r="Y604" s="419">
        <v>168491</v>
      </c>
      <c r="Z604" s="420">
        <v>10</v>
      </c>
      <c r="AB604" s="431">
        <v>167574</v>
      </c>
      <c r="AC604" s="433" t="s">
        <v>766</v>
      </c>
    </row>
    <row r="605" spans="5:29" x14ac:dyDescent="0.3">
      <c r="E605" s="423">
        <v>169676</v>
      </c>
      <c r="F605" s="424">
        <v>4.0000000000000001E-3</v>
      </c>
      <c r="H605" s="425">
        <v>173558</v>
      </c>
      <c r="I605" s="426">
        <v>3</v>
      </c>
      <c r="J605" s="426">
        <v>2</v>
      </c>
      <c r="K605" s="426">
        <v>2</v>
      </c>
      <c r="L605" s="426">
        <v>10</v>
      </c>
      <c r="M605" s="426">
        <v>44</v>
      </c>
      <c r="O605" s="425">
        <v>168870</v>
      </c>
      <c r="P605" s="428"/>
      <c r="Q605" s="426">
        <v>30</v>
      </c>
      <c r="S605" s="421">
        <v>173910</v>
      </c>
      <c r="T605" s="422">
        <v>3.87</v>
      </c>
      <c r="Y605" s="419">
        <v>170499</v>
      </c>
      <c r="Z605" s="420">
        <v>26</v>
      </c>
      <c r="AB605" s="431">
        <v>171137</v>
      </c>
      <c r="AC605" s="433" t="s">
        <v>766</v>
      </c>
    </row>
    <row r="606" spans="5:29" x14ac:dyDescent="0.3">
      <c r="E606" s="423">
        <v>169678</v>
      </c>
      <c r="F606" s="424">
        <v>1.3103999999999999E-2</v>
      </c>
      <c r="H606" s="425">
        <v>172019</v>
      </c>
      <c r="I606" s="426">
        <v>2</v>
      </c>
      <c r="J606" s="428"/>
      <c r="K606" s="428"/>
      <c r="L606" s="428"/>
      <c r="M606" s="428"/>
      <c r="O606" s="425">
        <v>168890</v>
      </c>
      <c r="P606" s="428"/>
      <c r="Q606" s="426">
        <v>1</v>
      </c>
      <c r="S606" s="421">
        <v>173959</v>
      </c>
      <c r="T606" s="422">
        <v>1.37</v>
      </c>
      <c r="Y606" s="419">
        <v>171168</v>
      </c>
      <c r="Z606" s="420">
        <v>10</v>
      </c>
      <c r="AB606" s="431">
        <v>167534</v>
      </c>
      <c r="AC606" s="433" t="s">
        <v>766</v>
      </c>
    </row>
    <row r="607" spans="5:29" x14ac:dyDescent="0.3">
      <c r="E607" s="423">
        <v>169687</v>
      </c>
      <c r="F607" s="424">
        <v>1.44E-2</v>
      </c>
      <c r="H607" s="425">
        <v>172004</v>
      </c>
      <c r="I607" s="426">
        <v>1</v>
      </c>
      <c r="J607" s="428"/>
      <c r="K607" s="428"/>
      <c r="L607" s="426">
        <v>6</v>
      </c>
      <c r="M607" s="426">
        <v>2</v>
      </c>
      <c r="O607" s="425">
        <v>168904</v>
      </c>
      <c r="P607" s="428"/>
      <c r="Q607" s="426">
        <v>1</v>
      </c>
      <c r="S607" s="421">
        <v>170324</v>
      </c>
      <c r="T607" s="422">
        <v>4.18</v>
      </c>
      <c r="Y607" s="419">
        <v>170500</v>
      </c>
      <c r="Z607" s="420">
        <v>8</v>
      </c>
      <c r="AB607" s="431">
        <v>167571</v>
      </c>
      <c r="AC607" s="433" t="s">
        <v>766</v>
      </c>
    </row>
    <row r="608" spans="5:29" x14ac:dyDescent="0.3">
      <c r="E608" s="423">
        <v>169702</v>
      </c>
      <c r="F608" s="424">
        <v>1.6500000000000001E-2</v>
      </c>
      <c r="H608" s="425">
        <v>173396</v>
      </c>
      <c r="I608" s="428"/>
      <c r="J608" s="426">
        <v>12</v>
      </c>
      <c r="K608" s="426">
        <v>3</v>
      </c>
      <c r="L608" s="426">
        <v>7</v>
      </c>
      <c r="M608" s="426">
        <v>156</v>
      </c>
      <c r="O608" s="425">
        <v>168971</v>
      </c>
      <c r="P608" s="428"/>
      <c r="Q608" s="426">
        <v>4</v>
      </c>
      <c r="S608" s="421">
        <v>170330</v>
      </c>
      <c r="T608" s="422">
        <v>11.08</v>
      </c>
      <c r="Y608" s="419">
        <v>167478</v>
      </c>
      <c r="Z608" s="420">
        <v>1</v>
      </c>
      <c r="AB608" s="431">
        <v>167535</v>
      </c>
      <c r="AC608" s="433" t="s">
        <v>766</v>
      </c>
    </row>
    <row r="609" spans="5:29" x14ac:dyDescent="0.3">
      <c r="E609" s="423">
        <v>169703</v>
      </c>
      <c r="F609" s="424">
        <v>1.6500000000000001E-2</v>
      </c>
      <c r="H609" s="425">
        <v>173894</v>
      </c>
      <c r="I609" s="426">
        <v>3</v>
      </c>
      <c r="J609" s="426">
        <v>2</v>
      </c>
      <c r="K609" s="428"/>
      <c r="L609" s="426">
        <v>3</v>
      </c>
      <c r="M609" s="426">
        <v>2</v>
      </c>
      <c r="O609" s="425">
        <v>168987</v>
      </c>
      <c r="P609" s="428"/>
      <c r="Q609" s="426">
        <v>1</v>
      </c>
      <c r="S609" s="421">
        <v>170331</v>
      </c>
      <c r="T609" s="422">
        <v>10.45</v>
      </c>
      <c r="Y609" s="419">
        <v>167479</v>
      </c>
      <c r="Z609" s="420">
        <v>53</v>
      </c>
      <c r="AB609" s="431">
        <v>170338</v>
      </c>
      <c r="AC609" s="433" t="s">
        <v>766</v>
      </c>
    </row>
    <row r="610" spans="5:29" x14ac:dyDescent="0.3">
      <c r="E610" s="423">
        <v>169706</v>
      </c>
      <c r="F610" s="424">
        <v>1.482E-2</v>
      </c>
      <c r="H610" s="425">
        <v>172006</v>
      </c>
      <c r="I610" s="426">
        <v>8</v>
      </c>
      <c r="J610" s="426">
        <v>2</v>
      </c>
      <c r="K610" s="426">
        <v>1</v>
      </c>
      <c r="L610" s="426">
        <v>2</v>
      </c>
      <c r="M610" s="426">
        <v>6</v>
      </c>
      <c r="O610" s="425">
        <v>168989</v>
      </c>
      <c r="P610" s="428"/>
      <c r="Q610" s="426">
        <v>1</v>
      </c>
      <c r="S610" s="421">
        <v>170332</v>
      </c>
      <c r="T610" s="422">
        <v>34.9</v>
      </c>
      <c r="Y610" s="419">
        <v>171966</v>
      </c>
      <c r="Z610" s="420">
        <v>1</v>
      </c>
      <c r="AB610" s="431">
        <v>173538</v>
      </c>
      <c r="AC610" s="433" t="s">
        <v>766</v>
      </c>
    </row>
    <row r="611" spans="5:29" x14ac:dyDescent="0.3">
      <c r="E611" s="423">
        <v>169719</v>
      </c>
      <c r="F611" s="424">
        <v>3.192E-3</v>
      </c>
      <c r="H611" s="425">
        <v>172826</v>
      </c>
      <c r="I611" s="426">
        <v>5</v>
      </c>
      <c r="J611" s="426">
        <v>1</v>
      </c>
      <c r="K611" s="428"/>
      <c r="L611" s="428"/>
      <c r="M611" s="428"/>
      <c r="O611" s="425">
        <v>168996</v>
      </c>
      <c r="P611" s="428"/>
      <c r="Q611" s="426">
        <v>1</v>
      </c>
      <c r="S611" s="421">
        <v>170333</v>
      </c>
      <c r="T611" s="422">
        <v>4.4800000000000004</v>
      </c>
      <c r="Y611" s="419">
        <v>171967</v>
      </c>
      <c r="Z611" s="420">
        <v>4</v>
      </c>
      <c r="AB611" s="431">
        <v>167882</v>
      </c>
      <c r="AC611" s="433" t="s">
        <v>766</v>
      </c>
    </row>
    <row r="612" spans="5:29" x14ac:dyDescent="0.3">
      <c r="E612" s="423">
        <v>169751</v>
      </c>
      <c r="F612" s="424">
        <v>2.7599999999999999E-3</v>
      </c>
      <c r="H612" s="425">
        <v>171342</v>
      </c>
      <c r="I612" s="428"/>
      <c r="J612" s="428"/>
      <c r="K612" s="428"/>
      <c r="L612" s="426">
        <v>1</v>
      </c>
      <c r="M612" s="426">
        <v>1</v>
      </c>
      <c r="O612" s="425">
        <v>169018</v>
      </c>
      <c r="P612" s="428"/>
      <c r="Q612" s="428"/>
      <c r="S612" s="421">
        <v>170335</v>
      </c>
      <c r="T612" s="422">
        <v>36.799999999999997</v>
      </c>
      <c r="Y612" s="419">
        <v>173395</v>
      </c>
      <c r="Z612" s="420">
        <v>3</v>
      </c>
      <c r="AB612" s="431">
        <v>167582</v>
      </c>
      <c r="AC612" s="433" t="s">
        <v>766</v>
      </c>
    </row>
    <row r="613" spans="5:29" x14ac:dyDescent="0.3">
      <c r="E613" s="423">
        <v>169795</v>
      </c>
      <c r="F613" s="424">
        <v>7.0200000000000004E-4</v>
      </c>
      <c r="H613" s="425">
        <v>173906</v>
      </c>
      <c r="I613" s="426">
        <v>5</v>
      </c>
      <c r="J613" s="428"/>
      <c r="K613" s="426">
        <v>1</v>
      </c>
      <c r="L613" s="428"/>
      <c r="M613" s="426">
        <v>4</v>
      </c>
      <c r="O613" s="425">
        <v>169033</v>
      </c>
      <c r="P613" s="428"/>
      <c r="Q613" s="428"/>
      <c r="S613" s="421">
        <v>170338</v>
      </c>
      <c r="T613" s="422">
        <v>11.33</v>
      </c>
      <c r="Y613" s="419">
        <v>173165</v>
      </c>
      <c r="Z613" s="420">
        <v>1</v>
      </c>
      <c r="AB613" s="431">
        <v>170340</v>
      </c>
      <c r="AC613" s="433" t="s">
        <v>766</v>
      </c>
    </row>
    <row r="614" spans="5:29" x14ac:dyDescent="0.3">
      <c r="E614" s="423">
        <v>169802</v>
      </c>
      <c r="F614" s="424">
        <v>5.8500000000000002E-4</v>
      </c>
      <c r="H614" s="425">
        <v>172606</v>
      </c>
      <c r="I614" s="426">
        <v>5</v>
      </c>
      <c r="J614" s="426">
        <v>9</v>
      </c>
      <c r="K614" s="426">
        <v>6</v>
      </c>
      <c r="L614" s="426">
        <v>9</v>
      </c>
      <c r="M614" s="426">
        <v>46</v>
      </c>
      <c r="O614" s="425">
        <v>169043</v>
      </c>
      <c r="P614" s="428"/>
      <c r="Q614" s="428"/>
      <c r="S614" s="421">
        <v>170340</v>
      </c>
      <c r="T614" s="422">
        <v>20.72</v>
      </c>
      <c r="Y614" s="419">
        <v>174523</v>
      </c>
      <c r="Z614" s="420">
        <v>145</v>
      </c>
      <c r="AB614" s="431">
        <v>167557</v>
      </c>
      <c r="AC614" s="433" t="s">
        <v>766</v>
      </c>
    </row>
    <row r="615" spans="5:29" x14ac:dyDescent="0.3">
      <c r="E615" s="423">
        <v>169810</v>
      </c>
      <c r="F615" s="424">
        <v>0.17133599999999999</v>
      </c>
      <c r="H615" s="425">
        <v>172250</v>
      </c>
      <c r="I615" s="426">
        <v>2</v>
      </c>
      <c r="J615" s="426">
        <v>8</v>
      </c>
      <c r="K615" s="426">
        <v>2</v>
      </c>
      <c r="L615" s="426">
        <v>3</v>
      </c>
      <c r="M615" s="426">
        <v>1</v>
      </c>
      <c r="O615" s="425">
        <v>169099</v>
      </c>
      <c r="P615" s="428"/>
      <c r="Q615" s="426">
        <v>2</v>
      </c>
      <c r="S615" s="421">
        <v>170341</v>
      </c>
      <c r="T615" s="422">
        <v>5.75</v>
      </c>
      <c r="Y615" s="419">
        <v>171848</v>
      </c>
      <c r="Z615" s="420">
        <v>61</v>
      </c>
      <c r="AB615" s="431">
        <v>167558</v>
      </c>
      <c r="AC615" s="433" t="s">
        <v>766</v>
      </c>
    </row>
    <row r="616" spans="5:29" x14ac:dyDescent="0.3">
      <c r="E616" s="423">
        <v>169812</v>
      </c>
      <c r="F616" s="424">
        <v>1.0139999999999999E-3</v>
      </c>
      <c r="H616" s="425">
        <v>172919</v>
      </c>
      <c r="I616" s="426">
        <v>8</v>
      </c>
      <c r="J616" s="426">
        <v>10</v>
      </c>
      <c r="K616" s="426">
        <v>7</v>
      </c>
      <c r="L616" s="426">
        <v>12</v>
      </c>
      <c r="M616" s="426">
        <v>26</v>
      </c>
      <c r="O616" s="425">
        <v>169108</v>
      </c>
      <c r="P616" s="428"/>
      <c r="Q616" s="426">
        <v>1</v>
      </c>
      <c r="S616" s="421">
        <v>170342</v>
      </c>
      <c r="T616" s="422">
        <v>6.52</v>
      </c>
      <c r="Y616" s="419">
        <v>174234</v>
      </c>
      <c r="Z616" s="420">
        <v>43</v>
      </c>
      <c r="AB616" s="431">
        <v>167445</v>
      </c>
      <c r="AC616" s="433" t="s">
        <v>766</v>
      </c>
    </row>
    <row r="617" spans="5:29" x14ac:dyDescent="0.3">
      <c r="E617" s="423">
        <v>169817</v>
      </c>
      <c r="F617" s="424">
        <v>0.111384</v>
      </c>
      <c r="H617" s="425">
        <v>173908</v>
      </c>
      <c r="I617" s="426">
        <v>10</v>
      </c>
      <c r="J617" s="426">
        <v>5</v>
      </c>
      <c r="K617" s="428"/>
      <c r="L617" s="428"/>
      <c r="M617" s="428"/>
      <c r="O617" s="425">
        <v>169110</v>
      </c>
      <c r="P617" s="428"/>
      <c r="Q617" s="428"/>
      <c r="S617" s="421">
        <v>170343</v>
      </c>
      <c r="T617" s="422">
        <v>7.67</v>
      </c>
      <c r="Y617" s="419">
        <v>170337</v>
      </c>
      <c r="Z617" s="420">
        <v>2</v>
      </c>
      <c r="AB617" s="431">
        <v>170145</v>
      </c>
      <c r="AC617" s="433" t="s">
        <v>766</v>
      </c>
    </row>
    <row r="618" spans="5:29" x14ac:dyDescent="0.3">
      <c r="E618" s="423">
        <v>169823</v>
      </c>
      <c r="F618" s="424">
        <v>0.41818</v>
      </c>
      <c r="H618" s="425">
        <v>171961</v>
      </c>
      <c r="I618" s="426">
        <v>6</v>
      </c>
      <c r="J618" s="426">
        <v>4</v>
      </c>
      <c r="K618" s="428"/>
      <c r="L618" s="428"/>
      <c r="M618" s="426">
        <v>1</v>
      </c>
      <c r="O618" s="425">
        <v>169112</v>
      </c>
      <c r="P618" s="428"/>
      <c r="Q618" s="428"/>
      <c r="S618" s="421">
        <v>170344</v>
      </c>
      <c r="T618" s="422">
        <v>7.79</v>
      </c>
      <c r="Y618" s="419">
        <v>170332</v>
      </c>
      <c r="Z618" s="420">
        <v>6</v>
      </c>
      <c r="AB618" s="431">
        <v>167613</v>
      </c>
      <c r="AC618" s="433" t="s">
        <v>766</v>
      </c>
    </row>
    <row r="619" spans="5:29" x14ac:dyDescent="0.3">
      <c r="E619" s="423">
        <v>169829</v>
      </c>
      <c r="F619" s="424">
        <v>9.2812500000000002E-4</v>
      </c>
      <c r="H619" s="425">
        <v>173087</v>
      </c>
      <c r="I619" s="426">
        <v>80</v>
      </c>
      <c r="J619" s="426">
        <v>62</v>
      </c>
      <c r="K619" s="426">
        <v>62</v>
      </c>
      <c r="L619" s="426">
        <v>168</v>
      </c>
      <c r="M619" s="426">
        <v>665</v>
      </c>
      <c r="O619" s="425">
        <v>169150</v>
      </c>
      <c r="P619" s="428"/>
      <c r="Q619" s="426">
        <v>1</v>
      </c>
      <c r="S619" s="421">
        <v>170345</v>
      </c>
      <c r="T619" s="422">
        <v>12.64</v>
      </c>
      <c r="Y619" s="419">
        <v>170351</v>
      </c>
      <c r="Z619" s="420">
        <v>9</v>
      </c>
      <c r="AB619" s="431">
        <v>167565</v>
      </c>
      <c r="AC619" s="433" t="s">
        <v>766</v>
      </c>
    </row>
    <row r="620" spans="5:29" x14ac:dyDescent="0.3">
      <c r="E620" s="423">
        <v>169830</v>
      </c>
      <c r="F620" s="424">
        <v>1.6199999999999999E-3</v>
      </c>
      <c r="H620" s="425">
        <v>173075</v>
      </c>
      <c r="I620" s="426">
        <v>1</v>
      </c>
      <c r="J620" s="426">
        <v>7</v>
      </c>
      <c r="K620" s="426">
        <v>6</v>
      </c>
      <c r="L620" s="426">
        <v>6</v>
      </c>
      <c r="M620" s="426">
        <v>19</v>
      </c>
      <c r="O620" s="425">
        <v>169181</v>
      </c>
      <c r="P620" s="428"/>
      <c r="Q620" s="428"/>
      <c r="S620" s="421">
        <v>170346</v>
      </c>
      <c r="T620" s="422">
        <v>14.28</v>
      </c>
      <c r="Y620" s="419">
        <v>174480</v>
      </c>
      <c r="Z620" s="420">
        <v>43</v>
      </c>
      <c r="AB620" s="431">
        <v>167460</v>
      </c>
      <c r="AC620" s="433" t="s">
        <v>766</v>
      </c>
    </row>
    <row r="621" spans="5:29" x14ac:dyDescent="0.3">
      <c r="E621" s="423">
        <v>169841</v>
      </c>
      <c r="F621" s="424">
        <v>1.2E-2</v>
      </c>
      <c r="H621" s="425">
        <v>171929</v>
      </c>
      <c r="I621" s="426">
        <v>1</v>
      </c>
      <c r="J621" s="428"/>
      <c r="K621" s="428"/>
      <c r="L621" s="428"/>
      <c r="M621" s="426">
        <v>2</v>
      </c>
      <c r="O621" s="425">
        <v>169240</v>
      </c>
      <c r="P621" s="428"/>
      <c r="Q621" s="426">
        <v>1</v>
      </c>
      <c r="S621" s="421">
        <v>170347</v>
      </c>
      <c r="T621" s="422">
        <v>15.22</v>
      </c>
      <c r="Y621" s="419">
        <v>169342</v>
      </c>
      <c r="Z621" s="420">
        <v>1</v>
      </c>
      <c r="AB621" s="431">
        <v>174137</v>
      </c>
      <c r="AC621" s="433" t="s">
        <v>766</v>
      </c>
    </row>
    <row r="622" spans="5:29" x14ac:dyDescent="0.3">
      <c r="E622" s="423">
        <v>169848</v>
      </c>
      <c r="F622" s="424">
        <v>1.35E-2</v>
      </c>
      <c r="H622" s="425">
        <v>174015</v>
      </c>
      <c r="I622" s="426">
        <v>1</v>
      </c>
      <c r="J622" s="426">
        <v>1</v>
      </c>
      <c r="K622" s="428"/>
      <c r="L622" s="426">
        <v>1</v>
      </c>
      <c r="M622" s="426">
        <v>3</v>
      </c>
      <c r="O622" s="425">
        <v>169336</v>
      </c>
      <c r="P622" s="428"/>
      <c r="Q622" s="426">
        <v>1</v>
      </c>
      <c r="S622" s="421">
        <v>170348</v>
      </c>
      <c r="T622" s="422">
        <v>15.72</v>
      </c>
      <c r="Y622" s="419">
        <v>173111</v>
      </c>
      <c r="Z622" s="420">
        <v>1</v>
      </c>
      <c r="AB622" s="431">
        <v>167465</v>
      </c>
      <c r="AC622" s="433" t="s">
        <v>766</v>
      </c>
    </row>
    <row r="623" spans="5:29" x14ac:dyDescent="0.3">
      <c r="E623" s="423">
        <v>169849</v>
      </c>
      <c r="F623" s="424">
        <v>1.35E-2</v>
      </c>
      <c r="H623" s="425">
        <v>172630</v>
      </c>
      <c r="I623" s="426">
        <v>5</v>
      </c>
      <c r="J623" s="426">
        <v>1</v>
      </c>
      <c r="K623" s="428"/>
      <c r="L623" s="426">
        <v>2</v>
      </c>
      <c r="M623" s="426">
        <v>3</v>
      </c>
      <c r="O623" s="425">
        <v>169483</v>
      </c>
      <c r="P623" s="428"/>
      <c r="Q623" s="428"/>
      <c r="S623" s="421">
        <v>170349</v>
      </c>
      <c r="T623" s="422">
        <v>233.96</v>
      </c>
      <c r="Y623" s="419">
        <v>171927</v>
      </c>
      <c r="Z623" s="420">
        <v>15</v>
      </c>
      <c r="AB623" s="431">
        <v>170341</v>
      </c>
      <c r="AC623" s="433" t="s">
        <v>766</v>
      </c>
    </row>
    <row r="624" spans="5:29" x14ac:dyDescent="0.3">
      <c r="E624" s="423">
        <v>169859</v>
      </c>
      <c r="F624" s="424">
        <v>2.8800000000000002E-3</v>
      </c>
      <c r="H624" s="425">
        <v>172515</v>
      </c>
      <c r="I624" s="426">
        <v>6</v>
      </c>
      <c r="J624" s="426">
        <v>4</v>
      </c>
      <c r="K624" s="426">
        <v>3</v>
      </c>
      <c r="L624" s="426">
        <v>19</v>
      </c>
      <c r="M624" s="426">
        <v>34</v>
      </c>
      <c r="O624" s="425">
        <v>169527</v>
      </c>
      <c r="P624" s="428"/>
      <c r="Q624" s="428"/>
      <c r="S624" s="421">
        <v>170351</v>
      </c>
      <c r="T624" s="422">
        <v>13.91</v>
      </c>
      <c r="Y624" s="419">
        <v>167471</v>
      </c>
      <c r="Z624" s="420">
        <v>19</v>
      </c>
      <c r="AB624" s="431">
        <v>168857</v>
      </c>
      <c r="AC624" s="433" t="s">
        <v>909</v>
      </c>
    </row>
    <row r="625" spans="5:29" x14ac:dyDescent="0.3">
      <c r="E625" s="423">
        <v>169878</v>
      </c>
      <c r="F625" s="424">
        <v>3.7260000000000001E-3</v>
      </c>
      <c r="H625" s="425">
        <v>173083</v>
      </c>
      <c r="I625" s="426">
        <v>1</v>
      </c>
      <c r="J625" s="426">
        <v>1</v>
      </c>
      <c r="K625" s="428"/>
      <c r="L625" s="426">
        <v>2</v>
      </c>
      <c r="M625" s="426">
        <v>4</v>
      </c>
      <c r="O625" s="425">
        <v>444</v>
      </c>
      <c r="P625" s="428"/>
      <c r="Q625" s="426">
        <v>14</v>
      </c>
      <c r="S625" s="421">
        <v>170353</v>
      </c>
      <c r="T625" s="422">
        <v>14.9</v>
      </c>
      <c r="Y625" s="419">
        <v>168996</v>
      </c>
      <c r="Z625" s="420">
        <v>27</v>
      </c>
      <c r="AB625" s="431">
        <v>167790</v>
      </c>
      <c r="AC625" s="433" t="s">
        <v>909</v>
      </c>
    </row>
    <row r="626" spans="5:29" x14ac:dyDescent="0.3">
      <c r="E626" s="423">
        <v>169895</v>
      </c>
      <c r="F626" s="424">
        <v>1.32E-2</v>
      </c>
      <c r="H626" s="425">
        <v>171940</v>
      </c>
      <c r="I626" s="426">
        <v>1</v>
      </c>
      <c r="J626" s="426">
        <v>3</v>
      </c>
      <c r="K626" s="426">
        <v>1</v>
      </c>
      <c r="L626" s="426">
        <v>14</v>
      </c>
      <c r="M626" s="426">
        <v>3</v>
      </c>
      <c r="O626" s="425">
        <v>169684</v>
      </c>
      <c r="P626" s="428"/>
      <c r="Q626" s="426">
        <v>1</v>
      </c>
      <c r="S626" s="421">
        <v>170354</v>
      </c>
      <c r="T626" s="422">
        <v>9.8800000000000008</v>
      </c>
      <c r="Y626" s="419">
        <v>170335</v>
      </c>
      <c r="Z626" s="420">
        <v>33</v>
      </c>
      <c r="AB626" s="431">
        <v>167788</v>
      </c>
      <c r="AC626" s="433" t="s">
        <v>909</v>
      </c>
    </row>
    <row r="627" spans="5:29" x14ac:dyDescent="0.3">
      <c r="E627" s="423">
        <v>169896</v>
      </c>
      <c r="F627" s="424">
        <v>1.32E-2</v>
      </c>
      <c r="H627" s="425">
        <v>174553</v>
      </c>
      <c r="I627" s="426">
        <v>1</v>
      </c>
      <c r="J627" s="426">
        <v>6</v>
      </c>
      <c r="K627" s="426">
        <v>3</v>
      </c>
      <c r="L627" s="426">
        <v>13</v>
      </c>
      <c r="M627" s="426">
        <v>26</v>
      </c>
      <c r="O627" s="425">
        <v>169751</v>
      </c>
      <c r="P627" s="428"/>
      <c r="Q627" s="428"/>
      <c r="S627" s="421">
        <v>170356</v>
      </c>
      <c r="T627" s="422">
        <v>25.57</v>
      </c>
      <c r="Y627" s="419">
        <v>171902</v>
      </c>
      <c r="Z627" s="420">
        <v>3</v>
      </c>
      <c r="AB627" s="431">
        <v>167805</v>
      </c>
      <c r="AC627" s="433" t="s">
        <v>909</v>
      </c>
    </row>
    <row r="628" spans="5:29" x14ac:dyDescent="0.3">
      <c r="E628" s="423">
        <v>169908</v>
      </c>
      <c r="F628" s="424">
        <v>3.7260000000000001E-3</v>
      </c>
      <c r="H628" s="425">
        <v>173064</v>
      </c>
      <c r="I628" s="426">
        <v>2</v>
      </c>
      <c r="J628" s="426">
        <v>8</v>
      </c>
      <c r="K628" s="426">
        <v>4</v>
      </c>
      <c r="L628" s="426">
        <v>56</v>
      </c>
      <c r="M628" s="426">
        <v>52</v>
      </c>
      <c r="O628" s="425">
        <v>173439</v>
      </c>
      <c r="P628" s="428"/>
      <c r="Q628" s="428"/>
      <c r="S628" s="421">
        <v>170357</v>
      </c>
      <c r="T628" s="422">
        <v>16.239999999999998</v>
      </c>
      <c r="Y628" s="419">
        <v>167512</v>
      </c>
      <c r="Z628" s="420">
        <v>38</v>
      </c>
      <c r="AB628" s="431">
        <v>167814</v>
      </c>
      <c r="AC628" s="433" t="s">
        <v>909</v>
      </c>
    </row>
    <row r="629" spans="5:29" x14ac:dyDescent="0.3">
      <c r="E629" s="423">
        <v>169909</v>
      </c>
      <c r="F629" s="424">
        <v>3.7260000000000001E-3</v>
      </c>
      <c r="H629" s="425">
        <v>172065</v>
      </c>
      <c r="I629" s="426">
        <v>1</v>
      </c>
      <c r="J629" s="426">
        <v>2</v>
      </c>
      <c r="K629" s="428"/>
      <c r="L629" s="428"/>
      <c r="M629" s="428"/>
      <c r="O629" s="425">
        <v>173341</v>
      </c>
      <c r="P629" s="428"/>
      <c r="Q629" s="426">
        <v>1</v>
      </c>
      <c r="S629" s="421">
        <v>170358</v>
      </c>
      <c r="T629" s="422">
        <v>5.37</v>
      </c>
      <c r="Y629" s="419">
        <v>167515</v>
      </c>
      <c r="Z629" s="420">
        <v>87</v>
      </c>
      <c r="AB629" s="431">
        <v>170151</v>
      </c>
      <c r="AC629" s="433" t="s">
        <v>909</v>
      </c>
    </row>
    <row r="630" spans="5:29" x14ac:dyDescent="0.3">
      <c r="E630" s="423">
        <v>169911</v>
      </c>
      <c r="F630" s="424">
        <v>2.598375E-3</v>
      </c>
      <c r="H630" s="425">
        <v>172510</v>
      </c>
      <c r="I630" s="426">
        <v>1</v>
      </c>
      <c r="J630" s="426">
        <v>1</v>
      </c>
      <c r="K630" s="426">
        <v>1</v>
      </c>
      <c r="L630" s="426">
        <v>1</v>
      </c>
      <c r="M630" s="426">
        <v>4</v>
      </c>
      <c r="O630" s="425">
        <v>170075</v>
      </c>
      <c r="P630" s="428"/>
      <c r="Q630" s="426">
        <v>8</v>
      </c>
      <c r="S630" s="421">
        <v>170360</v>
      </c>
      <c r="T630" s="422">
        <v>4.34</v>
      </c>
      <c r="Y630" s="419">
        <v>168535</v>
      </c>
      <c r="Z630" s="420">
        <v>43</v>
      </c>
      <c r="AB630" s="431">
        <v>168872</v>
      </c>
      <c r="AC630" s="433" t="s">
        <v>909</v>
      </c>
    </row>
    <row r="631" spans="5:29" x14ac:dyDescent="0.3">
      <c r="E631" s="423">
        <v>169912</v>
      </c>
      <c r="F631" s="424">
        <v>9.7125E-4</v>
      </c>
      <c r="H631" s="425">
        <v>173100</v>
      </c>
      <c r="I631" s="426">
        <v>72</v>
      </c>
      <c r="J631" s="426">
        <v>4</v>
      </c>
      <c r="K631" s="428"/>
      <c r="L631" s="428"/>
      <c r="M631" s="426">
        <v>4</v>
      </c>
      <c r="O631" s="425">
        <v>170087</v>
      </c>
      <c r="P631" s="428"/>
      <c r="Q631" s="428"/>
      <c r="S631" s="421">
        <v>170361</v>
      </c>
      <c r="T631" s="422">
        <v>2.84</v>
      </c>
      <c r="Y631" s="419">
        <v>170789</v>
      </c>
      <c r="Z631" s="420">
        <v>7</v>
      </c>
      <c r="AB631" s="431">
        <v>173906</v>
      </c>
      <c r="AC631" s="433" t="s">
        <v>909</v>
      </c>
    </row>
    <row r="632" spans="5:29" x14ac:dyDescent="0.3">
      <c r="E632" s="423">
        <v>169936</v>
      </c>
      <c r="F632" s="424">
        <v>9.7499999999999996E-4</v>
      </c>
      <c r="H632" s="425">
        <v>171966</v>
      </c>
      <c r="I632" s="426">
        <v>2</v>
      </c>
      <c r="J632" s="428"/>
      <c r="K632" s="428"/>
      <c r="L632" s="428"/>
      <c r="M632" s="426">
        <v>4</v>
      </c>
      <c r="O632" s="425">
        <v>170145</v>
      </c>
      <c r="P632" s="428"/>
      <c r="Q632" s="428"/>
      <c r="S632" s="421">
        <v>170362</v>
      </c>
      <c r="T632" s="422">
        <v>3.02</v>
      </c>
      <c r="Y632" s="419">
        <v>170461</v>
      </c>
      <c r="Z632" s="420">
        <v>15</v>
      </c>
      <c r="AB632" s="431">
        <v>172499</v>
      </c>
      <c r="AC632" s="433" t="s">
        <v>909</v>
      </c>
    </row>
    <row r="633" spans="5:29" x14ac:dyDescent="0.3">
      <c r="E633" s="423">
        <v>169940</v>
      </c>
      <c r="F633" s="424">
        <v>7.0655999999999997E-2</v>
      </c>
      <c r="H633" s="425">
        <v>173079</v>
      </c>
      <c r="I633" s="426">
        <v>1</v>
      </c>
      <c r="J633" s="428"/>
      <c r="K633" s="428"/>
      <c r="L633" s="426">
        <v>5</v>
      </c>
      <c r="M633" s="426">
        <v>10</v>
      </c>
      <c r="O633" s="425">
        <v>170167</v>
      </c>
      <c r="P633" s="428"/>
      <c r="Q633" s="426">
        <v>3</v>
      </c>
      <c r="S633" s="421">
        <v>170363</v>
      </c>
      <c r="T633" s="422">
        <v>3.57</v>
      </c>
      <c r="Y633" s="419">
        <v>170790</v>
      </c>
      <c r="Z633" s="420">
        <v>9</v>
      </c>
      <c r="AB633" s="431">
        <v>173542</v>
      </c>
      <c r="AC633" s="433" t="s">
        <v>909</v>
      </c>
    </row>
    <row r="634" spans="5:29" x14ac:dyDescent="0.3">
      <c r="E634" s="423">
        <v>169950</v>
      </c>
      <c r="F634" s="424">
        <v>8.9999999999999993E-3</v>
      </c>
      <c r="H634" s="425">
        <v>172168</v>
      </c>
      <c r="I634" s="426">
        <v>1</v>
      </c>
      <c r="J634" s="426">
        <v>1</v>
      </c>
      <c r="K634" s="428"/>
      <c r="L634" s="428"/>
      <c r="M634" s="426">
        <v>7</v>
      </c>
      <c r="O634" s="425">
        <v>170333</v>
      </c>
      <c r="P634" s="428"/>
      <c r="Q634" s="428"/>
      <c r="S634" s="421">
        <v>170364</v>
      </c>
      <c r="T634" s="422">
        <v>8.66</v>
      </c>
      <c r="Y634" s="419">
        <v>170455</v>
      </c>
      <c r="Z634" s="420">
        <v>39</v>
      </c>
      <c r="AB634" s="431">
        <v>168954</v>
      </c>
      <c r="AC634" s="433" t="s">
        <v>909</v>
      </c>
    </row>
    <row r="635" spans="5:29" x14ac:dyDescent="0.3">
      <c r="E635" s="423">
        <v>169969</v>
      </c>
      <c r="F635" s="424">
        <v>1.0120000000000001E-3</v>
      </c>
      <c r="H635" s="425">
        <v>173102</v>
      </c>
      <c r="I635" s="426">
        <v>1</v>
      </c>
      <c r="J635" s="428"/>
      <c r="K635" s="428"/>
      <c r="L635" s="428"/>
      <c r="M635" s="428"/>
      <c r="O635" s="425">
        <v>170358</v>
      </c>
      <c r="P635" s="428"/>
      <c r="Q635" s="428"/>
      <c r="S635" s="421">
        <v>170366</v>
      </c>
      <c r="T635" s="422">
        <v>8.15</v>
      </c>
      <c r="Y635" s="419">
        <v>169099</v>
      </c>
      <c r="Z635" s="420">
        <v>4</v>
      </c>
      <c r="AB635" s="431">
        <v>170047</v>
      </c>
      <c r="AC635" s="433" t="s">
        <v>909</v>
      </c>
    </row>
    <row r="636" spans="5:29" x14ac:dyDescent="0.3">
      <c r="E636" s="423">
        <v>169974</v>
      </c>
      <c r="F636" s="424">
        <v>1.26E-2</v>
      </c>
      <c r="H636" s="425">
        <v>173178</v>
      </c>
      <c r="I636" s="426">
        <v>1</v>
      </c>
      <c r="J636" s="426">
        <v>1</v>
      </c>
      <c r="K636" s="428"/>
      <c r="L636" s="426">
        <v>1</v>
      </c>
      <c r="M636" s="426">
        <v>4</v>
      </c>
      <c r="O636" s="425">
        <v>170372</v>
      </c>
      <c r="P636" s="428"/>
      <c r="Q636" s="428"/>
      <c r="S636" s="421">
        <v>170367</v>
      </c>
      <c r="T636" s="422">
        <v>10.65</v>
      </c>
      <c r="Y636" s="419">
        <v>169216</v>
      </c>
      <c r="Z636" s="420">
        <v>18</v>
      </c>
      <c r="AB636" s="431">
        <v>167775</v>
      </c>
      <c r="AC636" s="433" t="s">
        <v>909</v>
      </c>
    </row>
    <row r="637" spans="5:29" x14ac:dyDescent="0.3">
      <c r="E637" s="423">
        <v>169975</v>
      </c>
      <c r="F637" s="424">
        <v>1.26E-2</v>
      </c>
      <c r="H637" s="425">
        <v>174550</v>
      </c>
      <c r="I637" s="426">
        <v>2</v>
      </c>
      <c r="J637" s="426">
        <v>10</v>
      </c>
      <c r="K637" s="426">
        <v>8</v>
      </c>
      <c r="L637" s="426">
        <v>12</v>
      </c>
      <c r="M637" s="426">
        <v>95</v>
      </c>
      <c r="O637" s="425">
        <v>170390</v>
      </c>
      <c r="P637" s="428"/>
      <c r="Q637" s="426">
        <v>1</v>
      </c>
      <c r="S637" s="421">
        <v>170368</v>
      </c>
      <c r="T637" s="422">
        <v>10.84</v>
      </c>
      <c r="Y637" s="419">
        <v>171961</v>
      </c>
      <c r="Z637" s="420">
        <v>3</v>
      </c>
      <c r="AB637" s="431">
        <v>168248</v>
      </c>
      <c r="AC637" s="433" t="s">
        <v>909</v>
      </c>
    </row>
    <row r="638" spans="5:29" x14ac:dyDescent="0.3">
      <c r="E638" s="423">
        <v>169992</v>
      </c>
      <c r="F638" s="424">
        <v>1.521E-3</v>
      </c>
      <c r="H638" s="425">
        <v>173081</v>
      </c>
      <c r="I638" s="426">
        <v>16</v>
      </c>
      <c r="J638" s="426">
        <v>3</v>
      </c>
      <c r="K638" s="426">
        <v>3</v>
      </c>
      <c r="L638" s="426">
        <v>7</v>
      </c>
      <c r="M638" s="426">
        <v>6</v>
      </c>
      <c r="O638" s="425">
        <v>170392</v>
      </c>
      <c r="P638" s="428"/>
      <c r="Q638" s="426">
        <v>1</v>
      </c>
      <c r="S638" s="421">
        <v>170369</v>
      </c>
      <c r="T638" s="422">
        <v>11.27</v>
      </c>
      <c r="Y638" s="419">
        <v>170830</v>
      </c>
      <c r="Z638" s="420">
        <v>9</v>
      </c>
      <c r="AB638" s="431">
        <v>170057</v>
      </c>
      <c r="AC638" s="433" t="s">
        <v>909</v>
      </c>
    </row>
    <row r="639" spans="5:29" x14ac:dyDescent="0.3">
      <c r="E639" s="423">
        <v>170021</v>
      </c>
      <c r="F639" s="424">
        <v>0.18884799999999999</v>
      </c>
      <c r="H639" s="425">
        <v>172495</v>
      </c>
      <c r="I639" s="426">
        <v>6</v>
      </c>
      <c r="J639" s="426">
        <v>3</v>
      </c>
      <c r="K639" s="428"/>
      <c r="L639" s="426">
        <v>4</v>
      </c>
      <c r="M639" s="426">
        <v>25</v>
      </c>
      <c r="O639" s="425">
        <v>170400</v>
      </c>
      <c r="P639" s="428"/>
      <c r="Q639" s="428"/>
      <c r="S639" s="421">
        <v>170370</v>
      </c>
      <c r="T639" s="422">
        <v>10.130000000000001</v>
      </c>
      <c r="Y639" s="419">
        <v>170363</v>
      </c>
      <c r="Z639" s="420">
        <v>72</v>
      </c>
      <c r="AB639" s="431">
        <v>168953</v>
      </c>
      <c r="AC639" s="433" t="s">
        <v>909</v>
      </c>
    </row>
    <row r="640" spans="5:29" x14ac:dyDescent="0.3">
      <c r="E640" s="423">
        <v>170024</v>
      </c>
      <c r="F640" s="424">
        <v>8.7039999999999999E-3</v>
      </c>
      <c r="H640" s="425">
        <v>173315</v>
      </c>
      <c r="I640" s="426">
        <v>1</v>
      </c>
      <c r="J640" s="428"/>
      <c r="K640" s="426">
        <v>2</v>
      </c>
      <c r="L640" s="428"/>
      <c r="M640" s="426">
        <v>3</v>
      </c>
      <c r="O640" s="425">
        <v>170401</v>
      </c>
      <c r="P640" s="428"/>
      <c r="Q640" s="428"/>
      <c r="S640" s="421">
        <v>170372</v>
      </c>
      <c r="T640" s="422">
        <v>9.7100000000000009</v>
      </c>
      <c r="Y640" s="419">
        <v>171892</v>
      </c>
      <c r="Z640" s="420">
        <v>207</v>
      </c>
      <c r="AB640" s="431">
        <v>168943</v>
      </c>
      <c r="AC640" s="433" t="s">
        <v>909</v>
      </c>
    </row>
    <row r="641" spans="5:29" x14ac:dyDescent="0.3">
      <c r="E641" s="423">
        <v>170030</v>
      </c>
      <c r="F641" s="424">
        <v>6.1249999999999998E-4</v>
      </c>
      <c r="H641" s="425">
        <v>222</v>
      </c>
      <c r="I641" s="426">
        <v>6</v>
      </c>
      <c r="J641" s="428"/>
      <c r="K641" s="426">
        <v>1</v>
      </c>
      <c r="L641" s="426">
        <v>3</v>
      </c>
      <c r="M641" s="426">
        <v>9</v>
      </c>
      <c r="O641" s="425">
        <v>170405</v>
      </c>
      <c r="P641" s="428"/>
      <c r="Q641" s="426">
        <v>1</v>
      </c>
      <c r="S641" s="421">
        <v>170373</v>
      </c>
      <c r="T641" s="422">
        <v>11.83</v>
      </c>
      <c r="Y641" s="419">
        <v>168217</v>
      </c>
      <c r="Z641" s="420">
        <v>60</v>
      </c>
      <c r="AB641" s="431">
        <v>168959</v>
      </c>
      <c r="AC641" s="433" t="s">
        <v>909</v>
      </c>
    </row>
    <row r="642" spans="5:29" x14ac:dyDescent="0.3">
      <c r="E642" s="423">
        <v>170031</v>
      </c>
      <c r="F642" s="424">
        <v>9.5624999999999996E-4</v>
      </c>
      <c r="H642" s="425">
        <v>173249</v>
      </c>
      <c r="I642" s="428"/>
      <c r="J642" s="428"/>
      <c r="K642" s="428"/>
      <c r="L642" s="428"/>
      <c r="M642" s="428"/>
      <c r="O642" s="425">
        <v>170416</v>
      </c>
      <c r="P642" s="428"/>
      <c r="Q642" s="426">
        <v>112</v>
      </c>
      <c r="S642" s="421">
        <v>170374</v>
      </c>
      <c r="T642" s="422">
        <v>8.02</v>
      </c>
      <c r="Y642" s="419">
        <v>172147</v>
      </c>
      <c r="Z642" s="420">
        <v>14</v>
      </c>
      <c r="AB642" s="431">
        <v>167791</v>
      </c>
      <c r="AC642" s="433" t="s">
        <v>909</v>
      </c>
    </row>
    <row r="643" spans="5:29" x14ac:dyDescent="0.3">
      <c r="E643" s="423">
        <v>170034</v>
      </c>
      <c r="F643" s="424">
        <v>6.3839999999999999E-3</v>
      </c>
      <c r="H643" s="425">
        <v>174554</v>
      </c>
      <c r="I643" s="428"/>
      <c r="J643" s="426">
        <v>2</v>
      </c>
      <c r="K643" s="426">
        <v>3</v>
      </c>
      <c r="L643" s="426">
        <v>31</v>
      </c>
      <c r="M643" s="426">
        <v>124</v>
      </c>
      <c r="O643" s="425">
        <v>170423</v>
      </c>
      <c r="P643" s="428"/>
      <c r="Q643" s="428"/>
      <c r="S643" s="421">
        <v>170377</v>
      </c>
      <c r="T643" s="422">
        <v>267.43</v>
      </c>
      <c r="Y643" s="419">
        <v>172139</v>
      </c>
      <c r="Z643" s="420">
        <v>11</v>
      </c>
      <c r="AB643" s="431">
        <v>170798</v>
      </c>
      <c r="AC643" s="433" t="s">
        <v>909</v>
      </c>
    </row>
    <row r="644" spans="5:29" x14ac:dyDescent="0.3">
      <c r="E644" s="423">
        <v>170042</v>
      </c>
      <c r="F644" s="424">
        <v>1.3359999999999999E-3</v>
      </c>
      <c r="H644" s="425">
        <v>173082</v>
      </c>
      <c r="I644" s="426">
        <v>4</v>
      </c>
      <c r="J644" s="426">
        <v>1</v>
      </c>
      <c r="K644" s="426">
        <v>2</v>
      </c>
      <c r="L644" s="426">
        <v>3</v>
      </c>
      <c r="M644" s="426">
        <v>3</v>
      </c>
      <c r="O644" s="425">
        <v>170461</v>
      </c>
      <c r="P644" s="428"/>
      <c r="Q644" s="426">
        <v>3</v>
      </c>
      <c r="S644" s="421">
        <v>170390</v>
      </c>
      <c r="T644" s="422">
        <v>668.26</v>
      </c>
      <c r="Y644" s="419">
        <v>173261</v>
      </c>
      <c r="Z644" s="420">
        <v>4</v>
      </c>
      <c r="AB644" s="431">
        <v>170797</v>
      </c>
      <c r="AC644" s="433" t="s">
        <v>909</v>
      </c>
    </row>
    <row r="645" spans="5:29" x14ac:dyDescent="0.3">
      <c r="E645" s="423">
        <v>170043</v>
      </c>
      <c r="F645" s="424">
        <v>9.8999999999999999E-4</v>
      </c>
      <c r="H645" s="425">
        <v>173392</v>
      </c>
      <c r="I645" s="426">
        <v>71</v>
      </c>
      <c r="J645" s="426">
        <v>17</v>
      </c>
      <c r="K645" s="428"/>
      <c r="L645" s="428"/>
      <c r="M645" s="428"/>
      <c r="O645" s="425">
        <v>170508</v>
      </c>
      <c r="P645" s="428"/>
      <c r="Q645" s="426">
        <v>1</v>
      </c>
      <c r="S645" s="421">
        <v>170392</v>
      </c>
      <c r="T645" s="422">
        <v>403.4</v>
      </c>
      <c r="Y645" s="419">
        <v>171158</v>
      </c>
      <c r="Z645" s="420">
        <v>15</v>
      </c>
      <c r="AB645" s="431">
        <v>172430</v>
      </c>
      <c r="AC645" s="433" t="s">
        <v>909</v>
      </c>
    </row>
    <row r="646" spans="5:29" x14ac:dyDescent="0.3">
      <c r="E646" s="423">
        <v>170044</v>
      </c>
      <c r="F646" s="424">
        <v>1.0640000000000001E-3</v>
      </c>
      <c r="H646" s="425">
        <v>173077</v>
      </c>
      <c r="I646" s="426">
        <v>2</v>
      </c>
      <c r="J646" s="428"/>
      <c r="K646" s="428"/>
      <c r="L646" s="428"/>
      <c r="M646" s="426">
        <v>1</v>
      </c>
      <c r="O646" s="425">
        <v>170512</v>
      </c>
      <c r="P646" s="428"/>
      <c r="Q646" s="426">
        <v>1</v>
      </c>
      <c r="S646" s="421">
        <v>170393</v>
      </c>
      <c r="T646" s="422">
        <v>464.38</v>
      </c>
      <c r="Y646" s="419">
        <v>173258</v>
      </c>
      <c r="Z646" s="420">
        <v>7</v>
      </c>
      <c r="AB646" s="431">
        <v>170796</v>
      </c>
      <c r="AC646" s="433" t="s">
        <v>909</v>
      </c>
    </row>
    <row r="647" spans="5:29" x14ac:dyDescent="0.3">
      <c r="E647" s="423">
        <v>170045</v>
      </c>
      <c r="F647" s="424">
        <v>5.9000000000000003E-6</v>
      </c>
      <c r="H647" s="425">
        <v>173311</v>
      </c>
      <c r="I647" s="426">
        <v>1</v>
      </c>
      <c r="J647" s="426">
        <v>2</v>
      </c>
      <c r="K647" s="426">
        <v>2</v>
      </c>
      <c r="L647" s="426">
        <v>1</v>
      </c>
      <c r="M647" s="426">
        <v>2</v>
      </c>
      <c r="O647" s="425">
        <v>170531</v>
      </c>
      <c r="P647" s="428"/>
      <c r="Q647" s="428"/>
      <c r="S647" s="421">
        <v>170397</v>
      </c>
      <c r="T647" s="422" t="s">
        <v>4974</v>
      </c>
      <c r="Y647" s="419">
        <v>173266</v>
      </c>
      <c r="Z647" s="420">
        <v>424</v>
      </c>
      <c r="AB647" s="431">
        <v>173058</v>
      </c>
      <c r="AC647" s="433" t="s">
        <v>909</v>
      </c>
    </row>
    <row r="648" spans="5:29" x14ac:dyDescent="0.3">
      <c r="E648" s="423">
        <v>170046</v>
      </c>
      <c r="F648" s="424">
        <v>1.4062499999999999E-4</v>
      </c>
      <c r="H648" s="425">
        <v>174562</v>
      </c>
      <c r="I648" s="428"/>
      <c r="J648" s="428"/>
      <c r="K648" s="428"/>
      <c r="L648" s="428"/>
      <c r="M648" s="428"/>
      <c r="O648" s="425">
        <v>170553</v>
      </c>
      <c r="P648" s="428"/>
      <c r="Q648" s="426">
        <v>1</v>
      </c>
      <c r="S648" s="421">
        <v>170400</v>
      </c>
      <c r="T648" s="422">
        <v>794.65</v>
      </c>
      <c r="Y648" s="419">
        <v>169029</v>
      </c>
      <c r="Z648" s="420">
        <v>30</v>
      </c>
      <c r="AB648" s="431">
        <v>173902</v>
      </c>
      <c r="AC648" s="433" t="s">
        <v>909</v>
      </c>
    </row>
    <row r="649" spans="5:29" x14ac:dyDescent="0.3">
      <c r="E649" s="423">
        <v>170049</v>
      </c>
      <c r="F649" s="424">
        <v>1.8000000000000001E-4</v>
      </c>
      <c r="H649" s="425">
        <v>173160</v>
      </c>
      <c r="I649" s="426">
        <v>1</v>
      </c>
      <c r="J649" s="428"/>
      <c r="K649" s="428"/>
      <c r="L649" s="428"/>
      <c r="M649" s="428"/>
      <c r="O649" s="425">
        <v>170572</v>
      </c>
      <c r="P649" s="428"/>
      <c r="Q649" s="426">
        <v>1</v>
      </c>
      <c r="S649" s="421">
        <v>170406</v>
      </c>
      <c r="T649" s="422" t="s">
        <v>4975</v>
      </c>
      <c r="Y649" s="419">
        <v>169030</v>
      </c>
      <c r="Z649" s="420">
        <v>45</v>
      </c>
      <c r="AB649" s="431">
        <v>173896</v>
      </c>
      <c r="AC649" s="433" t="s">
        <v>909</v>
      </c>
    </row>
    <row r="650" spans="5:29" x14ac:dyDescent="0.3">
      <c r="E650" s="423">
        <v>170050</v>
      </c>
      <c r="F650" s="424">
        <v>2.78334E-3</v>
      </c>
      <c r="H650" s="425">
        <v>172373</v>
      </c>
      <c r="I650" s="426">
        <v>1</v>
      </c>
      <c r="J650" s="428"/>
      <c r="K650" s="426">
        <v>1</v>
      </c>
      <c r="L650" s="426">
        <v>1</v>
      </c>
      <c r="M650" s="428"/>
      <c r="O650" s="425">
        <v>170685</v>
      </c>
      <c r="P650" s="428"/>
      <c r="Q650" s="426">
        <v>1</v>
      </c>
      <c r="S650" s="421">
        <v>170407</v>
      </c>
      <c r="T650" s="422">
        <v>126.55</v>
      </c>
      <c r="Y650" s="419">
        <v>169031</v>
      </c>
      <c r="Z650" s="420">
        <v>81</v>
      </c>
      <c r="AB650" s="431">
        <v>173711</v>
      </c>
      <c r="AC650" s="433" t="s">
        <v>909</v>
      </c>
    </row>
    <row r="651" spans="5:29" x14ac:dyDescent="0.3">
      <c r="E651" s="423">
        <v>170051</v>
      </c>
      <c r="F651" s="424">
        <v>2.90304E-3</v>
      </c>
      <c r="H651" s="425">
        <v>173515</v>
      </c>
      <c r="I651" s="426">
        <v>1</v>
      </c>
      <c r="J651" s="426">
        <v>2</v>
      </c>
      <c r="K651" s="426">
        <v>2</v>
      </c>
      <c r="L651" s="426">
        <v>2</v>
      </c>
      <c r="M651" s="426">
        <v>1</v>
      </c>
      <c r="O651" s="425">
        <v>170789</v>
      </c>
      <c r="P651" s="428"/>
      <c r="Q651" s="426">
        <v>3</v>
      </c>
      <c r="S651" s="421">
        <v>170416</v>
      </c>
      <c r="T651" s="422">
        <v>7.93</v>
      </c>
      <c r="Y651" s="419">
        <v>171856</v>
      </c>
      <c r="Z651" s="420">
        <v>9</v>
      </c>
      <c r="AB651" s="431">
        <v>167813</v>
      </c>
      <c r="AC651" s="433" t="s">
        <v>909</v>
      </c>
    </row>
    <row r="652" spans="5:29" x14ac:dyDescent="0.3">
      <c r="E652" s="423">
        <v>170052</v>
      </c>
      <c r="F652" s="424">
        <v>1.8886949999999999E-3</v>
      </c>
      <c r="H652" s="425">
        <v>173362</v>
      </c>
      <c r="I652" s="426">
        <v>17</v>
      </c>
      <c r="J652" s="426">
        <v>47</v>
      </c>
      <c r="K652" s="426">
        <v>13</v>
      </c>
      <c r="L652" s="428"/>
      <c r="M652" s="428"/>
      <c r="O652" s="425">
        <v>170790</v>
      </c>
      <c r="P652" s="428"/>
      <c r="Q652" s="426">
        <v>2</v>
      </c>
      <c r="S652" s="421">
        <v>170417</v>
      </c>
      <c r="T652" s="422">
        <v>9.58</v>
      </c>
      <c r="Y652" s="419">
        <v>171857</v>
      </c>
      <c r="Z652" s="420">
        <v>18</v>
      </c>
      <c r="AB652" s="431">
        <v>173851</v>
      </c>
      <c r="AC652" s="433" t="s">
        <v>909</v>
      </c>
    </row>
    <row r="653" spans="5:29" x14ac:dyDescent="0.3">
      <c r="E653" s="423">
        <v>170053</v>
      </c>
      <c r="F653" s="424">
        <v>1.884277E-3</v>
      </c>
      <c r="H653" s="425">
        <v>172089</v>
      </c>
      <c r="I653" s="426">
        <v>1</v>
      </c>
      <c r="J653" s="426">
        <v>1</v>
      </c>
      <c r="K653" s="426">
        <v>1</v>
      </c>
      <c r="L653" s="428"/>
      <c r="M653" s="428"/>
      <c r="O653" s="425">
        <v>170804</v>
      </c>
      <c r="P653" s="428"/>
      <c r="Q653" s="428"/>
      <c r="S653" s="421">
        <v>170418</v>
      </c>
      <c r="T653" s="422">
        <v>12.32</v>
      </c>
      <c r="Y653" s="419">
        <v>171860</v>
      </c>
      <c r="Z653" s="420">
        <v>53</v>
      </c>
      <c r="AB653" s="431">
        <v>170056</v>
      </c>
      <c r="AC653" s="433" t="s">
        <v>909</v>
      </c>
    </row>
    <row r="654" spans="5:29" x14ac:dyDescent="0.3">
      <c r="E654" s="423">
        <v>170055</v>
      </c>
      <c r="F654" s="424">
        <v>3.3635000000000002E-3</v>
      </c>
      <c r="H654" s="425">
        <v>173177</v>
      </c>
      <c r="I654" s="426">
        <v>6</v>
      </c>
      <c r="J654" s="426">
        <v>7</v>
      </c>
      <c r="K654" s="426">
        <v>2</v>
      </c>
      <c r="L654" s="426">
        <v>7</v>
      </c>
      <c r="M654" s="426">
        <v>61</v>
      </c>
      <c r="O654" s="425">
        <v>170813</v>
      </c>
      <c r="P654" s="428"/>
      <c r="Q654" s="426">
        <v>2</v>
      </c>
      <c r="S654" s="421">
        <v>170419</v>
      </c>
      <c r="T654" s="422">
        <v>14.19</v>
      </c>
      <c r="Y654" s="419">
        <v>171846</v>
      </c>
      <c r="Z654" s="420">
        <v>88</v>
      </c>
      <c r="AB654" s="431">
        <v>173456</v>
      </c>
      <c r="AC654" s="433" t="s">
        <v>909</v>
      </c>
    </row>
    <row r="655" spans="5:29" x14ac:dyDescent="0.3">
      <c r="E655" s="423">
        <v>170056</v>
      </c>
      <c r="F655" s="424">
        <v>2.145E-2</v>
      </c>
      <c r="H655" s="425">
        <v>173166</v>
      </c>
      <c r="I655" s="426">
        <v>1</v>
      </c>
      <c r="J655" s="428"/>
      <c r="K655" s="428"/>
      <c r="L655" s="428"/>
      <c r="M655" s="428"/>
      <c r="O655" s="425">
        <v>170831</v>
      </c>
      <c r="P655" s="428"/>
      <c r="Q655" s="428"/>
      <c r="S655" s="421">
        <v>170420</v>
      </c>
      <c r="T655" s="422">
        <v>16.52</v>
      </c>
      <c r="Y655" s="419">
        <v>170422</v>
      </c>
      <c r="Z655" s="420">
        <v>48</v>
      </c>
      <c r="AB655" s="431">
        <v>168249</v>
      </c>
      <c r="AC655" s="433" t="s">
        <v>909</v>
      </c>
    </row>
    <row r="656" spans="5:29" x14ac:dyDescent="0.3">
      <c r="E656" s="423">
        <v>170057</v>
      </c>
      <c r="F656" s="424">
        <v>1.5990000000000001E-2</v>
      </c>
      <c r="H656" s="425">
        <v>173531</v>
      </c>
      <c r="I656" s="428"/>
      <c r="J656" s="428"/>
      <c r="K656" s="426">
        <v>1</v>
      </c>
      <c r="L656" s="428"/>
      <c r="M656" s="428"/>
      <c r="O656" s="425">
        <v>170833</v>
      </c>
      <c r="P656" s="428"/>
      <c r="Q656" s="428"/>
      <c r="S656" s="421">
        <v>170421</v>
      </c>
      <c r="T656" s="422">
        <v>17.48</v>
      </c>
      <c r="Y656" s="419">
        <v>170423</v>
      </c>
      <c r="Z656" s="420">
        <v>80</v>
      </c>
      <c r="AB656" s="431">
        <v>167821</v>
      </c>
      <c r="AC656" s="433" t="s">
        <v>909</v>
      </c>
    </row>
    <row r="657" spans="5:29" x14ac:dyDescent="0.3">
      <c r="E657" s="423">
        <v>170058</v>
      </c>
      <c r="F657" s="424">
        <v>0</v>
      </c>
      <c r="H657" s="425">
        <v>173209</v>
      </c>
      <c r="I657" s="426">
        <v>10</v>
      </c>
      <c r="J657" s="426">
        <v>6</v>
      </c>
      <c r="K657" s="426">
        <v>1</v>
      </c>
      <c r="L657" s="426">
        <v>5</v>
      </c>
      <c r="M657" s="426">
        <v>13</v>
      </c>
      <c r="O657" s="425">
        <v>170836</v>
      </c>
      <c r="P657" s="428"/>
      <c r="Q657" s="428"/>
      <c r="S657" s="421">
        <v>170423</v>
      </c>
      <c r="T657" s="422">
        <v>15.78</v>
      </c>
      <c r="Y657" s="419">
        <v>170424</v>
      </c>
      <c r="Z657" s="420">
        <v>298</v>
      </c>
      <c r="AB657" s="431">
        <v>168956</v>
      </c>
      <c r="AC657" s="433" t="s">
        <v>909</v>
      </c>
    </row>
    <row r="658" spans="5:29" x14ac:dyDescent="0.3">
      <c r="E658" s="423">
        <v>170059</v>
      </c>
      <c r="F658" s="424">
        <v>3.2669999999999998E-2</v>
      </c>
      <c r="H658" s="425">
        <v>172058</v>
      </c>
      <c r="I658" s="426">
        <v>559</v>
      </c>
      <c r="J658" s="426">
        <v>186</v>
      </c>
      <c r="K658" s="426">
        <v>47</v>
      </c>
      <c r="L658" s="426">
        <v>82</v>
      </c>
      <c r="M658" s="426">
        <v>203</v>
      </c>
      <c r="O658" s="425">
        <v>170840</v>
      </c>
      <c r="P658" s="428"/>
      <c r="Q658" s="428"/>
      <c r="S658" s="421">
        <v>170425</v>
      </c>
      <c r="T658" s="422">
        <v>21.54</v>
      </c>
      <c r="Y658" s="419">
        <v>170425</v>
      </c>
      <c r="Z658" s="420">
        <v>162</v>
      </c>
      <c r="AB658" s="431">
        <v>168941</v>
      </c>
      <c r="AC658" s="433" t="s">
        <v>909</v>
      </c>
    </row>
    <row r="659" spans="5:29" x14ac:dyDescent="0.3">
      <c r="E659" s="423">
        <v>170059</v>
      </c>
      <c r="F659" s="424">
        <v>1.2432E-2</v>
      </c>
      <c r="H659" s="425">
        <v>173296</v>
      </c>
      <c r="I659" s="426">
        <v>1</v>
      </c>
      <c r="J659" s="426">
        <v>1</v>
      </c>
      <c r="K659" s="426">
        <v>2</v>
      </c>
      <c r="L659" s="426">
        <v>1</v>
      </c>
      <c r="M659" s="426">
        <v>6</v>
      </c>
      <c r="O659" s="425">
        <v>170879</v>
      </c>
      <c r="P659" s="428"/>
      <c r="Q659" s="426">
        <v>6</v>
      </c>
      <c r="S659" s="421">
        <v>170438</v>
      </c>
      <c r="T659" s="422">
        <v>5.56</v>
      </c>
      <c r="Y659" s="419">
        <v>170420</v>
      </c>
      <c r="Z659" s="420">
        <v>1224</v>
      </c>
      <c r="AB659" s="431">
        <v>173840</v>
      </c>
      <c r="AC659" s="433" t="s">
        <v>909</v>
      </c>
    </row>
    <row r="660" spans="5:29" x14ac:dyDescent="0.3">
      <c r="E660" s="423">
        <v>170062</v>
      </c>
      <c r="F660" s="424">
        <v>5.2920000000000002E-2</v>
      </c>
      <c r="H660" s="425">
        <v>173250</v>
      </c>
      <c r="I660" s="426">
        <v>14</v>
      </c>
      <c r="J660" s="426">
        <v>26</v>
      </c>
      <c r="K660" s="426">
        <v>23</v>
      </c>
      <c r="L660" s="426">
        <v>86</v>
      </c>
      <c r="M660" s="426">
        <v>424</v>
      </c>
      <c r="O660" s="425">
        <v>170881</v>
      </c>
      <c r="P660" s="428"/>
      <c r="Q660" s="428"/>
      <c r="S660" s="421">
        <v>170447</v>
      </c>
      <c r="T660" s="422">
        <v>7.16</v>
      </c>
      <c r="Y660" s="419">
        <v>170416</v>
      </c>
      <c r="Z660" s="420">
        <v>343</v>
      </c>
      <c r="AB660" s="431">
        <v>168957</v>
      </c>
      <c r="AC660" s="433" t="s">
        <v>909</v>
      </c>
    </row>
    <row r="661" spans="5:29" x14ac:dyDescent="0.3">
      <c r="E661" s="423">
        <v>170065</v>
      </c>
      <c r="F661" s="424">
        <v>0</v>
      </c>
      <c r="H661" s="425">
        <v>172460</v>
      </c>
      <c r="I661" s="426">
        <v>12</v>
      </c>
      <c r="J661" s="426">
        <v>5</v>
      </c>
      <c r="K661" s="426">
        <v>1</v>
      </c>
      <c r="L661" s="426">
        <v>5</v>
      </c>
      <c r="M661" s="426">
        <v>20</v>
      </c>
      <c r="O661" s="425">
        <v>172737</v>
      </c>
      <c r="P661" s="428"/>
      <c r="Q661" s="428"/>
      <c r="S661" s="421">
        <v>170451</v>
      </c>
      <c r="T661" s="422">
        <v>8.17</v>
      </c>
      <c r="Y661" s="419">
        <v>170417</v>
      </c>
      <c r="Z661" s="420">
        <v>186</v>
      </c>
      <c r="AB661" s="431">
        <v>167810</v>
      </c>
      <c r="AC661" s="433" t="s">
        <v>909</v>
      </c>
    </row>
    <row r="662" spans="5:29" x14ac:dyDescent="0.3">
      <c r="E662" s="423">
        <v>170066</v>
      </c>
      <c r="F662" s="424">
        <v>0</v>
      </c>
      <c r="H662" s="425">
        <v>173743</v>
      </c>
      <c r="I662" s="426">
        <v>1</v>
      </c>
      <c r="J662" s="428"/>
      <c r="K662" s="428"/>
      <c r="L662" s="428"/>
      <c r="M662" s="428"/>
      <c r="O662" s="425">
        <v>171022</v>
      </c>
      <c r="P662" s="428"/>
      <c r="Q662" s="428"/>
      <c r="S662" s="421">
        <v>170454</v>
      </c>
      <c r="T662" s="422">
        <v>3.06</v>
      </c>
      <c r="Y662" s="419">
        <v>170418</v>
      </c>
      <c r="Z662" s="420">
        <v>205</v>
      </c>
      <c r="AB662" s="431">
        <v>168940</v>
      </c>
      <c r="AC662" s="433" t="s">
        <v>909</v>
      </c>
    </row>
    <row r="663" spans="5:29" x14ac:dyDescent="0.3">
      <c r="E663" s="423">
        <v>170076</v>
      </c>
      <c r="F663" s="424">
        <v>3.5199999999999999E-4</v>
      </c>
      <c r="H663" s="425">
        <v>173395</v>
      </c>
      <c r="I663" s="426">
        <v>1</v>
      </c>
      <c r="J663" s="428"/>
      <c r="K663" s="428"/>
      <c r="L663" s="426">
        <v>1</v>
      </c>
      <c r="M663" s="426">
        <v>4</v>
      </c>
      <c r="O663" s="425">
        <v>171154</v>
      </c>
      <c r="P663" s="428"/>
      <c r="Q663" s="428"/>
      <c r="S663" s="421">
        <v>170455</v>
      </c>
      <c r="T663" s="422">
        <v>4.18</v>
      </c>
      <c r="Y663" s="419">
        <v>170419</v>
      </c>
      <c r="Z663" s="420">
        <v>575</v>
      </c>
      <c r="AB663" s="431">
        <v>168958</v>
      </c>
      <c r="AC663" s="433" t="s">
        <v>909</v>
      </c>
    </row>
    <row r="664" spans="5:29" x14ac:dyDescent="0.3">
      <c r="E664" s="423">
        <v>170081</v>
      </c>
      <c r="F664" s="424">
        <v>4.4640000000000001E-3</v>
      </c>
      <c r="H664" s="425">
        <v>172665</v>
      </c>
      <c r="I664" s="426">
        <v>3</v>
      </c>
      <c r="J664" s="428"/>
      <c r="K664" s="428"/>
      <c r="L664" s="428"/>
      <c r="M664" s="426">
        <v>3</v>
      </c>
      <c r="O664" s="425">
        <v>171156</v>
      </c>
      <c r="P664" s="428"/>
      <c r="Q664" s="428"/>
      <c r="S664" s="421">
        <v>170460</v>
      </c>
      <c r="T664" s="422">
        <v>4.33</v>
      </c>
      <c r="Y664" s="419">
        <v>170421</v>
      </c>
      <c r="Z664" s="420">
        <v>1048</v>
      </c>
      <c r="AB664" s="431">
        <v>167811</v>
      </c>
      <c r="AC664" s="433" t="s">
        <v>909</v>
      </c>
    </row>
    <row r="665" spans="5:29" x14ac:dyDescent="0.3">
      <c r="E665" s="423">
        <v>170082</v>
      </c>
      <c r="F665" s="424">
        <v>3.9800249999999999E-3</v>
      </c>
      <c r="H665" s="425">
        <v>173292</v>
      </c>
      <c r="I665" s="426">
        <v>2</v>
      </c>
      <c r="J665" s="426">
        <v>6</v>
      </c>
      <c r="K665" s="426">
        <v>5</v>
      </c>
      <c r="L665" s="426">
        <v>21</v>
      </c>
      <c r="M665" s="426">
        <v>23</v>
      </c>
      <c r="O665" s="425">
        <v>171187</v>
      </c>
      <c r="P665" s="428"/>
      <c r="Q665" s="428"/>
      <c r="S665" s="421">
        <v>170467</v>
      </c>
      <c r="T665" s="422">
        <v>4.12</v>
      </c>
      <c r="Y665" s="419">
        <v>169041</v>
      </c>
      <c r="Z665" s="420">
        <v>80</v>
      </c>
      <c r="AB665" s="431">
        <v>168951</v>
      </c>
      <c r="AC665" s="433" t="s">
        <v>909</v>
      </c>
    </row>
    <row r="666" spans="5:29" x14ac:dyDescent="0.3">
      <c r="E666" s="423">
        <v>170084</v>
      </c>
      <c r="F666" s="424">
        <v>5.6839999999999998E-3</v>
      </c>
      <c r="H666" s="425">
        <v>173757</v>
      </c>
      <c r="I666" s="426">
        <v>14</v>
      </c>
      <c r="J666" s="426">
        <v>3</v>
      </c>
      <c r="K666" s="426">
        <v>1</v>
      </c>
      <c r="L666" s="426">
        <v>3</v>
      </c>
      <c r="M666" s="426">
        <v>10</v>
      </c>
      <c r="O666" s="425">
        <v>171188</v>
      </c>
      <c r="P666" s="428"/>
      <c r="Q666" s="426">
        <v>2</v>
      </c>
      <c r="S666" s="421">
        <v>170468</v>
      </c>
      <c r="T666" s="422">
        <v>1.22</v>
      </c>
      <c r="Y666" s="419">
        <v>169043</v>
      </c>
      <c r="Z666" s="420">
        <v>57</v>
      </c>
      <c r="AB666" s="431">
        <v>173842</v>
      </c>
      <c r="AC666" s="433" t="s">
        <v>909</v>
      </c>
    </row>
    <row r="667" spans="5:29" x14ac:dyDescent="0.3">
      <c r="E667" s="423">
        <v>170103</v>
      </c>
      <c r="F667" s="424">
        <v>5.8500000000000002E-4</v>
      </c>
      <c r="H667" s="425">
        <v>173538</v>
      </c>
      <c r="I667" s="426">
        <v>2</v>
      </c>
      <c r="J667" s="426">
        <v>1</v>
      </c>
      <c r="K667" s="426">
        <v>1</v>
      </c>
      <c r="L667" s="426">
        <v>3</v>
      </c>
      <c r="M667" s="426">
        <v>8</v>
      </c>
      <c r="O667" s="425">
        <v>171218</v>
      </c>
      <c r="P667" s="428"/>
      <c r="Q667" s="426">
        <v>1</v>
      </c>
      <c r="S667" s="421">
        <v>170472</v>
      </c>
      <c r="T667" s="422">
        <v>17.61</v>
      </c>
      <c r="Y667" s="419">
        <v>169044</v>
      </c>
      <c r="Z667" s="420">
        <v>72</v>
      </c>
      <c r="AB667" s="431">
        <v>168949</v>
      </c>
      <c r="AC667" s="433" t="s">
        <v>909</v>
      </c>
    </row>
    <row r="668" spans="5:29" x14ac:dyDescent="0.3">
      <c r="E668" s="423">
        <v>170104</v>
      </c>
      <c r="F668" s="424">
        <v>6.0125E-4</v>
      </c>
      <c r="H668" s="425">
        <v>173556</v>
      </c>
      <c r="I668" s="426">
        <v>6</v>
      </c>
      <c r="J668" s="426">
        <v>7</v>
      </c>
      <c r="K668" s="426">
        <v>2</v>
      </c>
      <c r="L668" s="428"/>
      <c r="M668" s="428"/>
      <c r="O668" s="425">
        <v>171293</v>
      </c>
      <c r="P668" s="428"/>
      <c r="Q668" s="428"/>
      <c r="S668" s="421">
        <v>170478</v>
      </c>
      <c r="T668" s="422">
        <v>7.77</v>
      </c>
      <c r="Y668" s="419">
        <v>166867</v>
      </c>
      <c r="Z668" s="420">
        <v>3</v>
      </c>
      <c r="AB668" s="431">
        <v>168833</v>
      </c>
      <c r="AC668" s="433" t="s">
        <v>909</v>
      </c>
    </row>
    <row r="669" spans="5:29" x14ac:dyDescent="0.3">
      <c r="E669" s="423">
        <v>170106</v>
      </c>
      <c r="F669" s="424">
        <v>1.1934999999999999E-2</v>
      </c>
      <c r="H669" s="425">
        <v>171933</v>
      </c>
      <c r="I669" s="426">
        <v>1</v>
      </c>
      <c r="J669" s="428"/>
      <c r="K669" s="428"/>
      <c r="L669" s="428"/>
      <c r="M669" s="426">
        <v>2</v>
      </c>
      <c r="O669" s="425">
        <v>171290</v>
      </c>
      <c r="P669" s="428"/>
      <c r="Q669" s="428"/>
      <c r="S669" s="421">
        <v>170490</v>
      </c>
      <c r="T669" s="422">
        <v>5.28</v>
      </c>
      <c r="Y669" s="419">
        <v>166866</v>
      </c>
      <c r="Z669" s="420">
        <v>26</v>
      </c>
      <c r="AB669" s="431">
        <v>173844</v>
      </c>
      <c r="AC669" s="433" t="s">
        <v>909</v>
      </c>
    </row>
    <row r="670" spans="5:29" x14ac:dyDescent="0.3">
      <c r="E670" s="423">
        <v>170108</v>
      </c>
      <c r="F670" s="424">
        <v>1.95E-4</v>
      </c>
      <c r="H670" s="425">
        <v>173025</v>
      </c>
      <c r="I670" s="426">
        <v>2</v>
      </c>
      <c r="J670" s="426">
        <v>4</v>
      </c>
      <c r="K670" s="426">
        <v>2</v>
      </c>
      <c r="L670" s="426">
        <v>9</v>
      </c>
      <c r="M670" s="426">
        <v>28</v>
      </c>
      <c r="O670" s="425">
        <v>171327</v>
      </c>
      <c r="P670" s="428"/>
      <c r="Q670" s="426">
        <v>1</v>
      </c>
      <c r="S670" s="421">
        <v>170492</v>
      </c>
      <c r="T670" s="422">
        <v>7.54</v>
      </c>
      <c r="Y670" s="419">
        <v>166868</v>
      </c>
      <c r="Z670" s="420">
        <v>15</v>
      </c>
      <c r="AB670" s="431">
        <v>167809</v>
      </c>
      <c r="AC670" s="433" t="s">
        <v>909</v>
      </c>
    </row>
    <row r="671" spans="5:29" x14ac:dyDescent="0.3">
      <c r="E671" s="423">
        <v>170109</v>
      </c>
      <c r="F671" s="424">
        <v>8.6999999999999994E-3</v>
      </c>
      <c r="H671" s="425">
        <v>173386</v>
      </c>
      <c r="I671" s="426">
        <v>58</v>
      </c>
      <c r="J671" s="426">
        <v>10</v>
      </c>
      <c r="K671" s="426">
        <v>10</v>
      </c>
      <c r="L671" s="426">
        <v>13</v>
      </c>
      <c r="M671" s="426">
        <v>29</v>
      </c>
      <c r="O671" s="425">
        <v>172260</v>
      </c>
      <c r="P671" s="428"/>
      <c r="Q671" s="426">
        <v>1</v>
      </c>
      <c r="S671" s="421">
        <v>170495</v>
      </c>
      <c r="T671" s="422">
        <v>6.1</v>
      </c>
      <c r="Y671" s="419">
        <v>167050</v>
      </c>
      <c r="Z671" s="420">
        <v>18</v>
      </c>
      <c r="AB671" s="431">
        <v>173841</v>
      </c>
      <c r="AC671" s="433" t="s">
        <v>909</v>
      </c>
    </row>
    <row r="672" spans="5:29" x14ac:dyDescent="0.3">
      <c r="E672" s="423">
        <v>170113</v>
      </c>
      <c r="F672" s="424">
        <v>3.588E-3</v>
      </c>
      <c r="H672" s="425">
        <v>173028</v>
      </c>
      <c r="I672" s="426">
        <v>6</v>
      </c>
      <c r="J672" s="426">
        <v>9</v>
      </c>
      <c r="K672" s="426">
        <v>4</v>
      </c>
      <c r="L672" s="426">
        <v>14</v>
      </c>
      <c r="M672" s="426">
        <v>77</v>
      </c>
      <c r="O672" s="425">
        <v>171712</v>
      </c>
      <c r="P672" s="428"/>
      <c r="Q672" s="428"/>
      <c r="S672" s="421">
        <v>170511</v>
      </c>
      <c r="T672" s="422">
        <v>700.83</v>
      </c>
      <c r="Y672" s="419">
        <v>166887</v>
      </c>
      <c r="Z672" s="420">
        <v>4</v>
      </c>
      <c r="AB672" s="431">
        <v>170799</v>
      </c>
      <c r="AC672" s="433" t="s">
        <v>909</v>
      </c>
    </row>
    <row r="673" spans="5:29" x14ac:dyDescent="0.3">
      <c r="E673" s="423">
        <v>170128</v>
      </c>
      <c r="F673" s="424">
        <v>2E-3</v>
      </c>
      <c r="H673" s="425">
        <v>173866</v>
      </c>
      <c r="I673" s="428"/>
      <c r="J673" s="428"/>
      <c r="K673" s="428"/>
      <c r="L673" s="428"/>
      <c r="M673" s="428"/>
      <c r="O673" s="425">
        <v>171713</v>
      </c>
      <c r="P673" s="428"/>
      <c r="Q673" s="428"/>
      <c r="S673" s="421">
        <v>171848</v>
      </c>
      <c r="T673" s="422">
        <v>54.21</v>
      </c>
      <c r="Y673" s="419">
        <v>172630</v>
      </c>
      <c r="Z673" s="420">
        <v>16</v>
      </c>
      <c r="AB673" s="431">
        <v>167787</v>
      </c>
      <c r="AC673" s="433" t="s">
        <v>909</v>
      </c>
    </row>
    <row r="674" spans="5:29" x14ac:dyDescent="0.3">
      <c r="E674" s="423">
        <v>170145</v>
      </c>
      <c r="F674" s="424">
        <v>2.214E-2</v>
      </c>
      <c r="H674" s="425">
        <v>173557</v>
      </c>
      <c r="I674" s="426">
        <v>9</v>
      </c>
      <c r="J674" s="428"/>
      <c r="K674" s="428"/>
      <c r="L674" s="428"/>
      <c r="M674" s="426">
        <v>4</v>
      </c>
      <c r="O674" s="425">
        <v>173450</v>
      </c>
      <c r="P674" s="428"/>
      <c r="Q674" s="426">
        <v>1</v>
      </c>
      <c r="S674" s="421">
        <v>171854</v>
      </c>
      <c r="T674" s="422">
        <v>14.88</v>
      </c>
      <c r="Y674" s="419">
        <v>172460</v>
      </c>
      <c r="Z674" s="420">
        <v>75</v>
      </c>
      <c r="AB674" s="431">
        <v>167824</v>
      </c>
      <c r="AC674" s="433" t="s">
        <v>909</v>
      </c>
    </row>
    <row r="675" spans="5:29" x14ac:dyDescent="0.3">
      <c r="E675" s="423">
        <v>170147</v>
      </c>
      <c r="F675" s="424">
        <v>3.7500000000000001E-4</v>
      </c>
      <c r="H675" s="425">
        <v>173808</v>
      </c>
      <c r="I675" s="428"/>
      <c r="J675" s="428"/>
      <c r="K675" s="428"/>
      <c r="L675" s="428"/>
      <c r="M675" s="426">
        <v>1</v>
      </c>
      <c r="O675" s="425">
        <v>169565</v>
      </c>
      <c r="P675" s="428"/>
      <c r="Q675" s="426">
        <v>1</v>
      </c>
      <c r="S675" s="421">
        <v>171856</v>
      </c>
      <c r="T675" s="422">
        <v>8.14</v>
      </c>
      <c r="Y675" s="419">
        <v>166468</v>
      </c>
      <c r="Z675" s="420">
        <v>57</v>
      </c>
      <c r="AB675" s="431">
        <v>172250</v>
      </c>
      <c r="AC675" s="433" t="s">
        <v>909</v>
      </c>
    </row>
    <row r="676" spans="5:29" x14ac:dyDescent="0.3">
      <c r="E676" s="423">
        <v>170150</v>
      </c>
      <c r="F676" s="424">
        <v>2.43E-4</v>
      </c>
      <c r="H676" s="425">
        <v>171938</v>
      </c>
      <c r="I676" s="426">
        <v>2</v>
      </c>
      <c r="J676" s="428"/>
      <c r="K676" s="428"/>
      <c r="L676" s="426">
        <v>1</v>
      </c>
      <c r="M676" s="428"/>
      <c r="O676" s="425">
        <v>171855</v>
      </c>
      <c r="P676" s="428"/>
      <c r="Q676" s="426">
        <v>35</v>
      </c>
      <c r="S676" s="421">
        <v>171857</v>
      </c>
      <c r="T676" s="422">
        <v>9.85</v>
      </c>
      <c r="Y676" s="419">
        <v>171813</v>
      </c>
      <c r="Z676" s="420">
        <v>4</v>
      </c>
      <c r="AB676" s="431">
        <v>168875</v>
      </c>
      <c r="AC676" s="433" t="s">
        <v>909</v>
      </c>
    </row>
    <row r="677" spans="5:29" x14ac:dyDescent="0.3">
      <c r="E677" s="423">
        <v>170151</v>
      </c>
      <c r="F677" s="424">
        <v>1.6199999999999999E-3</v>
      </c>
      <c r="H677" s="425">
        <v>173394</v>
      </c>
      <c r="I677" s="426">
        <v>4</v>
      </c>
      <c r="J677" s="426">
        <v>5</v>
      </c>
      <c r="K677" s="428"/>
      <c r="L677" s="428"/>
      <c r="M677" s="428"/>
      <c r="O677" s="425">
        <v>171857</v>
      </c>
      <c r="P677" s="428"/>
      <c r="Q677" s="426">
        <v>13</v>
      </c>
      <c r="S677" s="421">
        <v>171859</v>
      </c>
      <c r="T677" s="422">
        <v>34.99</v>
      </c>
      <c r="Y677" s="419">
        <v>171162</v>
      </c>
      <c r="Z677" s="420">
        <v>12</v>
      </c>
      <c r="AB677" s="431">
        <v>173910</v>
      </c>
      <c r="AC677" s="433" t="s">
        <v>909</v>
      </c>
    </row>
    <row r="678" spans="5:29" x14ac:dyDescent="0.3">
      <c r="E678" s="423">
        <v>170153</v>
      </c>
      <c r="F678" s="424">
        <v>7.5599999999999999E-3</v>
      </c>
      <c r="H678" s="425">
        <v>173752</v>
      </c>
      <c r="I678" s="426">
        <v>5</v>
      </c>
      <c r="J678" s="426">
        <v>4</v>
      </c>
      <c r="K678" s="426">
        <v>3</v>
      </c>
      <c r="L678" s="426">
        <v>10</v>
      </c>
      <c r="M678" s="426">
        <v>40</v>
      </c>
      <c r="O678" s="425">
        <v>171874</v>
      </c>
      <c r="P678" s="428"/>
      <c r="Q678" s="426">
        <v>1</v>
      </c>
      <c r="S678" s="421">
        <v>171860</v>
      </c>
      <c r="T678" s="422">
        <v>12.74</v>
      </c>
      <c r="Y678" s="419">
        <v>170475</v>
      </c>
      <c r="Z678" s="420">
        <v>2</v>
      </c>
      <c r="AB678" s="431">
        <v>173578</v>
      </c>
      <c r="AC678" s="433" t="s">
        <v>909</v>
      </c>
    </row>
    <row r="679" spans="5:29" x14ac:dyDescent="0.3">
      <c r="E679" s="423">
        <v>170154</v>
      </c>
      <c r="F679" s="424">
        <v>1.8475599999999998E-2</v>
      </c>
      <c r="H679" s="425">
        <v>173387</v>
      </c>
      <c r="I679" s="426">
        <v>105</v>
      </c>
      <c r="J679" s="426">
        <v>17</v>
      </c>
      <c r="K679" s="426">
        <v>10</v>
      </c>
      <c r="L679" s="426">
        <v>14</v>
      </c>
      <c r="M679" s="426">
        <v>49</v>
      </c>
      <c r="O679" s="425">
        <v>171888</v>
      </c>
      <c r="P679" s="428"/>
      <c r="Q679" s="426">
        <v>1</v>
      </c>
      <c r="S679" s="421">
        <v>171867</v>
      </c>
      <c r="T679" s="422">
        <v>85.03</v>
      </c>
      <c r="Y679" s="419">
        <v>171138</v>
      </c>
      <c r="Z679" s="420">
        <v>3</v>
      </c>
      <c r="AB679" s="431">
        <v>167817</v>
      </c>
      <c r="AC679" s="433" t="s">
        <v>909</v>
      </c>
    </row>
    <row r="680" spans="5:29" x14ac:dyDescent="0.3">
      <c r="E680" s="423">
        <v>170155</v>
      </c>
      <c r="F680" s="424">
        <v>9.0625000000000005E-4</v>
      </c>
      <c r="H680" s="425">
        <v>173941</v>
      </c>
      <c r="I680" s="428"/>
      <c r="J680" s="428"/>
      <c r="K680" s="428"/>
      <c r="L680" s="426">
        <v>2</v>
      </c>
      <c r="M680" s="426">
        <v>2</v>
      </c>
      <c r="O680" s="425">
        <v>171884</v>
      </c>
      <c r="P680" s="428"/>
      <c r="Q680" s="426">
        <v>1</v>
      </c>
      <c r="S680" s="421">
        <v>171869</v>
      </c>
      <c r="T680" s="422">
        <v>13.28</v>
      </c>
      <c r="Y680" s="419">
        <v>172123</v>
      </c>
      <c r="Z680" s="420">
        <v>2</v>
      </c>
      <c r="AB680" s="431">
        <v>168241</v>
      </c>
      <c r="AC680" s="433" t="s">
        <v>909</v>
      </c>
    </row>
    <row r="681" spans="5:29" x14ac:dyDescent="0.3">
      <c r="E681" s="423">
        <v>170159</v>
      </c>
      <c r="F681" s="424">
        <v>9.1799999999999998E-4</v>
      </c>
      <c r="H681" s="425">
        <v>173864</v>
      </c>
      <c r="I681" s="426">
        <v>1</v>
      </c>
      <c r="J681" s="428"/>
      <c r="K681" s="428"/>
      <c r="L681" s="428"/>
      <c r="M681" s="428"/>
      <c r="O681" s="425">
        <v>171902</v>
      </c>
      <c r="P681" s="428"/>
      <c r="Q681" s="426">
        <v>3</v>
      </c>
      <c r="S681" s="421">
        <v>171880</v>
      </c>
      <c r="T681" s="422">
        <v>52.08</v>
      </c>
      <c r="Y681" s="419">
        <v>172121</v>
      </c>
      <c r="Z681" s="420">
        <v>3</v>
      </c>
      <c r="AB681" s="431">
        <v>173044</v>
      </c>
      <c r="AC681" s="433" t="s">
        <v>909</v>
      </c>
    </row>
    <row r="682" spans="5:29" x14ac:dyDescent="0.3">
      <c r="E682" s="423">
        <v>170167</v>
      </c>
      <c r="F682" s="424">
        <v>1.4400000000000001E-3</v>
      </c>
      <c r="H682" s="425">
        <v>171944</v>
      </c>
      <c r="I682" s="428"/>
      <c r="J682" s="426">
        <v>1</v>
      </c>
      <c r="K682" s="426">
        <v>3</v>
      </c>
      <c r="L682" s="428"/>
      <c r="M682" s="426">
        <v>5</v>
      </c>
      <c r="O682" s="425">
        <v>171938</v>
      </c>
      <c r="P682" s="428"/>
      <c r="Q682" s="426">
        <v>2</v>
      </c>
      <c r="S682" s="421">
        <v>171886</v>
      </c>
      <c r="T682" s="422">
        <v>3.69</v>
      </c>
      <c r="Y682" s="419">
        <v>169137</v>
      </c>
      <c r="Z682" s="420">
        <v>14</v>
      </c>
      <c r="AB682" s="431">
        <v>167768</v>
      </c>
      <c r="AC682" s="433" t="s">
        <v>909</v>
      </c>
    </row>
    <row r="683" spans="5:29" x14ac:dyDescent="0.3">
      <c r="E683" s="423">
        <v>170171</v>
      </c>
      <c r="F683" s="424">
        <v>0.22320000000000001</v>
      </c>
      <c r="H683" s="425">
        <v>173119</v>
      </c>
      <c r="I683" s="426">
        <v>4</v>
      </c>
      <c r="J683" s="428"/>
      <c r="K683" s="428"/>
      <c r="L683" s="428"/>
      <c r="M683" s="426">
        <v>1</v>
      </c>
      <c r="O683" s="425">
        <v>171943</v>
      </c>
      <c r="P683" s="428"/>
      <c r="Q683" s="428"/>
      <c r="S683" s="421">
        <v>171892</v>
      </c>
      <c r="T683" s="422">
        <v>0.94</v>
      </c>
      <c r="Y683" s="419">
        <v>171946</v>
      </c>
      <c r="Z683" s="420">
        <v>20</v>
      </c>
      <c r="AB683" s="431">
        <v>173315</v>
      </c>
      <c r="AC683" s="433" t="s">
        <v>909</v>
      </c>
    </row>
    <row r="684" spans="5:29" x14ac:dyDescent="0.3">
      <c r="E684" s="423">
        <v>170175</v>
      </c>
      <c r="F684" s="424">
        <v>3.1199999999999999E-3</v>
      </c>
      <c r="H684" s="425">
        <v>174031</v>
      </c>
      <c r="I684" s="426">
        <v>27</v>
      </c>
      <c r="J684" s="426">
        <v>6</v>
      </c>
      <c r="K684" s="428"/>
      <c r="L684" s="426">
        <v>13</v>
      </c>
      <c r="M684" s="426">
        <v>141</v>
      </c>
      <c r="O684" s="425">
        <v>171944</v>
      </c>
      <c r="P684" s="428"/>
      <c r="Q684" s="428"/>
      <c r="S684" s="421">
        <v>171906</v>
      </c>
      <c r="T684" s="422">
        <v>46.75</v>
      </c>
      <c r="Y684" s="419">
        <v>171947</v>
      </c>
      <c r="Z684" s="420">
        <v>5</v>
      </c>
      <c r="AB684" s="431">
        <v>169284</v>
      </c>
      <c r="AC684" s="433" t="s">
        <v>909</v>
      </c>
    </row>
    <row r="685" spans="5:29" x14ac:dyDescent="0.3">
      <c r="E685" s="423">
        <v>170201</v>
      </c>
      <c r="F685" s="424">
        <v>5.5000000000000003E-4</v>
      </c>
      <c r="H685" s="425">
        <v>173132</v>
      </c>
      <c r="I685" s="426">
        <v>2</v>
      </c>
      <c r="J685" s="426">
        <v>1</v>
      </c>
      <c r="K685" s="428"/>
      <c r="L685" s="428"/>
      <c r="M685" s="426">
        <v>2</v>
      </c>
      <c r="O685" s="425">
        <v>171945</v>
      </c>
      <c r="P685" s="428"/>
      <c r="Q685" s="428"/>
      <c r="S685" s="421">
        <v>171911</v>
      </c>
      <c r="T685" s="422">
        <v>16.02</v>
      </c>
      <c r="Y685" s="419">
        <v>171953</v>
      </c>
      <c r="Z685" s="420">
        <v>1</v>
      </c>
      <c r="AB685" s="431">
        <v>169285</v>
      </c>
      <c r="AC685" s="433" t="s">
        <v>909</v>
      </c>
    </row>
    <row r="686" spans="5:29" x14ac:dyDescent="0.3">
      <c r="E686" s="423">
        <v>170203</v>
      </c>
      <c r="F686" s="424">
        <v>1.292E-3</v>
      </c>
      <c r="H686" s="425">
        <v>173961</v>
      </c>
      <c r="I686" s="426">
        <v>32</v>
      </c>
      <c r="J686" s="426">
        <v>81</v>
      </c>
      <c r="K686" s="426">
        <v>48</v>
      </c>
      <c r="L686" s="426">
        <v>135</v>
      </c>
      <c r="M686" s="426">
        <v>462</v>
      </c>
      <c r="O686" s="425">
        <v>171961</v>
      </c>
      <c r="P686" s="428"/>
      <c r="Q686" s="426">
        <v>6</v>
      </c>
      <c r="S686" s="421">
        <v>171916</v>
      </c>
      <c r="T686" s="422">
        <v>18.29</v>
      </c>
      <c r="Y686" s="419">
        <v>171686</v>
      </c>
      <c r="Z686" s="420">
        <v>13</v>
      </c>
      <c r="AB686" s="431">
        <v>169322</v>
      </c>
      <c r="AC686" s="433" t="s">
        <v>909</v>
      </c>
    </row>
    <row r="687" spans="5:29" x14ac:dyDescent="0.3">
      <c r="E687" s="423">
        <v>170204</v>
      </c>
      <c r="F687" s="424">
        <v>5.0000000000000004E-6</v>
      </c>
      <c r="H687" s="425">
        <v>174108</v>
      </c>
      <c r="I687" s="428"/>
      <c r="J687" s="426">
        <v>17</v>
      </c>
      <c r="K687" s="426">
        <v>8</v>
      </c>
      <c r="L687" s="426">
        <v>22</v>
      </c>
      <c r="M687" s="426">
        <v>19</v>
      </c>
      <c r="O687" s="425">
        <v>171966</v>
      </c>
      <c r="P687" s="428"/>
      <c r="Q687" s="426">
        <v>2</v>
      </c>
      <c r="S687" s="421">
        <v>171918</v>
      </c>
      <c r="T687" s="422">
        <v>34.21</v>
      </c>
      <c r="Y687" s="419">
        <v>169468</v>
      </c>
      <c r="Z687" s="420">
        <v>16</v>
      </c>
      <c r="AB687" s="431">
        <v>169323</v>
      </c>
      <c r="AC687" s="433" t="s">
        <v>909</v>
      </c>
    </row>
    <row r="688" spans="5:29" x14ac:dyDescent="0.3">
      <c r="E688" s="423">
        <v>170205</v>
      </c>
      <c r="F688" s="424">
        <v>5.0000000000000004E-6</v>
      </c>
      <c r="H688" s="425">
        <v>171951</v>
      </c>
      <c r="I688" s="426">
        <v>6</v>
      </c>
      <c r="J688" s="426">
        <v>1</v>
      </c>
      <c r="K688" s="426">
        <v>2</v>
      </c>
      <c r="L688" s="426">
        <v>3</v>
      </c>
      <c r="M688" s="426">
        <v>14</v>
      </c>
      <c r="O688" s="425">
        <v>171967</v>
      </c>
      <c r="P688" s="428"/>
      <c r="Q688" s="428"/>
      <c r="S688" s="421">
        <v>171919</v>
      </c>
      <c r="T688" s="422">
        <v>18.329999999999998</v>
      </c>
      <c r="Y688" s="419">
        <v>169340</v>
      </c>
      <c r="Z688" s="420">
        <v>5</v>
      </c>
      <c r="AB688" s="431">
        <v>169319</v>
      </c>
      <c r="AC688" s="433" t="s">
        <v>909</v>
      </c>
    </row>
    <row r="689" spans="5:29" x14ac:dyDescent="0.3">
      <c r="E689" s="423">
        <v>170208</v>
      </c>
      <c r="F689" s="424">
        <v>9.0000000000000006E-5</v>
      </c>
      <c r="H689" s="425">
        <v>174140</v>
      </c>
      <c r="I689" s="428"/>
      <c r="J689" s="428"/>
      <c r="K689" s="428"/>
      <c r="L689" s="428"/>
      <c r="M689" s="428"/>
      <c r="O689" s="425">
        <v>171969</v>
      </c>
      <c r="P689" s="428"/>
      <c r="Q689" s="426">
        <v>1</v>
      </c>
      <c r="S689" s="421">
        <v>171923</v>
      </c>
      <c r="T689" s="422">
        <v>7.43</v>
      </c>
      <c r="Y689" s="419">
        <v>168988</v>
      </c>
      <c r="Z689" s="420">
        <v>73</v>
      </c>
      <c r="AB689" s="431">
        <v>169314</v>
      </c>
      <c r="AC689" s="433" t="s">
        <v>909</v>
      </c>
    </row>
    <row r="690" spans="5:29" x14ac:dyDescent="0.3">
      <c r="E690" s="423">
        <v>170232</v>
      </c>
      <c r="F690" s="424">
        <v>1.6830000000000001E-2</v>
      </c>
      <c r="H690" s="425">
        <v>174045</v>
      </c>
      <c r="I690" s="426">
        <v>6</v>
      </c>
      <c r="J690" s="426">
        <v>6</v>
      </c>
      <c r="K690" s="426">
        <v>15</v>
      </c>
      <c r="L690" s="426">
        <v>51</v>
      </c>
      <c r="M690" s="426">
        <v>61</v>
      </c>
      <c r="O690" s="425">
        <v>171978</v>
      </c>
      <c r="P690" s="428"/>
      <c r="Q690" s="426">
        <v>1</v>
      </c>
      <c r="S690" s="421">
        <v>171926</v>
      </c>
      <c r="T690" s="422">
        <v>18.04</v>
      </c>
      <c r="Y690" s="419">
        <v>173531</v>
      </c>
      <c r="Z690" s="420">
        <v>8</v>
      </c>
      <c r="AB690" s="431">
        <v>173941</v>
      </c>
      <c r="AC690" s="433" t="s">
        <v>909</v>
      </c>
    </row>
    <row r="691" spans="5:29" x14ac:dyDescent="0.3">
      <c r="E691" s="423">
        <v>170233</v>
      </c>
      <c r="F691" s="424">
        <v>4.032E-3</v>
      </c>
      <c r="H691" s="425">
        <v>174419</v>
      </c>
      <c r="I691" s="426">
        <v>2</v>
      </c>
      <c r="J691" s="426">
        <v>13</v>
      </c>
      <c r="K691" s="426">
        <v>12</v>
      </c>
      <c r="L691" s="426">
        <v>29</v>
      </c>
      <c r="M691" s="426">
        <v>127</v>
      </c>
      <c r="O691" s="425">
        <v>172198</v>
      </c>
      <c r="P691" s="428"/>
      <c r="Q691" s="426">
        <v>1</v>
      </c>
      <c r="S691" s="421">
        <v>171927</v>
      </c>
      <c r="T691" s="422">
        <v>18.86</v>
      </c>
      <c r="Y691" s="419">
        <v>169135</v>
      </c>
      <c r="Z691" s="420">
        <v>17</v>
      </c>
      <c r="AB691" s="431">
        <v>173343</v>
      </c>
      <c r="AC691" s="433" t="s">
        <v>909</v>
      </c>
    </row>
    <row r="692" spans="5:29" x14ac:dyDescent="0.3">
      <c r="E692" s="423">
        <v>170241</v>
      </c>
      <c r="F692" s="424">
        <v>9.5200000000000007E-3</v>
      </c>
      <c r="H692" s="425">
        <v>171967</v>
      </c>
      <c r="I692" s="428"/>
      <c r="J692" s="426">
        <v>3</v>
      </c>
      <c r="K692" s="426">
        <v>1</v>
      </c>
      <c r="L692" s="426">
        <v>1</v>
      </c>
      <c r="M692" s="426">
        <v>6</v>
      </c>
      <c r="O692" s="425">
        <v>172250</v>
      </c>
      <c r="P692" s="428"/>
      <c r="Q692" s="426">
        <v>2</v>
      </c>
      <c r="S692" s="421">
        <v>171928</v>
      </c>
      <c r="T692" s="422">
        <v>7.37</v>
      </c>
      <c r="Y692" s="419">
        <v>169371</v>
      </c>
      <c r="Z692" s="420">
        <v>11</v>
      </c>
      <c r="AB692" s="431">
        <v>169318</v>
      </c>
      <c r="AC692" s="433" t="s">
        <v>909</v>
      </c>
    </row>
    <row r="693" spans="5:29" x14ac:dyDescent="0.3">
      <c r="E693" s="423">
        <v>170254</v>
      </c>
      <c r="F693" s="424">
        <v>2.4989999999999999E-3</v>
      </c>
      <c r="H693" s="425">
        <v>173183</v>
      </c>
      <c r="I693" s="426">
        <v>1</v>
      </c>
      <c r="J693" s="428"/>
      <c r="K693" s="428"/>
      <c r="L693" s="428"/>
      <c r="M693" s="428"/>
      <c r="O693" s="425">
        <v>172498</v>
      </c>
      <c r="P693" s="428"/>
      <c r="Q693" s="428"/>
      <c r="S693" s="421">
        <v>171929</v>
      </c>
      <c r="T693" s="422">
        <v>3.48</v>
      </c>
      <c r="Y693" s="419">
        <v>171807</v>
      </c>
      <c r="Z693" s="420">
        <v>5</v>
      </c>
      <c r="AB693" s="431">
        <v>173866</v>
      </c>
      <c r="AC693" s="433" t="s">
        <v>909</v>
      </c>
    </row>
    <row r="694" spans="5:29" x14ac:dyDescent="0.3">
      <c r="E694" s="423">
        <v>170276</v>
      </c>
      <c r="F694" s="424">
        <v>1.4E-3</v>
      </c>
      <c r="H694" s="425">
        <v>174536</v>
      </c>
      <c r="I694" s="428"/>
      <c r="J694" s="428"/>
      <c r="K694" s="428"/>
      <c r="L694" s="428"/>
      <c r="M694" s="428"/>
      <c r="O694" s="425">
        <v>173396</v>
      </c>
      <c r="P694" s="428"/>
      <c r="Q694" s="428"/>
      <c r="S694" s="421">
        <v>171935</v>
      </c>
      <c r="T694" s="422">
        <v>2.44</v>
      </c>
      <c r="Y694" s="419">
        <v>171886</v>
      </c>
      <c r="Z694" s="420">
        <v>15</v>
      </c>
      <c r="AB694" s="431">
        <v>170055</v>
      </c>
      <c r="AC694" s="433" t="s">
        <v>909</v>
      </c>
    </row>
    <row r="695" spans="5:29" x14ac:dyDescent="0.3">
      <c r="E695" s="423">
        <v>170296</v>
      </c>
      <c r="F695" s="424">
        <v>5.8500000000000002E-4</v>
      </c>
      <c r="H695" s="425">
        <v>174109</v>
      </c>
      <c r="I695" s="428"/>
      <c r="J695" s="428"/>
      <c r="K695" s="428"/>
      <c r="L695" s="428"/>
      <c r="M695" s="428"/>
      <c r="O695" s="425">
        <v>172665</v>
      </c>
      <c r="P695" s="428"/>
      <c r="Q695" s="426">
        <v>3</v>
      </c>
      <c r="S695" s="421">
        <v>171937</v>
      </c>
      <c r="T695" s="422">
        <v>10.29</v>
      </c>
      <c r="Y695" s="419">
        <v>169108</v>
      </c>
      <c r="Z695" s="420">
        <v>6</v>
      </c>
      <c r="AB695" s="431">
        <v>167816</v>
      </c>
      <c r="AC695" s="433" t="s">
        <v>909</v>
      </c>
    </row>
    <row r="696" spans="5:29" x14ac:dyDescent="0.3">
      <c r="E696" s="423">
        <v>170299</v>
      </c>
      <c r="F696" s="424">
        <v>0.12243</v>
      </c>
      <c r="H696" s="425">
        <v>174548</v>
      </c>
      <c r="I696" s="426">
        <v>7</v>
      </c>
      <c r="J696" s="426">
        <v>12</v>
      </c>
      <c r="K696" s="426">
        <v>9</v>
      </c>
      <c r="L696" s="426">
        <v>15</v>
      </c>
      <c r="M696" s="426">
        <v>52</v>
      </c>
      <c r="O696" s="425">
        <v>172639</v>
      </c>
      <c r="P696" s="428"/>
      <c r="Q696" s="428"/>
      <c r="S696" s="421">
        <v>171938</v>
      </c>
      <c r="T696" s="422">
        <v>7.37</v>
      </c>
      <c r="Y696" s="419">
        <v>169109</v>
      </c>
      <c r="Z696" s="420">
        <v>1</v>
      </c>
      <c r="AB696" s="431">
        <v>173845</v>
      </c>
      <c r="AC696" s="433" t="s">
        <v>909</v>
      </c>
    </row>
    <row r="697" spans="5:29" x14ac:dyDescent="0.3">
      <c r="E697" s="423">
        <v>170316</v>
      </c>
      <c r="F697" s="424">
        <v>7.2000000000000002E-5</v>
      </c>
      <c r="H697" s="425">
        <v>173194</v>
      </c>
      <c r="I697" s="426">
        <v>1</v>
      </c>
      <c r="J697" s="426">
        <v>3</v>
      </c>
      <c r="K697" s="426">
        <v>2</v>
      </c>
      <c r="L697" s="426">
        <v>8</v>
      </c>
      <c r="M697" s="426">
        <v>22</v>
      </c>
      <c r="O697" s="425">
        <v>173025</v>
      </c>
      <c r="P697" s="428"/>
      <c r="Q697" s="426">
        <v>2</v>
      </c>
      <c r="S697" s="421">
        <v>171944</v>
      </c>
      <c r="T697" s="422">
        <v>3.71</v>
      </c>
      <c r="Y697" s="419">
        <v>169115</v>
      </c>
      <c r="Z697" s="420">
        <v>72</v>
      </c>
      <c r="AB697" s="431">
        <v>167802</v>
      </c>
      <c r="AC697" s="433" t="s">
        <v>909</v>
      </c>
    </row>
    <row r="698" spans="5:29" x14ac:dyDescent="0.3">
      <c r="E698" s="423">
        <v>170317</v>
      </c>
      <c r="F698" s="424">
        <v>3.8400000000000001E-4</v>
      </c>
      <c r="H698" s="425">
        <v>174118</v>
      </c>
      <c r="I698" s="428"/>
      <c r="J698" s="426">
        <v>6</v>
      </c>
      <c r="K698" s="426">
        <v>1</v>
      </c>
      <c r="L698" s="426">
        <v>1</v>
      </c>
      <c r="M698" s="426">
        <v>24</v>
      </c>
      <c r="O698" s="425">
        <v>173160</v>
      </c>
      <c r="P698" s="428"/>
      <c r="Q698" s="426">
        <v>1</v>
      </c>
      <c r="S698" s="421">
        <v>171946</v>
      </c>
      <c r="T698" s="422">
        <v>29.14</v>
      </c>
      <c r="Y698" s="419">
        <v>169116</v>
      </c>
      <c r="Z698" s="420">
        <v>76</v>
      </c>
      <c r="AB698" s="431">
        <v>167800</v>
      </c>
      <c r="AC698" s="433" t="s">
        <v>909</v>
      </c>
    </row>
    <row r="699" spans="5:29" x14ac:dyDescent="0.3">
      <c r="E699" s="423">
        <v>170319</v>
      </c>
      <c r="F699" s="424">
        <v>3.4979999999999998E-3</v>
      </c>
      <c r="H699" s="425">
        <v>174561</v>
      </c>
      <c r="I699" s="428"/>
      <c r="J699" s="428"/>
      <c r="K699" s="428"/>
      <c r="L699" s="428"/>
      <c r="M699" s="428"/>
      <c r="O699" s="425">
        <v>173178</v>
      </c>
      <c r="P699" s="428"/>
      <c r="Q699" s="426">
        <v>1</v>
      </c>
      <c r="S699" s="421">
        <v>171947</v>
      </c>
      <c r="T699" s="422">
        <v>29.69</v>
      </c>
      <c r="Y699" s="419">
        <v>171918</v>
      </c>
      <c r="Z699" s="420">
        <v>13</v>
      </c>
      <c r="AB699" s="431">
        <v>167822</v>
      </c>
      <c r="AC699" s="433" t="s">
        <v>909</v>
      </c>
    </row>
    <row r="700" spans="5:29" x14ac:dyDescent="0.3">
      <c r="E700" s="423">
        <v>170321</v>
      </c>
      <c r="F700" s="424">
        <v>3.8639999999999998E-3</v>
      </c>
      <c r="H700" s="425">
        <v>174549</v>
      </c>
      <c r="I700" s="426">
        <v>12</v>
      </c>
      <c r="J700" s="426">
        <v>49</v>
      </c>
      <c r="K700" s="426">
        <v>16</v>
      </c>
      <c r="L700" s="426">
        <v>26</v>
      </c>
      <c r="M700" s="426">
        <v>85</v>
      </c>
      <c r="O700" s="425">
        <v>173194</v>
      </c>
      <c r="P700" s="428"/>
      <c r="Q700" s="426">
        <v>1</v>
      </c>
      <c r="S700" s="421">
        <v>171950</v>
      </c>
      <c r="T700" s="422">
        <v>12.83</v>
      </c>
      <c r="Y700" s="419">
        <v>168175</v>
      </c>
      <c r="Z700" s="420">
        <v>52</v>
      </c>
      <c r="AB700" s="431">
        <v>168968</v>
      </c>
      <c r="AC700" s="433" t="s">
        <v>909</v>
      </c>
    </row>
    <row r="701" spans="5:29" x14ac:dyDescent="0.3">
      <c r="E701" s="423">
        <v>170323</v>
      </c>
      <c r="F701" s="424">
        <v>2.3400000000000001E-3</v>
      </c>
      <c r="H701" s="425">
        <v>173293</v>
      </c>
      <c r="I701" s="426">
        <v>7</v>
      </c>
      <c r="J701" s="426">
        <v>21</v>
      </c>
      <c r="K701" s="426">
        <v>10</v>
      </c>
      <c r="L701" s="426">
        <v>5</v>
      </c>
      <c r="M701" s="426">
        <v>72</v>
      </c>
      <c r="O701" s="425">
        <v>173292</v>
      </c>
      <c r="P701" s="428"/>
      <c r="Q701" s="426">
        <v>2</v>
      </c>
      <c r="S701" s="421">
        <v>171951</v>
      </c>
      <c r="T701" s="422">
        <v>12.3</v>
      </c>
      <c r="Y701" s="419">
        <v>171951</v>
      </c>
      <c r="Z701" s="420">
        <v>15</v>
      </c>
      <c r="AB701" s="431">
        <v>168866</v>
      </c>
      <c r="AC701" s="433" t="s">
        <v>909</v>
      </c>
    </row>
    <row r="702" spans="5:29" x14ac:dyDescent="0.3">
      <c r="E702" s="423">
        <v>170324</v>
      </c>
      <c r="F702" s="424">
        <v>2.8275000000000002E-3</v>
      </c>
      <c r="H702" s="425">
        <v>173902</v>
      </c>
      <c r="I702" s="428"/>
      <c r="J702" s="428"/>
      <c r="K702" s="428"/>
      <c r="L702" s="428"/>
      <c r="M702" s="426">
        <v>5</v>
      </c>
      <c r="O702" s="425">
        <v>173296</v>
      </c>
      <c r="P702" s="428"/>
      <c r="Q702" s="426">
        <v>1</v>
      </c>
      <c r="S702" s="421">
        <v>171952</v>
      </c>
      <c r="T702" s="422">
        <v>10.25</v>
      </c>
      <c r="Y702" s="419">
        <v>173387</v>
      </c>
      <c r="Z702" s="420">
        <v>1360</v>
      </c>
      <c r="AB702" s="431">
        <v>168873</v>
      </c>
      <c r="AC702" s="433" t="s">
        <v>909</v>
      </c>
    </row>
    <row r="703" spans="5:29" x14ac:dyDescent="0.3">
      <c r="E703" s="423">
        <v>170325</v>
      </c>
      <c r="F703" s="424">
        <v>1.2325000000000001E-3</v>
      </c>
      <c r="H703" s="425">
        <v>174547</v>
      </c>
      <c r="I703" s="426">
        <v>2</v>
      </c>
      <c r="J703" s="426">
        <v>44</v>
      </c>
      <c r="K703" s="426">
        <v>16</v>
      </c>
      <c r="L703" s="426">
        <v>67</v>
      </c>
      <c r="M703" s="426">
        <v>189</v>
      </c>
      <c r="O703" s="425">
        <v>173311</v>
      </c>
      <c r="P703" s="428"/>
      <c r="Q703" s="426">
        <v>1</v>
      </c>
      <c r="S703" s="421">
        <v>171953</v>
      </c>
      <c r="T703" s="422">
        <v>18.54</v>
      </c>
      <c r="Y703" s="419">
        <v>173386</v>
      </c>
      <c r="Z703" s="420">
        <v>521</v>
      </c>
      <c r="AB703" s="431">
        <v>168879</v>
      </c>
      <c r="AC703" s="433" t="s">
        <v>909</v>
      </c>
    </row>
    <row r="704" spans="5:29" x14ac:dyDescent="0.3">
      <c r="E704" s="423">
        <v>170330</v>
      </c>
      <c r="F704" s="424">
        <v>9.8580000000000004E-3</v>
      </c>
      <c r="H704" s="425">
        <v>173910</v>
      </c>
      <c r="I704" s="428"/>
      <c r="J704" s="428"/>
      <c r="K704" s="428"/>
      <c r="L704" s="428"/>
      <c r="M704" s="426">
        <v>3</v>
      </c>
      <c r="O704" s="425">
        <v>173315</v>
      </c>
      <c r="P704" s="428"/>
      <c r="Q704" s="426">
        <v>1</v>
      </c>
      <c r="S704" s="421">
        <v>171954</v>
      </c>
      <c r="T704" s="422">
        <v>9.56</v>
      </c>
      <c r="Y704" s="419">
        <v>168621</v>
      </c>
      <c r="Z704" s="420">
        <v>18</v>
      </c>
      <c r="AB704" s="431">
        <v>167818</v>
      </c>
      <c r="AC704" s="433" t="s">
        <v>909</v>
      </c>
    </row>
    <row r="705" spans="5:29" x14ac:dyDescent="0.3">
      <c r="E705" s="423">
        <v>170331</v>
      </c>
      <c r="F705" s="424">
        <v>7.9515000000000002E-3</v>
      </c>
      <c r="H705" s="425">
        <v>172204</v>
      </c>
      <c r="I705" s="426">
        <v>1</v>
      </c>
      <c r="J705" s="428"/>
      <c r="K705" s="428"/>
      <c r="L705" s="426">
        <v>2</v>
      </c>
      <c r="M705" s="426">
        <v>4</v>
      </c>
      <c r="O705" s="425">
        <v>173395</v>
      </c>
      <c r="P705" s="428"/>
      <c r="Q705" s="426">
        <v>1</v>
      </c>
      <c r="S705" s="421">
        <v>171955</v>
      </c>
      <c r="T705" s="422">
        <v>83.7</v>
      </c>
      <c r="Y705" s="419">
        <v>172747</v>
      </c>
      <c r="Z705" s="420">
        <v>17</v>
      </c>
      <c r="AB705" s="431">
        <v>173849</v>
      </c>
      <c r="AC705" s="433" t="s">
        <v>909</v>
      </c>
    </row>
    <row r="706" spans="5:29" x14ac:dyDescent="0.3">
      <c r="E706" s="423">
        <v>170332</v>
      </c>
      <c r="F706" s="424">
        <v>2.6383500000000001E-2</v>
      </c>
      <c r="H706" s="425">
        <v>174552</v>
      </c>
      <c r="I706" s="426">
        <v>1</v>
      </c>
      <c r="J706" s="428"/>
      <c r="K706" s="426">
        <v>2</v>
      </c>
      <c r="L706" s="426">
        <v>2</v>
      </c>
      <c r="M706" s="426">
        <v>23</v>
      </c>
      <c r="O706" s="425">
        <v>173531</v>
      </c>
      <c r="P706" s="428"/>
      <c r="Q706" s="428"/>
      <c r="S706" s="421">
        <v>171957</v>
      </c>
      <c r="T706" s="422">
        <v>10.029999999999999</v>
      </c>
      <c r="Y706" s="419">
        <v>167407</v>
      </c>
      <c r="Z706" s="420">
        <v>4</v>
      </c>
      <c r="AB706" s="431">
        <v>167794</v>
      </c>
      <c r="AC706" s="433" t="s">
        <v>909</v>
      </c>
    </row>
    <row r="707" spans="5:29" x14ac:dyDescent="0.3">
      <c r="E707" s="423">
        <v>170333</v>
      </c>
      <c r="F707" s="424">
        <v>1.9E-3</v>
      </c>
      <c r="H707" s="425">
        <v>174555</v>
      </c>
      <c r="I707" s="428"/>
      <c r="J707" s="426">
        <v>2</v>
      </c>
      <c r="K707" s="428"/>
      <c r="L707" s="426">
        <v>6</v>
      </c>
      <c r="M707" s="426">
        <v>36</v>
      </c>
      <c r="O707" s="425">
        <v>173743</v>
      </c>
      <c r="P707" s="428"/>
      <c r="Q707" s="426">
        <v>1</v>
      </c>
      <c r="S707" s="421">
        <v>172019</v>
      </c>
      <c r="T707" s="422">
        <v>14.56</v>
      </c>
      <c r="Y707" s="419">
        <v>167186</v>
      </c>
      <c r="Z707" s="420">
        <v>45</v>
      </c>
      <c r="AB707" s="431">
        <v>175001</v>
      </c>
      <c r="AC707" s="433" t="s">
        <v>909</v>
      </c>
    </row>
    <row r="708" spans="5:29" x14ac:dyDescent="0.3">
      <c r="E708" s="423">
        <v>170334</v>
      </c>
      <c r="F708" s="424">
        <v>2.8781999999999999E-2</v>
      </c>
      <c r="H708" s="425">
        <v>174092</v>
      </c>
      <c r="I708" s="428"/>
      <c r="J708" s="426">
        <v>2</v>
      </c>
      <c r="K708" s="426">
        <v>1</v>
      </c>
      <c r="L708" s="426">
        <v>3</v>
      </c>
      <c r="M708" s="426">
        <v>5</v>
      </c>
      <c r="O708" s="425">
        <v>173902</v>
      </c>
      <c r="P708" s="428"/>
      <c r="Q708" s="428"/>
      <c r="S708" s="421">
        <v>174577</v>
      </c>
      <c r="T708" s="422">
        <v>5.99</v>
      </c>
      <c r="Y708" s="419">
        <v>169087</v>
      </c>
      <c r="Z708" s="420">
        <v>375</v>
      </c>
      <c r="AB708" s="431">
        <v>168247</v>
      </c>
      <c r="AC708" s="433" t="s">
        <v>909</v>
      </c>
    </row>
    <row r="709" spans="5:29" x14ac:dyDescent="0.3">
      <c r="E709" s="423">
        <v>170335</v>
      </c>
      <c r="F709" s="424">
        <v>2.0787E-2</v>
      </c>
      <c r="H709" s="425">
        <v>174274</v>
      </c>
      <c r="I709" s="426">
        <v>5</v>
      </c>
      <c r="J709" s="426">
        <v>24</v>
      </c>
      <c r="K709" s="426">
        <v>14</v>
      </c>
      <c r="L709" s="426">
        <v>91</v>
      </c>
      <c r="M709" s="426">
        <v>37</v>
      </c>
      <c r="O709" s="425">
        <v>173906</v>
      </c>
      <c r="P709" s="428"/>
      <c r="Q709" s="426">
        <v>5</v>
      </c>
      <c r="S709" s="421">
        <v>174614</v>
      </c>
      <c r="T709" s="422">
        <v>562.87</v>
      </c>
      <c r="Y709" s="419">
        <v>168264</v>
      </c>
      <c r="Z709" s="420">
        <v>14</v>
      </c>
      <c r="AB709" s="431">
        <v>173846</v>
      </c>
      <c r="AC709" s="433" t="s">
        <v>909</v>
      </c>
    </row>
    <row r="710" spans="5:29" x14ac:dyDescent="0.3">
      <c r="E710" s="423">
        <v>170337</v>
      </c>
      <c r="F710" s="424">
        <v>7.6734540000000004E-2</v>
      </c>
      <c r="H710" s="425">
        <v>174563</v>
      </c>
      <c r="I710" s="428"/>
      <c r="J710" s="428"/>
      <c r="K710" s="428"/>
      <c r="L710" s="428"/>
      <c r="M710" s="428"/>
      <c r="O710" s="425">
        <v>173908</v>
      </c>
      <c r="P710" s="428"/>
      <c r="Q710" s="426">
        <v>10</v>
      </c>
      <c r="S710" s="421">
        <v>169251</v>
      </c>
      <c r="T710" s="422">
        <v>10.130000000000001</v>
      </c>
      <c r="Y710" s="419">
        <v>170653</v>
      </c>
      <c r="Z710" s="420">
        <v>1</v>
      </c>
      <c r="AB710" s="431">
        <v>167767</v>
      </c>
      <c r="AC710" s="433" t="s">
        <v>909</v>
      </c>
    </row>
    <row r="711" spans="5:29" x14ac:dyDescent="0.3">
      <c r="E711" s="423">
        <v>170338</v>
      </c>
      <c r="F711" s="424">
        <v>5.8500000000000002E-3</v>
      </c>
      <c r="H711" s="425">
        <v>174016</v>
      </c>
      <c r="I711" s="428"/>
      <c r="J711" s="428"/>
      <c r="K711" s="428"/>
      <c r="L711" s="428"/>
      <c r="M711" s="428"/>
      <c r="O711" s="425">
        <v>173910</v>
      </c>
      <c r="P711" s="428"/>
      <c r="Q711" s="428"/>
      <c r="S711" s="421">
        <v>169252</v>
      </c>
      <c r="T711" s="422">
        <v>3.94</v>
      </c>
      <c r="Y711" s="419">
        <v>168251</v>
      </c>
      <c r="Z711" s="420">
        <v>30</v>
      </c>
      <c r="AB711" s="431">
        <v>167766</v>
      </c>
      <c r="AC711" s="433" t="s">
        <v>909</v>
      </c>
    </row>
    <row r="712" spans="5:29" x14ac:dyDescent="0.3">
      <c r="E712" s="423">
        <v>170340</v>
      </c>
      <c r="F712" s="424">
        <v>8.8907499999999993E-3</v>
      </c>
      <c r="H712" s="425">
        <v>174633</v>
      </c>
      <c r="I712" s="428"/>
      <c r="J712" s="428"/>
      <c r="K712" s="428"/>
      <c r="L712" s="428"/>
      <c r="M712" s="428"/>
      <c r="O712" s="425">
        <v>174016</v>
      </c>
      <c r="P712" s="428"/>
      <c r="Q712" s="428"/>
      <c r="S712" s="421">
        <v>169255</v>
      </c>
      <c r="T712" s="422">
        <v>5.6</v>
      </c>
      <c r="Y712" s="429"/>
      <c r="Z712" s="420">
        <v>71</v>
      </c>
      <c r="AB712" s="431">
        <v>167797</v>
      </c>
      <c r="AC712" s="433" t="s">
        <v>909</v>
      </c>
    </row>
    <row r="713" spans="5:29" x14ac:dyDescent="0.3">
      <c r="E713" s="423">
        <v>170341</v>
      </c>
      <c r="F713" s="424">
        <v>4.7320000000000001E-3</v>
      </c>
      <c r="H713" s="425">
        <v>174565</v>
      </c>
      <c r="I713" s="428"/>
      <c r="J713" s="426">
        <v>3</v>
      </c>
      <c r="K713" s="426">
        <v>2</v>
      </c>
      <c r="L713" s="426">
        <v>9</v>
      </c>
      <c r="M713" s="426">
        <v>57</v>
      </c>
      <c r="O713" s="425">
        <v>174091</v>
      </c>
      <c r="P713" s="428"/>
      <c r="Q713" s="428"/>
      <c r="S713" s="421">
        <v>169256</v>
      </c>
      <c r="T713" s="422">
        <v>4.51</v>
      </c>
      <c r="Y713" s="429"/>
      <c r="Z713" s="420">
        <v>215</v>
      </c>
      <c r="AB713" s="431">
        <v>168709</v>
      </c>
      <c r="AC713" s="433" t="s">
        <v>909</v>
      </c>
    </row>
    <row r="714" spans="5:29" x14ac:dyDescent="0.3">
      <c r="E714" s="423">
        <v>170342</v>
      </c>
      <c r="F714" s="424">
        <v>1.4999999999999999E-2</v>
      </c>
      <c r="H714" s="425">
        <v>172508</v>
      </c>
      <c r="I714" s="428"/>
      <c r="J714" s="428"/>
      <c r="K714" s="426">
        <v>1</v>
      </c>
      <c r="L714" s="426">
        <v>2</v>
      </c>
      <c r="M714" s="426">
        <v>32</v>
      </c>
      <c r="O714" s="425">
        <v>174092</v>
      </c>
      <c r="P714" s="428"/>
      <c r="Q714" s="428"/>
      <c r="S714" s="421">
        <v>169257</v>
      </c>
      <c r="T714" s="422">
        <v>4.72</v>
      </c>
      <c r="Y714" s="419">
        <v>169255</v>
      </c>
      <c r="Z714" s="420">
        <v>6</v>
      </c>
      <c r="AB714" s="431">
        <v>173847</v>
      </c>
      <c r="AC714" s="433" t="s">
        <v>909</v>
      </c>
    </row>
    <row r="715" spans="5:29" x14ac:dyDescent="0.3">
      <c r="E715" s="423">
        <v>170344</v>
      </c>
      <c r="F715" s="424">
        <v>1.4999999999999999E-2</v>
      </c>
      <c r="H715" s="425">
        <v>174075</v>
      </c>
      <c r="I715" s="426">
        <v>2</v>
      </c>
      <c r="J715" s="426">
        <v>2</v>
      </c>
      <c r="K715" s="428"/>
      <c r="L715" s="428"/>
      <c r="M715" s="426">
        <v>4</v>
      </c>
      <c r="O715" s="425">
        <v>174108</v>
      </c>
      <c r="P715" s="428"/>
      <c r="Q715" s="428"/>
      <c r="S715" s="421">
        <v>169258</v>
      </c>
      <c r="T715" s="422">
        <v>1.99</v>
      </c>
      <c r="Y715" s="419">
        <v>173134</v>
      </c>
      <c r="Z715" s="420">
        <v>25</v>
      </c>
      <c r="AB715" s="431">
        <v>167820</v>
      </c>
      <c r="AC715" s="433" t="s">
        <v>909</v>
      </c>
    </row>
    <row r="716" spans="5:29" x14ac:dyDescent="0.3">
      <c r="E716" s="423">
        <v>170345</v>
      </c>
      <c r="F716" s="424">
        <v>1.7399999999999999E-2</v>
      </c>
      <c r="H716" s="425">
        <v>174575</v>
      </c>
      <c r="I716" s="428"/>
      <c r="J716" s="426">
        <v>18</v>
      </c>
      <c r="K716" s="426">
        <v>26</v>
      </c>
      <c r="L716" s="426">
        <v>93</v>
      </c>
      <c r="M716" s="426">
        <v>378</v>
      </c>
      <c r="O716" s="425">
        <v>174109</v>
      </c>
      <c r="P716" s="428"/>
      <c r="Q716" s="428"/>
      <c r="S716" s="421">
        <v>169260</v>
      </c>
      <c r="T716" s="422">
        <v>11.78</v>
      </c>
      <c r="Y716" s="419">
        <v>167058</v>
      </c>
      <c r="Z716" s="420">
        <v>54</v>
      </c>
      <c r="AB716" s="431">
        <v>168955</v>
      </c>
      <c r="AC716" s="433" t="s">
        <v>909</v>
      </c>
    </row>
    <row r="717" spans="5:29" x14ac:dyDescent="0.3">
      <c r="E717" s="423">
        <v>170346</v>
      </c>
      <c r="F717" s="424">
        <v>1.5339999999999999E-2</v>
      </c>
      <c r="H717" s="425">
        <v>174091</v>
      </c>
      <c r="I717" s="428"/>
      <c r="J717" s="426">
        <v>1</v>
      </c>
      <c r="K717" s="426">
        <v>1</v>
      </c>
      <c r="L717" s="426">
        <v>1</v>
      </c>
      <c r="M717" s="426">
        <v>8</v>
      </c>
      <c r="O717" s="425">
        <v>174118</v>
      </c>
      <c r="P717" s="428"/>
      <c r="Q717" s="428"/>
      <c r="S717" s="421">
        <v>173846</v>
      </c>
      <c r="T717" s="422">
        <v>0.14000000000000001</v>
      </c>
      <c r="Y717" s="419">
        <v>167057</v>
      </c>
      <c r="Z717" s="420">
        <v>258</v>
      </c>
      <c r="AB717" s="431">
        <v>168942</v>
      </c>
      <c r="AC717" s="433" t="s">
        <v>909</v>
      </c>
    </row>
    <row r="718" spans="5:29" x14ac:dyDescent="0.3">
      <c r="E718" s="423">
        <v>170347</v>
      </c>
      <c r="F718" s="424">
        <v>1.7999999999999999E-2</v>
      </c>
      <c r="H718" s="425">
        <v>174150</v>
      </c>
      <c r="I718" s="428"/>
      <c r="J718" s="426">
        <v>2</v>
      </c>
      <c r="K718" s="426">
        <v>1</v>
      </c>
      <c r="L718" s="426">
        <v>3</v>
      </c>
      <c r="M718" s="426">
        <v>12</v>
      </c>
      <c r="O718" s="425">
        <v>174140</v>
      </c>
      <c r="P718" s="428"/>
      <c r="Q718" s="428"/>
      <c r="S718" s="421">
        <v>173847</v>
      </c>
      <c r="T718" s="422">
        <v>0.09</v>
      </c>
      <c r="Y718" s="419">
        <v>168845</v>
      </c>
      <c r="Z718" s="420">
        <v>41</v>
      </c>
      <c r="AB718" s="431">
        <v>167815</v>
      </c>
      <c r="AC718" s="433" t="s">
        <v>909</v>
      </c>
    </row>
    <row r="719" spans="5:29" x14ac:dyDescent="0.3">
      <c r="E719" s="423">
        <v>170349</v>
      </c>
      <c r="F719" s="424">
        <v>0.13041900000000001</v>
      </c>
      <c r="H719" s="425">
        <v>174560</v>
      </c>
      <c r="I719" s="428"/>
      <c r="J719" s="428"/>
      <c r="K719" s="428"/>
      <c r="L719" s="428"/>
      <c r="M719" s="428"/>
      <c r="O719" s="425">
        <v>174150</v>
      </c>
      <c r="P719" s="428"/>
      <c r="Q719" s="428"/>
      <c r="S719" s="421">
        <v>173849</v>
      </c>
      <c r="T719" s="422">
        <v>2.87</v>
      </c>
      <c r="Y719" s="419">
        <v>172186</v>
      </c>
      <c r="Z719" s="420">
        <v>5</v>
      </c>
      <c r="AB719" s="431">
        <v>167785</v>
      </c>
      <c r="AC719" s="433" t="s">
        <v>909</v>
      </c>
    </row>
    <row r="720" spans="5:29" x14ac:dyDescent="0.3">
      <c r="E720" s="423">
        <v>170351</v>
      </c>
      <c r="F720" s="424">
        <v>9.2069999999999999E-3</v>
      </c>
      <c r="H720" s="425">
        <v>555</v>
      </c>
      <c r="I720" s="428"/>
      <c r="J720" s="428"/>
      <c r="K720" s="426">
        <v>10</v>
      </c>
      <c r="L720" s="426">
        <v>38</v>
      </c>
      <c r="M720" s="426">
        <v>102</v>
      </c>
      <c r="O720" s="425">
        <v>174419</v>
      </c>
      <c r="P720" s="428"/>
      <c r="Q720" s="426">
        <v>2</v>
      </c>
      <c r="S720" s="421">
        <v>174088</v>
      </c>
      <c r="T720" s="422">
        <v>9.56</v>
      </c>
      <c r="Y720" s="419">
        <v>173126</v>
      </c>
      <c r="Z720" s="420">
        <v>5</v>
      </c>
      <c r="AB720" s="431">
        <v>168593</v>
      </c>
      <c r="AC720" s="433" t="s">
        <v>909</v>
      </c>
    </row>
    <row r="721" spans="5:29" x14ac:dyDescent="0.3">
      <c r="E721" s="423">
        <v>170353</v>
      </c>
      <c r="F721" s="424">
        <v>2.5479999999999999E-3</v>
      </c>
      <c r="H721" s="425">
        <v>174577</v>
      </c>
      <c r="I721" s="428"/>
      <c r="J721" s="428"/>
      <c r="K721" s="428"/>
      <c r="L721" s="426">
        <v>1</v>
      </c>
      <c r="M721" s="426">
        <v>2</v>
      </c>
      <c r="O721" s="425">
        <v>174565</v>
      </c>
      <c r="P721" s="428"/>
      <c r="Q721" s="428"/>
      <c r="S721" s="421">
        <v>174089</v>
      </c>
      <c r="T721" s="422">
        <v>9.1199999999999992</v>
      </c>
      <c r="Y721" s="419">
        <v>167418</v>
      </c>
      <c r="Z721" s="420">
        <v>16</v>
      </c>
      <c r="AB721" s="431">
        <v>173894</v>
      </c>
      <c r="AC721" s="433" t="s">
        <v>909</v>
      </c>
    </row>
    <row r="722" spans="5:29" x14ac:dyDescent="0.3">
      <c r="E722" s="423">
        <v>170354</v>
      </c>
      <c r="F722" s="424">
        <v>2.5374999999999998E-3</v>
      </c>
      <c r="H722" s="425">
        <v>173482</v>
      </c>
      <c r="I722" s="428"/>
      <c r="J722" s="428"/>
      <c r="K722" s="426">
        <v>7</v>
      </c>
      <c r="L722" s="426">
        <v>2</v>
      </c>
      <c r="M722" s="426">
        <v>7</v>
      </c>
      <c r="O722" s="425">
        <v>555</v>
      </c>
      <c r="P722" s="428"/>
      <c r="Q722" s="428"/>
      <c r="S722" s="421">
        <v>174090</v>
      </c>
      <c r="T722" s="422">
        <v>16.329999999999998</v>
      </c>
      <c r="Y722" s="419">
        <v>168556</v>
      </c>
      <c r="Z722" s="420">
        <v>9</v>
      </c>
      <c r="AB722" s="431">
        <v>173915</v>
      </c>
      <c r="AC722" s="433" t="s">
        <v>909</v>
      </c>
    </row>
    <row r="723" spans="5:29" x14ac:dyDescent="0.3">
      <c r="E723" s="423">
        <v>170355</v>
      </c>
      <c r="F723" s="424">
        <v>2.5650500000000001E-3</v>
      </c>
      <c r="H723" s="425">
        <v>174278</v>
      </c>
      <c r="I723" s="426">
        <v>3</v>
      </c>
      <c r="J723" s="426">
        <v>24</v>
      </c>
      <c r="K723" s="426">
        <v>7</v>
      </c>
      <c r="L723" s="426">
        <v>56</v>
      </c>
      <c r="M723" s="426">
        <v>97</v>
      </c>
      <c r="O723" s="425">
        <v>174577</v>
      </c>
      <c r="P723" s="428"/>
      <c r="Q723" s="428"/>
      <c r="S723" s="421">
        <v>174091</v>
      </c>
      <c r="T723" s="422">
        <v>18.21</v>
      </c>
      <c r="Y723" s="419">
        <v>167404</v>
      </c>
      <c r="Z723" s="420">
        <v>122</v>
      </c>
      <c r="AB723" s="431">
        <v>167726</v>
      </c>
      <c r="AC723" s="433" t="s">
        <v>909</v>
      </c>
    </row>
    <row r="724" spans="5:29" x14ac:dyDescent="0.3">
      <c r="E724" s="423">
        <v>170356</v>
      </c>
      <c r="F724" s="424">
        <v>3.44955E-3</v>
      </c>
      <c r="H724" s="425">
        <v>174564</v>
      </c>
      <c r="I724" s="428"/>
      <c r="J724" s="428"/>
      <c r="K724" s="428"/>
      <c r="L724" s="428"/>
      <c r="M724" s="428"/>
      <c r="S724" s="421">
        <v>174092</v>
      </c>
      <c r="T724" s="422">
        <v>17.34</v>
      </c>
      <c r="Y724" s="419">
        <v>167403</v>
      </c>
      <c r="Z724" s="420">
        <v>4</v>
      </c>
      <c r="AB724" s="431">
        <v>167727</v>
      </c>
      <c r="AC724" s="433" t="s">
        <v>909</v>
      </c>
    </row>
    <row r="725" spans="5:29" x14ac:dyDescent="0.3">
      <c r="E725" s="423">
        <v>170357</v>
      </c>
      <c r="F725" s="424">
        <v>6.2639999999999996E-3</v>
      </c>
      <c r="H725" s="425">
        <v>166548</v>
      </c>
      <c r="I725" s="428"/>
      <c r="J725" s="426">
        <v>1</v>
      </c>
      <c r="K725" s="428"/>
      <c r="L725" s="426">
        <v>4</v>
      </c>
      <c r="M725" s="426">
        <v>18</v>
      </c>
      <c r="S725" s="421">
        <v>174093</v>
      </c>
      <c r="T725" s="422">
        <v>17.47</v>
      </c>
      <c r="Y725" s="419">
        <v>168088</v>
      </c>
      <c r="Z725" s="420">
        <v>28</v>
      </c>
      <c r="AB725" s="431">
        <v>167728</v>
      </c>
      <c r="AC725" s="433" t="s">
        <v>909</v>
      </c>
    </row>
    <row r="726" spans="5:29" x14ac:dyDescent="0.3">
      <c r="E726" s="423">
        <v>170358</v>
      </c>
      <c r="F726" s="424">
        <v>2.1450000000000002E-3</v>
      </c>
      <c r="H726" s="425">
        <v>166614</v>
      </c>
      <c r="I726" s="428"/>
      <c r="J726" s="428"/>
      <c r="K726" s="428"/>
      <c r="L726" s="426">
        <v>8</v>
      </c>
      <c r="M726" s="426">
        <v>1</v>
      </c>
      <c r="S726" s="421">
        <v>174095</v>
      </c>
      <c r="T726" s="422">
        <v>9.9499999999999993</v>
      </c>
      <c r="Y726" s="419">
        <v>173669</v>
      </c>
      <c r="Z726" s="420">
        <v>50</v>
      </c>
      <c r="AB726" s="431">
        <v>167729</v>
      </c>
      <c r="AC726" s="433" t="s">
        <v>909</v>
      </c>
    </row>
    <row r="727" spans="5:29" x14ac:dyDescent="0.3">
      <c r="E727" s="423">
        <v>170359</v>
      </c>
      <c r="F727" s="424">
        <v>8.9249999999999996E-4</v>
      </c>
      <c r="H727" s="425">
        <v>166659</v>
      </c>
      <c r="I727" s="428"/>
      <c r="J727" s="428"/>
      <c r="K727" s="426">
        <v>3</v>
      </c>
      <c r="L727" s="426">
        <v>5</v>
      </c>
      <c r="M727" s="426">
        <v>60</v>
      </c>
      <c r="S727" s="421">
        <v>174096</v>
      </c>
      <c r="T727" s="422">
        <v>13.87</v>
      </c>
      <c r="Y727" s="419">
        <v>168782</v>
      </c>
      <c r="Z727" s="420">
        <v>2</v>
      </c>
      <c r="AB727" s="431">
        <v>167658</v>
      </c>
      <c r="AC727" s="433" t="s">
        <v>909</v>
      </c>
    </row>
    <row r="728" spans="5:29" x14ac:dyDescent="0.3">
      <c r="E728" s="423">
        <v>170360</v>
      </c>
      <c r="F728" s="424">
        <v>1.4400000000000001E-3</v>
      </c>
      <c r="H728" s="425">
        <v>166866</v>
      </c>
      <c r="I728" s="428"/>
      <c r="J728" s="426">
        <v>2</v>
      </c>
      <c r="K728" s="426">
        <v>1</v>
      </c>
      <c r="L728" s="426">
        <v>3</v>
      </c>
      <c r="M728" s="426">
        <v>8</v>
      </c>
      <c r="S728" s="421">
        <v>174097</v>
      </c>
      <c r="T728" s="422">
        <v>41.15</v>
      </c>
      <c r="Y728" s="419">
        <v>172341</v>
      </c>
      <c r="Z728" s="420">
        <v>11</v>
      </c>
      <c r="AB728" s="431">
        <v>167747</v>
      </c>
      <c r="AC728" s="433" t="s">
        <v>909</v>
      </c>
    </row>
    <row r="729" spans="5:29" x14ac:dyDescent="0.3">
      <c r="E729" s="423">
        <v>170361</v>
      </c>
      <c r="F729" s="424">
        <v>8.9249999999999996E-4</v>
      </c>
      <c r="H729" s="425">
        <v>166721</v>
      </c>
      <c r="I729" s="428"/>
      <c r="J729" s="426">
        <v>8</v>
      </c>
      <c r="K729" s="428"/>
      <c r="L729" s="426">
        <v>3</v>
      </c>
      <c r="M729" s="426">
        <v>5</v>
      </c>
      <c r="S729" s="421">
        <v>174098</v>
      </c>
      <c r="T729" s="422">
        <v>57.01</v>
      </c>
      <c r="Y729" s="419">
        <v>172318</v>
      </c>
      <c r="Z729" s="420">
        <v>10</v>
      </c>
      <c r="AB729" s="431">
        <v>167751</v>
      </c>
      <c r="AC729" s="433" t="s">
        <v>909</v>
      </c>
    </row>
    <row r="730" spans="5:29" x14ac:dyDescent="0.3">
      <c r="E730" s="423">
        <v>170363</v>
      </c>
      <c r="F730" s="424">
        <v>1.9E-3</v>
      </c>
      <c r="H730" s="425">
        <v>166729</v>
      </c>
      <c r="I730" s="428"/>
      <c r="J730" s="428"/>
      <c r="K730" s="428"/>
      <c r="L730" s="426">
        <v>6</v>
      </c>
      <c r="M730" s="426">
        <v>11</v>
      </c>
      <c r="S730" s="421">
        <v>174099</v>
      </c>
      <c r="T730" s="422">
        <v>16.12</v>
      </c>
      <c r="Y730" s="419">
        <v>172319</v>
      </c>
      <c r="Z730" s="420">
        <v>2</v>
      </c>
      <c r="AB730" s="431">
        <v>167803</v>
      </c>
      <c r="AC730" s="433" t="s">
        <v>909</v>
      </c>
    </row>
    <row r="731" spans="5:29" x14ac:dyDescent="0.3">
      <c r="E731" s="423">
        <v>170364</v>
      </c>
      <c r="F731" s="424">
        <v>2.99E-3</v>
      </c>
      <c r="H731" s="425">
        <v>166937</v>
      </c>
      <c r="I731" s="428"/>
      <c r="J731" s="426">
        <v>1</v>
      </c>
      <c r="K731" s="428"/>
      <c r="L731" s="426">
        <v>5</v>
      </c>
      <c r="M731" s="426">
        <v>10</v>
      </c>
      <c r="S731" s="421">
        <v>174100</v>
      </c>
      <c r="T731" s="422">
        <v>12.59</v>
      </c>
      <c r="Y731" s="419">
        <v>172042</v>
      </c>
      <c r="Z731" s="420">
        <v>12</v>
      </c>
      <c r="AB731" s="431">
        <v>168870</v>
      </c>
      <c r="AC731" s="433" t="s">
        <v>909</v>
      </c>
    </row>
    <row r="732" spans="5:29" x14ac:dyDescent="0.3">
      <c r="E732" s="423">
        <v>170365</v>
      </c>
      <c r="F732" s="424">
        <v>5.0714999999999996E-3</v>
      </c>
      <c r="H732" s="425">
        <v>166912</v>
      </c>
      <c r="I732" s="428"/>
      <c r="J732" s="426">
        <v>1</v>
      </c>
      <c r="K732" s="428"/>
      <c r="L732" s="428"/>
      <c r="M732" s="426">
        <v>1</v>
      </c>
      <c r="S732" s="421">
        <v>174101</v>
      </c>
      <c r="T732" s="422">
        <v>10.28</v>
      </c>
      <c r="Y732" s="429"/>
      <c r="Z732" s="420">
        <v>812</v>
      </c>
      <c r="AB732" s="431">
        <v>174656</v>
      </c>
      <c r="AC732" s="433" t="s">
        <v>909</v>
      </c>
    </row>
    <row r="733" spans="5:29" x14ac:dyDescent="0.3">
      <c r="E733" s="423">
        <v>170366</v>
      </c>
      <c r="F733" s="424">
        <v>4.9612500000000004E-3</v>
      </c>
      <c r="H733" s="425">
        <v>166905</v>
      </c>
      <c r="I733" s="428"/>
      <c r="J733" s="426">
        <v>1</v>
      </c>
      <c r="K733" s="428"/>
      <c r="L733" s="428"/>
      <c r="M733" s="428"/>
      <c r="S733" s="421">
        <v>174103</v>
      </c>
      <c r="T733" s="422">
        <v>52.44</v>
      </c>
      <c r="Y733" s="429"/>
      <c r="Z733" s="420">
        <v>886</v>
      </c>
      <c r="AB733" s="431">
        <v>168256</v>
      </c>
      <c r="AC733" s="433" t="s">
        <v>909</v>
      </c>
    </row>
    <row r="734" spans="5:29" x14ac:dyDescent="0.3">
      <c r="E734" s="423">
        <v>170367</v>
      </c>
      <c r="F734" s="424">
        <v>6.7499999999999999E-3</v>
      </c>
      <c r="H734" s="425">
        <v>166911</v>
      </c>
      <c r="I734" s="428"/>
      <c r="J734" s="426">
        <v>1</v>
      </c>
      <c r="K734" s="428"/>
      <c r="L734" s="428"/>
      <c r="M734" s="428"/>
      <c r="S734" s="421">
        <v>174104</v>
      </c>
      <c r="T734" s="422">
        <v>3.32</v>
      </c>
      <c r="Y734" s="429"/>
      <c r="Z734" s="420">
        <v>1568</v>
      </c>
      <c r="AB734" s="431">
        <v>173022</v>
      </c>
      <c r="AC734" s="433" t="s">
        <v>909</v>
      </c>
    </row>
    <row r="735" spans="5:29" x14ac:dyDescent="0.3">
      <c r="E735" s="423">
        <v>170369</v>
      </c>
      <c r="F735" s="424">
        <v>7.9500000000000005E-3</v>
      </c>
      <c r="H735" s="425">
        <v>167130</v>
      </c>
      <c r="I735" s="428"/>
      <c r="J735" s="426">
        <v>2</v>
      </c>
      <c r="K735" s="426">
        <v>4</v>
      </c>
      <c r="L735" s="426">
        <v>7</v>
      </c>
      <c r="M735" s="426">
        <v>24</v>
      </c>
      <c r="S735" s="421">
        <v>174106</v>
      </c>
      <c r="T735" s="422">
        <v>248.28</v>
      </c>
      <c r="Y735" s="429"/>
      <c r="Z735" s="420">
        <v>2700</v>
      </c>
      <c r="AB735" s="431">
        <v>167692</v>
      </c>
      <c r="AC735" s="433" t="s">
        <v>909</v>
      </c>
    </row>
    <row r="736" spans="5:29" x14ac:dyDescent="0.3">
      <c r="E736" s="423">
        <v>170370</v>
      </c>
      <c r="F736" s="424">
        <v>6.4799999999999996E-3</v>
      </c>
      <c r="H736" s="425">
        <v>167115</v>
      </c>
      <c r="I736" s="428"/>
      <c r="J736" s="426">
        <v>4</v>
      </c>
      <c r="K736" s="426">
        <v>8</v>
      </c>
      <c r="L736" s="426">
        <v>31</v>
      </c>
      <c r="M736" s="426">
        <v>64</v>
      </c>
      <c r="S736" s="421">
        <v>174108</v>
      </c>
      <c r="T736" s="422">
        <v>7.38</v>
      </c>
      <c r="Y736" s="429"/>
      <c r="Z736" s="420">
        <v>8178</v>
      </c>
      <c r="AB736" s="431">
        <v>168251</v>
      </c>
      <c r="AC736" s="433" t="s">
        <v>909</v>
      </c>
    </row>
    <row r="737" spans="5:29" x14ac:dyDescent="0.3">
      <c r="E737" s="423">
        <v>170373</v>
      </c>
      <c r="F737" s="424">
        <v>6.1762500000000003E-3</v>
      </c>
      <c r="H737" s="425">
        <v>167233</v>
      </c>
      <c r="I737" s="428"/>
      <c r="J737" s="426">
        <v>1</v>
      </c>
      <c r="K737" s="428"/>
      <c r="L737" s="426">
        <v>3</v>
      </c>
      <c r="M737" s="426">
        <v>3</v>
      </c>
      <c r="S737" s="421">
        <v>174109</v>
      </c>
      <c r="T737" s="422">
        <v>403.09</v>
      </c>
      <c r="Y737" s="429"/>
      <c r="Z737" s="420">
        <v>75</v>
      </c>
      <c r="AB737" s="431">
        <v>168647</v>
      </c>
      <c r="AC737" s="433" t="s">
        <v>909</v>
      </c>
    </row>
    <row r="738" spans="5:29" x14ac:dyDescent="0.3">
      <c r="E738" s="423">
        <v>170374</v>
      </c>
      <c r="F738" s="424">
        <v>5.0625000000000002E-3</v>
      </c>
      <c r="H738" s="425">
        <v>167202</v>
      </c>
      <c r="I738" s="428"/>
      <c r="J738" s="426">
        <v>1</v>
      </c>
      <c r="K738" s="426">
        <v>1</v>
      </c>
      <c r="L738" s="426">
        <v>11</v>
      </c>
      <c r="M738" s="426">
        <v>8</v>
      </c>
      <c r="S738" s="421">
        <v>174630</v>
      </c>
      <c r="T738" s="422">
        <v>28.51</v>
      </c>
      <c r="Y738" s="419">
        <v>171888</v>
      </c>
      <c r="Z738" s="420">
        <v>19</v>
      </c>
      <c r="AB738" s="431">
        <v>168649</v>
      </c>
      <c r="AC738" s="433" t="s">
        <v>909</v>
      </c>
    </row>
    <row r="739" spans="5:29" x14ac:dyDescent="0.3">
      <c r="E739" s="423">
        <v>170375</v>
      </c>
      <c r="F739" s="424">
        <v>5.2919999999999998E-3</v>
      </c>
      <c r="H739" s="425">
        <v>167416</v>
      </c>
      <c r="I739" s="428"/>
      <c r="J739" s="426">
        <v>1</v>
      </c>
      <c r="K739" s="428"/>
      <c r="L739" s="428"/>
      <c r="M739" s="426">
        <v>9</v>
      </c>
      <c r="S739" s="421">
        <v>174640</v>
      </c>
      <c r="T739" s="422">
        <v>1.79</v>
      </c>
      <c r="Y739" s="419">
        <v>172806</v>
      </c>
      <c r="Z739" s="420">
        <v>234</v>
      </c>
      <c r="AB739" s="431">
        <v>168650</v>
      </c>
      <c r="AC739" s="433" t="s">
        <v>909</v>
      </c>
    </row>
    <row r="740" spans="5:29" x14ac:dyDescent="0.3">
      <c r="E740" s="423">
        <v>170376</v>
      </c>
      <c r="F740" s="424">
        <v>9.1983761999999997E-2</v>
      </c>
      <c r="H740" s="425">
        <v>167231</v>
      </c>
      <c r="I740" s="428"/>
      <c r="J740" s="426">
        <v>1</v>
      </c>
      <c r="K740" s="426">
        <v>3</v>
      </c>
      <c r="L740" s="426">
        <v>4</v>
      </c>
      <c r="M740" s="426">
        <v>4</v>
      </c>
      <c r="S740" s="421">
        <v>173587</v>
      </c>
      <c r="T740" s="422">
        <v>45.39</v>
      </c>
      <c r="Y740" s="419">
        <v>168783</v>
      </c>
      <c r="Z740" s="420">
        <v>12</v>
      </c>
      <c r="AB740" s="431">
        <v>170823</v>
      </c>
      <c r="AC740" s="433" t="s">
        <v>909</v>
      </c>
    </row>
    <row r="741" spans="5:29" x14ac:dyDescent="0.3">
      <c r="E741" s="423">
        <v>170377</v>
      </c>
      <c r="F741" s="424">
        <v>0.29120000000000001</v>
      </c>
      <c r="H741" s="425">
        <v>167266</v>
      </c>
      <c r="I741" s="428"/>
      <c r="J741" s="426">
        <v>126</v>
      </c>
      <c r="K741" s="426">
        <v>12</v>
      </c>
      <c r="L741" s="426">
        <v>71</v>
      </c>
      <c r="M741" s="426">
        <v>318</v>
      </c>
      <c r="Y741" s="419">
        <v>168246</v>
      </c>
      <c r="Z741" s="420">
        <v>358</v>
      </c>
      <c r="AB741" s="431">
        <v>169403</v>
      </c>
      <c r="AC741" s="433" t="s">
        <v>909</v>
      </c>
    </row>
    <row r="742" spans="5:29" x14ac:dyDescent="0.3">
      <c r="E742" s="423">
        <v>170390</v>
      </c>
      <c r="F742" s="424">
        <v>0.54696</v>
      </c>
      <c r="H742" s="425">
        <v>167308</v>
      </c>
      <c r="I742" s="428"/>
      <c r="J742" s="426">
        <v>55</v>
      </c>
      <c r="K742" s="426">
        <v>59</v>
      </c>
      <c r="L742" s="426">
        <v>179</v>
      </c>
      <c r="M742" s="426">
        <v>408</v>
      </c>
      <c r="Y742" s="419">
        <v>170686</v>
      </c>
      <c r="Z742" s="420">
        <v>2</v>
      </c>
      <c r="AB742" s="431">
        <v>170215</v>
      </c>
      <c r="AC742" s="433" t="s">
        <v>909</v>
      </c>
    </row>
    <row r="743" spans="5:29" x14ac:dyDescent="0.3">
      <c r="E743" s="423">
        <v>170391</v>
      </c>
      <c r="F743" s="424">
        <v>0.25289693000000002</v>
      </c>
      <c r="H743" s="425">
        <v>167372</v>
      </c>
      <c r="I743" s="428"/>
      <c r="J743" s="426">
        <v>6</v>
      </c>
      <c r="K743" s="428"/>
      <c r="L743" s="426">
        <v>2</v>
      </c>
      <c r="M743" s="426">
        <v>14</v>
      </c>
      <c r="Y743" s="429"/>
      <c r="Z743" s="420">
        <v>6</v>
      </c>
      <c r="AB743" s="431">
        <v>170218</v>
      </c>
      <c r="AC743" s="433" t="s">
        <v>909</v>
      </c>
    </row>
    <row r="744" spans="5:29" x14ac:dyDescent="0.3">
      <c r="E744" s="423">
        <v>170392</v>
      </c>
      <c r="F744" s="424">
        <v>0.32466279999999997</v>
      </c>
      <c r="H744" s="425">
        <v>167435</v>
      </c>
      <c r="I744" s="428"/>
      <c r="J744" s="428"/>
      <c r="K744" s="426">
        <v>1</v>
      </c>
      <c r="L744" s="426">
        <v>3</v>
      </c>
      <c r="M744" s="428"/>
      <c r="Y744" s="419">
        <v>170811</v>
      </c>
      <c r="Z744" s="420">
        <v>73</v>
      </c>
      <c r="AB744" s="431">
        <v>170822</v>
      </c>
      <c r="AC744" s="433" t="s">
        <v>909</v>
      </c>
    </row>
    <row r="745" spans="5:29" x14ac:dyDescent="0.3">
      <c r="E745" s="423">
        <v>170393</v>
      </c>
      <c r="F745" s="424">
        <v>0.44209079200000001</v>
      </c>
      <c r="H745" s="425">
        <v>167406</v>
      </c>
      <c r="I745" s="428"/>
      <c r="J745" s="426">
        <v>3</v>
      </c>
      <c r="K745" s="428"/>
      <c r="L745" s="428"/>
      <c r="M745" s="428"/>
      <c r="Y745" s="419">
        <v>166672</v>
      </c>
      <c r="Z745" s="420">
        <v>2</v>
      </c>
      <c r="AB745" s="431">
        <v>170208</v>
      </c>
      <c r="AC745" s="433" t="s">
        <v>909</v>
      </c>
    </row>
    <row r="746" spans="5:29" x14ac:dyDescent="0.3">
      <c r="E746" s="423">
        <v>170394</v>
      </c>
      <c r="F746" s="424">
        <v>0.55605000000000004</v>
      </c>
      <c r="H746" s="425">
        <v>167710</v>
      </c>
      <c r="I746" s="428"/>
      <c r="J746" s="426">
        <v>2</v>
      </c>
      <c r="K746" s="428"/>
      <c r="L746" s="428"/>
      <c r="M746" s="426">
        <v>32</v>
      </c>
      <c r="Y746" s="419">
        <v>170324</v>
      </c>
      <c r="Z746" s="420">
        <v>2</v>
      </c>
      <c r="AB746" s="431">
        <v>167796</v>
      </c>
      <c r="AC746" s="433" t="s">
        <v>909</v>
      </c>
    </row>
    <row r="747" spans="5:29" x14ac:dyDescent="0.3">
      <c r="E747" s="423">
        <v>170395</v>
      </c>
      <c r="F747" s="424">
        <v>0.58492500000000003</v>
      </c>
      <c r="H747" s="425">
        <v>167711</v>
      </c>
      <c r="I747" s="428"/>
      <c r="J747" s="426">
        <v>4</v>
      </c>
      <c r="K747" s="426">
        <v>2</v>
      </c>
      <c r="L747" s="426">
        <v>2</v>
      </c>
      <c r="M747" s="426">
        <v>37</v>
      </c>
      <c r="Y747" s="419">
        <v>170415</v>
      </c>
      <c r="Z747" s="420">
        <v>1</v>
      </c>
      <c r="AB747" s="431">
        <v>170204</v>
      </c>
      <c r="AC747" s="433" t="s">
        <v>909</v>
      </c>
    </row>
    <row r="748" spans="5:29" x14ac:dyDescent="0.3">
      <c r="E748" s="423">
        <v>170397</v>
      </c>
      <c r="F748" s="424">
        <v>1.0796299499999999</v>
      </c>
      <c r="H748" s="425">
        <v>167709</v>
      </c>
      <c r="I748" s="428"/>
      <c r="J748" s="426">
        <v>7</v>
      </c>
      <c r="K748" s="426">
        <v>2</v>
      </c>
      <c r="L748" s="426">
        <v>14</v>
      </c>
      <c r="M748" s="426">
        <v>13</v>
      </c>
      <c r="Y748" s="419">
        <v>167802</v>
      </c>
      <c r="Z748" s="420">
        <v>15</v>
      </c>
      <c r="AB748" s="431">
        <v>170205</v>
      </c>
      <c r="AC748" s="433" t="s">
        <v>909</v>
      </c>
    </row>
    <row r="749" spans="5:29" x14ac:dyDescent="0.3">
      <c r="E749" s="423">
        <v>170398</v>
      </c>
      <c r="F749" s="424">
        <v>0.52036020000000005</v>
      </c>
      <c r="H749" s="425">
        <v>167404</v>
      </c>
      <c r="I749" s="428"/>
      <c r="J749" s="426">
        <v>3</v>
      </c>
      <c r="K749" s="426">
        <v>4</v>
      </c>
      <c r="L749" s="428"/>
      <c r="M749" s="426">
        <v>6</v>
      </c>
      <c r="Y749" s="419">
        <v>167800</v>
      </c>
      <c r="Z749" s="420">
        <v>66</v>
      </c>
      <c r="AB749" s="431">
        <v>169416</v>
      </c>
      <c r="AC749" s="433" t="s">
        <v>909</v>
      </c>
    </row>
    <row r="750" spans="5:29" x14ac:dyDescent="0.3">
      <c r="E750" s="423">
        <v>170399</v>
      </c>
      <c r="F750" s="424">
        <v>0.64124544000000006</v>
      </c>
      <c r="H750" s="425">
        <v>167722</v>
      </c>
      <c r="I750" s="428"/>
      <c r="J750" s="426">
        <v>2</v>
      </c>
      <c r="K750" s="428"/>
      <c r="L750" s="428"/>
      <c r="M750" s="428"/>
      <c r="Y750" s="419">
        <v>167822</v>
      </c>
      <c r="Z750" s="420">
        <v>45</v>
      </c>
      <c r="AB750" s="431">
        <v>170741</v>
      </c>
      <c r="AC750" s="433" t="s">
        <v>909</v>
      </c>
    </row>
    <row r="751" spans="5:29" x14ac:dyDescent="0.3">
      <c r="E751" s="423">
        <v>170400</v>
      </c>
      <c r="F751" s="424">
        <v>0.66989683200000005</v>
      </c>
      <c r="H751" s="425">
        <v>167753</v>
      </c>
      <c r="I751" s="428"/>
      <c r="J751" s="428"/>
      <c r="K751" s="426">
        <v>1</v>
      </c>
      <c r="L751" s="426">
        <v>1</v>
      </c>
      <c r="M751" s="426">
        <v>2</v>
      </c>
      <c r="Y751" s="419">
        <v>168968</v>
      </c>
      <c r="Z751" s="420">
        <v>19</v>
      </c>
      <c r="AB751" s="431">
        <v>169404</v>
      </c>
      <c r="AC751" s="433" t="s">
        <v>909</v>
      </c>
    </row>
    <row r="752" spans="5:29" x14ac:dyDescent="0.3">
      <c r="E752" s="423">
        <v>170401</v>
      </c>
      <c r="F752" s="424">
        <v>0.74645558400000001</v>
      </c>
      <c r="H752" s="425">
        <v>167730</v>
      </c>
      <c r="I752" s="428"/>
      <c r="J752" s="426">
        <v>1</v>
      </c>
      <c r="K752" s="428"/>
      <c r="L752" s="426">
        <v>1</v>
      </c>
      <c r="M752" s="426">
        <v>9</v>
      </c>
      <c r="Y752" s="419">
        <v>168866</v>
      </c>
      <c r="Z752" s="420">
        <v>64</v>
      </c>
      <c r="AB752" s="431">
        <v>170203</v>
      </c>
      <c r="AC752" s="433" t="s">
        <v>909</v>
      </c>
    </row>
    <row r="753" spans="5:29" x14ac:dyDescent="0.3">
      <c r="E753" s="423">
        <v>170402</v>
      </c>
      <c r="F753" s="424">
        <v>0.617892</v>
      </c>
      <c r="H753" s="425">
        <v>167550</v>
      </c>
      <c r="I753" s="428"/>
      <c r="J753" s="426">
        <v>2</v>
      </c>
      <c r="K753" s="426">
        <v>3</v>
      </c>
      <c r="L753" s="426">
        <v>5</v>
      </c>
      <c r="M753" s="426">
        <v>12</v>
      </c>
      <c r="Y753" s="419">
        <v>168873</v>
      </c>
      <c r="Z753" s="420">
        <v>38</v>
      </c>
      <c r="AB753" s="431">
        <v>170747</v>
      </c>
      <c r="AC753" s="433" t="s">
        <v>909</v>
      </c>
    </row>
    <row r="754" spans="5:29" x14ac:dyDescent="0.3">
      <c r="E754" s="423">
        <v>170404</v>
      </c>
      <c r="F754" s="424">
        <v>0.98632799999999998</v>
      </c>
      <c r="H754" s="425">
        <v>167654</v>
      </c>
      <c r="I754" s="428"/>
      <c r="J754" s="428"/>
      <c r="K754" s="426">
        <v>2</v>
      </c>
      <c r="L754" s="426">
        <v>1</v>
      </c>
      <c r="M754" s="426">
        <v>23</v>
      </c>
      <c r="Y754" s="419">
        <v>168879</v>
      </c>
      <c r="Z754" s="420">
        <v>8</v>
      </c>
      <c r="AB754" s="431">
        <v>168829</v>
      </c>
      <c r="AC754" s="433" t="s">
        <v>909</v>
      </c>
    </row>
    <row r="755" spans="5:29" x14ac:dyDescent="0.3">
      <c r="E755" s="423">
        <v>170406</v>
      </c>
      <c r="F755" s="424">
        <v>1.34541</v>
      </c>
      <c r="H755" s="425">
        <v>167706</v>
      </c>
      <c r="I755" s="428"/>
      <c r="J755" s="426">
        <v>2</v>
      </c>
      <c r="K755" s="428"/>
      <c r="L755" s="426">
        <v>1</v>
      </c>
      <c r="M755" s="426">
        <v>15</v>
      </c>
      <c r="Y755" s="419">
        <v>172457</v>
      </c>
      <c r="Z755" s="420">
        <v>311</v>
      </c>
      <c r="AB755" s="431">
        <v>168828</v>
      </c>
      <c r="AC755" s="433" t="s">
        <v>909</v>
      </c>
    </row>
    <row r="756" spans="5:29" x14ac:dyDescent="0.3">
      <c r="E756" s="423">
        <v>170407</v>
      </c>
      <c r="F756" s="424">
        <v>7.9200000000000007E-2</v>
      </c>
      <c r="H756" s="425">
        <v>167779</v>
      </c>
      <c r="I756" s="428"/>
      <c r="J756" s="426">
        <v>2</v>
      </c>
      <c r="K756" s="426">
        <v>2</v>
      </c>
      <c r="L756" s="426">
        <v>2</v>
      </c>
      <c r="M756" s="426">
        <v>6</v>
      </c>
      <c r="Y756" s="419">
        <v>170879</v>
      </c>
      <c r="Z756" s="420">
        <v>158</v>
      </c>
      <c r="AB756" s="431">
        <v>170701</v>
      </c>
      <c r="AC756" s="433" t="s">
        <v>909</v>
      </c>
    </row>
    <row r="757" spans="5:29" x14ac:dyDescent="0.3">
      <c r="E757" s="423">
        <v>170408</v>
      </c>
      <c r="F757" s="424">
        <v>0.13919999999999999</v>
      </c>
      <c r="H757" s="425">
        <v>167776</v>
      </c>
      <c r="I757" s="428"/>
      <c r="J757" s="426">
        <v>1</v>
      </c>
      <c r="K757" s="428"/>
      <c r="L757" s="426">
        <v>3</v>
      </c>
      <c r="M757" s="426">
        <v>18</v>
      </c>
      <c r="Y757" s="419">
        <v>170361</v>
      </c>
      <c r="Z757" s="420">
        <v>238</v>
      </c>
      <c r="AB757" s="431">
        <v>174278</v>
      </c>
      <c r="AC757" s="433" t="s">
        <v>909</v>
      </c>
    </row>
    <row r="758" spans="5:29" x14ac:dyDescent="0.3">
      <c r="E758" s="423">
        <v>170409</v>
      </c>
      <c r="F758" s="424">
        <v>0.17677799999999999</v>
      </c>
      <c r="H758" s="425">
        <v>167795</v>
      </c>
      <c r="I758" s="428"/>
      <c r="J758" s="426">
        <v>3</v>
      </c>
      <c r="K758" s="428"/>
      <c r="L758" s="426">
        <v>53</v>
      </c>
      <c r="M758" s="426">
        <v>76</v>
      </c>
      <c r="Y758" s="429"/>
      <c r="Z758" s="420">
        <v>14</v>
      </c>
      <c r="AB758" s="431">
        <v>174193</v>
      </c>
      <c r="AC758" s="433" t="s">
        <v>909</v>
      </c>
    </row>
    <row r="759" spans="5:29" x14ac:dyDescent="0.3">
      <c r="E759" s="423">
        <v>170410</v>
      </c>
      <c r="F759" s="424">
        <v>0.19146296400000001</v>
      </c>
      <c r="H759" s="425">
        <v>167785</v>
      </c>
      <c r="I759" s="428"/>
      <c r="J759" s="426">
        <v>15</v>
      </c>
      <c r="K759" s="428"/>
      <c r="L759" s="428"/>
      <c r="M759" s="426">
        <v>5</v>
      </c>
      <c r="Y759" s="419">
        <v>167217</v>
      </c>
      <c r="Z759" s="420">
        <v>68</v>
      </c>
      <c r="AB759" s="431">
        <v>174638</v>
      </c>
      <c r="AC759" s="433" t="s">
        <v>909</v>
      </c>
    </row>
    <row r="760" spans="5:29" x14ac:dyDescent="0.3">
      <c r="E760" s="423">
        <v>170414</v>
      </c>
      <c r="F760" s="424">
        <v>5.5125E-3</v>
      </c>
      <c r="H760" s="425">
        <v>167707</v>
      </c>
      <c r="I760" s="428"/>
      <c r="J760" s="426">
        <v>2</v>
      </c>
      <c r="K760" s="426">
        <v>1</v>
      </c>
      <c r="L760" s="428"/>
      <c r="M760" s="426">
        <v>4</v>
      </c>
      <c r="Y760" s="419">
        <v>167214</v>
      </c>
      <c r="Z760" s="420">
        <v>24</v>
      </c>
      <c r="AB760" s="431">
        <v>167759</v>
      </c>
      <c r="AC760" s="433" t="s">
        <v>909</v>
      </c>
    </row>
    <row r="761" spans="5:29" x14ac:dyDescent="0.3">
      <c r="E761" s="423">
        <v>170415</v>
      </c>
      <c r="F761" s="424">
        <v>5.0872499999999998E-3</v>
      </c>
      <c r="H761" s="425">
        <v>168249</v>
      </c>
      <c r="I761" s="428"/>
      <c r="J761" s="426">
        <v>2</v>
      </c>
      <c r="K761" s="428"/>
      <c r="L761" s="428"/>
      <c r="M761" s="426">
        <v>111</v>
      </c>
      <c r="Y761" s="419">
        <v>171328</v>
      </c>
      <c r="Z761" s="420">
        <v>19</v>
      </c>
      <c r="AB761" s="431">
        <v>173348</v>
      </c>
      <c r="AC761" s="433" t="s">
        <v>909</v>
      </c>
    </row>
    <row r="762" spans="5:29" x14ac:dyDescent="0.3">
      <c r="E762" s="423">
        <v>170416</v>
      </c>
      <c r="F762" s="424">
        <v>6.6959999999999997E-3</v>
      </c>
      <c r="H762" s="425">
        <v>167747</v>
      </c>
      <c r="I762" s="428"/>
      <c r="J762" s="426">
        <v>1</v>
      </c>
      <c r="K762" s="426">
        <v>1</v>
      </c>
      <c r="L762" s="426">
        <v>1</v>
      </c>
      <c r="M762" s="428"/>
      <c r="Y762" s="419">
        <v>171326</v>
      </c>
      <c r="Z762" s="420">
        <v>1</v>
      </c>
      <c r="AB762" s="431">
        <v>167782</v>
      </c>
      <c r="AC762" s="433" t="s">
        <v>909</v>
      </c>
    </row>
    <row r="763" spans="5:29" x14ac:dyDescent="0.3">
      <c r="E763" s="423">
        <v>170417</v>
      </c>
      <c r="F763" s="424">
        <v>7.6860000000000001E-3</v>
      </c>
      <c r="H763" s="425">
        <v>168316</v>
      </c>
      <c r="I763" s="428"/>
      <c r="J763" s="426">
        <v>1</v>
      </c>
      <c r="K763" s="428"/>
      <c r="L763" s="426">
        <v>1</v>
      </c>
      <c r="M763" s="426">
        <v>4</v>
      </c>
      <c r="Y763" s="419">
        <v>171327</v>
      </c>
      <c r="Z763" s="420">
        <v>1</v>
      </c>
      <c r="AB763" s="431">
        <v>167784</v>
      </c>
      <c r="AC763" s="433" t="s">
        <v>909</v>
      </c>
    </row>
    <row r="764" spans="5:29" x14ac:dyDescent="0.3">
      <c r="E764" s="423">
        <v>170418</v>
      </c>
      <c r="F764" s="424">
        <v>1.09725E-2</v>
      </c>
      <c r="H764" s="425">
        <v>168376</v>
      </c>
      <c r="I764" s="428"/>
      <c r="J764" s="426">
        <v>1</v>
      </c>
      <c r="K764" s="426">
        <v>1</v>
      </c>
      <c r="L764" s="426">
        <v>1</v>
      </c>
      <c r="M764" s="426">
        <v>6</v>
      </c>
      <c r="Y764" s="419">
        <v>171334</v>
      </c>
      <c r="Z764" s="420">
        <v>1</v>
      </c>
      <c r="AB764" s="431">
        <v>172503</v>
      </c>
      <c r="AC764" s="433" t="s">
        <v>909</v>
      </c>
    </row>
    <row r="765" spans="5:29" x14ac:dyDescent="0.3">
      <c r="E765" s="423">
        <v>170419</v>
      </c>
      <c r="F765" s="424">
        <v>1.2802375E-2</v>
      </c>
      <c r="H765" s="425">
        <v>168521</v>
      </c>
      <c r="I765" s="428"/>
      <c r="J765" s="428"/>
      <c r="K765" s="426">
        <v>1</v>
      </c>
      <c r="L765" s="426">
        <v>2</v>
      </c>
      <c r="M765" s="426">
        <v>3</v>
      </c>
      <c r="Y765" s="419">
        <v>171331</v>
      </c>
      <c r="Z765" s="420">
        <v>2</v>
      </c>
      <c r="AB765" s="431">
        <v>173055</v>
      </c>
      <c r="AC765" s="433" t="s">
        <v>909</v>
      </c>
    </row>
    <row r="766" spans="5:29" x14ac:dyDescent="0.3">
      <c r="E766" s="423">
        <v>170420</v>
      </c>
      <c r="F766" s="424">
        <v>1.3851749999999999E-2</v>
      </c>
      <c r="H766" s="425">
        <v>167822</v>
      </c>
      <c r="I766" s="428"/>
      <c r="J766" s="428"/>
      <c r="K766" s="426">
        <v>5</v>
      </c>
      <c r="L766" s="426">
        <v>5</v>
      </c>
      <c r="M766" s="426">
        <v>2</v>
      </c>
      <c r="Y766" s="419">
        <v>171324</v>
      </c>
      <c r="Z766" s="420">
        <v>5</v>
      </c>
      <c r="AB766" s="431">
        <v>168771</v>
      </c>
      <c r="AC766" s="433" t="s">
        <v>909</v>
      </c>
    </row>
    <row r="767" spans="5:29" x14ac:dyDescent="0.3">
      <c r="E767" s="423">
        <v>170421</v>
      </c>
      <c r="F767" s="424">
        <v>1.6038E-2</v>
      </c>
      <c r="H767" s="425">
        <v>168386</v>
      </c>
      <c r="I767" s="428"/>
      <c r="J767" s="428"/>
      <c r="K767" s="428"/>
      <c r="L767" s="426">
        <v>2</v>
      </c>
      <c r="M767" s="426">
        <v>4</v>
      </c>
      <c r="Y767" s="419">
        <v>171335</v>
      </c>
      <c r="Z767" s="420">
        <v>4</v>
      </c>
      <c r="AB767" s="431">
        <v>168769</v>
      </c>
      <c r="AC767" s="433" t="s">
        <v>909</v>
      </c>
    </row>
    <row r="768" spans="5:29" x14ac:dyDescent="0.3">
      <c r="E768" s="423">
        <v>170422</v>
      </c>
      <c r="F768" s="424">
        <v>8.9460000000000008E-3</v>
      </c>
      <c r="H768" s="425">
        <v>168387</v>
      </c>
      <c r="I768" s="428"/>
      <c r="J768" s="428"/>
      <c r="K768" s="428"/>
      <c r="L768" s="426">
        <v>1</v>
      </c>
      <c r="M768" s="426">
        <v>12</v>
      </c>
      <c r="Y768" s="419">
        <v>171320</v>
      </c>
      <c r="Z768" s="420">
        <v>29</v>
      </c>
      <c r="AB768" s="431">
        <v>168768</v>
      </c>
      <c r="AC768" s="433" t="s">
        <v>909</v>
      </c>
    </row>
    <row r="769" spans="5:29" x14ac:dyDescent="0.3">
      <c r="E769" s="423">
        <v>170423</v>
      </c>
      <c r="F769" s="424">
        <v>1.1469999999999999E-2</v>
      </c>
      <c r="H769" s="425">
        <v>168389</v>
      </c>
      <c r="I769" s="428"/>
      <c r="J769" s="426">
        <v>1</v>
      </c>
      <c r="K769" s="428"/>
      <c r="L769" s="426">
        <v>2</v>
      </c>
      <c r="M769" s="426">
        <v>4</v>
      </c>
      <c r="Y769" s="419">
        <v>174509</v>
      </c>
      <c r="Z769" s="420">
        <v>1</v>
      </c>
      <c r="AB769" s="431">
        <v>169117</v>
      </c>
      <c r="AC769" s="433" t="s">
        <v>909</v>
      </c>
    </row>
    <row r="770" spans="5:29" x14ac:dyDescent="0.3">
      <c r="E770" s="423">
        <v>170424</v>
      </c>
      <c r="F770" s="424">
        <v>1.4446875E-2</v>
      </c>
      <c r="H770" s="425">
        <v>168473</v>
      </c>
      <c r="I770" s="428"/>
      <c r="J770" s="426">
        <v>2</v>
      </c>
      <c r="K770" s="428"/>
      <c r="L770" s="426">
        <v>2</v>
      </c>
      <c r="M770" s="428"/>
      <c r="Y770" s="419">
        <v>170407</v>
      </c>
      <c r="Z770" s="420">
        <v>98</v>
      </c>
      <c r="AB770" s="431">
        <v>166528</v>
      </c>
      <c r="AC770" s="433" t="s">
        <v>909</v>
      </c>
    </row>
    <row r="771" spans="5:29" x14ac:dyDescent="0.3">
      <c r="E771" s="423">
        <v>170425</v>
      </c>
      <c r="F771" s="424">
        <v>1.6113499999999999E-2</v>
      </c>
      <c r="H771" s="425">
        <v>166536</v>
      </c>
      <c r="I771" s="428"/>
      <c r="J771" s="426">
        <v>3</v>
      </c>
      <c r="K771" s="428"/>
      <c r="L771" s="426">
        <v>9</v>
      </c>
      <c r="M771" s="426">
        <v>33</v>
      </c>
      <c r="Y771" s="419">
        <v>170408</v>
      </c>
      <c r="Z771" s="420">
        <v>123</v>
      </c>
      <c r="AB771" s="431">
        <v>170614</v>
      </c>
      <c r="AC771" s="433" t="s">
        <v>909</v>
      </c>
    </row>
    <row r="772" spans="5:29" x14ac:dyDescent="0.3">
      <c r="E772" s="423">
        <v>170428</v>
      </c>
      <c r="F772" s="424">
        <v>2.0847375000000001E-2</v>
      </c>
      <c r="H772" s="425">
        <v>168328</v>
      </c>
      <c r="I772" s="428"/>
      <c r="J772" s="426">
        <v>1</v>
      </c>
      <c r="K772" s="428"/>
      <c r="L772" s="426">
        <v>2</v>
      </c>
      <c r="M772" s="426">
        <v>3</v>
      </c>
      <c r="Y772" s="419">
        <v>170409</v>
      </c>
      <c r="Z772" s="420">
        <v>96</v>
      </c>
      <c r="AB772" s="431">
        <v>173064</v>
      </c>
      <c r="AC772" s="433" t="s">
        <v>909</v>
      </c>
    </row>
    <row r="773" spans="5:29" x14ac:dyDescent="0.3">
      <c r="E773" s="423">
        <v>170429</v>
      </c>
      <c r="F773" s="424">
        <v>5.1539759999999997E-2</v>
      </c>
      <c r="H773" s="425">
        <v>168116</v>
      </c>
      <c r="I773" s="428"/>
      <c r="J773" s="426">
        <v>13</v>
      </c>
      <c r="K773" s="426">
        <v>11</v>
      </c>
      <c r="L773" s="426">
        <v>16</v>
      </c>
      <c r="M773" s="426">
        <v>94</v>
      </c>
      <c r="Y773" s="419">
        <v>167000</v>
      </c>
      <c r="Z773" s="420">
        <v>11</v>
      </c>
      <c r="AB773" s="431">
        <v>167779</v>
      </c>
      <c r="AC773" s="433" t="s">
        <v>909</v>
      </c>
    </row>
    <row r="774" spans="5:29" x14ac:dyDescent="0.3">
      <c r="E774" s="423">
        <v>170433</v>
      </c>
      <c r="F774" s="424">
        <v>5.5079999999999999E-3</v>
      </c>
      <c r="H774" s="425">
        <v>168895</v>
      </c>
      <c r="I774" s="428"/>
      <c r="J774" s="428"/>
      <c r="K774" s="428"/>
      <c r="L774" s="428"/>
      <c r="M774" s="426">
        <v>5</v>
      </c>
      <c r="Y774" s="419">
        <v>168844</v>
      </c>
      <c r="Z774" s="420">
        <v>2</v>
      </c>
      <c r="AB774" s="431">
        <v>172422</v>
      </c>
      <c r="AC774" s="433" t="s">
        <v>909</v>
      </c>
    </row>
    <row r="775" spans="5:29" x14ac:dyDescent="0.3">
      <c r="E775" s="423">
        <v>170450</v>
      </c>
      <c r="F775" s="424">
        <v>7.7400000000000004E-3</v>
      </c>
      <c r="H775" s="425">
        <v>168647</v>
      </c>
      <c r="I775" s="428"/>
      <c r="J775" s="426">
        <v>1</v>
      </c>
      <c r="K775" s="426">
        <v>1</v>
      </c>
      <c r="L775" s="428"/>
      <c r="M775" s="426">
        <v>1</v>
      </c>
      <c r="Y775" s="419">
        <v>166999</v>
      </c>
      <c r="Z775" s="420">
        <v>4</v>
      </c>
      <c r="AB775" s="431">
        <v>174945</v>
      </c>
      <c r="AC775" s="433" t="s">
        <v>909</v>
      </c>
    </row>
    <row r="776" spans="5:29" x14ac:dyDescent="0.3">
      <c r="E776" s="423">
        <v>170451</v>
      </c>
      <c r="F776" s="424">
        <v>1.14E-2</v>
      </c>
      <c r="H776" s="425">
        <v>168193</v>
      </c>
      <c r="I776" s="428"/>
      <c r="J776" s="426">
        <v>3</v>
      </c>
      <c r="K776" s="426">
        <v>1</v>
      </c>
      <c r="L776" s="426">
        <v>1</v>
      </c>
      <c r="M776" s="426">
        <v>9</v>
      </c>
      <c r="Y776" s="419">
        <v>173849</v>
      </c>
      <c r="Z776" s="420">
        <v>8</v>
      </c>
      <c r="AB776" s="431">
        <v>172260</v>
      </c>
      <c r="AC776" s="433" t="s">
        <v>909</v>
      </c>
    </row>
    <row r="777" spans="5:29" x14ac:dyDescent="0.3">
      <c r="E777" s="423">
        <v>170454</v>
      </c>
      <c r="F777" s="424">
        <v>9.0300000000000005E-4</v>
      </c>
      <c r="H777" s="425">
        <v>168799</v>
      </c>
      <c r="I777" s="428"/>
      <c r="J777" s="426">
        <v>1</v>
      </c>
      <c r="K777" s="428"/>
      <c r="L777" s="428"/>
      <c r="M777" s="426">
        <v>2</v>
      </c>
      <c r="Y777" s="419">
        <v>168247</v>
      </c>
      <c r="Z777" s="420">
        <v>109</v>
      </c>
      <c r="AB777" s="431">
        <v>172261</v>
      </c>
      <c r="AC777" s="433" t="s">
        <v>909</v>
      </c>
    </row>
    <row r="778" spans="5:29" x14ac:dyDescent="0.3">
      <c r="E778" s="423">
        <v>170455</v>
      </c>
      <c r="F778" s="424">
        <v>1.33E-3</v>
      </c>
      <c r="H778" s="425">
        <v>169015</v>
      </c>
      <c r="I778" s="428"/>
      <c r="J778" s="426">
        <v>1</v>
      </c>
      <c r="K778" s="428"/>
      <c r="L778" s="426">
        <v>1</v>
      </c>
      <c r="M778" s="426">
        <v>3</v>
      </c>
      <c r="Y778" s="419">
        <v>173846</v>
      </c>
      <c r="Z778" s="420">
        <v>31</v>
      </c>
      <c r="AB778" s="431">
        <v>171187</v>
      </c>
      <c r="AC778" s="433" t="s">
        <v>909</v>
      </c>
    </row>
    <row r="779" spans="5:29" x14ac:dyDescent="0.3">
      <c r="E779" s="423">
        <v>170456</v>
      </c>
      <c r="F779" s="424">
        <v>2E-3</v>
      </c>
      <c r="H779" s="425">
        <v>168608</v>
      </c>
      <c r="I779" s="428"/>
      <c r="J779" s="426">
        <v>1</v>
      </c>
      <c r="K779" s="428"/>
      <c r="L779" s="426">
        <v>1</v>
      </c>
      <c r="M779" s="426">
        <v>2</v>
      </c>
      <c r="Y779" s="419">
        <v>167794</v>
      </c>
      <c r="Z779" s="420">
        <v>25</v>
      </c>
      <c r="AB779" s="431">
        <v>168313</v>
      </c>
      <c r="AC779" s="433" t="s">
        <v>909</v>
      </c>
    </row>
    <row r="780" spans="5:29" x14ac:dyDescent="0.3">
      <c r="E780" s="423">
        <v>170457</v>
      </c>
      <c r="F780" s="424">
        <v>7.6800000000000002E-4</v>
      </c>
      <c r="H780" s="425">
        <v>168896</v>
      </c>
      <c r="I780" s="428"/>
      <c r="J780" s="428"/>
      <c r="K780" s="428"/>
      <c r="L780" s="428"/>
      <c r="M780" s="426">
        <v>3</v>
      </c>
      <c r="Y780" s="419">
        <v>170642</v>
      </c>
      <c r="Z780" s="420">
        <v>13</v>
      </c>
      <c r="AB780" s="431">
        <v>170612</v>
      </c>
      <c r="AC780" s="433" t="s">
        <v>909</v>
      </c>
    </row>
    <row r="781" spans="5:29" x14ac:dyDescent="0.3">
      <c r="E781" s="423">
        <v>170458</v>
      </c>
      <c r="F781" s="424">
        <v>1.7088750000000001E-3</v>
      </c>
      <c r="H781" s="425">
        <v>172503</v>
      </c>
      <c r="I781" s="428"/>
      <c r="J781" s="426">
        <v>4</v>
      </c>
      <c r="K781" s="426">
        <v>2</v>
      </c>
      <c r="L781" s="426">
        <v>2</v>
      </c>
      <c r="M781" s="426">
        <v>10</v>
      </c>
      <c r="Y781" s="419">
        <v>168315</v>
      </c>
      <c r="Z781" s="420">
        <v>352</v>
      </c>
      <c r="AB781" s="431">
        <v>170911</v>
      </c>
      <c r="AC781" s="433" t="s">
        <v>909</v>
      </c>
    </row>
    <row r="782" spans="5:29" x14ac:dyDescent="0.3">
      <c r="E782" s="423">
        <v>170459</v>
      </c>
      <c r="F782" s="424">
        <v>3.0000000000000001E-3</v>
      </c>
      <c r="H782" s="425">
        <v>168893</v>
      </c>
      <c r="I782" s="428"/>
      <c r="J782" s="426">
        <v>1</v>
      </c>
      <c r="K782" s="428"/>
      <c r="L782" s="428"/>
      <c r="M782" s="426">
        <v>1</v>
      </c>
      <c r="Y782" s="419">
        <v>171154</v>
      </c>
      <c r="Z782" s="420">
        <v>11</v>
      </c>
      <c r="AB782" s="431">
        <v>170167</v>
      </c>
      <c r="AC782" s="433" t="s">
        <v>909</v>
      </c>
    </row>
    <row r="783" spans="5:29" x14ac:dyDescent="0.3">
      <c r="E783" s="423">
        <v>170460</v>
      </c>
      <c r="F783" s="424">
        <v>1.5E-3</v>
      </c>
      <c r="H783" s="425">
        <v>169008</v>
      </c>
      <c r="I783" s="428"/>
      <c r="J783" s="426">
        <v>2</v>
      </c>
      <c r="K783" s="428"/>
      <c r="L783" s="426">
        <v>2</v>
      </c>
      <c r="M783" s="426">
        <v>4</v>
      </c>
      <c r="Y783" s="419">
        <v>171022</v>
      </c>
      <c r="Z783" s="420">
        <v>12</v>
      </c>
      <c r="AB783" s="431">
        <v>170611</v>
      </c>
      <c r="AC783" s="433" t="s">
        <v>909</v>
      </c>
    </row>
    <row r="784" spans="5:29" x14ac:dyDescent="0.3">
      <c r="E784" s="423">
        <v>170461</v>
      </c>
      <c r="F784" s="424">
        <v>1.232E-3</v>
      </c>
      <c r="H784" s="425">
        <v>168709</v>
      </c>
      <c r="I784" s="428"/>
      <c r="J784" s="428"/>
      <c r="K784" s="428"/>
      <c r="L784" s="426">
        <v>6</v>
      </c>
      <c r="M784" s="426">
        <v>68</v>
      </c>
      <c r="Y784" s="419">
        <v>173025</v>
      </c>
      <c r="Z784" s="420">
        <v>30</v>
      </c>
      <c r="AB784" s="434">
        <v>999</v>
      </c>
      <c r="AC784" s="433" t="s">
        <v>909</v>
      </c>
    </row>
    <row r="785" spans="5:29" x14ac:dyDescent="0.3">
      <c r="E785" s="423">
        <v>170465</v>
      </c>
      <c r="F785" s="424">
        <v>4.0499999999999998E-4</v>
      </c>
      <c r="H785" s="425">
        <v>169012</v>
      </c>
      <c r="I785" s="428"/>
      <c r="J785" s="426">
        <v>1</v>
      </c>
      <c r="K785" s="426">
        <v>4</v>
      </c>
      <c r="L785" s="426">
        <v>10</v>
      </c>
      <c r="M785" s="426">
        <v>24</v>
      </c>
      <c r="Y785" s="419">
        <v>174150</v>
      </c>
      <c r="Z785" s="420">
        <v>1</v>
      </c>
      <c r="AB785" s="431">
        <v>168246</v>
      </c>
      <c r="AC785" s="433" t="s">
        <v>909</v>
      </c>
    </row>
    <row r="786" spans="5:29" x14ac:dyDescent="0.3">
      <c r="E786" s="423">
        <v>170466</v>
      </c>
      <c r="F786" s="424">
        <v>2.3939999999999999E-3</v>
      </c>
      <c r="H786" s="425">
        <v>169052</v>
      </c>
      <c r="I786" s="428"/>
      <c r="J786" s="426">
        <v>1</v>
      </c>
      <c r="K786" s="428"/>
      <c r="L786" s="428"/>
      <c r="M786" s="426">
        <v>8</v>
      </c>
      <c r="Y786" s="419">
        <v>166925</v>
      </c>
      <c r="Z786" s="420">
        <v>4</v>
      </c>
      <c r="AB786" s="431">
        <v>168315</v>
      </c>
      <c r="AC786" s="433" t="s">
        <v>909</v>
      </c>
    </row>
    <row r="787" spans="5:29" x14ac:dyDescent="0.3">
      <c r="E787" s="423">
        <v>170467</v>
      </c>
      <c r="F787" s="424">
        <v>2.565E-3</v>
      </c>
      <c r="H787" s="425">
        <v>168831</v>
      </c>
      <c r="I787" s="428"/>
      <c r="J787" s="426">
        <v>1</v>
      </c>
      <c r="K787" s="428"/>
      <c r="L787" s="428"/>
      <c r="M787" s="428"/>
      <c r="Y787" s="419">
        <v>170109</v>
      </c>
      <c r="Z787" s="420">
        <v>6</v>
      </c>
      <c r="AB787" s="431">
        <v>169532</v>
      </c>
      <c r="AC787" s="433" t="s">
        <v>909</v>
      </c>
    </row>
    <row r="788" spans="5:29" x14ac:dyDescent="0.3">
      <c r="E788" s="423">
        <v>170468</v>
      </c>
      <c r="F788" s="424">
        <v>1.14E-3</v>
      </c>
      <c r="H788" s="425">
        <v>168593</v>
      </c>
      <c r="I788" s="428"/>
      <c r="J788" s="426">
        <v>1</v>
      </c>
      <c r="K788" s="428"/>
      <c r="L788" s="426">
        <v>2</v>
      </c>
      <c r="M788" s="426">
        <v>2</v>
      </c>
      <c r="Y788" s="419">
        <v>170872</v>
      </c>
      <c r="Z788" s="420">
        <v>1</v>
      </c>
      <c r="AB788" s="431">
        <v>170245</v>
      </c>
      <c r="AC788" s="433" t="s">
        <v>909</v>
      </c>
    </row>
    <row r="789" spans="5:29" x14ac:dyDescent="0.3">
      <c r="E789" s="423">
        <v>170469</v>
      </c>
      <c r="F789" s="424">
        <v>9.1200000000000005E-4</v>
      </c>
      <c r="H789" s="425">
        <v>169029</v>
      </c>
      <c r="I789" s="428"/>
      <c r="J789" s="426">
        <v>8</v>
      </c>
      <c r="K789" s="426">
        <v>5</v>
      </c>
      <c r="L789" s="426">
        <v>18</v>
      </c>
      <c r="M789" s="426">
        <v>19</v>
      </c>
      <c r="Y789" s="419">
        <v>170490</v>
      </c>
      <c r="Z789" s="420">
        <v>14</v>
      </c>
      <c r="AB789" s="431">
        <v>168770</v>
      </c>
      <c r="AC789" s="433" t="s">
        <v>909</v>
      </c>
    </row>
    <row r="790" spans="5:29" x14ac:dyDescent="0.3">
      <c r="E790" s="423">
        <v>170470</v>
      </c>
      <c r="F790" s="424">
        <v>4.0081250000000004E-3</v>
      </c>
      <c r="H790" s="425">
        <v>169259</v>
      </c>
      <c r="I790" s="428"/>
      <c r="J790" s="426">
        <v>2</v>
      </c>
      <c r="K790" s="426">
        <v>7</v>
      </c>
      <c r="L790" s="426">
        <v>30</v>
      </c>
      <c r="M790" s="426">
        <v>116</v>
      </c>
      <c r="Y790" s="419">
        <v>171163</v>
      </c>
      <c r="Z790" s="420">
        <v>6</v>
      </c>
      <c r="AB790" s="431">
        <v>167709</v>
      </c>
      <c r="AC790" s="433" t="s">
        <v>909</v>
      </c>
    </row>
    <row r="791" spans="5:29" x14ac:dyDescent="0.3">
      <c r="E791" s="423">
        <v>170471</v>
      </c>
      <c r="F791" s="424">
        <v>1.0800000000000001E-2</v>
      </c>
      <c r="H791" s="425">
        <v>168772</v>
      </c>
      <c r="I791" s="428"/>
      <c r="J791" s="426">
        <v>1</v>
      </c>
      <c r="K791" s="428"/>
      <c r="L791" s="426">
        <v>1</v>
      </c>
      <c r="M791" s="426">
        <v>2</v>
      </c>
      <c r="Y791" s="419">
        <v>172120</v>
      </c>
      <c r="Z791" s="420">
        <v>11</v>
      </c>
      <c r="AB791" s="431">
        <v>166518</v>
      </c>
      <c r="AC791" s="433" t="s">
        <v>909</v>
      </c>
    </row>
    <row r="792" spans="5:29" x14ac:dyDescent="0.3">
      <c r="E792" s="423">
        <v>170473</v>
      </c>
      <c r="F792" s="424">
        <v>5.775E-4</v>
      </c>
      <c r="H792" s="425">
        <v>168768</v>
      </c>
      <c r="I792" s="428"/>
      <c r="J792" s="426">
        <v>1</v>
      </c>
      <c r="K792" s="428"/>
      <c r="L792" s="426">
        <v>1</v>
      </c>
      <c r="M792" s="426">
        <v>3</v>
      </c>
      <c r="Y792" s="419">
        <v>173245</v>
      </c>
      <c r="Z792" s="420">
        <v>3</v>
      </c>
      <c r="AB792" s="431">
        <v>167712</v>
      </c>
      <c r="AC792" s="433" t="s">
        <v>909</v>
      </c>
    </row>
    <row r="793" spans="5:29" x14ac:dyDescent="0.3">
      <c r="E793" s="423">
        <v>170476</v>
      </c>
      <c r="F793" s="424">
        <v>3.1679999999999998E-3</v>
      </c>
      <c r="H793" s="425">
        <v>169038</v>
      </c>
      <c r="I793" s="428"/>
      <c r="J793" s="426">
        <v>1</v>
      </c>
      <c r="K793" s="428"/>
      <c r="L793" s="426">
        <v>1</v>
      </c>
      <c r="M793" s="426">
        <v>2</v>
      </c>
      <c r="Y793" s="419">
        <v>170110</v>
      </c>
      <c r="Z793" s="420">
        <v>2</v>
      </c>
      <c r="AB793" s="431">
        <v>173199</v>
      </c>
      <c r="AC793" s="433" t="s">
        <v>909</v>
      </c>
    </row>
    <row r="794" spans="5:29" x14ac:dyDescent="0.3">
      <c r="E794" s="423">
        <v>170477</v>
      </c>
      <c r="F794" s="424">
        <v>1.17E-2</v>
      </c>
      <c r="H794" s="425">
        <v>169285</v>
      </c>
      <c r="I794" s="428"/>
      <c r="J794" s="426">
        <v>1</v>
      </c>
      <c r="K794" s="428"/>
      <c r="L794" s="428"/>
      <c r="M794" s="426">
        <v>4</v>
      </c>
      <c r="Y794" s="419">
        <v>168551</v>
      </c>
      <c r="Z794" s="420">
        <v>11</v>
      </c>
      <c r="AB794" s="431">
        <v>169530</v>
      </c>
      <c r="AC794" s="433" t="s">
        <v>909</v>
      </c>
    </row>
    <row r="795" spans="5:29" x14ac:dyDescent="0.3">
      <c r="E795" s="423">
        <v>170480</v>
      </c>
      <c r="F795" s="424">
        <v>1.17E-2</v>
      </c>
      <c r="H795" s="425">
        <v>168825</v>
      </c>
      <c r="I795" s="428"/>
      <c r="J795" s="426">
        <v>1</v>
      </c>
      <c r="K795" s="428"/>
      <c r="L795" s="428"/>
      <c r="M795" s="428"/>
      <c r="Y795" s="419">
        <v>174151</v>
      </c>
      <c r="Z795" s="420">
        <v>4</v>
      </c>
      <c r="AB795" s="431">
        <v>168772</v>
      </c>
      <c r="AC795" s="433" t="s">
        <v>909</v>
      </c>
    </row>
    <row r="796" spans="5:29" x14ac:dyDescent="0.3">
      <c r="E796" s="423">
        <v>170484</v>
      </c>
      <c r="F796" s="424">
        <v>4.6080000000000001E-3</v>
      </c>
      <c r="H796" s="425">
        <v>169041</v>
      </c>
      <c r="I796" s="428"/>
      <c r="J796" s="426">
        <v>8</v>
      </c>
      <c r="K796" s="426">
        <v>2</v>
      </c>
      <c r="L796" s="426">
        <v>6</v>
      </c>
      <c r="M796" s="426">
        <v>13</v>
      </c>
      <c r="Y796" s="419">
        <v>168985</v>
      </c>
      <c r="Z796" s="420">
        <v>5</v>
      </c>
      <c r="AB796" s="431">
        <v>167776</v>
      </c>
      <c r="AC796" s="433" t="s">
        <v>909</v>
      </c>
    </row>
    <row r="797" spans="5:29" x14ac:dyDescent="0.3">
      <c r="E797" s="423">
        <v>170485</v>
      </c>
      <c r="F797" s="424">
        <v>9.4500000000000001E-3</v>
      </c>
      <c r="H797" s="425">
        <v>169270</v>
      </c>
      <c r="I797" s="428"/>
      <c r="J797" s="426">
        <v>3</v>
      </c>
      <c r="K797" s="426">
        <v>3</v>
      </c>
      <c r="L797" s="426">
        <v>15</v>
      </c>
      <c r="M797" s="426">
        <v>27</v>
      </c>
      <c r="Y797" s="419">
        <v>169138</v>
      </c>
      <c r="Z797" s="420">
        <v>13</v>
      </c>
      <c r="AB797" s="431">
        <v>171185</v>
      </c>
      <c r="AC797" s="433" t="s">
        <v>909</v>
      </c>
    </row>
    <row r="798" spans="5:29" x14ac:dyDescent="0.3">
      <c r="E798" s="423">
        <v>170493</v>
      </c>
      <c r="F798" s="424">
        <v>2.016E-3</v>
      </c>
      <c r="H798" s="425">
        <v>168816</v>
      </c>
      <c r="I798" s="428"/>
      <c r="J798" s="426">
        <v>1</v>
      </c>
      <c r="K798" s="426">
        <v>1</v>
      </c>
      <c r="L798" s="426">
        <v>2</v>
      </c>
      <c r="M798" s="428"/>
      <c r="Y798" s="419">
        <v>169205</v>
      </c>
      <c r="Z798" s="420">
        <v>13</v>
      </c>
      <c r="AB798" s="431">
        <v>168664</v>
      </c>
      <c r="AC798" s="433" t="s">
        <v>909</v>
      </c>
    </row>
    <row r="799" spans="5:29" x14ac:dyDescent="0.3">
      <c r="E799" s="423">
        <v>170495</v>
      </c>
      <c r="F799" s="424">
        <v>1.6672499999999999E-3</v>
      </c>
      <c r="H799" s="425">
        <v>169500</v>
      </c>
      <c r="I799" s="428"/>
      <c r="J799" s="426">
        <v>1</v>
      </c>
      <c r="K799" s="428"/>
      <c r="L799" s="428"/>
      <c r="M799" s="426">
        <v>3</v>
      </c>
      <c r="Y799" s="419">
        <v>168977</v>
      </c>
      <c r="Z799" s="420">
        <v>7</v>
      </c>
      <c r="AB799" s="431">
        <v>170147</v>
      </c>
      <c r="AC799" s="433" t="s">
        <v>909</v>
      </c>
    </row>
    <row r="800" spans="5:29" x14ac:dyDescent="0.3">
      <c r="E800" s="423">
        <v>170499</v>
      </c>
      <c r="F800" s="424">
        <v>2.24E-2</v>
      </c>
      <c r="H800" s="425">
        <v>169312</v>
      </c>
      <c r="I800" s="428"/>
      <c r="J800" s="426">
        <v>2</v>
      </c>
      <c r="K800" s="426">
        <v>1</v>
      </c>
      <c r="L800" s="428"/>
      <c r="M800" s="428"/>
      <c r="Y800" s="419">
        <v>169204</v>
      </c>
      <c r="Z800" s="420">
        <v>9</v>
      </c>
      <c r="AB800" s="431">
        <v>168239</v>
      </c>
      <c r="AC800" s="433" t="s">
        <v>909</v>
      </c>
    </row>
    <row r="801" spans="5:29" x14ac:dyDescent="0.3">
      <c r="E801" s="423">
        <v>170500</v>
      </c>
      <c r="F801" s="424">
        <v>2.24E-2</v>
      </c>
      <c r="H801" s="425">
        <v>169269</v>
      </c>
      <c r="I801" s="428"/>
      <c r="J801" s="426">
        <v>1</v>
      </c>
      <c r="K801" s="428"/>
      <c r="L801" s="426">
        <v>2</v>
      </c>
      <c r="M801" s="426">
        <v>6</v>
      </c>
      <c r="Y801" s="419">
        <v>169010</v>
      </c>
      <c r="Z801" s="420">
        <v>19</v>
      </c>
      <c r="AB801" s="431">
        <v>173347</v>
      </c>
      <c r="AC801" s="433" t="s">
        <v>909</v>
      </c>
    </row>
    <row r="802" spans="5:29" x14ac:dyDescent="0.3">
      <c r="E802" s="423">
        <v>170510</v>
      </c>
      <c r="F802" s="424">
        <v>0.35207812500000002</v>
      </c>
      <c r="H802" s="425">
        <v>169205</v>
      </c>
      <c r="I802" s="428"/>
      <c r="J802" s="426">
        <v>1</v>
      </c>
      <c r="K802" s="428"/>
      <c r="L802" s="426">
        <v>1</v>
      </c>
      <c r="M802" s="426">
        <v>1</v>
      </c>
      <c r="Y802" s="419">
        <v>169015</v>
      </c>
      <c r="Z802" s="420">
        <v>6</v>
      </c>
      <c r="AB802" s="431">
        <v>172065</v>
      </c>
      <c r="AC802" s="433" t="s">
        <v>909</v>
      </c>
    </row>
    <row r="803" spans="5:29" x14ac:dyDescent="0.3">
      <c r="E803" s="423">
        <v>170511</v>
      </c>
      <c r="F803" s="424">
        <v>0.43610199999999999</v>
      </c>
      <c r="H803" s="425">
        <v>168933</v>
      </c>
      <c r="I803" s="428"/>
      <c r="J803" s="426">
        <v>4</v>
      </c>
      <c r="K803" s="428"/>
      <c r="L803" s="426">
        <v>7</v>
      </c>
      <c r="M803" s="426">
        <v>12</v>
      </c>
      <c r="Y803" s="419">
        <v>169203</v>
      </c>
      <c r="Z803" s="420">
        <v>56</v>
      </c>
      <c r="AB803" s="431">
        <v>170646</v>
      </c>
      <c r="AC803" s="433" t="s">
        <v>909</v>
      </c>
    </row>
    <row r="804" spans="5:29" x14ac:dyDescent="0.3">
      <c r="E804" s="423">
        <v>170512</v>
      </c>
      <c r="F804" s="424">
        <v>0.49329000000000001</v>
      </c>
      <c r="H804" s="425">
        <v>170034</v>
      </c>
      <c r="I804" s="428"/>
      <c r="J804" s="426">
        <v>1</v>
      </c>
      <c r="K804" s="428"/>
      <c r="L804" s="426">
        <v>4</v>
      </c>
      <c r="M804" s="426">
        <v>2</v>
      </c>
      <c r="Y804" s="419">
        <v>169038</v>
      </c>
      <c r="Z804" s="420">
        <v>20</v>
      </c>
      <c r="AB804" s="431">
        <v>169528</v>
      </c>
      <c r="AC804" s="433" t="s">
        <v>909</v>
      </c>
    </row>
    <row r="805" spans="5:29" x14ac:dyDescent="0.3">
      <c r="E805" s="423">
        <v>170522</v>
      </c>
      <c r="F805" s="424">
        <v>3.2000000000000002E-3</v>
      </c>
      <c r="H805" s="425">
        <v>169266</v>
      </c>
      <c r="I805" s="428"/>
      <c r="J805" s="426">
        <v>2</v>
      </c>
      <c r="K805" s="426">
        <v>6</v>
      </c>
      <c r="L805" s="426">
        <v>11</v>
      </c>
      <c r="M805" s="426">
        <v>31</v>
      </c>
      <c r="Y805" s="419">
        <v>170366</v>
      </c>
      <c r="Z805" s="420">
        <v>1</v>
      </c>
      <c r="AB805" s="431">
        <v>167758</v>
      </c>
      <c r="AC805" s="433" t="s">
        <v>909</v>
      </c>
    </row>
    <row r="806" spans="5:29" x14ac:dyDescent="0.3">
      <c r="E806" s="423">
        <v>170527</v>
      </c>
      <c r="F806" s="424">
        <v>1.1826E-2</v>
      </c>
      <c r="H806" s="425">
        <v>169498</v>
      </c>
      <c r="I806" s="428"/>
      <c r="J806" s="428"/>
      <c r="K806" s="426">
        <v>1</v>
      </c>
      <c r="L806" s="428"/>
      <c r="M806" s="426">
        <v>4</v>
      </c>
      <c r="Y806" s="419">
        <v>169201</v>
      </c>
      <c r="Z806" s="420">
        <v>8</v>
      </c>
      <c r="AB806" s="431">
        <v>167671</v>
      </c>
      <c r="AC806" s="433" t="s">
        <v>909</v>
      </c>
    </row>
    <row r="807" spans="5:29" x14ac:dyDescent="0.3">
      <c r="E807" s="423">
        <v>170528</v>
      </c>
      <c r="F807" s="424">
        <v>3.0000000000000001E-3</v>
      </c>
      <c r="H807" s="425">
        <v>172721</v>
      </c>
      <c r="I807" s="428"/>
      <c r="J807" s="426">
        <v>2</v>
      </c>
      <c r="K807" s="428"/>
      <c r="L807" s="426">
        <v>2</v>
      </c>
      <c r="M807" s="426">
        <v>3</v>
      </c>
      <c r="Y807" s="419">
        <v>169202</v>
      </c>
      <c r="Z807" s="420">
        <v>8</v>
      </c>
      <c r="AB807" s="431">
        <v>167592</v>
      </c>
      <c r="AC807" s="433" t="s">
        <v>909</v>
      </c>
    </row>
    <row r="808" spans="5:29" x14ac:dyDescent="0.3">
      <c r="E808" s="423">
        <v>170529</v>
      </c>
      <c r="F808" s="424">
        <v>6.2560000000000003E-3</v>
      </c>
      <c r="H808" s="425">
        <v>169040</v>
      </c>
      <c r="I808" s="428"/>
      <c r="J808" s="428"/>
      <c r="K808" s="426">
        <v>1</v>
      </c>
      <c r="L808" s="428"/>
      <c r="M808" s="426">
        <v>3</v>
      </c>
      <c r="Y808" s="419">
        <v>169046</v>
      </c>
      <c r="Z808" s="420">
        <v>13</v>
      </c>
      <c r="AB808" s="431">
        <v>167634</v>
      </c>
      <c r="AC808" s="433" t="s">
        <v>909</v>
      </c>
    </row>
    <row r="809" spans="5:29" x14ac:dyDescent="0.3">
      <c r="E809" s="423">
        <v>170530</v>
      </c>
      <c r="F809" s="424">
        <v>4.6620000000000002E-2</v>
      </c>
      <c r="H809" s="425">
        <v>169116</v>
      </c>
      <c r="I809" s="428"/>
      <c r="J809" s="426">
        <v>1</v>
      </c>
      <c r="K809" s="428"/>
      <c r="L809" s="426">
        <v>2</v>
      </c>
      <c r="M809" s="426">
        <v>8</v>
      </c>
      <c r="Y809" s="419">
        <v>170365</v>
      </c>
      <c r="Z809" s="420">
        <v>18</v>
      </c>
      <c r="AB809" s="431">
        <v>168711</v>
      </c>
      <c r="AC809" s="433" t="s">
        <v>909</v>
      </c>
    </row>
    <row r="810" spans="5:29" x14ac:dyDescent="0.3">
      <c r="E810" s="423">
        <v>170531</v>
      </c>
      <c r="F810" s="424">
        <v>5.7750000000000003E-2</v>
      </c>
      <c r="H810" s="425">
        <v>169912</v>
      </c>
      <c r="I810" s="428"/>
      <c r="J810" s="426">
        <v>1</v>
      </c>
      <c r="K810" s="428"/>
      <c r="L810" s="428"/>
      <c r="M810" s="428"/>
      <c r="Y810" s="419">
        <v>170368</v>
      </c>
      <c r="Z810" s="420">
        <v>13</v>
      </c>
      <c r="AB810" s="431">
        <v>167668</v>
      </c>
      <c r="AC810" s="433" t="s">
        <v>909</v>
      </c>
    </row>
    <row r="811" spans="5:29" x14ac:dyDescent="0.3">
      <c r="E811" s="423">
        <v>170532</v>
      </c>
      <c r="F811" s="424">
        <v>3.3119999999999998E-3</v>
      </c>
      <c r="H811" s="425">
        <v>169115</v>
      </c>
      <c r="I811" s="428"/>
      <c r="J811" s="426">
        <v>2</v>
      </c>
      <c r="K811" s="428"/>
      <c r="L811" s="428"/>
      <c r="M811" s="426">
        <v>8</v>
      </c>
      <c r="Y811" s="419">
        <v>170367</v>
      </c>
      <c r="Z811" s="420">
        <v>21</v>
      </c>
      <c r="AB811" s="431">
        <v>173439</v>
      </c>
      <c r="AC811" s="433" t="s">
        <v>909</v>
      </c>
    </row>
    <row r="812" spans="5:29" x14ac:dyDescent="0.3">
      <c r="E812" s="423">
        <v>170535</v>
      </c>
      <c r="F812" s="424">
        <v>2.146E-2</v>
      </c>
      <c r="H812" s="425">
        <v>169314</v>
      </c>
      <c r="I812" s="428"/>
      <c r="J812" s="428"/>
      <c r="K812" s="426">
        <v>1</v>
      </c>
      <c r="L812" s="428"/>
      <c r="M812" s="426">
        <v>2</v>
      </c>
      <c r="Y812" s="419">
        <v>170369</v>
      </c>
      <c r="Z812" s="420">
        <v>12</v>
      </c>
      <c r="AB812" s="431">
        <v>170648</v>
      </c>
      <c r="AC812" s="433" t="s">
        <v>909</v>
      </c>
    </row>
    <row r="813" spans="5:29" x14ac:dyDescent="0.3">
      <c r="E813" s="423">
        <v>170537</v>
      </c>
      <c r="F813" s="424">
        <v>3.2559999999999999E-2</v>
      </c>
      <c r="H813" s="425">
        <v>170200</v>
      </c>
      <c r="I813" s="428"/>
      <c r="J813" s="426">
        <v>2</v>
      </c>
      <c r="K813" s="428"/>
      <c r="L813" s="426">
        <v>2</v>
      </c>
      <c r="M813" s="426">
        <v>4</v>
      </c>
      <c r="Y813" s="419">
        <v>170373</v>
      </c>
      <c r="Z813" s="420">
        <v>1</v>
      </c>
      <c r="AB813" s="431">
        <v>167672</v>
      </c>
      <c r="AC813" s="433" t="s">
        <v>909</v>
      </c>
    </row>
    <row r="814" spans="5:29" x14ac:dyDescent="0.3">
      <c r="E814" s="423">
        <v>170542</v>
      </c>
      <c r="F814" s="424">
        <v>4.5816000000000003E-2</v>
      </c>
      <c r="H814" s="425">
        <v>169137</v>
      </c>
      <c r="I814" s="428"/>
      <c r="J814" s="426">
        <v>1</v>
      </c>
      <c r="K814" s="428"/>
      <c r="L814" s="428"/>
      <c r="M814" s="426">
        <v>5</v>
      </c>
      <c r="Y814" s="419">
        <v>170374</v>
      </c>
      <c r="Z814" s="420">
        <v>9</v>
      </c>
      <c r="AB814" s="431">
        <v>170568</v>
      </c>
      <c r="AC814" s="433" t="s">
        <v>909</v>
      </c>
    </row>
    <row r="815" spans="5:29" x14ac:dyDescent="0.3">
      <c r="E815" s="423">
        <v>170553</v>
      </c>
      <c r="F815" s="424">
        <v>0.1216</v>
      </c>
      <c r="H815" s="425">
        <v>170056</v>
      </c>
      <c r="I815" s="428"/>
      <c r="J815" s="426">
        <v>2</v>
      </c>
      <c r="K815" s="428"/>
      <c r="L815" s="426">
        <v>2</v>
      </c>
      <c r="M815" s="426">
        <v>8</v>
      </c>
      <c r="Y815" s="419">
        <v>168193</v>
      </c>
      <c r="Z815" s="420">
        <v>21</v>
      </c>
      <c r="AB815" s="431">
        <v>168846</v>
      </c>
      <c r="AC815" s="433" t="s">
        <v>909</v>
      </c>
    </row>
    <row r="816" spans="5:29" x14ac:dyDescent="0.3">
      <c r="E816" s="423">
        <v>170554</v>
      </c>
      <c r="F816" s="424">
        <v>6.08E-2</v>
      </c>
      <c r="H816" s="425">
        <v>169499</v>
      </c>
      <c r="I816" s="428"/>
      <c r="J816" s="428"/>
      <c r="K816" s="428"/>
      <c r="L816" s="428"/>
      <c r="M816" s="426">
        <v>6</v>
      </c>
      <c r="Y816" s="419">
        <v>171725</v>
      </c>
      <c r="Z816" s="420">
        <v>17</v>
      </c>
      <c r="AB816" s="431">
        <v>170567</v>
      </c>
      <c r="AC816" s="433" t="s">
        <v>909</v>
      </c>
    </row>
    <row r="817" spans="5:29" x14ac:dyDescent="0.3">
      <c r="E817" s="423">
        <v>170605</v>
      </c>
      <c r="F817" s="424">
        <v>2.99E-3</v>
      </c>
      <c r="H817" s="425">
        <v>169528</v>
      </c>
      <c r="I817" s="428"/>
      <c r="J817" s="426">
        <v>1</v>
      </c>
      <c r="K817" s="428"/>
      <c r="L817" s="428"/>
      <c r="M817" s="426">
        <v>3</v>
      </c>
      <c r="Y817" s="419">
        <v>171920</v>
      </c>
      <c r="Z817" s="420">
        <v>21</v>
      </c>
      <c r="AB817" s="431">
        <v>167669</v>
      </c>
      <c r="AC817" s="433" t="s">
        <v>909</v>
      </c>
    </row>
    <row r="818" spans="5:29" x14ac:dyDescent="0.3">
      <c r="E818" s="423">
        <v>170611</v>
      </c>
      <c r="F818" s="424">
        <v>9.6000000000000002E-4</v>
      </c>
      <c r="H818" s="425">
        <v>170361</v>
      </c>
      <c r="I818" s="428"/>
      <c r="J818" s="426">
        <v>1</v>
      </c>
      <c r="K818" s="428"/>
      <c r="L818" s="426">
        <v>3</v>
      </c>
      <c r="M818" s="426">
        <v>7</v>
      </c>
      <c r="Y818" s="419">
        <v>174170</v>
      </c>
      <c r="Z818" s="420">
        <v>21</v>
      </c>
      <c r="AB818" s="431">
        <v>167670</v>
      </c>
      <c r="AC818" s="433" t="s">
        <v>909</v>
      </c>
    </row>
    <row r="819" spans="5:29" x14ac:dyDescent="0.3">
      <c r="E819" s="423">
        <v>170612</v>
      </c>
      <c r="F819" s="424">
        <v>1.9889999999999999E-3</v>
      </c>
      <c r="H819" s="425">
        <v>169707</v>
      </c>
      <c r="I819" s="428"/>
      <c r="J819" s="426">
        <v>1</v>
      </c>
      <c r="K819" s="428"/>
      <c r="L819" s="428"/>
      <c r="M819" s="426">
        <v>1</v>
      </c>
      <c r="Y819" s="419">
        <v>166934</v>
      </c>
      <c r="Z819" s="420">
        <v>15</v>
      </c>
      <c r="AB819" s="431">
        <v>168667</v>
      </c>
      <c r="AC819" s="433" t="s">
        <v>909</v>
      </c>
    </row>
    <row r="820" spans="5:29" x14ac:dyDescent="0.3">
      <c r="E820" s="423">
        <v>170641</v>
      </c>
      <c r="F820" s="424">
        <v>8.25E-4</v>
      </c>
      <c r="H820" s="425">
        <v>170076</v>
      </c>
      <c r="I820" s="428"/>
      <c r="J820" s="426">
        <v>2</v>
      </c>
      <c r="K820" s="426">
        <v>1</v>
      </c>
      <c r="L820" s="426">
        <v>1</v>
      </c>
      <c r="M820" s="426">
        <v>4</v>
      </c>
      <c r="Y820" s="419">
        <v>168177</v>
      </c>
      <c r="Z820" s="420">
        <v>1</v>
      </c>
      <c r="AB820" s="431">
        <v>170693</v>
      </c>
      <c r="AC820" s="433" t="s">
        <v>909</v>
      </c>
    </row>
    <row r="821" spans="5:29" x14ac:dyDescent="0.3">
      <c r="E821" s="423">
        <v>170711</v>
      </c>
      <c r="F821" s="424">
        <v>7.0399999999999998E-4</v>
      </c>
      <c r="H821" s="425">
        <v>170393</v>
      </c>
      <c r="I821" s="428"/>
      <c r="J821" s="426">
        <v>4</v>
      </c>
      <c r="K821" s="428"/>
      <c r="L821" s="426">
        <v>1</v>
      </c>
      <c r="M821" s="426">
        <v>8</v>
      </c>
      <c r="Y821" s="419">
        <v>166957</v>
      </c>
      <c r="Z821" s="420">
        <v>8</v>
      </c>
      <c r="AB821" s="431">
        <v>167598</v>
      </c>
      <c r="AC821" s="433" t="s">
        <v>909</v>
      </c>
    </row>
    <row r="822" spans="5:29" x14ac:dyDescent="0.3">
      <c r="E822" s="423">
        <v>170716</v>
      </c>
      <c r="F822" s="424">
        <v>1.08E-3</v>
      </c>
      <c r="H822" s="425">
        <v>169952</v>
      </c>
      <c r="I822" s="428"/>
      <c r="J822" s="426">
        <v>2</v>
      </c>
      <c r="K822" s="426">
        <v>1</v>
      </c>
      <c r="L822" s="426">
        <v>3</v>
      </c>
      <c r="M822" s="426">
        <v>14</v>
      </c>
      <c r="Y822" s="419">
        <v>171956</v>
      </c>
      <c r="Z822" s="420">
        <v>7</v>
      </c>
      <c r="AB822" s="431">
        <v>170150</v>
      </c>
      <c r="AC822" s="433" t="s">
        <v>909</v>
      </c>
    </row>
    <row r="823" spans="5:29" x14ac:dyDescent="0.3">
      <c r="E823" s="423">
        <v>170719</v>
      </c>
      <c r="F823" s="424">
        <v>1.0399999999999999E-3</v>
      </c>
      <c r="H823" s="425">
        <v>170062</v>
      </c>
      <c r="I823" s="428"/>
      <c r="J823" s="426">
        <v>1</v>
      </c>
      <c r="K823" s="428"/>
      <c r="L823" s="428"/>
      <c r="M823" s="426">
        <v>4</v>
      </c>
      <c r="Y823" s="419">
        <v>170370</v>
      </c>
      <c r="Z823" s="420">
        <v>6</v>
      </c>
      <c r="AB823" s="431">
        <v>168665</v>
      </c>
      <c r="AC823" s="433" t="s">
        <v>909</v>
      </c>
    </row>
    <row r="824" spans="5:29" x14ac:dyDescent="0.3">
      <c r="E824" s="423">
        <v>170722</v>
      </c>
      <c r="F824" s="424">
        <v>1.5299999999999999E-3</v>
      </c>
      <c r="H824" s="425">
        <v>170024</v>
      </c>
      <c r="I824" s="428"/>
      <c r="J824" s="426">
        <v>1</v>
      </c>
      <c r="K824" s="426">
        <v>5</v>
      </c>
      <c r="L824" s="426">
        <v>2</v>
      </c>
      <c r="M824" s="426">
        <v>21</v>
      </c>
      <c r="Y824" s="419">
        <v>170371</v>
      </c>
      <c r="Z824" s="420">
        <v>1</v>
      </c>
      <c r="AB824" s="431">
        <v>170658</v>
      </c>
      <c r="AC824" s="433" t="s">
        <v>909</v>
      </c>
    </row>
    <row r="825" spans="5:29" x14ac:dyDescent="0.3">
      <c r="E825" s="423">
        <v>170724</v>
      </c>
      <c r="F825" s="424">
        <v>1.44E-2</v>
      </c>
      <c r="H825" s="425">
        <v>170109</v>
      </c>
      <c r="I825" s="428"/>
      <c r="J825" s="426">
        <v>1</v>
      </c>
      <c r="K825" s="426">
        <v>2</v>
      </c>
      <c r="L825" s="426">
        <v>1</v>
      </c>
      <c r="M825" s="426">
        <v>1</v>
      </c>
      <c r="Y825" s="419">
        <v>170372</v>
      </c>
      <c r="Z825" s="420">
        <v>11</v>
      </c>
      <c r="AB825" s="431">
        <v>170653</v>
      </c>
      <c r="AC825" s="433" t="s">
        <v>909</v>
      </c>
    </row>
    <row r="826" spans="5:29" x14ac:dyDescent="0.3">
      <c r="E826" s="423">
        <v>170728</v>
      </c>
      <c r="F826" s="424">
        <v>2.9399999999999999E-3</v>
      </c>
      <c r="H826" s="425">
        <v>170422</v>
      </c>
      <c r="I826" s="428"/>
      <c r="J826" s="426">
        <v>7</v>
      </c>
      <c r="K826" s="426">
        <v>2</v>
      </c>
      <c r="L826" s="426">
        <v>9</v>
      </c>
      <c r="M826" s="426">
        <v>16</v>
      </c>
      <c r="Y826" s="419">
        <v>174091</v>
      </c>
      <c r="Z826" s="420">
        <v>2</v>
      </c>
      <c r="AB826" s="431">
        <v>168845</v>
      </c>
      <c r="AC826" s="433" t="s">
        <v>909</v>
      </c>
    </row>
    <row r="827" spans="5:29" x14ac:dyDescent="0.3">
      <c r="E827" s="423">
        <v>170789</v>
      </c>
      <c r="F827" s="424">
        <v>1.232E-3</v>
      </c>
      <c r="H827" s="425">
        <v>170335</v>
      </c>
      <c r="I827" s="428"/>
      <c r="J827" s="426">
        <v>1</v>
      </c>
      <c r="K827" s="428"/>
      <c r="L827" s="428"/>
      <c r="M827" s="426">
        <v>6</v>
      </c>
      <c r="Y827" s="419">
        <v>174092</v>
      </c>
      <c r="Z827" s="420">
        <v>3</v>
      </c>
      <c r="AB827" s="431">
        <v>170686</v>
      </c>
      <c r="AC827" s="433" t="s">
        <v>909</v>
      </c>
    </row>
    <row r="828" spans="5:29" x14ac:dyDescent="0.3">
      <c r="E828" s="423">
        <v>170790</v>
      </c>
      <c r="F828" s="424">
        <v>1.232E-3</v>
      </c>
      <c r="H828" s="425">
        <v>170364</v>
      </c>
      <c r="I828" s="428"/>
      <c r="J828" s="426">
        <v>1</v>
      </c>
      <c r="K828" s="428"/>
      <c r="L828" s="428"/>
      <c r="M828" s="426">
        <v>6</v>
      </c>
      <c r="Y828" s="419">
        <v>166937</v>
      </c>
      <c r="Z828" s="420">
        <v>36</v>
      </c>
      <c r="AB828" s="431">
        <v>168844</v>
      </c>
      <c r="AC828" s="433" t="s">
        <v>909</v>
      </c>
    </row>
    <row r="829" spans="5:29" x14ac:dyDescent="0.3">
      <c r="E829" s="423">
        <v>170791</v>
      </c>
      <c r="F829" s="424">
        <v>5.5079999999999999E-3</v>
      </c>
      <c r="H829" s="425">
        <v>170566</v>
      </c>
      <c r="I829" s="428"/>
      <c r="J829" s="426">
        <v>2</v>
      </c>
      <c r="K829" s="428"/>
      <c r="L829" s="426">
        <v>4</v>
      </c>
      <c r="M829" s="426">
        <v>30</v>
      </c>
      <c r="Y829" s="419">
        <v>172166</v>
      </c>
      <c r="Z829" s="420">
        <v>22</v>
      </c>
      <c r="AB829" s="431">
        <v>170647</v>
      </c>
      <c r="AC829" s="433" t="s">
        <v>909</v>
      </c>
    </row>
    <row r="830" spans="5:29" x14ac:dyDescent="0.3">
      <c r="E830" s="423">
        <v>170801</v>
      </c>
      <c r="F830" s="424">
        <v>3.4285019999999999E-2</v>
      </c>
      <c r="H830" s="425">
        <v>170911</v>
      </c>
      <c r="I830" s="428"/>
      <c r="J830" s="428"/>
      <c r="K830" s="426">
        <v>1</v>
      </c>
      <c r="L830" s="428"/>
      <c r="M830" s="426">
        <v>10</v>
      </c>
      <c r="Y830" s="419">
        <v>173133</v>
      </c>
      <c r="Z830" s="420">
        <v>16</v>
      </c>
      <c r="AB830" s="431">
        <v>168244</v>
      </c>
      <c r="AC830" s="433" t="s">
        <v>909</v>
      </c>
    </row>
    <row r="831" spans="5:29" x14ac:dyDescent="0.3">
      <c r="E831" s="423">
        <v>170803</v>
      </c>
      <c r="F831" s="424">
        <v>8.1300600000000001E-2</v>
      </c>
      <c r="H831" s="425">
        <v>170369</v>
      </c>
      <c r="I831" s="428"/>
      <c r="J831" s="426">
        <v>3</v>
      </c>
      <c r="K831" s="426">
        <v>1</v>
      </c>
      <c r="L831" s="426">
        <v>1</v>
      </c>
      <c r="M831" s="426">
        <v>1</v>
      </c>
      <c r="Y831" s="419">
        <v>173132</v>
      </c>
      <c r="Z831" s="420">
        <v>3</v>
      </c>
      <c r="AB831" s="431">
        <v>166507</v>
      </c>
      <c r="AC831" s="433" t="s">
        <v>909</v>
      </c>
    </row>
    <row r="832" spans="5:29" x14ac:dyDescent="0.3">
      <c r="E832" s="423">
        <v>170804</v>
      </c>
      <c r="F832" s="424">
        <v>5.90602E-2</v>
      </c>
      <c r="H832" s="425">
        <v>170347</v>
      </c>
      <c r="I832" s="428"/>
      <c r="J832" s="426">
        <v>1</v>
      </c>
      <c r="K832" s="428"/>
      <c r="L832" s="428"/>
      <c r="M832" s="426">
        <v>1</v>
      </c>
      <c r="Y832" s="419">
        <v>169532</v>
      </c>
      <c r="Z832" s="420">
        <v>514</v>
      </c>
      <c r="AB832" s="431">
        <v>167778</v>
      </c>
      <c r="AC832" s="433" t="s">
        <v>909</v>
      </c>
    </row>
    <row r="833" spans="5:29" x14ac:dyDescent="0.3">
      <c r="E833" s="423">
        <v>170805</v>
      </c>
      <c r="F833" s="424">
        <v>9.2989781999999993E-2</v>
      </c>
      <c r="H833" s="425">
        <v>170661</v>
      </c>
      <c r="I833" s="428"/>
      <c r="J833" s="426">
        <v>10</v>
      </c>
      <c r="K833" s="428"/>
      <c r="L833" s="426">
        <v>2</v>
      </c>
      <c r="M833" s="428"/>
      <c r="Y833" s="419">
        <v>173686</v>
      </c>
      <c r="Z833" s="420">
        <v>6</v>
      </c>
      <c r="AB833" s="431">
        <v>174640</v>
      </c>
      <c r="AC833" s="433" t="s">
        <v>909</v>
      </c>
    </row>
    <row r="834" spans="5:29" x14ac:dyDescent="0.3">
      <c r="E834" s="423">
        <v>170806</v>
      </c>
      <c r="F834" s="424">
        <v>0.112606</v>
      </c>
      <c r="H834" s="425">
        <v>170936</v>
      </c>
      <c r="I834" s="428"/>
      <c r="J834" s="428"/>
      <c r="K834" s="426">
        <v>4</v>
      </c>
      <c r="L834" s="426">
        <v>15</v>
      </c>
      <c r="M834" s="426">
        <v>21</v>
      </c>
      <c r="Y834" s="419">
        <v>173399</v>
      </c>
      <c r="Z834" s="420">
        <v>435</v>
      </c>
      <c r="AB834" s="431">
        <v>168255</v>
      </c>
      <c r="AC834" s="433" t="s">
        <v>909</v>
      </c>
    </row>
    <row r="835" spans="5:29" x14ac:dyDescent="0.3">
      <c r="E835" s="423">
        <v>170807</v>
      </c>
      <c r="F835" s="424">
        <v>1.4E-3</v>
      </c>
      <c r="H835" s="425">
        <v>170520</v>
      </c>
      <c r="I835" s="428"/>
      <c r="J835" s="426">
        <v>1</v>
      </c>
      <c r="K835" s="428"/>
      <c r="L835" s="428"/>
      <c r="M835" s="428"/>
      <c r="Y835" s="419">
        <v>171843</v>
      </c>
      <c r="Z835" s="420">
        <v>44</v>
      </c>
      <c r="AB835" s="431">
        <v>170661</v>
      </c>
      <c r="AC835" s="433" t="s">
        <v>909</v>
      </c>
    </row>
    <row r="836" spans="5:29" x14ac:dyDescent="0.3">
      <c r="E836" s="423">
        <v>170811</v>
      </c>
      <c r="F836" s="424">
        <v>7.5075000000000003E-3</v>
      </c>
      <c r="H836" s="425">
        <v>170406</v>
      </c>
      <c r="I836" s="428"/>
      <c r="J836" s="428"/>
      <c r="K836" s="426">
        <v>1</v>
      </c>
      <c r="L836" s="426">
        <v>7</v>
      </c>
      <c r="M836" s="426">
        <v>6</v>
      </c>
      <c r="Y836" s="419">
        <v>172462</v>
      </c>
      <c r="Z836" s="420">
        <v>9</v>
      </c>
      <c r="AB836" s="431">
        <v>170689</v>
      </c>
      <c r="AC836" s="433" t="s">
        <v>909</v>
      </c>
    </row>
    <row r="837" spans="5:29" x14ac:dyDescent="0.3">
      <c r="E837" s="423">
        <v>170813</v>
      </c>
      <c r="F837" s="424">
        <v>0.27822599999999997</v>
      </c>
      <c r="H837" s="425">
        <v>171302</v>
      </c>
      <c r="I837" s="428"/>
      <c r="J837" s="426">
        <v>1</v>
      </c>
      <c r="K837" s="428"/>
      <c r="L837" s="426">
        <v>1</v>
      </c>
      <c r="M837" s="426">
        <v>2</v>
      </c>
      <c r="Y837" s="419">
        <v>167774</v>
      </c>
      <c r="Z837" s="420">
        <v>8</v>
      </c>
      <c r="AB837" s="431">
        <v>168225</v>
      </c>
      <c r="AC837" s="433" t="s">
        <v>909</v>
      </c>
    </row>
    <row r="838" spans="5:29" x14ac:dyDescent="0.3">
      <c r="E838" s="423">
        <v>170826</v>
      </c>
      <c r="F838" s="424">
        <v>4.1159999999999999E-3</v>
      </c>
      <c r="H838" s="425">
        <v>171337</v>
      </c>
      <c r="I838" s="428"/>
      <c r="J838" s="428"/>
      <c r="K838" s="426">
        <v>1</v>
      </c>
      <c r="L838" s="428"/>
      <c r="M838" s="426">
        <v>1</v>
      </c>
      <c r="Y838" s="419">
        <v>170741</v>
      </c>
      <c r="Z838" s="420">
        <v>1</v>
      </c>
      <c r="AB838" s="431">
        <v>170662</v>
      </c>
      <c r="AC838" s="433" t="s">
        <v>909</v>
      </c>
    </row>
    <row r="839" spans="5:29" x14ac:dyDescent="0.3">
      <c r="E839" s="423">
        <v>170830</v>
      </c>
      <c r="F839" s="424">
        <v>1.4400000000000001E-3</v>
      </c>
      <c r="H839" s="425">
        <v>170803</v>
      </c>
      <c r="I839" s="428"/>
      <c r="J839" s="428"/>
      <c r="K839" s="428"/>
      <c r="L839" s="428"/>
      <c r="M839" s="426">
        <v>3</v>
      </c>
      <c r="Y839" s="419">
        <v>167767</v>
      </c>
      <c r="Z839" s="420">
        <v>25</v>
      </c>
      <c r="AB839" s="431">
        <v>168243</v>
      </c>
      <c r="AC839" s="433" t="s">
        <v>909</v>
      </c>
    </row>
    <row r="840" spans="5:29" x14ac:dyDescent="0.3">
      <c r="E840" s="423">
        <v>170832</v>
      </c>
      <c r="F840" s="424">
        <v>3.8400000000000001E-4</v>
      </c>
      <c r="H840" s="425">
        <v>171346</v>
      </c>
      <c r="I840" s="428"/>
      <c r="J840" s="426">
        <v>3</v>
      </c>
      <c r="K840" s="428"/>
      <c r="L840" s="426">
        <v>1</v>
      </c>
      <c r="M840" s="428"/>
      <c r="Y840" s="419">
        <v>167766</v>
      </c>
      <c r="Z840" s="420">
        <v>34</v>
      </c>
      <c r="AB840" s="431">
        <v>170641</v>
      </c>
      <c r="AC840" s="433" t="s">
        <v>909</v>
      </c>
    </row>
    <row r="841" spans="5:29" x14ac:dyDescent="0.3">
      <c r="E841" s="423">
        <v>170833</v>
      </c>
      <c r="F841" s="424">
        <v>5.9999999999999995E-4</v>
      </c>
      <c r="H841" s="425">
        <v>171380</v>
      </c>
      <c r="I841" s="428"/>
      <c r="J841" s="426">
        <v>2</v>
      </c>
      <c r="K841" s="428"/>
      <c r="L841" s="428"/>
      <c r="M841" s="428"/>
      <c r="Y841" s="419">
        <v>173347</v>
      </c>
      <c r="Z841" s="420">
        <v>1</v>
      </c>
      <c r="AB841" s="431">
        <v>170681</v>
      </c>
      <c r="AC841" s="433" t="s">
        <v>909</v>
      </c>
    </row>
    <row r="842" spans="5:29" x14ac:dyDescent="0.3">
      <c r="E842" s="423">
        <v>170836</v>
      </c>
      <c r="F842" s="424">
        <v>2.1059999999999998E-3</v>
      </c>
      <c r="H842" s="425">
        <v>170529</v>
      </c>
      <c r="I842" s="428"/>
      <c r="J842" s="426">
        <v>2</v>
      </c>
      <c r="K842" s="426">
        <v>1</v>
      </c>
      <c r="L842" s="426">
        <v>1</v>
      </c>
      <c r="M842" s="426">
        <v>8</v>
      </c>
      <c r="Y842" s="419">
        <v>170647</v>
      </c>
      <c r="Z842" s="420">
        <v>48</v>
      </c>
      <c r="AB842" s="431">
        <v>169529</v>
      </c>
      <c r="AC842" s="433" t="s">
        <v>909</v>
      </c>
    </row>
    <row r="843" spans="5:29" x14ac:dyDescent="0.3">
      <c r="E843" s="423">
        <v>170840</v>
      </c>
      <c r="F843" s="424">
        <v>2.7599999999999999E-3</v>
      </c>
      <c r="H843" s="425">
        <v>170806</v>
      </c>
      <c r="I843" s="428"/>
      <c r="J843" s="426">
        <v>2</v>
      </c>
      <c r="K843" s="428"/>
      <c r="L843" s="426">
        <v>3</v>
      </c>
      <c r="M843" s="426">
        <v>7</v>
      </c>
      <c r="Y843" s="419">
        <v>168244</v>
      </c>
      <c r="Z843" s="420">
        <v>20</v>
      </c>
      <c r="AB843" s="431">
        <v>170665</v>
      </c>
      <c r="AC843" s="433" t="s">
        <v>909</v>
      </c>
    </row>
    <row r="844" spans="5:29" x14ac:dyDescent="0.3">
      <c r="E844" s="423">
        <v>170841</v>
      </c>
      <c r="F844" s="424">
        <v>7.425E-4</v>
      </c>
      <c r="H844" s="425">
        <v>170510</v>
      </c>
      <c r="I844" s="428"/>
      <c r="J844" s="426">
        <v>3</v>
      </c>
      <c r="K844" s="428"/>
      <c r="L844" s="428"/>
      <c r="M844" s="426">
        <v>2</v>
      </c>
      <c r="Y844" s="419">
        <v>173451</v>
      </c>
      <c r="Z844" s="420">
        <v>8</v>
      </c>
      <c r="AB844" s="431">
        <v>170654</v>
      </c>
      <c r="AC844" s="433" t="s">
        <v>909</v>
      </c>
    </row>
    <row r="845" spans="5:29" x14ac:dyDescent="0.3">
      <c r="E845" s="423">
        <v>170851</v>
      </c>
      <c r="F845" s="424">
        <v>2.856E-3</v>
      </c>
      <c r="H845" s="425">
        <v>170816</v>
      </c>
      <c r="I845" s="428"/>
      <c r="J845" s="426">
        <v>1</v>
      </c>
      <c r="K845" s="428"/>
      <c r="L845" s="428"/>
      <c r="M845" s="428"/>
      <c r="Y845" s="419">
        <v>166507</v>
      </c>
      <c r="Z845" s="420">
        <v>70</v>
      </c>
      <c r="AB845" s="431">
        <v>167885</v>
      </c>
      <c r="AC845" s="433" t="s">
        <v>909</v>
      </c>
    </row>
    <row r="846" spans="5:29" x14ac:dyDescent="0.3">
      <c r="E846" s="423">
        <v>170853</v>
      </c>
      <c r="F846" s="424">
        <v>5.6999999999999998E-4</v>
      </c>
      <c r="H846" s="425">
        <v>170516</v>
      </c>
      <c r="I846" s="428"/>
      <c r="J846" s="426">
        <v>1</v>
      </c>
      <c r="K846" s="426">
        <v>1</v>
      </c>
      <c r="L846" s="428"/>
      <c r="M846" s="428"/>
      <c r="Y846" s="419">
        <v>172310</v>
      </c>
      <c r="Z846" s="420">
        <v>5</v>
      </c>
      <c r="AB846" s="431">
        <v>170579</v>
      </c>
      <c r="AC846" s="433" t="s">
        <v>909</v>
      </c>
    </row>
    <row r="847" spans="5:29" x14ac:dyDescent="0.3">
      <c r="E847" s="423">
        <v>170858</v>
      </c>
      <c r="F847" s="424">
        <v>4.2499999999999998E-4</v>
      </c>
      <c r="H847" s="425">
        <v>170716</v>
      </c>
      <c r="I847" s="428"/>
      <c r="J847" s="426">
        <v>1</v>
      </c>
      <c r="K847" s="428"/>
      <c r="L847" s="428"/>
      <c r="M847" s="428"/>
      <c r="Y847" s="419">
        <v>168896</v>
      </c>
      <c r="Z847" s="420">
        <v>3</v>
      </c>
      <c r="AB847" s="431">
        <v>168823</v>
      </c>
      <c r="AC847" s="433" t="s">
        <v>909</v>
      </c>
    </row>
    <row r="848" spans="5:29" x14ac:dyDescent="0.3">
      <c r="E848" s="423">
        <v>170868</v>
      </c>
      <c r="F848" s="424">
        <v>7.6800000000000002E-4</v>
      </c>
      <c r="H848" s="425">
        <v>170747</v>
      </c>
      <c r="I848" s="428"/>
      <c r="J848" s="426">
        <v>1</v>
      </c>
      <c r="K848" s="428"/>
      <c r="L848" s="428"/>
      <c r="M848" s="426">
        <v>8</v>
      </c>
      <c r="Y848" s="419">
        <v>167827</v>
      </c>
      <c r="Z848" s="420">
        <v>7</v>
      </c>
      <c r="AB848" s="431">
        <v>168895</v>
      </c>
      <c r="AC848" s="433" t="s">
        <v>909</v>
      </c>
    </row>
    <row r="849" spans="5:29" x14ac:dyDescent="0.3">
      <c r="E849" s="423">
        <v>170870</v>
      </c>
      <c r="F849" s="424">
        <v>1.5E-3</v>
      </c>
      <c r="H849" s="425">
        <v>171968</v>
      </c>
      <c r="I849" s="428"/>
      <c r="J849" s="426">
        <v>1</v>
      </c>
      <c r="K849" s="428"/>
      <c r="L849" s="428"/>
      <c r="M849" s="426">
        <v>9</v>
      </c>
      <c r="Y849" s="419">
        <v>172663</v>
      </c>
      <c r="Z849" s="420">
        <v>343</v>
      </c>
      <c r="AB849" s="431">
        <v>167825</v>
      </c>
      <c r="AC849" s="433" t="s">
        <v>909</v>
      </c>
    </row>
    <row r="850" spans="5:29" x14ac:dyDescent="0.3">
      <c r="E850" s="423">
        <v>170872</v>
      </c>
      <c r="F850" s="424">
        <v>2.3040000000000001E-3</v>
      </c>
      <c r="H850" s="425">
        <v>172739</v>
      </c>
      <c r="I850" s="428"/>
      <c r="J850" s="428"/>
      <c r="K850" s="428"/>
      <c r="L850" s="426">
        <v>1</v>
      </c>
      <c r="M850" s="428"/>
      <c r="Y850" s="419">
        <v>170841</v>
      </c>
      <c r="Z850" s="420">
        <v>1165</v>
      </c>
      <c r="AB850" s="431">
        <v>170034</v>
      </c>
      <c r="AC850" s="433" t="s">
        <v>909</v>
      </c>
    </row>
    <row r="851" spans="5:29" x14ac:dyDescent="0.3">
      <c r="E851" s="423">
        <v>170877</v>
      </c>
      <c r="F851" s="424">
        <v>7.2742500000000003E-3</v>
      </c>
      <c r="H851" s="425">
        <v>171072</v>
      </c>
      <c r="I851" s="428"/>
      <c r="J851" s="426">
        <v>2</v>
      </c>
      <c r="K851" s="428"/>
      <c r="L851" s="428"/>
      <c r="M851" s="428"/>
      <c r="Y851" s="419">
        <v>174549</v>
      </c>
      <c r="Z851" s="420">
        <v>215</v>
      </c>
      <c r="AB851" s="431">
        <v>174059</v>
      </c>
      <c r="AC851" s="433" t="s">
        <v>909</v>
      </c>
    </row>
    <row r="852" spans="5:29" x14ac:dyDescent="0.3">
      <c r="E852" s="423">
        <v>170879</v>
      </c>
      <c r="F852" s="424">
        <v>8.6999999999999994E-3</v>
      </c>
      <c r="H852" s="425">
        <v>171177</v>
      </c>
      <c r="I852" s="428"/>
      <c r="J852" s="426">
        <v>4</v>
      </c>
      <c r="K852" s="426">
        <v>5</v>
      </c>
      <c r="L852" s="426">
        <v>10</v>
      </c>
      <c r="M852" s="426">
        <v>26</v>
      </c>
      <c r="Y852" s="419">
        <v>777</v>
      </c>
      <c r="Z852" s="420">
        <v>1367.9</v>
      </c>
      <c r="AB852" s="431">
        <v>167770</v>
      </c>
      <c r="AC852" s="433" t="s">
        <v>909</v>
      </c>
    </row>
    <row r="853" spans="5:29" x14ac:dyDescent="0.3">
      <c r="E853" s="423">
        <v>170880</v>
      </c>
      <c r="F853" s="424">
        <v>0.234254552</v>
      </c>
      <c r="H853" s="425">
        <v>171163</v>
      </c>
      <c r="I853" s="428"/>
      <c r="J853" s="426">
        <v>1</v>
      </c>
      <c r="K853" s="428"/>
      <c r="L853" s="428"/>
      <c r="M853" s="428"/>
      <c r="Y853" s="419">
        <v>123</v>
      </c>
      <c r="Z853" s="420">
        <v>369.1</v>
      </c>
      <c r="AB853" s="431">
        <v>167771</v>
      </c>
      <c r="AC853" s="433" t="s">
        <v>909</v>
      </c>
    </row>
    <row r="854" spans="5:29" x14ac:dyDescent="0.3">
      <c r="E854" s="423">
        <v>170881</v>
      </c>
      <c r="F854" s="424">
        <v>3.588E-3</v>
      </c>
      <c r="H854" s="425">
        <v>170828</v>
      </c>
      <c r="I854" s="428"/>
      <c r="J854" s="426">
        <v>3</v>
      </c>
      <c r="K854" s="426">
        <v>3</v>
      </c>
      <c r="L854" s="426">
        <v>4</v>
      </c>
      <c r="M854" s="426">
        <v>2</v>
      </c>
      <c r="Y854" s="419">
        <v>174113</v>
      </c>
      <c r="Z854" s="420">
        <v>38</v>
      </c>
      <c r="AB854" s="431">
        <v>170600</v>
      </c>
      <c r="AC854" s="433" t="s">
        <v>909</v>
      </c>
    </row>
    <row r="855" spans="5:29" x14ac:dyDescent="0.3">
      <c r="E855" s="423">
        <v>170911</v>
      </c>
      <c r="F855" s="424">
        <v>1.5675000000000001E-3</v>
      </c>
      <c r="H855" s="425">
        <v>171916</v>
      </c>
      <c r="I855" s="428"/>
      <c r="J855" s="426">
        <v>1</v>
      </c>
      <c r="K855" s="428"/>
      <c r="L855" s="428"/>
      <c r="M855" s="426">
        <v>3</v>
      </c>
      <c r="Y855" s="419">
        <v>170245</v>
      </c>
      <c r="Z855" s="420">
        <v>16</v>
      </c>
      <c r="AB855" s="431">
        <v>168803</v>
      </c>
      <c r="AC855" s="433" t="s">
        <v>909</v>
      </c>
    </row>
    <row r="856" spans="5:29" x14ac:dyDescent="0.3">
      <c r="E856" s="423">
        <v>170933</v>
      </c>
      <c r="F856" s="424">
        <v>7.1662500000000003E-4</v>
      </c>
      <c r="H856" s="425">
        <v>171952</v>
      </c>
      <c r="I856" s="428"/>
      <c r="J856" s="426">
        <v>2</v>
      </c>
      <c r="K856" s="428"/>
      <c r="L856" s="426">
        <v>1</v>
      </c>
      <c r="M856" s="426">
        <v>5</v>
      </c>
      <c r="Y856" s="419">
        <v>171833</v>
      </c>
      <c r="Z856" s="420">
        <v>17</v>
      </c>
      <c r="AB856" s="431">
        <v>167773</v>
      </c>
      <c r="AC856" s="433" t="s">
        <v>909</v>
      </c>
    </row>
    <row r="857" spans="5:29" x14ac:dyDescent="0.3">
      <c r="E857" s="423">
        <v>170934</v>
      </c>
      <c r="F857" s="424">
        <v>2.2678E-2</v>
      </c>
      <c r="H857" s="425">
        <v>171918</v>
      </c>
      <c r="I857" s="428"/>
      <c r="J857" s="426">
        <v>1</v>
      </c>
      <c r="K857" s="428"/>
      <c r="L857" s="428"/>
      <c r="M857" s="426">
        <v>1</v>
      </c>
      <c r="Y857" s="419">
        <v>171874</v>
      </c>
      <c r="Z857" s="420">
        <v>140</v>
      </c>
      <c r="AB857" s="431">
        <v>167769</v>
      </c>
      <c r="AC857" s="433" t="s">
        <v>909</v>
      </c>
    </row>
    <row r="858" spans="5:29" x14ac:dyDescent="0.3">
      <c r="E858" s="423">
        <v>170936</v>
      </c>
      <c r="F858" s="424">
        <v>2.9159999999999998E-2</v>
      </c>
      <c r="H858" s="425">
        <v>171953</v>
      </c>
      <c r="I858" s="428"/>
      <c r="J858" s="426">
        <v>1</v>
      </c>
      <c r="K858" s="428"/>
      <c r="L858" s="428"/>
      <c r="M858" s="426">
        <v>1</v>
      </c>
      <c r="Y858" s="429"/>
      <c r="Z858" s="420">
        <v>2</v>
      </c>
      <c r="AB858" s="431">
        <v>168898</v>
      </c>
      <c r="AC858" s="433" t="s">
        <v>909</v>
      </c>
    </row>
    <row r="859" spans="5:29" x14ac:dyDescent="0.3">
      <c r="E859" s="423">
        <v>170949</v>
      </c>
      <c r="F859" s="424">
        <v>0.29324800000000001</v>
      </c>
      <c r="H859" s="425">
        <v>171209</v>
      </c>
      <c r="I859" s="428"/>
      <c r="J859" s="426">
        <v>2</v>
      </c>
      <c r="K859" s="428"/>
      <c r="L859" s="428"/>
      <c r="M859" s="426">
        <v>1</v>
      </c>
      <c r="Y859" s="429"/>
      <c r="Z859" s="420">
        <v>1</v>
      </c>
      <c r="AB859" s="431">
        <v>167760</v>
      </c>
      <c r="AC859" s="433" t="s">
        <v>909</v>
      </c>
    </row>
    <row r="860" spans="5:29" x14ac:dyDescent="0.3">
      <c r="E860" s="423">
        <v>171022</v>
      </c>
      <c r="F860" s="424">
        <v>3.5362499999999999E-3</v>
      </c>
      <c r="H860" s="425">
        <v>172318</v>
      </c>
      <c r="I860" s="428"/>
      <c r="J860" s="428"/>
      <c r="K860" s="428"/>
      <c r="L860" s="428"/>
      <c r="M860" s="428"/>
      <c r="Y860" s="419">
        <v>167778</v>
      </c>
      <c r="Z860" s="420">
        <v>104</v>
      </c>
      <c r="AB860" s="431">
        <v>170031</v>
      </c>
      <c r="AC860" s="433" t="s">
        <v>909</v>
      </c>
    </row>
    <row r="861" spans="5:29" x14ac:dyDescent="0.3">
      <c r="E861" s="423">
        <v>171023</v>
      </c>
      <c r="F861" s="424">
        <v>2.3400000000000001E-3</v>
      </c>
      <c r="H861" s="425">
        <v>999</v>
      </c>
      <c r="I861" s="428"/>
      <c r="J861" s="428"/>
      <c r="K861" s="428"/>
      <c r="L861" s="426">
        <v>2</v>
      </c>
      <c r="M861" s="426">
        <v>12</v>
      </c>
      <c r="Y861" s="419">
        <v>167536</v>
      </c>
      <c r="Z861" s="420">
        <v>91</v>
      </c>
      <c r="AB861" s="431">
        <v>172923</v>
      </c>
      <c r="AC861" s="433" t="s">
        <v>909</v>
      </c>
    </row>
    <row r="862" spans="5:29" x14ac:dyDescent="0.3">
      <c r="E862" s="423">
        <v>171083</v>
      </c>
      <c r="F862" s="424">
        <v>0.51156000000000001</v>
      </c>
      <c r="H862" s="425">
        <v>171344</v>
      </c>
      <c r="I862" s="428"/>
      <c r="J862" s="426">
        <v>1</v>
      </c>
      <c r="K862" s="428"/>
      <c r="L862" s="428"/>
      <c r="M862" s="426">
        <v>2</v>
      </c>
      <c r="Y862" s="419">
        <v>166455</v>
      </c>
      <c r="Z862" s="420">
        <v>38</v>
      </c>
      <c r="AB862" s="431">
        <v>172924</v>
      </c>
      <c r="AC862" s="433" t="s">
        <v>909</v>
      </c>
    </row>
    <row r="863" spans="5:29" x14ac:dyDescent="0.3">
      <c r="E863" s="423">
        <v>171094</v>
      </c>
      <c r="F863" s="424">
        <v>0.24851999999999999</v>
      </c>
      <c r="H863" s="425">
        <v>171360</v>
      </c>
      <c r="I863" s="428"/>
      <c r="J863" s="428"/>
      <c r="K863" s="426">
        <v>1</v>
      </c>
      <c r="L863" s="426">
        <v>1</v>
      </c>
      <c r="M863" s="428"/>
      <c r="Y863" s="419">
        <v>167060</v>
      </c>
      <c r="Z863" s="420">
        <v>7847</v>
      </c>
      <c r="AB863" s="431">
        <v>167829</v>
      </c>
      <c r="AC863" s="433" t="s">
        <v>909</v>
      </c>
    </row>
    <row r="864" spans="5:29" x14ac:dyDescent="0.3">
      <c r="E864" s="423">
        <v>171125</v>
      </c>
      <c r="F864" s="424">
        <v>3.9199999999999999E-4</v>
      </c>
      <c r="H864" s="425">
        <v>172422</v>
      </c>
      <c r="I864" s="428"/>
      <c r="J864" s="426">
        <v>1</v>
      </c>
      <c r="K864" s="426">
        <v>3</v>
      </c>
      <c r="L864" s="426">
        <v>14</v>
      </c>
      <c r="M864" s="426">
        <v>3</v>
      </c>
      <c r="Y864" s="419">
        <v>167059</v>
      </c>
      <c r="Z864" s="420">
        <v>16</v>
      </c>
      <c r="AB864" s="431">
        <v>168799</v>
      </c>
      <c r="AC864" s="433" t="s">
        <v>909</v>
      </c>
    </row>
    <row r="865" spans="5:29" x14ac:dyDescent="0.3">
      <c r="E865" s="423">
        <v>171126</v>
      </c>
      <c r="F865" s="424">
        <v>3.1020000000000002E-3</v>
      </c>
      <c r="H865" s="425">
        <v>172042</v>
      </c>
      <c r="I865" s="428"/>
      <c r="J865" s="426">
        <v>5</v>
      </c>
      <c r="K865" s="426">
        <v>2</v>
      </c>
      <c r="L865" s="426">
        <v>6</v>
      </c>
      <c r="M865" s="426">
        <v>19</v>
      </c>
      <c r="Y865" s="419">
        <v>167061</v>
      </c>
      <c r="Z865" s="420">
        <v>28</v>
      </c>
      <c r="AB865" s="431">
        <v>169989</v>
      </c>
      <c r="AC865" s="433" t="s">
        <v>909</v>
      </c>
    </row>
    <row r="866" spans="5:29" x14ac:dyDescent="0.3">
      <c r="E866" s="423">
        <v>171137</v>
      </c>
      <c r="F866" s="424">
        <v>1.5815249999999999E-2</v>
      </c>
      <c r="H866" s="425">
        <v>172634</v>
      </c>
      <c r="I866" s="428"/>
      <c r="J866" s="426">
        <v>2</v>
      </c>
      <c r="K866" s="426">
        <v>2</v>
      </c>
      <c r="L866" s="426">
        <v>1</v>
      </c>
      <c r="M866" s="426">
        <v>6</v>
      </c>
      <c r="Y866" s="419">
        <v>173458</v>
      </c>
      <c r="Z866" s="420">
        <v>7</v>
      </c>
      <c r="AB866" s="431">
        <v>170038</v>
      </c>
      <c r="AC866" s="433" t="s">
        <v>909</v>
      </c>
    </row>
    <row r="867" spans="5:29" x14ac:dyDescent="0.3">
      <c r="E867" s="423">
        <v>171154</v>
      </c>
      <c r="F867" s="424">
        <v>3.5362499999999999E-3</v>
      </c>
      <c r="H867" s="425">
        <v>171023</v>
      </c>
      <c r="I867" s="428"/>
      <c r="J867" s="428"/>
      <c r="K867" s="428"/>
      <c r="L867" s="428"/>
      <c r="M867" s="426">
        <v>1</v>
      </c>
      <c r="Y867" s="419">
        <v>173530</v>
      </c>
      <c r="Z867" s="420">
        <v>52</v>
      </c>
      <c r="AB867" s="431">
        <v>170601</v>
      </c>
      <c r="AC867" s="433" t="s">
        <v>909</v>
      </c>
    </row>
    <row r="868" spans="5:29" x14ac:dyDescent="0.3">
      <c r="E868" s="423">
        <v>171158</v>
      </c>
      <c r="F868" s="424">
        <v>1.5096375E-2</v>
      </c>
      <c r="H868" s="425">
        <v>171219</v>
      </c>
      <c r="I868" s="428"/>
      <c r="J868" s="426">
        <v>3</v>
      </c>
      <c r="K868" s="428"/>
      <c r="L868" s="426">
        <v>1</v>
      </c>
      <c r="M868" s="426">
        <v>3</v>
      </c>
      <c r="Y868" s="419">
        <v>168841</v>
      </c>
      <c r="Z868" s="420">
        <v>8192</v>
      </c>
      <c r="AB868" s="431">
        <v>170596</v>
      </c>
      <c r="AC868" s="433" t="s">
        <v>909</v>
      </c>
    </row>
    <row r="869" spans="5:29" x14ac:dyDescent="0.3">
      <c r="E869" s="423">
        <v>171160</v>
      </c>
      <c r="F869" s="424">
        <v>8.9999999999999993E-3</v>
      </c>
      <c r="H869" s="425">
        <v>172186</v>
      </c>
      <c r="I869" s="428"/>
      <c r="J869" s="428"/>
      <c r="K869" s="428"/>
      <c r="L869" s="428"/>
      <c r="M869" s="428"/>
      <c r="Y869" s="419">
        <v>166668</v>
      </c>
      <c r="Z869" s="420">
        <v>36</v>
      </c>
      <c r="AB869" s="431">
        <v>172961</v>
      </c>
      <c r="AC869" s="433" t="s">
        <v>909</v>
      </c>
    </row>
    <row r="870" spans="5:29" x14ac:dyDescent="0.3">
      <c r="E870" s="423">
        <v>171163</v>
      </c>
      <c r="F870" s="424">
        <v>3.4559999999999999E-3</v>
      </c>
      <c r="H870" s="425">
        <v>172614</v>
      </c>
      <c r="I870" s="428"/>
      <c r="J870" s="426">
        <v>3</v>
      </c>
      <c r="K870" s="428"/>
      <c r="L870" s="426">
        <v>1</v>
      </c>
      <c r="M870" s="428"/>
      <c r="Y870" s="419">
        <v>169269</v>
      </c>
      <c r="Z870" s="420">
        <v>24</v>
      </c>
      <c r="AB870" s="431">
        <v>168822</v>
      </c>
      <c r="AC870" s="433" t="s">
        <v>909</v>
      </c>
    </row>
    <row r="871" spans="5:29" x14ac:dyDescent="0.3">
      <c r="E871" s="423">
        <v>171177</v>
      </c>
      <c r="F871" s="424">
        <v>0.18884799999999999</v>
      </c>
      <c r="H871" s="425">
        <v>171331</v>
      </c>
      <c r="I871" s="428"/>
      <c r="J871" s="428"/>
      <c r="K871" s="426">
        <v>1</v>
      </c>
      <c r="L871" s="428"/>
      <c r="M871" s="428"/>
      <c r="Y871" s="419">
        <v>166667</v>
      </c>
      <c r="Z871" s="420">
        <v>247</v>
      </c>
      <c r="AB871" s="431">
        <v>168900</v>
      </c>
      <c r="AC871" s="433" t="s">
        <v>909</v>
      </c>
    </row>
    <row r="872" spans="5:29" x14ac:dyDescent="0.3">
      <c r="E872" s="423">
        <v>171178</v>
      </c>
      <c r="F872" s="424">
        <v>1.5894999999999999E-2</v>
      </c>
      <c r="H872" s="425">
        <v>173022</v>
      </c>
      <c r="I872" s="428"/>
      <c r="J872" s="426">
        <v>10</v>
      </c>
      <c r="K872" s="426">
        <v>3</v>
      </c>
      <c r="L872" s="426">
        <v>2</v>
      </c>
      <c r="M872" s="426">
        <v>31</v>
      </c>
      <c r="Y872" s="419">
        <v>168256</v>
      </c>
      <c r="Z872" s="420">
        <v>1</v>
      </c>
      <c r="AB872" s="431">
        <v>174069</v>
      </c>
      <c r="AC872" s="433" t="s">
        <v>909</v>
      </c>
    </row>
    <row r="873" spans="5:29" x14ac:dyDescent="0.3">
      <c r="E873" s="423">
        <v>171187</v>
      </c>
      <c r="F873" s="424">
        <v>5.2639999999999996E-3</v>
      </c>
      <c r="H873" s="425">
        <v>173142</v>
      </c>
      <c r="I873" s="428"/>
      <c r="J873" s="426">
        <v>21</v>
      </c>
      <c r="K873" s="428"/>
      <c r="L873" s="428"/>
      <c r="M873" s="428"/>
      <c r="Y873" s="419">
        <v>168645</v>
      </c>
      <c r="Z873" s="420">
        <v>48</v>
      </c>
      <c r="AB873" s="431">
        <v>167826</v>
      </c>
      <c r="AC873" s="433" t="s">
        <v>909</v>
      </c>
    </row>
    <row r="874" spans="5:29" x14ac:dyDescent="0.3">
      <c r="E874" s="423">
        <v>171188</v>
      </c>
      <c r="F874" s="424">
        <v>0.36674400000000001</v>
      </c>
      <c r="H874" s="425">
        <v>172622</v>
      </c>
      <c r="I874" s="428"/>
      <c r="J874" s="426">
        <v>5</v>
      </c>
      <c r="K874" s="426">
        <v>2</v>
      </c>
      <c r="L874" s="426">
        <v>6</v>
      </c>
      <c r="M874" s="426">
        <v>17</v>
      </c>
      <c r="Y874" s="419">
        <v>168065</v>
      </c>
      <c r="Z874" s="420">
        <v>2</v>
      </c>
      <c r="AB874" s="431">
        <v>168899</v>
      </c>
      <c r="AC874" s="433" t="s">
        <v>909</v>
      </c>
    </row>
    <row r="875" spans="5:29" x14ac:dyDescent="0.3">
      <c r="E875" s="423">
        <v>171192</v>
      </c>
      <c r="F875" s="424">
        <v>0.29550674999999998</v>
      </c>
      <c r="H875" s="425">
        <v>171862</v>
      </c>
      <c r="I875" s="428"/>
      <c r="J875" s="426">
        <v>14</v>
      </c>
      <c r="K875" s="426">
        <v>15</v>
      </c>
      <c r="L875" s="426">
        <v>12</v>
      </c>
      <c r="M875" s="426">
        <v>26</v>
      </c>
      <c r="Y875" s="419">
        <v>169124</v>
      </c>
      <c r="Z875" s="420">
        <v>1</v>
      </c>
      <c r="AB875" s="431">
        <v>168781</v>
      </c>
      <c r="AC875" s="433" t="s">
        <v>909</v>
      </c>
    </row>
    <row r="876" spans="5:29" x14ac:dyDescent="0.3">
      <c r="E876" s="423">
        <v>171212</v>
      </c>
      <c r="F876" s="424">
        <v>1.0800000000000001E-2</v>
      </c>
      <c r="H876" s="425">
        <v>173037</v>
      </c>
      <c r="I876" s="428"/>
      <c r="J876" s="426">
        <v>14</v>
      </c>
      <c r="K876" s="426">
        <v>1</v>
      </c>
      <c r="L876" s="426">
        <v>6</v>
      </c>
      <c r="M876" s="428"/>
      <c r="Y876" s="419">
        <v>174640</v>
      </c>
      <c r="Z876" s="420">
        <v>16</v>
      </c>
      <c r="AB876" s="431">
        <v>168795</v>
      </c>
      <c r="AC876" s="433" t="s">
        <v>909</v>
      </c>
    </row>
    <row r="877" spans="5:29" x14ac:dyDescent="0.3">
      <c r="E877" s="423">
        <v>171214</v>
      </c>
      <c r="F877" s="424">
        <v>4.8599999999999997E-3</v>
      </c>
      <c r="H877" s="425">
        <v>172964</v>
      </c>
      <c r="I877" s="428"/>
      <c r="J877" s="426">
        <v>1</v>
      </c>
      <c r="K877" s="428"/>
      <c r="L877" s="428"/>
      <c r="M877" s="428"/>
      <c r="Y877" s="419">
        <v>168114</v>
      </c>
      <c r="Z877" s="420">
        <v>1707</v>
      </c>
      <c r="AB877" s="431">
        <v>173801</v>
      </c>
      <c r="AC877" s="433" t="s">
        <v>909</v>
      </c>
    </row>
    <row r="878" spans="5:29" x14ac:dyDescent="0.3">
      <c r="E878" s="423">
        <v>171215</v>
      </c>
      <c r="F878" s="424">
        <v>3.542E-3</v>
      </c>
      <c r="H878" s="425">
        <v>171935</v>
      </c>
      <c r="I878" s="428"/>
      <c r="J878" s="426">
        <v>4</v>
      </c>
      <c r="K878" s="428"/>
      <c r="L878" s="428"/>
      <c r="M878" s="428"/>
      <c r="Y878" s="419">
        <v>166544</v>
      </c>
      <c r="Z878" s="420">
        <v>18</v>
      </c>
      <c r="AB878" s="431">
        <v>168802</v>
      </c>
      <c r="AC878" s="433" t="s">
        <v>909</v>
      </c>
    </row>
    <row r="879" spans="5:29" x14ac:dyDescent="0.3">
      <c r="E879" s="423">
        <v>171216</v>
      </c>
      <c r="F879" s="424">
        <v>3.542E-3</v>
      </c>
      <c r="H879" s="425">
        <v>173193</v>
      </c>
      <c r="I879" s="428"/>
      <c r="J879" s="426">
        <v>1</v>
      </c>
      <c r="K879" s="428"/>
      <c r="L879" s="428"/>
      <c r="M879" s="426">
        <v>3</v>
      </c>
      <c r="Y879" s="419">
        <v>167797</v>
      </c>
      <c r="Z879" s="420">
        <v>38</v>
      </c>
      <c r="AB879" s="431">
        <v>174630</v>
      </c>
      <c r="AC879" s="433" t="s">
        <v>909</v>
      </c>
    </row>
    <row r="880" spans="5:29" x14ac:dyDescent="0.3">
      <c r="E880" s="423">
        <v>171220</v>
      </c>
      <c r="F880" s="424">
        <v>6.3699999999999998E-3</v>
      </c>
      <c r="H880" s="425">
        <v>173223</v>
      </c>
      <c r="I880" s="428"/>
      <c r="J880" s="426">
        <v>1</v>
      </c>
      <c r="K880" s="428"/>
      <c r="L880" s="428"/>
      <c r="M880" s="428"/>
      <c r="Y880" s="419">
        <v>168709</v>
      </c>
      <c r="Z880" s="420">
        <v>180</v>
      </c>
      <c r="AB880" s="431">
        <v>168925</v>
      </c>
      <c r="AC880" s="433" t="s">
        <v>909</v>
      </c>
    </row>
    <row r="881" spans="5:29" x14ac:dyDescent="0.3">
      <c r="E881" s="423">
        <v>171221</v>
      </c>
      <c r="F881" s="424">
        <v>6.3699999999999998E-3</v>
      </c>
      <c r="H881" s="425">
        <v>171964</v>
      </c>
      <c r="I881" s="428"/>
      <c r="J881" s="426">
        <v>3</v>
      </c>
      <c r="K881" s="428"/>
      <c r="L881" s="428"/>
      <c r="M881" s="428"/>
      <c r="Y881" s="419">
        <v>173847</v>
      </c>
      <c r="Z881" s="420">
        <v>118</v>
      </c>
      <c r="AB881" s="431">
        <v>168892</v>
      </c>
      <c r="AC881" s="433" t="s">
        <v>909</v>
      </c>
    </row>
    <row r="882" spans="5:29" x14ac:dyDescent="0.3">
      <c r="E882" s="423">
        <v>171255</v>
      </c>
      <c r="F882" s="424">
        <v>0</v>
      </c>
      <c r="H882" s="425">
        <v>173167</v>
      </c>
      <c r="I882" s="428"/>
      <c r="J882" s="426">
        <v>1</v>
      </c>
      <c r="K882" s="428"/>
      <c r="L882" s="428"/>
      <c r="M882" s="428"/>
      <c r="Y882" s="419">
        <v>167820</v>
      </c>
      <c r="Z882" s="420">
        <v>170</v>
      </c>
      <c r="AB882" s="431">
        <v>168777</v>
      </c>
      <c r="AC882" s="433" t="s">
        <v>909</v>
      </c>
    </row>
    <row r="883" spans="5:29" x14ac:dyDescent="0.3">
      <c r="E883" s="423">
        <v>171269</v>
      </c>
      <c r="F883" s="424">
        <v>0</v>
      </c>
      <c r="H883" s="425">
        <v>173294</v>
      </c>
      <c r="I883" s="428"/>
      <c r="J883" s="426">
        <v>2</v>
      </c>
      <c r="K883" s="426">
        <v>2</v>
      </c>
      <c r="L883" s="426">
        <v>5</v>
      </c>
      <c r="M883" s="426">
        <v>18</v>
      </c>
      <c r="Y883" s="419">
        <v>169483</v>
      </c>
      <c r="Z883" s="420">
        <v>30</v>
      </c>
      <c r="AB883" s="431">
        <v>174073</v>
      </c>
      <c r="AC883" s="433" t="s">
        <v>909</v>
      </c>
    </row>
    <row r="884" spans="5:29" x14ac:dyDescent="0.3">
      <c r="E884" s="423">
        <v>171274</v>
      </c>
      <c r="F884" s="424">
        <v>0</v>
      </c>
      <c r="H884" s="425">
        <v>172105</v>
      </c>
      <c r="I884" s="428"/>
      <c r="J884" s="426">
        <v>1</v>
      </c>
      <c r="K884" s="426">
        <v>1</v>
      </c>
      <c r="L884" s="428"/>
      <c r="M884" s="428"/>
      <c r="Y884" s="419">
        <v>174075</v>
      </c>
      <c r="Z884" s="420">
        <v>27</v>
      </c>
      <c r="AB884" s="431">
        <v>172309</v>
      </c>
      <c r="AC884" s="433" t="s">
        <v>909</v>
      </c>
    </row>
    <row r="885" spans="5:29" x14ac:dyDescent="0.3">
      <c r="E885" s="423">
        <v>171290</v>
      </c>
      <c r="F885" s="424">
        <v>5.2919999999999998E-3</v>
      </c>
      <c r="H885" s="425">
        <v>172193</v>
      </c>
      <c r="I885" s="428"/>
      <c r="J885" s="426">
        <v>3</v>
      </c>
      <c r="K885" s="426">
        <v>2</v>
      </c>
      <c r="L885" s="426">
        <v>5</v>
      </c>
      <c r="M885" s="428"/>
      <c r="Y885" s="419">
        <v>172181</v>
      </c>
      <c r="Z885" s="420">
        <v>10</v>
      </c>
      <c r="AB885" s="431">
        <v>168782</v>
      </c>
      <c r="AC885" s="433" t="s">
        <v>909</v>
      </c>
    </row>
    <row r="886" spans="5:29" x14ac:dyDescent="0.3">
      <c r="E886" s="423">
        <v>171293</v>
      </c>
      <c r="F886" s="424">
        <v>1.176E-2</v>
      </c>
      <c r="H886" s="425">
        <v>172116</v>
      </c>
      <c r="I886" s="428"/>
      <c r="J886" s="426">
        <v>1</v>
      </c>
      <c r="K886" s="428"/>
      <c r="L886" s="426">
        <v>1</v>
      </c>
      <c r="M886" s="428"/>
      <c r="Y886" s="419">
        <v>172365</v>
      </c>
      <c r="Z886" s="420">
        <v>12</v>
      </c>
      <c r="AB886" s="431">
        <v>172341</v>
      </c>
      <c r="AC886" s="433" t="s">
        <v>909</v>
      </c>
    </row>
    <row r="887" spans="5:29" x14ac:dyDescent="0.3">
      <c r="E887" s="423">
        <v>171297</v>
      </c>
      <c r="F887" s="424">
        <v>2.5296699999999999E-3</v>
      </c>
      <c r="H887" s="425">
        <v>174081</v>
      </c>
      <c r="I887" s="428"/>
      <c r="J887" s="426">
        <v>5</v>
      </c>
      <c r="K887" s="426">
        <v>8</v>
      </c>
      <c r="L887" s="426">
        <v>36</v>
      </c>
      <c r="M887" s="426">
        <v>92</v>
      </c>
      <c r="Y887" s="419">
        <v>172180</v>
      </c>
      <c r="Z887" s="420">
        <v>12</v>
      </c>
      <c r="AB887" s="431">
        <v>172318</v>
      </c>
      <c r="AC887" s="433" t="s">
        <v>909</v>
      </c>
    </row>
    <row r="888" spans="5:29" x14ac:dyDescent="0.3">
      <c r="E888" s="423">
        <v>171302</v>
      </c>
      <c r="F888" s="424">
        <v>1.29E-2</v>
      </c>
      <c r="H888" s="425">
        <v>173466</v>
      </c>
      <c r="I888" s="428"/>
      <c r="J888" s="426">
        <v>2</v>
      </c>
      <c r="K888" s="426">
        <v>1</v>
      </c>
      <c r="L888" s="428"/>
      <c r="M888" s="426">
        <v>2</v>
      </c>
      <c r="Y888" s="419">
        <v>172182</v>
      </c>
      <c r="Z888" s="420">
        <v>24</v>
      </c>
      <c r="AB888" s="431">
        <v>172319</v>
      </c>
      <c r="AC888" s="433" t="s">
        <v>909</v>
      </c>
    </row>
    <row r="889" spans="5:29" x14ac:dyDescent="0.3">
      <c r="E889" s="423">
        <v>171303</v>
      </c>
      <c r="F889" s="424">
        <v>3.9199999999999999E-3</v>
      </c>
      <c r="H889" s="425">
        <v>173669</v>
      </c>
      <c r="I889" s="428"/>
      <c r="J889" s="428"/>
      <c r="K889" s="426">
        <v>1</v>
      </c>
      <c r="L889" s="428"/>
      <c r="M889" s="426">
        <v>3</v>
      </c>
      <c r="Y889" s="419">
        <v>166548</v>
      </c>
      <c r="Z889" s="420">
        <v>20</v>
      </c>
      <c r="AB889" s="431">
        <v>168783</v>
      </c>
      <c r="AC889" s="433" t="s">
        <v>909</v>
      </c>
    </row>
    <row r="890" spans="5:29" x14ac:dyDescent="0.3">
      <c r="E890" s="423">
        <v>171343</v>
      </c>
      <c r="F890" s="424">
        <v>1.5679999999999999E-2</v>
      </c>
      <c r="H890" s="425">
        <v>172310</v>
      </c>
      <c r="I890" s="428"/>
      <c r="J890" s="426">
        <v>1</v>
      </c>
      <c r="K890" s="428"/>
      <c r="L890" s="426">
        <v>1</v>
      </c>
      <c r="M890" s="428"/>
      <c r="Y890" s="419">
        <v>169404</v>
      </c>
      <c r="Z890" s="420">
        <v>6</v>
      </c>
      <c r="AB890" s="431">
        <v>172310</v>
      </c>
      <c r="AC890" s="433" t="s">
        <v>909</v>
      </c>
    </row>
    <row r="891" spans="5:29" x14ac:dyDescent="0.3">
      <c r="E891" s="423">
        <v>171346</v>
      </c>
      <c r="F891" s="424">
        <v>4.1514000000000002E-2</v>
      </c>
      <c r="H891" s="425">
        <v>173841</v>
      </c>
      <c r="I891" s="428"/>
      <c r="J891" s="428"/>
      <c r="K891" s="428"/>
      <c r="L891" s="428"/>
      <c r="M891" s="428"/>
      <c r="Y891" s="419">
        <v>173301</v>
      </c>
      <c r="Z891" s="420">
        <v>8</v>
      </c>
      <c r="AB891" s="431">
        <v>168896</v>
      </c>
      <c r="AC891" s="433" t="s">
        <v>909</v>
      </c>
    </row>
    <row r="892" spans="5:29" x14ac:dyDescent="0.3">
      <c r="E892" s="423">
        <v>171350</v>
      </c>
      <c r="F892" s="424">
        <v>5.5079999999999999E-3</v>
      </c>
      <c r="H892" s="425">
        <v>173756</v>
      </c>
      <c r="I892" s="428"/>
      <c r="J892" s="426">
        <v>8</v>
      </c>
      <c r="K892" s="426">
        <v>6</v>
      </c>
      <c r="L892" s="426">
        <v>11</v>
      </c>
      <c r="M892" s="426">
        <v>39</v>
      </c>
      <c r="Y892" s="419">
        <v>168955</v>
      </c>
      <c r="Z892" s="420">
        <v>14</v>
      </c>
      <c r="AB892" s="431">
        <v>167827</v>
      </c>
      <c r="AC892" s="433" t="s">
        <v>909</v>
      </c>
    </row>
    <row r="893" spans="5:29" x14ac:dyDescent="0.3">
      <c r="E893" s="423">
        <v>171354</v>
      </c>
      <c r="F893" s="424">
        <v>4.7039999999999998E-3</v>
      </c>
      <c r="H893" s="425">
        <v>172333</v>
      </c>
      <c r="I893" s="428"/>
      <c r="J893" s="426">
        <v>1</v>
      </c>
      <c r="K893" s="426">
        <v>1</v>
      </c>
      <c r="L893" s="426">
        <v>5</v>
      </c>
      <c r="M893" s="426">
        <v>6</v>
      </c>
      <c r="Y893" s="419">
        <v>168942</v>
      </c>
      <c r="Z893" s="420">
        <v>18</v>
      </c>
      <c r="AB893" s="431">
        <v>169829</v>
      </c>
      <c r="AC893" s="433" t="s">
        <v>909</v>
      </c>
    </row>
    <row r="894" spans="5:29" x14ac:dyDescent="0.3">
      <c r="E894" s="423">
        <v>171371</v>
      </c>
      <c r="F894" s="424">
        <v>3.5700000000000003E-2</v>
      </c>
      <c r="H894" s="425">
        <v>174148</v>
      </c>
      <c r="I894" s="428"/>
      <c r="J894" s="428"/>
      <c r="K894" s="428"/>
      <c r="L894" s="426">
        <v>1</v>
      </c>
      <c r="M894" s="426">
        <v>1</v>
      </c>
      <c r="Y894" s="419">
        <v>167815</v>
      </c>
      <c r="Z894" s="420">
        <v>18</v>
      </c>
      <c r="AB894" s="431">
        <v>173808</v>
      </c>
      <c r="AC894" s="433" t="s">
        <v>909</v>
      </c>
    </row>
    <row r="895" spans="5:29" x14ac:dyDescent="0.3">
      <c r="E895" s="423">
        <v>171372</v>
      </c>
      <c r="F895" s="424">
        <v>3.9269999999999999E-2</v>
      </c>
      <c r="H895" s="425">
        <v>173134</v>
      </c>
      <c r="I895" s="428"/>
      <c r="J895" s="428"/>
      <c r="K895" s="426">
        <v>2</v>
      </c>
      <c r="L895" s="426">
        <v>2</v>
      </c>
      <c r="M895" s="426">
        <v>2</v>
      </c>
      <c r="Y895" s="419">
        <v>0</v>
      </c>
      <c r="Z895" s="420">
        <v>2153</v>
      </c>
      <c r="AB895" s="431">
        <v>175005</v>
      </c>
      <c r="AC895" s="433" t="s">
        <v>909</v>
      </c>
    </row>
    <row r="896" spans="5:29" x14ac:dyDescent="0.3">
      <c r="E896" s="423">
        <v>171373</v>
      </c>
      <c r="F896" s="424">
        <v>4.5079999999999999E-3</v>
      </c>
      <c r="H896" s="425">
        <v>172430</v>
      </c>
      <c r="I896" s="428"/>
      <c r="J896" s="426">
        <v>8</v>
      </c>
      <c r="K896" s="428"/>
      <c r="L896" s="428"/>
      <c r="M896" s="428"/>
      <c r="Y896" s="419">
        <v>666</v>
      </c>
      <c r="Z896" s="420">
        <v>1743.5</v>
      </c>
      <c r="AB896" s="431">
        <v>175004</v>
      </c>
      <c r="AC896" s="433" t="s">
        <v>909</v>
      </c>
    </row>
    <row r="897" spans="5:29" x14ac:dyDescent="0.3">
      <c r="E897" s="423">
        <v>171686</v>
      </c>
      <c r="F897" s="424">
        <v>1.1372078000000001E-2</v>
      </c>
      <c r="H897" s="425">
        <v>174078</v>
      </c>
      <c r="I897" s="428"/>
      <c r="J897" s="428"/>
      <c r="K897" s="428"/>
      <c r="L897" s="428"/>
      <c r="M897" s="426">
        <v>3</v>
      </c>
      <c r="Y897" s="419">
        <v>167684</v>
      </c>
      <c r="Z897" s="420">
        <v>380</v>
      </c>
      <c r="AB897" s="431">
        <v>167713</v>
      </c>
      <c r="AC897" s="433" t="s">
        <v>909</v>
      </c>
    </row>
    <row r="898" spans="5:29" x14ac:dyDescent="0.3">
      <c r="E898" s="423">
        <v>171708</v>
      </c>
      <c r="F898" s="424">
        <v>4.0499999999999998E-3</v>
      </c>
      <c r="H898" s="425">
        <v>173842</v>
      </c>
      <c r="I898" s="428"/>
      <c r="J898" s="428"/>
      <c r="K898" s="428"/>
      <c r="L898" s="428"/>
      <c r="M898" s="428"/>
      <c r="Y898" s="419">
        <v>167738</v>
      </c>
      <c r="Z898" s="420">
        <v>514</v>
      </c>
      <c r="AB898" s="431">
        <v>170574</v>
      </c>
      <c r="AC898" s="433" t="s">
        <v>909</v>
      </c>
    </row>
    <row r="899" spans="5:29" x14ac:dyDescent="0.3">
      <c r="E899" s="423">
        <v>171709</v>
      </c>
      <c r="F899" s="424">
        <v>4.0499999999999998E-3</v>
      </c>
      <c r="H899" s="425">
        <v>174179</v>
      </c>
      <c r="I899" s="428"/>
      <c r="J899" s="426">
        <v>2</v>
      </c>
      <c r="K899" s="426">
        <v>7</v>
      </c>
      <c r="L899" s="426">
        <v>27</v>
      </c>
      <c r="M899" s="426">
        <v>25</v>
      </c>
      <c r="Y899" s="419">
        <v>167737</v>
      </c>
      <c r="Z899" s="420">
        <v>460</v>
      </c>
      <c r="AB899" s="431">
        <v>166516</v>
      </c>
      <c r="AC899" s="433" t="s">
        <v>909</v>
      </c>
    </row>
    <row r="900" spans="5:29" x14ac:dyDescent="0.3">
      <c r="E900" s="423">
        <v>171712</v>
      </c>
      <c r="F900" s="424">
        <v>3.8639999999999998E-3</v>
      </c>
      <c r="H900" s="425">
        <v>173852</v>
      </c>
      <c r="I900" s="428"/>
      <c r="J900" s="428"/>
      <c r="K900" s="428"/>
      <c r="L900" s="428"/>
      <c r="M900" s="428"/>
      <c r="Y900" s="419">
        <v>169268</v>
      </c>
      <c r="Z900" s="420">
        <v>13</v>
      </c>
      <c r="AB900" s="431">
        <v>167711</v>
      </c>
      <c r="AC900" s="433" t="s">
        <v>909</v>
      </c>
    </row>
    <row r="901" spans="5:29" x14ac:dyDescent="0.3">
      <c r="E901" s="423">
        <v>171722</v>
      </c>
      <c r="F901" s="424">
        <v>4.3200000000000001E-3</v>
      </c>
      <c r="H901" s="425">
        <v>172620</v>
      </c>
      <c r="I901" s="428"/>
      <c r="J901" s="426">
        <v>3</v>
      </c>
      <c r="K901" s="426">
        <v>1</v>
      </c>
      <c r="L901" s="426">
        <v>3</v>
      </c>
      <c r="M901" s="426">
        <v>12</v>
      </c>
      <c r="Y901" s="419">
        <v>166834</v>
      </c>
      <c r="Z901" s="420">
        <v>190</v>
      </c>
      <c r="AB901" s="431">
        <v>173804</v>
      </c>
      <c r="AC901" s="433" t="s">
        <v>909</v>
      </c>
    </row>
    <row r="902" spans="5:29" x14ac:dyDescent="0.3">
      <c r="E902" s="423">
        <v>171724</v>
      </c>
      <c r="F902" s="424">
        <v>1.0800000000000001E-2</v>
      </c>
      <c r="H902" s="425">
        <v>174234</v>
      </c>
      <c r="I902" s="428"/>
      <c r="J902" s="428"/>
      <c r="K902" s="428"/>
      <c r="L902" s="428"/>
      <c r="M902" s="428"/>
      <c r="Y902" s="419">
        <v>167105</v>
      </c>
      <c r="Z902" s="420">
        <v>30</v>
      </c>
      <c r="AB902" s="431">
        <v>167704</v>
      </c>
      <c r="AC902" s="433" t="s">
        <v>909</v>
      </c>
    </row>
    <row r="903" spans="5:29" x14ac:dyDescent="0.3">
      <c r="E903" s="423">
        <v>171725</v>
      </c>
      <c r="F903" s="424">
        <v>4.6080000000000001E-3</v>
      </c>
      <c r="H903" s="425">
        <v>172774</v>
      </c>
      <c r="I903" s="428"/>
      <c r="J903" s="426">
        <v>1</v>
      </c>
      <c r="K903" s="428"/>
      <c r="L903" s="428"/>
      <c r="M903" s="428"/>
      <c r="Y903" s="419">
        <v>170532</v>
      </c>
      <c r="Z903" s="420">
        <v>11</v>
      </c>
      <c r="AB903" s="431">
        <v>170582</v>
      </c>
      <c r="AC903" s="433" t="s">
        <v>909</v>
      </c>
    </row>
    <row r="904" spans="5:29" x14ac:dyDescent="0.3">
      <c r="E904" s="423">
        <v>171726</v>
      </c>
      <c r="F904" s="424">
        <v>3.7439999999999999E-3</v>
      </c>
      <c r="H904" s="425">
        <v>172666</v>
      </c>
      <c r="I904" s="428"/>
      <c r="J904" s="426">
        <v>1</v>
      </c>
      <c r="K904" s="426">
        <v>2</v>
      </c>
      <c r="L904" s="428"/>
      <c r="M904" s="428"/>
      <c r="Y904" s="419">
        <v>174582</v>
      </c>
      <c r="Z904" s="420">
        <v>4</v>
      </c>
      <c r="AB904" s="431">
        <v>167708</v>
      </c>
      <c r="AC904" s="433" t="s">
        <v>909</v>
      </c>
    </row>
    <row r="905" spans="5:29" x14ac:dyDescent="0.3">
      <c r="E905" s="423">
        <v>171727</v>
      </c>
      <c r="F905" s="424">
        <v>1.56E-3</v>
      </c>
      <c r="H905" s="425">
        <v>174508</v>
      </c>
      <c r="I905" s="428"/>
      <c r="J905" s="428"/>
      <c r="K905" s="426">
        <v>3</v>
      </c>
      <c r="L905" s="426">
        <v>15</v>
      </c>
      <c r="M905" s="426">
        <v>35</v>
      </c>
      <c r="Y905" s="419">
        <v>167125</v>
      </c>
      <c r="Z905" s="420">
        <v>145</v>
      </c>
      <c r="AB905" s="431">
        <v>167710</v>
      </c>
      <c r="AC905" s="433" t="s">
        <v>909</v>
      </c>
    </row>
    <row r="906" spans="5:29" x14ac:dyDescent="0.3">
      <c r="E906" s="423">
        <v>171731</v>
      </c>
      <c r="F906" s="424">
        <v>3.9445000000000001E-3</v>
      </c>
      <c r="H906" s="425">
        <v>174193</v>
      </c>
      <c r="I906" s="428"/>
      <c r="J906" s="426">
        <v>8</v>
      </c>
      <c r="K906" s="426">
        <v>8</v>
      </c>
      <c r="L906" s="426">
        <v>27</v>
      </c>
      <c r="M906" s="426">
        <v>31</v>
      </c>
      <c r="Y906" s="419">
        <v>167126</v>
      </c>
      <c r="Z906" s="420">
        <v>9</v>
      </c>
      <c r="AB906" s="431">
        <v>167707</v>
      </c>
      <c r="AC906" s="433" t="s">
        <v>909</v>
      </c>
    </row>
    <row r="907" spans="5:29" x14ac:dyDescent="0.3">
      <c r="E907" s="423">
        <v>171732</v>
      </c>
      <c r="F907" s="424">
        <v>1.152E-3</v>
      </c>
      <c r="H907" s="425">
        <v>173440</v>
      </c>
      <c r="I907" s="428"/>
      <c r="J907" s="426">
        <v>1</v>
      </c>
      <c r="K907" s="428"/>
      <c r="L907" s="428"/>
      <c r="M907" s="428"/>
      <c r="Y907" s="419">
        <v>168409</v>
      </c>
      <c r="Z907" s="420">
        <v>46</v>
      </c>
      <c r="AB907" s="431">
        <v>167706</v>
      </c>
      <c r="AC907" s="433" t="s">
        <v>909</v>
      </c>
    </row>
    <row r="908" spans="5:29" x14ac:dyDescent="0.3">
      <c r="E908" s="423">
        <v>171734</v>
      </c>
      <c r="F908" s="424">
        <v>1.152E-3</v>
      </c>
      <c r="H908" s="425">
        <v>170230</v>
      </c>
      <c r="I908" s="428"/>
      <c r="J908" s="428"/>
      <c r="K908" s="428"/>
      <c r="L908" s="426">
        <v>1</v>
      </c>
      <c r="M908" s="426">
        <v>1</v>
      </c>
      <c r="Y908" s="419">
        <v>173757</v>
      </c>
      <c r="Z908" s="420">
        <v>155</v>
      </c>
      <c r="AB908" s="431">
        <v>168794</v>
      </c>
      <c r="AC908" s="433" t="s">
        <v>909</v>
      </c>
    </row>
    <row r="909" spans="5:29" x14ac:dyDescent="0.3">
      <c r="E909" s="423">
        <v>171735</v>
      </c>
      <c r="F909" s="424">
        <v>9.4500000000000001E-3</v>
      </c>
      <c r="H909" s="425">
        <v>174587</v>
      </c>
      <c r="I909" s="428"/>
      <c r="J909" s="426">
        <v>1</v>
      </c>
      <c r="K909" s="426">
        <v>1</v>
      </c>
      <c r="L909" s="426">
        <v>2</v>
      </c>
      <c r="M909" s="426">
        <v>2</v>
      </c>
      <c r="Y909" s="419">
        <v>174579</v>
      </c>
      <c r="Z909" s="420">
        <v>1598</v>
      </c>
      <c r="AB909" s="431">
        <v>168788</v>
      </c>
      <c r="AC909" s="433" t="s">
        <v>909</v>
      </c>
    </row>
    <row r="910" spans="5:29" x14ac:dyDescent="0.3">
      <c r="E910" s="423">
        <v>171737</v>
      </c>
      <c r="F910" s="424">
        <v>2.0281250000000001E-2</v>
      </c>
      <c r="H910" s="425">
        <v>173153</v>
      </c>
      <c r="I910" s="428"/>
      <c r="J910" s="426">
        <v>1</v>
      </c>
      <c r="K910" s="428"/>
      <c r="L910" s="426">
        <v>1</v>
      </c>
      <c r="M910" s="428"/>
      <c r="Y910" s="419">
        <v>174580</v>
      </c>
      <c r="Z910" s="420">
        <v>552</v>
      </c>
      <c r="AB910" s="431">
        <v>170566</v>
      </c>
      <c r="AC910" s="433" t="s">
        <v>909</v>
      </c>
    </row>
    <row r="911" spans="5:29" x14ac:dyDescent="0.3">
      <c r="E911" s="423">
        <v>171769</v>
      </c>
      <c r="F911" s="424">
        <v>1.4E-3</v>
      </c>
      <c r="H911" s="425">
        <v>173306</v>
      </c>
      <c r="I911" s="428"/>
      <c r="J911" s="426">
        <v>34</v>
      </c>
      <c r="K911" s="426">
        <v>3</v>
      </c>
      <c r="L911" s="426">
        <v>10</v>
      </c>
      <c r="M911" s="426">
        <v>27</v>
      </c>
      <c r="Y911" s="419">
        <v>167106</v>
      </c>
      <c r="Z911" s="420">
        <v>89</v>
      </c>
      <c r="AB911" s="431">
        <v>170573</v>
      </c>
      <c r="AC911" s="433" t="s">
        <v>909</v>
      </c>
    </row>
    <row r="912" spans="5:29" x14ac:dyDescent="0.3">
      <c r="E912" s="423">
        <v>171775</v>
      </c>
      <c r="F912" s="424">
        <v>4.125E-4</v>
      </c>
      <c r="H912" s="425">
        <v>173126</v>
      </c>
      <c r="I912" s="428"/>
      <c r="J912" s="428"/>
      <c r="K912" s="428"/>
      <c r="L912" s="428"/>
      <c r="M912" s="428"/>
      <c r="Y912" s="419">
        <v>167108</v>
      </c>
      <c r="Z912" s="420">
        <v>150</v>
      </c>
      <c r="AB912" s="431">
        <v>168785</v>
      </c>
      <c r="AC912" s="433" t="s">
        <v>909</v>
      </c>
    </row>
    <row r="913" spans="5:29" x14ac:dyDescent="0.3">
      <c r="E913" s="423">
        <v>171777</v>
      </c>
      <c r="F913" s="424">
        <v>3.4099999999999999E-4</v>
      </c>
      <c r="H913" s="425">
        <v>174586</v>
      </c>
      <c r="I913" s="428"/>
      <c r="J913" s="426">
        <v>4</v>
      </c>
      <c r="K913" s="426">
        <v>3</v>
      </c>
      <c r="L913" s="426">
        <v>8</v>
      </c>
      <c r="M913" s="426">
        <v>2</v>
      </c>
      <c r="Y913" s="419">
        <v>168145</v>
      </c>
      <c r="Z913" s="420">
        <v>28</v>
      </c>
      <c r="AB913" s="431">
        <v>167762</v>
      </c>
      <c r="AC913" s="433" t="s">
        <v>909</v>
      </c>
    </row>
    <row r="914" spans="5:29" x14ac:dyDescent="0.3">
      <c r="E914" s="423">
        <v>171778</v>
      </c>
      <c r="F914" s="424">
        <v>4.3499999999999997E-3</v>
      </c>
      <c r="H914" s="425">
        <v>174588</v>
      </c>
      <c r="I914" s="428"/>
      <c r="J914" s="426">
        <v>1</v>
      </c>
      <c r="K914" s="428"/>
      <c r="L914" s="426">
        <v>1</v>
      </c>
      <c r="M914" s="426">
        <v>3</v>
      </c>
      <c r="Y914" s="419">
        <v>174581</v>
      </c>
      <c r="Z914" s="420">
        <v>456</v>
      </c>
      <c r="AB914" s="431">
        <v>170572</v>
      </c>
      <c r="AC914" s="433" t="s">
        <v>909</v>
      </c>
    </row>
    <row r="915" spans="5:29" x14ac:dyDescent="0.3">
      <c r="E915" s="423">
        <v>171794</v>
      </c>
      <c r="F915" s="424">
        <v>9.1200000000000005E-4</v>
      </c>
      <c r="H915" s="425">
        <v>174551</v>
      </c>
      <c r="I915" s="428"/>
      <c r="J915" s="426">
        <v>7</v>
      </c>
      <c r="K915" s="426">
        <v>15</v>
      </c>
      <c r="L915" s="426">
        <v>6</v>
      </c>
      <c r="M915" s="426">
        <v>18</v>
      </c>
      <c r="Y915" s="419">
        <v>171342</v>
      </c>
      <c r="Z915" s="420">
        <v>6</v>
      </c>
      <c r="AB915" s="431">
        <v>174067</v>
      </c>
      <c r="AC915" s="433" t="s">
        <v>909</v>
      </c>
    </row>
    <row r="916" spans="5:29" x14ac:dyDescent="0.3">
      <c r="E916" s="423">
        <v>171796</v>
      </c>
      <c r="F916" s="424">
        <v>7.6800000000000002E-4</v>
      </c>
      <c r="H916" s="425">
        <v>173843</v>
      </c>
      <c r="I916" s="428"/>
      <c r="J916" s="426">
        <v>2</v>
      </c>
      <c r="K916" s="428"/>
      <c r="L916" s="428"/>
      <c r="M916" s="428"/>
      <c r="Y916" s="419">
        <v>171343</v>
      </c>
      <c r="Z916" s="420">
        <v>26</v>
      </c>
      <c r="AB916" s="431">
        <v>168784</v>
      </c>
      <c r="AC916" s="433" t="s">
        <v>909</v>
      </c>
    </row>
    <row r="917" spans="5:29" x14ac:dyDescent="0.3">
      <c r="E917" s="423">
        <v>171798</v>
      </c>
      <c r="F917" s="424">
        <v>4.0000000000000002E-4</v>
      </c>
      <c r="H917" s="425">
        <v>174583</v>
      </c>
      <c r="I917" s="428"/>
      <c r="J917" s="428"/>
      <c r="K917" s="428"/>
      <c r="L917" s="426">
        <v>7</v>
      </c>
      <c r="M917" s="426">
        <v>133</v>
      </c>
      <c r="Y917" s="419">
        <v>168553</v>
      </c>
      <c r="Z917" s="420">
        <v>38</v>
      </c>
      <c r="AB917" s="431">
        <v>168824</v>
      </c>
      <c r="AC917" s="433" t="s">
        <v>909</v>
      </c>
    </row>
    <row r="918" spans="5:29" x14ac:dyDescent="0.3">
      <c r="E918" s="423">
        <v>171801</v>
      </c>
      <c r="F918" s="424">
        <v>7.4200000000000004E-4</v>
      </c>
      <c r="H918" s="425">
        <v>174584</v>
      </c>
      <c r="I918" s="428"/>
      <c r="J918" s="426">
        <v>2</v>
      </c>
      <c r="K918" s="426">
        <v>1</v>
      </c>
      <c r="L918" s="428"/>
      <c r="M918" s="426">
        <v>6</v>
      </c>
      <c r="Y918" s="419">
        <v>173353</v>
      </c>
      <c r="Z918" s="420">
        <v>2</v>
      </c>
      <c r="AB918" s="431">
        <v>168936</v>
      </c>
      <c r="AC918" s="433" t="s">
        <v>909</v>
      </c>
    </row>
    <row r="919" spans="5:29" x14ac:dyDescent="0.3">
      <c r="E919" s="423">
        <v>171803</v>
      </c>
      <c r="F919" s="424">
        <v>1.2600000000000001E-3</v>
      </c>
      <c r="H919" s="425">
        <v>173845</v>
      </c>
      <c r="I919" s="428"/>
      <c r="J919" s="428"/>
      <c r="K919" s="428"/>
      <c r="L919" s="428"/>
      <c r="M919" s="428"/>
      <c r="Y919" s="419">
        <v>173300</v>
      </c>
      <c r="Z919" s="420">
        <v>26</v>
      </c>
      <c r="AB919" s="431">
        <v>168893</v>
      </c>
      <c r="AC919" s="433" t="s">
        <v>909</v>
      </c>
    </row>
    <row r="920" spans="5:29" x14ac:dyDescent="0.3">
      <c r="E920" s="423">
        <v>171805</v>
      </c>
      <c r="F920" s="424">
        <v>1.2600000000000001E-3</v>
      </c>
      <c r="H920" s="425">
        <v>173261</v>
      </c>
      <c r="I920" s="428"/>
      <c r="J920" s="426">
        <v>1</v>
      </c>
      <c r="K920" s="428"/>
      <c r="L920" s="428"/>
      <c r="M920" s="426">
        <v>4</v>
      </c>
      <c r="Y920" s="419">
        <v>169260</v>
      </c>
      <c r="Z920" s="420">
        <v>8</v>
      </c>
      <c r="AB920" s="431">
        <v>167753</v>
      </c>
      <c r="AC920" s="433" t="s">
        <v>909</v>
      </c>
    </row>
    <row r="921" spans="5:29" x14ac:dyDescent="0.3">
      <c r="E921" s="423">
        <v>171807</v>
      </c>
      <c r="F921" s="424">
        <v>1.6000000000000001E-3</v>
      </c>
      <c r="H921" s="425">
        <v>174582</v>
      </c>
      <c r="I921" s="428"/>
      <c r="J921" s="428"/>
      <c r="K921" s="428"/>
      <c r="L921" s="428"/>
      <c r="M921" s="426">
        <v>78</v>
      </c>
      <c r="Y921" s="419">
        <v>171346</v>
      </c>
      <c r="Z921" s="420">
        <v>4</v>
      </c>
      <c r="AB921" s="431">
        <v>167115</v>
      </c>
      <c r="AC921" s="433" t="s">
        <v>2143</v>
      </c>
    </row>
    <row r="922" spans="5:29" x14ac:dyDescent="0.3">
      <c r="E922" s="423">
        <v>171810</v>
      </c>
      <c r="F922" s="424">
        <v>1.6000000000000001E-3</v>
      </c>
      <c r="H922" s="425">
        <v>174580</v>
      </c>
      <c r="I922" s="428"/>
      <c r="J922" s="428"/>
      <c r="K922" s="426">
        <v>15</v>
      </c>
      <c r="L922" s="426">
        <v>129</v>
      </c>
      <c r="M922" s="426">
        <v>571</v>
      </c>
      <c r="Y922" s="419">
        <v>166493</v>
      </c>
      <c r="Z922" s="420">
        <v>1387</v>
      </c>
      <c r="AB922" s="431">
        <v>166501</v>
      </c>
      <c r="AC922" s="433" t="s">
        <v>2143</v>
      </c>
    </row>
    <row r="923" spans="5:29" x14ac:dyDescent="0.3">
      <c r="E923" s="423">
        <v>171811</v>
      </c>
      <c r="F923" s="424">
        <v>3.0360000000000001E-3</v>
      </c>
      <c r="H923" s="425">
        <v>173840</v>
      </c>
      <c r="I923" s="428"/>
      <c r="J923" s="428"/>
      <c r="K923" s="428"/>
      <c r="L923" s="428"/>
      <c r="M923" s="428"/>
      <c r="Y923" s="419">
        <v>167143</v>
      </c>
      <c r="Z923" s="420">
        <v>551</v>
      </c>
      <c r="AB923" s="431">
        <v>174445</v>
      </c>
      <c r="AC923" s="433" t="s">
        <v>2143</v>
      </c>
    </row>
    <row r="924" spans="5:29" x14ac:dyDescent="0.3">
      <c r="E924" s="423">
        <v>171813</v>
      </c>
      <c r="F924" s="424">
        <v>1.9499999999999999E-3</v>
      </c>
      <c r="H924" s="425">
        <v>174612</v>
      </c>
      <c r="I924" s="428"/>
      <c r="J924" s="426">
        <v>5</v>
      </c>
      <c r="K924" s="426">
        <v>9</v>
      </c>
      <c r="L924" s="426">
        <v>26</v>
      </c>
      <c r="M924" s="426">
        <v>50</v>
      </c>
      <c r="Y924" s="419">
        <v>167144</v>
      </c>
      <c r="Z924" s="420">
        <v>8</v>
      </c>
      <c r="AB924" s="431">
        <v>173250</v>
      </c>
      <c r="AC924" s="435" t="s">
        <v>2142</v>
      </c>
    </row>
    <row r="925" spans="5:29" x14ac:dyDescent="0.3">
      <c r="E925" s="423">
        <v>171818</v>
      </c>
      <c r="F925" s="424">
        <v>4.125E-4</v>
      </c>
      <c r="H925" s="425">
        <v>174113</v>
      </c>
      <c r="I925" s="428"/>
      <c r="J925" s="426">
        <v>1</v>
      </c>
      <c r="K925" s="426">
        <v>2</v>
      </c>
      <c r="L925" s="426">
        <v>2</v>
      </c>
      <c r="M925" s="426">
        <v>36</v>
      </c>
      <c r="Y925" s="419">
        <v>174111</v>
      </c>
      <c r="Z925" s="420">
        <v>131</v>
      </c>
      <c r="AB925" s="431">
        <v>174481</v>
      </c>
      <c r="AC925" s="435" t="s">
        <v>2142</v>
      </c>
    </row>
    <row r="926" spans="5:29" x14ac:dyDescent="0.3">
      <c r="E926" s="423">
        <v>171833</v>
      </c>
      <c r="F926" s="424">
        <v>1.6244999999999999E-2</v>
      </c>
      <c r="H926" s="425">
        <v>173660</v>
      </c>
      <c r="I926" s="428"/>
      <c r="J926" s="428"/>
      <c r="K926" s="428"/>
      <c r="L926" s="428"/>
      <c r="M926" s="426">
        <v>5</v>
      </c>
      <c r="Y926" s="419">
        <v>167626</v>
      </c>
      <c r="Z926" s="420">
        <v>180</v>
      </c>
      <c r="AB926" s="431">
        <v>172606</v>
      </c>
      <c r="AC926" s="435" t="s">
        <v>2142</v>
      </c>
    </row>
    <row r="927" spans="5:29" x14ac:dyDescent="0.3">
      <c r="E927" s="423">
        <v>171842</v>
      </c>
      <c r="F927" s="424">
        <v>3.9599999999999998E-4</v>
      </c>
      <c r="H927" s="425">
        <v>173224</v>
      </c>
      <c r="I927" s="428"/>
      <c r="J927" s="426">
        <v>1</v>
      </c>
      <c r="K927" s="428"/>
      <c r="L927" s="428"/>
      <c r="M927" s="426">
        <v>1</v>
      </c>
      <c r="Y927" s="419">
        <v>167627</v>
      </c>
      <c r="Z927" s="420">
        <v>239</v>
      </c>
      <c r="AB927" s="431">
        <v>172506</v>
      </c>
      <c r="AC927" s="435" t="s">
        <v>2142</v>
      </c>
    </row>
    <row r="928" spans="5:29" x14ac:dyDescent="0.3">
      <c r="E928" s="423">
        <v>171843</v>
      </c>
      <c r="F928" s="424">
        <v>5.8320000000000004E-3</v>
      </c>
      <c r="H928" s="425">
        <v>174945</v>
      </c>
      <c r="I928" s="428"/>
      <c r="J928" s="428"/>
      <c r="K928" s="428"/>
      <c r="L928" s="428"/>
      <c r="M928" s="428"/>
      <c r="Y928" s="419">
        <v>167114</v>
      </c>
      <c r="Z928" s="420">
        <v>295</v>
      </c>
      <c r="AB928" s="431">
        <v>172498</v>
      </c>
      <c r="AC928" s="435" t="s">
        <v>2142</v>
      </c>
    </row>
    <row r="929" spans="5:29" x14ac:dyDescent="0.3">
      <c r="E929" s="423">
        <v>171846</v>
      </c>
      <c r="F929" s="424">
        <v>1.2413499999999999E-2</v>
      </c>
      <c r="H929" s="425">
        <v>173844</v>
      </c>
      <c r="I929" s="428"/>
      <c r="J929" s="428"/>
      <c r="K929" s="428"/>
      <c r="L929" s="428"/>
      <c r="M929" s="428"/>
      <c r="Y929" s="419">
        <v>173512</v>
      </c>
      <c r="Z929" s="420">
        <v>8</v>
      </c>
      <c r="AB929" s="431">
        <v>172620</v>
      </c>
      <c r="AC929" s="435" t="s">
        <v>2142</v>
      </c>
    </row>
    <row r="930" spans="5:29" x14ac:dyDescent="0.3">
      <c r="E930" s="423">
        <v>171848</v>
      </c>
      <c r="F930" s="424">
        <v>3.8295000000000003E-2</v>
      </c>
      <c r="H930" s="425">
        <v>173686</v>
      </c>
      <c r="I930" s="428"/>
      <c r="J930" s="428"/>
      <c r="K930" s="428"/>
      <c r="L930" s="428"/>
      <c r="M930" s="428"/>
      <c r="Y930" s="419">
        <v>173509</v>
      </c>
      <c r="Z930" s="420">
        <v>25</v>
      </c>
      <c r="AB930" s="431">
        <v>172501</v>
      </c>
      <c r="AC930" s="435" t="s">
        <v>2142</v>
      </c>
    </row>
    <row r="931" spans="5:29" x14ac:dyDescent="0.3">
      <c r="E931" s="423">
        <v>171855</v>
      </c>
      <c r="F931" s="424">
        <v>3.3119999999999997E-2</v>
      </c>
      <c r="H931" s="425">
        <v>173849</v>
      </c>
      <c r="I931" s="428"/>
      <c r="J931" s="428"/>
      <c r="K931" s="428"/>
      <c r="L931" s="428"/>
      <c r="M931" s="426">
        <v>4</v>
      </c>
      <c r="Y931" s="419">
        <v>173511</v>
      </c>
      <c r="Z931" s="420">
        <v>12</v>
      </c>
      <c r="AB931" s="431">
        <v>172510</v>
      </c>
      <c r="AC931" s="435" t="s">
        <v>2142</v>
      </c>
    </row>
    <row r="932" spans="5:29" x14ac:dyDescent="0.3">
      <c r="E932" s="423">
        <v>171856</v>
      </c>
      <c r="F932" s="424">
        <v>6.5880000000000001E-3</v>
      </c>
      <c r="H932" s="425">
        <v>174480</v>
      </c>
      <c r="I932" s="428"/>
      <c r="J932" s="428"/>
      <c r="K932" s="426">
        <v>1</v>
      </c>
      <c r="L932" s="426">
        <v>1</v>
      </c>
      <c r="M932" s="426">
        <v>5</v>
      </c>
      <c r="Y932" s="419">
        <v>173971</v>
      </c>
      <c r="Z932" s="420">
        <v>37</v>
      </c>
      <c r="AB932" s="431">
        <v>172610</v>
      </c>
      <c r="AC932" s="435" t="s">
        <v>2142</v>
      </c>
    </row>
    <row r="933" spans="5:29" x14ac:dyDescent="0.3">
      <c r="E933" s="423">
        <v>171857</v>
      </c>
      <c r="F933" s="424">
        <v>7.8120000000000004E-3</v>
      </c>
      <c r="H933" s="425">
        <v>174072</v>
      </c>
      <c r="I933" s="428"/>
      <c r="J933" s="426">
        <v>1</v>
      </c>
      <c r="K933" s="428"/>
      <c r="L933" s="426">
        <v>1</v>
      </c>
      <c r="M933" s="428"/>
      <c r="Y933" s="419">
        <v>167249</v>
      </c>
      <c r="Z933" s="420">
        <v>84</v>
      </c>
      <c r="AB933" s="431">
        <v>171177</v>
      </c>
      <c r="AC933" s="435" t="s">
        <v>2142</v>
      </c>
    </row>
    <row r="934" spans="5:29" x14ac:dyDescent="0.3">
      <c r="E934" s="423">
        <v>171859</v>
      </c>
      <c r="F934" s="424">
        <v>2.1978000000000001E-2</v>
      </c>
      <c r="H934" s="425">
        <v>173851</v>
      </c>
      <c r="I934" s="428"/>
      <c r="J934" s="428"/>
      <c r="K934" s="428"/>
      <c r="L934" s="428"/>
      <c r="M934" s="428"/>
      <c r="Y934" s="419">
        <v>174015</v>
      </c>
      <c r="Z934" s="420">
        <v>23</v>
      </c>
      <c r="AB934" s="431">
        <v>173209</v>
      </c>
      <c r="AC934" s="435" t="s">
        <v>2142</v>
      </c>
    </row>
    <row r="935" spans="5:29" x14ac:dyDescent="0.3">
      <c r="E935" s="423">
        <v>171860</v>
      </c>
      <c r="F935" s="424">
        <v>1.0437E-2</v>
      </c>
      <c r="H935" s="425">
        <v>174581</v>
      </c>
      <c r="I935" s="428"/>
      <c r="J935" s="426">
        <v>7</v>
      </c>
      <c r="K935" s="426">
        <v>7</v>
      </c>
      <c r="L935" s="426">
        <v>23</v>
      </c>
      <c r="M935" s="426">
        <v>118</v>
      </c>
      <c r="Y935" s="419">
        <v>173460</v>
      </c>
      <c r="Z935" s="420">
        <v>820</v>
      </c>
      <c r="AB935" s="431">
        <v>172468</v>
      </c>
      <c r="AC935" s="435" t="s">
        <v>2142</v>
      </c>
    </row>
    <row r="936" spans="5:29" x14ac:dyDescent="0.3">
      <c r="E936" s="423">
        <v>171864</v>
      </c>
      <c r="F936" s="424">
        <v>6.1380629999999999E-2</v>
      </c>
      <c r="H936" s="425">
        <v>174523</v>
      </c>
      <c r="I936" s="428"/>
      <c r="J936" s="428"/>
      <c r="K936" s="426">
        <v>2</v>
      </c>
      <c r="L936" s="426">
        <v>1</v>
      </c>
      <c r="M936" s="426">
        <v>5</v>
      </c>
      <c r="Y936" s="419">
        <v>174964</v>
      </c>
      <c r="Z936" s="420">
        <v>495</v>
      </c>
      <c r="AB936" s="431">
        <v>170813</v>
      </c>
      <c r="AC936" s="435" t="s">
        <v>2142</v>
      </c>
    </row>
    <row r="937" spans="5:29" x14ac:dyDescent="0.3">
      <c r="E937" s="423">
        <v>171867</v>
      </c>
      <c r="F937" s="424">
        <v>5.3686223999999998E-2</v>
      </c>
      <c r="H937" s="425">
        <v>174111</v>
      </c>
      <c r="I937" s="428"/>
      <c r="J937" s="426">
        <v>4</v>
      </c>
      <c r="K937" s="426">
        <v>3</v>
      </c>
      <c r="L937" s="426">
        <v>14</v>
      </c>
      <c r="M937" s="426">
        <v>122</v>
      </c>
      <c r="Y937" s="419">
        <v>167715</v>
      </c>
      <c r="Z937" s="420">
        <v>1</v>
      </c>
      <c r="AB937" s="431">
        <v>172611</v>
      </c>
      <c r="AC937" s="435" t="s">
        <v>2142</v>
      </c>
    </row>
    <row r="938" spans="5:29" x14ac:dyDescent="0.3">
      <c r="E938" s="423">
        <v>171871</v>
      </c>
      <c r="F938" s="424">
        <v>3.1144749999999999E-2</v>
      </c>
      <c r="H938" s="425">
        <v>174112</v>
      </c>
      <c r="I938" s="428"/>
      <c r="J938" s="426">
        <v>3</v>
      </c>
      <c r="K938" s="426">
        <v>3</v>
      </c>
      <c r="L938" s="426">
        <v>4</v>
      </c>
      <c r="M938" s="426">
        <v>26</v>
      </c>
      <c r="Y938" s="419">
        <v>169829</v>
      </c>
      <c r="Z938" s="420">
        <v>5</v>
      </c>
      <c r="AB938" s="431">
        <v>174109</v>
      </c>
      <c r="AC938" s="435" t="s">
        <v>2142</v>
      </c>
    </row>
    <row r="939" spans="5:29" x14ac:dyDescent="0.3">
      <c r="E939" s="423">
        <v>171884</v>
      </c>
      <c r="F939" s="424">
        <v>3.1199999999999999E-3</v>
      </c>
      <c r="H939" s="425">
        <v>174585</v>
      </c>
      <c r="I939" s="428"/>
      <c r="J939" s="428"/>
      <c r="K939" s="426">
        <v>2</v>
      </c>
      <c r="L939" s="426">
        <v>7</v>
      </c>
      <c r="M939" s="426">
        <v>1</v>
      </c>
      <c r="Y939" s="419">
        <v>173808</v>
      </c>
      <c r="Z939" s="420">
        <v>4</v>
      </c>
      <c r="AB939" s="431">
        <v>172919</v>
      </c>
      <c r="AC939" s="435" t="s">
        <v>2142</v>
      </c>
    </row>
    <row r="940" spans="5:29" x14ac:dyDescent="0.3">
      <c r="E940" s="423">
        <v>171886</v>
      </c>
      <c r="F940" s="424">
        <v>2.2000000000000001E-3</v>
      </c>
      <c r="H940" s="425">
        <v>174260</v>
      </c>
      <c r="I940" s="428"/>
      <c r="J940" s="428"/>
      <c r="K940" s="428"/>
      <c r="L940" s="428"/>
      <c r="M940" s="428"/>
      <c r="Y940" s="419">
        <v>172915</v>
      </c>
      <c r="Z940" s="420">
        <v>7</v>
      </c>
      <c r="AB940" s="431">
        <v>172721</v>
      </c>
      <c r="AC940" s="435" t="s">
        <v>2142</v>
      </c>
    </row>
    <row r="941" spans="5:29" x14ac:dyDescent="0.3">
      <c r="E941" s="423">
        <v>171888</v>
      </c>
      <c r="F941" s="424">
        <v>6.5919999999999998E-3</v>
      </c>
      <c r="H941" s="425">
        <v>174263</v>
      </c>
      <c r="I941" s="428"/>
      <c r="J941" s="428"/>
      <c r="K941" s="426">
        <v>1</v>
      </c>
      <c r="L941" s="426">
        <v>3</v>
      </c>
      <c r="M941" s="428"/>
      <c r="Y941" s="419">
        <v>172916</v>
      </c>
      <c r="Z941" s="420">
        <v>7</v>
      </c>
      <c r="AB941" s="431">
        <v>172622</v>
      </c>
      <c r="AC941" s="435" t="s">
        <v>2142</v>
      </c>
    </row>
    <row r="942" spans="5:29" x14ac:dyDescent="0.3">
      <c r="E942" s="423">
        <v>171889</v>
      </c>
      <c r="F942" s="424">
        <v>4.7999999999999996E-3</v>
      </c>
      <c r="H942" s="425">
        <v>174589</v>
      </c>
      <c r="I942" s="428"/>
      <c r="J942" s="426">
        <v>2</v>
      </c>
      <c r="K942" s="428"/>
      <c r="L942" s="428"/>
      <c r="M942" s="426">
        <v>1</v>
      </c>
      <c r="Y942" s="419">
        <v>167848</v>
      </c>
      <c r="Z942" s="420">
        <v>94</v>
      </c>
      <c r="AB942" s="431">
        <v>171962</v>
      </c>
      <c r="AC942" s="435" t="s">
        <v>2142</v>
      </c>
    </row>
    <row r="943" spans="5:29" x14ac:dyDescent="0.3">
      <c r="E943" s="423">
        <v>171892</v>
      </c>
      <c r="F943" s="424">
        <v>5.5800000000000001E-4</v>
      </c>
      <c r="H943" s="425">
        <v>174261</v>
      </c>
      <c r="I943" s="428"/>
      <c r="J943" s="428"/>
      <c r="K943" s="426">
        <v>1</v>
      </c>
      <c r="L943" s="428"/>
      <c r="M943" s="426">
        <v>4</v>
      </c>
      <c r="Y943" s="419">
        <v>170203</v>
      </c>
      <c r="Z943" s="420">
        <v>5</v>
      </c>
      <c r="AB943" s="431">
        <v>172515</v>
      </c>
      <c r="AC943" s="435" t="s">
        <v>2142</v>
      </c>
    </row>
    <row r="944" spans="5:29" x14ac:dyDescent="0.3">
      <c r="E944" s="423">
        <v>171896</v>
      </c>
      <c r="F944" s="424">
        <v>2.8223999999999999E-2</v>
      </c>
      <c r="H944" s="425">
        <v>174262</v>
      </c>
      <c r="I944" s="428"/>
      <c r="J944" s="428"/>
      <c r="K944" s="428"/>
      <c r="L944" s="426">
        <v>2</v>
      </c>
      <c r="M944" s="426">
        <v>3</v>
      </c>
      <c r="Y944" s="419">
        <v>170804</v>
      </c>
      <c r="Z944" s="420">
        <v>28</v>
      </c>
      <c r="AB944" s="431">
        <v>170397</v>
      </c>
      <c r="AC944" s="435" t="s">
        <v>2142</v>
      </c>
    </row>
    <row r="945" spans="5:29" x14ac:dyDescent="0.3">
      <c r="E945" s="423">
        <v>171899</v>
      </c>
      <c r="F945" s="424">
        <v>2.8419999999999999E-3</v>
      </c>
      <c r="H945" s="425">
        <v>174613</v>
      </c>
      <c r="I945" s="428"/>
      <c r="J945" s="426">
        <v>6</v>
      </c>
      <c r="K945" s="428"/>
      <c r="L945" s="428"/>
      <c r="M945" s="428"/>
      <c r="Y945" s="419">
        <v>170803</v>
      </c>
      <c r="Z945" s="420">
        <v>29</v>
      </c>
      <c r="AB945" s="431">
        <v>173479</v>
      </c>
      <c r="AC945" s="435" t="s">
        <v>2145</v>
      </c>
    </row>
    <row r="946" spans="5:29" x14ac:dyDescent="0.3">
      <c r="E946" s="423">
        <v>171902</v>
      </c>
      <c r="F946" s="424">
        <v>1.558E-2</v>
      </c>
      <c r="H946" s="425">
        <v>174509</v>
      </c>
      <c r="I946" s="428"/>
      <c r="J946" s="428"/>
      <c r="K946" s="426">
        <v>5</v>
      </c>
      <c r="L946" s="426">
        <v>6</v>
      </c>
      <c r="M946" s="426">
        <v>15</v>
      </c>
      <c r="Y946" s="419">
        <v>172070</v>
      </c>
      <c r="Z946" s="420">
        <v>4</v>
      </c>
      <c r="AB946" s="431">
        <v>170398</v>
      </c>
      <c r="AC946" s="435" t="s">
        <v>2145</v>
      </c>
    </row>
    <row r="947" spans="5:29" x14ac:dyDescent="0.3">
      <c r="E947" s="423">
        <v>171905</v>
      </c>
      <c r="F947" s="424">
        <v>7.2899999999999996E-3</v>
      </c>
      <c r="H947" s="425">
        <v>174579</v>
      </c>
      <c r="I947" s="428"/>
      <c r="J947" s="428"/>
      <c r="K947" s="428"/>
      <c r="L947" s="426">
        <v>76</v>
      </c>
      <c r="M947" s="426">
        <v>577</v>
      </c>
      <c r="Y947" s="419">
        <v>172171</v>
      </c>
      <c r="Z947" s="420">
        <v>8</v>
      </c>
      <c r="AB947" s="431">
        <v>173481</v>
      </c>
      <c r="AC947" s="435" t="s">
        <v>2145</v>
      </c>
    </row>
    <row r="948" spans="5:29" x14ac:dyDescent="0.3">
      <c r="E948" s="423">
        <v>171908</v>
      </c>
      <c r="F948" s="424">
        <v>9.8799999999999995E-4</v>
      </c>
      <c r="H948" s="425">
        <v>174510</v>
      </c>
      <c r="I948" s="428"/>
      <c r="J948" s="428"/>
      <c r="K948" s="426">
        <v>1</v>
      </c>
      <c r="L948" s="426">
        <v>6</v>
      </c>
      <c r="M948" s="426">
        <v>9</v>
      </c>
      <c r="Y948" s="419">
        <v>169992</v>
      </c>
      <c r="Z948" s="420">
        <v>6</v>
      </c>
      <c r="AB948" s="431">
        <v>172667</v>
      </c>
      <c r="AC948" s="435" t="s">
        <v>2145</v>
      </c>
    </row>
    <row r="949" spans="5:29" x14ac:dyDescent="0.3">
      <c r="E949" s="423">
        <v>171909</v>
      </c>
      <c r="F949" s="424">
        <v>9.8799999999999995E-4</v>
      </c>
      <c r="H949" s="425">
        <v>169812</v>
      </c>
      <c r="I949" s="428"/>
      <c r="J949" s="428"/>
      <c r="K949" s="426">
        <v>1</v>
      </c>
      <c r="L949" s="426">
        <v>4</v>
      </c>
      <c r="M949" s="426">
        <v>4</v>
      </c>
      <c r="Y949" s="419">
        <v>166905</v>
      </c>
      <c r="Z949" s="420">
        <v>50</v>
      </c>
      <c r="AB949" s="431">
        <v>172614</v>
      </c>
      <c r="AC949" s="435" t="s">
        <v>2145</v>
      </c>
    </row>
    <row r="950" spans="5:29" x14ac:dyDescent="0.3">
      <c r="E950" s="423">
        <v>171916</v>
      </c>
      <c r="F950" s="424">
        <v>1.7253000000000001E-2</v>
      </c>
      <c r="H950" s="425">
        <v>167466</v>
      </c>
      <c r="I950" s="428"/>
      <c r="J950" s="428"/>
      <c r="K950" s="426">
        <v>1</v>
      </c>
      <c r="L950" s="426">
        <v>1</v>
      </c>
      <c r="M950" s="426">
        <v>1</v>
      </c>
      <c r="Y950" s="419">
        <v>167223</v>
      </c>
      <c r="Z950" s="420">
        <v>320</v>
      </c>
      <c r="AB950" s="431">
        <v>171963</v>
      </c>
      <c r="AC950" s="435" t="s">
        <v>2145</v>
      </c>
    </row>
    <row r="951" spans="5:29" x14ac:dyDescent="0.3">
      <c r="E951" s="423">
        <v>171920</v>
      </c>
      <c r="F951" s="424">
        <v>2.3E-3</v>
      </c>
      <c r="H951" s="425">
        <v>167733</v>
      </c>
      <c r="I951" s="428"/>
      <c r="J951" s="428"/>
      <c r="K951" s="426">
        <v>1</v>
      </c>
      <c r="L951" s="428"/>
      <c r="M951" s="428"/>
      <c r="Y951" s="419">
        <v>167222</v>
      </c>
      <c r="Z951" s="420">
        <v>1205</v>
      </c>
      <c r="AB951" s="431">
        <v>170399</v>
      </c>
      <c r="AC951" s="435" t="s">
        <v>2145</v>
      </c>
    </row>
    <row r="952" spans="5:29" x14ac:dyDescent="0.3">
      <c r="E952" s="423">
        <v>171927</v>
      </c>
      <c r="F952" s="424">
        <v>9.6989999999999993E-3</v>
      </c>
      <c r="H952" s="425">
        <v>167752</v>
      </c>
      <c r="I952" s="428"/>
      <c r="J952" s="428"/>
      <c r="K952" s="428"/>
      <c r="L952" s="426">
        <v>5</v>
      </c>
      <c r="M952" s="426">
        <v>6</v>
      </c>
      <c r="Y952" s="419">
        <v>167227</v>
      </c>
      <c r="Z952" s="420">
        <v>561</v>
      </c>
      <c r="AB952" s="431">
        <v>170400</v>
      </c>
      <c r="AC952" s="435" t="s">
        <v>2145</v>
      </c>
    </row>
    <row r="953" spans="5:29" x14ac:dyDescent="0.3">
      <c r="E953" s="423">
        <v>171928</v>
      </c>
      <c r="F953" s="424">
        <v>1.4999999999999999E-2</v>
      </c>
      <c r="H953" s="425">
        <v>167796</v>
      </c>
      <c r="I953" s="428"/>
      <c r="J953" s="428"/>
      <c r="K953" s="428"/>
      <c r="L953" s="428"/>
      <c r="M953" s="428"/>
      <c r="Y953" s="419">
        <v>167229</v>
      </c>
      <c r="Z953" s="420">
        <v>2</v>
      </c>
      <c r="AB953" s="431">
        <v>170390</v>
      </c>
      <c r="AC953" s="435" t="s">
        <v>2145</v>
      </c>
    </row>
    <row r="954" spans="5:29" x14ac:dyDescent="0.3">
      <c r="E954" s="423">
        <v>171929</v>
      </c>
      <c r="F954" s="424">
        <v>3.8639999999999998E-3</v>
      </c>
      <c r="H954" s="425">
        <v>167708</v>
      </c>
      <c r="I954" s="428"/>
      <c r="J954" s="428"/>
      <c r="K954" s="426">
        <v>1</v>
      </c>
      <c r="L954" s="426">
        <v>1</v>
      </c>
      <c r="M954" s="426">
        <v>7</v>
      </c>
      <c r="Y954" s="419">
        <v>167230</v>
      </c>
      <c r="Z954" s="420">
        <v>50</v>
      </c>
      <c r="AB954" s="431">
        <v>170401</v>
      </c>
      <c r="AC954" s="435" t="s">
        <v>2145</v>
      </c>
    </row>
    <row r="955" spans="5:29" x14ac:dyDescent="0.3">
      <c r="E955" s="423">
        <v>171931</v>
      </c>
      <c r="F955" s="424">
        <v>1.5599999999999999E-2</v>
      </c>
      <c r="H955" s="425">
        <v>168109</v>
      </c>
      <c r="I955" s="428"/>
      <c r="J955" s="428"/>
      <c r="K955" s="426">
        <v>1</v>
      </c>
      <c r="L955" s="426">
        <v>1</v>
      </c>
      <c r="M955" s="426">
        <v>1</v>
      </c>
      <c r="Y955" s="419">
        <v>167231</v>
      </c>
      <c r="Z955" s="420">
        <v>22</v>
      </c>
      <c r="AB955" s="431">
        <v>174431</v>
      </c>
      <c r="AC955" s="435" t="s">
        <v>2146</v>
      </c>
    </row>
    <row r="956" spans="5:29" x14ac:dyDescent="0.3">
      <c r="E956" s="423">
        <v>171933</v>
      </c>
      <c r="F956" s="424">
        <v>3.8639999999999998E-3</v>
      </c>
      <c r="H956" s="425">
        <v>168229</v>
      </c>
      <c r="I956" s="428"/>
      <c r="J956" s="428"/>
      <c r="K956" s="426">
        <v>2</v>
      </c>
      <c r="L956" s="426">
        <v>3</v>
      </c>
      <c r="M956" s="426">
        <v>26</v>
      </c>
      <c r="Y956" s="419">
        <v>167233</v>
      </c>
      <c r="Z956" s="420">
        <v>11</v>
      </c>
      <c r="AB956" s="431">
        <v>170391</v>
      </c>
      <c r="AC956" s="435" t="s">
        <v>2146</v>
      </c>
    </row>
    <row r="957" spans="5:29" x14ac:dyDescent="0.3">
      <c r="E957" s="423">
        <v>171937</v>
      </c>
      <c r="F957" s="424">
        <v>5.4467999999999999E-3</v>
      </c>
      <c r="H957" s="425">
        <v>168551</v>
      </c>
      <c r="I957" s="428"/>
      <c r="J957" s="428"/>
      <c r="K957" s="426">
        <v>1</v>
      </c>
      <c r="L957" s="426">
        <v>1</v>
      </c>
      <c r="M957" s="426">
        <v>5</v>
      </c>
      <c r="Y957" s="419">
        <v>173087</v>
      </c>
      <c r="Z957" s="420">
        <v>144</v>
      </c>
      <c r="AB957" s="431">
        <v>170392</v>
      </c>
      <c r="AC957" s="435" t="s">
        <v>2146</v>
      </c>
    </row>
    <row r="958" spans="5:29" x14ac:dyDescent="0.3">
      <c r="E958" s="423">
        <v>171938</v>
      </c>
      <c r="F958" s="424">
        <v>4.3699999999999998E-3</v>
      </c>
      <c r="H958" s="425">
        <v>168833</v>
      </c>
      <c r="I958" s="428"/>
      <c r="J958" s="428"/>
      <c r="K958" s="426">
        <v>1</v>
      </c>
      <c r="L958" s="428"/>
      <c r="M958" s="428"/>
      <c r="Y958" s="419">
        <v>167641</v>
      </c>
      <c r="Z958" s="420">
        <v>469</v>
      </c>
      <c r="AB958" s="431">
        <v>173194</v>
      </c>
      <c r="AC958" s="435" t="s">
        <v>2146</v>
      </c>
    </row>
    <row r="959" spans="5:29" x14ac:dyDescent="0.3">
      <c r="E959" s="423">
        <v>171939</v>
      </c>
      <c r="F959" s="424">
        <v>6.2842499999999999E-3</v>
      </c>
      <c r="H959" s="425">
        <v>168243</v>
      </c>
      <c r="I959" s="428"/>
      <c r="J959" s="428"/>
      <c r="K959" s="426">
        <v>20</v>
      </c>
      <c r="L959" s="428"/>
      <c r="M959" s="428"/>
      <c r="Y959" s="419">
        <v>173961</v>
      </c>
      <c r="Z959" s="420">
        <v>761</v>
      </c>
      <c r="AB959" s="431">
        <v>170956</v>
      </c>
      <c r="AC959" s="435" t="s">
        <v>2146</v>
      </c>
    </row>
    <row r="960" spans="5:29" x14ac:dyDescent="0.3">
      <c r="E960" s="423">
        <v>171946</v>
      </c>
      <c r="F960" s="424">
        <v>1.9188E-2</v>
      </c>
      <c r="H960" s="425">
        <v>169318</v>
      </c>
      <c r="I960" s="428"/>
      <c r="J960" s="428"/>
      <c r="K960" s="426">
        <v>1</v>
      </c>
      <c r="L960" s="428"/>
      <c r="M960" s="428"/>
      <c r="Y960" s="419">
        <v>174553</v>
      </c>
      <c r="Z960" s="420">
        <v>104</v>
      </c>
      <c r="AB960" s="431">
        <v>171192</v>
      </c>
      <c r="AC960" s="435" t="s">
        <v>2146</v>
      </c>
    </row>
    <row r="961" spans="5:29" x14ac:dyDescent="0.3">
      <c r="E961" s="423">
        <v>171948</v>
      </c>
      <c r="F961" s="424">
        <v>1.235E-3</v>
      </c>
      <c r="H961" s="425">
        <v>169869</v>
      </c>
      <c r="I961" s="428"/>
      <c r="J961" s="428"/>
      <c r="K961" s="426">
        <v>1</v>
      </c>
      <c r="L961" s="428"/>
      <c r="M961" s="428"/>
      <c r="Y961" s="419">
        <v>168770</v>
      </c>
      <c r="Z961" s="420">
        <v>664</v>
      </c>
      <c r="AB961" s="431">
        <v>168467</v>
      </c>
      <c r="AC961" s="435" t="s">
        <v>2146</v>
      </c>
    </row>
    <row r="962" spans="5:29" x14ac:dyDescent="0.3">
      <c r="E962" s="423">
        <v>171950</v>
      </c>
      <c r="F962" s="424">
        <v>1.1039999999999999E-2</v>
      </c>
      <c r="H962" s="425">
        <v>169046</v>
      </c>
      <c r="I962" s="428"/>
      <c r="J962" s="428"/>
      <c r="K962" s="426">
        <v>1</v>
      </c>
      <c r="L962" s="426">
        <v>1</v>
      </c>
      <c r="M962" s="426">
        <v>6</v>
      </c>
      <c r="Y962" s="419">
        <v>172132</v>
      </c>
      <c r="Z962" s="420">
        <v>1</v>
      </c>
      <c r="AB962" s="431">
        <v>168468</v>
      </c>
      <c r="AC962" s="435" t="s">
        <v>2146</v>
      </c>
    </row>
    <row r="963" spans="5:29" x14ac:dyDescent="0.3">
      <c r="E963" s="423">
        <v>171951</v>
      </c>
      <c r="F963" s="424">
        <v>5.6227500000000001E-3</v>
      </c>
      <c r="H963" s="425">
        <v>170057</v>
      </c>
      <c r="I963" s="428"/>
      <c r="J963" s="428"/>
      <c r="K963" s="428"/>
      <c r="L963" s="426">
        <v>5</v>
      </c>
      <c r="M963" s="426">
        <v>1</v>
      </c>
      <c r="Y963" s="419">
        <v>171984</v>
      </c>
      <c r="Z963" s="420">
        <v>1</v>
      </c>
      <c r="AB963" s="431">
        <v>171188</v>
      </c>
      <c r="AC963" s="435" t="s">
        <v>2146</v>
      </c>
    </row>
    <row r="964" spans="5:29" x14ac:dyDescent="0.3">
      <c r="E964" s="423">
        <v>171953</v>
      </c>
      <c r="F964" s="424">
        <v>1.7711999999999999E-2</v>
      </c>
      <c r="H964" s="425">
        <v>168784</v>
      </c>
      <c r="I964" s="428"/>
      <c r="J964" s="428"/>
      <c r="K964" s="426">
        <v>1</v>
      </c>
      <c r="L964" s="426">
        <v>3</v>
      </c>
      <c r="M964" s="426">
        <v>4</v>
      </c>
      <c r="Y964" s="419">
        <v>171263</v>
      </c>
      <c r="Z964" s="420">
        <v>1</v>
      </c>
      <c r="AB964" s="431">
        <v>170510</v>
      </c>
      <c r="AC964" s="435" t="s">
        <v>2146</v>
      </c>
    </row>
    <row r="965" spans="5:29" x14ac:dyDescent="0.3">
      <c r="E965" s="423">
        <v>171954</v>
      </c>
      <c r="F965" s="424">
        <v>5.9534999999999996E-3</v>
      </c>
      <c r="H965" s="425">
        <v>169138</v>
      </c>
      <c r="I965" s="428"/>
      <c r="J965" s="428"/>
      <c r="K965" s="426">
        <v>1</v>
      </c>
      <c r="L965" s="428"/>
      <c r="M965" s="426">
        <v>1</v>
      </c>
      <c r="Y965" s="419">
        <v>173063</v>
      </c>
      <c r="Z965" s="420">
        <v>1</v>
      </c>
      <c r="AB965" s="431">
        <v>170393</v>
      </c>
      <c r="AC965" s="435" t="s">
        <v>2146</v>
      </c>
    </row>
    <row r="966" spans="5:29" x14ac:dyDescent="0.3">
      <c r="E966" s="423">
        <v>171956</v>
      </c>
      <c r="F966" s="424">
        <v>6.3529950000000002E-2</v>
      </c>
      <c r="H966" s="425">
        <v>170228</v>
      </c>
      <c r="I966" s="428"/>
      <c r="J966" s="428"/>
      <c r="K966" s="428"/>
      <c r="L966" s="428"/>
      <c r="M966" s="426">
        <v>1</v>
      </c>
      <c r="Y966" s="419">
        <v>171985</v>
      </c>
      <c r="Z966" s="420">
        <v>1</v>
      </c>
      <c r="AB966" s="431">
        <v>171274</v>
      </c>
      <c r="AC966" s="435" t="s">
        <v>2146</v>
      </c>
    </row>
    <row r="967" spans="5:29" x14ac:dyDescent="0.3">
      <c r="E967" s="423">
        <v>171957</v>
      </c>
      <c r="F967" s="424">
        <v>1.056E-2</v>
      </c>
      <c r="H967" s="425">
        <v>168788</v>
      </c>
      <c r="I967" s="428"/>
      <c r="J967" s="428"/>
      <c r="K967" s="426">
        <v>1</v>
      </c>
      <c r="L967" s="428"/>
      <c r="M967" s="426">
        <v>4</v>
      </c>
      <c r="Y967" s="419">
        <v>170106</v>
      </c>
      <c r="Z967" s="420">
        <v>1</v>
      </c>
      <c r="AB967" s="431">
        <v>173478</v>
      </c>
      <c r="AC967" s="435" t="s">
        <v>2146</v>
      </c>
    </row>
    <row r="968" spans="5:29" x14ac:dyDescent="0.3">
      <c r="E968" s="423">
        <v>171962</v>
      </c>
      <c r="F968" s="424">
        <v>0.36399999999999999</v>
      </c>
      <c r="H968" s="425">
        <v>169284</v>
      </c>
      <c r="I968" s="428"/>
      <c r="J968" s="428"/>
      <c r="K968" s="428"/>
      <c r="L968" s="426">
        <v>2</v>
      </c>
      <c r="M968" s="426">
        <v>1</v>
      </c>
      <c r="Y968" s="419">
        <v>171156</v>
      </c>
      <c r="Z968" s="420">
        <v>1</v>
      </c>
      <c r="AB968" s="431">
        <v>167113</v>
      </c>
      <c r="AC968" s="435" t="s">
        <v>2147</v>
      </c>
    </row>
    <row r="969" spans="5:29" x14ac:dyDescent="0.3">
      <c r="E969" s="423">
        <v>171963</v>
      </c>
      <c r="F969" s="424">
        <v>0.49904939999999998</v>
      </c>
      <c r="H969" s="425">
        <v>169404</v>
      </c>
      <c r="I969" s="428"/>
      <c r="J969" s="428"/>
      <c r="K969" s="428"/>
      <c r="L969" s="428"/>
      <c r="M969" s="428"/>
      <c r="Y969" s="419">
        <v>169527</v>
      </c>
      <c r="Z969" s="420">
        <v>1</v>
      </c>
      <c r="AB969" s="431">
        <v>167112</v>
      </c>
      <c r="AC969" s="435" t="s">
        <v>2147</v>
      </c>
    </row>
    <row r="970" spans="5:29" x14ac:dyDescent="0.3">
      <c r="E970" s="423">
        <v>171966</v>
      </c>
      <c r="F970" s="424">
        <v>0.23832829999999999</v>
      </c>
      <c r="H970" s="425">
        <v>169416</v>
      </c>
      <c r="I970" s="428"/>
      <c r="J970" s="428"/>
      <c r="K970" s="428"/>
      <c r="L970" s="428"/>
      <c r="M970" s="428"/>
      <c r="Y970" s="419">
        <v>172080</v>
      </c>
      <c r="Z970" s="420">
        <v>12</v>
      </c>
      <c r="AB970" s="431">
        <v>166529</v>
      </c>
      <c r="AC970" s="435" t="s">
        <v>2147</v>
      </c>
    </row>
    <row r="971" spans="5:29" x14ac:dyDescent="0.3">
      <c r="E971" s="423">
        <v>171967</v>
      </c>
      <c r="F971" s="424">
        <v>0.26409369599999999</v>
      </c>
      <c r="H971" s="425">
        <v>169320</v>
      </c>
      <c r="I971" s="428"/>
      <c r="J971" s="428"/>
      <c r="K971" s="426">
        <v>1</v>
      </c>
      <c r="L971" s="428"/>
      <c r="M971" s="428"/>
      <c r="Y971" s="419">
        <v>173027</v>
      </c>
      <c r="Z971" s="420">
        <v>1</v>
      </c>
      <c r="AB971" s="431">
        <v>166524</v>
      </c>
      <c r="AC971" s="435" t="s">
        <v>2147</v>
      </c>
    </row>
    <row r="972" spans="5:29" x14ac:dyDescent="0.3">
      <c r="E972" s="423">
        <v>171968</v>
      </c>
      <c r="F972" s="424">
        <v>0.41545979999999999</v>
      </c>
      <c r="H972" s="425">
        <v>173456</v>
      </c>
      <c r="I972" s="428"/>
      <c r="J972" s="428"/>
      <c r="K972" s="428"/>
      <c r="L972" s="426">
        <v>1</v>
      </c>
      <c r="M972" s="426">
        <v>1</v>
      </c>
      <c r="Y972" s="419">
        <v>172089</v>
      </c>
      <c r="Z972" s="420">
        <v>1</v>
      </c>
      <c r="AB972" s="431">
        <v>170394</v>
      </c>
      <c r="AC972" s="435" t="s">
        <v>2148</v>
      </c>
    </row>
    <row r="973" spans="5:29" x14ac:dyDescent="0.3">
      <c r="E973" s="423">
        <v>171969</v>
      </c>
      <c r="F973" s="424">
        <v>0.43634421600000001</v>
      </c>
      <c r="H973" s="425">
        <v>171033</v>
      </c>
      <c r="I973" s="428"/>
      <c r="J973" s="428"/>
      <c r="K973" s="428"/>
      <c r="L973" s="428"/>
      <c r="M973" s="426">
        <v>1</v>
      </c>
      <c r="Y973" s="419">
        <v>169808</v>
      </c>
      <c r="Z973" s="420">
        <v>1</v>
      </c>
      <c r="AB973" s="431">
        <v>171269</v>
      </c>
      <c r="AC973" s="435" t="s">
        <v>2148</v>
      </c>
    </row>
    <row r="974" spans="5:29" x14ac:dyDescent="0.3">
      <c r="E974" s="423">
        <v>171970</v>
      </c>
      <c r="F974" s="424">
        <v>1.332E-2</v>
      </c>
      <c r="H974" s="425">
        <v>172806</v>
      </c>
      <c r="I974" s="428"/>
      <c r="J974" s="428"/>
      <c r="K974" s="428"/>
      <c r="L974" s="426">
        <v>9</v>
      </c>
      <c r="M974" s="426">
        <v>24</v>
      </c>
      <c r="Y974" s="419">
        <v>172453</v>
      </c>
      <c r="Z974" s="420">
        <v>1</v>
      </c>
      <c r="AB974" s="431">
        <v>171083</v>
      </c>
      <c r="AC974" s="435" t="s">
        <v>2148</v>
      </c>
    </row>
    <row r="975" spans="5:29" x14ac:dyDescent="0.3">
      <c r="E975" s="423">
        <v>171972</v>
      </c>
      <c r="F975" s="424">
        <v>3.9599999999999998E-4</v>
      </c>
      <c r="H975" s="425">
        <v>170647</v>
      </c>
      <c r="I975" s="428"/>
      <c r="J975" s="428"/>
      <c r="K975" s="426">
        <v>1</v>
      </c>
      <c r="L975" s="428"/>
      <c r="M975" s="426">
        <v>2</v>
      </c>
      <c r="Y975" s="419">
        <v>170261</v>
      </c>
      <c r="Z975" s="420">
        <v>1</v>
      </c>
      <c r="AB975" s="431">
        <v>170402</v>
      </c>
      <c r="AC975" s="435" t="s">
        <v>2148</v>
      </c>
    </row>
    <row r="976" spans="5:29" x14ac:dyDescent="0.3">
      <c r="E976" s="423">
        <v>171977</v>
      </c>
      <c r="F976" s="424">
        <v>2.0000000000000001E-4</v>
      </c>
      <c r="H976" s="425">
        <v>170830</v>
      </c>
      <c r="I976" s="428"/>
      <c r="J976" s="428"/>
      <c r="K976" s="426">
        <v>1</v>
      </c>
      <c r="L976" s="426">
        <v>2</v>
      </c>
      <c r="M976" s="426">
        <v>1</v>
      </c>
      <c r="Y976" s="419">
        <v>172371</v>
      </c>
      <c r="Z976" s="420">
        <v>5</v>
      </c>
      <c r="AB976" s="431">
        <v>170395</v>
      </c>
      <c r="AC976" s="435" t="s">
        <v>2148</v>
      </c>
    </row>
    <row r="977" spans="5:29" x14ac:dyDescent="0.3">
      <c r="E977" s="423">
        <v>171978</v>
      </c>
      <c r="F977" s="424">
        <v>1.15E-4</v>
      </c>
      <c r="H977" s="425">
        <v>171382</v>
      </c>
      <c r="I977" s="428"/>
      <c r="J977" s="428"/>
      <c r="K977" s="426">
        <v>1</v>
      </c>
      <c r="L977" s="428"/>
      <c r="M977" s="426">
        <v>2</v>
      </c>
      <c r="Y977" s="419">
        <v>172779</v>
      </c>
      <c r="Z977" s="420">
        <v>2</v>
      </c>
      <c r="AB977" s="431">
        <v>172665</v>
      </c>
      <c r="AC977" s="435" t="s">
        <v>2148</v>
      </c>
    </row>
    <row r="978" spans="5:29" x14ac:dyDescent="0.3">
      <c r="E978" s="423">
        <v>172003</v>
      </c>
      <c r="F978" s="424">
        <v>6.3249999999999999E-3</v>
      </c>
      <c r="H978" s="425">
        <v>172037</v>
      </c>
      <c r="I978" s="428"/>
      <c r="J978" s="428"/>
      <c r="K978" s="426">
        <v>1</v>
      </c>
      <c r="L978" s="428"/>
      <c r="M978" s="428"/>
      <c r="Y978" s="419">
        <v>172373</v>
      </c>
      <c r="Z978" s="420">
        <v>7</v>
      </c>
      <c r="AB978" s="431">
        <v>170404</v>
      </c>
      <c r="AC978" s="435" t="s">
        <v>2148</v>
      </c>
    </row>
    <row r="979" spans="5:29" x14ac:dyDescent="0.3">
      <c r="E979" s="423">
        <v>172004</v>
      </c>
      <c r="F979" s="424">
        <v>6.3249999999999999E-3</v>
      </c>
      <c r="H979" s="425">
        <v>171245</v>
      </c>
      <c r="I979" s="428"/>
      <c r="J979" s="428"/>
      <c r="K979" s="426">
        <v>1</v>
      </c>
      <c r="L979" s="428"/>
      <c r="M979" s="428"/>
      <c r="Y979" s="419">
        <v>172090</v>
      </c>
      <c r="Z979" s="420">
        <v>1</v>
      </c>
      <c r="AB979" s="431">
        <v>173386</v>
      </c>
      <c r="AC979" s="432" t="s">
        <v>2157</v>
      </c>
    </row>
    <row r="980" spans="5:29" x14ac:dyDescent="0.3">
      <c r="E980" s="423">
        <v>172005</v>
      </c>
      <c r="F980" s="424">
        <v>6.3249999999999999E-3</v>
      </c>
      <c r="H980" s="425">
        <v>172080</v>
      </c>
      <c r="I980" s="428"/>
      <c r="J980" s="428"/>
      <c r="K980" s="428"/>
      <c r="L980" s="426">
        <v>2</v>
      </c>
      <c r="M980" s="426">
        <v>6</v>
      </c>
      <c r="Y980" s="419">
        <v>173180</v>
      </c>
      <c r="Z980" s="420">
        <v>1</v>
      </c>
      <c r="AB980" s="431">
        <v>168621</v>
      </c>
      <c r="AC980" s="433" t="s">
        <v>2157</v>
      </c>
    </row>
    <row r="981" spans="5:29" x14ac:dyDescent="0.3">
      <c r="E981" s="423">
        <v>172006</v>
      </c>
      <c r="F981" s="424">
        <v>1.085E-2</v>
      </c>
      <c r="H981" s="425">
        <v>172147</v>
      </c>
      <c r="I981" s="428"/>
      <c r="J981" s="428"/>
      <c r="K981" s="426">
        <v>1</v>
      </c>
      <c r="L981" s="428"/>
      <c r="M981" s="426">
        <v>1</v>
      </c>
      <c r="Y981" s="419">
        <v>170228</v>
      </c>
      <c r="Z981" s="420">
        <v>1</v>
      </c>
      <c r="AB981" s="431">
        <v>173387</v>
      </c>
      <c r="AC981" s="433" t="s">
        <v>2157</v>
      </c>
    </row>
    <row r="982" spans="5:29" x14ac:dyDescent="0.3">
      <c r="E982" s="423">
        <v>172011</v>
      </c>
      <c r="F982" s="424">
        <v>8.0999999999999996E-3</v>
      </c>
      <c r="H982" s="425">
        <v>173180</v>
      </c>
      <c r="I982" s="428"/>
      <c r="J982" s="428"/>
      <c r="K982" s="428"/>
      <c r="L982" s="426">
        <v>1</v>
      </c>
      <c r="M982" s="428"/>
      <c r="Y982" s="419">
        <v>171157</v>
      </c>
      <c r="Z982" s="420">
        <v>1</v>
      </c>
      <c r="AB982" s="431">
        <v>172747</v>
      </c>
      <c r="AC982" s="433" t="s">
        <v>2157</v>
      </c>
    </row>
    <row r="983" spans="5:29" x14ac:dyDescent="0.3">
      <c r="E983" s="423">
        <v>172014</v>
      </c>
      <c r="F983" s="424">
        <v>2.3536499999999998E-2</v>
      </c>
      <c r="H983" s="425">
        <v>174058</v>
      </c>
      <c r="I983" s="428"/>
      <c r="J983" s="428"/>
      <c r="K983" s="428"/>
      <c r="L983" s="428"/>
      <c r="M983" s="426">
        <v>2</v>
      </c>
      <c r="Y983" s="419">
        <v>172890</v>
      </c>
      <c r="Z983" s="420">
        <v>1</v>
      </c>
      <c r="AB983" s="431">
        <v>171848</v>
      </c>
      <c r="AC983" s="433" t="s">
        <v>2158</v>
      </c>
    </row>
    <row r="984" spans="5:29" x14ac:dyDescent="0.3">
      <c r="E984" s="423">
        <v>172016</v>
      </c>
      <c r="F984" s="424">
        <v>7.3499999999999998E-3</v>
      </c>
      <c r="H984" s="425">
        <v>173648</v>
      </c>
      <c r="I984" s="428"/>
      <c r="J984" s="428"/>
      <c r="K984" s="428"/>
      <c r="L984" s="428"/>
      <c r="M984" s="428"/>
      <c r="Y984" s="419">
        <v>170226</v>
      </c>
      <c r="Z984" s="420">
        <v>1</v>
      </c>
      <c r="AB984" s="431">
        <v>169751</v>
      </c>
      <c r="AC984" s="433" t="s">
        <v>2159</v>
      </c>
    </row>
    <row r="985" spans="5:29" x14ac:dyDescent="0.3">
      <c r="E985" s="423">
        <v>172017</v>
      </c>
      <c r="F985" s="424">
        <v>1.1934999999999999E-2</v>
      </c>
      <c r="H985" s="425">
        <v>174062</v>
      </c>
      <c r="I985" s="428"/>
      <c r="J985" s="428"/>
      <c r="K985" s="426">
        <v>3</v>
      </c>
      <c r="L985" s="426">
        <v>3</v>
      </c>
      <c r="M985" s="428"/>
      <c r="Y985" s="419">
        <v>170230</v>
      </c>
      <c r="Z985" s="420">
        <v>1</v>
      </c>
      <c r="AB985" s="431">
        <v>174177</v>
      </c>
      <c r="AC985" s="433" t="s">
        <v>2159</v>
      </c>
    </row>
    <row r="986" spans="5:29" x14ac:dyDescent="0.3">
      <c r="E986" s="423">
        <v>172019</v>
      </c>
      <c r="F986" s="424">
        <v>6.3249999999999999E-3</v>
      </c>
      <c r="H986" s="425">
        <v>172090</v>
      </c>
      <c r="I986" s="428"/>
      <c r="J986" s="428"/>
      <c r="K986" s="428"/>
      <c r="L986" s="426">
        <v>2</v>
      </c>
      <c r="M986" s="428"/>
      <c r="Y986" s="419">
        <v>167709</v>
      </c>
      <c r="Z986" s="420">
        <v>805</v>
      </c>
      <c r="AB986" s="431">
        <v>170840</v>
      </c>
      <c r="AC986" s="433" t="s">
        <v>2159</v>
      </c>
    </row>
    <row r="987" spans="5:29" x14ac:dyDescent="0.3">
      <c r="E987" s="423">
        <v>172021</v>
      </c>
      <c r="F987" s="424">
        <v>1.3282499999999999E-2</v>
      </c>
      <c r="H987" s="425">
        <v>173031</v>
      </c>
      <c r="I987" s="428"/>
      <c r="J987" s="428"/>
      <c r="K987" s="428"/>
      <c r="L987" s="428"/>
      <c r="M987" s="428"/>
      <c r="Y987" s="419">
        <v>166518</v>
      </c>
      <c r="Z987" s="420">
        <v>66</v>
      </c>
      <c r="AB987" s="431">
        <v>168054</v>
      </c>
      <c r="AC987" s="433" t="s">
        <v>2159</v>
      </c>
    </row>
    <row r="988" spans="5:29" x14ac:dyDescent="0.3">
      <c r="E988" s="423">
        <v>172030</v>
      </c>
      <c r="F988" s="424">
        <v>4.1998000000000001E-2</v>
      </c>
      <c r="H988" s="425">
        <v>173058</v>
      </c>
      <c r="I988" s="428"/>
      <c r="J988" s="428"/>
      <c r="K988" s="426">
        <v>1</v>
      </c>
      <c r="L988" s="428"/>
      <c r="M988" s="428"/>
      <c r="Y988" s="419">
        <v>167712</v>
      </c>
      <c r="Z988" s="420">
        <v>188</v>
      </c>
      <c r="AB988" s="431">
        <v>172016</v>
      </c>
      <c r="AC988" s="433" t="s">
        <v>2159</v>
      </c>
    </row>
    <row r="989" spans="5:29" x14ac:dyDescent="0.3">
      <c r="E989" s="423">
        <v>172033</v>
      </c>
      <c r="F989" s="424">
        <v>2.2907500000000001E-2</v>
      </c>
      <c r="H989" s="425">
        <v>174054</v>
      </c>
      <c r="I989" s="428"/>
      <c r="J989" s="428"/>
      <c r="K989" s="428"/>
      <c r="L989" s="428"/>
      <c r="M989" s="426">
        <v>2</v>
      </c>
      <c r="Y989" s="419">
        <v>167713</v>
      </c>
      <c r="Z989" s="420">
        <v>12</v>
      </c>
      <c r="AB989" s="431">
        <v>174314</v>
      </c>
      <c r="AC989" s="433" t="s">
        <v>2159</v>
      </c>
    </row>
    <row r="990" spans="5:29" x14ac:dyDescent="0.3">
      <c r="E990" s="423">
        <v>172034</v>
      </c>
      <c r="F990" s="424">
        <v>1.6926E-2</v>
      </c>
      <c r="H990" s="425">
        <v>174052</v>
      </c>
      <c r="I990" s="428"/>
      <c r="J990" s="428"/>
      <c r="K990" s="428"/>
      <c r="L990" s="428"/>
      <c r="M990" s="426">
        <v>2</v>
      </c>
      <c r="Y990" s="419">
        <v>170574</v>
      </c>
      <c r="Z990" s="420">
        <v>11</v>
      </c>
      <c r="AB990" s="431">
        <v>174131</v>
      </c>
      <c r="AC990" s="433" t="s">
        <v>2159</v>
      </c>
    </row>
    <row r="991" spans="5:29" x14ac:dyDescent="0.3">
      <c r="E991" s="423">
        <v>172035</v>
      </c>
      <c r="F991" s="424">
        <v>2.1999999999999999E-2</v>
      </c>
      <c r="H991" s="425">
        <v>174056</v>
      </c>
      <c r="I991" s="428"/>
      <c r="J991" s="428"/>
      <c r="K991" s="428"/>
      <c r="L991" s="426">
        <v>1</v>
      </c>
      <c r="M991" s="428"/>
      <c r="Y991" s="419">
        <v>166516</v>
      </c>
      <c r="Z991" s="420">
        <v>24</v>
      </c>
      <c r="AB991" s="431">
        <v>174134</v>
      </c>
      <c r="AC991" s="433" t="s">
        <v>2159</v>
      </c>
    </row>
    <row r="992" spans="5:29" x14ac:dyDescent="0.3">
      <c r="E992" s="423">
        <v>172039</v>
      </c>
      <c r="F992" s="424">
        <v>1.2704999999999999E-2</v>
      </c>
      <c r="H992" s="425">
        <v>174059</v>
      </c>
      <c r="I992" s="428"/>
      <c r="J992" s="428"/>
      <c r="K992" s="428"/>
      <c r="L992" s="428"/>
      <c r="M992" s="428"/>
      <c r="Y992" s="419">
        <v>167711</v>
      </c>
      <c r="Z992" s="420">
        <v>228</v>
      </c>
      <c r="AB992" s="431">
        <v>168002</v>
      </c>
      <c r="AC992" s="433" t="s">
        <v>2159</v>
      </c>
    </row>
    <row r="993" spans="5:29" x14ac:dyDescent="0.3">
      <c r="E993" s="423">
        <v>172040</v>
      </c>
      <c r="F993" s="424">
        <v>1.0395E-2</v>
      </c>
      <c r="H993" s="425">
        <v>174069</v>
      </c>
      <c r="I993" s="428"/>
      <c r="J993" s="428"/>
      <c r="K993" s="428"/>
      <c r="L993" s="428"/>
      <c r="M993" s="428"/>
      <c r="Y993" s="419">
        <v>173804</v>
      </c>
      <c r="Z993" s="420">
        <v>13</v>
      </c>
      <c r="AB993" s="431">
        <v>172006</v>
      </c>
      <c r="AC993" s="433" t="s">
        <v>2159</v>
      </c>
    </row>
    <row r="994" spans="5:29" x14ac:dyDescent="0.3">
      <c r="E994" s="423">
        <v>172041</v>
      </c>
      <c r="F994" s="424">
        <v>8.6625000000000001E-3</v>
      </c>
      <c r="H994" s="425">
        <v>174057</v>
      </c>
      <c r="I994" s="428"/>
      <c r="J994" s="428"/>
      <c r="K994" s="428"/>
      <c r="L994" s="428"/>
      <c r="M994" s="426">
        <v>1</v>
      </c>
      <c r="Y994" s="419">
        <v>167704</v>
      </c>
      <c r="Z994" s="420">
        <v>11</v>
      </c>
      <c r="AB994" s="431">
        <v>171859</v>
      </c>
      <c r="AC994" s="433" t="s">
        <v>2159</v>
      </c>
    </row>
    <row r="995" spans="5:29" x14ac:dyDescent="0.3">
      <c r="E995" s="423">
        <v>172042</v>
      </c>
      <c r="F995" s="424">
        <v>7.1883000000000002E-2</v>
      </c>
      <c r="H995" s="425">
        <v>174060</v>
      </c>
      <c r="I995" s="428"/>
      <c r="J995" s="428"/>
      <c r="K995" s="428"/>
      <c r="L995" s="428"/>
      <c r="M995" s="426">
        <v>3</v>
      </c>
      <c r="Y995" s="419">
        <v>167706</v>
      </c>
      <c r="Z995" s="420">
        <v>18</v>
      </c>
      <c r="AB995" s="431">
        <v>174313</v>
      </c>
      <c r="AC995" s="433" t="s">
        <v>2159</v>
      </c>
    </row>
    <row r="996" spans="5:29" x14ac:dyDescent="0.3">
      <c r="E996" s="423">
        <v>172055</v>
      </c>
      <c r="F996" s="424">
        <v>9.9000000000000008E-3</v>
      </c>
      <c r="H996" s="425">
        <v>174063</v>
      </c>
      <c r="I996" s="428"/>
      <c r="J996" s="428"/>
      <c r="K996" s="426">
        <v>1</v>
      </c>
      <c r="L996" s="426">
        <v>1</v>
      </c>
      <c r="M996" s="428"/>
      <c r="Y996" s="419">
        <v>167708</v>
      </c>
      <c r="Z996" s="420">
        <v>45</v>
      </c>
      <c r="AB996" s="431">
        <v>167895</v>
      </c>
      <c r="AC996" s="433" t="s">
        <v>2160</v>
      </c>
    </row>
    <row r="997" spans="5:29" x14ac:dyDescent="0.3">
      <c r="E997" s="423">
        <v>172063</v>
      </c>
      <c r="F997" s="424">
        <v>9.8999999999999999E-4</v>
      </c>
      <c r="H997" s="425">
        <v>174067</v>
      </c>
      <c r="I997" s="428"/>
      <c r="J997" s="428"/>
      <c r="K997" s="428"/>
      <c r="L997" s="428"/>
      <c r="M997" s="428"/>
      <c r="Y997" s="419">
        <v>167710</v>
      </c>
      <c r="Z997" s="420">
        <v>179</v>
      </c>
      <c r="AB997" s="431">
        <v>173261</v>
      </c>
      <c r="AC997" s="433" t="s">
        <v>2160</v>
      </c>
    </row>
    <row r="998" spans="5:29" x14ac:dyDescent="0.3">
      <c r="E998" s="423">
        <v>172070</v>
      </c>
      <c r="F998" s="424">
        <v>8.0079999999999995E-3</v>
      </c>
      <c r="H998" s="425">
        <v>174073</v>
      </c>
      <c r="I998" s="428"/>
      <c r="J998" s="428"/>
      <c r="K998" s="428"/>
      <c r="L998" s="428"/>
      <c r="M998" s="428"/>
      <c r="Y998" s="419">
        <v>168255</v>
      </c>
      <c r="Z998" s="420">
        <v>3</v>
      </c>
      <c r="AB998" s="431">
        <v>173556</v>
      </c>
      <c r="AC998" s="433" t="s">
        <v>2160</v>
      </c>
    </row>
    <row r="999" spans="5:29" x14ac:dyDescent="0.3">
      <c r="E999" s="423">
        <v>172071</v>
      </c>
      <c r="F999" s="424">
        <v>5.0784000000000003E-2</v>
      </c>
      <c r="H999" s="425">
        <v>174068</v>
      </c>
      <c r="I999" s="428"/>
      <c r="J999" s="428"/>
      <c r="K999" s="428"/>
      <c r="L999" s="428"/>
      <c r="M999" s="426">
        <v>1</v>
      </c>
      <c r="Y999" s="419">
        <v>167707</v>
      </c>
      <c r="Z999" s="420">
        <v>27</v>
      </c>
      <c r="AB999" s="431">
        <v>169032</v>
      </c>
      <c r="AC999" s="433" t="s">
        <v>2160</v>
      </c>
    </row>
    <row r="1000" spans="5:29" x14ac:dyDescent="0.3">
      <c r="E1000" s="423">
        <v>172072</v>
      </c>
      <c r="F1000" s="424">
        <v>3.0419999999999999E-2</v>
      </c>
      <c r="H1000" s="425">
        <v>174117</v>
      </c>
      <c r="I1000" s="428"/>
      <c r="J1000" s="428"/>
      <c r="K1000" s="426">
        <v>1</v>
      </c>
      <c r="L1000" s="426">
        <v>2</v>
      </c>
      <c r="M1000" s="426">
        <v>6</v>
      </c>
      <c r="Y1000" s="419">
        <v>168794</v>
      </c>
      <c r="Z1000" s="420">
        <v>5</v>
      </c>
      <c r="AB1000" s="431">
        <v>174123</v>
      </c>
      <c r="AC1000" s="433" t="s">
        <v>2160</v>
      </c>
    </row>
    <row r="1001" spans="5:29" x14ac:dyDescent="0.3">
      <c r="E1001" s="423">
        <v>172091</v>
      </c>
      <c r="F1001" s="424">
        <v>5.0699999999999999E-3</v>
      </c>
      <c r="H1001" s="425">
        <v>174167</v>
      </c>
      <c r="I1001" s="428"/>
      <c r="J1001" s="428"/>
      <c r="K1001" s="426">
        <v>1</v>
      </c>
      <c r="L1001" s="426">
        <v>5</v>
      </c>
      <c r="M1001" s="426">
        <v>21</v>
      </c>
      <c r="Y1001" s="419">
        <v>170582</v>
      </c>
      <c r="Z1001" s="420">
        <v>4</v>
      </c>
      <c r="AB1001" s="431">
        <v>174117</v>
      </c>
      <c r="AC1001" s="433" t="s">
        <v>2160</v>
      </c>
    </row>
    <row r="1002" spans="5:29" x14ac:dyDescent="0.3">
      <c r="E1002" s="423">
        <v>172093</v>
      </c>
      <c r="F1002" s="424">
        <v>2.16E-3</v>
      </c>
      <c r="H1002" s="425">
        <v>174631</v>
      </c>
      <c r="I1002" s="428"/>
      <c r="J1002" s="428"/>
      <c r="K1002" s="428"/>
      <c r="L1002" s="428"/>
      <c r="M1002" s="426">
        <v>1</v>
      </c>
      <c r="Y1002" s="419">
        <v>168788</v>
      </c>
      <c r="Z1002" s="420">
        <v>40</v>
      </c>
      <c r="AB1002" s="431">
        <v>174129</v>
      </c>
      <c r="AC1002" s="433" t="s">
        <v>2160</v>
      </c>
    </row>
    <row r="1003" spans="5:29" x14ac:dyDescent="0.3">
      <c r="E1003" s="423">
        <v>172097</v>
      </c>
      <c r="F1003" s="424">
        <v>5.7600000000000004E-3</v>
      </c>
      <c r="H1003" s="425">
        <v>166867</v>
      </c>
      <c r="I1003" s="428"/>
      <c r="J1003" s="428"/>
      <c r="K1003" s="428"/>
      <c r="L1003" s="426">
        <v>3</v>
      </c>
      <c r="M1003" s="426">
        <v>15</v>
      </c>
      <c r="Y1003" s="419">
        <v>170566</v>
      </c>
      <c r="Z1003" s="420">
        <v>42</v>
      </c>
      <c r="AB1003" s="431">
        <v>174126</v>
      </c>
      <c r="AC1003" s="433" t="s">
        <v>2160</v>
      </c>
    </row>
    <row r="1004" spans="5:29" x14ac:dyDescent="0.3">
      <c r="E1004" s="423">
        <v>172103</v>
      </c>
      <c r="F1004" s="424">
        <v>1.6000000000000001E-3</v>
      </c>
      <c r="H1004" s="425">
        <v>167670</v>
      </c>
      <c r="I1004" s="428"/>
      <c r="J1004" s="428"/>
      <c r="K1004" s="428"/>
      <c r="L1004" s="426">
        <v>1</v>
      </c>
      <c r="M1004" s="426">
        <v>2</v>
      </c>
      <c r="Y1004" s="419">
        <v>170573</v>
      </c>
      <c r="Z1004" s="420">
        <v>3</v>
      </c>
      <c r="AB1004" s="431">
        <v>171867</v>
      </c>
      <c r="AC1004" s="433" t="s">
        <v>2160</v>
      </c>
    </row>
    <row r="1005" spans="5:29" x14ac:dyDescent="0.3">
      <c r="E1005" s="423">
        <v>172104</v>
      </c>
      <c r="F1005" s="424">
        <v>1.768E-3</v>
      </c>
      <c r="H1005" s="425">
        <v>167767</v>
      </c>
      <c r="I1005" s="428"/>
      <c r="J1005" s="428"/>
      <c r="K1005" s="428"/>
      <c r="L1005" s="426">
        <v>2</v>
      </c>
      <c r="M1005" s="426">
        <v>2</v>
      </c>
      <c r="Y1005" s="419">
        <v>172065</v>
      </c>
      <c r="Z1005" s="420">
        <v>16</v>
      </c>
      <c r="AB1005" s="431">
        <v>174124</v>
      </c>
      <c r="AC1005" s="433" t="s">
        <v>2160</v>
      </c>
    </row>
    <row r="1006" spans="5:29" x14ac:dyDescent="0.3">
      <c r="E1006" s="423">
        <v>172105</v>
      </c>
      <c r="F1006" s="424">
        <v>2.2000000000000001E-3</v>
      </c>
      <c r="H1006" s="425">
        <v>167825</v>
      </c>
      <c r="I1006" s="428"/>
      <c r="J1006" s="428"/>
      <c r="K1006" s="428"/>
      <c r="L1006" s="426">
        <v>1</v>
      </c>
      <c r="M1006" s="426">
        <v>4</v>
      </c>
      <c r="Y1006" s="419">
        <v>167785</v>
      </c>
      <c r="Z1006" s="420">
        <v>46</v>
      </c>
      <c r="AB1006" s="431">
        <v>173557</v>
      </c>
      <c r="AC1006" s="433" t="s">
        <v>2160</v>
      </c>
    </row>
    <row r="1007" spans="5:29" x14ac:dyDescent="0.3">
      <c r="E1007" s="423">
        <v>172120</v>
      </c>
      <c r="F1007" s="424">
        <v>2.8800000000000002E-3</v>
      </c>
      <c r="H1007" s="425">
        <v>167830</v>
      </c>
      <c r="I1007" s="428"/>
      <c r="J1007" s="428"/>
      <c r="K1007" s="428"/>
      <c r="L1007" s="426">
        <v>1</v>
      </c>
      <c r="M1007" s="426">
        <v>2</v>
      </c>
      <c r="Y1007" s="419">
        <v>170747</v>
      </c>
      <c r="Z1007" s="420">
        <v>43</v>
      </c>
      <c r="AB1007" s="431">
        <v>169033</v>
      </c>
      <c r="AC1007" s="433" t="s">
        <v>2160</v>
      </c>
    </row>
    <row r="1008" spans="5:29" x14ac:dyDescent="0.3">
      <c r="E1008" s="423">
        <v>172122</v>
      </c>
      <c r="F1008" s="424">
        <v>9.4962000000000005E-2</v>
      </c>
      <c r="H1008" s="425">
        <v>167811</v>
      </c>
      <c r="I1008" s="428"/>
      <c r="J1008" s="428"/>
      <c r="K1008" s="428"/>
      <c r="L1008" s="426">
        <v>1</v>
      </c>
      <c r="M1008" s="426">
        <v>1</v>
      </c>
      <c r="Y1008" s="419">
        <v>168785</v>
      </c>
      <c r="Z1008" s="420">
        <v>15</v>
      </c>
      <c r="AB1008" s="431">
        <v>167910</v>
      </c>
      <c r="AC1008" s="433" t="s">
        <v>2160</v>
      </c>
    </row>
    <row r="1009" spans="5:29" x14ac:dyDescent="0.3">
      <c r="E1009" s="423">
        <v>172127</v>
      </c>
      <c r="F1009" s="424">
        <v>3.6602999999999997E-2</v>
      </c>
      <c r="H1009" s="425">
        <v>167771</v>
      </c>
      <c r="I1009" s="428"/>
      <c r="J1009" s="428"/>
      <c r="K1009" s="428"/>
      <c r="L1009" s="428"/>
      <c r="M1009" s="426">
        <v>2</v>
      </c>
      <c r="Y1009" s="429"/>
      <c r="Z1009" s="420">
        <v>700</v>
      </c>
      <c r="AB1009" s="431">
        <v>174118</v>
      </c>
      <c r="AC1009" s="433" t="s">
        <v>2160</v>
      </c>
    </row>
    <row r="1010" spans="5:29" x14ac:dyDescent="0.3">
      <c r="E1010" s="423">
        <v>172129</v>
      </c>
      <c r="F1010" s="424">
        <v>5.6160000000000003E-3</v>
      </c>
      <c r="H1010" s="425">
        <v>168390</v>
      </c>
      <c r="I1010" s="428"/>
      <c r="J1010" s="428"/>
      <c r="K1010" s="428"/>
      <c r="L1010" s="426">
        <v>1</v>
      </c>
      <c r="M1010" s="428"/>
      <c r="Y1010" s="419">
        <v>167744</v>
      </c>
      <c r="Z1010" s="420">
        <v>580</v>
      </c>
      <c r="AB1010" s="431">
        <v>168348</v>
      </c>
      <c r="AC1010" s="433" t="s">
        <v>2160</v>
      </c>
    </row>
    <row r="1011" spans="5:29" x14ac:dyDescent="0.3">
      <c r="E1011" s="423">
        <v>172137</v>
      </c>
      <c r="F1011" s="424">
        <v>2.8800000000000002E-3</v>
      </c>
      <c r="H1011" s="425">
        <v>170220</v>
      </c>
      <c r="I1011" s="428"/>
      <c r="J1011" s="428"/>
      <c r="K1011" s="428"/>
      <c r="L1011" s="428"/>
      <c r="M1011" s="426">
        <v>6</v>
      </c>
      <c r="Y1011" s="419">
        <v>167745</v>
      </c>
      <c r="Z1011" s="420">
        <v>135</v>
      </c>
      <c r="AB1011" s="431">
        <v>168356</v>
      </c>
      <c r="AC1011" s="433" t="s">
        <v>2160</v>
      </c>
    </row>
    <row r="1012" spans="5:29" x14ac:dyDescent="0.3">
      <c r="E1012" s="423">
        <v>172138</v>
      </c>
      <c r="F1012" s="424">
        <v>3.1679999999999998E-3</v>
      </c>
      <c r="H1012" s="425">
        <v>168281</v>
      </c>
      <c r="I1012" s="428"/>
      <c r="J1012" s="428"/>
      <c r="K1012" s="428"/>
      <c r="L1012" s="426">
        <v>1</v>
      </c>
      <c r="M1012" s="426">
        <v>2</v>
      </c>
      <c r="Y1012" s="419">
        <v>168514</v>
      </c>
      <c r="Z1012" s="420">
        <v>201</v>
      </c>
      <c r="AB1012" s="431">
        <v>171855</v>
      </c>
      <c r="AC1012" s="433" t="s">
        <v>2160</v>
      </c>
    </row>
    <row r="1013" spans="5:29" x14ac:dyDescent="0.3">
      <c r="E1013" s="423">
        <v>172139</v>
      </c>
      <c r="F1013" s="424">
        <v>9.4500000000000001E-3</v>
      </c>
      <c r="H1013" s="425">
        <v>167786</v>
      </c>
      <c r="I1013" s="428"/>
      <c r="J1013" s="428"/>
      <c r="K1013" s="428"/>
      <c r="L1013" s="426">
        <v>2</v>
      </c>
      <c r="M1013" s="426">
        <v>6</v>
      </c>
      <c r="Y1013" s="419">
        <v>888</v>
      </c>
      <c r="Z1013" s="420">
        <v>943.2</v>
      </c>
      <c r="AB1013" s="431">
        <v>171871</v>
      </c>
      <c r="AC1013" s="433" t="s">
        <v>2160</v>
      </c>
    </row>
    <row r="1014" spans="5:29" x14ac:dyDescent="0.3">
      <c r="E1014" s="423">
        <v>172150</v>
      </c>
      <c r="F1014" s="424">
        <v>1.44E-2</v>
      </c>
      <c r="H1014" s="425">
        <v>168384</v>
      </c>
      <c r="I1014" s="428"/>
      <c r="J1014" s="428"/>
      <c r="K1014" s="428"/>
      <c r="L1014" s="426">
        <v>2</v>
      </c>
      <c r="M1014" s="428"/>
      <c r="Y1014" s="419">
        <v>168063</v>
      </c>
      <c r="Z1014" s="420">
        <v>23</v>
      </c>
      <c r="AB1014" s="431">
        <v>167965</v>
      </c>
      <c r="AC1014" s="433" t="s">
        <v>2160</v>
      </c>
    </row>
    <row r="1015" spans="5:29" x14ac:dyDescent="0.3">
      <c r="E1015" s="423">
        <v>172153</v>
      </c>
      <c r="F1015" s="424">
        <v>5.4000000000000003E-3</v>
      </c>
      <c r="H1015" s="425">
        <v>167787</v>
      </c>
      <c r="I1015" s="428"/>
      <c r="J1015" s="428"/>
      <c r="K1015" s="428"/>
      <c r="L1015" s="426">
        <v>2</v>
      </c>
      <c r="M1015" s="426">
        <v>3</v>
      </c>
      <c r="Y1015" s="419">
        <v>169530</v>
      </c>
      <c r="Z1015" s="420">
        <v>1062</v>
      </c>
      <c r="AB1015" s="431">
        <v>171864</v>
      </c>
      <c r="AC1015" s="433" t="s">
        <v>2160</v>
      </c>
    </row>
    <row r="1016" spans="5:29" x14ac:dyDescent="0.3">
      <c r="E1016" s="423">
        <v>172154</v>
      </c>
      <c r="F1016" s="424">
        <v>5.0400000000000002E-3</v>
      </c>
      <c r="H1016" s="425">
        <v>168769</v>
      </c>
      <c r="I1016" s="428"/>
      <c r="J1016" s="428"/>
      <c r="K1016" s="428"/>
      <c r="L1016" s="426">
        <v>2</v>
      </c>
      <c r="M1016" s="426">
        <v>4</v>
      </c>
      <c r="Y1016" s="419">
        <v>168772</v>
      </c>
      <c r="Z1016" s="420">
        <v>4</v>
      </c>
      <c r="AB1016" s="431">
        <v>168347</v>
      </c>
      <c r="AC1016" s="433" t="s">
        <v>2160</v>
      </c>
    </row>
    <row r="1017" spans="5:29" x14ac:dyDescent="0.3">
      <c r="E1017" s="423">
        <v>172157</v>
      </c>
      <c r="F1017" s="424">
        <v>9.4500000000000001E-3</v>
      </c>
      <c r="H1017" s="425">
        <v>168544</v>
      </c>
      <c r="I1017" s="428"/>
      <c r="J1017" s="428"/>
      <c r="K1017" s="428"/>
      <c r="L1017" s="426">
        <v>3</v>
      </c>
      <c r="M1017" s="428"/>
      <c r="Y1017" s="419">
        <v>167776</v>
      </c>
      <c r="Z1017" s="420">
        <v>3996</v>
      </c>
      <c r="AB1017" s="431">
        <v>170429</v>
      </c>
      <c r="AC1017" s="433" t="s">
        <v>2160</v>
      </c>
    </row>
    <row r="1018" spans="5:29" x14ac:dyDescent="0.3">
      <c r="E1018" s="423">
        <v>172159</v>
      </c>
      <c r="F1018" s="424">
        <v>1.9199999999999998E-2</v>
      </c>
      <c r="H1018" s="425">
        <v>166516</v>
      </c>
      <c r="I1018" s="428"/>
      <c r="J1018" s="428"/>
      <c r="K1018" s="428"/>
      <c r="L1018" s="426">
        <v>4</v>
      </c>
      <c r="M1018" s="426">
        <v>10</v>
      </c>
      <c r="Y1018" s="419">
        <v>169009</v>
      </c>
      <c r="Z1018" s="420">
        <v>143</v>
      </c>
      <c r="AB1018" s="431">
        <v>169030</v>
      </c>
      <c r="AC1018" s="433" t="s">
        <v>2161</v>
      </c>
    </row>
    <row r="1019" spans="5:29" x14ac:dyDescent="0.3">
      <c r="E1019" s="423">
        <v>172166</v>
      </c>
      <c r="F1019" s="424">
        <v>5.3E-3</v>
      </c>
      <c r="H1019" s="425">
        <v>168899</v>
      </c>
      <c r="I1019" s="428"/>
      <c r="J1019" s="428"/>
      <c r="K1019" s="428"/>
      <c r="L1019" s="426">
        <v>1</v>
      </c>
      <c r="M1019" s="428"/>
      <c r="Y1019" s="419">
        <v>173292</v>
      </c>
      <c r="Z1019" s="420">
        <v>168</v>
      </c>
      <c r="AB1019" s="431">
        <v>171860</v>
      </c>
      <c r="AC1019" s="433" t="s">
        <v>2161</v>
      </c>
    </row>
    <row r="1020" spans="5:29" x14ac:dyDescent="0.3">
      <c r="E1020" s="423">
        <v>172170</v>
      </c>
      <c r="F1020" s="424">
        <v>1.1088000000000001E-2</v>
      </c>
      <c r="H1020" s="425">
        <v>168985</v>
      </c>
      <c r="I1020" s="428"/>
      <c r="J1020" s="428"/>
      <c r="K1020" s="428"/>
      <c r="L1020" s="426">
        <v>1</v>
      </c>
      <c r="M1020" s="426">
        <v>2</v>
      </c>
      <c r="Y1020" s="419">
        <v>169007</v>
      </c>
      <c r="Z1020" s="420">
        <v>19</v>
      </c>
      <c r="AB1020" s="431">
        <v>169044</v>
      </c>
      <c r="AC1020" s="433" t="s">
        <v>2161</v>
      </c>
    </row>
    <row r="1021" spans="5:29" x14ac:dyDescent="0.3">
      <c r="E1021" s="423">
        <v>172171</v>
      </c>
      <c r="F1021" s="424">
        <v>9.9710000000000007E-3</v>
      </c>
      <c r="H1021" s="425">
        <v>168795</v>
      </c>
      <c r="I1021" s="428"/>
      <c r="J1021" s="428"/>
      <c r="K1021" s="428"/>
      <c r="L1021" s="426">
        <v>2</v>
      </c>
      <c r="M1021" s="426">
        <v>4</v>
      </c>
      <c r="Y1021" s="419">
        <v>171185</v>
      </c>
      <c r="Z1021" s="420">
        <v>68</v>
      </c>
      <c r="AB1021" s="431">
        <v>170418</v>
      </c>
      <c r="AC1021" s="433" t="s">
        <v>2161</v>
      </c>
    </row>
    <row r="1022" spans="5:29" x14ac:dyDescent="0.3">
      <c r="E1022" s="423">
        <v>172173</v>
      </c>
      <c r="F1022" s="424">
        <v>2.07E-2</v>
      </c>
      <c r="H1022" s="425">
        <v>168898</v>
      </c>
      <c r="I1022" s="428"/>
      <c r="J1022" s="428"/>
      <c r="K1022" s="428"/>
      <c r="L1022" s="426">
        <v>1</v>
      </c>
      <c r="M1022" s="428"/>
      <c r="Y1022" s="419">
        <v>168664</v>
      </c>
      <c r="Z1022" s="420">
        <v>3143</v>
      </c>
      <c r="AB1022" s="431">
        <v>170423</v>
      </c>
      <c r="AC1022" s="433" t="s">
        <v>2161</v>
      </c>
    </row>
    <row r="1023" spans="5:29" x14ac:dyDescent="0.3">
      <c r="E1023" s="423">
        <v>172174</v>
      </c>
      <c r="F1023" s="424">
        <v>1.408675E-2</v>
      </c>
      <c r="H1023" s="425">
        <v>168085</v>
      </c>
      <c r="I1023" s="428"/>
      <c r="J1023" s="428"/>
      <c r="K1023" s="428"/>
      <c r="L1023" s="426">
        <v>1</v>
      </c>
      <c r="M1023" s="428"/>
      <c r="Y1023" s="419">
        <v>170661</v>
      </c>
      <c r="Z1023" s="420">
        <v>712</v>
      </c>
      <c r="AB1023" s="431">
        <v>171846</v>
      </c>
      <c r="AC1023" s="433" t="s">
        <v>2161</v>
      </c>
    </row>
    <row r="1024" spans="5:29" x14ac:dyDescent="0.3">
      <c r="E1024" s="423">
        <v>172177</v>
      </c>
      <c r="F1024" s="424">
        <v>7.1775000000000005E-2</v>
      </c>
      <c r="H1024" s="425">
        <v>168475</v>
      </c>
      <c r="I1024" s="428"/>
      <c r="J1024" s="428"/>
      <c r="K1024" s="428"/>
      <c r="L1024" s="428"/>
      <c r="M1024" s="426">
        <v>1</v>
      </c>
      <c r="Y1024" s="419">
        <v>167762</v>
      </c>
      <c r="Z1024" s="420">
        <v>21</v>
      </c>
      <c r="AB1024" s="431">
        <v>170419</v>
      </c>
      <c r="AC1024" s="433" t="s">
        <v>2161</v>
      </c>
    </row>
    <row r="1025" spans="5:29" x14ac:dyDescent="0.3">
      <c r="E1025" s="423">
        <v>172180</v>
      </c>
      <c r="F1025" s="424">
        <v>7.4250000000000002E-3</v>
      </c>
      <c r="H1025" s="425">
        <v>168780</v>
      </c>
      <c r="I1025" s="428"/>
      <c r="J1025" s="428"/>
      <c r="K1025" s="428"/>
      <c r="L1025" s="426">
        <v>1</v>
      </c>
      <c r="M1025" s="426">
        <v>3</v>
      </c>
      <c r="Y1025" s="419">
        <v>170572</v>
      </c>
      <c r="Z1025" s="420">
        <v>5</v>
      </c>
      <c r="AB1025" s="431">
        <v>170421</v>
      </c>
      <c r="AC1025" s="433" t="s">
        <v>2161</v>
      </c>
    </row>
    <row r="1026" spans="5:29" x14ac:dyDescent="0.3">
      <c r="E1026" s="423">
        <v>172181</v>
      </c>
      <c r="F1026" s="424">
        <v>1.5959999999999998E-2</v>
      </c>
      <c r="H1026" s="425">
        <v>168267</v>
      </c>
      <c r="I1026" s="428"/>
      <c r="J1026" s="428"/>
      <c r="K1026" s="428"/>
      <c r="L1026" s="426">
        <v>2</v>
      </c>
      <c r="M1026" s="426">
        <v>3</v>
      </c>
      <c r="Y1026" s="419">
        <v>174067</v>
      </c>
      <c r="Z1026" s="420">
        <v>1</v>
      </c>
      <c r="AB1026" s="431">
        <v>166868</v>
      </c>
      <c r="AC1026" s="433" t="s">
        <v>2161</v>
      </c>
    </row>
    <row r="1027" spans="5:29" x14ac:dyDescent="0.3">
      <c r="E1027" s="423">
        <v>172182</v>
      </c>
      <c r="F1027" s="424">
        <v>9.3500000000000007E-3</v>
      </c>
      <c r="H1027" s="425">
        <v>169216</v>
      </c>
      <c r="I1027" s="428"/>
      <c r="J1027" s="428"/>
      <c r="K1027" s="428"/>
      <c r="L1027" s="426">
        <v>2</v>
      </c>
      <c r="M1027" s="426">
        <v>1</v>
      </c>
      <c r="Y1027" s="419">
        <v>168784</v>
      </c>
      <c r="Z1027" s="420">
        <v>16</v>
      </c>
      <c r="AB1027" s="431">
        <v>166887</v>
      </c>
      <c r="AC1027" s="433" t="s">
        <v>2161</v>
      </c>
    </row>
    <row r="1028" spans="5:29" x14ac:dyDescent="0.3">
      <c r="E1028" s="423">
        <v>172186</v>
      </c>
      <c r="F1028" s="424">
        <v>6.08E-2</v>
      </c>
      <c r="H1028" s="425">
        <v>169260</v>
      </c>
      <c r="I1028" s="428"/>
      <c r="J1028" s="428"/>
      <c r="K1028" s="428"/>
      <c r="L1028" s="426">
        <v>2</v>
      </c>
      <c r="M1028" s="426">
        <v>3</v>
      </c>
      <c r="Y1028" s="419">
        <v>168824</v>
      </c>
      <c r="Z1028" s="420">
        <v>4</v>
      </c>
      <c r="AB1028" s="431">
        <v>170424</v>
      </c>
      <c r="AC1028" s="433" t="s">
        <v>2161</v>
      </c>
    </row>
    <row r="1029" spans="5:29" x14ac:dyDescent="0.3">
      <c r="E1029" s="423">
        <v>172193</v>
      </c>
      <c r="F1029" s="424">
        <v>4.3200000000000001E-3</v>
      </c>
      <c r="H1029" s="425">
        <v>169226</v>
      </c>
      <c r="I1029" s="428"/>
      <c r="J1029" s="428"/>
      <c r="K1029" s="428"/>
      <c r="L1029" s="426">
        <v>1</v>
      </c>
      <c r="M1029" s="426">
        <v>2</v>
      </c>
      <c r="Y1029" s="419">
        <v>168936</v>
      </c>
      <c r="Z1029" s="420">
        <v>4</v>
      </c>
      <c r="AB1029" s="431">
        <v>170420</v>
      </c>
      <c r="AC1029" s="433" t="s">
        <v>2161</v>
      </c>
    </row>
    <row r="1030" spans="5:29" x14ac:dyDescent="0.3">
      <c r="E1030" s="423">
        <v>172194</v>
      </c>
      <c r="F1030" s="424">
        <v>2.1120000000000002E-3</v>
      </c>
      <c r="H1030" s="425">
        <v>168781</v>
      </c>
      <c r="I1030" s="428"/>
      <c r="J1030" s="428"/>
      <c r="K1030" s="428"/>
      <c r="L1030" s="426">
        <v>1</v>
      </c>
      <c r="M1030" s="426">
        <v>3</v>
      </c>
      <c r="Y1030" s="419">
        <v>168893</v>
      </c>
      <c r="Z1030" s="420">
        <v>7</v>
      </c>
      <c r="AB1030" s="431">
        <v>167050</v>
      </c>
      <c r="AC1030" s="433" t="s">
        <v>2161</v>
      </c>
    </row>
    <row r="1031" spans="5:29" x14ac:dyDescent="0.3">
      <c r="E1031" s="423">
        <v>172197</v>
      </c>
      <c r="F1031" s="424">
        <v>0.51612749999999996</v>
      </c>
      <c r="H1031" s="425">
        <v>168892</v>
      </c>
      <c r="I1031" s="428"/>
      <c r="J1031" s="428"/>
      <c r="K1031" s="428"/>
      <c r="L1031" s="426">
        <v>1</v>
      </c>
      <c r="M1031" s="426">
        <v>1</v>
      </c>
      <c r="Y1031" s="419">
        <v>168593</v>
      </c>
      <c r="Z1031" s="420">
        <v>1</v>
      </c>
      <c r="AB1031" s="431">
        <v>170425</v>
      </c>
      <c r="AC1031" s="433" t="s">
        <v>2161</v>
      </c>
    </row>
    <row r="1032" spans="5:29" x14ac:dyDescent="0.3">
      <c r="E1032" s="423">
        <v>172198</v>
      </c>
      <c r="F1032" s="424">
        <v>0.46661200000000003</v>
      </c>
      <c r="H1032" s="425">
        <v>168783</v>
      </c>
      <c r="I1032" s="428"/>
      <c r="J1032" s="428"/>
      <c r="K1032" s="428"/>
      <c r="L1032" s="426">
        <v>1</v>
      </c>
      <c r="M1032" s="426">
        <v>2</v>
      </c>
      <c r="Y1032" s="419">
        <v>173894</v>
      </c>
      <c r="Z1032" s="420">
        <v>11</v>
      </c>
      <c r="AB1032" s="431">
        <v>173686</v>
      </c>
      <c r="AC1032" s="433" t="s">
        <v>2161</v>
      </c>
    </row>
    <row r="1033" spans="5:29" x14ac:dyDescent="0.3">
      <c r="E1033" s="423">
        <v>172199</v>
      </c>
      <c r="F1033" s="424">
        <v>0.22480800000000001</v>
      </c>
      <c r="H1033" s="425">
        <v>170066</v>
      </c>
      <c r="I1033" s="428"/>
      <c r="J1033" s="428"/>
      <c r="K1033" s="428"/>
      <c r="L1033" s="428"/>
      <c r="M1033" s="426">
        <v>1</v>
      </c>
      <c r="Y1033" s="419">
        <v>173915</v>
      </c>
      <c r="Z1033" s="420">
        <v>1</v>
      </c>
      <c r="AB1033" s="431">
        <v>171856</v>
      </c>
      <c r="AC1033" s="433" t="s">
        <v>2161</v>
      </c>
    </row>
    <row r="1034" spans="5:29" x14ac:dyDescent="0.3">
      <c r="E1034" s="423">
        <v>172200</v>
      </c>
      <c r="F1034" s="424">
        <v>0.15413199999999999</v>
      </c>
      <c r="H1034" s="425">
        <v>169371</v>
      </c>
      <c r="I1034" s="428"/>
      <c r="J1034" s="428"/>
      <c r="K1034" s="428"/>
      <c r="L1034" s="426">
        <v>1</v>
      </c>
      <c r="M1034" s="426">
        <v>2</v>
      </c>
      <c r="Y1034" s="419">
        <v>167726</v>
      </c>
      <c r="Z1034" s="420">
        <v>5</v>
      </c>
      <c r="AB1034" s="431">
        <v>169041</v>
      </c>
      <c r="AC1034" s="433" t="s">
        <v>2161</v>
      </c>
    </row>
    <row r="1035" spans="5:29" x14ac:dyDescent="0.3">
      <c r="E1035" s="423">
        <v>172203</v>
      </c>
      <c r="F1035" s="424">
        <v>6.4479999999999996E-2</v>
      </c>
      <c r="H1035" s="425">
        <v>169895</v>
      </c>
      <c r="I1035" s="428"/>
      <c r="J1035" s="428"/>
      <c r="K1035" s="428"/>
      <c r="L1035" s="426">
        <v>1</v>
      </c>
      <c r="M1035" s="428"/>
      <c r="Y1035" s="419">
        <v>167727</v>
      </c>
      <c r="Z1035" s="420">
        <v>2</v>
      </c>
      <c r="AB1035" s="431">
        <v>169043</v>
      </c>
      <c r="AC1035" s="433" t="s">
        <v>2161</v>
      </c>
    </row>
    <row r="1036" spans="5:29" x14ac:dyDescent="0.3">
      <c r="E1036" s="423">
        <v>172269</v>
      </c>
      <c r="F1036" s="424">
        <v>5.4287500000000004E-3</v>
      </c>
      <c r="H1036" s="425">
        <v>168770</v>
      </c>
      <c r="I1036" s="428"/>
      <c r="J1036" s="428"/>
      <c r="K1036" s="428"/>
      <c r="L1036" s="426">
        <v>5</v>
      </c>
      <c r="M1036" s="426">
        <v>18</v>
      </c>
      <c r="Y1036" s="419">
        <v>167728</v>
      </c>
      <c r="Z1036" s="420">
        <v>6</v>
      </c>
      <c r="AB1036" s="431">
        <v>170416</v>
      </c>
      <c r="AC1036" s="433" t="s">
        <v>2161</v>
      </c>
    </row>
    <row r="1037" spans="5:29" x14ac:dyDescent="0.3">
      <c r="E1037" s="423">
        <v>172271</v>
      </c>
      <c r="F1037" s="424">
        <v>5.5500000000000005E-4</v>
      </c>
      <c r="H1037" s="425">
        <v>168900</v>
      </c>
      <c r="I1037" s="428"/>
      <c r="J1037" s="428"/>
      <c r="K1037" s="428"/>
      <c r="L1037" s="428"/>
      <c r="M1037" s="428"/>
      <c r="Y1037" s="419">
        <v>167729</v>
      </c>
      <c r="Z1037" s="420">
        <v>7</v>
      </c>
      <c r="AB1037" s="431">
        <v>166867</v>
      </c>
      <c r="AC1037" s="433" t="s">
        <v>2161</v>
      </c>
    </row>
    <row r="1038" spans="5:29" x14ac:dyDescent="0.3">
      <c r="E1038" s="423">
        <v>172272</v>
      </c>
      <c r="F1038" s="424">
        <v>8.25E-4</v>
      </c>
      <c r="H1038" s="425">
        <v>170208</v>
      </c>
      <c r="I1038" s="428"/>
      <c r="J1038" s="428"/>
      <c r="K1038" s="428"/>
      <c r="L1038" s="426">
        <v>1</v>
      </c>
      <c r="M1038" s="426">
        <v>1</v>
      </c>
      <c r="Y1038" s="419">
        <v>167658</v>
      </c>
      <c r="Z1038" s="420">
        <v>6</v>
      </c>
      <c r="AB1038" s="431">
        <v>169029</v>
      </c>
      <c r="AC1038" s="433" t="s">
        <v>2161</v>
      </c>
    </row>
    <row r="1039" spans="5:29" x14ac:dyDescent="0.3">
      <c r="E1039" s="423">
        <v>172277</v>
      </c>
      <c r="F1039" s="424">
        <v>1.2869999999999999E-2</v>
      </c>
      <c r="H1039" s="425">
        <v>168655</v>
      </c>
      <c r="I1039" s="428"/>
      <c r="J1039" s="428"/>
      <c r="K1039" s="428"/>
      <c r="L1039" s="428"/>
      <c r="M1039" s="426">
        <v>2</v>
      </c>
      <c r="Y1039" s="419">
        <v>167747</v>
      </c>
      <c r="Z1039" s="420">
        <v>1</v>
      </c>
      <c r="AB1039" s="431">
        <v>171857</v>
      </c>
      <c r="AC1039" s="433" t="s">
        <v>2161</v>
      </c>
    </row>
    <row r="1040" spans="5:29" x14ac:dyDescent="0.3">
      <c r="E1040" s="423">
        <v>172282</v>
      </c>
      <c r="F1040" s="424">
        <v>1.3455E-2</v>
      </c>
      <c r="H1040" s="425">
        <v>169530</v>
      </c>
      <c r="I1040" s="428"/>
      <c r="J1040" s="428"/>
      <c r="K1040" s="428"/>
      <c r="L1040" s="426">
        <v>1</v>
      </c>
      <c r="M1040" s="426">
        <v>7</v>
      </c>
      <c r="Y1040" s="419">
        <v>167751</v>
      </c>
      <c r="Z1040" s="420">
        <v>1</v>
      </c>
      <c r="AB1040" s="431">
        <v>170417</v>
      </c>
      <c r="AC1040" s="433" t="s">
        <v>2161</v>
      </c>
    </row>
    <row r="1041" spans="5:29" x14ac:dyDescent="0.3">
      <c r="E1041" s="423">
        <v>172286</v>
      </c>
      <c r="F1041" s="424">
        <v>8.9099999999999995E-3</v>
      </c>
      <c r="H1041" s="425">
        <v>170522</v>
      </c>
      <c r="I1041" s="428"/>
      <c r="J1041" s="428"/>
      <c r="K1041" s="428"/>
      <c r="L1041" s="426">
        <v>1</v>
      </c>
      <c r="M1041" s="428"/>
      <c r="Y1041" s="419">
        <v>170689</v>
      </c>
      <c r="Z1041" s="420">
        <v>1</v>
      </c>
      <c r="AB1041" s="431">
        <v>166866</v>
      </c>
      <c r="AC1041" s="433" t="s">
        <v>2161</v>
      </c>
    </row>
    <row r="1042" spans="5:29" x14ac:dyDescent="0.3">
      <c r="E1042" s="423">
        <v>172288</v>
      </c>
      <c r="F1042" s="424">
        <v>3.4559999999999999E-3</v>
      </c>
      <c r="H1042" s="425">
        <v>173027</v>
      </c>
      <c r="I1042" s="428"/>
      <c r="J1042" s="428"/>
      <c r="K1042" s="428"/>
      <c r="L1042" s="428"/>
      <c r="M1042" s="426">
        <v>1</v>
      </c>
      <c r="Y1042" s="419">
        <v>170805</v>
      </c>
      <c r="Z1042" s="420">
        <v>34</v>
      </c>
      <c r="AB1042" s="431">
        <v>170422</v>
      </c>
      <c r="AC1042" s="433" t="s">
        <v>2161</v>
      </c>
    </row>
    <row r="1043" spans="5:29" x14ac:dyDescent="0.3">
      <c r="E1043" s="423">
        <v>172289</v>
      </c>
      <c r="F1043" s="424">
        <v>3.4559999999999999E-3</v>
      </c>
      <c r="H1043" s="425">
        <v>169201</v>
      </c>
      <c r="I1043" s="428"/>
      <c r="J1043" s="428"/>
      <c r="K1043" s="428"/>
      <c r="L1043" s="426">
        <v>1</v>
      </c>
      <c r="M1043" s="426">
        <v>3</v>
      </c>
      <c r="Y1043" s="419">
        <v>172071</v>
      </c>
      <c r="Z1043" s="420">
        <v>11</v>
      </c>
      <c r="AB1043" s="431">
        <v>171818</v>
      </c>
      <c r="AC1043" s="433" t="s">
        <v>2162</v>
      </c>
    </row>
    <row r="1044" spans="5:29" x14ac:dyDescent="0.3">
      <c r="E1044" s="423">
        <v>172290</v>
      </c>
      <c r="F1044" s="424">
        <v>3.7439999999999999E-3</v>
      </c>
      <c r="H1044" s="425">
        <v>169124</v>
      </c>
      <c r="I1044" s="428"/>
      <c r="J1044" s="428"/>
      <c r="K1044" s="428"/>
      <c r="L1044" s="426">
        <v>2</v>
      </c>
      <c r="M1044" s="426">
        <v>1</v>
      </c>
      <c r="Y1044" s="419">
        <v>172174</v>
      </c>
      <c r="Z1044" s="420">
        <v>5</v>
      </c>
      <c r="AB1044" s="431">
        <v>167438</v>
      </c>
      <c r="AC1044" s="433" t="s">
        <v>2162</v>
      </c>
    </row>
    <row r="1045" spans="5:29" x14ac:dyDescent="0.3">
      <c r="E1045" s="423">
        <v>172293</v>
      </c>
      <c r="F1045" s="424">
        <v>4.032E-3</v>
      </c>
      <c r="H1045" s="425">
        <v>169155</v>
      </c>
      <c r="I1045" s="428"/>
      <c r="J1045" s="428"/>
      <c r="K1045" s="428"/>
      <c r="L1045" s="426">
        <v>2</v>
      </c>
      <c r="M1045" s="428"/>
      <c r="Y1045" s="419">
        <v>168515</v>
      </c>
      <c r="Z1045" s="420">
        <v>104</v>
      </c>
      <c r="AB1045" s="431">
        <v>169086</v>
      </c>
      <c r="AC1045" s="433" t="s">
        <v>2162</v>
      </c>
    </row>
    <row r="1046" spans="5:29" x14ac:dyDescent="0.3">
      <c r="E1046" s="423">
        <v>172295</v>
      </c>
      <c r="F1046" s="424">
        <v>4.032E-3</v>
      </c>
      <c r="H1046" s="425">
        <v>169375</v>
      </c>
      <c r="I1046" s="428"/>
      <c r="J1046" s="428"/>
      <c r="K1046" s="428"/>
      <c r="L1046" s="426">
        <v>1</v>
      </c>
      <c r="M1046" s="426">
        <v>4</v>
      </c>
      <c r="Y1046" s="419">
        <v>168517</v>
      </c>
      <c r="Z1046" s="420">
        <v>329</v>
      </c>
      <c r="AB1046" s="431">
        <v>167588</v>
      </c>
      <c r="AC1046" s="433" t="s">
        <v>2162</v>
      </c>
    </row>
    <row r="1047" spans="5:29" x14ac:dyDescent="0.3">
      <c r="E1047" s="423">
        <v>172299</v>
      </c>
      <c r="F1047" s="424">
        <v>2.5920000000000001E-3</v>
      </c>
      <c r="H1047" s="425">
        <v>170204</v>
      </c>
      <c r="I1047" s="428"/>
      <c r="J1047" s="428"/>
      <c r="K1047" s="428"/>
      <c r="L1047" s="426">
        <v>1</v>
      </c>
      <c r="M1047" s="428"/>
      <c r="Y1047" s="419">
        <v>167753</v>
      </c>
      <c r="Z1047" s="420">
        <v>2</v>
      </c>
      <c r="AB1047" s="431">
        <v>167579</v>
      </c>
      <c r="AC1047" s="433" t="s">
        <v>2162</v>
      </c>
    </row>
    <row r="1048" spans="5:29" x14ac:dyDescent="0.3">
      <c r="E1048" s="423">
        <v>172300</v>
      </c>
      <c r="F1048" s="424">
        <v>7.92E-3</v>
      </c>
      <c r="H1048" s="425">
        <v>169702</v>
      </c>
      <c r="I1048" s="428"/>
      <c r="J1048" s="428"/>
      <c r="K1048" s="428"/>
      <c r="L1048" s="426">
        <v>1</v>
      </c>
      <c r="M1048" s="428"/>
      <c r="Y1048" s="419">
        <v>168647</v>
      </c>
      <c r="Z1048" s="420">
        <v>8</v>
      </c>
      <c r="AB1048" s="431">
        <v>171863</v>
      </c>
      <c r="AC1048" s="433" t="s">
        <v>2162</v>
      </c>
    </row>
    <row r="1049" spans="5:29" x14ac:dyDescent="0.3">
      <c r="E1049" s="423">
        <v>172301</v>
      </c>
      <c r="F1049" s="424">
        <v>3.1679999999999998E-3</v>
      </c>
      <c r="H1049" s="425">
        <v>173343</v>
      </c>
      <c r="I1049" s="428"/>
      <c r="J1049" s="428"/>
      <c r="K1049" s="428"/>
      <c r="L1049" s="428"/>
      <c r="M1049" s="428"/>
      <c r="Y1049" s="419">
        <v>168649</v>
      </c>
      <c r="Z1049" s="420">
        <v>4</v>
      </c>
      <c r="AB1049" s="431">
        <v>173496</v>
      </c>
      <c r="AC1049" s="433" t="s">
        <v>1744</v>
      </c>
    </row>
    <row r="1050" spans="5:29" x14ac:dyDescent="0.3">
      <c r="E1050" s="423">
        <v>172305</v>
      </c>
      <c r="F1050" s="424">
        <v>1.6799999999999999E-4</v>
      </c>
      <c r="H1050" s="425">
        <v>169532</v>
      </c>
      <c r="I1050" s="428"/>
      <c r="J1050" s="428"/>
      <c r="K1050" s="428"/>
      <c r="L1050" s="426">
        <v>1</v>
      </c>
      <c r="M1050" s="426">
        <v>4</v>
      </c>
      <c r="Y1050" s="419">
        <v>168650</v>
      </c>
      <c r="Z1050" s="420">
        <v>18</v>
      </c>
      <c r="AB1050" s="431">
        <v>173177</v>
      </c>
      <c r="AC1050" s="433" t="s">
        <v>1744</v>
      </c>
    </row>
    <row r="1051" spans="5:29" x14ac:dyDescent="0.3">
      <c r="E1051" s="423">
        <v>172349</v>
      </c>
      <c r="F1051" s="424">
        <v>2.03E-4</v>
      </c>
      <c r="H1051" s="425">
        <v>170205</v>
      </c>
      <c r="I1051" s="428"/>
      <c r="J1051" s="428"/>
      <c r="K1051" s="428"/>
      <c r="L1051" s="426">
        <v>1</v>
      </c>
      <c r="M1051" s="428"/>
      <c r="Y1051" s="419">
        <v>168651</v>
      </c>
      <c r="Z1051" s="420">
        <v>1</v>
      </c>
      <c r="AB1051" s="431">
        <v>168904</v>
      </c>
      <c r="AC1051" s="433" t="s">
        <v>1744</v>
      </c>
    </row>
    <row r="1052" spans="5:29" x14ac:dyDescent="0.3">
      <c r="E1052" s="423">
        <v>172365</v>
      </c>
      <c r="F1052" s="424">
        <v>8.8199999999999997E-3</v>
      </c>
      <c r="H1052" s="425">
        <v>170201</v>
      </c>
      <c r="I1052" s="428"/>
      <c r="J1052" s="428"/>
      <c r="K1052" s="428"/>
      <c r="L1052" s="426">
        <v>2</v>
      </c>
      <c r="M1052" s="426">
        <v>5</v>
      </c>
      <c r="Y1052" s="419">
        <v>170701</v>
      </c>
      <c r="Z1052" s="420">
        <v>1</v>
      </c>
      <c r="AB1052" s="431">
        <v>166730</v>
      </c>
      <c r="AC1052" s="433" t="s">
        <v>1744</v>
      </c>
    </row>
    <row r="1053" spans="5:29" x14ac:dyDescent="0.3">
      <c r="E1053" s="423">
        <v>172418</v>
      </c>
      <c r="F1053" s="424">
        <v>1.44E-2</v>
      </c>
      <c r="H1053" s="425">
        <v>171373</v>
      </c>
      <c r="I1053" s="428"/>
      <c r="J1053" s="428"/>
      <c r="K1053" s="428"/>
      <c r="L1053" s="426">
        <v>1</v>
      </c>
      <c r="M1053" s="426">
        <v>2</v>
      </c>
      <c r="Y1053" s="419">
        <v>168225</v>
      </c>
      <c r="Z1053" s="420">
        <v>23</v>
      </c>
      <c r="AB1053" s="431">
        <v>166728</v>
      </c>
      <c r="AC1053" s="433" t="s">
        <v>1744</v>
      </c>
    </row>
    <row r="1054" spans="5:29" x14ac:dyDescent="0.3">
      <c r="E1054" s="423">
        <v>172422</v>
      </c>
      <c r="F1054" s="424">
        <v>1.7279999999999999E-3</v>
      </c>
      <c r="H1054" s="425">
        <v>170532</v>
      </c>
      <c r="I1054" s="428"/>
      <c r="J1054" s="428"/>
      <c r="K1054" s="428"/>
      <c r="L1054" s="426">
        <v>2</v>
      </c>
      <c r="M1054" s="426">
        <v>1</v>
      </c>
      <c r="Y1054" s="419">
        <v>170662</v>
      </c>
      <c r="Z1054" s="420">
        <v>1</v>
      </c>
      <c r="AB1054" s="431">
        <v>166729</v>
      </c>
      <c r="AC1054" s="433" t="s">
        <v>1744</v>
      </c>
    </row>
    <row r="1055" spans="5:29" x14ac:dyDescent="0.3">
      <c r="E1055" s="423">
        <v>172432</v>
      </c>
      <c r="F1055" s="424">
        <v>0.20508799999999999</v>
      </c>
      <c r="H1055" s="425">
        <v>171162</v>
      </c>
      <c r="I1055" s="428"/>
      <c r="J1055" s="428"/>
      <c r="K1055" s="428"/>
      <c r="L1055" s="426">
        <v>1</v>
      </c>
      <c r="M1055" s="426">
        <v>2</v>
      </c>
      <c r="Y1055" s="419">
        <v>173028</v>
      </c>
      <c r="Z1055" s="420">
        <v>40</v>
      </c>
      <c r="AB1055" s="431">
        <v>166721</v>
      </c>
      <c r="AC1055" s="433" t="s">
        <v>1744</v>
      </c>
    </row>
    <row r="1056" spans="5:29" x14ac:dyDescent="0.3">
      <c r="E1056" s="423">
        <v>172456</v>
      </c>
      <c r="F1056" s="424">
        <v>3.6000000000000002E-4</v>
      </c>
      <c r="H1056" s="425">
        <v>170365</v>
      </c>
      <c r="I1056" s="428"/>
      <c r="J1056" s="428"/>
      <c r="K1056" s="428"/>
      <c r="L1056" s="426">
        <v>1</v>
      </c>
      <c r="M1056" s="426">
        <v>4</v>
      </c>
      <c r="Y1056" s="419">
        <v>111</v>
      </c>
      <c r="Z1056" s="420">
        <v>1225.2</v>
      </c>
      <c r="AB1056" s="431">
        <v>168490</v>
      </c>
      <c r="AC1056" s="433" t="s">
        <v>1744</v>
      </c>
    </row>
    <row r="1057" spans="5:29" x14ac:dyDescent="0.3">
      <c r="E1057" s="423">
        <v>172457</v>
      </c>
      <c r="F1057" s="424">
        <v>3.6000000000000002E-4</v>
      </c>
      <c r="H1057" s="425">
        <v>171353</v>
      </c>
      <c r="I1057" s="428"/>
      <c r="J1057" s="428"/>
      <c r="K1057" s="428"/>
      <c r="L1057" s="426">
        <v>1</v>
      </c>
      <c r="M1057" s="428"/>
      <c r="Y1057" s="419">
        <v>167803</v>
      </c>
      <c r="Z1057" s="420">
        <v>190</v>
      </c>
      <c r="AB1057" s="431">
        <v>170880</v>
      </c>
      <c r="AC1057" s="433" t="s">
        <v>1744</v>
      </c>
    </row>
    <row r="1058" spans="5:29" x14ac:dyDescent="0.3">
      <c r="E1058" s="423">
        <v>172460</v>
      </c>
      <c r="F1058" s="424">
        <v>2.346E-3</v>
      </c>
      <c r="H1058" s="425">
        <v>171811</v>
      </c>
      <c r="I1058" s="428"/>
      <c r="J1058" s="428"/>
      <c r="K1058" s="428"/>
      <c r="L1058" s="426">
        <v>1</v>
      </c>
      <c r="M1058" s="428"/>
      <c r="Y1058" s="419">
        <v>168243</v>
      </c>
      <c r="Z1058" s="420">
        <v>94</v>
      </c>
      <c r="AB1058" s="431">
        <v>168491</v>
      </c>
      <c r="AC1058" s="433" t="s">
        <v>1744</v>
      </c>
    </row>
    <row r="1059" spans="5:29" x14ac:dyDescent="0.3">
      <c r="E1059" s="423">
        <v>172461</v>
      </c>
      <c r="F1059" s="424">
        <v>0</v>
      </c>
      <c r="H1059" s="425">
        <v>171354</v>
      </c>
      <c r="I1059" s="428"/>
      <c r="J1059" s="428"/>
      <c r="K1059" s="428"/>
      <c r="L1059" s="426">
        <v>4</v>
      </c>
      <c r="M1059" s="426">
        <v>4</v>
      </c>
      <c r="Y1059" s="419">
        <v>168870</v>
      </c>
      <c r="Z1059" s="420">
        <v>70</v>
      </c>
      <c r="AB1059" s="431">
        <v>170377</v>
      </c>
      <c r="AC1059" s="433" t="s">
        <v>1744</v>
      </c>
    </row>
    <row r="1060" spans="5:29" x14ac:dyDescent="0.3">
      <c r="E1060" s="423">
        <v>172468</v>
      </c>
      <c r="F1060" s="424">
        <v>0.26723340400000001</v>
      </c>
      <c r="H1060" s="425">
        <v>170330</v>
      </c>
      <c r="I1060" s="428"/>
      <c r="J1060" s="428"/>
      <c r="K1060" s="428"/>
      <c r="L1060" s="426">
        <v>1</v>
      </c>
      <c r="M1060" s="426">
        <v>8</v>
      </c>
      <c r="Y1060" s="419">
        <v>170641</v>
      </c>
      <c r="Z1060" s="420">
        <v>20</v>
      </c>
      <c r="AB1060" s="431">
        <v>166734</v>
      </c>
      <c r="AC1060" s="433" t="s">
        <v>1744</v>
      </c>
    </row>
    <row r="1061" spans="5:29" x14ac:dyDescent="0.3">
      <c r="E1061" s="423">
        <v>172498</v>
      </c>
      <c r="F1061" s="424">
        <v>8.3013264000000003E-2</v>
      </c>
      <c r="H1061" s="425">
        <v>171792</v>
      </c>
      <c r="I1061" s="428"/>
      <c r="J1061" s="428"/>
      <c r="K1061" s="428"/>
      <c r="L1061" s="426">
        <v>1</v>
      </c>
      <c r="M1061" s="428"/>
      <c r="Y1061" s="419">
        <v>170681</v>
      </c>
      <c r="Z1061" s="420">
        <v>2</v>
      </c>
      <c r="AB1061" s="431">
        <v>169262</v>
      </c>
      <c r="AC1061" s="433" t="s">
        <v>1774</v>
      </c>
    </row>
    <row r="1062" spans="5:29" x14ac:dyDescent="0.3">
      <c r="E1062" s="423">
        <v>172501</v>
      </c>
      <c r="F1062" s="424">
        <v>0.11616</v>
      </c>
      <c r="H1062" s="425">
        <v>171833</v>
      </c>
      <c r="I1062" s="428"/>
      <c r="J1062" s="428"/>
      <c r="K1062" s="428"/>
      <c r="L1062" s="428"/>
      <c r="M1062" s="426">
        <v>3</v>
      </c>
      <c r="Y1062" s="419">
        <v>169529</v>
      </c>
      <c r="Z1062" s="420">
        <v>11</v>
      </c>
      <c r="AB1062" s="431">
        <v>171966</v>
      </c>
      <c r="AC1062" s="433" t="s">
        <v>1774</v>
      </c>
    </row>
    <row r="1063" spans="5:29" x14ac:dyDescent="0.3">
      <c r="E1063" s="423">
        <v>172506</v>
      </c>
      <c r="F1063" s="424">
        <v>6.8296464000000001E-2</v>
      </c>
      <c r="H1063" s="425">
        <v>170348</v>
      </c>
      <c r="I1063" s="428"/>
      <c r="J1063" s="428"/>
      <c r="K1063" s="428"/>
      <c r="L1063" s="426">
        <v>1</v>
      </c>
      <c r="M1063" s="428"/>
      <c r="Y1063" s="419">
        <v>170665</v>
      </c>
      <c r="Z1063" s="420">
        <v>32</v>
      </c>
      <c r="AB1063" s="431">
        <v>171967</v>
      </c>
      <c r="AC1063" s="433" t="s">
        <v>1774</v>
      </c>
    </row>
    <row r="1064" spans="5:29" x14ac:dyDescent="0.3">
      <c r="E1064" s="423">
        <v>172510</v>
      </c>
      <c r="F1064" s="424">
        <v>0.115122168</v>
      </c>
      <c r="H1064" s="425">
        <v>170360</v>
      </c>
      <c r="I1064" s="428"/>
      <c r="J1064" s="428"/>
      <c r="K1064" s="428"/>
      <c r="L1064" s="426">
        <v>7</v>
      </c>
      <c r="M1064" s="426">
        <v>1</v>
      </c>
      <c r="Y1064" s="419">
        <v>170654</v>
      </c>
      <c r="Z1064" s="420">
        <v>2</v>
      </c>
      <c r="AB1064" s="431">
        <v>173395</v>
      </c>
      <c r="AC1064" s="433" t="s">
        <v>1774</v>
      </c>
    </row>
    <row r="1065" spans="5:29" x14ac:dyDescent="0.3">
      <c r="E1065" s="423">
        <v>172515</v>
      </c>
      <c r="F1065" s="424">
        <v>0.37564799999999998</v>
      </c>
      <c r="H1065" s="425">
        <v>170646</v>
      </c>
      <c r="I1065" s="428"/>
      <c r="J1065" s="428"/>
      <c r="K1065" s="428"/>
      <c r="L1065" s="426">
        <v>1</v>
      </c>
      <c r="M1065" s="426">
        <v>1</v>
      </c>
      <c r="Y1065" s="419">
        <v>170254</v>
      </c>
      <c r="Z1065" s="420">
        <v>4</v>
      </c>
      <c r="AB1065" s="431">
        <v>173165</v>
      </c>
      <c r="AC1065" s="433" t="s">
        <v>1774</v>
      </c>
    </row>
    <row r="1066" spans="5:29" x14ac:dyDescent="0.3">
      <c r="E1066" s="423">
        <v>172575</v>
      </c>
      <c r="F1066" s="424">
        <v>0</v>
      </c>
      <c r="H1066" s="425">
        <v>172005</v>
      </c>
      <c r="I1066" s="428"/>
      <c r="J1066" s="428"/>
      <c r="K1066" s="428"/>
      <c r="L1066" s="426">
        <v>4</v>
      </c>
      <c r="M1066" s="426">
        <v>2</v>
      </c>
      <c r="Y1066" s="419">
        <v>166669</v>
      </c>
      <c r="Z1066" s="420">
        <v>12</v>
      </c>
      <c r="AB1066" s="431">
        <v>170415</v>
      </c>
      <c r="AC1066" s="433" t="s">
        <v>1774</v>
      </c>
    </row>
    <row r="1067" spans="5:29" x14ac:dyDescent="0.3">
      <c r="E1067" s="423">
        <v>172606</v>
      </c>
      <c r="F1067" s="424">
        <v>6.8296464000000001E-2</v>
      </c>
      <c r="H1067" s="425">
        <v>171911</v>
      </c>
      <c r="I1067" s="428"/>
      <c r="J1067" s="428"/>
      <c r="K1067" s="428"/>
      <c r="L1067" s="426">
        <v>1</v>
      </c>
      <c r="M1067" s="428"/>
      <c r="Y1067" s="419">
        <v>166670</v>
      </c>
      <c r="Z1067" s="420">
        <v>46</v>
      </c>
      <c r="AB1067" s="431">
        <v>171950</v>
      </c>
      <c r="AC1067" s="433" t="s">
        <v>1801</v>
      </c>
    </row>
    <row r="1068" spans="5:29" x14ac:dyDescent="0.3">
      <c r="E1068" s="423">
        <v>172610</v>
      </c>
      <c r="F1068" s="424">
        <v>0.23251503800000001</v>
      </c>
      <c r="H1068" s="425">
        <v>170773</v>
      </c>
      <c r="I1068" s="428"/>
      <c r="J1068" s="428"/>
      <c r="K1068" s="428"/>
      <c r="L1068" s="426">
        <v>1</v>
      </c>
      <c r="M1068" s="428"/>
      <c r="Y1068" s="419">
        <v>167885</v>
      </c>
      <c r="Z1068" s="420">
        <v>18</v>
      </c>
      <c r="AB1068" s="431">
        <v>171957</v>
      </c>
      <c r="AC1068" s="433" t="s">
        <v>1801</v>
      </c>
    </row>
    <row r="1069" spans="5:29" x14ac:dyDescent="0.3">
      <c r="E1069" s="423">
        <v>172611</v>
      </c>
      <c r="F1069" s="424">
        <v>0.29918719999999999</v>
      </c>
      <c r="H1069" s="425">
        <v>171326</v>
      </c>
      <c r="I1069" s="428"/>
      <c r="J1069" s="428"/>
      <c r="K1069" s="428"/>
      <c r="L1069" s="428"/>
      <c r="M1069" s="426">
        <v>1</v>
      </c>
      <c r="AB1069" s="431">
        <v>167839</v>
      </c>
      <c r="AC1069" s="433" t="s">
        <v>1801</v>
      </c>
    </row>
    <row r="1070" spans="5:29" x14ac:dyDescent="0.3">
      <c r="E1070" s="423">
        <v>172614</v>
      </c>
      <c r="F1070" s="424">
        <v>0.49904939999999998</v>
      </c>
      <c r="H1070" s="425">
        <v>172309</v>
      </c>
      <c r="I1070" s="428"/>
      <c r="J1070" s="428"/>
      <c r="K1070" s="428"/>
      <c r="L1070" s="428"/>
      <c r="M1070" s="426">
        <v>3</v>
      </c>
      <c r="AB1070" s="431">
        <v>173093</v>
      </c>
      <c r="AC1070" s="433" t="s">
        <v>1801</v>
      </c>
    </row>
    <row r="1071" spans="5:29" x14ac:dyDescent="0.3">
      <c r="E1071" s="423">
        <v>172620</v>
      </c>
      <c r="F1071" s="424">
        <v>0.115632</v>
      </c>
      <c r="H1071" s="425">
        <v>172054</v>
      </c>
      <c r="I1071" s="428"/>
      <c r="J1071" s="428"/>
      <c r="K1071" s="428"/>
      <c r="L1071" s="426">
        <v>1</v>
      </c>
      <c r="M1071" s="426">
        <v>2</v>
      </c>
      <c r="AB1071" s="431">
        <v>173070</v>
      </c>
      <c r="AC1071" s="433" t="s">
        <v>1801</v>
      </c>
    </row>
    <row r="1072" spans="5:29" x14ac:dyDescent="0.3">
      <c r="E1072" s="423">
        <v>172622</v>
      </c>
      <c r="F1072" s="424">
        <v>0.36120000000000002</v>
      </c>
      <c r="H1072" s="425">
        <v>172203</v>
      </c>
      <c r="I1072" s="428"/>
      <c r="J1072" s="428"/>
      <c r="K1072" s="428"/>
      <c r="L1072" s="426">
        <v>1</v>
      </c>
      <c r="M1072" s="428"/>
      <c r="AB1072" s="431">
        <v>174013</v>
      </c>
      <c r="AC1072" s="433" t="s">
        <v>1801</v>
      </c>
    </row>
    <row r="1073" spans="5:29" x14ac:dyDescent="0.3">
      <c r="E1073" s="423">
        <v>172623</v>
      </c>
      <c r="F1073" s="424">
        <v>0</v>
      </c>
      <c r="H1073" s="425">
        <v>171185</v>
      </c>
      <c r="I1073" s="428"/>
      <c r="J1073" s="428"/>
      <c r="K1073" s="428"/>
      <c r="L1073" s="426">
        <v>11</v>
      </c>
      <c r="M1073" s="426">
        <v>47</v>
      </c>
      <c r="AB1073" s="431">
        <v>167840</v>
      </c>
      <c r="AC1073" s="433" t="s">
        <v>1801</v>
      </c>
    </row>
    <row r="1074" spans="5:29" x14ac:dyDescent="0.3">
      <c r="E1074" s="423">
        <v>172630</v>
      </c>
      <c r="F1074" s="424">
        <v>4.7025000000000001E-3</v>
      </c>
      <c r="H1074" s="425">
        <v>172282</v>
      </c>
      <c r="I1074" s="428"/>
      <c r="J1074" s="428"/>
      <c r="K1074" s="428"/>
      <c r="L1074" s="426">
        <v>1</v>
      </c>
      <c r="M1074" s="426">
        <v>1</v>
      </c>
      <c r="AB1074" s="431">
        <v>167841</v>
      </c>
      <c r="AC1074" s="433" t="s">
        <v>1801</v>
      </c>
    </row>
    <row r="1075" spans="5:29" x14ac:dyDescent="0.3">
      <c r="E1075" s="423">
        <v>172634</v>
      </c>
      <c r="F1075" s="424">
        <v>2.2799999999999999E-3</v>
      </c>
      <c r="H1075" s="425">
        <v>171213</v>
      </c>
      <c r="I1075" s="428"/>
      <c r="J1075" s="428"/>
      <c r="K1075" s="428"/>
      <c r="L1075" s="426">
        <v>1</v>
      </c>
      <c r="M1075" s="426">
        <v>1</v>
      </c>
      <c r="AB1075" s="431">
        <v>172166</v>
      </c>
      <c r="AC1075" s="433" t="s">
        <v>1801</v>
      </c>
    </row>
    <row r="1076" spans="5:29" x14ac:dyDescent="0.3">
      <c r="E1076" s="423">
        <v>172640</v>
      </c>
      <c r="F1076" s="424">
        <v>0.25096239999999997</v>
      </c>
      <c r="H1076" s="425">
        <v>173093</v>
      </c>
      <c r="I1076" s="428"/>
      <c r="J1076" s="428"/>
      <c r="K1076" s="428"/>
      <c r="L1076" s="428"/>
      <c r="M1076" s="426">
        <v>2</v>
      </c>
      <c r="AB1076" s="431">
        <v>173133</v>
      </c>
      <c r="AC1076" s="433" t="s">
        <v>1801</v>
      </c>
    </row>
    <row r="1077" spans="5:29" x14ac:dyDescent="0.3">
      <c r="E1077" s="423">
        <v>172641</v>
      </c>
      <c r="F1077" s="424">
        <v>0.19155079999999999</v>
      </c>
      <c r="H1077" s="425">
        <v>172284</v>
      </c>
      <c r="I1077" s="428"/>
      <c r="J1077" s="428"/>
      <c r="K1077" s="428"/>
      <c r="L1077" s="426">
        <v>1</v>
      </c>
      <c r="M1077" s="428"/>
      <c r="AB1077" s="431">
        <v>173132</v>
      </c>
      <c r="AC1077" s="433" t="s">
        <v>1801</v>
      </c>
    </row>
    <row r="1078" spans="5:29" x14ac:dyDescent="0.3">
      <c r="E1078" s="423">
        <v>172663</v>
      </c>
      <c r="F1078" s="424">
        <v>5.9999999999999995E-4</v>
      </c>
      <c r="H1078" s="425">
        <v>171216</v>
      </c>
      <c r="I1078" s="428"/>
      <c r="J1078" s="428"/>
      <c r="K1078" s="428"/>
      <c r="L1078" s="426">
        <v>1</v>
      </c>
      <c r="M1078" s="428"/>
      <c r="AB1078" s="431">
        <v>173530</v>
      </c>
      <c r="AC1078" s="433" t="s">
        <v>1801</v>
      </c>
    </row>
    <row r="1079" spans="5:29" x14ac:dyDescent="0.3">
      <c r="E1079" s="423">
        <v>172664</v>
      </c>
      <c r="F1079" s="424">
        <v>4.5824999999999998E-3</v>
      </c>
      <c r="H1079" s="425">
        <v>173458</v>
      </c>
      <c r="I1079" s="428"/>
      <c r="J1079" s="428"/>
      <c r="K1079" s="428"/>
      <c r="L1079" s="426">
        <v>3</v>
      </c>
      <c r="M1079" s="426">
        <v>79</v>
      </c>
      <c r="AB1079" s="431">
        <v>173301</v>
      </c>
      <c r="AC1079" s="433" t="s">
        <v>1801</v>
      </c>
    </row>
    <row r="1080" spans="5:29" x14ac:dyDescent="0.3">
      <c r="E1080" s="423">
        <v>172665</v>
      </c>
      <c r="F1080" s="424">
        <v>0.66348450000000003</v>
      </c>
      <c r="H1080" s="425">
        <v>170872</v>
      </c>
      <c r="I1080" s="428"/>
      <c r="J1080" s="428"/>
      <c r="K1080" s="428"/>
      <c r="L1080" s="426">
        <v>2</v>
      </c>
      <c r="M1080" s="426">
        <v>5</v>
      </c>
      <c r="AB1080" s="431">
        <v>174015</v>
      </c>
      <c r="AC1080" s="433" t="s">
        <v>1801</v>
      </c>
    </row>
    <row r="1081" spans="5:29" x14ac:dyDescent="0.3">
      <c r="E1081" s="423">
        <v>172721</v>
      </c>
      <c r="F1081" s="424">
        <v>0.323544</v>
      </c>
      <c r="H1081" s="425">
        <v>171356</v>
      </c>
      <c r="I1081" s="428"/>
      <c r="J1081" s="428"/>
      <c r="K1081" s="428"/>
      <c r="L1081" s="426">
        <v>1</v>
      </c>
      <c r="M1081" s="428"/>
      <c r="AB1081" s="431">
        <v>167848</v>
      </c>
      <c r="AC1081" s="433" t="s">
        <v>1801</v>
      </c>
    </row>
    <row r="1082" spans="5:29" x14ac:dyDescent="0.3">
      <c r="E1082" s="423">
        <v>172736</v>
      </c>
      <c r="F1082" s="424">
        <v>0</v>
      </c>
      <c r="H1082" s="425">
        <v>173300</v>
      </c>
      <c r="I1082" s="428"/>
      <c r="J1082" s="428"/>
      <c r="K1082" s="428"/>
      <c r="L1082" s="426">
        <v>1</v>
      </c>
      <c r="M1082" s="426">
        <v>8</v>
      </c>
      <c r="AB1082" s="431">
        <v>170554</v>
      </c>
      <c r="AC1082" s="433" t="s">
        <v>1801</v>
      </c>
    </row>
    <row r="1083" spans="5:29" x14ac:dyDescent="0.3">
      <c r="E1083" s="423">
        <v>172737</v>
      </c>
      <c r="F1083" s="424">
        <v>4.1895000000000002E-2</v>
      </c>
      <c r="H1083" s="425">
        <v>171335</v>
      </c>
      <c r="I1083" s="428"/>
      <c r="J1083" s="428"/>
      <c r="K1083" s="428"/>
      <c r="L1083" s="428"/>
      <c r="M1083" s="428"/>
      <c r="AB1083" s="431">
        <v>167419</v>
      </c>
      <c r="AC1083" s="433" t="s">
        <v>1801</v>
      </c>
    </row>
    <row r="1084" spans="5:29" x14ac:dyDescent="0.3">
      <c r="E1084" s="423">
        <v>172738</v>
      </c>
      <c r="F1084" s="424">
        <v>9.9824999999999997E-2</v>
      </c>
      <c r="H1084" s="425">
        <v>172314</v>
      </c>
      <c r="I1084" s="428"/>
      <c r="J1084" s="428"/>
      <c r="K1084" s="428"/>
      <c r="L1084" s="426">
        <v>1</v>
      </c>
      <c r="M1084" s="426">
        <v>2</v>
      </c>
      <c r="AB1084" s="431">
        <v>167420</v>
      </c>
      <c r="AC1084" s="433" t="s">
        <v>1801</v>
      </c>
    </row>
    <row r="1085" spans="5:29" x14ac:dyDescent="0.3">
      <c r="E1085" s="423">
        <v>172739</v>
      </c>
      <c r="F1085" s="424">
        <v>7.2556999999999996E-2</v>
      </c>
      <c r="H1085" s="425">
        <v>171947</v>
      </c>
      <c r="I1085" s="428"/>
      <c r="J1085" s="428"/>
      <c r="K1085" s="428"/>
      <c r="L1085" s="426">
        <v>1</v>
      </c>
      <c r="M1085" s="426">
        <v>3</v>
      </c>
      <c r="AB1085" s="431">
        <v>174016</v>
      </c>
      <c r="AC1085" s="433" t="s">
        <v>1801</v>
      </c>
    </row>
    <row r="1086" spans="5:29" x14ac:dyDescent="0.3">
      <c r="E1086" s="423">
        <v>172744</v>
      </c>
      <c r="F1086" s="424">
        <v>7.1399999999999996E-3</v>
      </c>
      <c r="H1086" s="425">
        <v>173530</v>
      </c>
      <c r="I1086" s="428"/>
      <c r="J1086" s="428"/>
      <c r="K1086" s="428"/>
      <c r="L1086" s="426">
        <v>14</v>
      </c>
      <c r="M1086" s="426">
        <v>42</v>
      </c>
      <c r="AB1086" s="431">
        <v>172186</v>
      </c>
      <c r="AC1086" s="433" t="s">
        <v>1801</v>
      </c>
    </row>
    <row r="1087" spans="5:29" x14ac:dyDescent="0.3">
      <c r="E1087" s="423">
        <v>172745</v>
      </c>
      <c r="F1087" s="424">
        <v>7.1399999999999996E-3</v>
      </c>
      <c r="H1087" s="425">
        <v>172341</v>
      </c>
      <c r="I1087" s="428"/>
      <c r="J1087" s="428"/>
      <c r="K1087" s="428"/>
      <c r="L1087" s="428"/>
      <c r="M1087" s="428"/>
      <c r="AB1087" s="431">
        <v>173126</v>
      </c>
      <c r="AC1087" s="433" t="s">
        <v>1801</v>
      </c>
    </row>
    <row r="1088" spans="5:29" x14ac:dyDescent="0.3">
      <c r="E1088" s="423">
        <v>172747</v>
      </c>
      <c r="F1088" s="424">
        <v>1.6218E-2</v>
      </c>
      <c r="H1088" s="425">
        <v>171956</v>
      </c>
      <c r="I1088" s="428"/>
      <c r="J1088" s="428"/>
      <c r="K1088" s="428"/>
      <c r="L1088" s="426">
        <v>1</v>
      </c>
      <c r="M1088" s="426">
        <v>5</v>
      </c>
      <c r="AB1088" s="431">
        <v>167418</v>
      </c>
      <c r="AC1088" s="433" t="s">
        <v>1801</v>
      </c>
    </row>
    <row r="1089" spans="5:29" x14ac:dyDescent="0.3">
      <c r="E1089" s="423">
        <v>172806</v>
      </c>
      <c r="F1089" s="424">
        <v>5.3899999999999998E-3</v>
      </c>
      <c r="H1089" s="425">
        <v>174477</v>
      </c>
      <c r="I1089" s="428"/>
      <c r="J1089" s="428"/>
      <c r="K1089" s="428"/>
      <c r="L1089" s="426">
        <v>2</v>
      </c>
      <c r="M1089" s="426">
        <v>7</v>
      </c>
      <c r="AB1089" s="431">
        <v>171372</v>
      </c>
      <c r="AC1089" s="433" t="s">
        <v>1801</v>
      </c>
    </row>
    <row r="1090" spans="5:29" x14ac:dyDescent="0.3">
      <c r="E1090" s="423">
        <v>172826</v>
      </c>
      <c r="F1090" s="424">
        <v>2.8875000000000001E-2</v>
      </c>
      <c r="H1090" s="425">
        <v>173850</v>
      </c>
      <c r="I1090" s="428"/>
      <c r="J1090" s="428"/>
      <c r="K1090" s="428"/>
      <c r="L1090" s="428"/>
      <c r="M1090" s="426">
        <v>1</v>
      </c>
      <c r="AB1090" s="431">
        <v>170801</v>
      </c>
      <c r="AC1090" s="433" t="s">
        <v>1801</v>
      </c>
    </row>
    <row r="1091" spans="5:29" x14ac:dyDescent="0.3">
      <c r="E1091" s="423">
        <v>172919</v>
      </c>
      <c r="F1091" s="424">
        <v>0.246924</v>
      </c>
      <c r="H1091" s="425">
        <v>172132</v>
      </c>
      <c r="I1091" s="428"/>
      <c r="J1091" s="428"/>
      <c r="K1091" s="428"/>
      <c r="L1091" s="426">
        <v>1</v>
      </c>
      <c r="M1091" s="426">
        <v>1</v>
      </c>
      <c r="AB1091" s="431">
        <v>167405</v>
      </c>
      <c r="AC1091" s="433" t="s">
        <v>1801</v>
      </c>
    </row>
    <row r="1092" spans="5:29" x14ac:dyDescent="0.3">
      <c r="E1092" s="423">
        <v>172961</v>
      </c>
      <c r="F1092" s="424">
        <v>1.4112E-2</v>
      </c>
      <c r="H1092" s="425">
        <v>171708</v>
      </c>
      <c r="I1092" s="428"/>
      <c r="J1092" s="428"/>
      <c r="K1092" s="428"/>
      <c r="L1092" s="426">
        <v>1</v>
      </c>
      <c r="M1092" s="426">
        <v>3</v>
      </c>
      <c r="AB1092" s="431">
        <v>167407</v>
      </c>
      <c r="AC1092" s="433" t="s">
        <v>1801</v>
      </c>
    </row>
    <row r="1093" spans="5:29" x14ac:dyDescent="0.3">
      <c r="E1093" s="423">
        <v>172964</v>
      </c>
      <c r="F1093" s="424">
        <v>5.7995999999999999E-2</v>
      </c>
      <c r="H1093" s="425">
        <v>171807</v>
      </c>
      <c r="I1093" s="428"/>
      <c r="J1093" s="428"/>
      <c r="K1093" s="428"/>
      <c r="L1093" s="426">
        <v>1</v>
      </c>
      <c r="M1093" s="426">
        <v>1</v>
      </c>
      <c r="AB1093" s="431">
        <v>168556</v>
      </c>
      <c r="AC1093" s="433" t="s">
        <v>1801</v>
      </c>
    </row>
    <row r="1094" spans="5:29" x14ac:dyDescent="0.3">
      <c r="E1094" s="423">
        <v>173025</v>
      </c>
      <c r="F1094" s="424">
        <v>4.8999999999999998E-3</v>
      </c>
      <c r="H1094" s="425">
        <v>172611</v>
      </c>
      <c r="I1094" s="428"/>
      <c r="J1094" s="428"/>
      <c r="K1094" s="428"/>
      <c r="L1094" s="426">
        <v>2</v>
      </c>
      <c r="M1094" s="426">
        <v>3</v>
      </c>
      <c r="AB1094" s="431">
        <v>167404</v>
      </c>
      <c r="AC1094" s="433" t="s">
        <v>1801</v>
      </c>
    </row>
    <row r="1095" spans="5:29" x14ac:dyDescent="0.3">
      <c r="E1095" s="423">
        <v>173027</v>
      </c>
      <c r="F1095" s="424">
        <v>3.5478000000000003E-2</v>
      </c>
      <c r="H1095" s="425">
        <v>172321</v>
      </c>
      <c r="I1095" s="428"/>
      <c r="J1095" s="428"/>
      <c r="K1095" s="428"/>
      <c r="L1095" s="428"/>
      <c r="M1095" s="428"/>
      <c r="AB1095" s="431">
        <v>167403</v>
      </c>
      <c r="AC1095" s="433" t="s">
        <v>1801</v>
      </c>
    </row>
    <row r="1096" spans="5:29" x14ac:dyDescent="0.3">
      <c r="E1096" s="423">
        <v>173028</v>
      </c>
      <c r="F1096" s="424">
        <v>6.084E-3</v>
      </c>
      <c r="H1096" s="425">
        <v>171709</v>
      </c>
      <c r="I1096" s="428"/>
      <c r="J1096" s="428"/>
      <c r="K1096" s="428"/>
      <c r="L1096" s="426">
        <v>1</v>
      </c>
      <c r="M1096" s="426">
        <v>3</v>
      </c>
      <c r="AB1096" s="431">
        <v>170806</v>
      </c>
      <c r="AC1096" s="433" t="s">
        <v>1801</v>
      </c>
    </row>
    <row r="1097" spans="5:29" x14ac:dyDescent="0.3">
      <c r="E1097" s="423">
        <v>173075</v>
      </c>
      <c r="F1097" s="424">
        <v>6.4799999999999996E-3</v>
      </c>
      <c r="H1097" s="425">
        <v>172277</v>
      </c>
      <c r="I1097" s="428"/>
      <c r="J1097" s="428"/>
      <c r="K1097" s="428"/>
      <c r="L1097" s="426">
        <v>2</v>
      </c>
      <c r="M1097" s="428"/>
      <c r="AB1097" s="431">
        <v>170811</v>
      </c>
      <c r="AC1097" s="433" t="s">
        <v>1801</v>
      </c>
    </row>
    <row r="1098" spans="5:29" x14ac:dyDescent="0.3">
      <c r="E1098" s="423">
        <v>173079</v>
      </c>
      <c r="F1098" s="424">
        <v>2.496E-2</v>
      </c>
      <c r="H1098" s="425">
        <v>173479</v>
      </c>
      <c r="I1098" s="428"/>
      <c r="J1098" s="428"/>
      <c r="K1098" s="428"/>
      <c r="L1098" s="426">
        <v>2</v>
      </c>
      <c r="M1098" s="426">
        <v>2</v>
      </c>
      <c r="AB1098" s="431">
        <v>170804</v>
      </c>
      <c r="AC1098" s="433" t="s">
        <v>1801</v>
      </c>
    </row>
    <row r="1099" spans="5:29" x14ac:dyDescent="0.3">
      <c r="E1099" s="423">
        <v>173087</v>
      </c>
      <c r="F1099" s="424">
        <v>2.8500000000000001E-3</v>
      </c>
      <c r="H1099" s="425">
        <v>173690</v>
      </c>
      <c r="I1099" s="428"/>
      <c r="J1099" s="428"/>
      <c r="K1099" s="428"/>
      <c r="L1099" s="426">
        <v>1</v>
      </c>
      <c r="M1099" s="428"/>
      <c r="AB1099" s="431">
        <v>170803</v>
      </c>
      <c r="AC1099" s="433" t="s">
        <v>1801</v>
      </c>
    </row>
    <row r="1100" spans="5:29" x14ac:dyDescent="0.3">
      <c r="E1100" s="423">
        <v>173103</v>
      </c>
      <c r="F1100" s="424">
        <v>3.7225500000000002E-2</v>
      </c>
      <c r="H1100" s="425">
        <v>172418</v>
      </c>
      <c r="I1100" s="428"/>
      <c r="J1100" s="428"/>
      <c r="K1100" s="428"/>
      <c r="L1100" s="426">
        <v>1</v>
      </c>
      <c r="M1100" s="428"/>
      <c r="AB1100" s="431">
        <v>167416</v>
      </c>
      <c r="AC1100" s="433" t="s">
        <v>1801</v>
      </c>
    </row>
    <row r="1101" spans="5:29" x14ac:dyDescent="0.3">
      <c r="E1101" s="423">
        <v>173132</v>
      </c>
      <c r="F1101" s="424">
        <v>1.7408E-2</v>
      </c>
      <c r="H1101" s="425">
        <v>171886</v>
      </c>
      <c r="I1101" s="428"/>
      <c r="J1101" s="428"/>
      <c r="K1101" s="428"/>
      <c r="L1101" s="426">
        <v>1</v>
      </c>
      <c r="M1101" s="426">
        <v>2</v>
      </c>
      <c r="AB1101" s="431">
        <v>170805</v>
      </c>
      <c r="AC1101" s="433" t="s">
        <v>1801</v>
      </c>
    </row>
    <row r="1102" spans="5:29" x14ac:dyDescent="0.3">
      <c r="E1102" s="423">
        <v>173133</v>
      </c>
      <c r="F1102" s="424">
        <v>5.7000000000000002E-3</v>
      </c>
      <c r="H1102" s="425">
        <v>174137</v>
      </c>
      <c r="I1102" s="428"/>
      <c r="J1102" s="428"/>
      <c r="K1102" s="428"/>
      <c r="L1102" s="426">
        <v>6</v>
      </c>
      <c r="M1102" s="426">
        <v>82</v>
      </c>
      <c r="AB1102" s="431">
        <v>172168</v>
      </c>
      <c r="AC1102" s="433" t="s">
        <v>1801</v>
      </c>
    </row>
    <row r="1103" spans="5:29" x14ac:dyDescent="0.3">
      <c r="E1103" s="423">
        <v>173140</v>
      </c>
      <c r="F1103" s="424">
        <v>4.032E-3</v>
      </c>
      <c r="H1103" s="425">
        <v>171920</v>
      </c>
      <c r="I1103" s="428"/>
      <c r="J1103" s="428"/>
      <c r="K1103" s="428"/>
      <c r="L1103" s="426">
        <v>2</v>
      </c>
      <c r="M1103" s="428"/>
      <c r="AB1103" s="431">
        <v>171833</v>
      </c>
      <c r="AC1103" s="433" t="s">
        <v>1801</v>
      </c>
    </row>
    <row r="1104" spans="5:29" x14ac:dyDescent="0.3">
      <c r="E1104" s="423">
        <v>173153</v>
      </c>
      <c r="F1104" s="424">
        <v>0.242592</v>
      </c>
      <c r="H1104" s="425">
        <v>172667</v>
      </c>
      <c r="I1104" s="428"/>
      <c r="J1104" s="428"/>
      <c r="K1104" s="428"/>
      <c r="L1104" s="426">
        <v>1</v>
      </c>
      <c r="M1104" s="428"/>
      <c r="AB1104" s="431">
        <v>174075</v>
      </c>
      <c r="AC1104" s="433" t="s">
        <v>1801</v>
      </c>
    </row>
    <row r="1105" spans="5:29" x14ac:dyDescent="0.3">
      <c r="E1105" s="423">
        <v>173165</v>
      </c>
      <c r="F1105" s="424">
        <v>0.242592</v>
      </c>
      <c r="H1105" s="425">
        <v>173070</v>
      </c>
      <c r="I1105" s="428"/>
      <c r="J1105" s="428"/>
      <c r="K1105" s="428"/>
      <c r="L1105" s="428"/>
      <c r="M1105" s="426">
        <v>25</v>
      </c>
      <c r="AB1105" s="431">
        <v>172181</v>
      </c>
      <c r="AC1105" s="433" t="s">
        <v>1801</v>
      </c>
    </row>
    <row r="1106" spans="5:29" x14ac:dyDescent="0.3">
      <c r="E1106" s="423">
        <v>173174</v>
      </c>
      <c r="F1106" s="424">
        <v>5.5937500000000001E-2</v>
      </c>
      <c r="H1106" s="425">
        <v>174467</v>
      </c>
      <c r="I1106" s="428"/>
      <c r="J1106" s="428"/>
      <c r="K1106" s="428"/>
      <c r="L1106" s="428"/>
      <c r="M1106" s="426">
        <v>3</v>
      </c>
      <c r="AB1106" s="431">
        <v>172365</v>
      </c>
      <c r="AC1106" s="433" t="s">
        <v>1801</v>
      </c>
    </row>
    <row r="1107" spans="5:29" x14ac:dyDescent="0.3">
      <c r="E1107" s="423">
        <v>173177</v>
      </c>
      <c r="F1107" s="424">
        <v>1.7047821000000001E-2</v>
      </c>
      <c r="H1107" s="425">
        <v>173478</v>
      </c>
      <c r="I1107" s="428"/>
      <c r="J1107" s="428"/>
      <c r="K1107" s="428"/>
      <c r="L1107" s="428"/>
      <c r="M1107" s="428"/>
      <c r="AB1107" s="431">
        <v>172180</v>
      </c>
      <c r="AC1107" s="433" t="s">
        <v>1801</v>
      </c>
    </row>
    <row r="1108" spans="5:29" x14ac:dyDescent="0.3">
      <c r="E1108" s="423">
        <v>173184</v>
      </c>
      <c r="F1108" s="424">
        <v>2.5115624999999999E-2</v>
      </c>
      <c r="H1108" s="425">
        <v>173057</v>
      </c>
      <c r="I1108" s="428"/>
      <c r="J1108" s="428"/>
      <c r="K1108" s="428"/>
      <c r="L1108" s="426">
        <v>11</v>
      </c>
      <c r="M1108" s="428"/>
      <c r="AB1108" s="431">
        <v>172182</v>
      </c>
      <c r="AC1108" s="433" t="s">
        <v>1801</v>
      </c>
    </row>
    <row r="1109" spans="5:29" x14ac:dyDescent="0.3">
      <c r="E1109" s="423">
        <v>173185</v>
      </c>
      <c r="F1109" s="424">
        <v>4.6816000000000003E-2</v>
      </c>
      <c r="H1109" s="425">
        <v>174611</v>
      </c>
      <c r="I1109" s="428"/>
      <c r="J1109" s="428"/>
      <c r="K1109" s="428"/>
      <c r="L1109" s="426">
        <v>4</v>
      </c>
      <c r="M1109" s="426">
        <v>13</v>
      </c>
      <c r="AB1109" s="431">
        <v>172070</v>
      </c>
      <c r="AC1109" s="433" t="s">
        <v>1801</v>
      </c>
    </row>
    <row r="1110" spans="5:29" x14ac:dyDescent="0.3">
      <c r="E1110" s="423">
        <v>173194</v>
      </c>
      <c r="F1110" s="424">
        <v>0.43244533800000001</v>
      </c>
      <c r="H1110" s="425">
        <v>173855</v>
      </c>
      <c r="I1110" s="428"/>
      <c r="J1110" s="428"/>
      <c r="K1110" s="428"/>
      <c r="L1110" s="426">
        <v>1</v>
      </c>
      <c r="M1110" s="428"/>
      <c r="AB1110" s="431">
        <v>172171</v>
      </c>
      <c r="AC1110" s="433" t="s">
        <v>1801</v>
      </c>
    </row>
    <row r="1111" spans="5:29" x14ac:dyDescent="0.3">
      <c r="E1111" s="423">
        <v>173200</v>
      </c>
      <c r="F1111" s="424">
        <v>0.169048</v>
      </c>
      <c r="H1111" s="425">
        <v>174427</v>
      </c>
      <c r="I1111" s="428"/>
      <c r="J1111" s="428"/>
      <c r="K1111" s="428"/>
      <c r="L1111" s="428"/>
      <c r="M1111" s="426">
        <v>1</v>
      </c>
      <c r="AB1111" s="431">
        <v>172071</v>
      </c>
      <c r="AC1111" s="433" t="s">
        <v>1801</v>
      </c>
    </row>
    <row r="1112" spans="5:29" x14ac:dyDescent="0.3">
      <c r="E1112" s="423">
        <v>173223</v>
      </c>
      <c r="F1112" s="424">
        <v>8.3599999999999994E-3</v>
      </c>
      <c r="H1112" s="425">
        <v>173165</v>
      </c>
      <c r="I1112" s="428"/>
      <c r="J1112" s="428"/>
      <c r="K1112" s="428"/>
      <c r="L1112" s="426">
        <v>1</v>
      </c>
      <c r="M1112" s="428"/>
      <c r="AB1112" s="431">
        <v>172174</v>
      </c>
      <c r="AC1112" s="433" t="s">
        <v>1801</v>
      </c>
    </row>
    <row r="1113" spans="5:29" x14ac:dyDescent="0.3">
      <c r="E1113" s="423">
        <v>173225</v>
      </c>
      <c r="F1113" s="424">
        <v>0.51224400000000003</v>
      </c>
      <c r="H1113" s="425">
        <v>173847</v>
      </c>
      <c r="I1113" s="428"/>
      <c r="J1113" s="428"/>
      <c r="K1113" s="428"/>
      <c r="L1113" s="426">
        <v>2</v>
      </c>
      <c r="M1113" s="426">
        <v>30</v>
      </c>
      <c r="AB1113" s="431">
        <v>173752</v>
      </c>
      <c r="AC1113" s="433" t="s">
        <v>1902</v>
      </c>
    </row>
    <row r="1114" spans="5:29" x14ac:dyDescent="0.3">
      <c r="E1114" s="423">
        <v>173229</v>
      </c>
      <c r="F1114" s="424">
        <v>0.72298799999999996</v>
      </c>
      <c r="H1114" s="425">
        <v>173513</v>
      </c>
      <c r="I1114" s="428"/>
      <c r="J1114" s="428"/>
      <c r="K1114" s="428"/>
      <c r="L1114" s="428"/>
      <c r="M1114" s="426">
        <v>1</v>
      </c>
      <c r="AB1114" s="431">
        <v>169016</v>
      </c>
      <c r="AC1114" s="433" t="s">
        <v>2150</v>
      </c>
    </row>
    <row r="1115" spans="5:29" x14ac:dyDescent="0.3">
      <c r="E1115" s="423">
        <v>173245</v>
      </c>
      <c r="F1115" s="424">
        <v>4.6080000000000001E-3</v>
      </c>
      <c r="H1115" s="425">
        <v>166999</v>
      </c>
      <c r="I1115" s="428"/>
      <c r="J1115" s="428"/>
      <c r="K1115" s="428"/>
      <c r="L1115" s="428"/>
      <c r="M1115" s="426">
        <v>5</v>
      </c>
      <c r="AB1115" s="431">
        <v>166663</v>
      </c>
      <c r="AC1115" s="433" t="s">
        <v>2150</v>
      </c>
    </row>
    <row r="1116" spans="5:29" x14ac:dyDescent="0.3">
      <c r="E1116" s="423">
        <v>173250</v>
      </c>
      <c r="F1116" s="424">
        <v>4.2393750000000001E-2</v>
      </c>
      <c r="H1116" s="425">
        <v>167146</v>
      </c>
      <c r="I1116" s="428"/>
      <c r="J1116" s="428"/>
      <c r="K1116" s="428"/>
      <c r="L1116" s="428"/>
      <c r="M1116" s="426">
        <v>1</v>
      </c>
      <c r="AB1116" s="431">
        <v>166672</v>
      </c>
      <c r="AC1116" s="433" t="s">
        <v>2150</v>
      </c>
    </row>
    <row r="1117" spans="5:29" x14ac:dyDescent="0.3">
      <c r="E1117" s="423">
        <v>173251</v>
      </c>
      <c r="F1117" s="424">
        <v>0.22480800000000001</v>
      </c>
      <c r="H1117" s="425">
        <v>167160</v>
      </c>
      <c r="I1117" s="428"/>
      <c r="J1117" s="428"/>
      <c r="K1117" s="428"/>
      <c r="L1117" s="428"/>
      <c r="M1117" s="426">
        <v>3</v>
      </c>
      <c r="AB1117" s="431">
        <v>170642</v>
      </c>
      <c r="AC1117" s="433" t="s">
        <v>2150</v>
      </c>
    </row>
    <row r="1118" spans="5:29" x14ac:dyDescent="0.3">
      <c r="E1118" s="423">
        <v>173258</v>
      </c>
      <c r="F1118" s="424">
        <v>7.4114999999999997E-3</v>
      </c>
      <c r="H1118" s="425">
        <v>167634</v>
      </c>
      <c r="I1118" s="428"/>
      <c r="J1118" s="428"/>
      <c r="K1118" s="428"/>
      <c r="L1118" s="428"/>
      <c r="M1118" s="426">
        <v>1</v>
      </c>
      <c r="AB1118" s="431">
        <v>166548</v>
      </c>
      <c r="AC1118" s="433" t="s">
        <v>2150</v>
      </c>
    </row>
    <row r="1119" spans="5:29" x14ac:dyDescent="0.3">
      <c r="E1119" s="423">
        <v>173266</v>
      </c>
      <c r="F1119" s="424">
        <v>6.2500000000000001E-4</v>
      </c>
      <c r="H1119" s="425">
        <v>167638</v>
      </c>
      <c r="I1119" s="428"/>
      <c r="J1119" s="428"/>
      <c r="K1119" s="428"/>
      <c r="L1119" s="428"/>
      <c r="M1119" s="426">
        <v>2</v>
      </c>
      <c r="AB1119" s="431">
        <v>166668</v>
      </c>
      <c r="AC1119" s="433" t="s">
        <v>2150</v>
      </c>
    </row>
    <row r="1120" spans="5:29" x14ac:dyDescent="0.3">
      <c r="E1120" s="423">
        <v>173282</v>
      </c>
      <c r="F1120" s="424">
        <v>5.5199999999999997E-3</v>
      </c>
      <c r="H1120" s="425">
        <v>167527</v>
      </c>
      <c r="I1120" s="428"/>
      <c r="J1120" s="428"/>
      <c r="K1120" s="428"/>
      <c r="L1120" s="428"/>
      <c r="M1120" s="426">
        <v>5</v>
      </c>
      <c r="AB1120" s="431">
        <v>169269</v>
      </c>
      <c r="AC1120" s="433" t="s">
        <v>2150</v>
      </c>
    </row>
    <row r="1121" spans="5:29" x14ac:dyDescent="0.3">
      <c r="E1121" s="423">
        <v>173292</v>
      </c>
      <c r="F1121" s="424">
        <v>2.2343749999999999E-2</v>
      </c>
      <c r="H1121" s="425">
        <v>167715</v>
      </c>
      <c r="I1121" s="428"/>
      <c r="J1121" s="428"/>
      <c r="K1121" s="428"/>
      <c r="L1121" s="428"/>
      <c r="M1121" s="426">
        <v>18</v>
      </c>
      <c r="AB1121" s="431">
        <v>166667</v>
      </c>
      <c r="AC1121" s="433" t="s">
        <v>2150</v>
      </c>
    </row>
    <row r="1122" spans="5:29" x14ac:dyDescent="0.3">
      <c r="E1122" s="423">
        <v>173294</v>
      </c>
      <c r="F1122" s="424">
        <v>4.48E-2</v>
      </c>
      <c r="H1122" s="425">
        <v>167726</v>
      </c>
      <c r="I1122" s="428"/>
      <c r="J1122" s="428"/>
      <c r="K1122" s="428"/>
      <c r="L1122" s="428"/>
      <c r="M1122" s="428"/>
      <c r="AB1122" s="431">
        <v>169268</v>
      </c>
      <c r="AC1122" s="433" t="s">
        <v>2150</v>
      </c>
    </row>
    <row r="1123" spans="5:29" x14ac:dyDescent="0.3">
      <c r="E1123" s="423">
        <v>173296</v>
      </c>
      <c r="F1123" s="424">
        <v>8.6940000000000003E-3</v>
      </c>
      <c r="H1123" s="425">
        <v>167635</v>
      </c>
      <c r="I1123" s="428"/>
      <c r="J1123" s="428"/>
      <c r="K1123" s="428"/>
      <c r="L1123" s="428"/>
      <c r="M1123" s="426">
        <v>13</v>
      </c>
      <c r="AB1123" s="431">
        <v>166834</v>
      </c>
      <c r="AC1123" s="433" t="s">
        <v>2150</v>
      </c>
    </row>
    <row r="1124" spans="5:29" x14ac:dyDescent="0.3">
      <c r="E1124" s="423">
        <v>173298</v>
      </c>
      <c r="F1124" s="424">
        <v>4.2050000000000004E-3</v>
      </c>
      <c r="H1124" s="425">
        <v>167713</v>
      </c>
      <c r="I1124" s="428"/>
      <c r="J1124" s="428"/>
      <c r="K1124" s="428"/>
      <c r="L1124" s="428"/>
      <c r="M1124" s="426">
        <v>2</v>
      </c>
      <c r="AB1124" s="431">
        <v>166661</v>
      </c>
      <c r="AC1124" s="433" t="s">
        <v>2150</v>
      </c>
    </row>
    <row r="1125" spans="5:29" x14ac:dyDescent="0.3">
      <c r="E1125" s="423">
        <v>173300</v>
      </c>
      <c r="F1125" s="424">
        <v>1.6038E-2</v>
      </c>
      <c r="H1125" s="425">
        <v>167751</v>
      </c>
      <c r="I1125" s="428"/>
      <c r="J1125" s="428"/>
      <c r="K1125" s="428"/>
      <c r="L1125" s="428"/>
      <c r="M1125" s="426">
        <v>2</v>
      </c>
      <c r="AB1125" s="431">
        <v>170254</v>
      </c>
      <c r="AC1125" s="433" t="s">
        <v>2150</v>
      </c>
    </row>
    <row r="1126" spans="5:29" x14ac:dyDescent="0.3">
      <c r="E1126" s="423">
        <v>173302</v>
      </c>
      <c r="F1126" s="424">
        <v>1.456E-2</v>
      </c>
      <c r="H1126" s="425">
        <v>167769</v>
      </c>
      <c r="I1126" s="428"/>
      <c r="J1126" s="428"/>
      <c r="K1126" s="428"/>
      <c r="L1126" s="428"/>
      <c r="M1126" s="426">
        <v>1</v>
      </c>
      <c r="AB1126" s="431">
        <v>166669</v>
      </c>
      <c r="AC1126" s="433" t="s">
        <v>2150</v>
      </c>
    </row>
    <row r="1127" spans="5:29" x14ac:dyDescent="0.3">
      <c r="E1127" s="423">
        <v>173314</v>
      </c>
      <c r="F1127" s="424">
        <v>1.1999999999999999E-3</v>
      </c>
      <c r="H1127" s="425">
        <v>167827</v>
      </c>
      <c r="I1127" s="428"/>
      <c r="J1127" s="428"/>
      <c r="K1127" s="428"/>
      <c r="L1127" s="428"/>
      <c r="M1127" s="426">
        <v>2</v>
      </c>
      <c r="AB1127" s="431">
        <v>166670</v>
      </c>
      <c r="AC1127" s="433" t="s">
        <v>2150</v>
      </c>
    </row>
    <row r="1128" spans="5:29" x14ac:dyDescent="0.3">
      <c r="E1128" s="423">
        <v>173348</v>
      </c>
      <c r="F1128" s="424">
        <v>8.8199999999999997E-4</v>
      </c>
      <c r="H1128" s="425">
        <v>167805</v>
      </c>
      <c r="I1128" s="428"/>
      <c r="J1128" s="428"/>
      <c r="K1128" s="428"/>
      <c r="L1128" s="428"/>
      <c r="M1128" s="426">
        <v>1</v>
      </c>
      <c r="AB1128" s="431">
        <v>173669</v>
      </c>
      <c r="AC1128" s="433" t="s">
        <v>2150</v>
      </c>
    </row>
    <row r="1129" spans="5:29" x14ac:dyDescent="0.3">
      <c r="E1129" s="423">
        <v>173353</v>
      </c>
      <c r="F1129" s="424">
        <v>4.6080000000000001E-3</v>
      </c>
      <c r="H1129" s="425">
        <v>167784</v>
      </c>
      <c r="I1129" s="428"/>
      <c r="J1129" s="428"/>
      <c r="K1129" s="428"/>
      <c r="L1129" s="428"/>
      <c r="M1129" s="426">
        <v>4</v>
      </c>
      <c r="AB1129" s="431">
        <v>174715</v>
      </c>
      <c r="AC1129" s="433" t="s">
        <v>2150</v>
      </c>
    </row>
    <row r="1130" spans="5:29" x14ac:dyDescent="0.3">
      <c r="E1130" s="423">
        <v>173355</v>
      </c>
      <c r="F1130" s="424">
        <v>0.22977</v>
      </c>
      <c r="H1130" s="425">
        <v>167794</v>
      </c>
      <c r="I1130" s="428"/>
      <c r="J1130" s="428"/>
      <c r="K1130" s="428"/>
      <c r="L1130" s="428"/>
      <c r="M1130" s="426">
        <v>6</v>
      </c>
      <c r="AB1130" s="431">
        <v>174112</v>
      </c>
      <c r="AC1130" s="433" t="s">
        <v>2150</v>
      </c>
    </row>
    <row r="1131" spans="5:29" x14ac:dyDescent="0.3">
      <c r="E1131" s="423">
        <v>173386</v>
      </c>
      <c r="F1131" s="424">
        <v>2.64E-3</v>
      </c>
      <c r="H1131" s="425">
        <v>168114</v>
      </c>
      <c r="I1131" s="428"/>
      <c r="J1131" s="428"/>
      <c r="K1131" s="428"/>
      <c r="L1131" s="428"/>
      <c r="M1131" s="426">
        <v>219</v>
      </c>
      <c r="AB1131" s="431">
        <v>166659</v>
      </c>
      <c r="AC1131" s="433" t="s">
        <v>2150</v>
      </c>
    </row>
    <row r="1132" spans="5:29" x14ac:dyDescent="0.3">
      <c r="E1132" s="423">
        <v>173387</v>
      </c>
      <c r="F1132" s="424">
        <v>3.5200000000000001E-3</v>
      </c>
      <c r="H1132" s="425">
        <v>167790</v>
      </c>
      <c r="I1132" s="428"/>
      <c r="J1132" s="428"/>
      <c r="K1132" s="428"/>
      <c r="L1132" s="428"/>
      <c r="M1132" s="426">
        <v>2</v>
      </c>
      <c r="AB1132" s="431">
        <v>166634</v>
      </c>
      <c r="AC1132" s="433" t="s">
        <v>2150</v>
      </c>
    </row>
    <row r="1133" spans="5:29" x14ac:dyDescent="0.3">
      <c r="E1133" s="423">
        <v>173395</v>
      </c>
      <c r="F1133" s="424">
        <v>0.39017412000000001</v>
      </c>
      <c r="H1133" s="425">
        <v>167809</v>
      </c>
      <c r="I1133" s="428"/>
      <c r="J1133" s="428"/>
      <c r="K1133" s="428"/>
      <c r="L1133" s="428"/>
      <c r="M1133" s="426">
        <v>1</v>
      </c>
      <c r="AB1133" s="431">
        <v>168124</v>
      </c>
      <c r="AC1133" s="433" t="s">
        <v>2150</v>
      </c>
    </row>
    <row r="1134" spans="5:29" x14ac:dyDescent="0.3">
      <c r="E1134" s="423">
        <v>173396</v>
      </c>
      <c r="F1134" s="424">
        <v>7.5000000000000002E-4</v>
      </c>
      <c r="H1134" s="425">
        <v>167802</v>
      </c>
      <c r="I1134" s="428"/>
      <c r="J1134" s="428"/>
      <c r="K1134" s="428"/>
      <c r="L1134" s="428"/>
      <c r="M1134" s="426">
        <v>26</v>
      </c>
      <c r="AB1134" s="431">
        <v>166643</v>
      </c>
      <c r="AC1134" s="433" t="s">
        <v>2150</v>
      </c>
    </row>
    <row r="1135" spans="5:29" x14ac:dyDescent="0.3">
      <c r="E1135" s="423">
        <v>173440</v>
      </c>
      <c r="F1135" s="424">
        <v>0.26523600000000003</v>
      </c>
      <c r="H1135" s="425">
        <v>167885</v>
      </c>
      <c r="I1135" s="428"/>
      <c r="J1135" s="428"/>
      <c r="K1135" s="428"/>
      <c r="L1135" s="428"/>
      <c r="M1135" s="428"/>
      <c r="AB1135" s="431">
        <v>174113</v>
      </c>
      <c r="AC1135" s="433" t="s">
        <v>2150</v>
      </c>
    </row>
    <row r="1136" spans="5:29" x14ac:dyDescent="0.3">
      <c r="E1136" s="423">
        <v>173441</v>
      </c>
      <c r="F1136" s="424">
        <v>9.1079999999999994E-2</v>
      </c>
      <c r="H1136" s="425">
        <v>167826</v>
      </c>
      <c r="I1136" s="428"/>
      <c r="J1136" s="428"/>
      <c r="K1136" s="428"/>
      <c r="L1136" s="428"/>
      <c r="M1136" s="426">
        <v>4</v>
      </c>
      <c r="AB1136" s="431">
        <v>173558</v>
      </c>
      <c r="AC1136" s="433" t="s">
        <v>2150</v>
      </c>
    </row>
    <row r="1137" spans="5:29" x14ac:dyDescent="0.3">
      <c r="E1137" s="423">
        <v>173451</v>
      </c>
      <c r="F1137" s="424">
        <v>3.375E-3</v>
      </c>
      <c r="H1137" s="425">
        <v>168244</v>
      </c>
      <c r="I1137" s="428"/>
      <c r="J1137" s="428"/>
      <c r="K1137" s="428"/>
      <c r="L1137" s="428"/>
      <c r="M1137" s="426">
        <v>2</v>
      </c>
      <c r="AB1137" s="431">
        <v>168114</v>
      </c>
      <c r="AC1137" s="433" t="s">
        <v>2150</v>
      </c>
    </row>
    <row r="1138" spans="5:29" x14ac:dyDescent="0.3">
      <c r="E1138" s="423">
        <v>173479</v>
      </c>
      <c r="F1138" s="424">
        <v>0.42419400000000002</v>
      </c>
      <c r="H1138" s="425">
        <v>168317</v>
      </c>
      <c r="I1138" s="428"/>
      <c r="J1138" s="428"/>
      <c r="K1138" s="428"/>
      <c r="L1138" s="428"/>
      <c r="M1138" s="426">
        <v>1</v>
      </c>
      <c r="AB1138" s="431">
        <v>166544</v>
      </c>
      <c r="AC1138" s="433" t="s">
        <v>2150</v>
      </c>
    </row>
    <row r="1139" spans="5:29" x14ac:dyDescent="0.3">
      <c r="E1139" s="423">
        <v>173515</v>
      </c>
      <c r="F1139" s="424">
        <v>1.6038E-2</v>
      </c>
      <c r="H1139" s="425">
        <v>168107</v>
      </c>
      <c r="I1139" s="428"/>
      <c r="J1139" s="428"/>
      <c r="K1139" s="428"/>
      <c r="L1139" s="428"/>
      <c r="M1139" s="426">
        <v>1</v>
      </c>
      <c r="AB1139" s="431">
        <v>173028</v>
      </c>
      <c r="AC1139" s="433" t="s">
        <v>2150</v>
      </c>
    </row>
    <row r="1140" spans="5:29" x14ac:dyDescent="0.3">
      <c r="E1140" s="423">
        <v>173538</v>
      </c>
      <c r="F1140" s="424">
        <v>1.3391999999999999E-2</v>
      </c>
      <c r="H1140" s="425">
        <v>166522</v>
      </c>
      <c r="I1140" s="428"/>
      <c r="J1140" s="428"/>
      <c r="K1140" s="428"/>
      <c r="L1140" s="428"/>
      <c r="M1140" s="426">
        <v>1</v>
      </c>
      <c r="AB1140" s="431">
        <v>167292</v>
      </c>
      <c r="AC1140" s="433" t="s">
        <v>2151</v>
      </c>
    </row>
    <row r="1141" spans="5:29" x14ac:dyDescent="0.3">
      <c r="E1141" s="423">
        <v>173556</v>
      </c>
      <c r="F1141" s="424">
        <v>1.8971999999999999E-2</v>
      </c>
      <c r="H1141" s="425">
        <v>168372</v>
      </c>
      <c r="I1141" s="428"/>
      <c r="J1141" s="428"/>
      <c r="K1141" s="428"/>
      <c r="L1141" s="428"/>
      <c r="M1141" s="426">
        <v>2</v>
      </c>
      <c r="AB1141" s="431">
        <v>166614</v>
      </c>
      <c r="AC1141" s="433" t="s">
        <v>2151</v>
      </c>
    </row>
    <row r="1142" spans="5:29" x14ac:dyDescent="0.3">
      <c r="E1142" s="423">
        <v>173557</v>
      </c>
      <c r="F1142" s="424">
        <v>2.214E-2</v>
      </c>
      <c r="H1142" s="425">
        <v>168785</v>
      </c>
      <c r="I1142" s="428"/>
      <c r="J1142" s="428"/>
      <c r="K1142" s="428"/>
      <c r="L1142" s="428"/>
      <c r="M1142" s="426">
        <v>2</v>
      </c>
      <c r="AB1142" s="431">
        <v>166536</v>
      </c>
      <c r="AC1142" s="433" t="s">
        <v>2151</v>
      </c>
    </row>
    <row r="1143" spans="5:29" x14ac:dyDescent="0.3">
      <c r="E1143" s="423">
        <v>173558</v>
      </c>
      <c r="F1143" s="424">
        <v>4.8395880000000002E-2</v>
      </c>
      <c r="H1143" s="425">
        <v>168466</v>
      </c>
      <c r="I1143" s="428"/>
      <c r="J1143" s="428"/>
      <c r="K1143" s="428"/>
      <c r="L1143" s="428"/>
      <c r="M1143" s="426">
        <v>2</v>
      </c>
      <c r="AB1143" s="431">
        <v>166605</v>
      </c>
      <c r="AC1143" s="433" t="s">
        <v>2151</v>
      </c>
    </row>
    <row r="1144" spans="5:29" x14ac:dyDescent="0.3">
      <c r="E1144" s="423">
        <v>173660</v>
      </c>
      <c r="F1144" s="424">
        <v>5.7868000000000003E-2</v>
      </c>
      <c r="H1144" s="425">
        <v>168857</v>
      </c>
      <c r="I1144" s="428"/>
      <c r="J1144" s="428"/>
      <c r="K1144" s="428"/>
      <c r="L1144" s="428"/>
      <c r="M1144" s="426">
        <v>7</v>
      </c>
      <c r="AB1144" s="431">
        <v>167266</v>
      </c>
      <c r="AC1144" s="433" t="s">
        <v>2151</v>
      </c>
    </row>
    <row r="1145" spans="5:29" x14ac:dyDescent="0.3">
      <c r="E1145" s="423">
        <v>173669</v>
      </c>
      <c r="F1145" s="424">
        <v>4.64E-3</v>
      </c>
      <c r="H1145" s="425">
        <v>168866</v>
      </c>
      <c r="I1145" s="428"/>
      <c r="J1145" s="428"/>
      <c r="K1145" s="428"/>
      <c r="L1145" s="428"/>
      <c r="M1145" s="426">
        <v>2</v>
      </c>
      <c r="AB1145" s="431">
        <v>167274</v>
      </c>
      <c r="AC1145" s="433" t="s">
        <v>2151</v>
      </c>
    </row>
    <row r="1146" spans="5:29" x14ac:dyDescent="0.3">
      <c r="E1146" s="423">
        <v>173686</v>
      </c>
      <c r="F1146" s="424">
        <v>1.4104999999999999E-2</v>
      </c>
      <c r="H1146" s="425">
        <v>168873</v>
      </c>
      <c r="I1146" s="428"/>
      <c r="J1146" s="428"/>
      <c r="K1146" s="428"/>
      <c r="L1146" s="428"/>
      <c r="M1146" s="426">
        <v>17</v>
      </c>
      <c r="AB1146" s="431">
        <v>167307</v>
      </c>
      <c r="AC1146" s="433" t="s">
        <v>2151</v>
      </c>
    </row>
    <row r="1147" spans="5:29" x14ac:dyDescent="0.3">
      <c r="E1147" s="423">
        <v>173757</v>
      </c>
      <c r="F1147" s="424">
        <v>2.8500000000000001E-3</v>
      </c>
      <c r="H1147" s="425">
        <v>168879</v>
      </c>
      <c r="I1147" s="428"/>
      <c r="J1147" s="428"/>
      <c r="K1147" s="428"/>
      <c r="L1147" s="428"/>
      <c r="M1147" s="426">
        <v>7</v>
      </c>
      <c r="AB1147" s="431">
        <v>167308</v>
      </c>
      <c r="AC1147" s="433" t="s">
        <v>2151</v>
      </c>
    </row>
    <row r="1148" spans="5:29" x14ac:dyDescent="0.3">
      <c r="E1148" s="423">
        <v>173893</v>
      </c>
      <c r="F1148" s="424">
        <v>3.4680000000000002E-2</v>
      </c>
      <c r="H1148" s="425">
        <v>168777</v>
      </c>
      <c r="I1148" s="428"/>
      <c r="J1148" s="428"/>
      <c r="K1148" s="428"/>
      <c r="L1148" s="428"/>
      <c r="M1148" s="426">
        <v>5</v>
      </c>
      <c r="AB1148" s="431">
        <v>168645</v>
      </c>
      <c r="AC1148" s="433" t="s">
        <v>2151</v>
      </c>
    </row>
    <row r="1149" spans="5:29" x14ac:dyDescent="0.3">
      <c r="E1149" s="423">
        <v>173961</v>
      </c>
      <c r="F1149" s="424">
        <v>3.9690000000000003E-3</v>
      </c>
      <c r="H1149" s="425">
        <v>168938</v>
      </c>
      <c r="I1149" s="428"/>
      <c r="J1149" s="428"/>
      <c r="K1149" s="428"/>
      <c r="L1149" s="428"/>
      <c r="M1149" s="426">
        <v>1</v>
      </c>
      <c r="AB1149" s="431">
        <v>170934</v>
      </c>
      <c r="AC1149" s="433" t="s">
        <v>2152</v>
      </c>
    </row>
    <row r="1150" spans="5:29" x14ac:dyDescent="0.3">
      <c r="E1150" s="423">
        <v>173971</v>
      </c>
      <c r="F1150" s="424">
        <v>3.2399999999999998E-2</v>
      </c>
      <c r="H1150" s="425">
        <v>168803</v>
      </c>
      <c r="I1150" s="428"/>
      <c r="J1150" s="428"/>
      <c r="K1150" s="428"/>
      <c r="L1150" s="428"/>
      <c r="M1150" s="426">
        <v>1</v>
      </c>
      <c r="AB1150" s="431">
        <v>166597</v>
      </c>
      <c r="AC1150" s="433" t="s">
        <v>2152</v>
      </c>
    </row>
    <row r="1151" spans="5:29" x14ac:dyDescent="0.3">
      <c r="E1151" s="423">
        <v>174078</v>
      </c>
      <c r="F1151" s="424">
        <v>7.4303999999999995E-2</v>
      </c>
      <c r="H1151" s="425">
        <v>168968</v>
      </c>
      <c r="I1151" s="428"/>
      <c r="J1151" s="428"/>
      <c r="K1151" s="428"/>
      <c r="L1151" s="428"/>
      <c r="M1151" s="428"/>
      <c r="AB1151" s="431">
        <v>166601</v>
      </c>
      <c r="AC1151" s="433" t="s">
        <v>2152</v>
      </c>
    </row>
    <row r="1152" spans="5:29" x14ac:dyDescent="0.3">
      <c r="E1152" s="423">
        <v>174091</v>
      </c>
      <c r="F1152" s="424">
        <v>1.0500000000000001E-2</v>
      </c>
      <c r="H1152" s="425">
        <v>168665</v>
      </c>
      <c r="I1152" s="428"/>
      <c r="J1152" s="428"/>
      <c r="K1152" s="428"/>
      <c r="L1152" s="428"/>
      <c r="M1152" s="426">
        <v>5</v>
      </c>
      <c r="AB1152" s="431">
        <v>166498</v>
      </c>
      <c r="AC1152" s="433" t="s">
        <v>2152</v>
      </c>
    </row>
    <row r="1153" spans="5:29" x14ac:dyDescent="0.3">
      <c r="E1153" s="423">
        <v>174092</v>
      </c>
      <c r="F1153" s="424">
        <v>1.0800000000000001E-2</v>
      </c>
      <c r="H1153" s="425">
        <v>168802</v>
      </c>
      <c r="I1153" s="428"/>
      <c r="J1153" s="428"/>
      <c r="K1153" s="428"/>
      <c r="L1153" s="428"/>
      <c r="M1153" s="426">
        <v>1</v>
      </c>
      <c r="AB1153" s="431">
        <v>167696</v>
      </c>
      <c r="AC1153" s="433" t="s">
        <v>2152</v>
      </c>
    </row>
    <row r="1154" spans="5:29" x14ac:dyDescent="0.3">
      <c r="E1154" s="423">
        <v>174108</v>
      </c>
      <c r="F1154" s="424">
        <v>9.68E-4</v>
      </c>
      <c r="H1154" s="425">
        <v>169000</v>
      </c>
      <c r="I1154" s="428"/>
      <c r="J1154" s="428"/>
      <c r="K1154" s="428"/>
      <c r="L1154" s="428"/>
      <c r="M1154" s="426">
        <v>4</v>
      </c>
      <c r="AB1154" s="431">
        <v>166592</v>
      </c>
      <c r="AC1154" s="433" t="s">
        <v>2152</v>
      </c>
    </row>
    <row r="1155" spans="5:29" x14ac:dyDescent="0.3">
      <c r="E1155" s="423">
        <v>174111</v>
      </c>
      <c r="F1155" s="424">
        <v>1.6559999999999999E-3</v>
      </c>
      <c r="H1155" s="425">
        <v>168824</v>
      </c>
      <c r="I1155" s="428"/>
      <c r="J1155" s="428"/>
      <c r="K1155" s="428"/>
      <c r="L1155" s="428"/>
      <c r="M1155" s="428"/>
      <c r="AB1155" s="431">
        <v>166515</v>
      </c>
      <c r="AC1155" s="433" t="s">
        <v>2152</v>
      </c>
    </row>
    <row r="1156" spans="5:29" x14ac:dyDescent="0.3">
      <c r="E1156" s="423">
        <v>174112</v>
      </c>
      <c r="F1156" s="424">
        <v>4.1769000000000001E-2</v>
      </c>
      <c r="H1156" s="425">
        <v>168856</v>
      </c>
      <c r="I1156" s="428"/>
      <c r="J1156" s="428"/>
      <c r="K1156" s="428"/>
      <c r="L1156" s="428"/>
      <c r="M1156" s="428"/>
      <c r="AB1156" s="431">
        <v>167976</v>
      </c>
      <c r="AC1156" s="433" t="s">
        <v>2152</v>
      </c>
    </row>
    <row r="1157" spans="5:29" x14ac:dyDescent="0.3">
      <c r="E1157" s="423">
        <v>174113</v>
      </c>
      <c r="F1157" s="424">
        <v>7.1981000000000003E-2</v>
      </c>
      <c r="H1157" s="425">
        <v>168715</v>
      </c>
      <c r="I1157" s="428"/>
      <c r="J1157" s="428"/>
      <c r="K1157" s="428"/>
      <c r="L1157" s="428"/>
      <c r="M1157" s="426">
        <v>1</v>
      </c>
      <c r="AB1157" s="431">
        <v>174078</v>
      </c>
      <c r="AC1157" s="433" t="s">
        <v>2152</v>
      </c>
    </row>
    <row r="1158" spans="5:29" x14ac:dyDescent="0.3">
      <c r="E1158" s="423">
        <v>174117</v>
      </c>
      <c r="F1158" s="424">
        <v>1.7856E-2</v>
      </c>
      <c r="H1158" s="425">
        <v>169262</v>
      </c>
      <c r="I1158" s="428"/>
      <c r="J1158" s="428"/>
      <c r="K1158" s="428"/>
      <c r="L1158" s="428"/>
      <c r="M1158" s="426">
        <v>1</v>
      </c>
      <c r="AB1158" s="431">
        <v>171964</v>
      </c>
      <c r="AC1158" s="433" t="s">
        <v>2153</v>
      </c>
    </row>
    <row r="1159" spans="5:29" x14ac:dyDescent="0.3">
      <c r="E1159" s="423">
        <v>174118</v>
      </c>
      <c r="F1159" s="424">
        <v>2.214E-2</v>
      </c>
      <c r="H1159" s="425">
        <v>168936</v>
      </c>
      <c r="I1159" s="428"/>
      <c r="J1159" s="428"/>
      <c r="K1159" s="428"/>
      <c r="L1159" s="428"/>
      <c r="M1159" s="428"/>
      <c r="AB1159" s="431">
        <v>174970</v>
      </c>
      <c r="AC1159" s="433" t="s">
        <v>2153</v>
      </c>
    </row>
    <row r="1160" spans="5:29" x14ac:dyDescent="0.3">
      <c r="E1160" s="423">
        <v>174124</v>
      </c>
      <c r="F1160" s="424">
        <v>2.664E-2</v>
      </c>
      <c r="H1160" s="425">
        <v>168942</v>
      </c>
      <c r="I1160" s="428"/>
      <c r="J1160" s="428"/>
      <c r="K1160" s="428"/>
      <c r="L1160" s="428"/>
      <c r="M1160" s="426">
        <v>3</v>
      </c>
      <c r="AB1160" s="431">
        <v>170409</v>
      </c>
      <c r="AC1160" s="433" t="s">
        <v>2153</v>
      </c>
    </row>
    <row r="1161" spans="5:29" x14ac:dyDescent="0.3">
      <c r="E1161" s="423">
        <v>174129</v>
      </c>
      <c r="F1161" s="424">
        <v>2.5974000000000001E-2</v>
      </c>
      <c r="H1161" s="425">
        <v>168822</v>
      </c>
      <c r="I1161" s="428"/>
      <c r="J1161" s="428"/>
      <c r="K1161" s="428"/>
      <c r="L1161" s="428"/>
      <c r="M1161" s="426">
        <v>1</v>
      </c>
      <c r="AB1161" s="431">
        <v>170410</v>
      </c>
      <c r="AC1161" s="433" t="s">
        <v>2153</v>
      </c>
    </row>
    <row r="1162" spans="5:29" x14ac:dyDescent="0.3">
      <c r="E1162" s="423">
        <v>174132</v>
      </c>
      <c r="F1162" s="424">
        <v>1.4508E-2</v>
      </c>
      <c r="H1162" s="425">
        <v>169319</v>
      </c>
      <c r="I1162" s="428"/>
      <c r="J1162" s="428"/>
      <c r="K1162" s="428"/>
      <c r="L1162" s="428"/>
      <c r="M1162" s="428"/>
      <c r="AB1162" s="431">
        <v>173502</v>
      </c>
      <c r="AC1162" s="433" t="s">
        <v>2153</v>
      </c>
    </row>
    <row r="1163" spans="5:29" x14ac:dyDescent="0.3">
      <c r="E1163" s="423">
        <v>174137</v>
      </c>
      <c r="F1163" s="424">
        <v>9.2250000000000006E-3</v>
      </c>
      <c r="H1163" s="425">
        <v>169340</v>
      </c>
      <c r="I1163" s="428"/>
      <c r="J1163" s="428"/>
      <c r="K1163" s="428"/>
      <c r="L1163" s="428"/>
      <c r="M1163" s="426">
        <v>2</v>
      </c>
      <c r="AB1163" s="431">
        <v>170407</v>
      </c>
      <c r="AC1163" s="433" t="s">
        <v>2153</v>
      </c>
    </row>
    <row r="1164" spans="5:29" x14ac:dyDescent="0.3">
      <c r="E1164" s="423">
        <v>174150</v>
      </c>
      <c r="F1164" s="424">
        <v>2.2799999999999999E-3</v>
      </c>
      <c r="H1164" s="425">
        <v>169154</v>
      </c>
      <c r="I1164" s="428"/>
      <c r="J1164" s="428"/>
      <c r="K1164" s="428"/>
      <c r="L1164" s="428"/>
      <c r="M1164" s="426">
        <v>3</v>
      </c>
      <c r="AB1164" s="431">
        <v>170408</v>
      </c>
      <c r="AC1164" s="433" t="s">
        <v>2153</v>
      </c>
    </row>
    <row r="1165" spans="5:29" x14ac:dyDescent="0.3">
      <c r="E1165" s="423">
        <v>174167</v>
      </c>
      <c r="F1165" s="424">
        <v>2.4320000000000001E-3</v>
      </c>
      <c r="H1165" s="425">
        <v>169687</v>
      </c>
      <c r="I1165" s="428"/>
      <c r="J1165" s="428"/>
      <c r="K1165" s="428"/>
      <c r="L1165" s="428"/>
      <c r="M1165" s="426">
        <v>1</v>
      </c>
      <c r="AB1165" s="431">
        <v>169009</v>
      </c>
      <c r="AC1165" s="433" t="s">
        <v>2154</v>
      </c>
    </row>
    <row r="1166" spans="5:29" x14ac:dyDescent="0.3">
      <c r="E1166" s="423">
        <v>174179</v>
      </c>
      <c r="F1166" s="424">
        <v>2.4534E-2</v>
      </c>
      <c r="H1166" s="425">
        <v>169322</v>
      </c>
      <c r="I1166" s="428"/>
      <c r="J1166" s="428"/>
      <c r="K1166" s="428"/>
      <c r="L1166" s="428"/>
      <c r="M1166" s="426">
        <v>1</v>
      </c>
      <c r="AB1166" s="431">
        <v>169008</v>
      </c>
      <c r="AC1166" s="433" t="s">
        <v>2154</v>
      </c>
    </row>
    <row r="1167" spans="5:29" x14ac:dyDescent="0.3">
      <c r="E1167" s="423">
        <v>174234</v>
      </c>
      <c r="F1167" s="424">
        <v>2.1294E-2</v>
      </c>
      <c r="H1167" s="425">
        <v>169666</v>
      </c>
      <c r="I1167" s="428"/>
      <c r="J1167" s="428"/>
      <c r="K1167" s="428"/>
      <c r="L1167" s="428"/>
      <c r="M1167" s="426">
        <v>1</v>
      </c>
      <c r="AB1167" s="431">
        <v>173292</v>
      </c>
      <c r="AC1167" s="433" t="s">
        <v>2154</v>
      </c>
    </row>
    <row r="1168" spans="5:29" x14ac:dyDescent="0.3">
      <c r="E1168" s="423">
        <v>174261</v>
      </c>
      <c r="F1168" s="424">
        <v>8.0369999999999997E-2</v>
      </c>
      <c r="H1168" s="425">
        <v>169908</v>
      </c>
      <c r="I1168" s="428"/>
      <c r="J1168" s="428"/>
      <c r="K1168" s="428"/>
      <c r="L1168" s="428"/>
      <c r="M1168" s="426">
        <v>1</v>
      </c>
      <c r="AB1168" s="431">
        <v>169007</v>
      </c>
      <c r="AC1168" s="433" t="s">
        <v>2154</v>
      </c>
    </row>
    <row r="1169" spans="5:29" x14ac:dyDescent="0.3">
      <c r="E1169" s="423">
        <v>174262</v>
      </c>
      <c r="F1169" s="424">
        <v>0.101232</v>
      </c>
      <c r="H1169" s="425">
        <v>169817</v>
      </c>
      <c r="I1169" s="428"/>
      <c r="J1169" s="428"/>
      <c r="K1169" s="428"/>
      <c r="L1169" s="428"/>
      <c r="M1169" s="426">
        <v>4</v>
      </c>
      <c r="AB1169" s="431">
        <v>168666</v>
      </c>
      <c r="AC1169" s="433" t="s">
        <v>2154</v>
      </c>
    </row>
    <row r="1170" spans="5:29" x14ac:dyDescent="0.3">
      <c r="E1170" s="423">
        <v>174263</v>
      </c>
      <c r="F1170" s="424">
        <v>0.14683199999999999</v>
      </c>
      <c r="H1170" s="425">
        <v>169133</v>
      </c>
      <c r="I1170" s="428"/>
      <c r="J1170" s="428"/>
      <c r="K1170" s="428"/>
      <c r="L1170" s="428"/>
      <c r="M1170" s="426">
        <v>2</v>
      </c>
      <c r="AB1170" s="431">
        <v>168236</v>
      </c>
      <c r="AC1170" s="433" t="s">
        <v>2154</v>
      </c>
    </row>
    <row r="1171" spans="5:29" x14ac:dyDescent="0.3">
      <c r="E1171" s="423">
        <v>174313</v>
      </c>
      <c r="F1171" s="424">
        <v>1.155E-2</v>
      </c>
      <c r="H1171" s="425">
        <v>169909</v>
      </c>
      <c r="I1171" s="428"/>
      <c r="J1171" s="428"/>
      <c r="K1171" s="428"/>
      <c r="L1171" s="428"/>
      <c r="M1171" s="426">
        <v>1</v>
      </c>
      <c r="AB1171" s="431">
        <v>168224</v>
      </c>
      <c r="AC1171" s="433" t="s">
        <v>2154</v>
      </c>
    </row>
    <row r="1172" spans="5:29" x14ac:dyDescent="0.3">
      <c r="E1172" s="423">
        <v>174431</v>
      </c>
      <c r="F1172" s="424">
        <v>0.18704999999999999</v>
      </c>
      <c r="H1172" s="425">
        <v>170110</v>
      </c>
      <c r="I1172" s="428"/>
      <c r="J1172" s="428"/>
      <c r="K1172" s="428"/>
      <c r="L1172" s="428"/>
      <c r="M1172" s="426">
        <v>2</v>
      </c>
      <c r="AB1172" s="431">
        <v>168237</v>
      </c>
      <c r="AC1172" s="436" t="s">
        <v>909</v>
      </c>
    </row>
    <row r="1173" spans="5:29" x14ac:dyDescent="0.3">
      <c r="E1173" s="423">
        <v>174477</v>
      </c>
      <c r="F1173" s="424">
        <v>1.404E-2</v>
      </c>
      <c r="H1173" s="425">
        <v>169202</v>
      </c>
      <c r="I1173" s="428"/>
      <c r="J1173" s="428"/>
      <c r="K1173" s="428"/>
      <c r="L1173" s="428"/>
      <c r="M1173" s="426">
        <v>1</v>
      </c>
      <c r="AB1173" s="431">
        <v>168228</v>
      </c>
      <c r="AC1173" s="436" t="s">
        <v>909</v>
      </c>
    </row>
    <row r="1174" spans="5:29" x14ac:dyDescent="0.3">
      <c r="E1174" s="423">
        <v>174480</v>
      </c>
      <c r="F1174" s="424">
        <v>1.521E-2</v>
      </c>
      <c r="H1174" s="425">
        <v>169109</v>
      </c>
      <c r="I1174" s="428"/>
      <c r="J1174" s="428"/>
      <c r="K1174" s="428"/>
      <c r="L1174" s="428"/>
      <c r="M1174" s="426">
        <v>2</v>
      </c>
      <c r="AB1174" s="431">
        <v>168233</v>
      </c>
      <c r="AC1174" s="436" t="s">
        <v>909</v>
      </c>
    </row>
    <row r="1175" spans="5:29" x14ac:dyDescent="0.3">
      <c r="E1175" s="423">
        <v>174508</v>
      </c>
      <c r="F1175" s="424">
        <v>6.0235999999999998E-2</v>
      </c>
      <c r="H1175" s="425">
        <v>169203</v>
      </c>
      <c r="I1175" s="428"/>
      <c r="J1175" s="428"/>
      <c r="K1175" s="428"/>
      <c r="L1175" s="428"/>
      <c r="M1175" s="426">
        <v>1</v>
      </c>
      <c r="AB1175" s="431">
        <v>172333</v>
      </c>
      <c r="AC1175" s="436" t="s">
        <v>909</v>
      </c>
    </row>
    <row r="1176" spans="5:29" x14ac:dyDescent="0.3">
      <c r="E1176" s="423">
        <v>174509</v>
      </c>
      <c r="F1176" s="424">
        <v>9.9824999999999997E-2</v>
      </c>
      <c r="H1176" s="425">
        <v>170796</v>
      </c>
      <c r="I1176" s="428"/>
      <c r="J1176" s="428"/>
      <c r="K1176" s="428"/>
      <c r="L1176" s="428"/>
      <c r="M1176" s="426">
        <v>4</v>
      </c>
      <c r="AB1176" s="431">
        <v>167781</v>
      </c>
      <c r="AC1176" s="432" t="s">
        <v>2070</v>
      </c>
    </row>
    <row r="1177" spans="5:29" x14ac:dyDescent="0.3">
      <c r="E1177" s="423">
        <v>174510</v>
      </c>
      <c r="F1177" s="424">
        <v>0.12554100000000001</v>
      </c>
      <c r="H1177" s="425">
        <v>170366</v>
      </c>
      <c r="I1177" s="428"/>
      <c r="J1177" s="428"/>
      <c r="K1177" s="428"/>
      <c r="L1177" s="428"/>
      <c r="M1177" s="426">
        <v>3</v>
      </c>
      <c r="AB1177" s="431">
        <v>167772</v>
      </c>
      <c r="AC1177" s="433" t="s">
        <v>2070</v>
      </c>
    </row>
    <row r="1178" spans="5:29" x14ac:dyDescent="0.3">
      <c r="E1178" s="423">
        <v>174523</v>
      </c>
      <c r="F1178" s="424">
        <v>1.3860000000000001E-2</v>
      </c>
      <c r="H1178" s="425">
        <v>170374</v>
      </c>
      <c r="I1178" s="428"/>
      <c r="J1178" s="428"/>
      <c r="K1178" s="428"/>
      <c r="L1178" s="428"/>
      <c r="M1178" s="426">
        <v>2</v>
      </c>
      <c r="AB1178" s="431">
        <v>168512</v>
      </c>
      <c r="AC1178" s="433" t="s">
        <v>2070</v>
      </c>
    </row>
    <row r="1179" spans="5:29" x14ac:dyDescent="0.3">
      <c r="E1179" s="423">
        <v>174554</v>
      </c>
      <c r="F1179" s="424">
        <v>3.375E-3</v>
      </c>
      <c r="H1179" s="425">
        <v>170367</v>
      </c>
      <c r="I1179" s="428"/>
      <c r="J1179" s="428"/>
      <c r="K1179" s="428"/>
      <c r="L1179" s="428"/>
      <c r="M1179" s="426">
        <v>1</v>
      </c>
      <c r="AB1179" s="431">
        <v>167765</v>
      </c>
      <c r="AC1179" s="433" t="s">
        <v>2070</v>
      </c>
    </row>
    <row r="1180" spans="5:29" x14ac:dyDescent="0.3">
      <c r="E1180" s="423">
        <v>174565</v>
      </c>
      <c r="F1180" s="424">
        <v>4.4999999999999997E-3</v>
      </c>
      <c r="H1180" s="425">
        <v>169648</v>
      </c>
      <c r="I1180" s="428"/>
      <c r="J1180" s="428"/>
      <c r="K1180" s="428"/>
      <c r="L1180" s="428"/>
      <c r="M1180" s="428"/>
      <c r="AB1180" s="431">
        <v>168513</v>
      </c>
      <c r="AC1180" s="433" t="s">
        <v>2070</v>
      </c>
    </row>
    <row r="1181" spans="5:29" x14ac:dyDescent="0.3">
      <c r="E1181" s="423">
        <v>174579</v>
      </c>
      <c r="F1181" s="424">
        <v>3.5000000000000001E-3</v>
      </c>
      <c r="H1181" s="425">
        <v>170226</v>
      </c>
      <c r="I1181" s="428"/>
      <c r="J1181" s="428"/>
      <c r="K1181" s="428"/>
      <c r="L1181" s="428"/>
      <c r="M1181" s="428"/>
      <c r="AB1181" s="431">
        <v>167746</v>
      </c>
      <c r="AC1181" s="433" t="s">
        <v>2070</v>
      </c>
    </row>
    <row r="1182" spans="5:29" x14ac:dyDescent="0.3">
      <c r="E1182" s="423">
        <v>174580</v>
      </c>
      <c r="F1182" s="424">
        <v>4.5539999999999999E-3</v>
      </c>
      <c r="H1182" s="425">
        <v>170245</v>
      </c>
      <c r="I1182" s="428"/>
      <c r="J1182" s="428"/>
      <c r="K1182" s="428"/>
      <c r="L1182" s="428"/>
      <c r="M1182" s="426">
        <v>3</v>
      </c>
      <c r="AB1182" s="431">
        <v>167755</v>
      </c>
      <c r="AC1182" s="433" t="s">
        <v>2070</v>
      </c>
    </row>
    <row r="1183" spans="5:29" x14ac:dyDescent="0.3">
      <c r="E1183" s="423">
        <v>174581</v>
      </c>
      <c r="F1183" s="424">
        <v>2.8500000000000001E-3</v>
      </c>
      <c r="H1183" s="425">
        <v>170059</v>
      </c>
      <c r="I1183" s="428"/>
      <c r="J1183" s="428"/>
      <c r="K1183" s="428"/>
      <c r="L1183" s="428"/>
      <c r="M1183" s="426">
        <v>2</v>
      </c>
      <c r="AB1183" s="431">
        <v>167763</v>
      </c>
      <c r="AC1183" s="433" t="s">
        <v>2070</v>
      </c>
    </row>
    <row r="1184" spans="5:29" x14ac:dyDescent="0.3">
      <c r="E1184" s="423">
        <v>174970</v>
      </c>
      <c r="F1184" s="424">
        <v>0.22683375</v>
      </c>
      <c r="H1184" s="425">
        <v>170681</v>
      </c>
      <c r="I1184" s="428"/>
      <c r="J1184" s="428"/>
      <c r="K1184" s="428"/>
      <c r="L1184" s="428"/>
      <c r="M1184" s="426">
        <v>1</v>
      </c>
      <c r="AB1184" s="431">
        <v>167756</v>
      </c>
      <c r="AC1184" s="433" t="s">
        <v>2070</v>
      </c>
    </row>
    <row r="1185" spans="5:29" x14ac:dyDescent="0.3">
      <c r="E1185" s="427"/>
      <c r="F1185" s="424">
        <v>1.3440000000000001E-2</v>
      </c>
      <c r="H1185" s="425">
        <v>170345</v>
      </c>
      <c r="I1185" s="428"/>
      <c r="J1185" s="428"/>
      <c r="K1185" s="428"/>
      <c r="L1185" s="428"/>
      <c r="M1185" s="426">
        <v>4</v>
      </c>
      <c r="AB1185" s="431">
        <v>174555</v>
      </c>
      <c r="AC1185" s="433" t="s">
        <v>2070</v>
      </c>
    </row>
    <row r="1186" spans="5:29" x14ac:dyDescent="0.3">
      <c r="E1186" s="427"/>
      <c r="F1186" s="424">
        <v>1.9008000000000001E-2</v>
      </c>
      <c r="H1186" s="425">
        <v>170511</v>
      </c>
      <c r="I1186" s="428"/>
      <c r="J1186" s="428"/>
      <c r="K1186" s="428"/>
      <c r="L1186" s="428"/>
      <c r="M1186" s="426">
        <v>1</v>
      </c>
      <c r="AB1186" s="431">
        <v>170933</v>
      </c>
      <c r="AC1186" s="433" t="s">
        <v>2070</v>
      </c>
    </row>
    <row r="1187" spans="5:29" x14ac:dyDescent="0.3">
      <c r="E1187" s="427"/>
      <c r="F1187" s="424">
        <v>6.3000000000000003E-4</v>
      </c>
      <c r="H1187" s="425">
        <v>170331</v>
      </c>
      <c r="I1187" s="428"/>
      <c r="J1187" s="428"/>
      <c r="K1187" s="428"/>
      <c r="L1187" s="428"/>
      <c r="M1187" s="426">
        <v>1</v>
      </c>
      <c r="AB1187" s="431">
        <v>174575</v>
      </c>
      <c r="AC1187" s="433" t="s">
        <v>2070</v>
      </c>
    </row>
    <row r="1188" spans="5:29" x14ac:dyDescent="0.3">
      <c r="E1188" s="427"/>
      <c r="F1188" s="424">
        <v>1.35E-2</v>
      </c>
      <c r="H1188" s="425">
        <v>170415</v>
      </c>
      <c r="I1188" s="428"/>
      <c r="J1188" s="428"/>
      <c r="K1188" s="428"/>
      <c r="L1188" s="428"/>
      <c r="M1188" s="426">
        <v>5</v>
      </c>
      <c r="AB1188" s="431">
        <v>174565</v>
      </c>
      <c r="AC1188" s="433" t="s">
        <v>2070</v>
      </c>
    </row>
    <row r="1189" spans="5:29" x14ac:dyDescent="0.3">
      <c r="E1189" s="427"/>
      <c r="F1189" s="424">
        <v>1.35E-2</v>
      </c>
      <c r="H1189" s="425">
        <v>170582</v>
      </c>
      <c r="I1189" s="428"/>
      <c r="J1189" s="428"/>
      <c r="K1189" s="428"/>
      <c r="L1189" s="428"/>
      <c r="M1189" s="426">
        <v>2</v>
      </c>
      <c r="AB1189" s="431">
        <v>171290</v>
      </c>
      <c r="AC1189" s="433" t="s">
        <v>2070</v>
      </c>
    </row>
    <row r="1190" spans="5:29" x14ac:dyDescent="0.3">
      <c r="E1190" s="423">
        <v>222</v>
      </c>
      <c r="F1190" s="424">
        <v>9.3600000000000003E-2</v>
      </c>
      <c r="H1190" s="425">
        <v>170596</v>
      </c>
      <c r="I1190" s="428"/>
      <c r="J1190" s="428"/>
      <c r="K1190" s="428"/>
      <c r="L1190" s="428"/>
      <c r="M1190" s="426">
        <v>1</v>
      </c>
      <c r="AB1190" s="431">
        <v>171293</v>
      </c>
      <c r="AC1190" s="433" t="s">
        <v>2070</v>
      </c>
    </row>
    <row r="1191" spans="5:29" x14ac:dyDescent="0.3">
      <c r="E1191" s="423">
        <v>333</v>
      </c>
      <c r="F1191" s="424">
        <v>2.565E-3</v>
      </c>
      <c r="H1191" s="425">
        <v>170338</v>
      </c>
      <c r="I1191" s="428"/>
      <c r="J1191" s="428"/>
      <c r="K1191" s="428"/>
      <c r="L1191" s="428"/>
      <c r="M1191" s="426">
        <v>1</v>
      </c>
      <c r="AB1191" s="431">
        <v>173298</v>
      </c>
      <c r="AC1191" s="433" t="s">
        <v>2070</v>
      </c>
    </row>
    <row r="1192" spans="5:29" x14ac:dyDescent="0.3">
      <c r="E1192" s="423">
        <v>444</v>
      </c>
      <c r="F1192" s="424">
        <v>6.7500000000000004E-4</v>
      </c>
      <c r="H1192" s="425">
        <v>173065</v>
      </c>
      <c r="I1192" s="428"/>
      <c r="J1192" s="428"/>
      <c r="K1192" s="428"/>
      <c r="L1192" s="428"/>
      <c r="M1192" s="426">
        <v>43</v>
      </c>
      <c r="AB1192" s="431">
        <v>174554</v>
      </c>
      <c r="AC1192" s="433" t="s">
        <v>2070</v>
      </c>
    </row>
    <row r="1193" spans="5:29" x14ac:dyDescent="0.3">
      <c r="E1193" s="423">
        <v>555</v>
      </c>
      <c r="F1193" s="424">
        <v>1.1774E-2</v>
      </c>
      <c r="H1193" s="425">
        <v>170475</v>
      </c>
      <c r="I1193" s="428"/>
      <c r="J1193" s="428"/>
      <c r="K1193" s="428"/>
      <c r="L1193" s="428"/>
      <c r="M1193" s="426">
        <v>1</v>
      </c>
      <c r="AB1193" s="434">
        <v>555</v>
      </c>
      <c r="AC1193" s="433" t="s">
        <v>2070</v>
      </c>
    </row>
    <row r="1194" spans="5:29" x14ac:dyDescent="0.3">
      <c r="E1194" s="423">
        <v>555</v>
      </c>
      <c r="F1194" s="424">
        <v>1.1774E-2</v>
      </c>
      <c r="H1194" s="425">
        <v>170693</v>
      </c>
      <c r="I1194" s="428"/>
      <c r="J1194" s="428"/>
      <c r="K1194" s="428"/>
      <c r="L1194" s="428"/>
      <c r="M1194" s="426">
        <v>1</v>
      </c>
      <c r="AB1194" s="431">
        <v>173396</v>
      </c>
      <c r="AC1194" s="433" t="s">
        <v>2070</v>
      </c>
    </row>
    <row r="1195" spans="5:29" x14ac:dyDescent="0.3">
      <c r="E1195" s="423">
        <v>167197</v>
      </c>
      <c r="F1195" s="424">
        <v>0.131325</v>
      </c>
      <c r="H1195" s="425">
        <v>171138</v>
      </c>
      <c r="I1195" s="428"/>
      <c r="J1195" s="428"/>
      <c r="K1195" s="428"/>
      <c r="L1195" s="428"/>
      <c r="M1195" s="426">
        <v>1</v>
      </c>
      <c r="AB1195" s="431">
        <v>173399</v>
      </c>
      <c r="AC1195" s="433" t="s">
        <v>2070</v>
      </c>
    </row>
    <row r="1196" spans="5:29" x14ac:dyDescent="0.3">
      <c r="E1196" s="423">
        <v>167245</v>
      </c>
      <c r="F1196" s="424">
        <v>4.1975999999999999E-2</v>
      </c>
      <c r="H1196" s="425">
        <v>171215</v>
      </c>
      <c r="I1196" s="428"/>
      <c r="J1196" s="428"/>
      <c r="K1196" s="428"/>
      <c r="L1196" s="428"/>
      <c r="M1196" s="426">
        <v>1</v>
      </c>
      <c r="AB1196" s="431">
        <v>171843</v>
      </c>
      <c r="AC1196" s="433" t="s">
        <v>2070</v>
      </c>
    </row>
    <row r="1197" spans="5:29" x14ac:dyDescent="0.3">
      <c r="E1197" s="423">
        <v>168517</v>
      </c>
      <c r="F1197" s="424">
        <v>2.0699999999999998E-3</v>
      </c>
      <c r="H1197" s="425">
        <v>170655</v>
      </c>
      <c r="I1197" s="428"/>
      <c r="J1197" s="428"/>
      <c r="K1197" s="428"/>
      <c r="L1197" s="428"/>
      <c r="M1197" s="426">
        <v>2</v>
      </c>
      <c r="AB1197" s="431">
        <v>172462</v>
      </c>
      <c r="AC1197" s="433" t="s">
        <v>2070</v>
      </c>
    </row>
    <row r="1198" spans="5:29" x14ac:dyDescent="0.3">
      <c r="E1198" s="423">
        <v>172033</v>
      </c>
      <c r="F1198" s="424">
        <v>0</v>
      </c>
      <c r="H1198" s="425">
        <v>170653</v>
      </c>
      <c r="I1198" s="428"/>
      <c r="J1198" s="428"/>
      <c r="K1198" s="428"/>
      <c r="L1198" s="428"/>
      <c r="M1198" s="426">
        <v>2</v>
      </c>
      <c r="AB1198" s="431">
        <v>167774</v>
      </c>
      <c r="AC1198" s="433" t="s">
        <v>2070</v>
      </c>
    </row>
    <row r="1199" spans="5:29" x14ac:dyDescent="0.3">
      <c r="E1199" s="423">
        <v>172180</v>
      </c>
      <c r="F1199" s="424">
        <v>1.0044000000000001E-2</v>
      </c>
      <c r="H1199" s="425">
        <v>170659</v>
      </c>
      <c r="I1199" s="428"/>
      <c r="J1199" s="428"/>
      <c r="K1199" s="428"/>
      <c r="L1199" s="428"/>
      <c r="M1199" s="428"/>
      <c r="AB1199" s="431">
        <v>173451</v>
      </c>
      <c r="AC1199" s="433" t="s">
        <v>2070</v>
      </c>
    </row>
    <row r="1200" spans="5:29" x14ac:dyDescent="0.3">
      <c r="E1200" s="423">
        <v>0</v>
      </c>
      <c r="F1200" s="424">
        <v>0.100548</v>
      </c>
      <c r="H1200" s="425">
        <v>170658</v>
      </c>
      <c r="I1200" s="428"/>
      <c r="J1200" s="428"/>
      <c r="K1200" s="428"/>
      <c r="L1200" s="428"/>
      <c r="M1200" s="428"/>
      <c r="AB1200" s="434">
        <v>777</v>
      </c>
      <c r="AC1200" s="433" t="s">
        <v>2070</v>
      </c>
    </row>
    <row r="1201" spans="5:29" x14ac:dyDescent="0.3">
      <c r="E1201" s="415"/>
      <c r="F1201" s="424">
        <v>0</v>
      </c>
      <c r="H1201" s="425">
        <v>170689</v>
      </c>
      <c r="I1201" s="428"/>
      <c r="J1201" s="428"/>
      <c r="K1201" s="428"/>
      <c r="L1201" s="428"/>
      <c r="M1201" s="426">
        <v>1</v>
      </c>
      <c r="AB1201" s="434">
        <v>123</v>
      </c>
      <c r="AC1201" s="433" t="s">
        <v>2070</v>
      </c>
    </row>
    <row r="1202" spans="5:29" x14ac:dyDescent="0.3">
      <c r="E1202" s="415"/>
      <c r="F1202" s="424">
        <v>0</v>
      </c>
      <c r="H1202" s="425">
        <v>170665</v>
      </c>
      <c r="I1202" s="428"/>
      <c r="J1202" s="428"/>
      <c r="K1202" s="428"/>
      <c r="L1202" s="428"/>
      <c r="M1202" s="426">
        <v>2</v>
      </c>
      <c r="AB1202" s="434">
        <v>0</v>
      </c>
      <c r="AC1202" s="433" t="s">
        <v>2070</v>
      </c>
    </row>
    <row r="1203" spans="5:29" x14ac:dyDescent="0.3">
      <c r="E1203" s="415"/>
      <c r="F1203" s="424">
        <v>0</v>
      </c>
      <c r="H1203" s="425">
        <v>170746</v>
      </c>
      <c r="I1203" s="428"/>
      <c r="J1203" s="428"/>
      <c r="K1203" s="428"/>
      <c r="L1203" s="428"/>
      <c r="M1203" s="426">
        <v>2</v>
      </c>
      <c r="AB1203" s="434">
        <v>666</v>
      </c>
      <c r="AC1203" s="433" t="s">
        <v>2070</v>
      </c>
    </row>
    <row r="1204" spans="5:29" x14ac:dyDescent="0.3">
      <c r="E1204" s="415"/>
      <c r="F1204" s="424">
        <v>0</v>
      </c>
      <c r="H1204" s="425">
        <v>171686</v>
      </c>
      <c r="I1204" s="428"/>
      <c r="J1204" s="428"/>
      <c r="K1204" s="428"/>
      <c r="L1204" s="428"/>
      <c r="M1204" s="426">
        <v>5</v>
      </c>
      <c r="AB1204" s="431">
        <v>167684</v>
      </c>
      <c r="AC1204" s="433" t="s">
        <v>2070</v>
      </c>
    </row>
    <row r="1205" spans="5:29" x14ac:dyDescent="0.3">
      <c r="E1205" s="415"/>
      <c r="F1205" s="424">
        <v>0</v>
      </c>
      <c r="H1205" s="425">
        <v>170490</v>
      </c>
      <c r="I1205" s="428"/>
      <c r="J1205" s="428"/>
      <c r="K1205" s="428"/>
      <c r="L1205" s="428"/>
      <c r="M1205" s="426">
        <v>2</v>
      </c>
      <c r="AB1205" s="431">
        <v>167738</v>
      </c>
      <c r="AC1205" s="433" t="s">
        <v>2070</v>
      </c>
    </row>
    <row r="1206" spans="5:29" x14ac:dyDescent="0.3">
      <c r="E1206" s="415"/>
      <c r="F1206" s="424">
        <v>0</v>
      </c>
      <c r="H1206" s="425">
        <v>170530</v>
      </c>
      <c r="I1206" s="428"/>
      <c r="J1206" s="428"/>
      <c r="K1206" s="428"/>
      <c r="L1206" s="428"/>
      <c r="M1206" s="428"/>
      <c r="AB1206" s="431">
        <v>167737</v>
      </c>
      <c r="AC1206" s="433" t="s">
        <v>2070</v>
      </c>
    </row>
    <row r="1207" spans="5:29" x14ac:dyDescent="0.3">
      <c r="E1207" s="415"/>
      <c r="F1207" s="424">
        <v>0</v>
      </c>
      <c r="H1207" s="425">
        <v>171725</v>
      </c>
      <c r="I1207" s="428"/>
      <c r="J1207" s="428"/>
      <c r="K1207" s="428"/>
      <c r="L1207" s="428"/>
      <c r="M1207" s="426">
        <v>2</v>
      </c>
      <c r="AB1207" s="431">
        <v>173460</v>
      </c>
      <c r="AC1207" s="433" t="s">
        <v>2070</v>
      </c>
    </row>
    <row r="1208" spans="5:29" x14ac:dyDescent="0.3">
      <c r="E1208" s="415"/>
      <c r="F1208" s="424">
        <v>0</v>
      </c>
      <c r="H1208" s="425">
        <v>170478</v>
      </c>
      <c r="I1208" s="428"/>
      <c r="J1208" s="428"/>
      <c r="K1208" s="428"/>
      <c r="L1208" s="428"/>
      <c r="M1208" s="426">
        <v>1</v>
      </c>
      <c r="AB1208" s="431">
        <v>174964</v>
      </c>
      <c r="AC1208" s="433" t="s">
        <v>2070</v>
      </c>
    </row>
    <row r="1209" spans="5:29" x14ac:dyDescent="0.3">
      <c r="E1209" s="415"/>
      <c r="F1209" s="424">
        <v>0</v>
      </c>
      <c r="H1209" s="425">
        <v>170686</v>
      </c>
      <c r="I1209" s="428"/>
      <c r="J1209" s="428"/>
      <c r="K1209" s="428"/>
      <c r="L1209" s="428"/>
      <c r="M1209" s="426">
        <v>1</v>
      </c>
      <c r="AB1209" s="431">
        <v>167744</v>
      </c>
      <c r="AC1209" s="433" t="s">
        <v>2070</v>
      </c>
    </row>
    <row r="1210" spans="5:29" x14ac:dyDescent="0.3">
      <c r="E1210" s="415"/>
      <c r="F1210" s="424">
        <v>0</v>
      </c>
      <c r="H1210" s="425">
        <v>171160</v>
      </c>
      <c r="I1210" s="428"/>
      <c r="J1210" s="428"/>
      <c r="K1210" s="428"/>
      <c r="L1210" s="428"/>
      <c r="M1210" s="426">
        <v>1</v>
      </c>
      <c r="AB1210" s="431">
        <v>167745</v>
      </c>
      <c r="AC1210" s="433" t="s">
        <v>2070</v>
      </c>
    </row>
    <row r="1211" spans="5:29" x14ac:dyDescent="0.3">
      <c r="E1211" s="415"/>
      <c r="F1211" s="424">
        <v>0</v>
      </c>
      <c r="H1211" s="425">
        <v>172171</v>
      </c>
      <c r="I1211" s="428"/>
      <c r="J1211" s="428"/>
      <c r="K1211" s="428"/>
      <c r="L1211" s="428"/>
      <c r="M1211" s="428"/>
      <c r="AB1211" s="431">
        <v>168514</v>
      </c>
      <c r="AC1211" s="433" t="s">
        <v>2070</v>
      </c>
    </row>
    <row r="1212" spans="5:29" x14ac:dyDescent="0.3">
      <c r="E1212" s="415"/>
      <c r="F1212" s="424">
        <v>0</v>
      </c>
      <c r="H1212" s="425">
        <v>172181</v>
      </c>
      <c r="I1212" s="428"/>
      <c r="J1212" s="428"/>
      <c r="K1212" s="428"/>
      <c r="L1212" s="428"/>
      <c r="M1212" s="428"/>
      <c r="AB1212" s="434">
        <v>888</v>
      </c>
      <c r="AC1212" s="433" t="s">
        <v>2070</v>
      </c>
    </row>
    <row r="1213" spans="5:29" x14ac:dyDescent="0.3">
      <c r="E1213" s="415"/>
      <c r="F1213" s="424">
        <v>0</v>
      </c>
      <c r="H1213" s="425">
        <v>171992</v>
      </c>
      <c r="I1213" s="428"/>
      <c r="J1213" s="428"/>
      <c r="K1213" s="428"/>
      <c r="L1213" s="428"/>
      <c r="M1213" s="426">
        <v>1</v>
      </c>
      <c r="AB1213" s="431">
        <v>168515</v>
      </c>
      <c r="AC1213" s="433" t="s">
        <v>2070</v>
      </c>
    </row>
    <row r="1214" spans="5:29" x14ac:dyDescent="0.3">
      <c r="E1214" s="415"/>
      <c r="F1214" s="424">
        <v>0</v>
      </c>
      <c r="H1214" s="425">
        <v>171214</v>
      </c>
      <c r="I1214" s="428"/>
      <c r="J1214" s="428"/>
      <c r="K1214" s="428"/>
      <c r="L1214" s="428"/>
      <c r="M1214" s="426">
        <v>1</v>
      </c>
      <c r="AB1214" s="431">
        <v>168517</v>
      </c>
      <c r="AC1214" s="433" t="s">
        <v>2070</v>
      </c>
    </row>
    <row r="1215" spans="5:29" x14ac:dyDescent="0.3">
      <c r="E1215" s="415"/>
      <c r="F1215" s="424">
        <v>0</v>
      </c>
      <c r="H1215" s="425">
        <v>172120</v>
      </c>
      <c r="I1215" s="428"/>
      <c r="J1215" s="428"/>
      <c r="K1215" s="428"/>
      <c r="L1215" s="428"/>
      <c r="M1215" s="426">
        <v>1</v>
      </c>
      <c r="AB1215" s="434">
        <v>111</v>
      </c>
      <c r="AC1215" s="433" t="s">
        <v>2070</v>
      </c>
    </row>
    <row r="1216" spans="5:29" x14ac:dyDescent="0.3">
      <c r="E1216" s="415"/>
      <c r="F1216" s="424">
        <v>0</v>
      </c>
      <c r="H1216" s="425">
        <v>172146</v>
      </c>
      <c r="I1216" s="428"/>
      <c r="J1216" s="428"/>
      <c r="K1216" s="428"/>
      <c r="L1216" s="428"/>
      <c r="M1216" s="426">
        <v>2</v>
      </c>
    </row>
    <row r="1217" spans="5:13" x14ac:dyDescent="0.3">
      <c r="E1217" s="415"/>
      <c r="F1217" s="424">
        <v>0</v>
      </c>
      <c r="H1217" s="425">
        <v>172174</v>
      </c>
      <c r="I1217" s="428"/>
      <c r="J1217" s="428"/>
      <c r="K1217" s="428"/>
      <c r="L1217" s="428"/>
      <c r="M1217" s="428"/>
    </row>
    <row r="1218" spans="5:13" x14ac:dyDescent="0.3">
      <c r="E1218" s="415"/>
      <c r="F1218" s="424">
        <v>0</v>
      </c>
      <c r="H1218" s="425">
        <v>171350</v>
      </c>
      <c r="I1218" s="428"/>
      <c r="J1218" s="428"/>
      <c r="K1218" s="428"/>
      <c r="L1218" s="428"/>
      <c r="M1218" s="426">
        <v>2</v>
      </c>
    </row>
    <row r="1219" spans="5:13" x14ac:dyDescent="0.3">
      <c r="E1219" s="415"/>
      <c r="F1219" s="424">
        <v>0</v>
      </c>
      <c r="H1219" s="425">
        <v>171735</v>
      </c>
      <c r="I1219" s="428"/>
      <c r="J1219" s="428"/>
      <c r="K1219" s="428"/>
      <c r="L1219" s="428"/>
      <c r="M1219" s="426">
        <v>1</v>
      </c>
    </row>
    <row r="1220" spans="5:13" x14ac:dyDescent="0.3">
      <c r="E1220" s="415"/>
      <c r="F1220" s="424">
        <v>0</v>
      </c>
      <c r="H1220" s="425">
        <v>172924</v>
      </c>
      <c r="I1220" s="428"/>
      <c r="J1220" s="428"/>
      <c r="K1220" s="428"/>
      <c r="L1220" s="428"/>
      <c r="M1220" s="428"/>
    </row>
    <row r="1221" spans="5:13" x14ac:dyDescent="0.3">
      <c r="E1221" s="415"/>
      <c r="F1221" s="424">
        <v>0</v>
      </c>
      <c r="H1221" s="425">
        <v>172313</v>
      </c>
      <c r="I1221" s="428"/>
      <c r="J1221" s="428"/>
      <c r="K1221" s="428"/>
      <c r="L1221" s="428"/>
      <c r="M1221" s="428"/>
    </row>
    <row r="1222" spans="5:13" x14ac:dyDescent="0.3">
      <c r="E1222" s="415"/>
      <c r="F1222" s="424">
        <v>0</v>
      </c>
      <c r="H1222" s="425">
        <v>171813</v>
      </c>
      <c r="I1222" s="428"/>
      <c r="J1222" s="428"/>
      <c r="K1222" s="428"/>
      <c r="L1222" s="428"/>
      <c r="M1222" s="426">
        <v>1</v>
      </c>
    </row>
    <row r="1223" spans="5:13" x14ac:dyDescent="0.3">
      <c r="E1223" s="415"/>
      <c r="F1223" s="424">
        <v>0</v>
      </c>
      <c r="H1223" s="425">
        <v>172365</v>
      </c>
      <c r="I1223" s="428"/>
      <c r="J1223" s="428"/>
      <c r="K1223" s="428"/>
      <c r="L1223" s="428"/>
      <c r="M1223" s="428"/>
    </row>
    <row r="1224" spans="5:13" x14ac:dyDescent="0.3">
      <c r="E1224" s="415"/>
      <c r="F1224" s="424">
        <v>0</v>
      </c>
      <c r="H1224" s="425">
        <v>172499</v>
      </c>
      <c r="I1224" s="428"/>
      <c r="J1224" s="428"/>
      <c r="K1224" s="428"/>
      <c r="L1224" s="428"/>
      <c r="M1224" s="428"/>
    </row>
    <row r="1225" spans="5:13" x14ac:dyDescent="0.3">
      <c r="E1225" s="415"/>
      <c r="F1225" s="424">
        <v>0</v>
      </c>
      <c r="H1225" s="425">
        <v>173353</v>
      </c>
      <c r="I1225" s="428"/>
      <c r="J1225" s="428"/>
      <c r="K1225" s="428"/>
      <c r="L1225" s="428"/>
      <c r="M1225" s="426">
        <v>5</v>
      </c>
    </row>
    <row r="1226" spans="5:13" x14ac:dyDescent="0.3">
      <c r="E1226" s="415"/>
      <c r="F1226" s="424">
        <v>0</v>
      </c>
      <c r="H1226" s="425">
        <v>171950</v>
      </c>
      <c r="I1226" s="428"/>
      <c r="J1226" s="428"/>
      <c r="K1226" s="428"/>
      <c r="L1226" s="428"/>
      <c r="M1226" s="426">
        <v>2</v>
      </c>
    </row>
    <row r="1227" spans="5:13" x14ac:dyDescent="0.3">
      <c r="E1227" s="415"/>
      <c r="F1227" s="424">
        <v>0</v>
      </c>
      <c r="H1227" s="425">
        <v>171928</v>
      </c>
      <c r="I1227" s="428"/>
      <c r="J1227" s="428"/>
      <c r="K1227" s="428"/>
      <c r="L1227" s="428"/>
      <c r="M1227" s="426">
        <v>5</v>
      </c>
    </row>
    <row r="1228" spans="5:13" x14ac:dyDescent="0.3">
      <c r="E1228" s="415"/>
      <c r="F1228" s="424">
        <v>0</v>
      </c>
      <c r="H1228" s="425">
        <v>173481</v>
      </c>
      <c r="I1228" s="428"/>
      <c r="J1228" s="428"/>
      <c r="K1228" s="428"/>
      <c r="L1228" s="428"/>
      <c r="M1228" s="428"/>
    </row>
    <row r="1229" spans="5:13" x14ac:dyDescent="0.3">
      <c r="E1229" s="415"/>
      <c r="F1229" s="424">
        <v>0</v>
      </c>
      <c r="H1229" s="425">
        <v>172070</v>
      </c>
      <c r="I1229" s="428"/>
      <c r="J1229" s="428"/>
      <c r="K1229" s="428"/>
      <c r="L1229" s="428"/>
      <c r="M1229" s="426">
        <v>4</v>
      </c>
    </row>
    <row r="1230" spans="5:13" x14ac:dyDescent="0.3">
      <c r="E1230" s="415"/>
      <c r="F1230" s="424">
        <v>0</v>
      </c>
      <c r="H1230" s="425">
        <v>172166</v>
      </c>
      <c r="I1230" s="428"/>
      <c r="J1230" s="428"/>
      <c r="K1230" s="428"/>
      <c r="L1230" s="428"/>
      <c r="M1230" s="428"/>
    </row>
    <row r="1231" spans="5:13" x14ac:dyDescent="0.3">
      <c r="E1231" s="415"/>
      <c r="F1231" s="424">
        <v>0</v>
      </c>
      <c r="H1231" s="425">
        <v>173468</v>
      </c>
      <c r="I1231" s="428"/>
      <c r="J1231" s="428"/>
      <c r="K1231" s="428"/>
      <c r="L1231" s="428"/>
      <c r="M1231" s="426">
        <v>1</v>
      </c>
    </row>
    <row r="1232" spans="5:13" x14ac:dyDescent="0.3">
      <c r="E1232" s="415"/>
      <c r="F1232" s="424">
        <v>0</v>
      </c>
      <c r="H1232" s="425">
        <v>172180</v>
      </c>
      <c r="I1232" s="428"/>
      <c r="J1232" s="428"/>
      <c r="K1232" s="428"/>
      <c r="L1232" s="428"/>
      <c r="M1232" s="428"/>
    </row>
    <row r="1233" spans="5:13" x14ac:dyDescent="0.3">
      <c r="E1233" s="415"/>
      <c r="F1233" s="424">
        <v>0</v>
      </c>
      <c r="H1233" s="425">
        <v>172071</v>
      </c>
      <c r="I1233" s="428"/>
      <c r="J1233" s="428"/>
      <c r="K1233" s="428"/>
      <c r="L1233" s="428"/>
      <c r="M1233" s="428"/>
    </row>
    <row r="1234" spans="5:13" x14ac:dyDescent="0.3">
      <c r="E1234" s="415"/>
      <c r="F1234" s="424">
        <v>0</v>
      </c>
      <c r="H1234" s="425">
        <v>172371</v>
      </c>
      <c r="I1234" s="428"/>
      <c r="J1234" s="428"/>
      <c r="K1234" s="428"/>
      <c r="L1234" s="428"/>
      <c r="M1234" s="428"/>
    </row>
    <row r="1235" spans="5:13" x14ac:dyDescent="0.3">
      <c r="E1235" s="415"/>
      <c r="F1235" s="424">
        <v>0</v>
      </c>
      <c r="H1235" s="425">
        <v>173971</v>
      </c>
      <c r="I1235" s="428"/>
      <c r="J1235" s="428"/>
      <c r="K1235" s="428"/>
      <c r="L1235" s="428"/>
      <c r="M1235" s="426">
        <v>18</v>
      </c>
    </row>
    <row r="1236" spans="5:13" x14ac:dyDescent="0.3">
      <c r="E1236" s="415"/>
      <c r="F1236" s="424">
        <v>0</v>
      </c>
      <c r="H1236" s="425">
        <v>172182</v>
      </c>
      <c r="I1236" s="428"/>
      <c r="J1236" s="428"/>
      <c r="K1236" s="428"/>
      <c r="L1236" s="428"/>
      <c r="M1236" s="428"/>
    </row>
    <row r="1237" spans="5:13" x14ac:dyDescent="0.3">
      <c r="E1237" s="415"/>
      <c r="F1237" s="424">
        <v>0</v>
      </c>
      <c r="H1237" s="425">
        <v>172316</v>
      </c>
      <c r="I1237" s="428"/>
      <c r="J1237" s="428"/>
      <c r="K1237" s="428"/>
      <c r="L1237" s="428"/>
      <c r="M1237" s="428"/>
    </row>
    <row r="1238" spans="5:13" x14ac:dyDescent="0.3">
      <c r="E1238" s="415"/>
      <c r="F1238" s="424">
        <v>0</v>
      </c>
      <c r="H1238" s="425">
        <v>172197</v>
      </c>
      <c r="I1238" s="428"/>
      <c r="J1238" s="428"/>
      <c r="K1238" s="428"/>
      <c r="L1238" s="428"/>
      <c r="M1238" s="426">
        <v>1</v>
      </c>
    </row>
    <row r="1239" spans="5:13" x14ac:dyDescent="0.3">
      <c r="E1239" s="415"/>
      <c r="F1239" s="424">
        <v>0</v>
      </c>
      <c r="H1239" s="425">
        <v>173511</v>
      </c>
      <c r="I1239" s="428"/>
      <c r="J1239" s="428"/>
      <c r="K1239" s="428"/>
      <c r="L1239" s="428"/>
      <c r="M1239" s="426">
        <v>7</v>
      </c>
    </row>
    <row r="1240" spans="5:13" x14ac:dyDescent="0.3">
      <c r="E1240" s="415"/>
      <c r="F1240" s="424">
        <v>0</v>
      </c>
      <c r="H1240" s="425">
        <v>172319</v>
      </c>
      <c r="I1240" s="428"/>
      <c r="J1240" s="428"/>
      <c r="K1240" s="428"/>
      <c r="L1240" s="428"/>
      <c r="M1240" s="428"/>
    </row>
    <row r="1241" spans="5:13" x14ac:dyDescent="0.3">
      <c r="E1241" s="415"/>
      <c r="F1241" s="424">
        <v>0</v>
      </c>
      <c r="H1241" s="425">
        <v>172916</v>
      </c>
      <c r="I1241" s="428"/>
      <c r="J1241" s="428"/>
      <c r="K1241" s="428"/>
      <c r="L1241" s="428"/>
      <c r="M1241" s="426">
        <v>2</v>
      </c>
    </row>
    <row r="1242" spans="5:13" x14ac:dyDescent="0.3">
      <c r="E1242" s="415"/>
      <c r="F1242" s="424">
        <v>0</v>
      </c>
      <c r="H1242" s="425">
        <v>173066</v>
      </c>
      <c r="I1242" s="428"/>
      <c r="J1242" s="428"/>
      <c r="K1242" s="428"/>
      <c r="L1242" s="428"/>
      <c r="M1242" s="426">
        <v>1</v>
      </c>
    </row>
    <row r="1243" spans="5:13" x14ac:dyDescent="0.3">
      <c r="E1243" s="415"/>
      <c r="F1243" s="424">
        <v>0</v>
      </c>
      <c r="H1243" s="425">
        <v>172432</v>
      </c>
      <c r="I1243" s="428"/>
      <c r="J1243" s="428"/>
      <c r="K1243" s="428"/>
      <c r="L1243" s="428"/>
      <c r="M1243" s="426">
        <v>2</v>
      </c>
    </row>
    <row r="1244" spans="5:13" x14ac:dyDescent="0.3">
      <c r="E1244" s="415"/>
      <c r="F1244" s="424">
        <v>0</v>
      </c>
      <c r="H1244" s="425">
        <v>173133</v>
      </c>
      <c r="I1244" s="428"/>
      <c r="J1244" s="428"/>
      <c r="K1244" s="428"/>
      <c r="L1244" s="428"/>
      <c r="M1244" s="426">
        <v>4</v>
      </c>
    </row>
    <row r="1245" spans="5:13" x14ac:dyDescent="0.3">
      <c r="E1245" s="415"/>
      <c r="F1245" s="424">
        <v>0</v>
      </c>
      <c r="H1245" s="425">
        <v>173158</v>
      </c>
      <c r="I1245" s="428"/>
      <c r="J1245" s="428"/>
      <c r="K1245" s="428"/>
      <c r="L1245" s="428"/>
      <c r="M1245" s="426">
        <v>1</v>
      </c>
    </row>
    <row r="1246" spans="5:13" x14ac:dyDescent="0.3">
      <c r="E1246" s="415"/>
      <c r="F1246" s="424">
        <v>0</v>
      </c>
      <c r="H1246" s="425">
        <v>172462</v>
      </c>
      <c r="I1246" s="428"/>
      <c r="J1246" s="428"/>
      <c r="K1246" s="428"/>
      <c r="L1246" s="428"/>
      <c r="M1246" s="426">
        <v>2</v>
      </c>
    </row>
    <row r="1247" spans="5:13" x14ac:dyDescent="0.3">
      <c r="E1247" s="415"/>
      <c r="F1247" s="424">
        <v>0</v>
      </c>
      <c r="H1247" s="425">
        <v>172923</v>
      </c>
      <c r="I1247" s="428"/>
      <c r="J1247" s="428"/>
      <c r="K1247" s="428"/>
      <c r="L1247" s="428"/>
      <c r="M1247" s="426">
        <v>1</v>
      </c>
    </row>
    <row r="1248" spans="5:13" x14ac:dyDescent="0.3">
      <c r="E1248" s="415"/>
      <c r="F1248" s="424">
        <v>0</v>
      </c>
      <c r="H1248" s="425">
        <v>174313</v>
      </c>
      <c r="I1248" s="428"/>
      <c r="J1248" s="428"/>
      <c r="K1248" s="428"/>
      <c r="L1248" s="428"/>
      <c r="M1248" s="426">
        <v>1</v>
      </c>
    </row>
    <row r="1249" spans="5:13" x14ac:dyDescent="0.3">
      <c r="E1249" s="415"/>
      <c r="F1249" s="424">
        <v>0</v>
      </c>
      <c r="H1249" s="425">
        <v>173509</v>
      </c>
      <c r="I1249" s="428"/>
      <c r="J1249" s="428"/>
      <c r="K1249" s="428"/>
      <c r="L1249" s="428"/>
      <c r="M1249" s="426">
        <v>17</v>
      </c>
    </row>
    <row r="1250" spans="5:13" x14ac:dyDescent="0.3">
      <c r="E1250" s="415"/>
      <c r="F1250" s="424">
        <v>0</v>
      </c>
      <c r="H1250" s="425">
        <v>173483</v>
      </c>
      <c r="I1250" s="428"/>
      <c r="J1250" s="428"/>
      <c r="K1250" s="428"/>
      <c r="L1250" s="428"/>
      <c r="M1250" s="426">
        <v>1</v>
      </c>
    </row>
    <row r="1251" spans="5:13" x14ac:dyDescent="0.3">
      <c r="E1251" s="415"/>
      <c r="F1251" s="424">
        <v>0</v>
      </c>
      <c r="H1251" s="425">
        <v>172915</v>
      </c>
      <c r="I1251" s="428"/>
      <c r="J1251" s="428"/>
      <c r="K1251" s="428"/>
      <c r="L1251" s="428"/>
      <c r="M1251" s="426">
        <v>1</v>
      </c>
    </row>
    <row r="1252" spans="5:13" x14ac:dyDescent="0.3">
      <c r="E1252" s="415"/>
      <c r="F1252" s="424">
        <v>0</v>
      </c>
      <c r="H1252" s="425">
        <v>173512</v>
      </c>
      <c r="I1252" s="428"/>
      <c r="J1252" s="428"/>
      <c r="K1252" s="428"/>
      <c r="L1252" s="428"/>
      <c r="M1252" s="426">
        <v>2</v>
      </c>
    </row>
    <row r="1253" spans="5:13" x14ac:dyDescent="0.3">
      <c r="E1253" s="415"/>
      <c r="F1253" s="424">
        <v>0</v>
      </c>
      <c r="H1253" s="425">
        <v>173510</v>
      </c>
      <c r="I1253" s="428"/>
      <c r="J1253" s="428"/>
      <c r="K1253" s="428"/>
      <c r="L1253" s="428"/>
      <c r="M1253" s="426">
        <v>9</v>
      </c>
    </row>
    <row r="1254" spans="5:13" x14ac:dyDescent="0.3">
      <c r="E1254" s="415"/>
      <c r="F1254" s="424">
        <v>0</v>
      </c>
      <c r="H1254" s="425">
        <v>173846</v>
      </c>
      <c r="I1254" s="428"/>
      <c r="J1254" s="428"/>
      <c r="K1254" s="428"/>
      <c r="L1254" s="428"/>
      <c r="M1254" s="426">
        <v>10</v>
      </c>
    </row>
    <row r="1255" spans="5:13" x14ac:dyDescent="0.3">
      <c r="E1255" s="415"/>
      <c r="F1255" s="424">
        <v>0</v>
      </c>
      <c r="H1255" s="425">
        <v>172653</v>
      </c>
      <c r="I1255" s="428"/>
      <c r="J1255" s="428"/>
      <c r="K1255" s="428"/>
      <c r="L1255" s="428"/>
      <c r="M1255" s="426">
        <v>3</v>
      </c>
    </row>
    <row r="1256" spans="5:13" x14ac:dyDescent="0.3">
      <c r="E1256" s="415"/>
      <c r="F1256" s="424">
        <v>0</v>
      </c>
      <c r="H1256" s="425">
        <v>173893</v>
      </c>
      <c r="I1256" s="428"/>
      <c r="J1256" s="428"/>
      <c r="K1256" s="428"/>
      <c r="L1256" s="428"/>
      <c r="M1256" s="426">
        <v>5</v>
      </c>
    </row>
    <row r="1257" spans="5:13" x14ac:dyDescent="0.3">
      <c r="E1257" s="415"/>
      <c r="F1257" s="424">
        <v>0</v>
      </c>
      <c r="H1257" s="425">
        <v>172779</v>
      </c>
      <c r="I1257" s="428"/>
      <c r="J1257" s="428"/>
      <c r="K1257" s="428"/>
      <c r="L1257" s="428"/>
      <c r="M1257" s="428"/>
    </row>
    <row r="1258" spans="5:13" x14ac:dyDescent="0.3">
      <c r="E1258" s="415"/>
      <c r="F1258" s="424">
        <v>0</v>
      </c>
      <c r="H1258" s="425">
        <v>173282</v>
      </c>
      <c r="I1258" s="428"/>
      <c r="J1258" s="428"/>
      <c r="K1258" s="428"/>
      <c r="L1258" s="428"/>
      <c r="M1258" s="426">
        <v>2</v>
      </c>
    </row>
    <row r="1259" spans="5:13" x14ac:dyDescent="0.3">
      <c r="E1259" s="415"/>
      <c r="F1259" s="424">
        <v>0</v>
      </c>
      <c r="H1259" s="425">
        <v>173155</v>
      </c>
      <c r="I1259" s="428"/>
      <c r="J1259" s="428"/>
      <c r="K1259" s="428"/>
      <c r="L1259" s="428"/>
      <c r="M1259" s="426">
        <v>1</v>
      </c>
    </row>
    <row r="1260" spans="5:13" x14ac:dyDescent="0.3">
      <c r="E1260" s="415"/>
      <c r="F1260" s="424">
        <v>0</v>
      </c>
      <c r="H1260" s="425">
        <v>174617</v>
      </c>
      <c r="I1260" s="428"/>
      <c r="J1260" s="428"/>
      <c r="K1260" s="428"/>
      <c r="L1260" s="428"/>
      <c r="M1260" s="428"/>
    </row>
    <row r="1261" spans="5:13" x14ac:dyDescent="0.3">
      <c r="E1261" s="415"/>
      <c r="F1261" s="424">
        <v>0</v>
      </c>
      <c r="H1261" s="425">
        <v>174638</v>
      </c>
      <c r="I1261" s="428"/>
      <c r="J1261" s="428"/>
      <c r="K1261" s="428"/>
      <c r="L1261" s="428"/>
      <c r="M1261" s="426">
        <v>53</v>
      </c>
    </row>
    <row r="1262" spans="5:13" x14ac:dyDescent="0.3">
      <c r="E1262" s="415"/>
      <c r="F1262" s="424">
        <v>0</v>
      </c>
      <c r="H1262" s="425">
        <v>174639</v>
      </c>
      <c r="I1262" s="428"/>
      <c r="J1262" s="428"/>
      <c r="K1262" s="428"/>
      <c r="L1262" s="428"/>
      <c r="M1262" s="426">
        <v>1</v>
      </c>
    </row>
    <row r="1263" spans="5:13" x14ac:dyDescent="0.3">
      <c r="E1263" s="415"/>
      <c r="F1263" s="424">
        <v>0</v>
      </c>
      <c r="H1263" s="425">
        <v>173055</v>
      </c>
      <c r="I1263" s="428"/>
      <c r="J1263" s="428"/>
      <c r="K1263" s="428"/>
      <c r="L1263" s="428"/>
      <c r="M1263" s="426">
        <v>2</v>
      </c>
    </row>
    <row r="1264" spans="5:13" x14ac:dyDescent="0.3">
      <c r="E1264" s="415"/>
      <c r="F1264" s="424">
        <v>0</v>
      </c>
      <c r="H1264" s="425">
        <v>173140</v>
      </c>
      <c r="I1264" s="428"/>
      <c r="J1264" s="428"/>
      <c r="K1264" s="428"/>
      <c r="L1264" s="428"/>
      <c r="M1264" s="426">
        <v>3</v>
      </c>
    </row>
    <row r="1265" spans="5:13" x14ac:dyDescent="0.3">
      <c r="E1265" s="415"/>
      <c r="F1265" s="424">
        <v>0</v>
      </c>
      <c r="H1265" s="425">
        <v>174323</v>
      </c>
      <c r="I1265" s="428"/>
      <c r="J1265" s="428"/>
      <c r="K1265" s="428"/>
      <c r="L1265" s="428"/>
      <c r="M1265" s="426">
        <v>4</v>
      </c>
    </row>
    <row r="1266" spans="5:13" x14ac:dyDescent="0.3">
      <c r="E1266" s="415"/>
      <c r="F1266" s="424">
        <v>0</v>
      </c>
      <c r="H1266" s="425">
        <v>174637</v>
      </c>
      <c r="I1266" s="428"/>
      <c r="J1266" s="428"/>
      <c r="K1266" s="428"/>
      <c r="L1266" s="428"/>
      <c r="M1266" s="428"/>
    </row>
    <row r="1267" spans="5:13" x14ac:dyDescent="0.3">
      <c r="E1267" s="415"/>
      <c r="F1267" s="424">
        <v>0</v>
      </c>
      <c r="H1267" s="425">
        <v>174630</v>
      </c>
      <c r="I1267" s="428"/>
      <c r="J1267" s="428"/>
      <c r="K1267" s="428"/>
      <c r="L1267" s="428"/>
      <c r="M1267" s="426">
        <v>1</v>
      </c>
    </row>
    <row r="1268" spans="5:13" x14ac:dyDescent="0.3">
      <c r="E1268" s="415"/>
      <c r="F1268" s="424">
        <v>0</v>
      </c>
      <c r="H1268" s="425">
        <v>173804</v>
      </c>
      <c r="I1268" s="428"/>
      <c r="J1268" s="428"/>
      <c r="K1268" s="428"/>
      <c r="L1268" s="428"/>
      <c r="M1268" s="428"/>
    </row>
    <row r="1269" spans="5:13" x14ac:dyDescent="0.3">
      <c r="E1269" s="415"/>
      <c r="F1269" s="424">
        <v>0</v>
      </c>
      <c r="H1269" s="425">
        <v>174640</v>
      </c>
      <c r="I1269" s="428"/>
      <c r="J1269" s="428"/>
      <c r="K1269" s="428"/>
      <c r="L1269" s="428"/>
      <c r="M1269" s="428"/>
    </row>
    <row r="1270" spans="5:13" x14ac:dyDescent="0.3">
      <c r="E1270" s="415"/>
      <c r="F1270" s="424">
        <v>0</v>
      </c>
    </row>
    <row r="1271" spans="5:13" x14ac:dyDescent="0.3">
      <c r="E1271" s="415"/>
      <c r="F1271" s="424">
        <v>0</v>
      </c>
    </row>
    <row r="1272" spans="5:13" x14ac:dyDescent="0.3">
      <c r="E1272" s="415"/>
      <c r="F1272" s="424">
        <v>0</v>
      </c>
    </row>
    <row r="1273" spans="5:13" x14ac:dyDescent="0.3">
      <c r="E1273" s="415"/>
      <c r="F1273" s="424">
        <v>0</v>
      </c>
    </row>
    <row r="1274" spans="5:13" x14ac:dyDescent="0.3">
      <c r="E1274" s="415"/>
      <c r="F1274" s="424">
        <v>0</v>
      </c>
    </row>
    <row r="1275" spans="5:13" x14ac:dyDescent="0.3">
      <c r="E1275" s="415"/>
      <c r="F1275" s="424">
        <v>0</v>
      </c>
    </row>
    <row r="1276" spans="5:13" x14ac:dyDescent="0.3">
      <c r="E1276" s="415"/>
      <c r="F1276" s="424">
        <v>0</v>
      </c>
    </row>
    <row r="1277" spans="5:13" x14ac:dyDescent="0.3">
      <c r="E1277" s="415"/>
      <c r="F1277" s="424">
        <v>0</v>
      </c>
    </row>
    <row r="1278" spans="5:13" x14ac:dyDescent="0.3">
      <c r="E1278" s="415"/>
      <c r="F1278" s="424">
        <v>0</v>
      </c>
    </row>
    <row r="1279" spans="5:13" x14ac:dyDescent="0.3">
      <c r="E1279" s="415"/>
      <c r="F1279" s="424">
        <v>0</v>
      </c>
    </row>
    <row r="1280" spans="5:13" x14ac:dyDescent="0.3">
      <c r="E1280" s="415"/>
      <c r="F1280" s="424">
        <v>0</v>
      </c>
    </row>
    <row r="1281" spans="5:6" x14ac:dyDescent="0.3">
      <c r="E1281" s="415"/>
      <c r="F1281" s="424">
        <v>0</v>
      </c>
    </row>
    <row r="1282" spans="5:6" x14ac:dyDescent="0.3">
      <c r="E1282" s="415"/>
      <c r="F1282" s="424">
        <v>0</v>
      </c>
    </row>
    <row r="1283" spans="5:6" x14ac:dyDescent="0.3">
      <c r="E1283" s="415"/>
      <c r="F1283" s="424">
        <v>0</v>
      </c>
    </row>
    <row r="1284" spans="5:6" x14ac:dyDescent="0.3">
      <c r="E1284" s="415"/>
      <c r="F1284" s="424">
        <v>0</v>
      </c>
    </row>
    <row r="1285" spans="5:6" x14ac:dyDescent="0.3">
      <c r="E1285" s="415"/>
      <c r="F1285" s="424">
        <v>0</v>
      </c>
    </row>
    <row r="1286" spans="5:6" x14ac:dyDescent="0.3">
      <c r="E1286" s="415"/>
      <c r="F1286" s="424">
        <v>0</v>
      </c>
    </row>
    <row r="1287" spans="5:6" x14ac:dyDescent="0.3">
      <c r="E1287" s="415"/>
      <c r="F1287" s="424">
        <v>0</v>
      </c>
    </row>
    <row r="1288" spans="5:6" x14ac:dyDescent="0.3">
      <c r="E1288" s="415"/>
      <c r="F1288" s="424">
        <v>0</v>
      </c>
    </row>
    <row r="1289" spans="5:6" x14ac:dyDescent="0.3">
      <c r="E1289" s="415"/>
      <c r="F1289" s="424">
        <v>0</v>
      </c>
    </row>
    <row r="1290" spans="5:6" x14ac:dyDescent="0.3">
      <c r="E1290" s="415"/>
      <c r="F1290" s="424">
        <v>0</v>
      </c>
    </row>
    <row r="1291" spans="5:6" x14ac:dyDescent="0.3">
      <c r="E1291" s="415"/>
      <c r="F1291" s="424">
        <v>0</v>
      </c>
    </row>
    <row r="1292" spans="5:6" x14ac:dyDescent="0.3">
      <c r="E1292" s="415"/>
      <c r="F1292" s="424">
        <v>0</v>
      </c>
    </row>
    <row r="1293" spans="5:6" x14ac:dyDescent="0.3">
      <c r="E1293" s="415"/>
      <c r="F1293" s="424">
        <v>0</v>
      </c>
    </row>
    <row r="1294" spans="5:6" x14ac:dyDescent="0.3">
      <c r="E1294" s="415"/>
      <c r="F1294" s="424">
        <v>0</v>
      </c>
    </row>
    <row r="1295" spans="5:6" x14ac:dyDescent="0.3">
      <c r="E1295" s="415"/>
      <c r="F1295" s="424">
        <v>0</v>
      </c>
    </row>
    <row r="1296" spans="5:6" x14ac:dyDescent="0.3">
      <c r="E1296" s="415"/>
      <c r="F1296" s="424">
        <v>0</v>
      </c>
    </row>
    <row r="1297" spans="5:6" x14ac:dyDescent="0.3">
      <c r="E1297" s="415"/>
      <c r="F1297" s="424">
        <v>0</v>
      </c>
    </row>
    <row r="1298" spans="5:6" x14ac:dyDescent="0.3">
      <c r="E1298" s="415"/>
      <c r="F1298" s="424">
        <v>0</v>
      </c>
    </row>
    <row r="1299" spans="5:6" x14ac:dyDescent="0.3">
      <c r="E1299" s="415"/>
      <c r="F1299" s="424">
        <v>0</v>
      </c>
    </row>
    <row r="1300" spans="5:6" x14ac:dyDescent="0.3">
      <c r="E1300" s="415"/>
      <c r="F1300" s="424">
        <v>0</v>
      </c>
    </row>
    <row r="1301" spans="5:6" x14ac:dyDescent="0.3">
      <c r="E1301" s="415"/>
      <c r="F1301" s="424">
        <v>0</v>
      </c>
    </row>
    <row r="1302" spans="5:6" x14ac:dyDescent="0.3">
      <c r="E1302" s="415"/>
      <c r="F1302" s="424">
        <v>0</v>
      </c>
    </row>
    <row r="1303" spans="5:6" x14ac:dyDescent="0.3">
      <c r="E1303" s="415"/>
      <c r="F1303" s="424">
        <v>0</v>
      </c>
    </row>
    <row r="1304" spans="5:6" x14ac:dyDescent="0.3">
      <c r="E1304" s="415"/>
      <c r="F1304" s="424">
        <v>0</v>
      </c>
    </row>
    <row r="1305" spans="5:6" x14ac:dyDescent="0.3">
      <c r="E1305" s="415"/>
      <c r="F1305" s="424">
        <v>0</v>
      </c>
    </row>
    <row r="1306" spans="5:6" x14ac:dyDescent="0.3">
      <c r="E1306" s="415"/>
      <c r="F1306" s="424">
        <v>0</v>
      </c>
    </row>
    <row r="1307" spans="5:6" x14ac:dyDescent="0.3">
      <c r="E1307" s="415"/>
      <c r="F1307" s="424">
        <v>0</v>
      </c>
    </row>
    <row r="1308" spans="5:6" x14ac:dyDescent="0.3">
      <c r="E1308" s="415"/>
      <c r="F1308" s="424">
        <v>0</v>
      </c>
    </row>
    <row r="1309" spans="5:6" x14ac:dyDescent="0.3">
      <c r="E1309" s="415"/>
      <c r="F1309" s="424">
        <v>0</v>
      </c>
    </row>
    <row r="1310" spans="5:6" x14ac:dyDescent="0.3">
      <c r="E1310" s="415"/>
      <c r="F1310" s="424">
        <v>0</v>
      </c>
    </row>
    <row r="1311" spans="5:6" x14ac:dyDescent="0.3">
      <c r="E1311" s="415"/>
      <c r="F1311" s="424">
        <v>0</v>
      </c>
    </row>
    <row r="1312" spans="5:6" x14ac:dyDescent="0.3">
      <c r="E1312" s="415"/>
      <c r="F1312" s="424">
        <v>0</v>
      </c>
    </row>
    <row r="1313" spans="5:6" x14ac:dyDescent="0.3">
      <c r="E1313" s="415"/>
      <c r="F1313" s="424">
        <v>0</v>
      </c>
    </row>
    <row r="1314" spans="5:6" x14ac:dyDescent="0.3">
      <c r="E1314" s="415"/>
      <c r="F1314" s="424">
        <v>0</v>
      </c>
    </row>
    <row r="1315" spans="5:6" x14ac:dyDescent="0.3">
      <c r="E1315" s="415"/>
      <c r="F1315" s="424">
        <v>0</v>
      </c>
    </row>
    <row r="1316" spans="5:6" x14ac:dyDescent="0.3">
      <c r="E1316" s="415"/>
      <c r="F1316" s="424">
        <v>0</v>
      </c>
    </row>
    <row r="1317" spans="5:6" x14ac:dyDescent="0.3">
      <c r="E1317" s="415"/>
      <c r="F1317" s="424">
        <v>0</v>
      </c>
    </row>
    <row r="1318" spans="5:6" x14ac:dyDescent="0.3">
      <c r="E1318" s="415"/>
      <c r="F1318" s="424">
        <v>0</v>
      </c>
    </row>
    <row r="1319" spans="5:6" x14ac:dyDescent="0.3">
      <c r="E1319" s="415"/>
      <c r="F1319" s="424">
        <v>0</v>
      </c>
    </row>
    <row r="1320" spans="5:6" x14ac:dyDescent="0.3">
      <c r="E1320" s="415"/>
      <c r="F1320" s="424">
        <v>0</v>
      </c>
    </row>
    <row r="1321" spans="5:6" x14ac:dyDescent="0.3">
      <c r="E1321" s="415"/>
      <c r="F1321" s="424">
        <v>0</v>
      </c>
    </row>
    <row r="1322" spans="5:6" x14ac:dyDescent="0.3">
      <c r="E1322" s="415"/>
      <c r="F1322" s="424">
        <v>0</v>
      </c>
    </row>
    <row r="1323" spans="5:6" x14ac:dyDescent="0.3">
      <c r="E1323" s="415"/>
      <c r="F1323" s="424">
        <v>0</v>
      </c>
    </row>
    <row r="1324" spans="5:6" x14ac:dyDescent="0.3">
      <c r="E1324" s="415"/>
      <c r="F1324" s="424">
        <v>0</v>
      </c>
    </row>
    <row r="1325" spans="5:6" x14ac:dyDescent="0.3">
      <c r="E1325" s="415"/>
      <c r="F1325" s="424">
        <v>0</v>
      </c>
    </row>
    <row r="1326" spans="5:6" x14ac:dyDescent="0.3">
      <c r="E1326" s="415"/>
      <c r="F1326" s="424">
        <v>0</v>
      </c>
    </row>
    <row r="1327" spans="5:6" x14ac:dyDescent="0.3">
      <c r="E1327" s="415"/>
      <c r="F1327" s="424">
        <v>0</v>
      </c>
    </row>
    <row r="1328" spans="5:6" x14ac:dyDescent="0.3">
      <c r="E1328" s="415"/>
      <c r="F1328" s="424">
        <v>0</v>
      </c>
    </row>
    <row r="1329" spans="5:6" x14ac:dyDescent="0.3">
      <c r="E1329" s="415"/>
      <c r="F1329" s="424">
        <v>0</v>
      </c>
    </row>
    <row r="1330" spans="5:6" x14ac:dyDescent="0.3">
      <c r="E1330" s="415"/>
      <c r="F1330" s="424">
        <v>0</v>
      </c>
    </row>
    <row r="1331" spans="5:6" x14ac:dyDescent="0.3">
      <c r="E1331" s="415"/>
      <c r="F1331" s="424">
        <v>0</v>
      </c>
    </row>
    <row r="1332" spans="5:6" x14ac:dyDescent="0.3">
      <c r="E1332" s="415"/>
      <c r="F1332" s="424">
        <v>0</v>
      </c>
    </row>
    <row r="1333" spans="5:6" x14ac:dyDescent="0.3">
      <c r="E1333" s="415"/>
      <c r="F1333" s="424">
        <v>0</v>
      </c>
    </row>
    <row r="1334" spans="5:6" x14ac:dyDescent="0.3">
      <c r="E1334" s="415"/>
      <c r="F1334" s="424">
        <v>0</v>
      </c>
    </row>
    <row r="1335" spans="5:6" x14ac:dyDescent="0.3">
      <c r="E1335" s="415"/>
      <c r="F1335" s="424">
        <v>0</v>
      </c>
    </row>
    <row r="1336" spans="5:6" x14ac:dyDescent="0.3">
      <c r="E1336" s="415"/>
      <c r="F1336" s="424">
        <v>0</v>
      </c>
    </row>
    <row r="1337" spans="5:6" x14ac:dyDescent="0.3">
      <c r="E1337" s="415"/>
      <c r="F1337" s="424">
        <v>0</v>
      </c>
    </row>
    <row r="1338" spans="5:6" x14ac:dyDescent="0.3">
      <c r="E1338" s="415"/>
      <c r="F1338" s="424">
        <v>0</v>
      </c>
    </row>
    <row r="1339" spans="5:6" x14ac:dyDescent="0.3">
      <c r="E1339" s="415"/>
      <c r="F1339" s="424">
        <v>0</v>
      </c>
    </row>
    <row r="1340" spans="5:6" x14ac:dyDescent="0.3">
      <c r="E1340" s="415"/>
      <c r="F1340" s="424">
        <v>0</v>
      </c>
    </row>
    <row r="1341" spans="5:6" x14ac:dyDescent="0.3">
      <c r="E1341" s="415"/>
      <c r="F1341" s="424">
        <v>0</v>
      </c>
    </row>
    <row r="1342" spans="5:6" x14ac:dyDescent="0.3">
      <c r="E1342" s="415"/>
      <c r="F1342" s="424">
        <v>0</v>
      </c>
    </row>
    <row r="1343" spans="5:6" x14ac:dyDescent="0.3">
      <c r="E1343" s="415"/>
      <c r="F1343" s="424">
        <v>0</v>
      </c>
    </row>
    <row r="1344" spans="5:6" x14ac:dyDescent="0.3">
      <c r="E1344" s="415"/>
      <c r="F1344" s="424">
        <v>0</v>
      </c>
    </row>
    <row r="1345" spans="5:6" x14ac:dyDescent="0.3">
      <c r="E1345" s="415"/>
      <c r="F1345" s="424">
        <v>0</v>
      </c>
    </row>
    <row r="1346" spans="5:6" x14ac:dyDescent="0.3">
      <c r="E1346" s="415"/>
      <c r="F1346" s="424">
        <v>0</v>
      </c>
    </row>
    <row r="1347" spans="5:6" x14ac:dyDescent="0.3">
      <c r="E1347" s="415"/>
      <c r="F1347" s="424">
        <v>0</v>
      </c>
    </row>
    <row r="1348" spans="5:6" x14ac:dyDescent="0.3">
      <c r="E1348" s="415"/>
      <c r="F1348" s="424">
        <v>0</v>
      </c>
    </row>
    <row r="1349" spans="5:6" x14ac:dyDescent="0.3">
      <c r="E1349" s="415"/>
      <c r="F1349" s="424">
        <v>0</v>
      </c>
    </row>
    <row r="1350" spans="5:6" x14ac:dyDescent="0.3">
      <c r="E1350" s="415"/>
      <c r="F1350" s="424">
        <v>0</v>
      </c>
    </row>
    <row r="1351" spans="5:6" x14ac:dyDescent="0.3">
      <c r="E1351" s="415"/>
      <c r="F1351" s="424">
        <v>0</v>
      </c>
    </row>
    <row r="1352" spans="5:6" x14ac:dyDescent="0.3">
      <c r="E1352" s="415"/>
      <c r="F1352" s="424">
        <v>0</v>
      </c>
    </row>
    <row r="1353" spans="5:6" x14ac:dyDescent="0.3">
      <c r="E1353" s="415"/>
      <c r="F1353" s="424">
        <v>0</v>
      </c>
    </row>
    <row r="1354" spans="5:6" x14ac:dyDescent="0.3">
      <c r="E1354" s="415"/>
      <c r="F1354" s="424">
        <v>0</v>
      </c>
    </row>
    <row r="1355" spans="5:6" x14ac:dyDescent="0.3">
      <c r="E1355" s="415"/>
      <c r="F1355" s="424">
        <v>0</v>
      </c>
    </row>
    <row r="1356" spans="5:6" x14ac:dyDescent="0.3">
      <c r="E1356" s="415"/>
      <c r="F1356" s="424">
        <v>0</v>
      </c>
    </row>
    <row r="1357" spans="5:6" x14ac:dyDescent="0.3">
      <c r="E1357" s="415"/>
      <c r="F1357" s="424">
        <v>0</v>
      </c>
    </row>
    <row r="1358" spans="5:6" x14ac:dyDescent="0.3">
      <c r="E1358" s="415"/>
      <c r="F1358" s="424">
        <v>0</v>
      </c>
    </row>
    <row r="1359" spans="5:6" x14ac:dyDescent="0.3">
      <c r="E1359" s="415"/>
      <c r="F1359" s="424">
        <v>0</v>
      </c>
    </row>
    <row r="1360" spans="5:6" x14ac:dyDescent="0.3">
      <c r="E1360" s="415"/>
      <c r="F1360" s="424">
        <v>0</v>
      </c>
    </row>
    <row r="1361" spans="5:6" x14ac:dyDescent="0.3">
      <c r="E1361" s="415"/>
      <c r="F1361" s="424">
        <v>0</v>
      </c>
    </row>
    <row r="1362" spans="5:6" x14ac:dyDescent="0.3">
      <c r="E1362" s="415"/>
      <c r="F1362" s="424">
        <v>0</v>
      </c>
    </row>
    <row r="1363" spans="5:6" x14ac:dyDescent="0.3">
      <c r="E1363" s="415"/>
      <c r="F1363" s="424">
        <v>0</v>
      </c>
    </row>
    <row r="1364" spans="5:6" x14ac:dyDescent="0.3">
      <c r="E1364" s="415"/>
      <c r="F1364" s="424">
        <v>0</v>
      </c>
    </row>
    <row r="1365" spans="5:6" x14ac:dyDescent="0.3">
      <c r="E1365" s="415"/>
      <c r="F1365" s="424">
        <v>0</v>
      </c>
    </row>
    <row r="1366" spans="5:6" x14ac:dyDescent="0.3">
      <c r="E1366" s="415"/>
      <c r="F1366" s="424">
        <v>0</v>
      </c>
    </row>
    <row r="1367" spans="5:6" x14ac:dyDescent="0.3">
      <c r="E1367" s="415"/>
      <c r="F1367" s="424">
        <v>0</v>
      </c>
    </row>
    <row r="1368" spans="5:6" x14ac:dyDescent="0.3">
      <c r="E1368" s="415"/>
      <c r="F1368" s="424">
        <v>0</v>
      </c>
    </row>
    <row r="1369" spans="5:6" x14ac:dyDescent="0.3">
      <c r="E1369" s="415"/>
      <c r="F1369" s="424">
        <v>0</v>
      </c>
    </row>
    <row r="1370" spans="5:6" x14ac:dyDescent="0.3">
      <c r="E1370" s="415"/>
      <c r="F1370" s="424">
        <v>0</v>
      </c>
    </row>
    <row r="1371" spans="5:6" x14ac:dyDescent="0.3">
      <c r="E1371" s="415"/>
      <c r="F1371" s="424">
        <v>0</v>
      </c>
    </row>
    <row r="1372" spans="5:6" x14ac:dyDescent="0.3">
      <c r="E1372" s="415"/>
      <c r="F1372" s="424">
        <v>0</v>
      </c>
    </row>
    <row r="1373" spans="5:6" x14ac:dyDescent="0.3">
      <c r="E1373" s="415"/>
      <c r="F1373" s="424">
        <v>0</v>
      </c>
    </row>
    <row r="1374" spans="5:6" x14ac:dyDescent="0.3">
      <c r="E1374" s="415"/>
      <c r="F1374" s="424">
        <v>0</v>
      </c>
    </row>
    <row r="1375" spans="5:6" x14ac:dyDescent="0.3">
      <c r="E1375" s="415"/>
      <c r="F1375" s="424">
        <v>0</v>
      </c>
    </row>
    <row r="1376" spans="5:6" x14ac:dyDescent="0.3">
      <c r="E1376" s="415"/>
      <c r="F1376" s="424">
        <v>0</v>
      </c>
    </row>
    <row r="1377" spans="5:6" x14ac:dyDescent="0.3">
      <c r="E1377" s="415"/>
      <c r="F1377" s="424">
        <v>0</v>
      </c>
    </row>
    <row r="1378" spans="5:6" x14ac:dyDescent="0.3">
      <c r="E1378" s="415"/>
      <c r="F1378" s="424">
        <v>0</v>
      </c>
    </row>
    <row r="1379" spans="5:6" x14ac:dyDescent="0.3">
      <c r="E1379" s="415"/>
      <c r="F1379" s="424">
        <v>0</v>
      </c>
    </row>
    <row r="1380" spans="5:6" x14ac:dyDescent="0.3">
      <c r="E1380" s="415"/>
      <c r="F1380" s="424">
        <v>0</v>
      </c>
    </row>
    <row r="1381" spans="5:6" x14ac:dyDescent="0.3">
      <c r="E1381" s="415"/>
      <c r="F1381" s="424">
        <v>0</v>
      </c>
    </row>
    <row r="1382" spans="5:6" x14ac:dyDescent="0.3">
      <c r="E1382" s="415"/>
      <c r="F1382" s="424">
        <v>0</v>
      </c>
    </row>
    <row r="1383" spans="5:6" x14ac:dyDescent="0.3">
      <c r="E1383" s="415"/>
      <c r="F1383" s="424">
        <v>0</v>
      </c>
    </row>
    <row r="1384" spans="5:6" x14ac:dyDescent="0.3">
      <c r="E1384" s="415"/>
      <c r="F1384" s="424">
        <v>0</v>
      </c>
    </row>
    <row r="1385" spans="5:6" x14ac:dyDescent="0.3">
      <c r="E1385" s="415"/>
      <c r="F1385" s="424">
        <v>0</v>
      </c>
    </row>
    <row r="1386" spans="5:6" x14ac:dyDescent="0.3">
      <c r="E1386" s="415"/>
      <c r="F1386" s="424">
        <v>0</v>
      </c>
    </row>
    <row r="1387" spans="5:6" x14ac:dyDescent="0.3">
      <c r="E1387" s="415"/>
      <c r="F1387" s="424">
        <v>0</v>
      </c>
    </row>
    <row r="1388" spans="5:6" x14ac:dyDescent="0.3">
      <c r="E1388" s="415"/>
      <c r="F1388" s="424">
        <v>0</v>
      </c>
    </row>
    <row r="1389" spans="5:6" x14ac:dyDescent="0.3">
      <c r="E1389" s="415"/>
      <c r="F1389" s="424">
        <v>0</v>
      </c>
    </row>
    <row r="1390" spans="5:6" x14ac:dyDescent="0.3">
      <c r="E1390" s="415"/>
      <c r="F1390" s="424">
        <v>0</v>
      </c>
    </row>
    <row r="1391" spans="5:6" x14ac:dyDescent="0.3">
      <c r="E1391" s="415"/>
      <c r="F1391" s="424">
        <v>0</v>
      </c>
    </row>
    <row r="1392" spans="5:6" x14ac:dyDescent="0.3">
      <c r="E1392" s="415"/>
      <c r="F1392" s="424">
        <v>0</v>
      </c>
    </row>
    <row r="1393" spans="5:6" x14ac:dyDescent="0.3">
      <c r="E1393" s="415"/>
      <c r="F1393" s="424">
        <v>0</v>
      </c>
    </row>
    <row r="1394" spans="5:6" x14ac:dyDescent="0.3">
      <c r="E1394" s="415"/>
      <c r="F1394" s="424">
        <v>0</v>
      </c>
    </row>
    <row r="1395" spans="5:6" x14ac:dyDescent="0.3">
      <c r="E1395" s="415"/>
      <c r="F1395" s="424">
        <v>0</v>
      </c>
    </row>
    <row r="1396" spans="5:6" x14ac:dyDescent="0.3">
      <c r="E1396" s="415"/>
      <c r="F1396" s="424">
        <v>0</v>
      </c>
    </row>
    <row r="1397" spans="5:6" x14ac:dyDescent="0.3">
      <c r="E1397" s="415"/>
      <c r="F1397" s="424">
        <v>0</v>
      </c>
    </row>
    <row r="1398" spans="5:6" x14ac:dyDescent="0.3">
      <c r="E1398" s="415"/>
      <c r="F1398" s="424">
        <v>0</v>
      </c>
    </row>
    <row r="1399" spans="5:6" x14ac:dyDescent="0.3">
      <c r="E1399" s="415"/>
      <c r="F1399" s="424">
        <v>0</v>
      </c>
    </row>
    <row r="1400" spans="5:6" x14ac:dyDescent="0.3">
      <c r="E1400" s="415"/>
      <c r="F1400" s="424">
        <v>0</v>
      </c>
    </row>
    <row r="1401" spans="5:6" x14ac:dyDescent="0.3">
      <c r="E1401" s="415"/>
      <c r="F1401" s="424">
        <v>0</v>
      </c>
    </row>
    <row r="1402" spans="5:6" x14ac:dyDescent="0.3">
      <c r="E1402" s="415"/>
      <c r="F1402" s="424">
        <v>0</v>
      </c>
    </row>
    <row r="1403" spans="5:6" x14ac:dyDescent="0.3">
      <c r="E1403" s="415"/>
      <c r="F1403" s="424">
        <v>0</v>
      </c>
    </row>
    <row r="1404" spans="5:6" x14ac:dyDescent="0.3">
      <c r="E1404" s="415"/>
      <c r="F1404" s="424">
        <v>0</v>
      </c>
    </row>
    <row r="1405" spans="5:6" x14ac:dyDescent="0.3">
      <c r="E1405" s="415"/>
      <c r="F1405" s="424">
        <v>0</v>
      </c>
    </row>
    <row r="1406" spans="5:6" x14ac:dyDescent="0.3">
      <c r="E1406" s="415"/>
      <c r="F1406" s="424">
        <v>0</v>
      </c>
    </row>
    <row r="1407" spans="5:6" x14ac:dyDescent="0.3">
      <c r="E1407" s="415"/>
      <c r="F1407" s="424">
        <v>0</v>
      </c>
    </row>
    <row r="1408" spans="5:6" x14ac:dyDescent="0.3">
      <c r="E1408" s="415"/>
      <c r="F1408" s="424">
        <v>0</v>
      </c>
    </row>
    <row r="1409" spans="5:6" x14ac:dyDescent="0.3">
      <c r="E1409" s="415"/>
      <c r="F1409" s="424">
        <v>0</v>
      </c>
    </row>
    <row r="1410" spans="5:6" x14ac:dyDescent="0.3">
      <c r="E1410" s="415"/>
      <c r="F1410" s="424">
        <v>0</v>
      </c>
    </row>
    <row r="1411" spans="5:6" x14ac:dyDescent="0.3">
      <c r="E1411" s="415"/>
      <c r="F1411" s="424">
        <v>0</v>
      </c>
    </row>
    <row r="1412" spans="5:6" x14ac:dyDescent="0.3">
      <c r="E1412" s="415"/>
      <c r="F1412" s="424">
        <v>0</v>
      </c>
    </row>
    <row r="1413" spans="5:6" x14ac:dyDescent="0.3">
      <c r="E1413" s="415"/>
      <c r="F1413" s="424">
        <v>0</v>
      </c>
    </row>
    <row r="1414" spans="5:6" x14ac:dyDescent="0.3">
      <c r="E1414" s="415"/>
      <c r="F1414" s="424">
        <v>0</v>
      </c>
    </row>
    <row r="1415" spans="5:6" x14ac:dyDescent="0.3">
      <c r="E1415" s="415"/>
      <c r="F1415" s="424">
        <v>0</v>
      </c>
    </row>
    <row r="1416" spans="5:6" x14ac:dyDescent="0.3">
      <c r="E1416" s="415"/>
      <c r="F1416" s="424">
        <v>0</v>
      </c>
    </row>
    <row r="1417" spans="5:6" x14ac:dyDescent="0.3">
      <c r="E1417" s="415"/>
      <c r="F1417" s="424">
        <v>0</v>
      </c>
    </row>
    <row r="1418" spans="5:6" x14ac:dyDescent="0.3">
      <c r="E1418" s="415"/>
      <c r="F1418" s="424">
        <v>0</v>
      </c>
    </row>
    <row r="1419" spans="5:6" x14ac:dyDescent="0.3">
      <c r="E1419" s="415"/>
      <c r="F1419" s="424">
        <v>0</v>
      </c>
    </row>
    <row r="1420" spans="5:6" x14ac:dyDescent="0.3">
      <c r="E1420" s="415"/>
      <c r="F1420" s="424">
        <v>0</v>
      </c>
    </row>
    <row r="1421" spans="5:6" x14ac:dyDescent="0.3">
      <c r="E1421" s="415"/>
      <c r="F1421" s="424">
        <v>0</v>
      </c>
    </row>
    <row r="1422" spans="5:6" x14ac:dyDescent="0.3">
      <c r="E1422" s="415"/>
      <c r="F1422" s="424">
        <v>0</v>
      </c>
    </row>
    <row r="1423" spans="5:6" x14ac:dyDescent="0.3">
      <c r="E1423" s="415"/>
      <c r="F1423" s="424">
        <v>0</v>
      </c>
    </row>
    <row r="1424" spans="5:6" x14ac:dyDescent="0.3">
      <c r="E1424" s="415"/>
      <c r="F1424" s="424">
        <v>0</v>
      </c>
    </row>
    <row r="1425" spans="5:6" x14ac:dyDescent="0.3">
      <c r="E1425" s="415"/>
      <c r="F1425" s="424">
        <v>0</v>
      </c>
    </row>
    <row r="1426" spans="5:6" x14ac:dyDescent="0.3">
      <c r="E1426" s="415"/>
      <c r="F1426" s="424">
        <v>0</v>
      </c>
    </row>
    <row r="1427" spans="5:6" x14ac:dyDescent="0.3">
      <c r="E1427" s="415"/>
      <c r="F1427" s="424">
        <v>0</v>
      </c>
    </row>
    <row r="1428" spans="5:6" x14ac:dyDescent="0.3">
      <c r="E1428" s="415"/>
      <c r="F1428" s="424">
        <v>0</v>
      </c>
    </row>
    <row r="1429" spans="5:6" x14ac:dyDescent="0.3">
      <c r="E1429" s="415"/>
      <c r="F1429" s="424">
        <v>0</v>
      </c>
    </row>
    <row r="1430" spans="5:6" x14ac:dyDescent="0.3">
      <c r="E1430" s="415"/>
      <c r="F1430" s="424">
        <v>0</v>
      </c>
    </row>
    <row r="1431" spans="5:6" x14ac:dyDescent="0.3">
      <c r="E1431" s="415"/>
      <c r="F1431" s="424">
        <v>0</v>
      </c>
    </row>
    <row r="1432" spans="5:6" x14ac:dyDescent="0.3">
      <c r="E1432" s="415"/>
      <c r="F1432" s="424">
        <v>0</v>
      </c>
    </row>
    <row r="1433" spans="5:6" x14ac:dyDescent="0.3">
      <c r="E1433" s="415"/>
      <c r="F1433" s="424">
        <v>0</v>
      </c>
    </row>
    <row r="1434" spans="5:6" x14ac:dyDescent="0.3">
      <c r="E1434" s="415"/>
      <c r="F1434" s="424">
        <v>0</v>
      </c>
    </row>
    <row r="1435" spans="5:6" x14ac:dyDescent="0.3">
      <c r="E1435" s="415"/>
      <c r="F1435" s="424">
        <v>0</v>
      </c>
    </row>
    <row r="1436" spans="5:6" x14ac:dyDescent="0.3">
      <c r="E1436" s="415"/>
      <c r="F1436" s="424">
        <v>0</v>
      </c>
    </row>
    <row r="1437" spans="5:6" x14ac:dyDescent="0.3">
      <c r="E1437" s="415"/>
      <c r="F1437" s="424">
        <v>0</v>
      </c>
    </row>
    <row r="1438" spans="5:6" x14ac:dyDescent="0.3">
      <c r="E1438" s="415"/>
      <c r="F1438" s="424">
        <v>0</v>
      </c>
    </row>
    <row r="1439" spans="5:6" x14ac:dyDescent="0.3">
      <c r="E1439" s="415"/>
      <c r="F1439" s="424">
        <v>0</v>
      </c>
    </row>
    <row r="1440" spans="5:6" x14ac:dyDescent="0.3">
      <c r="E1440" s="415"/>
      <c r="F1440" s="424">
        <v>0</v>
      </c>
    </row>
    <row r="1441" spans="5:6" x14ac:dyDescent="0.3">
      <c r="E1441" s="415"/>
      <c r="F1441" s="424">
        <v>0</v>
      </c>
    </row>
    <row r="1442" spans="5:6" x14ac:dyDescent="0.3">
      <c r="E1442" s="415"/>
      <c r="F1442" s="424">
        <v>0</v>
      </c>
    </row>
    <row r="1443" spans="5:6" x14ac:dyDescent="0.3">
      <c r="E1443" s="415"/>
      <c r="F1443" s="424">
        <v>0</v>
      </c>
    </row>
    <row r="1444" spans="5:6" x14ac:dyDescent="0.3">
      <c r="E1444" s="415"/>
      <c r="F1444" s="424">
        <v>0</v>
      </c>
    </row>
    <row r="1445" spans="5:6" x14ac:dyDescent="0.3">
      <c r="E1445" s="415"/>
      <c r="F1445" s="424">
        <v>0</v>
      </c>
    </row>
    <row r="1446" spans="5:6" x14ac:dyDescent="0.3">
      <c r="E1446" s="415"/>
      <c r="F1446" s="424">
        <v>0</v>
      </c>
    </row>
    <row r="1447" spans="5:6" x14ac:dyDescent="0.3">
      <c r="E1447" s="415"/>
      <c r="F1447" s="424">
        <v>0</v>
      </c>
    </row>
    <row r="1448" spans="5:6" x14ac:dyDescent="0.3">
      <c r="E1448" s="415"/>
      <c r="F1448" s="424">
        <v>0</v>
      </c>
    </row>
    <row r="1449" spans="5:6" x14ac:dyDescent="0.3">
      <c r="E1449" s="415"/>
      <c r="F1449" s="424">
        <v>0</v>
      </c>
    </row>
    <row r="1450" spans="5:6" x14ac:dyDescent="0.3">
      <c r="E1450" s="415"/>
      <c r="F1450" s="424">
        <v>0</v>
      </c>
    </row>
    <row r="1451" spans="5:6" x14ac:dyDescent="0.3">
      <c r="E1451" s="415"/>
      <c r="F1451" s="424">
        <v>0</v>
      </c>
    </row>
    <row r="1452" spans="5:6" x14ac:dyDescent="0.3">
      <c r="E1452" s="415"/>
      <c r="F1452" s="424">
        <v>0</v>
      </c>
    </row>
    <row r="1453" spans="5:6" x14ac:dyDescent="0.3">
      <c r="E1453" s="415"/>
      <c r="F1453" s="424">
        <v>0</v>
      </c>
    </row>
    <row r="1454" spans="5:6" x14ac:dyDescent="0.3">
      <c r="E1454" s="415"/>
      <c r="F1454" s="424">
        <v>0</v>
      </c>
    </row>
    <row r="1455" spans="5:6" x14ac:dyDescent="0.3">
      <c r="E1455" s="415"/>
      <c r="F1455" s="424">
        <v>0</v>
      </c>
    </row>
    <row r="1456" spans="5:6" x14ac:dyDescent="0.3">
      <c r="E1456" s="415"/>
      <c r="F1456" s="424">
        <v>0</v>
      </c>
    </row>
    <row r="1457" spans="5:6" x14ac:dyDescent="0.3">
      <c r="E1457" s="415"/>
      <c r="F1457" s="424">
        <v>0</v>
      </c>
    </row>
    <row r="1458" spans="5:6" x14ac:dyDescent="0.3">
      <c r="E1458" s="415"/>
      <c r="F1458" s="424">
        <v>0</v>
      </c>
    </row>
    <row r="1459" spans="5:6" x14ac:dyDescent="0.3">
      <c r="E1459" s="415"/>
      <c r="F1459" s="424">
        <v>0</v>
      </c>
    </row>
    <row r="1460" spans="5:6" x14ac:dyDescent="0.3">
      <c r="E1460" s="415"/>
      <c r="F1460" s="424">
        <v>0</v>
      </c>
    </row>
    <row r="1461" spans="5:6" x14ac:dyDescent="0.3">
      <c r="E1461" s="415"/>
      <c r="F1461" s="424">
        <v>0</v>
      </c>
    </row>
    <row r="1462" spans="5:6" x14ac:dyDescent="0.3">
      <c r="E1462" s="415"/>
      <c r="F1462" s="424">
        <v>0</v>
      </c>
    </row>
    <row r="1463" spans="5:6" x14ac:dyDescent="0.3">
      <c r="E1463" s="415"/>
      <c r="F1463" s="424">
        <v>0</v>
      </c>
    </row>
    <row r="1464" spans="5:6" x14ac:dyDescent="0.3">
      <c r="E1464" s="415"/>
      <c r="F1464" s="424">
        <v>0</v>
      </c>
    </row>
    <row r="1465" spans="5:6" x14ac:dyDescent="0.3">
      <c r="E1465" s="415"/>
      <c r="F1465" s="424">
        <v>0</v>
      </c>
    </row>
    <row r="1466" spans="5:6" x14ac:dyDescent="0.3">
      <c r="E1466" s="415"/>
      <c r="F1466" s="424">
        <v>0</v>
      </c>
    </row>
    <row r="1467" spans="5:6" x14ac:dyDescent="0.3">
      <c r="E1467" s="415"/>
      <c r="F1467" s="424">
        <v>0</v>
      </c>
    </row>
    <row r="1468" spans="5:6" x14ac:dyDescent="0.3">
      <c r="E1468" s="415"/>
      <c r="F1468" s="424">
        <v>0</v>
      </c>
    </row>
    <row r="1469" spans="5:6" x14ac:dyDescent="0.3">
      <c r="E1469" s="415"/>
      <c r="F1469" s="424">
        <v>0</v>
      </c>
    </row>
    <row r="1470" spans="5:6" x14ac:dyDescent="0.3">
      <c r="E1470" s="415"/>
      <c r="F1470" s="424">
        <v>0</v>
      </c>
    </row>
    <row r="1471" spans="5:6" x14ac:dyDescent="0.3">
      <c r="E1471" s="415"/>
      <c r="F1471" s="424">
        <v>0</v>
      </c>
    </row>
    <row r="1472" spans="5:6" x14ac:dyDescent="0.3">
      <c r="E1472" s="415"/>
      <c r="F1472" s="424">
        <v>0</v>
      </c>
    </row>
    <row r="1473" spans="5:6" x14ac:dyDescent="0.3">
      <c r="E1473" s="415"/>
      <c r="F1473" s="424">
        <v>0</v>
      </c>
    </row>
    <row r="1474" spans="5:6" x14ac:dyDescent="0.3">
      <c r="E1474" s="415"/>
      <c r="F1474" s="424">
        <v>0</v>
      </c>
    </row>
    <row r="1475" spans="5:6" x14ac:dyDescent="0.3">
      <c r="E1475" s="415"/>
      <c r="F1475" s="424">
        <v>0</v>
      </c>
    </row>
    <row r="1476" spans="5:6" x14ac:dyDescent="0.3">
      <c r="E1476" s="415"/>
      <c r="F1476" s="424">
        <v>0</v>
      </c>
    </row>
    <row r="1477" spans="5:6" x14ac:dyDescent="0.3">
      <c r="E1477" s="415"/>
      <c r="F1477" s="424">
        <v>0</v>
      </c>
    </row>
    <row r="1478" spans="5:6" x14ac:dyDescent="0.3">
      <c r="E1478" s="415"/>
      <c r="F1478" s="424">
        <v>0</v>
      </c>
    </row>
    <row r="1479" spans="5:6" x14ac:dyDescent="0.3">
      <c r="E1479" s="415"/>
      <c r="F1479" s="424">
        <v>0</v>
      </c>
    </row>
    <row r="1480" spans="5:6" x14ac:dyDescent="0.3">
      <c r="E1480" s="415"/>
      <c r="F1480" s="424">
        <v>0</v>
      </c>
    </row>
    <row r="1481" spans="5:6" x14ac:dyDescent="0.3">
      <c r="E1481" s="415"/>
      <c r="F1481" s="424">
        <v>0</v>
      </c>
    </row>
    <row r="1482" spans="5:6" x14ac:dyDescent="0.3">
      <c r="E1482" s="415"/>
      <c r="F1482" s="424">
        <v>0</v>
      </c>
    </row>
    <row r="1483" spans="5:6" x14ac:dyDescent="0.3">
      <c r="E1483" s="415"/>
      <c r="F1483" s="424">
        <v>0</v>
      </c>
    </row>
    <row r="1484" spans="5:6" x14ac:dyDescent="0.3">
      <c r="E1484" s="415"/>
      <c r="F1484" s="424">
        <v>0</v>
      </c>
    </row>
    <row r="1485" spans="5:6" x14ac:dyDescent="0.3">
      <c r="E1485" s="415"/>
      <c r="F1485" s="424">
        <v>0</v>
      </c>
    </row>
    <row r="1486" spans="5:6" x14ac:dyDescent="0.3">
      <c r="E1486" s="415"/>
      <c r="F1486" s="424">
        <v>0</v>
      </c>
    </row>
    <row r="1487" spans="5:6" x14ac:dyDescent="0.3">
      <c r="E1487" s="415"/>
      <c r="F1487" s="424">
        <v>0</v>
      </c>
    </row>
    <row r="1488" spans="5:6" x14ac:dyDescent="0.3">
      <c r="E1488" s="415"/>
      <c r="F1488" s="424">
        <v>0</v>
      </c>
    </row>
    <row r="1489" spans="5:6" x14ac:dyDescent="0.3">
      <c r="E1489" s="415"/>
      <c r="F1489" s="424">
        <v>0</v>
      </c>
    </row>
    <row r="1490" spans="5:6" x14ac:dyDescent="0.3">
      <c r="E1490" s="415"/>
      <c r="F1490" s="424">
        <v>0</v>
      </c>
    </row>
    <row r="1491" spans="5:6" x14ac:dyDescent="0.3">
      <c r="E1491" s="415"/>
      <c r="F1491" s="424">
        <v>0</v>
      </c>
    </row>
    <row r="1492" spans="5:6" x14ac:dyDescent="0.3">
      <c r="E1492" s="415"/>
      <c r="F1492" s="424">
        <v>0</v>
      </c>
    </row>
    <row r="1493" spans="5:6" x14ac:dyDescent="0.3">
      <c r="E1493" s="415"/>
      <c r="F1493" s="424">
        <v>0</v>
      </c>
    </row>
    <row r="1494" spans="5:6" x14ac:dyDescent="0.3">
      <c r="E1494" s="415"/>
      <c r="F1494" s="424">
        <v>0</v>
      </c>
    </row>
    <row r="1495" spans="5:6" x14ac:dyDescent="0.3">
      <c r="E1495" s="415"/>
      <c r="F1495" s="424">
        <v>0</v>
      </c>
    </row>
    <row r="1496" spans="5:6" x14ac:dyDescent="0.3">
      <c r="E1496" s="415"/>
      <c r="F1496" s="424">
        <v>0</v>
      </c>
    </row>
    <row r="1497" spans="5:6" x14ac:dyDescent="0.3">
      <c r="E1497" s="415"/>
      <c r="F1497" s="424">
        <v>0</v>
      </c>
    </row>
    <row r="1498" spans="5:6" x14ac:dyDescent="0.3">
      <c r="E1498" s="415"/>
      <c r="F1498" s="424">
        <v>0</v>
      </c>
    </row>
    <row r="1499" spans="5:6" x14ac:dyDescent="0.3">
      <c r="E1499" s="415"/>
      <c r="F1499" s="424">
        <v>0</v>
      </c>
    </row>
    <row r="1500" spans="5:6" x14ac:dyDescent="0.3">
      <c r="E1500" s="415"/>
      <c r="F1500" s="424">
        <v>0</v>
      </c>
    </row>
    <row r="1501" spans="5:6" x14ac:dyDescent="0.3">
      <c r="E1501" s="415"/>
      <c r="F1501" s="424">
        <v>0</v>
      </c>
    </row>
    <row r="1502" spans="5:6" x14ac:dyDescent="0.3">
      <c r="E1502" s="415"/>
      <c r="F1502" s="424">
        <v>0</v>
      </c>
    </row>
    <row r="1503" spans="5:6" x14ac:dyDescent="0.3">
      <c r="E1503" s="415"/>
      <c r="F1503" s="424">
        <v>0</v>
      </c>
    </row>
    <row r="1504" spans="5:6" x14ac:dyDescent="0.3">
      <c r="E1504" s="415"/>
      <c r="F1504" s="424">
        <v>0</v>
      </c>
    </row>
    <row r="1505" spans="5:6" x14ac:dyDescent="0.3">
      <c r="E1505" s="415"/>
      <c r="F1505" s="424">
        <v>0</v>
      </c>
    </row>
    <row r="1506" spans="5:6" x14ac:dyDescent="0.3">
      <c r="E1506" s="415"/>
      <c r="F1506" s="424">
        <v>0</v>
      </c>
    </row>
    <row r="1507" spans="5:6" x14ac:dyDescent="0.3">
      <c r="E1507" s="415"/>
      <c r="F1507" s="424">
        <v>0</v>
      </c>
    </row>
    <row r="1508" spans="5:6" x14ac:dyDescent="0.3">
      <c r="E1508" s="415"/>
      <c r="F1508" s="424">
        <v>0</v>
      </c>
    </row>
    <row r="1509" spans="5:6" x14ac:dyDescent="0.3">
      <c r="E1509" s="415"/>
      <c r="F1509" s="424">
        <v>0</v>
      </c>
    </row>
    <row r="1510" spans="5:6" x14ac:dyDescent="0.3">
      <c r="E1510" s="415"/>
      <c r="F1510" s="424">
        <v>0</v>
      </c>
    </row>
    <row r="1511" spans="5:6" x14ac:dyDescent="0.3">
      <c r="E1511" s="415"/>
      <c r="F1511" s="424">
        <v>0</v>
      </c>
    </row>
    <row r="1512" spans="5:6" x14ac:dyDescent="0.3">
      <c r="E1512" s="415"/>
      <c r="F1512" s="424">
        <v>0</v>
      </c>
    </row>
    <row r="1513" spans="5:6" x14ac:dyDescent="0.3">
      <c r="E1513" s="415"/>
      <c r="F1513" s="424">
        <v>0</v>
      </c>
    </row>
    <row r="1514" spans="5:6" x14ac:dyDescent="0.3">
      <c r="E1514" s="415"/>
      <c r="F1514" s="424">
        <v>0</v>
      </c>
    </row>
    <row r="1515" spans="5:6" x14ac:dyDescent="0.3">
      <c r="E1515" s="415"/>
      <c r="F1515" s="424">
        <v>0</v>
      </c>
    </row>
    <row r="1516" spans="5:6" x14ac:dyDescent="0.3">
      <c r="E1516" s="415"/>
      <c r="F1516" s="424">
        <v>0</v>
      </c>
    </row>
    <row r="1517" spans="5:6" x14ac:dyDescent="0.3">
      <c r="E1517" s="415"/>
      <c r="F1517" s="424">
        <v>0</v>
      </c>
    </row>
    <row r="1518" spans="5:6" x14ac:dyDescent="0.3">
      <c r="E1518" s="415"/>
      <c r="F1518" s="424">
        <v>0</v>
      </c>
    </row>
    <row r="1519" spans="5:6" x14ac:dyDescent="0.3">
      <c r="E1519" s="415"/>
      <c r="F1519" s="424">
        <v>0</v>
      </c>
    </row>
    <row r="1520" spans="5:6" x14ac:dyDescent="0.3">
      <c r="E1520" s="415"/>
      <c r="F1520" s="424">
        <v>0</v>
      </c>
    </row>
    <row r="1521" spans="5:6" x14ac:dyDescent="0.3">
      <c r="E1521" s="415"/>
      <c r="F1521" s="424">
        <v>0</v>
      </c>
    </row>
    <row r="1522" spans="5:6" x14ac:dyDescent="0.3">
      <c r="E1522" s="415"/>
      <c r="F1522" s="424">
        <v>0</v>
      </c>
    </row>
    <row r="1523" spans="5:6" x14ac:dyDescent="0.3">
      <c r="E1523" s="415"/>
      <c r="F1523" s="424">
        <v>0</v>
      </c>
    </row>
    <row r="1524" spans="5:6" x14ac:dyDescent="0.3">
      <c r="E1524" s="415"/>
      <c r="F1524" s="424">
        <v>0</v>
      </c>
    </row>
    <row r="1525" spans="5:6" x14ac:dyDescent="0.3">
      <c r="E1525" s="415"/>
      <c r="F1525" s="424">
        <v>0</v>
      </c>
    </row>
    <row r="1526" spans="5:6" x14ac:dyDescent="0.3">
      <c r="E1526" s="415"/>
      <c r="F1526" s="424">
        <v>0</v>
      </c>
    </row>
    <row r="1527" spans="5:6" x14ac:dyDescent="0.3">
      <c r="E1527" s="415"/>
      <c r="F1527" s="424">
        <v>0</v>
      </c>
    </row>
    <row r="1528" spans="5:6" x14ac:dyDescent="0.3">
      <c r="E1528" s="415"/>
      <c r="F1528" s="424">
        <v>0</v>
      </c>
    </row>
    <row r="1529" spans="5:6" x14ac:dyDescent="0.3">
      <c r="E1529" s="415"/>
      <c r="F1529" s="424">
        <v>0</v>
      </c>
    </row>
    <row r="1530" spans="5:6" x14ac:dyDescent="0.3">
      <c r="E1530" s="415"/>
      <c r="F1530" s="424">
        <v>0</v>
      </c>
    </row>
    <row r="1531" spans="5:6" x14ac:dyDescent="0.3">
      <c r="E1531" s="415"/>
      <c r="F1531" s="424">
        <v>0</v>
      </c>
    </row>
    <row r="1532" spans="5:6" x14ac:dyDescent="0.3">
      <c r="E1532" s="415"/>
      <c r="F1532" s="424">
        <v>0</v>
      </c>
    </row>
    <row r="1533" spans="5:6" x14ac:dyDescent="0.3">
      <c r="E1533" s="415"/>
      <c r="F1533" s="424">
        <v>0</v>
      </c>
    </row>
    <row r="1534" spans="5:6" x14ac:dyDescent="0.3">
      <c r="E1534" s="415"/>
      <c r="F1534" s="424">
        <v>0</v>
      </c>
    </row>
    <row r="1535" spans="5:6" x14ac:dyDescent="0.3">
      <c r="E1535" s="415"/>
      <c r="F1535" s="424">
        <v>0</v>
      </c>
    </row>
    <row r="1536" spans="5:6" x14ac:dyDescent="0.3">
      <c r="E1536" s="415"/>
      <c r="F1536" s="424">
        <v>0</v>
      </c>
    </row>
    <row r="1537" spans="5:6" x14ac:dyDescent="0.3">
      <c r="E1537" s="415"/>
      <c r="F1537" s="424">
        <v>0</v>
      </c>
    </row>
    <row r="1538" spans="5:6" x14ac:dyDescent="0.3">
      <c r="E1538" s="415"/>
      <c r="F1538" s="424">
        <v>0</v>
      </c>
    </row>
    <row r="1539" spans="5:6" x14ac:dyDescent="0.3">
      <c r="E1539" s="415"/>
      <c r="F1539" s="424">
        <v>0</v>
      </c>
    </row>
    <row r="1540" spans="5:6" x14ac:dyDescent="0.3">
      <c r="E1540" s="415"/>
      <c r="F1540" s="424">
        <v>0</v>
      </c>
    </row>
    <row r="1541" spans="5:6" x14ac:dyDescent="0.3">
      <c r="E1541" s="415"/>
      <c r="F1541" s="424">
        <v>0</v>
      </c>
    </row>
    <row r="1542" spans="5:6" x14ac:dyDescent="0.3">
      <c r="E1542" s="415"/>
      <c r="F1542" s="424">
        <v>0</v>
      </c>
    </row>
    <row r="1543" spans="5:6" x14ac:dyDescent="0.3">
      <c r="E1543" s="415"/>
      <c r="F1543" s="424">
        <v>0</v>
      </c>
    </row>
    <row r="1544" spans="5:6" x14ac:dyDescent="0.3">
      <c r="E1544" s="415"/>
      <c r="F1544" s="424">
        <v>0</v>
      </c>
    </row>
    <row r="1545" spans="5:6" x14ac:dyDescent="0.3">
      <c r="E1545" s="415"/>
      <c r="F1545" s="424">
        <v>0</v>
      </c>
    </row>
    <row r="1546" spans="5:6" x14ac:dyDescent="0.3">
      <c r="E1546" s="415"/>
      <c r="F1546" s="424">
        <v>0</v>
      </c>
    </row>
    <row r="1547" spans="5:6" x14ac:dyDescent="0.3">
      <c r="E1547" s="415"/>
      <c r="F1547" s="424">
        <v>0</v>
      </c>
    </row>
    <row r="1548" spans="5:6" x14ac:dyDescent="0.3">
      <c r="E1548" s="415"/>
      <c r="F1548" s="424">
        <v>0</v>
      </c>
    </row>
    <row r="1549" spans="5:6" x14ac:dyDescent="0.3">
      <c r="E1549" s="415"/>
      <c r="F1549" s="424">
        <v>0</v>
      </c>
    </row>
    <row r="1550" spans="5:6" x14ac:dyDescent="0.3">
      <c r="E1550" s="415"/>
      <c r="F1550" s="424">
        <v>0</v>
      </c>
    </row>
    <row r="1551" spans="5:6" x14ac:dyDescent="0.3">
      <c r="E1551" s="415"/>
      <c r="F1551" s="424">
        <v>0</v>
      </c>
    </row>
    <row r="1552" spans="5:6" x14ac:dyDescent="0.3">
      <c r="E1552" s="415"/>
      <c r="F1552" s="424">
        <v>0</v>
      </c>
    </row>
    <row r="1553" spans="5:6" x14ac:dyDescent="0.3">
      <c r="E1553" s="415"/>
      <c r="F1553" s="424">
        <v>0</v>
      </c>
    </row>
    <row r="1554" spans="5:6" x14ac:dyDescent="0.3">
      <c r="E1554" s="415"/>
      <c r="F1554" s="424">
        <v>0</v>
      </c>
    </row>
    <row r="1555" spans="5:6" x14ac:dyDescent="0.3">
      <c r="E1555" s="415"/>
      <c r="F1555" s="424">
        <v>0</v>
      </c>
    </row>
    <row r="1556" spans="5:6" x14ac:dyDescent="0.3">
      <c r="E1556" s="415"/>
      <c r="F1556" s="424">
        <v>0</v>
      </c>
    </row>
    <row r="1557" spans="5:6" x14ac:dyDescent="0.3">
      <c r="E1557" s="415"/>
      <c r="F1557" s="424">
        <v>0</v>
      </c>
    </row>
    <row r="1558" spans="5:6" x14ac:dyDescent="0.3">
      <c r="E1558" s="415"/>
      <c r="F1558" s="424">
        <v>0</v>
      </c>
    </row>
    <row r="1559" spans="5:6" x14ac:dyDescent="0.3">
      <c r="E1559" s="415"/>
      <c r="F1559" s="424">
        <v>0</v>
      </c>
    </row>
    <row r="1560" spans="5:6" x14ac:dyDescent="0.3">
      <c r="E1560" s="415"/>
      <c r="F1560" s="424">
        <v>0</v>
      </c>
    </row>
    <row r="1561" spans="5:6" x14ac:dyDescent="0.3">
      <c r="E1561" s="415"/>
      <c r="F1561" s="424">
        <v>0</v>
      </c>
    </row>
    <row r="1562" spans="5:6" x14ac:dyDescent="0.3">
      <c r="E1562" s="415"/>
      <c r="F1562" s="424">
        <v>0</v>
      </c>
    </row>
    <row r="1563" spans="5:6" x14ac:dyDescent="0.3">
      <c r="E1563" s="415"/>
      <c r="F1563" s="424">
        <v>0</v>
      </c>
    </row>
    <row r="1564" spans="5:6" x14ac:dyDescent="0.3">
      <c r="E1564" s="415"/>
      <c r="F1564" s="424">
        <v>0</v>
      </c>
    </row>
    <row r="1565" spans="5:6" x14ac:dyDescent="0.3">
      <c r="E1565" s="415"/>
      <c r="F1565" s="424">
        <v>0</v>
      </c>
    </row>
    <row r="1566" spans="5:6" x14ac:dyDescent="0.3">
      <c r="E1566" s="415"/>
      <c r="F1566" s="424">
        <v>0</v>
      </c>
    </row>
    <row r="1567" spans="5:6" x14ac:dyDescent="0.3">
      <c r="E1567" s="415"/>
      <c r="F1567" s="424">
        <v>0</v>
      </c>
    </row>
    <row r="1568" spans="5:6" x14ac:dyDescent="0.3">
      <c r="E1568" s="415"/>
      <c r="F1568" s="424">
        <v>0</v>
      </c>
    </row>
    <row r="1569" spans="5:6" x14ac:dyDescent="0.3">
      <c r="E1569" s="415"/>
      <c r="F1569" s="424">
        <v>0</v>
      </c>
    </row>
    <row r="1570" spans="5:6" x14ac:dyDescent="0.3">
      <c r="E1570" s="415"/>
      <c r="F1570" s="424">
        <v>0</v>
      </c>
    </row>
    <row r="1571" spans="5:6" x14ac:dyDescent="0.3">
      <c r="E1571" s="415"/>
      <c r="F1571" s="424">
        <v>0</v>
      </c>
    </row>
    <row r="1572" spans="5:6" x14ac:dyDescent="0.3">
      <c r="E1572" s="415"/>
      <c r="F1572" s="424">
        <v>0</v>
      </c>
    </row>
    <row r="1573" spans="5:6" x14ac:dyDescent="0.3">
      <c r="E1573" s="415"/>
      <c r="F1573" s="424">
        <v>0</v>
      </c>
    </row>
    <row r="1574" spans="5:6" x14ac:dyDescent="0.3">
      <c r="E1574" s="415"/>
      <c r="F1574" s="424">
        <v>0</v>
      </c>
    </row>
    <row r="1575" spans="5:6" x14ac:dyDescent="0.3">
      <c r="E1575" s="415"/>
      <c r="F1575" s="424">
        <v>0</v>
      </c>
    </row>
    <row r="1576" spans="5:6" x14ac:dyDescent="0.3">
      <c r="E1576" s="415"/>
      <c r="F1576" s="424">
        <v>0</v>
      </c>
    </row>
    <row r="1577" spans="5:6" x14ac:dyDescent="0.3">
      <c r="E1577" s="415"/>
      <c r="F1577" s="424">
        <v>0</v>
      </c>
    </row>
    <row r="1578" spans="5:6" x14ac:dyDescent="0.3">
      <c r="E1578" s="415"/>
      <c r="F1578" s="424">
        <v>0</v>
      </c>
    </row>
    <row r="1579" spans="5:6" x14ac:dyDescent="0.3">
      <c r="E1579" s="415"/>
      <c r="F1579" s="424">
        <v>0</v>
      </c>
    </row>
    <row r="1580" spans="5:6" x14ac:dyDescent="0.3">
      <c r="E1580" s="415"/>
      <c r="F1580" s="424">
        <v>0</v>
      </c>
    </row>
    <row r="1581" spans="5:6" x14ac:dyDescent="0.3">
      <c r="E1581" s="415"/>
      <c r="F1581" s="424">
        <v>0</v>
      </c>
    </row>
    <row r="1582" spans="5:6" x14ac:dyDescent="0.3">
      <c r="E1582" s="415"/>
      <c r="F1582" s="424">
        <v>0</v>
      </c>
    </row>
    <row r="1583" spans="5:6" x14ac:dyDescent="0.3">
      <c r="E1583" s="415"/>
      <c r="F1583" s="424">
        <v>0</v>
      </c>
    </row>
    <row r="1584" spans="5:6" x14ac:dyDescent="0.3">
      <c r="E1584" s="415"/>
      <c r="F1584" s="424">
        <v>0</v>
      </c>
    </row>
    <row r="1585" spans="5:6" x14ac:dyDescent="0.3">
      <c r="E1585" s="415"/>
      <c r="F1585" s="424">
        <v>0</v>
      </c>
    </row>
    <row r="1586" spans="5:6" x14ac:dyDescent="0.3">
      <c r="E1586" s="415"/>
      <c r="F1586" s="424">
        <v>0</v>
      </c>
    </row>
    <row r="1587" spans="5:6" x14ac:dyDescent="0.3">
      <c r="E1587" s="415"/>
      <c r="F1587" s="424">
        <v>0</v>
      </c>
    </row>
    <row r="1588" spans="5:6" x14ac:dyDescent="0.3">
      <c r="E1588" s="415"/>
      <c r="F1588" s="424">
        <v>0</v>
      </c>
    </row>
    <row r="1589" spans="5:6" x14ac:dyDescent="0.3">
      <c r="E1589" s="415"/>
      <c r="F1589" s="424">
        <v>0</v>
      </c>
    </row>
    <row r="1590" spans="5:6" x14ac:dyDescent="0.3">
      <c r="E1590" s="415"/>
      <c r="F1590" s="424">
        <v>0</v>
      </c>
    </row>
    <row r="1591" spans="5:6" x14ac:dyDescent="0.3">
      <c r="E1591" s="415"/>
      <c r="F1591" s="424">
        <v>0</v>
      </c>
    </row>
    <row r="1592" spans="5:6" x14ac:dyDescent="0.3">
      <c r="E1592" s="415"/>
      <c r="F1592" s="424">
        <v>0</v>
      </c>
    </row>
    <row r="1593" spans="5:6" x14ac:dyDescent="0.3">
      <c r="E1593" s="415"/>
      <c r="F1593" s="424">
        <v>0</v>
      </c>
    </row>
    <row r="1594" spans="5:6" x14ac:dyDescent="0.3">
      <c r="E1594" s="415"/>
      <c r="F1594" s="424">
        <v>0</v>
      </c>
    </row>
    <row r="1595" spans="5:6" x14ac:dyDescent="0.3">
      <c r="E1595" s="415"/>
      <c r="F1595" s="424">
        <v>0</v>
      </c>
    </row>
    <row r="1596" spans="5:6" x14ac:dyDescent="0.3">
      <c r="E1596" s="415"/>
      <c r="F1596" s="424">
        <v>0</v>
      </c>
    </row>
    <row r="1597" spans="5:6" x14ac:dyDescent="0.3">
      <c r="E1597" s="415"/>
      <c r="F1597" s="424">
        <v>0</v>
      </c>
    </row>
    <row r="1598" spans="5:6" x14ac:dyDescent="0.3">
      <c r="E1598" s="415"/>
      <c r="F1598" s="424">
        <v>0</v>
      </c>
    </row>
    <row r="1599" spans="5:6" x14ac:dyDescent="0.3">
      <c r="E1599" s="415"/>
      <c r="F1599" s="424">
        <v>0</v>
      </c>
    </row>
    <row r="1600" spans="5:6" x14ac:dyDescent="0.3">
      <c r="E1600" s="415"/>
      <c r="F1600" s="424">
        <v>0</v>
      </c>
    </row>
    <row r="1601" spans="5:6" x14ac:dyDescent="0.3">
      <c r="E1601" s="415"/>
      <c r="F1601" s="424">
        <v>0</v>
      </c>
    </row>
    <row r="1602" spans="5:6" x14ac:dyDescent="0.3">
      <c r="E1602" s="415"/>
      <c r="F1602" s="424">
        <v>0</v>
      </c>
    </row>
    <row r="1603" spans="5:6" x14ac:dyDescent="0.3">
      <c r="E1603" s="415"/>
      <c r="F1603" s="424">
        <v>0</v>
      </c>
    </row>
    <row r="1604" spans="5:6" x14ac:dyDescent="0.3">
      <c r="E1604" s="415"/>
      <c r="F1604" s="424">
        <v>0</v>
      </c>
    </row>
    <row r="1605" spans="5:6" x14ac:dyDescent="0.3">
      <c r="E1605" s="415"/>
      <c r="F1605" s="424">
        <v>0</v>
      </c>
    </row>
    <row r="1606" spans="5:6" x14ac:dyDescent="0.3">
      <c r="E1606" s="415"/>
      <c r="F1606" s="424">
        <v>0</v>
      </c>
    </row>
    <row r="1607" spans="5:6" x14ac:dyDescent="0.3">
      <c r="E1607" s="415"/>
      <c r="F1607" s="424">
        <v>0</v>
      </c>
    </row>
    <row r="1608" spans="5:6" x14ac:dyDescent="0.3">
      <c r="E1608" s="415"/>
      <c r="F1608" s="424">
        <v>0</v>
      </c>
    </row>
    <row r="1609" spans="5:6" x14ac:dyDescent="0.3">
      <c r="E1609" s="415"/>
      <c r="F1609" s="424">
        <v>0</v>
      </c>
    </row>
    <row r="1610" spans="5:6" x14ac:dyDescent="0.3">
      <c r="E1610" s="415"/>
      <c r="F1610" s="424">
        <v>0</v>
      </c>
    </row>
    <row r="1611" spans="5:6" x14ac:dyDescent="0.3">
      <c r="E1611" s="415"/>
      <c r="F1611" s="424">
        <v>0</v>
      </c>
    </row>
    <row r="1612" spans="5:6" x14ac:dyDescent="0.3">
      <c r="E1612" s="415"/>
      <c r="F1612" s="424">
        <v>0</v>
      </c>
    </row>
    <row r="1613" spans="5:6" x14ac:dyDescent="0.3">
      <c r="E1613" s="415"/>
      <c r="F1613" s="424">
        <v>0</v>
      </c>
    </row>
    <row r="1614" spans="5:6" x14ac:dyDescent="0.3">
      <c r="E1614" s="415"/>
      <c r="F1614" s="424">
        <v>0</v>
      </c>
    </row>
    <row r="1615" spans="5:6" x14ac:dyDescent="0.3">
      <c r="E1615" s="415"/>
      <c r="F1615" s="424">
        <v>0</v>
      </c>
    </row>
    <row r="1616" spans="5:6" x14ac:dyDescent="0.3">
      <c r="E1616" s="415"/>
      <c r="F1616" s="424">
        <v>0</v>
      </c>
    </row>
    <row r="1617" spans="5:6" x14ac:dyDescent="0.3">
      <c r="E1617" s="415"/>
      <c r="F1617" s="424">
        <v>0</v>
      </c>
    </row>
    <row r="1618" spans="5:6" x14ac:dyDescent="0.3">
      <c r="E1618" s="415"/>
      <c r="F1618" s="424">
        <v>0</v>
      </c>
    </row>
    <row r="1619" spans="5:6" x14ac:dyDescent="0.3">
      <c r="E1619" s="415"/>
      <c r="F1619" s="424">
        <v>0</v>
      </c>
    </row>
    <row r="1620" spans="5:6" x14ac:dyDescent="0.3">
      <c r="E1620" s="415"/>
      <c r="F1620" s="424">
        <v>0</v>
      </c>
    </row>
    <row r="1621" spans="5:6" x14ac:dyDescent="0.3">
      <c r="E1621" s="415"/>
      <c r="F1621" s="424">
        <v>0</v>
      </c>
    </row>
    <row r="1622" spans="5:6" x14ac:dyDescent="0.3">
      <c r="E1622" s="415"/>
      <c r="F1622" s="424">
        <v>0</v>
      </c>
    </row>
    <row r="1623" spans="5:6" x14ac:dyDescent="0.3">
      <c r="E1623" s="415"/>
      <c r="F1623" s="424">
        <v>0</v>
      </c>
    </row>
    <row r="1624" spans="5:6" x14ac:dyDescent="0.3">
      <c r="E1624" s="415"/>
      <c r="F1624" s="424">
        <v>0</v>
      </c>
    </row>
    <row r="1625" spans="5:6" x14ac:dyDescent="0.3">
      <c r="E1625" s="415"/>
      <c r="F1625" s="424">
        <v>0</v>
      </c>
    </row>
    <row r="1626" spans="5:6" x14ac:dyDescent="0.3">
      <c r="E1626" s="415"/>
      <c r="F1626" s="424">
        <v>0</v>
      </c>
    </row>
    <row r="1627" spans="5:6" x14ac:dyDescent="0.3">
      <c r="E1627" s="415"/>
      <c r="F1627" s="424">
        <v>0</v>
      </c>
    </row>
    <row r="1628" spans="5:6" x14ac:dyDescent="0.3">
      <c r="E1628" s="415"/>
      <c r="F1628" s="424">
        <v>0</v>
      </c>
    </row>
    <row r="1629" spans="5:6" x14ac:dyDescent="0.3">
      <c r="E1629" s="415"/>
      <c r="F1629" s="424">
        <v>0</v>
      </c>
    </row>
    <row r="1630" spans="5:6" x14ac:dyDescent="0.3">
      <c r="E1630" s="415"/>
      <c r="F1630" s="424">
        <v>0</v>
      </c>
    </row>
    <row r="1631" spans="5:6" x14ac:dyDescent="0.3">
      <c r="E1631" s="415"/>
      <c r="F1631" s="424">
        <v>0</v>
      </c>
    </row>
    <row r="1632" spans="5:6" x14ac:dyDescent="0.3">
      <c r="E1632" s="415"/>
      <c r="F1632" s="424">
        <v>0</v>
      </c>
    </row>
    <row r="1633" spans="5:6" x14ac:dyDescent="0.3">
      <c r="E1633" s="415"/>
      <c r="F1633" s="424">
        <v>0</v>
      </c>
    </row>
    <row r="1634" spans="5:6" x14ac:dyDescent="0.3">
      <c r="E1634" s="415"/>
      <c r="F1634" s="424">
        <v>0</v>
      </c>
    </row>
    <row r="1635" spans="5:6" x14ac:dyDescent="0.3">
      <c r="E1635" s="415"/>
      <c r="F1635" s="424">
        <v>0</v>
      </c>
    </row>
    <row r="1636" spans="5:6" x14ac:dyDescent="0.3">
      <c r="E1636" s="415"/>
      <c r="F1636" s="424">
        <v>0</v>
      </c>
    </row>
    <row r="1637" spans="5:6" x14ac:dyDescent="0.3">
      <c r="E1637" s="415"/>
      <c r="F1637" s="424">
        <v>0</v>
      </c>
    </row>
    <row r="1638" spans="5:6" x14ac:dyDescent="0.3">
      <c r="E1638" s="415"/>
      <c r="F1638" s="424">
        <v>0</v>
      </c>
    </row>
    <row r="1639" spans="5:6" x14ac:dyDescent="0.3">
      <c r="E1639" s="415"/>
      <c r="F1639" s="424">
        <v>0</v>
      </c>
    </row>
    <row r="1640" spans="5:6" x14ac:dyDescent="0.3">
      <c r="E1640" s="415"/>
      <c r="F1640" s="424">
        <v>0</v>
      </c>
    </row>
    <row r="1641" spans="5:6" x14ac:dyDescent="0.3">
      <c r="E1641" s="415"/>
      <c r="F1641" s="424">
        <v>0</v>
      </c>
    </row>
    <row r="1642" spans="5:6" x14ac:dyDescent="0.3">
      <c r="E1642" s="415"/>
      <c r="F1642" s="424">
        <v>0</v>
      </c>
    </row>
    <row r="1643" spans="5:6" x14ac:dyDescent="0.3">
      <c r="E1643" s="415"/>
      <c r="F1643" s="424">
        <v>0</v>
      </c>
    </row>
    <row r="1644" spans="5:6" x14ac:dyDescent="0.3">
      <c r="E1644" s="415"/>
      <c r="F1644" s="424">
        <v>0</v>
      </c>
    </row>
    <row r="1645" spans="5:6" x14ac:dyDescent="0.3">
      <c r="E1645" s="415"/>
      <c r="F1645" s="424">
        <v>0</v>
      </c>
    </row>
    <row r="1646" spans="5:6" x14ac:dyDescent="0.3">
      <c r="E1646" s="415"/>
      <c r="F1646" s="424">
        <v>0</v>
      </c>
    </row>
    <row r="1647" spans="5:6" x14ac:dyDescent="0.3">
      <c r="E1647" s="415"/>
      <c r="F1647" s="424">
        <v>0</v>
      </c>
    </row>
    <row r="1648" spans="5:6" x14ac:dyDescent="0.3">
      <c r="E1648" s="415"/>
      <c r="F1648" s="424">
        <v>0</v>
      </c>
    </row>
    <row r="1649" spans="5:6" x14ac:dyDescent="0.3">
      <c r="E1649" s="415"/>
      <c r="F1649" s="424">
        <v>0</v>
      </c>
    </row>
    <row r="1650" spans="5:6" x14ac:dyDescent="0.3">
      <c r="E1650" s="415"/>
      <c r="F1650" s="424">
        <v>0</v>
      </c>
    </row>
    <row r="1651" spans="5:6" x14ac:dyDescent="0.3">
      <c r="E1651" s="415"/>
      <c r="F1651" s="424">
        <v>0</v>
      </c>
    </row>
    <row r="1652" spans="5:6" x14ac:dyDescent="0.3">
      <c r="E1652" s="415"/>
      <c r="F1652" s="424">
        <v>0</v>
      </c>
    </row>
    <row r="1653" spans="5:6" x14ac:dyDescent="0.3">
      <c r="E1653" s="415"/>
      <c r="F1653" s="424">
        <v>0</v>
      </c>
    </row>
    <row r="1654" spans="5:6" x14ac:dyDescent="0.3">
      <c r="E1654" s="415"/>
      <c r="F1654" s="424">
        <v>0</v>
      </c>
    </row>
    <row r="1655" spans="5:6" x14ac:dyDescent="0.3">
      <c r="E1655" s="415"/>
      <c r="F1655" s="42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Z1001"/>
  <sheetViews>
    <sheetView workbookViewId="0"/>
  </sheetViews>
  <sheetFormatPr defaultColWidth="16.85546875" defaultRowHeight="15" customHeight="1" x14ac:dyDescent="0.2"/>
  <sheetData>
    <row r="1" spans="1:26" x14ac:dyDescent="0.3">
      <c r="A1" s="141" t="s">
        <v>4976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spans="1:26" x14ac:dyDescent="0.3">
      <c r="A2" s="141" t="s">
        <v>4977</v>
      </c>
      <c r="B2" s="137"/>
      <c r="C2" s="137"/>
      <c r="D2" s="137"/>
      <c r="E2" s="137"/>
      <c r="F2" s="137"/>
      <c r="G2" s="137"/>
      <c r="H2" s="137"/>
      <c r="I2" s="137"/>
      <c r="J2" s="137"/>
      <c r="K2" s="137"/>
      <c r="L2" s="137"/>
      <c r="M2" s="137"/>
      <c r="N2" s="137"/>
      <c r="O2" s="137"/>
      <c r="P2" s="137"/>
      <c r="Q2" s="137"/>
      <c r="R2" s="137"/>
      <c r="S2" s="137"/>
      <c r="T2" s="137"/>
      <c r="U2" s="137"/>
      <c r="V2" s="137"/>
      <c r="W2" s="137"/>
      <c r="X2" s="137"/>
      <c r="Y2" s="137"/>
      <c r="Z2" s="137"/>
    </row>
    <row r="3" spans="1:26" x14ac:dyDescent="0.3">
      <c r="A3" s="141" t="s">
        <v>4978</v>
      </c>
      <c r="B3" s="137"/>
      <c r="C3" s="137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  <c r="Y3" s="137"/>
      <c r="Z3" s="137"/>
    </row>
    <row r="4" spans="1:26" x14ac:dyDescent="0.3">
      <c r="A4" s="141" t="s">
        <v>4979</v>
      </c>
      <c r="B4" s="137"/>
      <c r="C4" s="137"/>
      <c r="D4" s="137"/>
      <c r="E4" s="137"/>
      <c r="F4" s="137"/>
      <c r="G4" s="137"/>
      <c r="H4" s="137"/>
      <c r="I4" s="137"/>
      <c r="J4" s="137"/>
      <c r="K4" s="137"/>
      <c r="L4" s="137"/>
      <c r="M4" s="137"/>
      <c r="N4" s="137"/>
      <c r="O4" s="137"/>
      <c r="P4" s="137"/>
      <c r="Q4" s="137"/>
      <c r="R4" s="137"/>
      <c r="S4" s="137"/>
      <c r="T4" s="137"/>
      <c r="U4" s="137"/>
      <c r="V4" s="137"/>
      <c r="W4" s="137"/>
      <c r="X4" s="137"/>
      <c r="Y4" s="137"/>
      <c r="Z4" s="137"/>
    </row>
    <row r="5" spans="1:26" x14ac:dyDescent="0.3">
      <c r="A5" s="141" t="s">
        <v>4980</v>
      </c>
      <c r="B5" s="137"/>
      <c r="C5" s="137"/>
      <c r="D5" s="137"/>
      <c r="E5" s="137"/>
      <c r="F5" s="137"/>
      <c r="G5" s="137"/>
      <c r="H5" s="137"/>
      <c r="I5" s="137"/>
      <c r="J5" s="137"/>
      <c r="K5" s="137"/>
      <c r="L5" s="137"/>
      <c r="M5" s="137"/>
      <c r="N5" s="137"/>
      <c r="O5" s="137"/>
      <c r="P5" s="137"/>
      <c r="Q5" s="137"/>
      <c r="R5" s="137"/>
      <c r="S5" s="137"/>
      <c r="T5" s="137"/>
      <c r="U5" s="137"/>
      <c r="V5" s="137"/>
      <c r="W5" s="137"/>
      <c r="X5" s="137"/>
      <c r="Y5" s="137"/>
      <c r="Z5" s="137"/>
    </row>
    <row r="6" spans="1:26" x14ac:dyDescent="0.3">
      <c r="A6" s="141" t="s">
        <v>4981</v>
      </c>
      <c r="B6" s="137"/>
      <c r="C6" s="137"/>
      <c r="D6" s="137"/>
      <c r="E6" s="137"/>
      <c r="F6" s="137"/>
      <c r="G6" s="137"/>
      <c r="H6" s="137"/>
      <c r="I6" s="137"/>
      <c r="J6" s="137"/>
      <c r="K6" s="137"/>
      <c r="L6" s="137"/>
      <c r="M6" s="137"/>
      <c r="N6" s="137"/>
      <c r="O6" s="137"/>
      <c r="P6" s="137"/>
      <c r="Q6" s="137"/>
      <c r="R6" s="137"/>
      <c r="S6" s="137"/>
      <c r="T6" s="137"/>
      <c r="U6" s="137"/>
      <c r="V6" s="137"/>
      <c r="W6" s="137"/>
      <c r="X6" s="137"/>
      <c r="Y6" s="137"/>
      <c r="Z6" s="137"/>
    </row>
    <row r="7" spans="1:26" x14ac:dyDescent="0.3">
      <c r="A7" s="141" t="s">
        <v>4982</v>
      </c>
      <c r="B7" s="137"/>
      <c r="C7" s="137"/>
      <c r="D7" s="137"/>
      <c r="E7" s="137"/>
      <c r="F7" s="137"/>
      <c r="G7" s="137"/>
      <c r="H7" s="137"/>
      <c r="I7" s="137"/>
      <c r="J7" s="137"/>
      <c r="K7" s="137"/>
      <c r="L7" s="137"/>
      <c r="M7" s="137"/>
      <c r="N7" s="137"/>
      <c r="O7" s="137"/>
      <c r="P7" s="137"/>
      <c r="Q7" s="137"/>
      <c r="R7" s="137"/>
      <c r="S7" s="137"/>
      <c r="T7" s="137"/>
      <c r="U7" s="137"/>
      <c r="V7" s="137"/>
      <c r="W7" s="137"/>
      <c r="X7" s="137"/>
      <c r="Y7" s="137"/>
      <c r="Z7" s="137"/>
    </row>
    <row r="8" spans="1:26" x14ac:dyDescent="0.3">
      <c r="A8" s="141" t="s">
        <v>4983</v>
      </c>
      <c r="B8" s="137"/>
      <c r="C8" s="137"/>
      <c r="D8" s="137"/>
      <c r="E8" s="137"/>
      <c r="F8" s="137"/>
      <c r="G8" s="137"/>
      <c r="H8" s="137"/>
      <c r="I8" s="137"/>
      <c r="J8" s="137"/>
      <c r="K8" s="137"/>
      <c r="L8" s="137"/>
      <c r="M8" s="137"/>
      <c r="N8" s="137"/>
      <c r="O8" s="137"/>
      <c r="P8" s="137"/>
      <c r="Q8" s="137"/>
      <c r="R8" s="137"/>
      <c r="S8" s="137"/>
      <c r="T8" s="137"/>
      <c r="U8" s="137"/>
      <c r="V8" s="137"/>
      <c r="W8" s="137"/>
      <c r="X8" s="137"/>
      <c r="Y8" s="137"/>
      <c r="Z8" s="137"/>
    </row>
    <row r="9" spans="1:26" x14ac:dyDescent="0.3">
      <c r="A9" s="141" t="s">
        <v>4984</v>
      </c>
      <c r="B9" s="137"/>
      <c r="C9" s="137"/>
      <c r="D9" s="137"/>
      <c r="E9" s="137"/>
      <c r="F9" s="137"/>
      <c r="G9" s="137"/>
      <c r="H9" s="137"/>
      <c r="I9" s="137"/>
      <c r="J9" s="137"/>
      <c r="K9" s="137"/>
      <c r="L9" s="137"/>
      <c r="M9" s="137"/>
      <c r="N9" s="137"/>
      <c r="O9" s="137"/>
      <c r="P9" s="137"/>
      <c r="Q9" s="137"/>
      <c r="R9" s="137"/>
      <c r="S9" s="137"/>
      <c r="T9" s="137"/>
      <c r="U9" s="137"/>
      <c r="V9" s="137"/>
      <c r="W9" s="137"/>
      <c r="X9" s="137"/>
      <c r="Y9" s="137"/>
      <c r="Z9" s="137"/>
    </row>
    <row r="10" spans="1:26" x14ac:dyDescent="0.3">
      <c r="A10" s="141" t="s">
        <v>4985</v>
      </c>
      <c r="B10" s="137"/>
      <c r="C10" s="137"/>
      <c r="D10" s="137"/>
      <c r="E10" s="137"/>
      <c r="F10" s="137"/>
      <c r="G10" s="137"/>
      <c r="H10" s="137"/>
      <c r="I10" s="137"/>
      <c r="J10" s="137"/>
      <c r="K10" s="137"/>
      <c r="L10" s="137"/>
      <c r="M10" s="137"/>
      <c r="N10" s="137"/>
      <c r="O10" s="137"/>
      <c r="P10" s="137"/>
      <c r="Q10" s="137"/>
      <c r="R10" s="137"/>
      <c r="S10" s="137"/>
      <c r="T10" s="137"/>
      <c r="U10" s="137"/>
      <c r="V10" s="137"/>
      <c r="W10" s="137"/>
      <c r="X10" s="137"/>
      <c r="Y10" s="137"/>
      <c r="Z10" s="137"/>
    </row>
    <row r="11" spans="1:26" x14ac:dyDescent="0.3">
      <c r="A11" s="141" t="s">
        <v>4986</v>
      </c>
      <c r="B11" s="137"/>
      <c r="C11" s="137"/>
      <c r="D11" s="137"/>
      <c r="E11" s="137"/>
      <c r="F11" s="137"/>
      <c r="G11" s="137"/>
      <c r="H11" s="137"/>
      <c r="I11" s="137"/>
      <c r="J11" s="137"/>
      <c r="K11" s="137"/>
      <c r="L11" s="137"/>
      <c r="M11" s="137"/>
      <c r="N11" s="137"/>
      <c r="O11" s="137"/>
      <c r="P11" s="137"/>
      <c r="Q11" s="137"/>
      <c r="R11" s="137"/>
      <c r="S11" s="137"/>
      <c r="T11" s="137"/>
      <c r="U11" s="137"/>
      <c r="V11" s="137"/>
      <c r="W11" s="137"/>
      <c r="X11" s="137"/>
      <c r="Y11" s="137"/>
      <c r="Z11" s="137"/>
    </row>
    <row r="12" spans="1:26" x14ac:dyDescent="0.3">
      <c r="A12" s="141" t="s">
        <v>4987</v>
      </c>
      <c r="B12" s="137"/>
      <c r="C12" s="137"/>
      <c r="D12" s="137"/>
      <c r="E12" s="137"/>
      <c r="F12" s="137"/>
      <c r="G12" s="137"/>
      <c r="H12" s="137"/>
      <c r="I12" s="137"/>
      <c r="J12" s="137"/>
      <c r="K12" s="137"/>
      <c r="L12" s="137"/>
      <c r="M12" s="137"/>
      <c r="N12" s="137"/>
      <c r="O12" s="137"/>
      <c r="P12" s="137"/>
      <c r="Q12" s="137"/>
      <c r="R12" s="137"/>
      <c r="S12" s="137"/>
      <c r="T12" s="137"/>
      <c r="U12" s="137"/>
      <c r="V12" s="137"/>
      <c r="W12" s="137"/>
      <c r="X12" s="137"/>
      <c r="Y12" s="137"/>
      <c r="Z12" s="137"/>
    </row>
    <row r="13" spans="1:26" x14ac:dyDescent="0.3">
      <c r="A13" s="141" t="s">
        <v>4988</v>
      </c>
      <c r="B13" s="137"/>
      <c r="C13" s="137"/>
      <c r="D13" s="137"/>
      <c r="E13" s="137"/>
      <c r="F13" s="137"/>
      <c r="G13" s="137"/>
      <c r="H13" s="137"/>
      <c r="I13" s="137"/>
      <c r="J13" s="137"/>
      <c r="K13" s="137"/>
      <c r="L13" s="137"/>
      <c r="M13" s="137"/>
      <c r="N13" s="137"/>
      <c r="O13" s="137"/>
      <c r="P13" s="137"/>
      <c r="Q13" s="137"/>
      <c r="R13" s="137"/>
      <c r="S13" s="137"/>
      <c r="T13" s="137"/>
      <c r="U13" s="137"/>
      <c r="V13" s="137"/>
      <c r="W13" s="137"/>
      <c r="X13" s="137"/>
      <c r="Y13" s="137"/>
      <c r="Z13" s="137"/>
    </row>
    <row r="14" spans="1:26" x14ac:dyDescent="0.3">
      <c r="A14" s="141" t="s">
        <v>4989</v>
      </c>
      <c r="B14" s="137"/>
      <c r="C14" s="137"/>
      <c r="D14" s="137"/>
      <c r="E14" s="137"/>
      <c r="F14" s="137"/>
      <c r="G14" s="137"/>
      <c r="H14" s="137"/>
      <c r="I14" s="137"/>
      <c r="J14" s="137"/>
      <c r="K14" s="137"/>
      <c r="L14" s="137"/>
      <c r="M14" s="137"/>
      <c r="N14" s="137"/>
      <c r="O14" s="137"/>
      <c r="P14" s="137"/>
      <c r="Q14" s="137"/>
      <c r="R14" s="137"/>
      <c r="S14" s="137"/>
      <c r="T14" s="137"/>
      <c r="U14" s="137"/>
      <c r="V14" s="137"/>
      <c r="W14" s="137"/>
      <c r="X14" s="137"/>
      <c r="Y14" s="137"/>
      <c r="Z14" s="137"/>
    </row>
    <row r="15" spans="1:26" x14ac:dyDescent="0.3">
      <c r="A15" s="141" t="s">
        <v>4990</v>
      </c>
      <c r="B15" s="137"/>
      <c r="C15" s="137"/>
      <c r="D15" s="137"/>
      <c r="E15" s="137"/>
      <c r="F15" s="137"/>
      <c r="G15" s="137"/>
      <c r="H15" s="137"/>
      <c r="I15" s="137"/>
      <c r="J15" s="137"/>
      <c r="K15" s="137"/>
      <c r="L15" s="137"/>
      <c r="M15" s="137"/>
      <c r="N15" s="137"/>
      <c r="O15" s="137"/>
      <c r="P15" s="137"/>
      <c r="Q15" s="137"/>
      <c r="R15" s="137"/>
      <c r="S15" s="137"/>
      <c r="T15" s="137"/>
      <c r="U15" s="137"/>
      <c r="V15" s="137"/>
      <c r="W15" s="137"/>
      <c r="X15" s="137"/>
      <c r="Y15" s="137"/>
      <c r="Z15" s="137"/>
    </row>
    <row r="16" spans="1:26" x14ac:dyDescent="0.3">
      <c r="A16" s="141" t="s">
        <v>4991</v>
      </c>
      <c r="B16" s="137"/>
      <c r="C16" s="137"/>
      <c r="D16" s="137"/>
      <c r="E16" s="137"/>
      <c r="F16" s="137"/>
      <c r="G16" s="137"/>
      <c r="H16" s="137"/>
      <c r="I16" s="137"/>
      <c r="J16" s="137"/>
      <c r="K16" s="137"/>
      <c r="L16" s="137"/>
      <c r="M16" s="137"/>
      <c r="N16" s="137"/>
      <c r="O16" s="137"/>
      <c r="P16" s="137"/>
      <c r="Q16" s="137"/>
      <c r="R16" s="137"/>
      <c r="S16" s="137"/>
      <c r="T16" s="137"/>
      <c r="U16" s="137"/>
      <c r="V16" s="137"/>
      <c r="W16" s="137"/>
      <c r="X16" s="137"/>
      <c r="Y16" s="137"/>
      <c r="Z16" s="137"/>
    </row>
    <row r="17" spans="1:26" x14ac:dyDescent="0.3">
      <c r="A17" s="141" t="s">
        <v>4992</v>
      </c>
      <c r="B17" s="137"/>
      <c r="C17" s="137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</row>
    <row r="18" spans="1:26" x14ac:dyDescent="0.3">
      <c r="A18" s="141" t="s">
        <v>4993</v>
      </c>
      <c r="B18" s="137"/>
      <c r="C18" s="137"/>
      <c r="D18" s="137"/>
      <c r="E18" s="137"/>
      <c r="F18" s="137"/>
      <c r="G18" s="137"/>
      <c r="H18" s="137"/>
      <c r="I18" s="137"/>
      <c r="J18" s="137"/>
      <c r="K18" s="137"/>
      <c r="L18" s="137"/>
      <c r="M18" s="137"/>
      <c r="N18" s="137"/>
      <c r="O18" s="137"/>
      <c r="P18" s="137"/>
      <c r="Q18" s="137"/>
      <c r="R18" s="137"/>
      <c r="S18" s="137"/>
      <c r="T18" s="137"/>
      <c r="U18" s="137"/>
      <c r="V18" s="137"/>
      <c r="W18" s="137"/>
      <c r="X18" s="137"/>
      <c r="Y18" s="137"/>
      <c r="Z18" s="137"/>
    </row>
    <row r="19" spans="1:26" x14ac:dyDescent="0.3">
      <c r="A19" s="141" t="s">
        <v>4994</v>
      </c>
      <c r="B19" s="137"/>
      <c r="C19" s="137"/>
      <c r="D19" s="137"/>
      <c r="E19" s="137"/>
      <c r="F19" s="137"/>
      <c r="G19" s="137"/>
      <c r="H19" s="137"/>
      <c r="I19" s="137"/>
      <c r="J19" s="137"/>
      <c r="K19" s="137"/>
      <c r="L19" s="137"/>
      <c r="M19" s="137"/>
      <c r="N19" s="137"/>
      <c r="O19" s="137"/>
      <c r="P19" s="137"/>
      <c r="Q19" s="137"/>
      <c r="R19" s="137"/>
      <c r="S19" s="137"/>
      <c r="T19" s="137"/>
      <c r="U19" s="137"/>
      <c r="V19" s="137"/>
      <c r="W19" s="137"/>
      <c r="X19" s="137"/>
      <c r="Y19" s="137"/>
      <c r="Z19" s="137"/>
    </row>
    <row r="20" spans="1:26" x14ac:dyDescent="0.3">
      <c r="A20" s="141" t="s">
        <v>4995</v>
      </c>
      <c r="B20" s="137"/>
      <c r="C20" s="137"/>
      <c r="D20" s="137"/>
      <c r="E20" s="137"/>
      <c r="F20" s="137"/>
      <c r="G20" s="137"/>
      <c r="H20" s="137"/>
      <c r="I20" s="137"/>
      <c r="J20" s="137"/>
      <c r="K20" s="137"/>
      <c r="L20" s="137"/>
      <c r="M20" s="137"/>
      <c r="N20" s="137"/>
      <c r="O20" s="137"/>
      <c r="P20" s="137"/>
      <c r="Q20" s="137"/>
      <c r="R20" s="137"/>
      <c r="S20" s="137"/>
      <c r="T20" s="137"/>
      <c r="U20" s="137"/>
      <c r="V20" s="137"/>
      <c r="W20" s="137"/>
      <c r="X20" s="137"/>
      <c r="Y20" s="137"/>
      <c r="Z20" s="137"/>
    </row>
    <row r="21" spans="1:26" x14ac:dyDescent="0.3">
      <c r="A21" s="141" t="s">
        <v>4996</v>
      </c>
      <c r="B21" s="137"/>
      <c r="C21" s="137"/>
      <c r="D21" s="137"/>
      <c r="E21" s="137"/>
      <c r="F21" s="137"/>
      <c r="G21" s="137"/>
      <c r="H21" s="137"/>
      <c r="I21" s="137"/>
      <c r="J21" s="137"/>
      <c r="K21" s="137"/>
      <c r="L21" s="137"/>
      <c r="M21" s="137"/>
      <c r="N21" s="137"/>
      <c r="O21" s="137"/>
      <c r="P21" s="137"/>
      <c r="Q21" s="137"/>
      <c r="R21" s="137"/>
      <c r="S21" s="137"/>
      <c r="T21" s="137"/>
      <c r="U21" s="137"/>
      <c r="V21" s="137"/>
      <c r="W21" s="137"/>
      <c r="X21" s="137"/>
      <c r="Y21" s="137"/>
      <c r="Z21" s="137"/>
    </row>
    <row r="22" spans="1:26" x14ac:dyDescent="0.3">
      <c r="A22" s="141" t="s">
        <v>4997</v>
      </c>
      <c r="B22" s="137"/>
      <c r="C22" s="137"/>
      <c r="D22" s="137"/>
      <c r="E22" s="137"/>
      <c r="F22" s="137"/>
      <c r="G22" s="137"/>
      <c r="H22" s="137"/>
      <c r="I22" s="137"/>
      <c r="J22" s="137"/>
      <c r="K22" s="137"/>
      <c r="L22" s="137"/>
      <c r="M22" s="137"/>
      <c r="N22" s="137"/>
      <c r="O22" s="137"/>
      <c r="P22" s="137"/>
      <c r="Q22" s="137"/>
      <c r="R22" s="137"/>
      <c r="S22" s="137"/>
      <c r="T22" s="137"/>
      <c r="U22" s="137"/>
      <c r="V22" s="137"/>
      <c r="W22" s="137"/>
      <c r="X22" s="137"/>
      <c r="Y22" s="137"/>
      <c r="Z22" s="137"/>
    </row>
    <row r="23" spans="1:26" x14ac:dyDescent="0.3">
      <c r="A23" s="141" t="s">
        <v>4998</v>
      </c>
      <c r="B23" s="137"/>
      <c r="C23" s="137"/>
      <c r="D23" s="137"/>
      <c r="E23" s="137"/>
      <c r="F23" s="137"/>
      <c r="G23" s="137"/>
      <c r="H23" s="137"/>
      <c r="I23" s="137"/>
      <c r="J23" s="137"/>
      <c r="K23" s="137"/>
      <c r="L23" s="137"/>
      <c r="M23" s="137"/>
      <c r="N23" s="137"/>
      <c r="O23" s="137"/>
      <c r="P23" s="137"/>
      <c r="Q23" s="137"/>
      <c r="R23" s="137"/>
      <c r="S23" s="137"/>
      <c r="T23" s="137"/>
      <c r="U23" s="137"/>
      <c r="V23" s="137"/>
      <c r="W23" s="137"/>
      <c r="X23" s="137"/>
      <c r="Y23" s="137"/>
      <c r="Z23" s="137"/>
    </row>
    <row r="24" spans="1:26" x14ac:dyDescent="0.3">
      <c r="A24" s="141" t="s">
        <v>4999</v>
      </c>
      <c r="B24" s="137"/>
      <c r="C24" s="137"/>
      <c r="D24" s="137"/>
      <c r="E24" s="137"/>
      <c r="F24" s="137"/>
      <c r="G24" s="137"/>
      <c r="H24" s="137"/>
      <c r="I24" s="137"/>
      <c r="J24" s="137"/>
      <c r="K24" s="137"/>
      <c r="L24" s="137"/>
      <c r="M24" s="137"/>
      <c r="N24" s="137"/>
      <c r="O24" s="137"/>
      <c r="P24" s="137"/>
      <c r="Q24" s="137"/>
      <c r="R24" s="137"/>
      <c r="S24" s="137"/>
      <c r="T24" s="137"/>
      <c r="U24" s="137"/>
      <c r="V24" s="137"/>
      <c r="W24" s="137"/>
      <c r="X24" s="137"/>
      <c r="Y24" s="137"/>
      <c r="Z24" s="137"/>
    </row>
    <row r="25" spans="1:26" x14ac:dyDescent="0.3">
      <c r="A25" s="141"/>
      <c r="B25" s="137"/>
      <c r="C25" s="137"/>
      <c r="D25" s="137"/>
      <c r="E25" s="137"/>
      <c r="F25" s="137"/>
      <c r="G25" s="137"/>
      <c r="H25" s="137"/>
      <c r="I25" s="137"/>
      <c r="J25" s="137"/>
      <c r="K25" s="137"/>
      <c r="L25" s="137"/>
      <c r="M25" s="137"/>
      <c r="N25" s="137"/>
      <c r="O25" s="137"/>
      <c r="P25" s="137"/>
      <c r="Q25" s="137"/>
      <c r="R25" s="137"/>
      <c r="S25" s="137"/>
      <c r="T25" s="137"/>
      <c r="U25" s="137"/>
      <c r="V25" s="137"/>
      <c r="W25" s="137"/>
      <c r="X25" s="137"/>
      <c r="Y25" s="137"/>
      <c r="Z25" s="137"/>
    </row>
    <row r="26" spans="1:26" x14ac:dyDescent="0.3">
      <c r="A26" s="137"/>
      <c r="B26" s="137"/>
      <c r="C26" s="137"/>
      <c r="D26" s="137"/>
      <c r="E26" s="137"/>
      <c r="F26" s="137"/>
      <c r="G26" s="137"/>
      <c r="H26" s="137"/>
      <c r="I26" s="137"/>
      <c r="J26" s="137"/>
      <c r="K26" s="137"/>
      <c r="L26" s="137"/>
      <c r="M26" s="137"/>
      <c r="N26" s="137"/>
      <c r="O26" s="137"/>
      <c r="P26" s="137"/>
      <c r="Q26" s="137"/>
      <c r="R26" s="137"/>
      <c r="S26" s="137"/>
      <c r="T26" s="137"/>
      <c r="U26" s="137"/>
      <c r="V26" s="137"/>
      <c r="W26" s="137"/>
      <c r="X26" s="137"/>
      <c r="Y26" s="137"/>
      <c r="Z26" s="137"/>
    </row>
    <row r="27" spans="1:26" x14ac:dyDescent="0.3">
      <c r="A27" s="141" t="s">
        <v>5000</v>
      </c>
      <c r="B27" s="137"/>
      <c r="C27" s="137"/>
      <c r="D27" s="137"/>
      <c r="E27" s="137"/>
      <c r="F27" s="137"/>
      <c r="G27" s="137"/>
      <c r="H27" s="137"/>
      <c r="I27" s="137"/>
      <c r="J27" s="137"/>
      <c r="K27" s="137"/>
      <c r="L27" s="137"/>
      <c r="M27" s="137"/>
      <c r="N27" s="137"/>
      <c r="O27" s="137"/>
      <c r="P27" s="137"/>
      <c r="Q27" s="137"/>
      <c r="R27" s="137"/>
      <c r="S27" s="137"/>
      <c r="T27" s="137"/>
      <c r="U27" s="137"/>
      <c r="V27" s="137"/>
      <c r="W27" s="137"/>
      <c r="X27" s="137"/>
      <c r="Y27" s="137"/>
      <c r="Z27" s="137"/>
    </row>
    <row r="28" spans="1:26" x14ac:dyDescent="0.3">
      <c r="A28" s="141" t="s">
        <v>5001</v>
      </c>
      <c r="B28" s="137"/>
      <c r="C28" s="137"/>
      <c r="D28" s="137"/>
      <c r="E28" s="137"/>
      <c r="F28" s="137"/>
      <c r="G28" s="137"/>
      <c r="H28" s="137"/>
      <c r="I28" s="137"/>
      <c r="J28" s="137"/>
      <c r="K28" s="137"/>
      <c r="L28" s="137"/>
      <c r="M28" s="137"/>
      <c r="N28" s="137"/>
      <c r="O28" s="137"/>
      <c r="P28" s="137"/>
      <c r="Q28" s="137"/>
      <c r="R28" s="137"/>
      <c r="S28" s="137"/>
      <c r="T28" s="137"/>
      <c r="U28" s="137"/>
      <c r="V28" s="137"/>
      <c r="W28" s="137"/>
      <c r="X28" s="137"/>
      <c r="Y28" s="137"/>
      <c r="Z28" s="137"/>
    </row>
    <row r="29" spans="1:26" x14ac:dyDescent="0.3">
      <c r="A29" s="141" t="s">
        <v>5002</v>
      </c>
      <c r="B29" s="137"/>
      <c r="C29" s="137"/>
      <c r="D29" s="137"/>
      <c r="E29" s="137"/>
      <c r="F29" s="137"/>
      <c r="G29" s="137"/>
      <c r="H29" s="137"/>
      <c r="I29" s="137"/>
      <c r="J29" s="137"/>
      <c r="K29" s="137"/>
      <c r="L29" s="137"/>
      <c r="M29" s="137"/>
      <c r="N29" s="137"/>
      <c r="O29" s="137"/>
      <c r="P29" s="137"/>
      <c r="Q29" s="137"/>
      <c r="R29" s="137"/>
      <c r="S29" s="137"/>
      <c r="T29" s="137"/>
      <c r="U29" s="137"/>
      <c r="V29" s="137"/>
      <c r="W29" s="137"/>
      <c r="X29" s="137"/>
      <c r="Y29" s="137"/>
      <c r="Z29" s="137"/>
    </row>
    <row r="30" spans="1:26" x14ac:dyDescent="0.3">
      <c r="A30" s="141" t="s">
        <v>5003</v>
      </c>
      <c r="B30" s="137"/>
      <c r="C30" s="137"/>
      <c r="D30" s="137"/>
      <c r="E30" s="137"/>
      <c r="F30" s="137"/>
      <c r="G30" s="137"/>
      <c r="H30" s="137"/>
      <c r="I30" s="137"/>
      <c r="J30" s="137"/>
      <c r="K30" s="137"/>
      <c r="L30" s="137"/>
      <c r="M30" s="137"/>
      <c r="N30" s="137"/>
      <c r="O30" s="137"/>
      <c r="P30" s="137"/>
      <c r="Q30" s="137"/>
      <c r="R30" s="137"/>
      <c r="S30" s="137"/>
      <c r="T30" s="137"/>
      <c r="U30" s="137"/>
      <c r="V30" s="137"/>
      <c r="W30" s="137"/>
      <c r="X30" s="137"/>
      <c r="Y30" s="137"/>
      <c r="Z30" s="137"/>
    </row>
    <row r="31" spans="1:26" x14ac:dyDescent="0.3">
      <c r="A31" s="137"/>
      <c r="B31" s="137"/>
      <c r="C31" s="137"/>
      <c r="D31" s="137"/>
      <c r="E31" s="137"/>
      <c r="F31" s="137"/>
      <c r="G31" s="137"/>
      <c r="H31" s="137"/>
      <c r="I31" s="137"/>
      <c r="J31" s="137"/>
      <c r="K31" s="137"/>
      <c r="L31" s="137"/>
      <c r="M31" s="137"/>
      <c r="N31" s="137"/>
      <c r="O31" s="137"/>
      <c r="P31" s="137"/>
      <c r="Q31" s="137"/>
      <c r="R31" s="137"/>
      <c r="S31" s="137"/>
      <c r="T31" s="137"/>
      <c r="U31" s="137"/>
      <c r="V31" s="137"/>
      <c r="W31" s="137"/>
      <c r="X31" s="137"/>
      <c r="Y31" s="137"/>
      <c r="Z31" s="137"/>
    </row>
    <row r="32" spans="1:26" x14ac:dyDescent="0.3">
      <c r="A32" s="141" t="s">
        <v>5004</v>
      </c>
      <c r="B32" s="137"/>
      <c r="C32" s="137"/>
      <c r="D32" s="137"/>
      <c r="E32" s="137"/>
      <c r="F32" s="137"/>
      <c r="G32" s="137"/>
      <c r="H32" s="137"/>
      <c r="I32" s="137"/>
      <c r="J32" s="137"/>
      <c r="K32" s="137"/>
      <c r="L32" s="137"/>
      <c r="M32" s="137"/>
      <c r="N32" s="137"/>
      <c r="O32" s="137"/>
      <c r="P32" s="137"/>
      <c r="Q32" s="137"/>
      <c r="R32" s="137"/>
      <c r="S32" s="137"/>
      <c r="T32" s="137"/>
      <c r="U32" s="137"/>
      <c r="V32" s="137"/>
      <c r="W32" s="137"/>
      <c r="X32" s="137"/>
      <c r="Y32" s="137"/>
      <c r="Z32" s="137"/>
    </row>
    <row r="33" spans="1:26" x14ac:dyDescent="0.3">
      <c r="A33" s="141" t="s">
        <v>5005</v>
      </c>
      <c r="B33" s="137"/>
      <c r="C33" s="137"/>
      <c r="D33" s="137"/>
      <c r="E33" s="137"/>
      <c r="F33" s="137"/>
      <c r="G33" s="137"/>
      <c r="H33" s="137"/>
      <c r="I33" s="137"/>
      <c r="J33" s="137"/>
      <c r="K33" s="137"/>
      <c r="L33" s="137"/>
      <c r="M33" s="137"/>
      <c r="N33" s="137"/>
      <c r="O33" s="137"/>
      <c r="P33" s="137"/>
      <c r="Q33" s="137"/>
      <c r="R33" s="137"/>
      <c r="S33" s="137"/>
      <c r="T33" s="137"/>
      <c r="U33" s="137"/>
      <c r="V33" s="137"/>
      <c r="W33" s="137"/>
      <c r="X33" s="137"/>
      <c r="Y33" s="137"/>
      <c r="Z33" s="137"/>
    </row>
    <row r="34" spans="1:26" x14ac:dyDescent="0.3">
      <c r="A34" s="141" t="s">
        <v>5006</v>
      </c>
      <c r="B34" s="137"/>
      <c r="C34" s="137"/>
      <c r="D34" s="137"/>
      <c r="E34" s="137"/>
      <c r="F34" s="137"/>
      <c r="G34" s="137"/>
      <c r="H34" s="137"/>
      <c r="I34" s="137"/>
      <c r="J34" s="137"/>
      <c r="K34" s="137"/>
      <c r="L34" s="137"/>
      <c r="M34" s="137"/>
      <c r="N34" s="137"/>
      <c r="O34" s="137"/>
      <c r="P34" s="137"/>
      <c r="Q34" s="137"/>
      <c r="R34" s="137"/>
      <c r="S34" s="137"/>
      <c r="T34" s="137"/>
      <c r="U34" s="137"/>
      <c r="V34" s="137"/>
      <c r="W34" s="137"/>
      <c r="X34" s="137"/>
      <c r="Y34" s="137"/>
      <c r="Z34" s="137"/>
    </row>
    <row r="35" spans="1:26" x14ac:dyDescent="0.3">
      <c r="A35" s="137"/>
      <c r="B35" s="137"/>
      <c r="C35" s="137"/>
      <c r="D35" s="137"/>
      <c r="E35" s="137"/>
      <c r="F35" s="137"/>
      <c r="G35" s="137"/>
      <c r="H35" s="137"/>
      <c r="I35" s="137"/>
      <c r="J35" s="137"/>
      <c r="K35" s="137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</row>
    <row r="36" spans="1:26" x14ac:dyDescent="0.3">
      <c r="A36" s="137"/>
      <c r="B36" s="137"/>
      <c r="C36" s="137"/>
      <c r="D36" s="137"/>
      <c r="E36" s="137"/>
      <c r="F36" s="137"/>
      <c r="G36" s="137"/>
      <c r="H36" s="137"/>
      <c r="I36" s="137"/>
      <c r="J36" s="137"/>
      <c r="K36" s="137"/>
      <c r="L36" s="137"/>
      <c r="M36" s="137"/>
      <c r="N36" s="137"/>
      <c r="O36" s="137"/>
      <c r="P36" s="137"/>
      <c r="Q36" s="137"/>
      <c r="R36" s="137"/>
      <c r="S36" s="137"/>
      <c r="T36" s="137"/>
      <c r="U36" s="137"/>
      <c r="V36" s="137"/>
      <c r="W36" s="137"/>
      <c r="X36" s="137"/>
      <c r="Y36" s="137"/>
      <c r="Z36" s="137"/>
    </row>
    <row r="37" spans="1:26" x14ac:dyDescent="0.3">
      <c r="A37" s="137"/>
      <c r="B37" s="137"/>
      <c r="C37" s="137"/>
      <c r="D37" s="137"/>
      <c r="E37" s="137"/>
      <c r="F37" s="137"/>
      <c r="G37" s="137"/>
      <c r="H37" s="137"/>
      <c r="I37" s="137"/>
      <c r="J37" s="137"/>
      <c r="K37" s="137"/>
      <c r="L37" s="137"/>
      <c r="M37" s="137"/>
      <c r="N37" s="137"/>
      <c r="O37" s="137"/>
      <c r="P37" s="137"/>
      <c r="Q37" s="137"/>
      <c r="R37" s="137"/>
      <c r="S37" s="137"/>
      <c r="T37" s="137"/>
      <c r="U37" s="137"/>
      <c r="V37" s="137"/>
      <c r="W37" s="137"/>
      <c r="X37" s="137"/>
      <c r="Y37" s="137"/>
      <c r="Z37" s="137"/>
    </row>
    <row r="38" spans="1:26" x14ac:dyDescent="0.3">
      <c r="A38" s="137"/>
      <c r="B38" s="137"/>
      <c r="C38" s="137"/>
      <c r="D38" s="137"/>
      <c r="E38" s="137"/>
      <c r="F38" s="137"/>
      <c r="G38" s="137"/>
      <c r="H38" s="137"/>
      <c r="I38" s="137"/>
      <c r="J38" s="137"/>
      <c r="K38" s="137"/>
      <c r="L38" s="137"/>
      <c r="M38" s="137"/>
      <c r="N38" s="137"/>
      <c r="O38" s="137"/>
      <c r="P38" s="137"/>
      <c r="Q38" s="137"/>
      <c r="R38" s="137"/>
      <c r="S38" s="137"/>
      <c r="T38" s="137"/>
      <c r="U38" s="137"/>
      <c r="V38" s="137"/>
      <c r="W38" s="137"/>
      <c r="X38" s="137"/>
      <c r="Y38" s="137"/>
      <c r="Z38" s="137"/>
    </row>
    <row r="39" spans="1:26" x14ac:dyDescent="0.3">
      <c r="A39" s="137"/>
      <c r="B39" s="137"/>
      <c r="C39" s="137"/>
      <c r="D39" s="137"/>
      <c r="E39" s="137"/>
      <c r="F39" s="137"/>
      <c r="G39" s="137"/>
      <c r="H39" s="137"/>
      <c r="I39" s="137"/>
      <c r="J39" s="137"/>
      <c r="K39" s="137"/>
      <c r="L39" s="137"/>
      <c r="M39" s="137"/>
      <c r="N39" s="137"/>
      <c r="O39" s="137"/>
      <c r="P39" s="137"/>
      <c r="Q39" s="137"/>
      <c r="R39" s="137"/>
      <c r="S39" s="137"/>
      <c r="T39" s="137"/>
      <c r="U39" s="137"/>
      <c r="V39" s="137"/>
      <c r="W39" s="137"/>
      <c r="X39" s="137"/>
      <c r="Y39" s="137"/>
      <c r="Z39" s="137"/>
    </row>
    <row r="40" spans="1:26" x14ac:dyDescent="0.3">
      <c r="A40" s="137"/>
      <c r="B40" s="137"/>
      <c r="C40" s="137"/>
      <c r="D40" s="137"/>
      <c r="E40" s="137"/>
      <c r="F40" s="137"/>
      <c r="G40" s="137"/>
      <c r="H40" s="137"/>
      <c r="I40" s="137"/>
      <c r="J40" s="137"/>
      <c r="K40" s="137"/>
      <c r="L40" s="137"/>
      <c r="M40" s="137"/>
      <c r="N40" s="137"/>
      <c r="O40" s="137"/>
      <c r="P40" s="137"/>
      <c r="Q40" s="137"/>
      <c r="R40" s="137"/>
      <c r="S40" s="137"/>
      <c r="T40" s="137"/>
      <c r="U40" s="137"/>
      <c r="V40" s="137"/>
      <c r="W40" s="137"/>
      <c r="X40" s="137"/>
      <c r="Y40" s="137"/>
      <c r="Z40" s="137"/>
    </row>
    <row r="41" spans="1:26" x14ac:dyDescent="0.3">
      <c r="A41" s="137"/>
      <c r="B41" s="137"/>
      <c r="C41" s="137"/>
      <c r="D41" s="137"/>
      <c r="E41" s="137"/>
      <c r="F41" s="137"/>
      <c r="G41" s="137"/>
      <c r="H41" s="137"/>
      <c r="I41" s="137"/>
      <c r="J41" s="137"/>
      <c r="K41" s="137"/>
      <c r="L41" s="137"/>
      <c r="M41" s="137"/>
      <c r="N41" s="137"/>
      <c r="O41" s="137"/>
      <c r="P41" s="137"/>
      <c r="Q41" s="137"/>
      <c r="R41" s="137"/>
      <c r="S41" s="137"/>
      <c r="T41" s="137"/>
      <c r="U41" s="137"/>
      <c r="V41" s="137"/>
      <c r="W41" s="137"/>
      <c r="X41" s="137"/>
      <c r="Y41" s="137"/>
      <c r="Z41" s="137"/>
    </row>
    <row r="42" spans="1:26" x14ac:dyDescent="0.3">
      <c r="A42" s="137"/>
      <c r="B42" s="137"/>
      <c r="C42" s="137"/>
      <c r="D42" s="137"/>
      <c r="E42" s="137"/>
      <c r="F42" s="137"/>
      <c r="G42" s="137"/>
      <c r="H42" s="137"/>
      <c r="I42" s="137"/>
      <c r="J42" s="137"/>
      <c r="K42" s="137"/>
      <c r="L42" s="137"/>
      <c r="M42" s="137"/>
      <c r="N42" s="137"/>
      <c r="O42" s="137"/>
      <c r="P42" s="137"/>
      <c r="Q42" s="137"/>
      <c r="R42" s="137"/>
      <c r="S42" s="137"/>
      <c r="T42" s="137"/>
      <c r="U42" s="137"/>
      <c r="V42" s="137"/>
      <c r="W42" s="137"/>
      <c r="X42" s="137"/>
      <c r="Y42" s="137"/>
      <c r="Z42" s="137"/>
    </row>
    <row r="43" spans="1:26" x14ac:dyDescent="0.3">
      <c r="A43" s="137"/>
      <c r="B43" s="137"/>
      <c r="C43" s="137"/>
      <c r="D43" s="137"/>
      <c r="E43" s="137"/>
      <c r="F43" s="137"/>
      <c r="G43" s="137"/>
      <c r="H43" s="137"/>
      <c r="I43" s="137"/>
      <c r="J43" s="137"/>
      <c r="K43" s="137"/>
      <c r="L43" s="137"/>
      <c r="M43" s="137"/>
      <c r="N43" s="137"/>
      <c r="O43" s="137"/>
      <c r="P43" s="137"/>
      <c r="Q43" s="137"/>
      <c r="R43" s="137"/>
      <c r="S43" s="137"/>
      <c r="T43" s="137"/>
      <c r="U43" s="137"/>
      <c r="V43" s="137"/>
      <c r="W43" s="137"/>
      <c r="X43" s="137"/>
      <c r="Y43" s="137"/>
      <c r="Z43" s="137"/>
    </row>
    <row r="44" spans="1:26" x14ac:dyDescent="0.3">
      <c r="A44" s="137"/>
      <c r="B44" s="137"/>
      <c r="C44" s="137"/>
      <c r="D44" s="137"/>
      <c r="E44" s="137"/>
      <c r="F44" s="137"/>
      <c r="G44" s="137"/>
      <c r="H44" s="137"/>
      <c r="I44" s="137"/>
      <c r="J44" s="137"/>
      <c r="K44" s="137"/>
      <c r="L44" s="137"/>
      <c r="M44" s="137"/>
      <c r="N44" s="137"/>
      <c r="O44" s="137"/>
      <c r="P44" s="137"/>
      <c r="Q44" s="137"/>
      <c r="R44" s="137"/>
      <c r="S44" s="137"/>
      <c r="T44" s="137"/>
      <c r="U44" s="137"/>
      <c r="V44" s="137"/>
      <c r="W44" s="137"/>
      <c r="X44" s="137"/>
      <c r="Y44" s="137"/>
      <c r="Z44" s="137"/>
    </row>
    <row r="45" spans="1:26" x14ac:dyDescent="0.3">
      <c r="A45" s="137"/>
      <c r="B45" s="137"/>
      <c r="C45" s="137"/>
      <c r="D45" s="137"/>
      <c r="E45" s="137"/>
      <c r="F45" s="137"/>
      <c r="G45" s="137"/>
      <c r="H45" s="137"/>
      <c r="I45" s="137"/>
      <c r="J45" s="137"/>
      <c r="K45" s="137"/>
      <c r="L45" s="137"/>
      <c r="M45" s="137"/>
      <c r="N45" s="137"/>
      <c r="O45" s="137"/>
      <c r="P45" s="137"/>
      <c r="Q45" s="137"/>
      <c r="R45" s="137"/>
      <c r="S45" s="137"/>
      <c r="T45" s="137"/>
      <c r="U45" s="137"/>
      <c r="V45" s="137"/>
      <c r="W45" s="137"/>
      <c r="X45" s="137"/>
      <c r="Y45" s="137"/>
      <c r="Z45" s="137"/>
    </row>
    <row r="46" spans="1:26" x14ac:dyDescent="0.3">
      <c r="A46" s="137"/>
      <c r="B46" s="137"/>
      <c r="C46" s="137"/>
      <c r="D46" s="137"/>
      <c r="E46" s="137"/>
      <c r="F46" s="137"/>
      <c r="G46" s="137"/>
      <c r="H46" s="137"/>
      <c r="I46" s="137"/>
      <c r="J46" s="137"/>
      <c r="K46" s="137"/>
      <c r="L46" s="137"/>
      <c r="M46" s="137"/>
      <c r="N46" s="137"/>
      <c r="O46" s="137"/>
      <c r="P46" s="137"/>
      <c r="Q46" s="137"/>
      <c r="R46" s="137"/>
      <c r="S46" s="137"/>
      <c r="T46" s="137"/>
      <c r="U46" s="137"/>
      <c r="V46" s="137"/>
      <c r="W46" s="137"/>
      <c r="X46" s="137"/>
      <c r="Y46" s="137"/>
      <c r="Z46" s="137"/>
    </row>
    <row r="47" spans="1:26" x14ac:dyDescent="0.3">
      <c r="A47" s="137"/>
      <c r="B47" s="137"/>
      <c r="C47" s="137"/>
      <c r="D47" s="137"/>
      <c r="E47" s="137"/>
      <c r="F47" s="137"/>
      <c r="G47" s="137"/>
      <c r="H47" s="137"/>
      <c r="I47" s="137"/>
      <c r="J47" s="137"/>
      <c r="K47" s="137"/>
      <c r="L47" s="137"/>
      <c r="M47" s="137"/>
      <c r="N47" s="137"/>
      <c r="O47" s="137"/>
      <c r="P47" s="137"/>
      <c r="Q47" s="137"/>
      <c r="R47" s="137"/>
      <c r="S47" s="137"/>
      <c r="T47" s="137"/>
      <c r="U47" s="137"/>
      <c r="V47" s="137"/>
      <c r="W47" s="137"/>
      <c r="X47" s="137"/>
      <c r="Y47" s="137"/>
      <c r="Z47" s="137"/>
    </row>
    <row r="48" spans="1:26" x14ac:dyDescent="0.3">
      <c r="A48" s="137"/>
      <c r="B48" s="137"/>
      <c r="C48" s="137"/>
      <c r="D48" s="137"/>
      <c r="E48" s="137"/>
      <c r="F48" s="137"/>
      <c r="G48" s="137"/>
      <c r="H48" s="137"/>
      <c r="I48" s="137"/>
      <c r="J48" s="137"/>
      <c r="K48" s="137"/>
      <c r="L48" s="137"/>
      <c r="M48" s="137"/>
      <c r="N48" s="137"/>
      <c r="O48" s="137"/>
      <c r="P48" s="137"/>
      <c r="Q48" s="137"/>
      <c r="R48" s="137"/>
      <c r="S48" s="137"/>
      <c r="T48" s="137"/>
      <c r="U48" s="137"/>
      <c r="V48" s="137"/>
      <c r="W48" s="137"/>
      <c r="X48" s="137"/>
      <c r="Y48" s="137"/>
      <c r="Z48" s="137"/>
    </row>
    <row r="49" spans="1:26" x14ac:dyDescent="0.3">
      <c r="A49" s="137"/>
      <c r="B49" s="137"/>
      <c r="C49" s="137"/>
      <c r="D49" s="137"/>
      <c r="E49" s="137"/>
      <c r="F49" s="137"/>
      <c r="G49" s="137"/>
      <c r="H49" s="137"/>
      <c r="I49" s="137"/>
      <c r="J49" s="137"/>
      <c r="K49" s="137"/>
      <c r="L49" s="137"/>
      <c r="M49" s="137"/>
      <c r="N49" s="137"/>
      <c r="O49" s="137"/>
      <c r="P49" s="137"/>
      <c r="Q49" s="137"/>
      <c r="R49" s="137"/>
      <c r="S49" s="137"/>
      <c r="T49" s="137"/>
      <c r="U49" s="137"/>
      <c r="V49" s="137"/>
      <c r="W49" s="137"/>
      <c r="X49" s="137"/>
      <c r="Y49" s="137"/>
      <c r="Z49" s="137"/>
    </row>
    <row r="50" spans="1:26" x14ac:dyDescent="0.3">
      <c r="A50" s="137"/>
      <c r="B50" s="137"/>
      <c r="C50" s="137"/>
      <c r="D50" s="137"/>
      <c r="E50" s="137"/>
      <c r="F50" s="137"/>
      <c r="G50" s="137"/>
      <c r="H50" s="137"/>
      <c r="I50" s="137"/>
      <c r="J50" s="137"/>
      <c r="K50" s="137"/>
      <c r="L50" s="137"/>
      <c r="M50" s="137"/>
      <c r="N50" s="137"/>
      <c r="O50" s="137"/>
      <c r="P50" s="137"/>
      <c r="Q50" s="137"/>
      <c r="R50" s="137"/>
      <c r="S50" s="137"/>
      <c r="T50" s="137"/>
      <c r="U50" s="137"/>
      <c r="V50" s="137"/>
      <c r="W50" s="137"/>
      <c r="X50" s="137"/>
      <c r="Y50" s="137"/>
      <c r="Z50" s="137"/>
    </row>
    <row r="51" spans="1:26" x14ac:dyDescent="0.3">
      <c r="A51" s="137"/>
      <c r="B51" s="137"/>
      <c r="C51" s="137"/>
      <c r="D51" s="137"/>
      <c r="E51" s="137"/>
      <c r="F51" s="137"/>
      <c r="G51" s="137"/>
      <c r="H51" s="137"/>
      <c r="I51" s="137"/>
      <c r="J51" s="137"/>
      <c r="K51" s="137"/>
      <c r="L51" s="137"/>
      <c r="M51" s="137"/>
      <c r="N51" s="137"/>
      <c r="O51" s="137"/>
      <c r="P51" s="137"/>
      <c r="Q51" s="137"/>
      <c r="R51" s="137"/>
      <c r="S51" s="137"/>
      <c r="T51" s="137"/>
      <c r="U51" s="137"/>
      <c r="V51" s="137"/>
      <c r="W51" s="137"/>
      <c r="X51" s="137"/>
      <c r="Y51" s="137"/>
      <c r="Z51" s="137"/>
    </row>
    <row r="52" spans="1:26" x14ac:dyDescent="0.3">
      <c r="A52" s="137"/>
      <c r="B52" s="137"/>
      <c r="C52" s="137"/>
      <c r="D52" s="137"/>
      <c r="E52" s="137"/>
      <c r="F52" s="137"/>
      <c r="G52" s="137"/>
      <c r="H52" s="137"/>
      <c r="I52" s="137"/>
      <c r="J52" s="137"/>
      <c r="K52" s="137"/>
      <c r="L52" s="137"/>
      <c r="M52" s="137"/>
      <c r="N52" s="137"/>
      <c r="O52" s="137"/>
      <c r="P52" s="137"/>
      <c r="Q52" s="137"/>
      <c r="R52" s="137"/>
      <c r="S52" s="137"/>
      <c r="T52" s="137"/>
      <c r="U52" s="137"/>
      <c r="V52" s="137"/>
      <c r="W52" s="137"/>
      <c r="X52" s="137"/>
      <c r="Y52" s="137"/>
      <c r="Z52" s="137"/>
    </row>
    <row r="53" spans="1:26" x14ac:dyDescent="0.3">
      <c r="A53" s="137"/>
      <c r="B53" s="137"/>
      <c r="C53" s="137"/>
      <c r="D53" s="137"/>
      <c r="E53" s="137"/>
      <c r="F53" s="137"/>
      <c r="G53" s="137"/>
      <c r="H53" s="137"/>
      <c r="I53" s="137"/>
      <c r="J53" s="137"/>
      <c r="K53" s="137"/>
      <c r="L53" s="137"/>
      <c r="M53" s="137"/>
      <c r="N53" s="137"/>
      <c r="O53" s="137"/>
      <c r="P53" s="137"/>
      <c r="Q53" s="137"/>
      <c r="R53" s="137"/>
      <c r="S53" s="137"/>
      <c r="T53" s="137"/>
      <c r="U53" s="137"/>
      <c r="V53" s="137"/>
      <c r="W53" s="137"/>
      <c r="X53" s="137"/>
      <c r="Y53" s="137"/>
      <c r="Z53" s="137"/>
    </row>
    <row r="54" spans="1:26" x14ac:dyDescent="0.3">
      <c r="A54" s="137"/>
      <c r="B54" s="137"/>
      <c r="C54" s="137"/>
      <c r="D54" s="137"/>
      <c r="E54" s="137"/>
      <c r="F54" s="137"/>
      <c r="G54" s="137"/>
      <c r="H54" s="137"/>
      <c r="I54" s="137"/>
      <c r="J54" s="137"/>
      <c r="K54" s="137"/>
      <c r="L54" s="137"/>
      <c r="M54" s="137"/>
      <c r="N54" s="137"/>
      <c r="O54" s="137"/>
      <c r="P54" s="137"/>
      <c r="Q54" s="137"/>
      <c r="R54" s="137"/>
      <c r="S54" s="137"/>
      <c r="T54" s="137"/>
      <c r="U54" s="137"/>
      <c r="V54" s="137"/>
      <c r="W54" s="137"/>
      <c r="X54" s="137"/>
      <c r="Y54" s="137"/>
      <c r="Z54" s="137"/>
    </row>
    <row r="55" spans="1:26" x14ac:dyDescent="0.3">
      <c r="A55" s="137"/>
      <c r="B55" s="137"/>
      <c r="C55" s="137"/>
      <c r="D55" s="137"/>
      <c r="E55" s="137"/>
      <c r="F55" s="137"/>
      <c r="G55" s="137"/>
      <c r="H55" s="137"/>
      <c r="I55" s="137"/>
      <c r="J55" s="137"/>
      <c r="K55" s="137"/>
      <c r="L55" s="137"/>
      <c r="M55" s="137"/>
      <c r="N55" s="137"/>
      <c r="O55" s="137"/>
      <c r="P55" s="137"/>
      <c r="Q55" s="137"/>
      <c r="R55" s="137"/>
      <c r="S55" s="137"/>
      <c r="T55" s="137"/>
      <c r="U55" s="137"/>
      <c r="V55" s="137"/>
      <c r="W55" s="137"/>
      <c r="X55" s="137"/>
      <c r="Y55" s="137"/>
      <c r="Z55" s="137"/>
    </row>
    <row r="56" spans="1:26" x14ac:dyDescent="0.3">
      <c r="A56" s="137"/>
      <c r="B56" s="137"/>
      <c r="C56" s="137"/>
      <c r="D56" s="137"/>
      <c r="E56" s="137"/>
      <c r="F56" s="137"/>
      <c r="G56" s="137"/>
      <c r="H56" s="137"/>
      <c r="I56" s="137"/>
      <c r="J56" s="137"/>
      <c r="K56" s="137"/>
      <c r="L56" s="137"/>
      <c r="M56" s="137"/>
      <c r="N56" s="137"/>
      <c r="O56" s="137"/>
      <c r="P56" s="137"/>
      <c r="Q56" s="137"/>
      <c r="R56" s="137"/>
      <c r="S56" s="137"/>
      <c r="T56" s="137"/>
      <c r="U56" s="137"/>
      <c r="V56" s="137"/>
      <c r="W56" s="137"/>
      <c r="X56" s="137"/>
      <c r="Y56" s="137"/>
      <c r="Z56" s="137"/>
    </row>
    <row r="57" spans="1:26" x14ac:dyDescent="0.3">
      <c r="A57" s="137"/>
      <c r="B57" s="137"/>
      <c r="C57" s="137"/>
      <c r="D57" s="137"/>
      <c r="E57" s="137"/>
      <c r="F57" s="137"/>
      <c r="G57" s="137"/>
      <c r="H57" s="137"/>
      <c r="I57" s="137"/>
      <c r="J57" s="137"/>
      <c r="K57" s="137"/>
      <c r="L57" s="137"/>
      <c r="M57" s="137"/>
      <c r="N57" s="137"/>
      <c r="O57" s="137"/>
      <c r="P57" s="137"/>
      <c r="Q57" s="137"/>
      <c r="R57" s="137"/>
      <c r="S57" s="137"/>
      <c r="T57" s="137"/>
      <c r="U57" s="137"/>
      <c r="V57" s="137"/>
      <c r="W57" s="137"/>
      <c r="X57" s="137"/>
      <c r="Y57" s="137"/>
      <c r="Z57" s="137"/>
    </row>
    <row r="58" spans="1:26" x14ac:dyDescent="0.3">
      <c r="A58" s="137"/>
      <c r="B58" s="137"/>
      <c r="C58" s="137"/>
      <c r="D58" s="137"/>
      <c r="E58" s="137"/>
      <c r="F58" s="137"/>
      <c r="G58" s="137"/>
      <c r="H58" s="137"/>
      <c r="I58" s="137"/>
      <c r="J58" s="137"/>
      <c r="K58" s="137"/>
      <c r="L58" s="137"/>
      <c r="M58" s="137"/>
      <c r="N58" s="137"/>
      <c r="O58" s="137"/>
      <c r="P58" s="137"/>
      <c r="Q58" s="137"/>
      <c r="R58" s="137"/>
      <c r="S58" s="137"/>
      <c r="T58" s="137"/>
      <c r="U58" s="137"/>
      <c r="V58" s="137"/>
      <c r="W58" s="137"/>
      <c r="X58" s="137"/>
      <c r="Y58" s="137"/>
      <c r="Z58" s="137"/>
    </row>
    <row r="59" spans="1:26" x14ac:dyDescent="0.3">
      <c r="A59" s="137"/>
      <c r="B59" s="137"/>
      <c r="C59" s="137"/>
      <c r="D59" s="137"/>
      <c r="E59" s="137"/>
      <c r="F59" s="137"/>
      <c r="G59" s="137"/>
      <c r="H59" s="137"/>
      <c r="I59" s="137"/>
      <c r="J59" s="137"/>
      <c r="K59" s="137"/>
      <c r="L59" s="137"/>
      <c r="M59" s="137"/>
      <c r="N59" s="137"/>
      <c r="O59" s="137"/>
      <c r="P59" s="137"/>
      <c r="Q59" s="137"/>
      <c r="R59" s="137"/>
      <c r="S59" s="137"/>
      <c r="T59" s="137"/>
      <c r="U59" s="137"/>
      <c r="V59" s="137"/>
      <c r="W59" s="137"/>
      <c r="X59" s="137"/>
      <c r="Y59" s="137"/>
      <c r="Z59" s="137"/>
    </row>
    <row r="60" spans="1:26" x14ac:dyDescent="0.3">
      <c r="A60" s="137"/>
      <c r="B60" s="137"/>
      <c r="C60" s="137"/>
      <c r="D60" s="137"/>
      <c r="E60" s="137"/>
      <c r="F60" s="137"/>
      <c r="G60" s="137"/>
      <c r="H60" s="137"/>
      <c r="I60" s="137"/>
      <c r="J60" s="137"/>
      <c r="K60" s="137"/>
      <c r="L60" s="137"/>
      <c r="M60" s="137"/>
      <c r="N60" s="137"/>
      <c r="O60" s="137"/>
      <c r="P60" s="137"/>
      <c r="Q60" s="137"/>
      <c r="R60" s="137"/>
      <c r="S60" s="137"/>
      <c r="T60" s="137"/>
      <c r="U60" s="137"/>
      <c r="V60" s="137"/>
      <c r="W60" s="137"/>
      <c r="X60" s="137"/>
      <c r="Y60" s="137"/>
      <c r="Z60" s="137"/>
    </row>
    <row r="61" spans="1:26" x14ac:dyDescent="0.3">
      <c r="A61" s="137"/>
      <c r="B61" s="137"/>
      <c r="C61" s="137"/>
      <c r="D61" s="137"/>
      <c r="E61" s="137"/>
      <c r="F61" s="137"/>
      <c r="G61" s="137"/>
      <c r="H61" s="137"/>
      <c r="I61" s="137"/>
      <c r="J61" s="137"/>
      <c r="K61" s="137"/>
      <c r="L61" s="137"/>
      <c r="M61" s="137"/>
      <c r="N61" s="137"/>
      <c r="O61" s="137"/>
      <c r="P61" s="137"/>
      <c r="Q61" s="137"/>
      <c r="R61" s="137"/>
      <c r="S61" s="137"/>
      <c r="T61" s="137"/>
      <c r="U61" s="137"/>
      <c r="V61" s="137"/>
      <c r="W61" s="137"/>
      <c r="X61" s="137"/>
      <c r="Y61" s="137"/>
      <c r="Z61" s="137"/>
    </row>
    <row r="62" spans="1:26" x14ac:dyDescent="0.3">
      <c r="A62" s="137"/>
      <c r="B62" s="137"/>
      <c r="C62" s="137"/>
      <c r="D62" s="137"/>
      <c r="E62" s="137"/>
      <c r="F62" s="137"/>
      <c r="G62" s="137"/>
      <c r="H62" s="137"/>
      <c r="I62" s="137"/>
      <c r="J62" s="137"/>
      <c r="K62" s="137"/>
      <c r="L62" s="137"/>
      <c r="M62" s="137"/>
      <c r="N62" s="137"/>
      <c r="O62" s="137"/>
      <c r="P62" s="137"/>
      <c r="Q62" s="137"/>
      <c r="R62" s="137"/>
      <c r="S62" s="137"/>
      <c r="T62" s="137"/>
      <c r="U62" s="137"/>
      <c r="V62" s="137"/>
      <c r="W62" s="137"/>
      <c r="X62" s="137"/>
      <c r="Y62" s="137"/>
      <c r="Z62" s="137"/>
    </row>
    <row r="63" spans="1:26" x14ac:dyDescent="0.3">
      <c r="A63" s="137"/>
      <c r="B63" s="137"/>
      <c r="C63" s="137"/>
      <c r="D63" s="137"/>
      <c r="E63" s="137"/>
      <c r="F63" s="137"/>
      <c r="G63" s="137"/>
      <c r="H63" s="137"/>
      <c r="I63" s="137"/>
      <c r="J63" s="137"/>
      <c r="K63" s="137"/>
      <c r="L63" s="137"/>
      <c r="M63" s="137"/>
      <c r="N63" s="137"/>
      <c r="O63" s="137"/>
      <c r="P63" s="137"/>
      <c r="Q63" s="137"/>
      <c r="R63" s="137"/>
      <c r="S63" s="137"/>
      <c r="T63" s="137"/>
      <c r="U63" s="137"/>
      <c r="V63" s="137"/>
      <c r="W63" s="137"/>
      <c r="X63" s="137"/>
      <c r="Y63" s="137"/>
      <c r="Z63" s="137"/>
    </row>
    <row r="64" spans="1:26" x14ac:dyDescent="0.3">
      <c r="A64" s="137"/>
      <c r="B64" s="137"/>
      <c r="C64" s="137"/>
      <c r="D64" s="137"/>
      <c r="E64" s="137"/>
      <c r="F64" s="137"/>
      <c r="G64" s="137"/>
      <c r="H64" s="137"/>
      <c r="I64" s="137"/>
      <c r="J64" s="137"/>
      <c r="K64" s="137"/>
      <c r="L64" s="137"/>
      <c r="M64" s="137"/>
      <c r="N64" s="137"/>
      <c r="O64" s="137"/>
      <c r="P64" s="137"/>
      <c r="Q64" s="137"/>
      <c r="R64" s="137"/>
      <c r="S64" s="137"/>
      <c r="T64" s="137"/>
      <c r="U64" s="137"/>
      <c r="V64" s="137"/>
      <c r="W64" s="137"/>
      <c r="X64" s="137"/>
      <c r="Y64" s="137"/>
      <c r="Z64" s="137"/>
    </row>
    <row r="65" spans="1:26" x14ac:dyDescent="0.3">
      <c r="A65" s="137"/>
      <c r="B65" s="137"/>
      <c r="C65" s="137"/>
      <c r="D65" s="137"/>
      <c r="E65" s="137"/>
      <c r="F65" s="137"/>
      <c r="G65" s="137"/>
      <c r="H65" s="137"/>
      <c r="I65" s="137"/>
      <c r="J65" s="137"/>
      <c r="K65" s="137"/>
      <c r="L65" s="137"/>
      <c r="M65" s="137"/>
      <c r="N65" s="137"/>
      <c r="O65" s="137"/>
      <c r="P65" s="137"/>
      <c r="Q65" s="137"/>
      <c r="R65" s="137"/>
      <c r="S65" s="137"/>
      <c r="T65" s="137"/>
      <c r="U65" s="137"/>
      <c r="V65" s="137"/>
      <c r="W65" s="137"/>
      <c r="X65" s="137"/>
      <c r="Y65" s="137"/>
      <c r="Z65" s="137"/>
    </row>
    <row r="66" spans="1:26" x14ac:dyDescent="0.3">
      <c r="A66" s="137"/>
      <c r="B66" s="137"/>
      <c r="C66" s="137"/>
      <c r="D66" s="137"/>
      <c r="E66" s="137"/>
      <c r="F66" s="137"/>
      <c r="G66" s="137"/>
      <c r="H66" s="137"/>
      <c r="I66" s="137"/>
      <c r="J66" s="137"/>
      <c r="K66" s="137"/>
      <c r="L66" s="137"/>
      <c r="M66" s="137"/>
      <c r="N66" s="137"/>
      <c r="O66" s="137"/>
      <c r="P66" s="137"/>
      <c r="Q66" s="137"/>
      <c r="R66" s="137"/>
      <c r="S66" s="137"/>
      <c r="T66" s="137"/>
      <c r="U66" s="137"/>
      <c r="V66" s="137"/>
      <c r="W66" s="137"/>
      <c r="X66" s="137"/>
      <c r="Y66" s="137"/>
      <c r="Z66" s="137"/>
    </row>
    <row r="67" spans="1:26" x14ac:dyDescent="0.3">
      <c r="A67" s="137"/>
      <c r="B67" s="137"/>
      <c r="C67" s="137"/>
      <c r="D67" s="137"/>
      <c r="E67" s="137"/>
      <c r="F67" s="137"/>
      <c r="G67" s="137"/>
      <c r="H67" s="137"/>
      <c r="I67" s="137"/>
      <c r="J67" s="137"/>
      <c r="K67" s="137"/>
      <c r="L67" s="137"/>
      <c r="M67" s="137"/>
      <c r="N67" s="137"/>
      <c r="O67" s="137"/>
      <c r="P67" s="137"/>
      <c r="Q67" s="137"/>
      <c r="R67" s="137"/>
      <c r="S67" s="137"/>
      <c r="T67" s="137"/>
      <c r="U67" s="137"/>
      <c r="V67" s="137"/>
      <c r="W67" s="137"/>
      <c r="X67" s="137"/>
      <c r="Y67" s="137"/>
      <c r="Z67" s="137"/>
    </row>
    <row r="68" spans="1:26" x14ac:dyDescent="0.3">
      <c r="A68" s="137"/>
      <c r="B68" s="137"/>
      <c r="C68" s="137"/>
      <c r="D68" s="137"/>
      <c r="E68" s="137"/>
      <c r="F68" s="137"/>
      <c r="G68" s="137"/>
      <c r="H68" s="137"/>
      <c r="I68" s="137"/>
      <c r="J68" s="137"/>
      <c r="K68" s="137"/>
      <c r="L68" s="137"/>
      <c r="M68" s="137"/>
      <c r="N68" s="137"/>
      <c r="O68" s="137"/>
      <c r="P68" s="137"/>
      <c r="Q68" s="137"/>
      <c r="R68" s="137"/>
      <c r="S68" s="137"/>
      <c r="T68" s="137"/>
      <c r="U68" s="137"/>
      <c r="V68" s="137"/>
      <c r="W68" s="137"/>
      <c r="X68" s="137"/>
      <c r="Y68" s="137"/>
      <c r="Z68" s="137"/>
    </row>
    <row r="69" spans="1:26" x14ac:dyDescent="0.3">
      <c r="A69" s="137"/>
      <c r="B69" s="137"/>
      <c r="C69" s="137"/>
      <c r="D69" s="137"/>
      <c r="E69" s="137"/>
      <c r="F69" s="137"/>
      <c r="G69" s="137"/>
      <c r="H69" s="137"/>
      <c r="I69" s="137"/>
      <c r="J69" s="137"/>
      <c r="K69" s="137"/>
      <c r="L69" s="137"/>
      <c r="M69" s="137"/>
      <c r="N69" s="137"/>
      <c r="O69" s="137"/>
      <c r="P69" s="137"/>
      <c r="Q69" s="137"/>
      <c r="R69" s="137"/>
      <c r="S69" s="137"/>
      <c r="T69" s="137"/>
      <c r="U69" s="137"/>
      <c r="V69" s="137"/>
      <c r="W69" s="137"/>
      <c r="X69" s="137"/>
      <c r="Y69" s="137"/>
      <c r="Z69" s="137"/>
    </row>
    <row r="70" spans="1:26" x14ac:dyDescent="0.3">
      <c r="A70" s="137"/>
      <c r="B70" s="137"/>
      <c r="C70" s="137"/>
      <c r="D70" s="137"/>
      <c r="E70" s="137"/>
      <c r="F70" s="137"/>
      <c r="G70" s="137"/>
      <c r="H70" s="137"/>
      <c r="I70" s="137"/>
      <c r="J70" s="137"/>
      <c r="K70" s="137"/>
      <c r="L70" s="137"/>
      <c r="M70" s="137"/>
      <c r="N70" s="137"/>
      <c r="O70" s="137"/>
      <c r="P70" s="137"/>
      <c r="Q70" s="137"/>
      <c r="R70" s="137"/>
      <c r="S70" s="137"/>
      <c r="T70" s="137"/>
      <c r="U70" s="137"/>
      <c r="V70" s="137"/>
      <c r="W70" s="137"/>
      <c r="X70" s="137"/>
      <c r="Y70" s="137"/>
      <c r="Z70" s="137"/>
    </row>
    <row r="71" spans="1:26" x14ac:dyDescent="0.3">
      <c r="A71" s="137"/>
      <c r="B71" s="137"/>
      <c r="C71" s="137"/>
      <c r="D71" s="137"/>
      <c r="E71" s="137"/>
      <c r="F71" s="137"/>
      <c r="G71" s="137"/>
      <c r="H71" s="137"/>
      <c r="I71" s="137"/>
      <c r="J71" s="137"/>
      <c r="K71" s="137"/>
      <c r="L71" s="137"/>
      <c r="M71" s="137"/>
      <c r="N71" s="137"/>
      <c r="O71" s="137"/>
      <c r="P71" s="137"/>
      <c r="Q71" s="137"/>
      <c r="R71" s="137"/>
      <c r="S71" s="137"/>
      <c r="T71" s="137"/>
      <c r="U71" s="137"/>
      <c r="V71" s="137"/>
      <c r="W71" s="137"/>
      <c r="X71" s="137"/>
      <c r="Y71" s="137"/>
      <c r="Z71" s="137"/>
    </row>
    <row r="72" spans="1:26" x14ac:dyDescent="0.3">
      <c r="A72" s="137"/>
      <c r="B72" s="137"/>
      <c r="C72" s="137"/>
      <c r="D72" s="137"/>
      <c r="E72" s="137"/>
      <c r="F72" s="137"/>
      <c r="G72" s="137"/>
      <c r="H72" s="137"/>
      <c r="I72" s="137"/>
      <c r="J72" s="137"/>
      <c r="K72" s="137"/>
      <c r="L72" s="137"/>
      <c r="M72" s="137"/>
      <c r="N72" s="137"/>
      <c r="O72" s="137"/>
      <c r="P72" s="137"/>
      <c r="Q72" s="137"/>
      <c r="R72" s="137"/>
      <c r="S72" s="137"/>
      <c r="T72" s="137"/>
      <c r="U72" s="137"/>
      <c r="V72" s="137"/>
      <c r="W72" s="137"/>
      <c r="X72" s="137"/>
      <c r="Y72" s="137"/>
      <c r="Z72" s="137"/>
    </row>
    <row r="73" spans="1:26" x14ac:dyDescent="0.3">
      <c r="A73" s="137"/>
      <c r="B73" s="137"/>
      <c r="C73" s="137"/>
      <c r="D73" s="137"/>
      <c r="E73" s="137"/>
      <c r="F73" s="137"/>
      <c r="G73" s="137"/>
      <c r="H73" s="137"/>
      <c r="I73" s="137"/>
      <c r="J73" s="137"/>
      <c r="K73" s="137"/>
      <c r="L73" s="137"/>
      <c r="M73" s="137"/>
      <c r="N73" s="137"/>
      <c r="O73" s="137"/>
      <c r="P73" s="137"/>
      <c r="Q73" s="137"/>
      <c r="R73" s="137"/>
      <c r="S73" s="137"/>
      <c r="T73" s="137"/>
      <c r="U73" s="137"/>
      <c r="V73" s="137"/>
      <c r="W73" s="137"/>
      <c r="X73" s="137"/>
      <c r="Y73" s="137"/>
      <c r="Z73" s="137"/>
    </row>
    <row r="74" spans="1:26" x14ac:dyDescent="0.3">
      <c r="A74" s="137"/>
      <c r="B74" s="137"/>
      <c r="C74" s="137"/>
      <c r="D74" s="137"/>
      <c r="E74" s="137"/>
      <c r="F74" s="137"/>
      <c r="G74" s="137"/>
      <c r="H74" s="137"/>
      <c r="I74" s="137"/>
      <c r="J74" s="137"/>
      <c r="K74" s="137"/>
      <c r="L74" s="137"/>
      <c r="M74" s="137"/>
      <c r="N74" s="137"/>
      <c r="O74" s="137"/>
      <c r="P74" s="137"/>
      <c r="Q74" s="137"/>
      <c r="R74" s="137"/>
      <c r="S74" s="137"/>
      <c r="T74" s="137"/>
      <c r="U74" s="137"/>
      <c r="V74" s="137"/>
      <c r="W74" s="137"/>
      <c r="X74" s="137"/>
      <c r="Y74" s="137"/>
      <c r="Z74" s="137"/>
    </row>
    <row r="75" spans="1:26" x14ac:dyDescent="0.3">
      <c r="A75" s="137"/>
      <c r="B75" s="137"/>
      <c r="C75" s="137"/>
      <c r="D75" s="137"/>
      <c r="E75" s="137"/>
      <c r="F75" s="137"/>
      <c r="G75" s="137"/>
      <c r="H75" s="137"/>
      <c r="I75" s="137"/>
      <c r="J75" s="137"/>
      <c r="K75" s="137"/>
      <c r="L75" s="137"/>
      <c r="M75" s="137"/>
      <c r="N75" s="137"/>
      <c r="O75" s="137"/>
      <c r="P75" s="137"/>
      <c r="Q75" s="137"/>
      <c r="R75" s="137"/>
      <c r="S75" s="137"/>
      <c r="T75" s="137"/>
      <c r="U75" s="137"/>
      <c r="V75" s="137"/>
      <c r="W75" s="137"/>
      <c r="X75" s="137"/>
      <c r="Y75" s="137"/>
      <c r="Z75" s="137"/>
    </row>
    <row r="76" spans="1:26" x14ac:dyDescent="0.3">
      <c r="A76" s="137"/>
      <c r="B76" s="137"/>
      <c r="C76" s="137"/>
      <c r="D76" s="137"/>
      <c r="E76" s="137"/>
      <c r="F76" s="137"/>
      <c r="G76" s="137"/>
      <c r="H76" s="137"/>
      <c r="I76" s="137"/>
      <c r="J76" s="137"/>
      <c r="K76" s="137"/>
      <c r="L76" s="137"/>
      <c r="M76" s="137"/>
      <c r="N76" s="137"/>
      <c r="O76" s="137"/>
      <c r="P76" s="137"/>
      <c r="Q76" s="137"/>
      <c r="R76" s="137"/>
      <c r="S76" s="137"/>
      <c r="T76" s="137"/>
      <c r="U76" s="137"/>
      <c r="V76" s="137"/>
      <c r="W76" s="137"/>
      <c r="X76" s="137"/>
      <c r="Y76" s="137"/>
      <c r="Z76" s="137"/>
    </row>
    <row r="77" spans="1:26" x14ac:dyDescent="0.3">
      <c r="A77" s="137"/>
      <c r="B77" s="137"/>
      <c r="C77" s="137"/>
      <c r="D77" s="137"/>
      <c r="E77" s="137"/>
      <c r="F77" s="137"/>
      <c r="G77" s="137"/>
      <c r="H77" s="137"/>
      <c r="I77" s="137"/>
      <c r="J77" s="137"/>
      <c r="K77" s="137"/>
      <c r="L77" s="137"/>
      <c r="M77" s="137"/>
      <c r="N77" s="137"/>
      <c r="O77" s="137"/>
      <c r="P77" s="137"/>
      <c r="Q77" s="137"/>
      <c r="R77" s="137"/>
      <c r="S77" s="137"/>
      <c r="T77" s="137"/>
      <c r="U77" s="137"/>
      <c r="V77" s="137"/>
      <c r="W77" s="137"/>
      <c r="X77" s="137"/>
      <c r="Y77" s="137"/>
      <c r="Z77" s="137"/>
    </row>
    <row r="78" spans="1:26" x14ac:dyDescent="0.3">
      <c r="A78" s="137"/>
      <c r="B78" s="137"/>
      <c r="C78" s="137"/>
      <c r="D78" s="137"/>
      <c r="E78" s="137"/>
      <c r="F78" s="137"/>
      <c r="G78" s="137"/>
      <c r="H78" s="137"/>
      <c r="I78" s="137"/>
      <c r="J78" s="137"/>
      <c r="K78" s="137"/>
      <c r="L78" s="137"/>
      <c r="M78" s="137"/>
      <c r="N78" s="137"/>
      <c r="O78" s="137"/>
      <c r="P78" s="137"/>
      <c r="Q78" s="137"/>
      <c r="R78" s="137"/>
      <c r="S78" s="137"/>
      <c r="T78" s="137"/>
      <c r="U78" s="137"/>
      <c r="V78" s="137"/>
      <c r="W78" s="137"/>
      <c r="X78" s="137"/>
      <c r="Y78" s="137"/>
      <c r="Z78" s="137"/>
    </row>
    <row r="79" spans="1:26" x14ac:dyDescent="0.3">
      <c r="A79" s="137"/>
      <c r="B79" s="137"/>
      <c r="C79" s="137"/>
      <c r="D79" s="137"/>
      <c r="E79" s="137"/>
      <c r="F79" s="137"/>
      <c r="G79" s="137"/>
      <c r="H79" s="137"/>
      <c r="I79" s="137"/>
      <c r="J79" s="137"/>
      <c r="K79" s="137"/>
      <c r="L79" s="137"/>
      <c r="M79" s="137"/>
      <c r="N79" s="137"/>
      <c r="O79" s="137"/>
      <c r="P79" s="137"/>
      <c r="Q79" s="137"/>
      <c r="R79" s="137"/>
      <c r="S79" s="137"/>
      <c r="T79" s="137"/>
      <c r="U79" s="137"/>
      <c r="V79" s="137"/>
      <c r="W79" s="137"/>
      <c r="X79" s="137"/>
      <c r="Y79" s="137"/>
      <c r="Z79" s="137"/>
    </row>
    <row r="80" spans="1:26" x14ac:dyDescent="0.3">
      <c r="A80" s="137"/>
      <c r="B80" s="137"/>
      <c r="C80" s="137"/>
      <c r="D80" s="137"/>
      <c r="E80" s="137"/>
      <c r="F80" s="137"/>
      <c r="G80" s="137"/>
      <c r="H80" s="137"/>
      <c r="I80" s="137"/>
      <c r="J80" s="137"/>
      <c r="K80" s="137"/>
      <c r="L80" s="137"/>
      <c r="M80" s="137"/>
      <c r="N80" s="137"/>
      <c r="O80" s="137"/>
      <c r="P80" s="137"/>
      <c r="Q80" s="137"/>
      <c r="R80" s="137"/>
      <c r="S80" s="137"/>
      <c r="T80" s="137"/>
      <c r="U80" s="137"/>
      <c r="V80" s="137"/>
      <c r="W80" s="137"/>
      <c r="X80" s="137"/>
      <c r="Y80" s="137"/>
      <c r="Z80" s="137"/>
    </row>
    <row r="81" spans="1:26" x14ac:dyDescent="0.3">
      <c r="A81" s="137"/>
      <c r="B81" s="137"/>
      <c r="C81" s="137"/>
      <c r="D81" s="137"/>
      <c r="E81" s="137"/>
      <c r="F81" s="137"/>
      <c r="G81" s="137"/>
      <c r="H81" s="137"/>
      <c r="I81" s="137"/>
      <c r="J81" s="137"/>
      <c r="K81" s="137"/>
      <c r="L81" s="137"/>
      <c r="M81" s="137"/>
      <c r="N81" s="137"/>
      <c r="O81" s="137"/>
      <c r="P81" s="137"/>
      <c r="Q81" s="137"/>
      <c r="R81" s="137"/>
      <c r="S81" s="137"/>
      <c r="T81" s="137"/>
      <c r="U81" s="137"/>
      <c r="V81" s="137"/>
      <c r="W81" s="137"/>
      <c r="X81" s="137"/>
      <c r="Y81" s="137"/>
      <c r="Z81" s="137"/>
    </row>
    <row r="82" spans="1:26" x14ac:dyDescent="0.3">
      <c r="A82" s="137"/>
      <c r="B82" s="137"/>
      <c r="C82" s="137"/>
      <c r="D82" s="137"/>
      <c r="E82" s="137"/>
      <c r="F82" s="137"/>
      <c r="G82" s="137"/>
      <c r="H82" s="137"/>
      <c r="I82" s="137"/>
      <c r="J82" s="137"/>
      <c r="K82" s="137"/>
      <c r="L82" s="137"/>
      <c r="M82" s="137"/>
      <c r="N82" s="137"/>
      <c r="O82" s="137"/>
      <c r="P82" s="137"/>
      <c r="Q82" s="137"/>
      <c r="R82" s="137"/>
      <c r="S82" s="137"/>
      <c r="T82" s="137"/>
      <c r="U82" s="137"/>
      <c r="V82" s="137"/>
      <c r="W82" s="137"/>
      <c r="X82" s="137"/>
      <c r="Y82" s="137"/>
      <c r="Z82" s="137"/>
    </row>
    <row r="83" spans="1:26" x14ac:dyDescent="0.3">
      <c r="A83" s="137"/>
      <c r="B83" s="137"/>
      <c r="C83" s="137"/>
      <c r="D83" s="137"/>
      <c r="E83" s="137"/>
      <c r="F83" s="137"/>
      <c r="G83" s="137"/>
      <c r="H83" s="137"/>
      <c r="I83" s="137"/>
      <c r="J83" s="137"/>
      <c r="K83" s="137"/>
      <c r="L83" s="137"/>
      <c r="M83" s="137"/>
      <c r="N83" s="137"/>
      <c r="O83" s="137"/>
      <c r="P83" s="137"/>
      <c r="Q83" s="137"/>
      <c r="R83" s="137"/>
      <c r="S83" s="137"/>
      <c r="T83" s="137"/>
      <c r="U83" s="137"/>
      <c r="V83" s="137"/>
      <c r="W83" s="137"/>
      <c r="X83" s="137"/>
      <c r="Y83" s="137"/>
      <c r="Z83" s="137"/>
    </row>
    <row r="84" spans="1:26" x14ac:dyDescent="0.3">
      <c r="A84" s="137"/>
      <c r="B84" s="137"/>
      <c r="C84" s="137"/>
      <c r="D84" s="137"/>
      <c r="E84" s="137"/>
      <c r="F84" s="137"/>
      <c r="G84" s="137"/>
      <c r="H84" s="137"/>
      <c r="I84" s="137"/>
      <c r="J84" s="137"/>
      <c r="K84" s="137"/>
      <c r="L84" s="137"/>
      <c r="M84" s="137"/>
      <c r="N84" s="137"/>
      <c r="O84" s="137"/>
      <c r="P84" s="137"/>
      <c r="Q84" s="137"/>
      <c r="R84" s="137"/>
      <c r="S84" s="137"/>
      <c r="T84" s="137"/>
      <c r="U84" s="137"/>
      <c r="V84" s="137"/>
      <c r="W84" s="137"/>
      <c r="X84" s="137"/>
      <c r="Y84" s="137"/>
      <c r="Z84" s="137"/>
    </row>
    <row r="85" spans="1:26" x14ac:dyDescent="0.3">
      <c r="A85" s="137"/>
      <c r="B85" s="137"/>
      <c r="C85" s="137"/>
      <c r="D85" s="137"/>
      <c r="E85" s="137"/>
      <c r="F85" s="137"/>
      <c r="G85" s="137"/>
      <c r="H85" s="137"/>
      <c r="I85" s="137"/>
      <c r="J85" s="137"/>
      <c r="K85" s="137"/>
      <c r="L85" s="137"/>
      <c r="M85" s="137"/>
      <c r="N85" s="137"/>
      <c r="O85" s="137"/>
      <c r="P85" s="137"/>
      <c r="Q85" s="137"/>
      <c r="R85" s="137"/>
      <c r="S85" s="137"/>
      <c r="T85" s="137"/>
      <c r="U85" s="137"/>
      <c r="V85" s="137"/>
      <c r="W85" s="137"/>
      <c r="X85" s="137"/>
      <c r="Y85" s="137"/>
      <c r="Z85" s="137"/>
    </row>
    <row r="86" spans="1:26" x14ac:dyDescent="0.3">
      <c r="A86" s="137"/>
      <c r="B86" s="137"/>
      <c r="C86" s="137"/>
      <c r="D86" s="137"/>
      <c r="E86" s="137"/>
      <c r="F86" s="137"/>
      <c r="G86" s="137"/>
      <c r="H86" s="137"/>
      <c r="I86" s="137"/>
      <c r="J86" s="137"/>
      <c r="K86" s="137"/>
      <c r="L86" s="137"/>
      <c r="M86" s="137"/>
      <c r="N86" s="137"/>
      <c r="O86" s="137"/>
      <c r="P86" s="137"/>
      <c r="Q86" s="137"/>
      <c r="R86" s="137"/>
      <c r="S86" s="137"/>
      <c r="T86" s="137"/>
      <c r="U86" s="137"/>
      <c r="V86" s="137"/>
      <c r="W86" s="137"/>
      <c r="X86" s="137"/>
      <c r="Y86" s="137"/>
      <c r="Z86" s="137"/>
    </row>
    <row r="87" spans="1:26" x14ac:dyDescent="0.3">
      <c r="A87" s="137"/>
      <c r="B87" s="137"/>
      <c r="C87" s="137"/>
      <c r="D87" s="137"/>
      <c r="E87" s="137"/>
      <c r="F87" s="137"/>
      <c r="G87" s="137"/>
      <c r="H87" s="137"/>
      <c r="I87" s="137"/>
      <c r="J87" s="137"/>
      <c r="K87" s="137"/>
      <c r="L87" s="137"/>
      <c r="M87" s="137"/>
      <c r="N87" s="137"/>
      <c r="O87" s="137"/>
      <c r="P87" s="137"/>
      <c r="Q87" s="137"/>
      <c r="R87" s="137"/>
      <c r="S87" s="137"/>
      <c r="T87" s="137"/>
      <c r="U87" s="137"/>
      <c r="V87" s="137"/>
      <c r="W87" s="137"/>
      <c r="X87" s="137"/>
      <c r="Y87" s="137"/>
      <c r="Z87" s="137"/>
    </row>
    <row r="88" spans="1:26" x14ac:dyDescent="0.3">
      <c r="A88" s="137"/>
      <c r="B88" s="137"/>
      <c r="C88" s="137"/>
      <c r="D88" s="137"/>
      <c r="E88" s="137"/>
      <c r="F88" s="137"/>
      <c r="G88" s="137"/>
      <c r="H88" s="137"/>
      <c r="I88" s="137"/>
      <c r="J88" s="137"/>
      <c r="K88" s="137"/>
      <c r="L88" s="137"/>
      <c r="M88" s="137"/>
      <c r="N88" s="137"/>
      <c r="O88" s="137"/>
      <c r="P88" s="137"/>
      <c r="Q88" s="137"/>
      <c r="R88" s="137"/>
      <c r="S88" s="137"/>
      <c r="T88" s="137"/>
      <c r="U88" s="137"/>
      <c r="V88" s="137"/>
      <c r="W88" s="137"/>
      <c r="X88" s="137"/>
      <c r="Y88" s="137"/>
      <c r="Z88" s="137"/>
    </row>
    <row r="89" spans="1:26" x14ac:dyDescent="0.3">
      <c r="A89" s="137"/>
      <c r="B89" s="137"/>
      <c r="C89" s="137"/>
      <c r="D89" s="137"/>
      <c r="E89" s="137"/>
      <c r="F89" s="137"/>
      <c r="G89" s="137"/>
      <c r="H89" s="137"/>
      <c r="I89" s="137"/>
      <c r="J89" s="137"/>
      <c r="K89" s="137"/>
      <c r="L89" s="137"/>
      <c r="M89" s="137"/>
      <c r="N89" s="137"/>
      <c r="O89" s="137"/>
      <c r="P89" s="137"/>
      <c r="Q89" s="137"/>
      <c r="R89" s="137"/>
      <c r="S89" s="137"/>
      <c r="T89" s="137"/>
      <c r="U89" s="137"/>
      <c r="V89" s="137"/>
      <c r="W89" s="137"/>
      <c r="X89" s="137"/>
      <c r="Y89" s="137"/>
      <c r="Z89" s="137"/>
    </row>
    <row r="90" spans="1:26" x14ac:dyDescent="0.3">
      <c r="A90" s="137"/>
      <c r="B90" s="137"/>
      <c r="C90" s="137"/>
      <c r="D90" s="137"/>
      <c r="E90" s="137"/>
      <c r="F90" s="137"/>
      <c r="G90" s="137"/>
      <c r="H90" s="137"/>
      <c r="I90" s="137"/>
      <c r="J90" s="137"/>
      <c r="K90" s="137"/>
      <c r="L90" s="137"/>
      <c r="M90" s="137"/>
      <c r="N90" s="137"/>
      <c r="O90" s="137"/>
      <c r="P90" s="137"/>
      <c r="Q90" s="137"/>
      <c r="R90" s="137"/>
      <c r="S90" s="137"/>
      <c r="T90" s="137"/>
      <c r="U90" s="137"/>
      <c r="V90" s="137"/>
      <c r="W90" s="137"/>
      <c r="X90" s="137"/>
      <c r="Y90" s="137"/>
      <c r="Z90" s="137"/>
    </row>
    <row r="91" spans="1:26" x14ac:dyDescent="0.3">
      <c r="A91" s="137"/>
      <c r="B91" s="137"/>
      <c r="C91" s="137"/>
      <c r="D91" s="137"/>
      <c r="E91" s="137"/>
      <c r="F91" s="137"/>
      <c r="G91" s="137"/>
      <c r="H91" s="137"/>
      <c r="I91" s="137"/>
      <c r="J91" s="137"/>
      <c r="K91" s="137"/>
      <c r="L91" s="137"/>
      <c r="M91" s="137"/>
      <c r="N91" s="137"/>
      <c r="O91" s="137"/>
      <c r="P91" s="137"/>
      <c r="Q91" s="137"/>
      <c r="R91" s="137"/>
      <c r="S91" s="137"/>
      <c r="T91" s="137"/>
      <c r="U91" s="137"/>
      <c r="V91" s="137"/>
      <c r="W91" s="137"/>
      <c r="X91" s="137"/>
      <c r="Y91" s="137"/>
      <c r="Z91" s="137"/>
    </row>
    <row r="92" spans="1:26" x14ac:dyDescent="0.3">
      <c r="A92" s="137"/>
      <c r="B92" s="137"/>
      <c r="C92" s="137"/>
      <c r="D92" s="137"/>
      <c r="E92" s="137"/>
      <c r="F92" s="137"/>
      <c r="G92" s="137"/>
      <c r="H92" s="137"/>
      <c r="I92" s="137"/>
      <c r="J92" s="137"/>
      <c r="K92" s="137"/>
      <c r="L92" s="137"/>
      <c r="M92" s="137"/>
      <c r="N92" s="137"/>
      <c r="O92" s="137"/>
      <c r="P92" s="137"/>
      <c r="Q92" s="137"/>
      <c r="R92" s="137"/>
      <c r="S92" s="137"/>
      <c r="T92" s="137"/>
      <c r="U92" s="137"/>
      <c r="V92" s="137"/>
      <c r="W92" s="137"/>
      <c r="X92" s="137"/>
      <c r="Y92" s="137"/>
      <c r="Z92" s="137"/>
    </row>
    <row r="93" spans="1:26" x14ac:dyDescent="0.3">
      <c r="A93" s="137"/>
      <c r="B93" s="137"/>
      <c r="C93" s="137"/>
      <c r="D93" s="137"/>
      <c r="E93" s="137"/>
      <c r="F93" s="137"/>
      <c r="G93" s="137"/>
      <c r="H93" s="137"/>
      <c r="I93" s="137"/>
      <c r="J93" s="137"/>
      <c r="K93" s="137"/>
      <c r="L93" s="137"/>
      <c r="M93" s="137"/>
      <c r="N93" s="137"/>
      <c r="O93" s="137"/>
      <c r="P93" s="137"/>
      <c r="Q93" s="137"/>
      <c r="R93" s="137"/>
      <c r="S93" s="137"/>
      <c r="T93" s="137"/>
      <c r="U93" s="137"/>
      <c r="V93" s="137"/>
      <c r="W93" s="137"/>
      <c r="X93" s="137"/>
      <c r="Y93" s="137"/>
      <c r="Z93" s="137"/>
    </row>
    <row r="94" spans="1:26" x14ac:dyDescent="0.3">
      <c r="A94" s="137"/>
      <c r="B94" s="137"/>
      <c r="C94" s="137"/>
      <c r="D94" s="137"/>
      <c r="E94" s="137"/>
      <c r="F94" s="137"/>
      <c r="G94" s="137"/>
      <c r="H94" s="137"/>
      <c r="I94" s="137"/>
      <c r="J94" s="137"/>
      <c r="K94" s="137"/>
      <c r="L94" s="137"/>
      <c r="M94" s="137"/>
      <c r="N94" s="137"/>
      <c r="O94" s="137"/>
      <c r="P94" s="137"/>
      <c r="Q94" s="137"/>
      <c r="R94" s="137"/>
      <c r="S94" s="137"/>
      <c r="T94" s="137"/>
      <c r="U94" s="137"/>
      <c r="V94" s="137"/>
      <c r="W94" s="137"/>
      <c r="X94" s="137"/>
      <c r="Y94" s="137"/>
      <c r="Z94" s="137"/>
    </row>
    <row r="95" spans="1:26" x14ac:dyDescent="0.3">
      <c r="A95" s="137"/>
      <c r="B95" s="137"/>
      <c r="C95" s="137"/>
      <c r="D95" s="137"/>
      <c r="E95" s="137"/>
      <c r="F95" s="137"/>
      <c r="G95" s="137"/>
      <c r="H95" s="137"/>
      <c r="I95" s="137"/>
      <c r="J95" s="137"/>
      <c r="K95" s="137"/>
      <c r="L95" s="137"/>
      <c r="M95" s="137"/>
      <c r="N95" s="137"/>
      <c r="O95" s="137"/>
      <c r="P95" s="137"/>
      <c r="Q95" s="137"/>
      <c r="R95" s="137"/>
      <c r="S95" s="137"/>
      <c r="T95" s="137"/>
      <c r="U95" s="137"/>
      <c r="V95" s="137"/>
      <c r="W95" s="137"/>
      <c r="X95" s="137"/>
      <c r="Y95" s="137"/>
      <c r="Z95" s="137"/>
    </row>
    <row r="96" spans="1:26" x14ac:dyDescent="0.3">
      <c r="A96" s="137"/>
      <c r="B96" s="137"/>
      <c r="C96" s="137"/>
      <c r="D96" s="137"/>
      <c r="E96" s="137"/>
      <c r="F96" s="137"/>
      <c r="G96" s="137"/>
      <c r="H96" s="137"/>
      <c r="I96" s="137"/>
      <c r="J96" s="137"/>
      <c r="K96" s="137"/>
      <c r="L96" s="137"/>
      <c r="M96" s="137"/>
      <c r="N96" s="137"/>
      <c r="O96" s="137"/>
      <c r="P96" s="137"/>
      <c r="Q96" s="137"/>
      <c r="R96" s="137"/>
      <c r="S96" s="137"/>
      <c r="T96" s="137"/>
      <c r="U96" s="137"/>
      <c r="V96" s="137"/>
      <c r="W96" s="137"/>
      <c r="X96" s="137"/>
      <c r="Y96" s="137"/>
      <c r="Z96" s="137"/>
    </row>
    <row r="97" spans="1:26" x14ac:dyDescent="0.3">
      <c r="A97" s="137"/>
      <c r="B97" s="137"/>
      <c r="C97" s="137"/>
      <c r="D97" s="137"/>
      <c r="E97" s="137"/>
      <c r="F97" s="137"/>
      <c r="G97" s="137"/>
      <c r="H97" s="137"/>
      <c r="I97" s="137"/>
      <c r="J97" s="137"/>
      <c r="K97" s="137"/>
      <c r="L97" s="137"/>
      <c r="M97" s="137"/>
      <c r="N97" s="137"/>
      <c r="O97" s="137"/>
      <c r="P97" s="137"/>
      <c r="Q97" s="137"/>
      <c r="R97" s="137"/>
      <c r="S97" s="137"/>
      <c r="T97" s="137"/>
      <c r="U97" s="137"/>
      <c r="V97" s="137"/>
      <c r="W97" s="137"/>
      <c r="X97" s="137"/>
      <c r="Y97" s="137"/>
      <c r="Z97" s="137"/>
    </row>
    <row r="98" spans="1:26" x14ac:dyDescent="0.3">
      <c r="A98" s="137"/>
      <c r="B98" s="137"/>
      <c r="C98" s="137"/>
      <c r="D98" s="137"/>
      <c r="E98" s="137"/>
      <c r="F98" s="137"/>
      <c r="G98" s="137"/>
      <c r="H98" s="137"/>
      <c r="I98" s="137"/>
      <c r="J98" s="137"/>
      <c r="K98" s="137"/>
      <c r="L98" s="137"/>
      <c r="M98" s="137"/>
      <c r="N98" s="137"/>
      <c r="O98" s="137"/>
      <c r="P98" s="137"/>
      <c r="Q98" s="137"/>
      <c r="R98" s="137"/>
      <c r="S98" s="137"/>
      <c r="T98" s="137"/>
      <c r="U98" s="137"/>
      <c r="V98" s="137"/>
      <c r="W98" s="137"/>
      <c r="X98" s="137"/>
      <c r="Y98" s="137"/>
      <c r="Z98" s="137"/>
    </row>
    <row r="99" spans="1:26" x14ac:dyDescent="0.3">
      <c r="A99" s="137"/>
      <c r="B99" s="137"/>
      <c r="C99" s="137"/>
      <c r="D99" s="137"/>
      <c r="E99" s="137"/>
      <c r="F99" s="137"/>
      <c r="G99" s="137"/>
      <c r="H99" s="137"/>
      <c r="I99" s="137"/>
      <c r="J99" s="137"/>
      <c r="K99" s="137"/>
      <c r="L99" s="137"/>
      <c r="M99" s="137"/>
      <c r="N99" s="137"/>
      <c r="O99" s="137"/>
      <c r="P99" s="137"/>
      <c r="Q99" s="137"/>
      <c r="R99" s="137"/>
      <c r="S99" s="137"/>
      <c r="T99" s="137"/>
      <c r="U99" s="137"/>
      <c r="V99" s="137"/>
      <c r="W99" s="137"/>
      <c r="X99" s="137"/>
      <c r="Y99" s="137"/>
      <c r="Z99" s="137"/>
    </row>
    <row r="100" spans="1:26" x14ac:dyDescent="0.3">
      <c r="A100" s="137"/>
      <c r="B100" s="137"/>
      <c r="C100" s="137"/>
      <c r="D100" s="137"/>
      <c r="E100" s="137"/>
      <c r="F100" s="137"/>
      <c r="G100" s="137"/>
      <c r="H100" s="137"/>
      <c r="I100" s="137"/>
      <c r="J100" s="137"/>
      <c r="K100" s="137"/>
      <c r="L100" s="137"/>
      <c r="M100" s="137"/>
      <c r="N100" s="137"/>
      <c r="O100" s="137"/>
      <c r="P100" s="137"/>
      <c r="Q100" s="137"/>
      <c r="R100" s="137"/>
      <c r="S100" s="137"/>
      <c r="T100" s="137"/>
      <c r="U100" s="137"/>
      <c r="V100" s="137"/>
      <c r="W100" s="137"/>
      <c r="X100" s="137"/>
      <c r="Y100" s="137"/>
      <c r="Z100" s="137"/>
    </row>
    <row r="101" spans="1:26" x14ac:dyDescent="0.3">
      <c r="A101" s="137"/>
      <c r="B101" s="137"/>
      <c r="C101" s="137"/>
      <c r="D101" s="137"/>
      <c r="E101" s="137"/>
      <c r="F101" s="137"/>
      <c r="G101" s="137"/>
      <c r="H101" s="137"/>
      <c r="I101" s="137"/>
      <c r="J101" s="137"/>
      <c r="K101" s="137"/>
      <c r="L101" s="137"/>
      <c r="M101" s="137"/>
      <c r="N101" s="137"/>
      <c r="O101" s="137"/>
      <c r="P101" s="137"/>
      <c r="Q101" s="137"/>
      <c r="R101" s="137"/>
      <c r="S101" s="137"/>
      <c r="T101" s="137"/>
      <c r="U101" s="137"/>
      <c r="V101" s="137"/>
      <c r="W101" s="137"/>
      <c r="X101" s="137"/>
      <c r="Y101" s="137"/>
      <c r="Z101" s="137"/>
    </row>
    <row r="102" spans="1:26" x14ac:dyDescent="0.3">
      <c r="A102" s="137"/>
      <c r="B102" s="137"/>
      <c r="C102" s="137"/>
      <c r="D102" s="137"/>
      <c r="E102" s="137"/>
      <c r="F102" s="137"/>
      <c r="G102" s="137"/>
      <c r="H102" s="137"/>
      <c r="I102" s="137"/>
      <c r="J102" s="137"/>
      <c r="K102" s="137"/>
      <c r="L102" s="137"/>
      <c r="M102" s="137"/>
      <c r="N102" s="137"/>
      <c r="O102" s="137"/>
      <c r="P102" s="137"/>
      <c r="Q102" s="137"/>
      <c r="R102" s="137"/>
      <c r="S102" s="137"/>
      <c r="T102" s="137"/>
      <c r="U102" s="137"/>
      <c r="V102" s="137"/>
      <c r="W102" s="137"/>
      <c r="X102" s="137"/>
      <c r="Y102" s="137"/>
      <c r="Z102" s="137"/>
    </row>
    <row r="103" spans="1:26" x14ac:dyDescent="0.3">
      <c r="A103" s="137"/>
      <c r="B103" s="137"/>
      <c r="C103" s="137"/>
      <c r="D103" s="137"/>
      <c r="E103" s="137"/>
      <c r="F103" s="137"/>
      <c r="G103" s="137"/>
      <c r="H103" s="137"/>
      <c r="I103" s="137"/>
      <c r="J103" s="137"/>
      <c r="K103" s="137"/>
      <c r="L103" s="137"/>
      <c r="M103" s="137"/>
      <c r="N103" s="137"/>
      <c r="O103" s="137"/>
      <c r="P103" s="137"/>
      <c r="Q103" s="137"/>
      <c r="R103" s="137"/>
      <c r="S103" s="137"/>
      <c r="T103" s="137"/>
      <c r="U103" s="137"/>
      <c r="V103" s="137"/>
      <c r="W103" s="137"/>
      <c r="X103" s="137"/>
      <c r="Y103" s="137"/>
      <c r="Z103" s="137"/>
    </row>
    <row r="104" spans="1:26" x14ac:dyDescent="0.3">
      <c r="A104" s="137"/>
      <c r="B104" s="137"/>
      <c r="C104" s="137"/>
      <c r="D104" s="137"/>
      <c r="E104" s="137"/>
      <c r="F104" s="137"/>
      <c r="G104" s="137"/>
      <c r="H104" s="137"/>
      <c r="I104" s="137"/>
      <c r="J104" s="137"/>
      <c r="K104" s="137"/>
      <c r="L104" s="137"/>
      <c r="M104" s="137"/>
      <c r="N104" s="137"/>
      <c r="O104" s="137"/>
      <c r="P104" s="137"/>
      <c r="Q104" s="137"/>
      <c r="R104" s="137"/>
      <c r="S104" s="137"/>
      <c r="T104" s="137"/>
      <c r="U104" s="137"/>
      <c r="V104" s="137"/>
      <c r="W104" s="137"/>
      <c r="X104" s="137"/>
      <c r="Y104" s="137"/>
      <c r="Z104" s="137"/>
    </row>
    <row r="105" spans="1:26" x14ac:dyDescent="0.3">
      <c r="A105" s="137"/>
      <c r="B105" s="137"/>
      <c r="C105" s="137"/>
      <c r="D105" s="137"/>
      <c r="E105" s="137"/>
      <c r="F105" s="137"/>
      <c r="G105" s="137"/>
      <c r="H105" s="137"/>
      <c r="I105" s="137"/>
      <c r="J105" s="137"/>
      <c r="K105" s="137"/>
      <c r="L105" s="137"/>
      <c r="M105" s="137"/>
      <c r="N105" s="137"/>
      <c r="O105" s="137"/>
      <c r="P105" s="137"/>
      <c r="Q105" s="137"/>
      <c r="R105" s="137"/>
      <c r="S105" s="137"/>
      <c r="T105" s="137"/>
      <c r="U105" s="137"/>
      <c r="V105" s="137"/>
      <c r="W105" s="137"/>
      <c r="X105" s="137"/>
      <c r="Y105" s="137"/>
      <c r="Z105" s="137"/>
    </row>
    <row r="106" spans="1:26" x14ac:dyDescent="0.3">
      <c r="A106" s="137"/>
      <c r="B106" s="137"/>
      <c r="C106" s="137"/>
      <c r="D106" s="137"/>
      <c r="E106" s="137"/>
      <c r="F106" s="137"/>
      <c r="G106" s="137"/>
      <c r="H106" s="137"/>
      <c r="I106" s="137"/>
      <c r="J106" s="137"/>
      <c r="K106" s="137"/>
      <c r="L106" s="137"/>
      <c r="M106" s="137"/>
      <c r="N106" s="137"/>
      <c r="O106" s="137"/>
      <c r="P106" s="137"/>
      <c r="Q106" s="137"/>
      <c r="R106" s="137"/>
      <c r="S106" s="137"/>
      <c r="T106" s="137"/>
      <c r="U106" s="137"/>
      <c r="V106" s="137"/>
      <c r="W106" s="137"/>
      <c r="X106" s="137"/>
      <c r="Y106" s="137"/>
      <c r="Z106" s="137"/>
    </row>
    <row r="107" spans="1:26" x14ac:dyDescent="0.3">
      <c r="A107" s="137"/>
      <c r="B107" s="137"/>
      <c r="C107" s="137"/>
      <c r="D107" s="137"/>
      <c r="E107" s="137"/>
      <c r="F107" s="137"/>
      <c r="G107" s="137"/>
      <c r="H107" s="137"/>
      <c r="I107" s="137"/>
      <c r="J107" s="137"/>
      <c r="K107" s="137"/>
      <c r="L107" s="137"/>
      <c r="M107" s="137"/>
      <c r="N107" s="137"/>
      <c r="O107" s="137"/>
      <c r="P107" s="137"/>
      <c r="Q107" s="137"/>
      <c r="R107" s="137"/>
      <c r="S107" s="137"/>
      <c r="T107" s="137"/>
      <c r="U107" s="137"/>
      <c r="V107" s="137"/>
      <c r="W107" s="137"/>
      <c r="X107" s="137"/>
      <c r="Y107" s="137"/>
      <c r="Z107" s="137"/>
    </row>
    <row r="108" spans="1:26" x14ac:dyDescent="0.3">
      <c r="A108" s="137"/>
      <c r="B108" s="137"/>
      <c r="C108" s="137"/>
      <c r="D108" s="137"/>
      <c r="E108" s="137"/>
      <c r="F108" s="137"/>
      <c r="G108" s="137"/>
      <c r="H108" s="137"/>
      <c r="I108" s="137"/>
      <c r="J108" s="137"/>
      <c r="K108" s="137"/>
      <c r="L108" s="137"/>
      <c r="M108" s="137"/>
      <c r="N108" s="137"/>
      <c r="O108" s="137"/>
      <c r="P108" s="137"/>
      <c r="Q108" s="137"/>
      <c r="R108" s="137"/>
      <c r="S108" s="137"/>
      <c r="T108" s="137"/>
      <c r="U108" s="137"/>
      <c r="V108" s="137"/>
      <c r="W108" s="137"/>
      <c r="X108" s="137"/>
      <c r="Y108" s="137"/>
      <c r="Z108" s="137"/>
    </row>
    <row r="109" spans="1:26" x14ac:dyDescent="0.3">
      <c r="A109" s="137"/>
      <c r="B109" s="137"/>
      <c r="C109" s="137"/>
      <c r="D109" s="137"/>
      <c r="E109" s="137"/>
      <c r="F109" s="137"/>
      <c r="G109" s="137"/>
      <c r="H109" s="137"/>
      <c r="I109" s="137"/>
      <c r="J109" s="137"/>
      <c r="K109" s="137"/>
      <c r="L109" s="137"/>
      <c r="M109" s="137"/>
      <c r="N109" s="137"/>
      <c r="O109" s="137"/>
      <c r="P109" s="137"/>
      <c r="Q109" s="137"/>
      <c r="R109" s="137"/>
      <c r="S109" s="137"/>
      <c r="T109" s="137"/>
      <c r="U109" s="137"/>
      <c r="V109" s="137"/>
      <c r="W109" s="137"/>
      <c r="X109" s="137"/>
      <c r="Y109" s="137"/>
      <c r="Z109" s="137"/>
    </row>
    <row r="110" spans="1:26" x14ac:dyDescent="0.3">
      <c r="A110" s="137"/>
      <c r="B110" s="137"/>
      <c r="C110" s="137"/>
      <c r="D110" s="137"/>
      <c r="E110" s="137"/>
      <c r="F110" s="137"/>
      <c r="G110" s="137"/>
      <c r="H110" s="137"/>
      <c r="I110" s="137"/>
      <c r="J110" s="137"/>
      <c r="K110" s="137"/>
      <c r="L110" s="137"/>
      <c r="M110" s="137"/>
      <c r="N110" s="137"/>
      <c r="O110" s="137"/>
      <c r="P110" s="137"/>
      <c r="Q110" s="137"/>
      <c r="R110" s="137"/>
      <c r="S110" s="137"/>
      <c r="T110" s="137"/>
      <c r="U110" s="137"/>
      <c r="V110" s="137"/>
      <c r="W110" s="137"/>
      <c r="X110" s="137"/>
      <c r="Y110" s="137"/>
      <c r="Z110" s="137"/>
    </row>
    <row r="111" spans="1:26" x14ac:dyDescent="0.3">
      <c r="A111" s="137"/>
      <c r="B111" s="137"/>
      <c r="C111" s="137"/>
      <c r="D111" s="137"/>
      <c r="E111" s="137"/>
      <c r="F111" s="137"/>
      <c r="G111" s="137"/>
      <c r="H111" s="137"/>
      <c r="I111" s="137"/>
      <c r="J111" s="137"/>
      <c r="K111" s="137"/>
      <c r="L111" s="137"/>
      <c r="M111" s="137"/>
      <c r="N111" s="137"/>
      <c r="O111" s="137"/>
      <c r="P111" s="137"/>
      <c r="Q111" s="137"/>
      <c r="R111" s="137"/>
      <c r="S111" s="137"/>
      <c r="T111" s="137"/>
      <c r="U111" s="137"/>
      <c r="V111" s="137"/>
      <c r="W111" s="137"/>
      <c r="X111" s="137"/>
      <c r="Y111" s="137"/>
      <c r="Z111" s="137"/>
    </row>
    <row r="112" spans="1:26" x14ac:dyDescent="0.3">
      <c r="A112" s="137"/>
      <c r="B112" s="137"/>
      <c r="C112" s="137"/>
      <c r="D112" s="137"/>
      <c r="E112" s="137"/>
      <c r="F112" s="137"/>
      <c r="G112" s="137"/>
      <c r="H112" s="137"/>
      <c r="I112" s="137"/>
      <c r="J112" s="137"/>
      <c r="K112" s="137"/>
      <c r="L112" s="137"/>
      <c r="M112" s="137"/>
      <c r="N112" s="137"/>
      <c r="O112" s="137"/>
      <c r="P112" s="137"/>
      <c r="Q112" s="137"/>
      <c r="R112" s="137"/>
      <c r="S112" s="137"/>
      <c r="T112" s="137"/>
      <c r="U112" s="137"/>
      <c r="V112" s="137"/>
      <c r="W112" s="137"/>
      <c r="X112" s="137"/>
      <c r="Y112" s="137"/>
      <c r="Z112" s="137"/>
    </row>
    <row r="113" spans="1:26" x14ac:dyDescent="0.3">
      <c r="A113" s="137"/>
      <c r="B113" s="137"/>
      <c r="C113" s="137"/>
      <c r="D113" s="137"/>
      <c r="E113" s="137"/>
      <c r="F113" s="137"/>
      <c r="G113" s="137"/>
      <c r="H113" s="137"/>
      <c r="I113" s="137"/>
      <c r="J113" s="137"/>
      <c r="K113" s="137"/>
      <c r="L113" s="137"/>
      <c r="M113" s="137"/>
      <c r="N113" s="137"/>
      <c r="O113" s="137"/>
      <c r="P113" s="137"/>
      <c r="Q113" s="137"/>
      <c r="R113" s="137"/>
      <c r="S113" s="137"/>
      <c r="T113" s="137"/>
      <c r="U113" s="137"/>
      <c r="V113" s="137"/>
      <c r="W113" s="137"/>
      <c r="X113" s="137"/>
      <c r="Y113" s="137"/>
      <c r="Z113" s="137"/>
    </row>
    <row r="114" spans="1:26" x14ac:dyDescent="0.3">
      <c r="A114" s="137"/>
      <c r="B114" s="137"/>
      <c r="C114" s="137"/>
      <c r="D114" s="137"/>
      <c r="E114" s="137"/>
      <c r="F114" s="137"/>
      <c r="G114" s="137"/>
      <c r="H114" s="137"/>
      <c r="I114" s="137"/>
      <c r="J114" s="137"/>
      <c r="K114" s="137"/>
      <c r="L114" s="137"/>
      <c r="M114" s="137"/>
      <c r="N114" s="137"/>
      <c r="O114" s="137"/>
      <c r="P114" s="137"/>
      <c r="Q114" s="137"/>
      <c r="R114" s="137"/>
      <c r="S114" s="137"/>
      <c r="T114" s="137"/>
      <c r="U114" s="137"/>
      <c r="V114" s="137"/>
      <c r="W114" s="137"/>
      <c r="X114" s="137"/>
      <c r="Y114" s="137"/>
      <c r="Z114" s="137"/>
    </row>
    <row r="115" spans="1:26" x14ac:dyDescent="0.3">
      <c r="A115" s="137"/>
      <c r="B115" s="137"/>
      <c r="C115" s="137"/>
      <c r="D115" s="137"/>
      <c r="E115" s="137"/>
      <c r="F115" s="137"/>
      <c r="G115" s="137"/>
      <c r="H115" s="137"/>
      <c r="I115" s="137"/>
      <c r="J115" s="137"/>
      <c r="K115" s="137"/>
      <c r="L115" s="137"/>
      <c r="M115" s="137"/>
      <c r="N115" s="137"/>
      <c r="O115" s="137"/>
      <c r="P115" s="137"/>
      <c r="Q115" s="137"/>
      <c r="R115" s="137"/>
      <c r="S115" s="137"/>
      <c r="T115" s="137"/>
      <c r="U115" s="137"/>
      <c r="V115" s="137"/>
      <c r="W115" s="137"/>
      <c r="X115" s="137"/>
      <c r="Y115" s="137"/>
      <c r="Z115" s="137"/>
    </row>
    <row r="116" spans="1:26" x14ac:dyDescent="0.3">
      <c r="A116" s="137"/>
      <c r="B116" s="137"/>
      <c r="C116" s="137"/>
      <c r="D116" s="137"/>
      <c r="E116" s="137"/>
      <c r="F116" s="137"/>
      <c r="G116" s="137"/>
      <c r="H116" s="137"/>
      <c r="I116" s="137"/>
      <c r="J116" s="137"/>
      <c r="K116" s="137"/>
      <c r="L116" s="137"/>
      <c r="M116" s="137"/>
      <c r="N116" s="137"/>
      <c r="O116" s="137"/>
      <c r="P116" s="137"/>
      <c r="Q116" s="137"/>
      <c r="R116" s="137"/>
      <c r="S116" s="137"/>
      <c r="T116" s="137"/>
      <c r="U116" s="137"/>
      <c r="V116" s="137"/>
      <c r="W116" s="137"/>
      <c r="X116" s="137"/>
      <c r="Y116" s="137"/>
      <c r="Z116" s="137"/>
    </row>
    <row r="117" spans="1:26" x14ac:dyDescent="0.3">
      <c r="A117" s="137"/>
      <c r="B117" s="137"/>
      <c r="C117" s="137"/>
      <c r="D117" s="137"/>
      <c r="E117" s="137"/>
      <c r="F117" s="137"/>
      <c r="G117" s="137"/>
      <c r="H117" s="137"/>
      <c r="I117" s="137"/>
      <c r="J117" s="137"/>
      <c r="K117" s="137"/>
      <c r="L117" s="137"/>
      <c r="M117" s="137"/>
      <c r="N117" s="137"/>
      <c r="O117" s="137"/>
      <c r="P117" s="137"/>
      <c r="Q117" s="137"/>
      <c r="R117" s="137"/>
      <c r="S117" s="137"/>
      <c r="T117" s="137"/>
      <c r="U117" s="137"/>
      <c r="V117" s="137"/>
      <c r="W117" s="137"/>
      <c r="X117" s="137"/>
      <c r="Y117" s="137"/>
      <c r="Z117" s="137"/>
    </row>
    <row r="118" spans="1:26" x14ac:dyDescent="0.3">
      <c r="A118" s="137"/>
      <c r="B118" s="137"/>
      <c r="C118" s="137"/>
      <c r="D118" s="137"/>
      <c r="E118" s="137"/>
      <c r="F118" s="137"/>
      <c r="G118" s="137"/>
      <c r="H118" s="137"/>
      <c r="I118" s="137"/>
      <c r="J118" s="137"/>
      <c r="K118" s="137"/>
      <c r="L118" s="137"/>
      <c r="M118" s="137"/>
      <c r="N118" s="137"/>
      <c r="O118" s="137"/>
      <c r="P118" s="137"/>
      <c r="Q118" s="137"/>
      <c r="R118" s="137"/>
      <c r="S118" s="137"/>
      <c r="T118" s="137"/>
      <c r="U118" s="137"/>
      <c r="V118" s="137"/>
      <c r="W118" s="137"/>
      <c r="X118" s="137"/>
      <c r="Y118" s="137"/>
      <c r="Z118" s="137"/>
    </row>
    <row r="119" spans="1:26" x14ac:dyDescent="0.3">
      <c r="A119" s="137"/>
      <c r="B119" s="137"/>
      <c r="C119" s="137"/>
      <c r="D119" s="137"/>
      <c r="E119" s="137"/>
      <c r="F119" s="137"/>
      <c r="G119" s="137"/>
      <c r="H119" s="137"/>
      <c r="I119" s="137"/>
      <c r="J119" s="137"/>
      <c r="K119" s="137"/>
      <c r="L119" s="137"/>
      <c r="M119" s="137"/>
      <c r="N119" s="137"/>
      <c r="O119" s="137"/>
      <c r="P119" s="137"/>
      <c r="Q119" s="137"/>
      <c r="R119" s="137"/>
      <c r="S119" s="137"/>
      <c r="T119" s="137"/>
      <c r="U119" s="137"/>
      <c r="V119" s="137"/>
      <c r="W119" s="137"/>
      <c r="X119" s="137"/>
      <c r="Y119" s="137"/>
      <c r="Z119" s="137"/>
    </row>
    <row r="120" spans="1:26" x14ac:dyDescent="0.3">
      <c r="A120" s="137"/>
      <c r="B120" s="137"/>
      <c r="C120" s="137"/>
      <c r="D120" s="137"/>
      <c r="E120" s="137"/>
      <c r="F120" s="137"/>
      <c r="G120" s="137"/>
      <c r="H120" s="137"/>
      <c r="I120" s="137"/>
      <c r="J120" s="137"/>
      <c r="K120" s="137"/>
      <c r="L120" s="137"/>
      <c r="M120" s="137"/>
      <c r="N120" s="137"/>
      <c r="O120" s="137"/>
      <c r="P120" s="137"/>
      <c r="Q120" s="137"/>
      <c r="R120" s="137"/>
      <c r="S120" s="137"/>
      <c r="T120" s="137"/>
      <c r="U120" s="137"/>
      <c r="V120" s="137"/>
      <c r="W120" s="137"/>
      <c r="X120" s="137"/>
      <c r="Y120" s="137"/>
      <c r="Z120" s="137"/>
    </row>
    <row r="121" spans="1:26" x14ac:dyDescent="0.3">
      <c r="A121" s="137"/>
      <c r="B121" s="137"/>
      <c r="C121" s="137"/>
      <c r="D121" s="137"/>
      <c r="E121" s="137"/>
      <c r="F121" s="137"/>
      <c r="G121" s="137"/>
      <c r="H121" s="137"/>
      <c r="I121" s="137"/>
      <c r="J121" s="137"/>
      <c r="K121" s="137"/>
      <c r="L121" s="137"/>
      <c r="M121" s="137"/>
      <c r="N121" s="137"/>
      <c r="O121" s="137"/>
      <c r="P121" s="137"/>
      <c r="Q121" s="137"/>
      <c r="R121" s="137"/>
      <c r="S121" s="137"/>
      <c r="T121" s="137"/>
      <c r="U121" s="137"/>
      <c r="V121" s="137"/>
      <c r="W121" s="137"/>
      <c r="X121" s="137"/>
      <c r="Y121" s="137"/>
      <c r="Z121" s="137"/>
    </row>
    <row r="122" spans="1:26" x14ac:dyDescent="0.3">
      <c r="A122" s="137"/>
      <c r="B122" s="137"/>
      <c r="C122" s="137"/>
      <c r="D122" s="137"/>
      <c r="E122" s="137"/>
      <c r="F122" s="137"/>
      <c r="G122" s="137"/>
      <c r="H122" s="137"/>
      <c r="I122" s="137"/>
      <c r="J122" s="137"/>
      <c r="K122" s="137"/>
      <c r="L122" s="137"/>
      <c r="M122" s="137"/>
      <c r="N122" s="137"/>
      <c r="O122" s="137"/>
      <c r="P122" s="137"/>
      <c r="Q122" s="137"/>
      <c r="R122" s="137"/>
      <c r="S122" s="137"/>
      <c r="T122" s="137"/>
      <c r="U122" s="137"/>
      <c r="V122" s="137"/>
      <c r="W122" s="137"/>
      <c r="X122" s="137"/>
      <c r="Y122" s="137"/>
      <c r="Z122" s="137"/>
    </row>
    <row r="123" spans="1:26" x14ac:dyDescent="0.3">
      <c r="A123" s="137"/>
      <c r="B123" s="137"/>
      <c r="C123" s="137"/>
      <c r="D123" s="137"/>
      <c r="E123" s="137"/>
      <c r="F123" s="137"/>
      <c r="G123" s="137"/>
      <c r="H123" s="137"/>
      <c r="I123" s="137"/>
      <c r="J123" s="137"/>
      <c r="K123" s="137"/>
      <c r="L123" s="137"/>
      <c r="M123" s="137"/>
      <c r="N123" s="137"/>
      <c r="O123" s="137"/>
      <c r="P123" s="137"/>
      <c r="Q123" s="137"/>
      <c r="R123" s="137"/>
      <c r="S123" s="137"/>
      <c r="T123" s="137"/>
      <c r="U123" s="137"/>
      <c r="V123" s="137"/>
      <c r="W123" s="137"/>
      <c r="X123" s="137"/>
      <c r="Y123" s="137"/>
      <c r="Z123" s="137"/>
    </row>
    <row r="124" spans="1:26" x14ac:dyDescent="0.3">
      <c r="A124" s="137"/>
      <c r="B124" s="137"/>
      <c r="C124" s="137"/>
      <c r="D124" s="137"/>
      <c r="E124" s="137"/>
      <c r="F124" s="137"/>
      <c r="G124" s="137"/>
      <c r="H124" s="137"/>
      <c r="I124" s="137"/>
      <c r="J124" s="137"/>
      <c r="K124" s="137"/>
      <c r="L124" s="137"/>
      <c r="M124" s="137"/>
      <c r="N124" s="137"/>
      <c r="O124" s="137"/>
      <c r="P124" s="137"/>
      <c r="Q124" s="137"/>
      <c r="R124" s="137"/>
      <c r="S124" s="137"/>
      <c r="T124" s="137"/>
      <c r="U124" s="137"/>
      <c r="V124" s="137"/>
      <c r="W124" s="137"/>
      <c r="X124" s="137"/>
      <c r="Y124" s="137"/>
      <c r="Z124" s="137"/>
    </row>
    <row r="125" spans="1:26" x14ac:dyDescent="0.3">
      <c r="A125" s="137"/>
      <c r="B125" s="137"/>
      <c r="C125" s="137"/>
      <c r="D125" s="137"/>
      <c r="E125" s="137"/>
      <c r="F125" s="137"/>
      <c r="G125" s="137"/>
      <c r="H125" s="137"/>
      <c r="I125" s="137"/>
      <c r="J125" s="137"/>
      <c r="K125" s="137"/>
      <c r="L125" s="137"/>
      <c r="M125" s="137"/>
      <c r="N125" s="137"/>
      <c r="O125" s="137"/>
      <c r="P125" s="137"/>
      <c r="Q125" s="137"/>
      <c r="R125" s="137"/>
      <c r="S125" s="137"/>
      <c r="T125" s="137"/>
      <c r="U125" s="137"/>
      <c r="V125" s="137"/>
      <c r="W125" s="137"/>
      <c r="X125" s="137"/>
      <c r="Y125" s="137"/>
      <c r="Z125" s="137"/>
    </row>
    <row r="126" spans="1:26" x14ac:dyDescent="0.3">
      <c r="A126" s="137"/>
      <c r="B126" s="137"/>
      <c r="C126" s="137"/>
      <c r="D126" s="137"/>
      <c r="E126" s="137"/>
      <c r="F126" s="137"/>
      <c r="G126" s="137"/>
      <c r="H126" s="137"/>
      <c r="I126" s="137"/>
      <c r="J126" s="137"/>
      <c r="K126" s="137"/>
      <c r="L126" s="137"/>
      <c r="M126" s="137"/>
      <c r="N126" s="137"/>
      <c r="O126" s="137"/>
      <c r="P126" s="137"/>
      <c r="Q126" s="137"/>
      <c r="R126" s="137"/>
      <c r="S126" s="137"/>
      <c r="T126" s="137"/>
      <c r="U126" s="137"/>
      <c r="V126" s="137"/>
      <c r="W126" s="137"/>
      <c r="X126" s="137"/>
      <c r="Y126" s="137"/>
      <c r="Z126" s="137"/>
    </row>
    <row r="127" spans="1:26" x14ac:dyDescent="0.3">
      <c r="A127" s="137"/>
      <c r="B127" s="137"/>
      <c r="C127" s="137"/>
      <c r="D127" s="137"/>
      <c r="E127" s="137"/>
      <c r="F127" s="137"/>
      <c r="G127" s="137"/>
      <c r="H127" s="137"/>
      <c r="I127" s="137"/>
      <c r="J127" s="137"/>
      <c r="K127" s="137"/>
      <c r="L127" s="137"/>
      <c r="M127" s="137"/>
      <c r="N127" s="137"/>
      <c r="O127" s="137"/>
      <c r="P127" s="137"/>
      <c r="Q127" s="137"/>
      <c r="R127" s="137"/>
      <c r="S127" s="137"/>
      <c r="T127" s="137"/>
      <c r="U127" s="137"/>
      <c r="V127" s="137"/>
      <c r="W127" s="137"/>
      <c r="X127" s="137"/>
      <c r="Y127" s="137"/>
      <c r="Z127" s="137"/>
    </row>
    <row r="128" spans="1:26" x14ac:dyDescent="0.3">
      <c r="A128" s="137"/>
      <c r="B128" s="137"/>
      <c r="C128" s="137"/>
      <c r="D128" s="137"/>
      <c r="E128" s="137"/>
      <c r="F128" s="137"/>
      <c r="G128" s="137"/>
      <c r="H128" s="137"/>
      <c r="I128" s="137"/>
      <c r="J128" s="137"/>
      <c r="K128" s="137"/>
      <c r="L128" s="137"/>
      <c r="M128" s="137"/>
      <c r="N128" s="137"/>
      <c r="O128" s="137"/>
      <c r="P128" s="137"/>
      <c r="Q128" s="137"/>
      <c r="R128" s="137"/>
      <c r="S128" s="137"/>
      <c r="T128" s="137"/>
      <c r="U128" s="137"/>
      <c r="V128" s="137"/>
      <c r="W128" s="137"/>
      <c r="X128" s="137"/>
      <c r="Y128" s="137"/>
      <c r="Z128" s="137"/>
    </row>
    <row r="129" spans="1:26" x14ac:dyDescent="0.3">
      <c r="A129" s="137"/>
      <c r="B129" s="137"/>
      <c r="C129" s="137"/>
      <c r="D129" s="137"/>
      <c r="E129" s="137"/>
      <c r="F129" s="137"/>
      <c r="G129" s="137"/>
      <c r="H129" s="137"/>
      <c r="I129" s="137"/>
      <c r="J129" s="137"/>
      <c r="K129" s="137"/>
      <c r="L129" s="137"/>
      <c r="M129" s="137"/>
      <c r="N129" s="137"/>
      <c r="O129" s="137"/>
      <c r="P129" s="137"/>
      <c r="Q129" s="137"/>
      <c r="R129" s="137"/>
      <c r="S129" s="137"/>
      <c r="T129" s="137"/>
      <c r="U129" s="137"/>
      <c r="V129" s="137"/>
      <c r="W129" s="137"/>
      <c r="X129" s="137"/>
      <c r="Y129" s="137"/>
      <c r="Z129" s="137"/>
    </row>
    <row r="130" spans="1:26" x14ac:dyDescent="0.3">
      <c r="A130" s="137"/>
      <c r="B130" s="137"/>
      <c r="C130" s="137"/>
      <c r="D130" s="137"/>
      <c r="E130" s="137"/>
      <c r="F130" s="137"/>
      <c r="G130" s="137"/>
      <c r="H130" s="137"/>
      <c r="I130" s="137"/>
      <c r="J130" s="137"/>
      <c r="K130" s="137"/>
      <c r="L130" s="137"/>
      <c r="M130" s="137"/>
      <c r="N130" s="137"/>
      <c r="O130" s="137"/>
      <c r="P130" s="137"/>
      <c r="Q130" s="137"/>
      <c r="R130" s="137"/>
      <c r="S130" s="137"/>
      <c r="T130" s="137"/>
      <c r="U130" s="137"/>
      <c r="V130" s="137"/>
      <c r="W130" s="137"/>
      <c r="X130" s="137"/>
      <c r="Y130" s="137"/>
      <c r="Z130" s="137"/>
    </row>
    <row r="131" spans="1:26" x14ac:dyDescent="0.3">
      <c r="A131" s="137"/>
      <c r="B131" s="137"/>
      <c r="C131" s="137"/>
      <c r="D131" s="137"/>
      <c r="E131" s="137"/>
      <c r="F131" s="137"/>
      <c r="G131" s="137"/>
      <c r="H131" s="137"/>
      <c r="I131" s="137"/>
      <c r="J131" s="137"/>
      <c r="K131" s="137"/>
      <c r="L131" s="137"/>
      <c r="M131" s="137"/>
      <c r="N131" s="137"/>
      <c r="O131" s="137"/>
      <c r="P131" s="137"/>
      <c r="Q131" s="137"/>
      <c r="R131" s="137"/>
      <c r="S131" s="137"/>
      <c r="T131" s="137"/>
      <c r="U131" s="137"/>
      <c r="V131" s="137"/>
      <c r="W131" s="137"/>
      <c r="X131" s="137"/>
      <c r="Y131" s="137"/>
      <c r="Z131" s="137"/>
    </row>
    <row r="132" spans="1:26" x14ac:dyDescent="0.3">
      <c r="A132" s="137"/>
      <c r="B132" s="137"/>
      <c r="C132" s="137"/>
      <c r="D132" s="137"/>
      <c r="E132" s="137"/>
      <c r="F132" s="137"/>
      <c r="G132" s="137"/>
      <c r="H132" s="137"/>
      <c r="I132" s="137"/>
      <c r="J132" s="137"/>
      <c r="K132" s="137"/>
      <c r="L132" s="137"/>
      <c r="M132" s="137"/>
      <c r="N132" s="137"/>
      <c r="O132" s="137"/>
      <c r="P132" s="137"/>
      <c r="Q132" s="137"/>
      <c r="R132" s="137"/>
      <c r="S132" s="137"/>
      <c r="T132" s="137"/>
      <c r="U132" s="137"/>
      <c r="V132" s="137"/>
      <c r="W132" s="137"/>
      <c r="X132" s="137"/>
      <c r="Y132" s="137"/>
      <c r="Z132" s="137"/>
    </row>
    <row r="133" spans="1:26" x14ac:dyDescent="0.3">
      <c r="A133" s="137"/>
      <c r="B133" s="137"/>
      <c r="C133" s="137"/>
      <c r="D133" s="137"/>
      <c r="E133" s="137"/>
      <c r="F133" s="137"/>
      <c r="G133" s="137"/>
      <c r="H133" s="137"/>
      <c r="I133" s="137"/>
      <c r="J133" s="137"/>
      <c r="K133" s="137"/>
      <c r="L133" s="137"/>
      <c r="M133" s="137"/>
      <c r="N133" s="137"/>
      <c r="O133" s="137"/>
      <c r="P133" s="137"/>
      <c r="Q133" s="137"/>
      <c r="R133" s="137"/>
      <c r="S133" s="137"/>
      <c r="T133" s="137"/>
      <c r="U133" s="137"/>
      <c r="V133" s="137"/>
      <c r="W133" s="137"/>
      <c r="X133" s="137"/>
      <c r="Y133" s="137"/>
      <c r="Z133" s="137"/>
    </row>
    <row r="134" spans="1:26" x14ac:dyDescent="0.3">
      <c r="A134" s="137"/>
      <c r="B134" s="137"/>
      <c r="C134" s="137"/>
      <c r="D134" s="137"/>
      <c r="E134" s="137"/>
      <c r="F134" s="137"/>
      <c r="G134" s="137"/>
      <c r="H134" s="137"/>
      <c r="I134" s="137"/>
      <c r="J134" s="137"/>
      <c r="K134" s="137"/>
      <c r="L134" s="137"/>
      <c r="M134" s="137"/>
      <c r="N134" s="137"/>
      <c r="O134" s="137"/>
      <c r="P134" s="137"/>
      <c r="Q134" s="137"/>
      <c r="R134" s="137"/>
      <c r="S134" s="137"/>
      <c r="T134" s="137"/>
      <c r="U134" s="137"/>
      <c r="V134" s="137"/>
      <c r="W134" s="137"/>
      <c r="X134" s="137"/>
      <c r="Y134" s="137"/>
      <c r="Z134" s="137"/>
    </row>
    <row r="135" spans="1:26" x14ac:dyDescent="0.3">
      <c r="A135" s="137"/>
      <c r="B135" s="137"/>
      <c r="C135" s="137"/>
      <c r="D135" s="137"/>
      <c r="E135" s="137"/>
      <c r="F135" s="137"/>
      <c r="G135" s="137"/>
      <c r="H135" s="137"/>
      <c r="I135" s="137"/>
      <c r="J135" s="137"/>
      <c r="K135" s="137"/>
      <c r="L135" s="137"/>
      <c r="M135" s="137"/>
      <c r="N135" s="137"/>
      <c r="O135" s="137"/>
      <c r="P135" s="137"/>
      <c r="Q135" s="137"/>
      <c r="R135" s="137"/>
      <c r="S135" s="137"/>
      <c r="T135" s="137"/>
      <c r="U135" s="137"/>
      <c r="V135" s="137"/>
      <c r="W135" s="137"/>
      <c r="X135" s="137"/>
      <c r="Y135" s="137"/>
      <c r="Z135" s="137"/>
    </row>
    <row r="136" spans="1:26" x14ac:dyDescent="0.3">
      <c r="A136" s="137"/>
      <c r="B136" s="137"/>
      <c r="C136" s="137"/>
      <c r="D136" s="137"/>
      <c r="E136" s="137"/>
      <c r="F136" s="137"/>
      <c r="G136" s="137"/>
      <c r="H136" s="137"/>
      <c r="I136" s="137"/>
      <c r="J136" s="137"/>
      <c r="K136" s="137"/>
      <c r="L136" s="137"/>
      <c r="M136" s="137"/>
      <c r="N136" s="137"/>
      <c r="O136" s="137"/>
      <c r="P136" s="137"/>
      <c r="Q136" s="137"/>
      <c r="R136" s="137"/>
      <c r="S136" s="137"/>
      <c r="T136" s="137"/>
      <c r="U136" s="137"/>
      <c r="V136" s="137"/>
      <c r="W136" s="137"/>
      <c r="X136" s="137"/>
      <c r="Y136" s="137"/>
      <c r="Z136" s="137"/>
    </row>
    <row r="137" spans="1:26" x14ac:dyDescent="0.3">
      <c r="A137" s="137"/>
      <c r="B137" s="137"/>
      <c r="C137" s="137"/>
      <c r="D137" s="137"/>
      <c r="E137" s="137"/>
      <c r="F137" s="137"/>
      <c r="G137" s="137"/>
      <c r="H137" s="137"/>
      <c r="I137" s="137"/>
      <c r="J137" s="137"/>
      <c r="K137" s="137"/>
      <c r="L137" s="137"/>
      <c r="M137" s="137"/>
      <c r="N137" s="137"/>
      <c r="O137" s="137"/>
      <c r="P137" s="137"/>
      <c r="Q137" s="137"/>
      <c r="R137" s="137"/>
      <c r="S137" s="137"/>
      <c r="T137" s="137"/>
      <c r="U137" s="137"/>
      <c r="V137" s="137"/>
      <c r="W137" s="137"/>
      <c r="X137" s="137"/>
      <c r="Y137" s="137"/>
      <c r="Z137" s="137"/>
    </row>
    <row r="138" spans="1:26" x14ac:dyDescent="0.3">
      <c r="A138" s="137"/>
      <c r="B138" s="137"/>
      <c r="C138" s="137"/>
      <c r="D138" s="137"/>
      <c r="E138" s="137"/>
      <c r="F138" s="137"/>
      <c r="G138" s="137"/>
      <c r="H138" s="137"/>
      <c r="I138" s="137"/>
      <c r="J138" s="137"/>
      <c r="K138" s="137"/>
      <c r="L138" s="137"/>
      <c r="M138" s="137"/>
      <c r="N138" s="137"/>
      <c r="O138" s="137"/>
      <c r="P138" s="137"/>
      <c r="Q138" s="137"/>
      <c r="R138" s="137"/>
      <c r="S138" s="137"/>
      <c r="T138" s="137"/>
      <c r="U138" s="137"/>
      <c r="V138" s="137"/>
      <c r="W138" s="137"/>
      <c r="X138" s="137"/>
      <c r="Y138" s="137"/>
      <c r="Z138" s="137"/>
    </row>
    <row r="139" spans="1:26" x14ac:dyDescent="0.3">
      <c r="A139" s="137"/>
      <c r="B139" s="137"/>
      <c r="C139" s="137"/>
      <c r="D139" s="137"/>
      <c r="E139" s="137"/>
      <c r="F139" s="137"/>
      <c r="G139" s="137"/>
      <c r="H139" s="137"/>
      <c r="I139" s="137"/>
      <c r="J139" s="137"/>
      <c r="K139" s="137"/>
      <c r="L139" s="137"/>
      <c r="M139" s="137"/>
      <c r="N139" s="137"/>
      <c r="O139" s="137"/>
      <c r="P139" s="137"/>
      <c r="Q139" s="137"/>
      <c r="R139" s="137"/>
      <c r="S139" s="137"/>
      <c r="T139" s="137"/>
      <c r="U139" s="137"/>
      <c r="V139" s="137"/>
      <c r="W139" s="137"/>
      <c r="X139" s="137"/>
      <c r="Y139" s="137"/>
      <c r="Z139" s="137"/>
    </row>
    <row r="140" spans="1:26" x14ac:dyDescent="0.3">
      <c r="A140" s="137"/>
      <c r="B140" s="137"/>
      <c r="C140" s="137"/>
      <c r="D140" s="137"/>
      <c r="E140" s="137"/>
      <c r="F140" s="137"/>
      <c r="G140" s="137"/>
      <c r="H140" s="137"/>
      <c r="I140" s="137"/>
      <c r="J140" s="137"/>
      <c r="K140" s="137"/>
      <c r="L140" s="137"/>
      <c r="M140" s="137"/>
      <c r="N140" s="137"/>
      <c r="O140" s="137"/>
      <c r="P140" s="137"/>
      <c r="Q140" s="137"/>
      <c r="R140" s="137"/>
      <c r="S140" s="137"/>
      <c r="T140" s="137"/>
      <c r="U140" s="137"/>
      <c r="V140" s="137"/>
      <c r="W140" s="137"/>
      <c r="X140" s="137"/>
      <c r="Y140" s="137"/>
      <c r="Z140" s="137"/>
    </row>
    <row r="141" spans="1:26" x14ac:dyDescent="0.3">
      <c r="A141" s="137"/>
      <c r="B141" s="137"/>
      <c r="C141" s="137"/>
      <c r="D141" s="137"/>
      <c r="E141" s="137"/>
      <c r="F141" s="137"/>
      <c r="G141" s="137"/>
      <c r="H141" s="137"/>
      <c r="I141" s="137"/>
      <c r="J141" s="137"/>
      <c r="K141" s="137"/>
      <c r="L141" s="137"/>
      <c r="M141" s="137"/>
      <c r="N141" s="137"/>
      <c r="O141" s="137"/>
      <c r="P141" s="137"/>
      <c r="Q141" s="137"/>
      <c r="R141" s="137"/>
      <c r="S141" s="137"/>
      <c r="T141" s="137"/>
      <c r="U141" s="137"/>
      <c r="V141" s="137"/>
      <c r="W141" s="137"/>
      <c r="X141" s="137"/>
      <c r="Y141" s="137"/>
      <c r="Z141" s="137"/>
    </row>
    <row r="142" spans="1:26" x14ac:dyDescent="0.3">
      <c r="A142" s="137"/>
      <c r="B142" s="137"/>
      <c r="C142" s="137"/>
      <c r="D142" s="137"/>
      <c r="E142" s="137"/>
      <c r="F142" s="137"/>
      <c r="G142" s="137"/>
      <c r="H142" s="137"/>
      <c r="I142" s="137"/>
      <c r="J142" s="137"/>
      <c r="K142" s="137"/>
      <c r="L142" s="137"/>
      <c r="M142" s="137"/>
      <c r="N142" s="137"/>
      <c r="O142" s="137"/>
      <c r="P142" s="137"/>
      <c r="Q142" s="137"/>
      <c r="R142" s="137"/>
      <c r="S142" s="137"/>
      <c r="T142" s="137"/>
      <c r="U142" s="137"/>
      <c r="V142" s="137"/>
      <c r="W142" s="137"/>
      <c r="X142" s="137"/>
      <c r="Y142" s="137"/>
      <c r="Z142" s="137"/>
    </row>
    <row r="143" spans="1:26" x14ac:dyDescent="0.3">
      <c r="A143" s="137"/>
      <c r="B143" s="137"/>
      <c r="C143" s="137"/>
      <c r="D143" s="137"/>
      <c r="E143" s="137"/>
      <c r="F143" s="137"/>
      <c r="G143" s="137"/>
      <c r="H143" s="137"/>
      <c r="I143" s="137"/>
      <c r="J143" s="137"/>
      <c r="K143" s="137"/>
      <c r="L143" s="137"/>
      <c r="M143" s="137"/>
      <c r="N143" s="137"/>
      <c r="O143" s="137"/>
      <c r="P143" s="137"/>
      <c r="Q143" s="137"/>
      <c r="R143" s="137"/>
      <c r="S143" s="137"/>
      <c r="T143" s="137"/>
      <c r="U143" s="137"/>
      <c r="V143" s="137"/>
      <c r="W143" s="137"/>
      <c r="X143" s="137"/>
      <c r="Y143" s="137"/>
      <c r="Z143" s="137"/>
    </row>
    <row r="144" spans="1:26" x14ac:dyDescent="0.3">
      <c r="A144" s="137"/>
      <c r="B144" s="137"/>
      <c r="C144" s="137"/>
      <c r="D144" s="137"/>
      <c r="E144" s="137"/>
      <c r="F144" s="137"/>
      <c r="G144" s="137"/>
      <c r="H144" s="137"/>
      <c r="I144" s="137"/>
      <c r="J144" s="137"/>
      <c r="K144" s="137"/>
      <c r="L144" s="137"/>
      <c r="M144" s="137"/>
      <c r="N144" s="137"/>
      <c r="O144" s="137"/>
      <c r="P144" s="137"/>
      <c r="Q144" s="137"/>
      <c r="R144" s="137"/>
      <c r="S144" s="137"/>
      <c r="T144" s="137"/>
      <c r="U144" s="137"/>
      <c r="V144" s="137"/>
      <c r="W144" s="137"/>
      <c r="X144" s="137"/>
      <c r="Y144" s="137"/>
      <c r="Z144" s="137"/>
    </row>
    <row r="145" spans="1:26" x14ac:dyDescent="0.3">
      <c r="A145" s="137"/>
      <c r="B145" s="137"/>
      <c r="C145" s="137"/>
      <c r="D145" s="137"/>
      <c r="E145" s="137"/>
      <c r="F145" s="137"/>
      <c r="G145" s="137"/>
      <c r="H145" s="137"/>
      <c r="I145" s="137"/>
      <c r="J145" s="137"/>
      <c r="K145" s="137"/>
      <c r="L145" s="137"/>
      <c r="M145" s="137"/>
      <c r="N145" s="137"/>
      <c r="O145" s="137"/>
      <c r="P145" s="137"/>
      <c r="Q145" s="137"/>
      <c r="R145" s="137"/>
      <c r="S145" s="137"/>
      <c r="T145" s="137"/>
      <c r="U145" s="137"/>
      <c r="V145" s="137"/>
      <c r="W145" s="137"/>
      <c r="X145" s="137"/>
      <c r="Y145" s="137"/>
      <c r="Z145" s="137"/>
    </row>
    <row r="146" spans="1:26" x14ac:dyDescent="0.3">
      <c r="A146" s="137"/>
      <c r="B146" s="137"/>
      <c r="C146" s="137"/>
      <c r="D146" s="137"/>
      <c r="E146" s="137"/>
      <c r="F146" s="137"/>
      <c r="G146" s="137"/>
      <c r="H146" s="137"/>
      <c r="I146" s="137"/>
      <c r="J146" s="137"/>
      <c r="K146" s="137"/>
      <c r="L146" s="137"/>
      <c r="M146" s="137"/>
      <c r="N146" s="137"/>
      <c r="O146" s="137"/>
      <c r="P146" s="137"/>
      <c r="Q146" s="137"/>
      <c r="R146" s="137"/>
      <c r="S146" s="137"/>
      <c r="T146" s="137"/>
      <c r="U146" s="137"/>
      <c r="V146" s="137"/>
      <c r="W146" s="137"/>
      <c r="X146" s="137"/>
      <c r="Y146" s="137"/>
      <c r="Z146" s="137"/>
    </row>
    <row r="147" spans="1:26" x14ac:dyDescent="0.3">
      <c r="A147" s="137"/>
      <c r="B147" s="137"/>
      <c r="C147" s="137"/>
      <c r="D147" s="137"/>
      <c r="E147" s="137"/>
      <c r="F147" s="137"/>
      <c r="G147" s="137"/>
      <c r="H147" s="137"/>
      <c r="I147" s="137"/>
      <c r="J147" s="137"/>
      <c r="K147" s="137"/>
      <c r="L147" s="137"/>
      <c r="M147" s="137"/>
      <c r="N147" s="137"/>
      <c r="O147" s="137"/>
      <c r="P147" s="137"/>
      <c r="Q147" s="137"/>
      <c r="R147" s="137"/>
      <c r="S147" s="137"/>
      <c r="T147" s="137"/>
      <c r="U147" s="137"/>
      <c r="V147" s="137"/>
      <c r="W147" s="137"/>
      <c r="X147" s="137"/>
      <c r="Y147" s="137"/>
      <c r="Z147" s="137"/>
    </row>
    <row r="148" spans="1:26" x14ac:dyDescent="0.3">
      <c r="A148" s="137"/>
      <c r="B148" s="137"/>
      <c r="C148" s="137"/>
      <c r="D148" s="137"/>
      <c r="E148" s="137"/>
      <c r="F148" s="137"/>
      <c r="G148" s="137"/>
      <c r="H148" s="137"/>
      <c r="I148" s="137"/>
      <c r="J148" s="137"/>
      <c r="K148" s="137"/>
      <c r="L148" s="137"/>
      <c r="M148" s="137"/>
      <c r="N148" s="137"/>
      <c r="O148" s="137"/>
      <c r="P148" s="137"/>
      <c r="Q148" s="137"/>
      <c r="R148" s="137"/>
      <c r="S148" s="137"/>
      <c r="T148" s="137"/>
      <c r="U148" s="137"/>
      <c r="V148" s="137"/>
      <c r="W148" s="137"/>
      <c r="X148" s="137"/>
      <c r="Y148" s="137"/>
      <c r="Z148" s="137"/>
    </row>
    <row r="149" spans="1:26" x14ac:dyDescent="0.3">
      <c r="A149" s="137"/>
      <c r="B149" s="137"/>
      <c r="C149" s="137"/>
      <c r="D149" s="137"/>
      <c r="E149" s="137"/>
      <c r="F149" s="137"/>
      <c r="G149" s="137"/>
      <c r="H149" s="137"/>
      <c r="I149" s="137"/>
      <c r="J149" s="137"/>
      <c r="K149" s="137"/>
      <c r="L149" s="137"/>
      <c r="M149" s="137"/>
      <c r="N149" s="137"/>
      <c r="O149" s="137"/>
      <c r="P149" s="137"/>
      <c r="Q149" s="137"/>
      <c r="R149" s="137"/>
      <c r="S149" s="137"/>
      <c r="T149" s="137"/>
      <c r="U149" s="137"/>
      <c r="V149" s="137"/>
      <c r="W149" s="137"/>
      <c r="X149" s="137"/>
      <c r="Y149" s="137"/>
      <c r="Z149" s="137"/>
    </row>
    <row r="150" spans="1:26" x14ac:dyDescent="0.3">
      <c r="A150" s="137"/>
      <c r="B150" s="137"/>
      <c r="C150" s="137"/>
      <c r="D150" s="137"/>
      <c r="E150" s="137"/>
      <c r="F150" s="137"/>
      <c r="G150" s="137"/>
      <c r="H150" s="137"/>
      <c r="I150" s="137"/>
      <c r="J150" s="137"/>
      <c r="K150" s="137"/>
      <c r="L150" s="137"/>
      <c r="M150" s="137"/>
      <c r="N150" s="137"/>
      <c r="O150" s="137"/>
      <c r="P150" s="137"/>
      <c r="Q150" s="137"/>
      <c r="R150" s="137"/>
      <c r="S150" s="137"/>
      <c r="T150" s="137"/>
      <c r="U150" s="137"/>
      <c r="V150" s="137"/>
      <c r="W150" s="137"/>
      <c r="X150" s="137"/>
      <c r="Y150" s="137"/>
      <c r="Z150" s="137"/>
    </row>
    <row r="151" spans="1:26" x14ac:dyDescent="0.3">
      <c r="A151" s="137"/>
      <c r="B151" s="137"/>
      <c r="C151" s="137"/>
      <c r="D151" s="137"/>
      <c r="E151" s="137"/>
      <c r="F151" s="137"/>
      <c r="G151" s="137"/>
      <c r="H151" s="137"/>
      <c r="I151" s="137"/>
      <c r="J151" s="137"/>
      <c r="K151" s="137"/>
      <c r="L151" s="137"/>
      <c r="M151" s="137"/>
      <c r="N151" s="137"/>
      <c r="O151" s="137"/>
      <c r="P151" s="137"/>
      <c r="Q151" s="137"/>
      <c r="R151" s="137"/>
      <c r="S151" s="137"/>
      <c r="T151" s="137"/>
      <c r="U151" s="137"/>
      <c r="V151" s="137"/>
      <c r="W151" s="137"/>
      <c r="X151" s="137"/>
      <c r="Y151" s="137"/>
      <c r="Z151" s="137"/>
    </row>
    <row r="152" spans="1:26" x14ac:dyDescent="0.3">
      <c r="A152" s="137"/>
      <c r="B152" s="137"/>
      <c r="C152" s="137"/>
      <c r="D152" s="137"/>
      <c r="E152" s="137"/>
      <c r="F152" s="137"/>
      <c r="G152" s="137"/>
      <c r="H152" s="137"/>
      <c r="I152" s="137"/>
      <c r="J152" s="137"/>
      <c r="K152" s="137"/>
      <c r="L152" s="137"/>
      <c r="M152" s="137"/>
      <c r="N152" s="137"/>
      <c r="O152" s="137"/>
      <c r="P152" s="137"/>
      <c r="Q152" s="137"/>
      <c r="R152" s="137"/>
      <c r="S152" s="137"/>
      <c r="T152" s="137"/>
      <c r="U152" s="137"/>
      <c r="V152" s="137"/>
      <c r="W152" s="137"/>
      <c r="X152" s="137"/>
      <c r="Y152" s="137"/>
      <c r="Z152" s="137"/>
    </row>
    <row r="153" spans="1:26" x14ac:dyDescent="0.3">
      <c r="A153" s="137"/>
      <c r="B153" s="137"/>
      <c r="C153" s="137"/>
      <c r="D153" s="137"/>
      <c r="E153" s="137"/>
      <c r="F153" s="137"/>
      <c r="G153" s="137"/>
      <c r="H153" s="137"/>
      <c r="I153" s="137"/>
      <c r="J153" s="137"/>
      <c r="K153" s="137"/>
      <c r="L153" s="137"/>
      <c r="M153" s="137"/>
      <c r="N153" s="137"/>
      <c r="O153" s="137"/>
      <c r="P153" s="137"/>
      <c r="Q153" s="137"/>
      <c r="R153" s="137"/>
      <c r="S153" s="137"/>
      <c r="T153" s="137"/>
      <c r="U153" s="137"/>
      <c r="V153" s="137"/>
      <c r="W153" s="137"/>
      <c r="X153" s="137"/>
      <c r="Y153" s="137"/>
      <c r="Z153" s="137"/>
    </row>
    <row r="154" spans="1:26" x14ac:dyDescent="0.3">
      <c r="A154" s="137"/>
      <c r="B154" s="137"/>
      <c r="C154" s="137"/>
      <c r="D154" s="137"/>
      <c r="E154" s="137"/>
      <c r="F154" s="137"/>
      <c r="G154" s="137"/>
      <c r="H154" s="137"/>
      <c r="I154" s="137"/>
      <c r="J154" s="137"/>
      <c r="K154" s="137"/>
      <c r="L154" s="137"/>
      <c r="M154" s="137"/>
      <c r="N154" s="137"/>
      <c r="O154" s="137"/>
      <c r="P154" s="137"/>
      <c r="Q154" s="137"/>
      <c r="R154" s="137"/>
      <c r="S154" s="137"/>
      <c r="T154" s="137"/>
      <c r="U154" s="137"/>
      <c r="V154" s="137"/>
      <c r="W154" s="137"/>
      <c r="X154" s="137"/>
      <c r="Y154" s="137"/>
      <c r="Z154" s="137"/>
    </row>
    <row r="155" spans="1:26" x14ac:dyDescent="0.3">
      <c r="A155" s="137"/>
      <c r="B155" s="137"/>
      <c r="C155" s="137"/>
      <c r="D155" s="137"/>
      <c r="E155" s="137"/>
      <c r="F155" s="137"/>
      <c r="G155" s="137"/>
      <c r="H155" s="137"/>
      <c r="I155" s="137"/>
      <c r="J155" s="137"/>
      <c r="K155" s="137"/>
      <c r="L155" s="137"/>
      <c r="M155" s="137"/>
      <c r="N155" s="137"/>
      <c r="O155" s="137"/>
      <c r="P155" s="137"/>
      <c r="Q155" s="137"/>
      <c r="R155" s="137"/>
      <c r="S155" s="137"/>
      <c r="T155" s="137"/>
      <c r="U155" s="137"/>
      <c r="V155" s="137"/>
      <c r="W155" s="137"/>
      <c r="X155" s="137"/>
      <c r="Y155" s="137"/>
      <c r="Z155" s="137"/>
    </row>
    <row r="156" spans="1:26" x14ac:dyDescent="0.3">
      <c r="A156" s="137"/>
      <c r="B156" s="137"/>
      <c r="C156" s="137"/>
      <c r="D156" s="137"/>
      <c r="E156" s="137"/>
      <c r="F156" s="137"/>
      <c r="G156" s="137"/>
      <c r="H156" s="137"/>
      <c r="I156" s="137"/>
      <c r="J156" s="137"/>
      <c r="K156" s="137"/>
      <c r="L156" s="137"/>
      <c r="M156" s="137"/>
      <c r="N156" s="137"/>
      <c r="O156" s="137"/>
      <c r="P156" s="137"/>
      <c r="Q156" s="137"/>
      <c r="R156" s="137"/>
      <c r="S156" s="137"/>
      <c r="T156" s="137"/>
      <c r="U156" s="137"/>
      <c r="V156" s="137"/>
      <c r="W156" s="137"/>
      <c r="X156" s="137"/>
      <c r="Y156" s="137"/>
      <c r="Z156" s="137"/>
    </row>
    <row r="157" spans="1:26" x14ac:dyDescent="0.3">
      <c r="A157" s="137"/>
      <c r="B157" s="137"/>
      <c r="C157" s="137"/>
      <c r="D157" s="137"/>
      <c r="E157" s="137"/>
      <c r="F157" s="137"/>
      <c r="G157" s="137"/>
      <c r="H157" s="137"/>
      <c r="I157" s="137"/>
      <c r="J157" s="137"/>
      <c r="K157" s="137"/>
      <c r="L157" s="137"/>
      <c r="M157" s="137"/>
      <c r="N157" s="137"/>
      <c r="O157" s="137"/>
      <c r="P157" s="137"/>
      <c r="Q157" s="137"/>
      <c r="R157" s="137"/>
      <c r="S157" s="137"/>
      <c r="T157" s="137"/>
      <c r="U157" s="137"/>
      <c r="V157" s="137"/>
      <c r="W157" s="137"/>
      <c r="X157" s="137"/>
      <c r="Y157" s="137"/>
      <c r="Z157" s="137"/>
    </row>
    <row r="158" spans="1:26" x14ac:dyDescent="0.3">
      <c r="A158" s="137"/>
      <c r="B158" s="137"/>
      <c r="C158" s="137"/>
      <c r="D158" s="137"/>
      <c r="E158" s="137"/>
      <c r="F158" s="137"/>
      <c r="G158" s="137"/>
      <c r="H158" s="137"/>
      <c r="I158" s="137"/>
      <c r="J158" s="137"/>
      <c r="K158" s="137"/>
      <c r="L158" s="137"/>
      <c r="M158" s="137"/>
      <c r="N158" s="137"/>
      <c r="O158" s="137"/>
      <c r="P158" s="137"/>
      <c r="Q158" s="137"/>
      <c r="R158" s="137"/>
      <c r="S158" s="137"/>
      <c r="T158" s="137"/>
      <c r="U158" s="137"/>
      <c r="V158" s="137"/>
      <c r="W158" s="137"/>
      <c r="X158" s="137"/>
      <c r="Y158" s="137"/>
      <c r="Z158" s="137"/>
    </row>
    <row r="159" spans="1:26" x14ac:dyDescent="0.3">
      <c r="A159" s="137"/>
      <c r="B159" s="137"/>
      <c r="C159" s="137"/>
      <c r="D159" s="137"/>
      <c r="E159" s="137"/>
      <c r="F159" s="137"/>
      <c r="G159" s="137"/>
      <c r="H159" s="137"/>
      <c r="I159" s="137"/>
      <c r="J159" s="137"/>
      <c r="K159" s="137"/>
      <c r="L159" s="137"/>
      <c r="M159" s="137"/>
      <c r="N159" s="137"/>
      <c r="O159" s="137"/>
      <c r="P159" s="137"/>
      <c r="Q159" s="137"/>
      <c r="R159" s="137"/>
      <c r="S159" s="137"/>
      <c r="T159" s="137"/>
      <c r="U159" s="137"/>
      <c r="V159" s="137"/>
      <c r="W159" s="137"/>
      <c r="X159" s="137"/>
      <c r="Y159" s="137"/>
      <c r="Z159" s="137"/>
    </row>
    <row r="160" spans="1:26" x14ac:dyDescent="0.3">
      <c r="A160" s="137"/>
      <c r="B160" s="137"/>
      <c r="C160" s="137"/>
      <c r="D160" s="137"/>
      <c r="E160" s="137"/>
      <c r="F160" s="137"/>
      <c r="G160" s="137"/>
      <c r="H160" s="137"/>
      <c r="I160" s="137"/>
      <c r="J160" s="137"/>
      <c r="K160" s="137"/>
      <c r="L160" s="137"/>
      <c r="M160" s="137"/>
      <c r="N160" s="137"/>
      <c r="O160" s="137"/>
      <c r="P160" s="137"/>
      <c r="Q160" s="137"/>
      <c r="R160" s="137"/>
      <c r="S160" s="137"/>
      <c r="T160" s="137"/>
      <c r="U160" s="137"/>
      <c r="V160" s="137"/>
      <c r="W160" s="137"/>
      <c r="X160" s="137"/>
      <c r="Y160" s="137"/>
      <c r="Z160" s="137"/>
    </row>
    <row r="161" spans="1:26" x14ac:dyDescent="0.3">
      <c r="A161" s="137"/>
      <c r="B161" s="137"/>
      <c r="C161" s="137"/>
      <c r="D161" s="137"/>
      <c r="E161" s="137"/>
      <c r="F161" s="137"/>
      <c r="G161" s="137"/>
      <c r="H161" s="137"/>
      <c r="I161" s="137"/>
      <c r="J161" s="137"/>
      <c r="K161" s="137"/>
      <c r="L161" s="137"/>
      <c r="M161" s="137"/>
      <c r="N161" s="137"/>
      <c r="O161" s="137"/>
      <c r="P161" s="137"/>
      <c r="Q161" s="137"/>
      <c r="R161" s="137"/>
      <c r="S161" s="137"/>
      <c r="T161" s="137"/>
      <c r="U161" s="137"/>
      <c r="V161" s="137"/>
      <c r="W161" s="137"/>
      <c r="X161" s="137"/>
      <c r="Y161" s="137"/>
      <c r="Z161" s="137"/>
    </row>
    <row r="162" spans="1:26" x14ac:dyDescent="0.3">
      <c r="A162" s="137"/>
      <c r="B162" s="137"/>
      <c r="C162" s="137"/>
      <c r="D162" s="137"/>
      <c r="E162" s="137"/>
      <c r="F162" s="137"/>
      <c r="G162" s="137"/>
      <c r="H162" s="137"/>
      <c r="I162" s="137"/>
      <c r="J162" s="137"/>
      <c r="K162" s="137"/>
      <c r="L162" s="137"/>
      <c r="M162" s="137"/>
      <c r="N162" s="137"/>
      <c r="O162" s="137"/>
      <c r="P162" s="137"/>
      <c r="Q162" s="137"/>
      <c r="R162" s="137"/>
      <c r="S162" s="137"/>
      <c r="T162" s="137"/>
      <c r="U162" s="137"/>
      <c r="V162" s="137"/>
      <c r="W162" s="137"/>
      <c r="X162" s="137"/>
      <c r="Y162" s="137"/>
      <c r="Z162" s="137"/>
    </row>
    <row r="163" spans="1:26" x14ac:dyDescent="0.3">
      <c r="A163" s="137"/>
      <c r="B163" s="137"/>
      <c r="C163" s="137"/>
      <c r="D163" s="137"/>
      <c r="E163" s="137"/>
      <c r="F163" s="137"/>
      <c r="G163" s="137"/>
      <c r="H163" s="137"/>
      <c r="I163" s="137"/>
      <c r="J163" s="137"/>
      <c r="K163" s="137"/>
      <c r="L163" s="137"/>
      <c r="M163" s="137"/>
      <c r="N163" s="137"/>
      <c r="O163" s="137"/>
      <c r="P163" s="137"/>
      <c r="Q163" s="137"/>
      <c r="R163" s="137"/>
      <c r="S163" s="137"/>
      <c r="T163" s="137"/>
      <c r="U163" s="137"/>
      <c r="V163" s="137"/>
      <c r="W163" s="137"/>
      <c r="X163" s="137"/>
      <c r="Y163" s="137"/>
      <c r="Z163" s="137"/>
    </row>
    <row r="164" spans="1:26" x14ac:dyDescent="0.3">
      <c r="A164" s="137"/>
      <c r="B164" s="137"/>
      <c r="C164" s="137"/>
      <c r="D164" s="137"/>
      <c r="E164" s="137"/>
      <c r="F164" s="137"/>
      <c r="G164" s="137"/>
      <c r="H164" s="137"/>
      <c r="I164" s="137"/>
      <c r="J164" s="137"/>
      <c r="K164" s="137"/>
      <c r="L164" s="137"/>
      <c r="M164" s="137"/>
      <c r="N164" s="137"/>
      <c r="O164" s="137"/>
      <c r="P164" s="137"/>
      <c r="Q164" s="137"/>
      <c r="R164" s="137"/>
      <c r="S164" s="137"/>
      <c r="T164" s="137"/>
      <c r="U164" s="137"/>
      <c r="V164" s="137"/>
      <c r="W164" s="137"/>
      <c r="X164" s="137"/>
      <c r="Y164" s="137"/>
      <c r="Z164" s="137"/>
    </row>
    <row r="165" spans="1:26" x14ac:dyDescent="0.3">
      <c r="A165" s="137"/>
      <c r="B165" s="137"/>
      <c r="C165" s="137"/>
      <c r="D165" s="137"/>
      <c r="E165" s="137"/>
      <c r="F165" s="137"/>
      <c r="G165" s="137"/>
      <c r="H165" s="137"/>
      <c r="I165" s="137"/>
      <c r="J165" s="137"/>
      <c r="K165" s="137"/>
      <c r="L165" s="137"/>
      <c r="M165" s="137"/>
      <c r="N165" s="137"/>
      <c r="O165" s="137"/>
      <c r="P165" s="137"/>
      <c r="Q165" s="137"/>
      <c r="R165" s="137"/>
      <c r="S165" s="137"/>
      <c r="T165" s="137"/>
      <c r="U165" s="137"/>
      <c r="V165" s="137"/>
      <c r="W165" s="137"/>
      <c r="X165" s="137"/>
      <c r="Y165" s="137"/>
      <c r="Z165" s="137"/>
    </row>
    <row r="166" spans="1:26" x14ac:dyDescent="0.3">
      <c r="A166" s="137"/>
      <c r="B166" s="137"/>
      <c r="C166" s="137"/>
      <c r="D166" s="137"/>
      <c r="E166" s="137"/>
      <c r="F166" s="137"/>
      <c r="G166" s="137"/>
      <c r="H166" s="137"/>
      <c r="I166" s="137"/>
      <c r="J166" s="137"/>
      <c r="K166" s="137"/>
      <c r="L166" s="137"/>
      <c r="M166" s="137"/>
      <c r="N166" s="137"/>
      <c r="O166" s="137"/>
      <c r="P166" s="137"/>
      <c r="Q166" s="137"/>
      <c r="R166" s="137"/>
      <c r="S166" s="137"/>
      <c r="T166" s="137"/>
      <c r="U166" s="137"/>
      <c r="V166" s="137"/>
      <c r="W166" s="137"/>
      <c r="X166" s="137"/>
      <c r="Y166" s="137"/>
      <c r="Z166" s="137"/>
    </row>
    <row r="167" spans="1:26" x14ac:dyDescent="0.3">
      <c r="A167" s="137"/>
      <c r="B167" s="137"/>
      <c r="C167" s="137"/>
      <c r="D167" s="137"/>
      <c r="E167" s="137"/>
      <c r="F167" s="137"/>
      <c r="G167" s="137"/>
      <c r="H167" s="137"/>
      <c r="I167" s="137"/>
      <c r="J167" s="137"/>
      <c r="K167" s="137"/>
      <c r="L167" s="137"/>
      <c r="M167" s="137"/>
      <c r="N167" s="137"/>
      <c r="O167" s="137"/>
      <c r="P167" s="137"/>
      <c r="Q167" s="137"/>
      <c r="R167" s="137"/>
      <c r="S167" s="137"/>
      <c r="T167" s="137"/>
      <c r="U167" s="137"/>
      <c r="V167" s="137"/>
      <c r="W167" s="137"/>
      <c r="X167" s="137"/>
      <c r="Y167" s="137"/>
      <c r="Z167" s="137"/>
    </row>
    <row r="168" spans="1:26" x14ac:dyDescent="0.3">
      <c r="A168" s="137"/>
      <c r="B168" s="137"/>
      <c r="C168" s="137"/>
      <c r="D168" s="137"/>
      <c r="E168" s="137"/>
      <c r="F168" s="137"/>
      <c r="G168" s="137"/>
      <c r="H168" s="137"/>
      <c r="I168" s="137"/>
      <c r="J168" s="137"/>
      <c r="K168" s="137"/>
      <c r="L168" s="137"/>
      <c r="M168" s="137"/>
      <c r="N168" s="137"/>
      <c r="O168" s="137"/>
      <c r="P168" s="137"/>
      <c r="Q168" s="137"/>
      <c r="R168" s="137"/>
      <c r="S168" s="137"/>
      <c r="T168" s="137"/>
      <c r="U168" s="137"/>
      <c r="V168" s="137"/>
      <c r="W168" s="137"/>
      <c r="X168" s="137"/>
      <c r="Y168" s="137"/>
      <c r="Z168" s="137"/>
    </row>
    <row r="169" spans="1:26" x14ac:dyDescent="0.3">
      <c r="A169" s="137"/>
      <c r="B169" s="137"/>
      <c r="C169" s="137"/>
      <c r="D169" s="137"/>
      <c r="E169" s="137"/>
      <c r="F169" s="137"/>
      <c r="G169" s="137"/>
      <c r="H169" s="137"/>
      <c r="I169" s="137"/>
      <c r="J169" s="137"/>
      <c r="K169" s="137"/>
      <c r="L169" s="137"/>
      <c r="M169" s="137"/>
      <c r="N169" s="137"/>
      <c r="O169" s="137"/>
      <c r="P169" s="137"/>
      <c r="Q169" s="137"/>
      <c r="R169" s="137"/>
      <c r="S169" s="137"/>
      <c r="T169" s="137"/>
      <c r="U169" s="137"/>
      <c r="V169" s="137"/>
      <c r="W169" s="137"/>
      <c r="X169" s="137"/>
      <c r="Y169" s="137"/>
      <c r="Z169" s="137"/>
    </row>
    <row r="170" spans="1:26" x14ac:dyDescent="0.3">
      <c r="A170" s="137"/>
      <c r="B170" s="137"/>
      <c r="C170" s="137"/>
      <c r="D170" s="137"/>
      <c r="E170" s="137"/>
      <c r="F170" s="137"/>
      <c r="G170" s="137"/>
      <c r="H170" s="137"/>
      <c r="I170" s="137"/>
      <c r="J170" s="137"/>
      <c r="K170" s="137"/>
      <c r="L170" s="137"/>
      <c r="M170" s="137"/>
      <c r="N170" s="137"/>
      <c r="O170" s="137"/>
      <c r="P170" s="137"/>
      <c r="Q170" s="137"/>
      <c r="R170" s="137"/>
      <c r="S170" s="137"/>
      <c r="T170" s="137"/>
      <c r="U170" s="137"/>
      <c r="V170" s="137"/>
      <c r="W170" s="137"/>
      <c r="X170" s="137"/>
      <c r="Y170" s="137"/>
      <c r="Z170" s="137"/>
    </row>
    <row r="171" spans="1:26" x14ac:dyDescent="0.3">
      <c r="A171" s="137"/>
      <c r="B171" s="137"/>
      <c r="C171" s="137"/>
      <c r="D171" s="137"/>
      <c r="E171" s="137"/>
      <c r="F171" s="137"/>
      <c r="G171" s="137"/>
      <c r="H171" s="137"/>
      <c r="I171" s="137"/>
      <c r="J171" s="137"/>
      <c r="K171" s="137"/>
      <c r="L171" s="137"/>
      <c r="M171" s="137"/>
      <c r="N171" s="137"/>
      <c r="O171" s="137"/>
      <c r="P171" s="137"/>
      <c r="Q171" s="137"/>
      <c r="R171" s="137"/>
      <c r="S171" s="137"/>
      <c r="T171" s="137"/>
      <c r="U171" s="137"/>
      <c r="V171" s="137"/>
      <c r="W171" s="137"/>
      <c r="X171" s="137"/>
      <c r="Y171" s="137"/>
      <c r="Z171" s="137"/>
    </row>
    <row r="172" spans="1:26" x14ac:dyDescent="0.3">
      <c r="A172" s="137"/>
      <c r="B172" s="137"/>
      <c r="C172" s="137"/>
      <c r="D172" s="137"/>
      <c r="E172" s="137"/>
      <c r="F172" s="137"/>
      <c r="G172" s="137"/>
      <c r="H172" s="137"/>
      <c r="I172" s="137"/>
      <c r="J172" s="137"/>
      <c r="K172" s="137"/>
      <c r="L172" s="137"/>
      <c r="M172" s="137"/>
      <c r="N172" s="137"/>
      <c r="O172" s="137"/>
      <c r="P172" s="137"/>
      <c r="Q172" s="137"/>
      <c r="R172" s="137"/>
      <c r="S172" s="137"/>
      <c r="T172" s="137"/>
      <c r="U172" s="137"/>
      <c r="V172" s="137"/>
      <c r="W172" s="137"/>
      <c r="X172" s="137"/>
      <c r="Y172" s="137"/>
      <c r="Z172" s="137"/>
    </row>
    <row r="173" spans="1:26" x14ac:dyDescent="0.3">
      <c r="A173" s="137"/>
      <c r="B173" s="137"/>
      <c r="C173" s="137"/>
      <c r="D173" s="137"/>
      <c r="E173" s="137"/>
      <c r="F173" s="137"/>
      <c r="G173" s="137"/>
      <c r="H173" s="137"/>
      <c r="I173" s="137"/>
      <c r="J173" s="137"/>
      <c r="K173" s="137"/>
      <c r="L173" s="137"/>
      <c r="M173" s="137"/>
      <c r="N173" s="137"/>
      <c r="O173" s="137"/>
      <c r="P173" s="137"/>
      <c r="Q173" s="137"/>
      <c r="R173" s="137"/>
      <c r="S173" s="137"/>
      <c r="T173" s="137"/>
      <c r="U173" s="137"/>
      <c r="V173" s="137"/>
      <c r="W173" s="137"/>
      <c r="X173" s="137"/>
      <c r="Y173" s="137"/>
      <c r="Z173" s="137"/>
    </row>
    <row r="174" spans="1:26" x14ac:dyDescent="0.3">
      <c r="A174" s="137"/>
      <c r="B174" s="137"/>
      <c r="C174" s="137"/>
      <c r="D174" s="137"/>
      <c r="E174" s="137"/>
      <c r="F174" s="137"/>
      <c r="G174" s="137"/>
      <c r="H174" s="137"/>
      <c r="I174" s="137"/>
      <c r="J174" s="137"/>
      <c r="K174" s="137"/>
      <c r="L174" s="137"/>
      <c r="M174" s="137"/>
      <c r="N174" s="137"/>
      <c r="O174" s="137"/>
      <c r="P174" s="137"/>
      <c r="Q174" s="137"/>
      <c r="R174" s="137"/>
      <c r="S174" s="137"/>
      <c r="T174" s="137"/>
      <c r="U174" s="137"/>
      <c r="V174" s="137"/>
      <c r="W174" s="137"/>
      <c r="X174" s="137"/>
      <c r="Y174" s="137"/>
      <c r="Z174" s="137"/>
    </row>
    <row r="175" spans="1:26" x14ac:dyDescent="0.3">
      <c r="A175" s="137"/>
      <c r="B175" s="137"/>
      <c r="C175" s="137"/>
      <c r="D175" s="137"/>
      <c r="E175" s="137"/>
      <c r="F175" s="137"/>
      <c r="G175" s="137"/>
      <c r="H175" s="137"/>
      <c r="I175" s="137"/>
      <c r="J175" s="137"/>
      <c r="K175" s="137"/>
      <c r="L175" s="137"/>
      <c r="M175" s="137"/>
      <c r="N175" s="137"/>
      <c r="O175" s="137"/>
      <c r="P175" s="137"/>
      <c r="Q175" s="137"/>
      <c r="R175" s="137"/>
      <c r="S175" s="137"/>
      <c r="T175" s="137"/>
      <c r="U175" s="137"/>
      <c r="V175" s="137"/>
      <c r="W175" s="137"/>
      <c r="X175" s="137"/>
      <c r="Y175" s="137"/>
      <c r="Z175" s="137"/>
    </row>
    <row r="176" spans="1:26" x14ac:dyDescent="0.3">
      <c r="A176" s="137"/>
      <c r="B176" s="137"/>
      <c r="C176" s="137"/>
      <c r="D176" s="137"/>
      <c r="E176" s="137"/>
      <c r="F176" s="137"/>
      <c r="G176" s="137"/>
      <c r="H176" s="137"/>
      <c r="I176" s="137"/>
      <c r="J176" s="137"/>
      <c r="K176" s="137"/>
      <c r="L176" s="137"/>
      <c r="M176" s="137"/>
      <c r="N176" s="137"/>
      <c r="O176" s="137"/>
      <c r="P176" s="137"/>
      <c r="Q176" s="137"/>
      <c r="R176" s="137"/>
      <c r="S176" s="137"/>
      <c r="T176" s="137"/>
      <c r="U176" s="137"/>
      <c r="V176" s="137"/>
      <c r="W176" s="137"/>
      <c r="X176" s="137"/>
      <c r="Y176" s="137"/>
      <c r="Z176" s="137"/>
    </row>
    <row r="177" spans="1:26" x14ac:dyDescent="0.3">
      <c r="A177" s="137"/>
      <c r="B177" s="137"/>
      <c r="C177" s="137"/>
      <c r="D177" s="137"/>
      <c r="E177" s="137"/>
      <c r="F177" s="137"/>
      <c r="G177" s="137"/>
      <c r="H177" s="137"/>
      <c r="I177" s="137"/>
      <c r="J177" s="137"/>
      <c r="K177" s="137"/>
      <c r="L177" s="137"/>
      <c r="M177" s="137"/>
      <c r="N177" s="137"/>
      <c r="O177" s="137"/>
      <c r="P177" s="137"/>
      <c r="Q177" s="137"/>
      <c r="R177" s="137"/>
      <c r="S177" s="137"/>
      <c r="T177" s="137"/>
      <c r="U177" s="137"/>
      <c r="V177" s="137"/>
      <c r="W177" s="137"/>
      <c r="X177" s="137"/>
      <c r="Y177" s="137"/>
      <c r="Z177" s="137"/>
    </row>
    <row r="178" spans="1:26" x14ac:dyDescent="0.3">
      <c r="A178" s="137"/>
      <c r="B178" s="137"/>
      <c r="C178" s="137"/>
      <c r="D178" s="137"/>
      <c r="E178" s="137"/>
      <c r="F178" s="137"/>
      <c r="G178" s="137"/>
      <c r="H178" s="137"/>
      <c r="I178" s="137"/>
      <c r="J178" s="137"/>
      <c r="K178" s="137"/>
      <c r="L178" s="137"/>
      <c r="M178" s="137"/>
      <c r="N178" s="137"/>
      <c r="O178" s="137"/>
      <c r="P178" s="137"/>
      <c r="Q178" s="137"/>
      <c r="R178" s="137"/>
      <c r="S178" s="137"/>
      <c r="T178" s="137"/>
      <c r="U178" s="137"/>
      <c r="V178" s="137"/>
      <c r="W178" s="137"/>
      <c r="X178" s="137"/>
      <c r="Y178" s="137"/>
      <c r="Z178" s="137"/>
    </row>
    <row r="179" spans="1:26" x14ac:dyDescent="0.3">
      <c r="A179" s="137"/>
      <c r="B179" s="137"/>
      <c r="C179" s="137"/>
      <c r="D179" s="137"/>
      <c r="E179" s="137"/>
      <c r="F179" s="137"/>
      <c r="G179" s="137"/>
      <c r="H179" s="137"/>
      <c r="I179" s="137"/>
      <c r="J179" s="137"/>
      <c r="K179" s="137"/>
      <c r="L179" s="137"/>
      <c r="M179" s="137"/>
      <c r="N179" s="137"/>
      <c r="O179" s="137"/>
      <c r="P179" s="137"/>
      <c r="Q179" s="137"/>
      <c r="R179" s="137"/>
      <c r="S179" s="137"/>
      <c r="T179" s="137"/>
      <c r="U179" s="137"/>
      <c r="V179" s="137"/>
      <c r="W179" s="137"/>
      <c r="X179" s="137"/>
      <c r="Y179" s="137"/>
      <c r="Z179" s="137"/>
    </row>
    <row r="180" spans="1:26" x14ac:dyDescent="0.3">
      <c r="A180" s="137"/>
      <c r="B180" s="137"/>
      <c r="C180" s="137"/>
      <c r="D180" s="137"/>
      <c r="E180" s="137"/>
      <c r="F180" s="137"/>
      <c r="G180" s="137"/>
      <c r="H180" s="137"/>
      <c r="I180" s="137"/>
      <c r="J180" s="137"/>
      <c r="K180" s="137"/>
      <c r="L180" s="137"/>
      <c r="M180" s="137"/>
      <c r="N180" s="137"/>
      <c r="O180" s="137"/>
      <c r="P180" s="137"/>
      <c r="Q180" s="137"/>
      <c r="R180" s="137"/>
      <c r="S180" s="137"/>
      <c r="T180" s="137"/>
      <c r="U180" s="137"/>
      <c r="V180" s="137"/>
      <c r="W180" s="137"/>
      <c r="X180" s="137"/>
      <c r="Y180" s="137"/>
      <c r="Z180" s="137"/>
    </row>
    <row r="181" spans="1:26" x14ac:dyDescent="0.3">
      <c r="A181" s="137"/>
      <c r="B181" s="137"/>
      <c r="C181" s="137"/>
      <c r="D181" s="137"/>
      <c r="E181" s="137"/>
      <c r="F181" s="137"/>
      <c r="G181" s="137"/>
      <c r="H181" s="137"/>
      <c r="I181" s="137"/>
      <c r="J181" s="137"/>
      <c r="K181" s="137"/>
      <c r="L181" s="137"/>
      <c r="M181" s="137"/>
      <c r="N181" s="137"/>
      <c r="O181" s="137"/>
      <c r="P181" s="137"/>
      <c r="Q181" s="137"/>
      <c r="R181" s="137"/>
      <c r="S181" s="137"/>
      <c r="T181" s="137"/>
      <c r="U181" s="137"/>
      <c r="V181" s="137"/>
      <c r="W181" s="137"/>
      <c r="X181" s="137"/>
      <c r="Y181" s="137"/>
      <c r="Z181" s="137"/>
    </row>
    <row r="182" spans="1:26" x14ac:dyDescent="0.3">
      <c r="A182" s="137"/>
      <c r="B182" s="137"/>
      <c r="C182" s="137"/>
      <c r="D182" s="137"/>
      <c r="E182" s="137"/>
      <c r="F182" s="137"/>
      <c r="G182" s="137"/>
      <c r="H182" s="137"/>
      <c r="I182" s="137"/>
      <c r="J182" s="137"/>
      <c r="K182" s="137"/>
      <c r="L182" s="137"/>
      <c r="M182" s="137"/>
      <c r="N182" s="137"/>
      <c r="O182" s="137"/>
      <c r="P182" s="137"/>
      <c r="Q182" s="137"/>
      <c r="R182" s="137"/>
      <c r="S182" s="137"/>
      <c r="T182" s="137"/>
      <c r="U182" s="137"/>
      <c r="V182" s="137"/>
      <c r="W182" s="137"/>
      <c r="X182" s="137"/>
      <c r="Y182" s="137"/>
      <c r="Z182" s="137"/>
    </row>
    <row r="183" spans="1:26" x14ac:dyDescent="0.3">
      <c r="A183" s="137"/>
      <c r="B183" s="137"/>
      <c r="C183" s="137"/>
      <c r="D183" s="137"/>
      <c r="E183" s="137"/>
      <c r="F183" s="137"/>
      <c r="G183" s="137"/>
      <c r="H183" s="137"/>
      <c r="I183" s="137"/>
      <c r="J183" s="137"/>
      <c r="K183" s="137"/>
      <c r="L183" s="137"/>
      <c r="M183" s="137"/>
      <c r="N183" s="137"/>
      <c r="O183" s="137"/>
      <c r="P183" s="137"/>
      <c r="Q183" s="137"/>
      <c r="R183" s="137"/>
      <c r="S183" s="137"/>
      <c r="T183" s="137"/>
      <c r="U183" s="137"/>
      <c r="V183" s="137"/>
      <c r="W183" s="137"/>
      <c r="X183" s="137"/>
      <c r="Y183" s="137"/>
      <c r="Z183" s="137"/>
    </row>
    <row r="184" spans="1:26" x14ac:dyDescent="0.3">
      <c r="A184" s="137"/>
      <c r="B184" s="137"/>
      <c r="C184" s="137"/>
      <c r="D184" s="137"/>
      <c r="E184" s="137"/>
      <c r="F184" s="137"/>
      <c r="G184" s="137"/>
      <c r="H184" s="137"/>
      <c r="I184" s="137"/>
      <c r="J184" s="137"/>
      <c r="K184" s="137"/>
      <c r="L184" s="137"/>
      <c r="M184" s="137"/>
      <c r="N184" s="137"/>
      <c r="O184" s="137"/>
      <c r="P184" s="137"/>
      <c r="Q184" s="137"/>
      <c r="R184" s="137"/>
      <c r="S184" s="137"/>
      <c r="T184" s="137"/>
      <c r="U184" s="137"/>
      <c r="V184" s="137"/>
      <c r="W184" s="137"/>
      <c r="X184" s="137"/>
      <c r="Y184" s="137"/>
      <c r="Z184" s="137"/>
    </row>
    <row r="185" spans="1:26" x14ac:dyDescent="0.3">
      <c r="A185" s="137"/>
      <c r="B185" s="137"/>
      <c r="C185" s="137"/>
      <c r="D185" s="137"/>
      <c r="E185" s="137"/>
      <c r="F185" s="137"/>
      <c r="G185" s="137"/>
      <c r="H185" s="137"/>
      <c r="I185" s="137"/>
      <c r="J185" s="137"/>
      <c r="K185" s="137"/>
      <c r="L185" s="137"/>
      <c r="M185" s="137"/>
      <c r="N185" s="137"/>
      <c r="O185" s="137"/>
      <c r="P185" s="137"/>
      <c r="Q185" s="137"/>
      <c r="R185" s="137"/>
      <c r="S185" s="137"/>
      <c r="T185" s="137"/>
      <c r="U185" s="137"/>
      <c r="V185" s="137"/>
      <c r="W185" s="137"/>
      <c r="X185" s="137"/>
      <c r="Y185" s="137"/>
      <c r="Z185" s="137"/>
    </row>
    <row r="186" spans="1:26" x14ac:dyDescent="0.3">
      <c r="A186" s="137"/>
      <c r="B186" s="137"/>
      <c r="C186" s="137"/>
      <c r="D186" s="137"/>
      <c r="E186" s="137"/>
      <c r="F186" s="137"/>
      <c r="G186" s="137"/>
      <c r="H186" s="137"/>
      <c r="I186" s="137"/>
      <c r="J186" s="137"/>
      <c r="K186" s="137"/>
      <c r="L186" s="137"/>
      <c r="M186" s="137"/>
      <c r="N186" s="137"/>
      <c r="O186" s="137"/>
      <c r="P186" s="137"/>
      <c r="Q186" s="137"/>
      <c r="R186" s="137"/>
      <c r="S186" s="137"/>
      <c r="T186" s="137"/>
      <c r="U186" s="137"/>
      <c r="V186" s="137"/>
      <c r="W186" s="137"/>
      <c r="X186" s="137"/>
      <c r="Y186" s="137"/>
      <c r="Z186" s="137"/>
    </row>
    <row r="187" spans="1:26" x14ac:dyDescent="0.3">
      <c r="A187" s="137"/>
      <c r="B187" s="137"/>
      <c r="C187" s="137"/>
      <c r="D187" s="137"/>
      <c r="E187" s="137"/>
      <c r="F187" s="137"/>
      <c r="G187" s="137"/>
      <c r="H187" s="137"/>
      <c r="I187" s="137"/>
      <c r="J187" s="137"/>
      <c r="K187" s="137"/>
      <c r="L187" s="137"/>
      <c r="M187" s="137"/>
      <c r="N187" s="137"/>
      <c r="O187" s="137"/>
      <c r="P187" s="137"/>
      <c r="Q187" s="137"/>
      <c r="R187" s="137"/>
      <c r="S187" s="137"/>
      <c r="T187" s="137"/>
      <c r="U187" s="137"/>
      <c r="V187" s="137"/>
      <c r="W187" s="137"/>
      <c r="X187" s="137"/>
      <c r="Y187" s="137"/>
      <c r="Z187" s="137"/>
    </row>
    <row r="188" spans="1:26" x14ac:dyDescent="0.3">
      <c r="A188" s="137"/>
      <c r="B188" s="137"/>
      <c r="C188" s="137"/>
      <c r="D188" s="137"/>
      <c r="E188" s="137"/>
      <c r="F188" s="137"/>
      <c r="G188" s="137"/>
      <c r="H188" s="137"/>
      <c r="I188" s="137"/>
      <c r="J188" s="137"/>
      <c r="K188" s="137"/>
      <c r="L188" s="137"/>
      <c r="M188" s="137"/>
      <c r="N188" s="137"/>
      <c r="O188" s="137"/>
      <c r="P188" s="137"/>
      <c r="Q188" s="137"/>
      <c r="R188" s="137"/>
      <c r="S188" s="137"/>
      <c r="T188" s="137"/>
      <c r="U188" s="137"/>
      <c r="V188" s="137"/>
      <c r="W188" s="137"/>
      <c r="X188" s="137"/>
      <c r="Y188" s="137"/>
      <c r="Z188" s="137"/>
    </row>
    <row r="189" spans="1:26" x14ac:dyDescent="0.3">
      <c r="A189" s="137"/>
      <c r="B189" s="137"/>
      <c r="C189" s="137"/>
      <c r="D189" s="137"/>
      <c r="E189" s="137"/>
      <c r="F189" s="137"/>
      <c r="G189" s="137"/>
      <c r="H189" s="137"/>
      <c r="I189" s="137"/>
      <c r="J189" s="137"/>
      <c r="K189" s="137"/>
      <c r="L189" s="137"/>
      <c r="M189" s="137"/>
      <c r="N189" s="137"/>
      <c r="O189" s="137"/>
      <c r="P189" s="137"/>
      <c r="Q189" s="137"/>
      <c r="R189" s="137"/>
      <c r="S189" s="137"/>
      <c r="T189" s="137"/>
      <c r="U189" s="137"/>
      <c r="V189" s="137"/>
      <c r="W189" s="137"/>
      <c r="X189" s="137"/>
      <c r="Y189" s="137"/>
      <c r="Z189" s="137"/>
    </row>
    <row r="190" spans="1:26" x14ac:dyDescent="0.3">
      <c r="A190" s="137"/>
      <c r="B190" s="137"/>
      <c r="C190" s="137"/>
      <c r="D190" s="137"/>
      <c r="E190" s="137"/>
      <c r="F190" s="137"/>
      <c r="G190" s="137"/>
      <c r="H190" s="137"/>
      <c r="I190" s="137"/>
      <c r="J190" s="137"/>
      <c r="K190" s="137"/>
      <c r="L190" s="137"/>
      <c r="M190" s="137"/>
      <c r="N190" s="137"/>
      <c r="O190" s="137"/>
      <c r="P190" s="137"/>
      <c r="Q190" s="137"/>
      <c r="R190" s="137"/>
      <c r="S190" s="137"/>
      <c r="T190" s="137"/>
      <c r="U190" s="137"/>
      <c r="V190" s="137"/>
      <c r="W190" s="137"/>
      <c r="X190" s="137"/>
      <c r="Y190" s="137"/>
      <c r="Z190" s="137"/>
    </row>
    <row r="191" spans="1:26" x14ac:dyDescent="0.3">
      <c r="A191" s="137"/>
      <c r="B191" s="137"/>
      <c r="C191" s="137"/>
      <c r="D191" s="137"/>
      <c r="E191" s="137"/>
      <c r="F191" s="137"/>
      <c r="G191" s="137"/>
      <c r="H191" s="137"/>
      <c r="I191" s="137"/>
      <c r="J191" s="137"/>
      <c r="K191" s="137"/>
      <c r="L191" s="137"/>
      <c r="M191" s="137"/>
      <c r="N191" s="137"/>
      <c r="O191" s="137"/>
      <c r="P191" s="137"/>
      <c r="Q191" s="137"/>
      <c r="R191" s="137"/>
      <c r="S191" s="137"/>
      <c r="T191" s="137"/>
      <c r="U191" s="137"/>
      <c r="V191" s="137"/>
      <c r="W191" s="137"/>
      <c r="X191" s="137"/>
      <c r="Y191" s="137"/>
      <c r="Z191" s="137"/>
    </row>
    <row r="192" spans="1:26" x14ac:dyDescent="0.3">
      <c r="A192" s="137"/>
      <c r="B192" s="137"/>
      <c r="C192" s="137"/>
      <c r="D192" s="137"/>
      <c r="E192" s="137"/>
      <c r="F192" s="137"/>
      <c r="G192" s="137"/>
      <c r="H192" s="137"/>
      <c r="I192" s="137"/>
      <c r="J192" s="137"/>
      <c r="K192" s="137"/>
      <c r="L192" s="137"/>
      <c r="M192" s="137"/>
      <c r="N192" s="137"/>
      <c r="O192" s="137"/>
      <c r="P192" s="137"/>
      <c r="Q192" s="137"/>
      <c r="R192" s="137"/>
      <c r="S192" s="137"/>
      <c r="T192" s="137"/>
      <c r="U192" s="137"/>
      <c r="V192" s="137"/>
      <c r="W192" s="137"/>
      <c r="X192" s="137"/>
      <c r="Y192" s="137"/>
      <c r="Z192" s="137"/>
    </row>
    <row r="193" spans="1:26" x14ac:dyDescent="0.3">
      <c r="A193" s="137"/>
      <c r="B193" s="137"/>
      <c r="C193" s="137"/>
      <c r="D193" s="137"/>
      <c r="E193" s="137"/>
      <c r="F193" s="137"/>
      <c r="G193" s="137"/>
      <c r="H193" s="137"/>
      <c r="I193" s="137"/>
      <c r="J193" s="137"/>
      <c r="K193" s="137"/>
      <c r="L193" s="137"/>
      <c r="M193" s="137"/>
      <c r="N193" s="137"/>
      <c r="O193" s="137"/>
      <c r="P193" s="137"/>
      <c r="Q193" s="137"/>
      <c r="R193" s="137"/>
      <c r="S193" s="137"/>
      <c r="T193" s="137"/>
      <c r="U193" s="137"/>
      <c r="V193" s="137"/>
      <c r="W193" s="137"/>
      <c r="X193" s="137"/>
      <c r="Y193" s="137"/>
      <c r="Z193" s="137"/>
    </row>
    <row r="194" spans="1:26" x14ac:dyDescent="0.3">
      <c r="A194" s="137"/>
      <c r="B194" s="137"/>
      <c r="C194" s="137"/>
      <c r="D194" s="137"/>
      <c r="E194" s="137"/>
      <c r="F194" s="137"/>
      <c r="G194" s="137"/>
      <c r="H194" s="137"/>
      <c r="I194" s="137"/>
      <c r="J194" s="137"/>
      <c r="K194" s="137"/>
      <c r="L194" s="137"/>
      <c r="M194" s="137"/>
      <c r="N194" s="137"/>
      <c r="O194" s="137"/>
      <c r="P194" s="137"/>
      <c r="Q194" s="137"/>
      <c r="R194" s="137"/>
      <c r="S194" s="137"/>
      <c r="T194" s="137"/>
      <c r="U194" s="137"/>
      <c r="V194" s="137"/>
      <c r="W194" s="137"/>
      <c r="X194" s="137"/>
      <c r="Y194" s="137"/>
      <c r="Z194" s="137"/>
    </row>
    <row r="195" spans="1:26" x14ac:dyDescent="0.3">
      <c r="A195" s="137"/>
      <c r="B195" s="137"/>
      <c r="C195" s="137"/>
      <c r="D195" s="137"/>
      <c r="E195" s="137"/>
      <c r="F195" s="137"/>
      <c r="G195" s="137"/>
      <c r="H195" s="137"/>
      <c r="I195" s="137"/>
      <c r="J195" s="137"/>
      <c r="K195" s="137"/>
      <c r="L195" s="137"/>
      <c r="M195" s="137"/>
      <c r="N195" s="137"/>
      <c r="O195" s="137"/>
      <c r="P195" s="137"/>
      <c r="Q195" s="137"/>
      <c r="R195" s="137"/>
      <c r="S195" s="137"/>
      <c r="T195" s="137"/>
      <c r="U195" s="137"/>
      <c r="V195" s="137"/>
      <c r="W195" s="137"/>
      <c r="X195" s="137"/>
      <c r="Y195" s="137"/>
      <c r="Z195" s="137"/>
    </row>
    <row r="196" spans="1:26" x14ac:dyDescent="0.3">
      <c r="A196" s="137"/>
      <c r="B196" s="137"/>
      <c r="C196" s="137"/>
      <c r="D196" s="137"/>
      <c r="E196" s="137"/>
      <c r="F196" s="137"/>
      <c r="G196" s="137"/>
      <c r="H196" s="137"/>
      <c r="I196" s="137"/>
      <c r="J196" s="137"/>
      <c r="K196" s="137"/>
      <c r="L196" s="137"/>
      <c r="M196" s="137"/>
      <c r="N196" s="137"/>
      <c r="O196" s="137"/>
      <c r="P196" s="137"/>
      <c r="Q196" s="137"/>
      <c r="R196" s="137"/>
      <c r="S196" s="137"/>
      <c r="T196" s="137"/>
      <c r="U196" s="137"/>
      <c r="V196" s="137"/>
      <c r="W196" s="137"/>
      <c r="X196" s="137"/>
      <c r="Y196" s="137"/>
      <c r="Z196" s="137"/>
    </row>
    <row r="197" spans="1:26" x14ac:dyDescent="0.3">
      <c r="A197" s="137"/>
      <c r="B197" s="137"/>
      <c r="C197" s="137"/>
      <c r="D197" s="137"/>
      <c r="E197" s="137"/>
      <c r="F197" s="137"/>
      <c r="G197" s="137"/>
      <c r="H197" s="137"/>
      <c r="I197" s="137"/>
      <c r="J197" s="137"/>
      <c r="K197" s="137"/>
      <c r="L197" s="137"/>
      <c r="M197" s="137"/>
      <c r="N197" s="137"/>
      <c r="O197" s="137"/>
      <c r="P197" s="137"/>
      <c r="Q197" s="137"/>
      <c r="R197" s="137"/>
      <c r="S197" s="137"/>
      <c r="T197" s="137"/>
      <c r="U197" s="137"/>
      <c r="V197" s="137"/>
      <c r="W197" s="137"/>
      <c r="X197" s="137"/>
      <c r="Y197" s="137"/>
      <c r="Z197" s="137"/>
    </row>
    <row r="198" spans="1:26" x14ac:dyDescent="0.3">
      <c r="A198" s="137"/>
      <c r="B198" s="137"/>
      <c r="C198" s="137"/>
      <c r="D198" s="137"/>
      <c r="E198" s="137"/>
      <c r="F198" s="137"/>
      <c r="G198" s="137"/>
      <c r="H198" s="137"/>
      <c r="I198" s="137"/>
      <c r="J198" s="137"/>
      <c r="K198" s="137"/>
      <c r="L198" s="137"/>
      <c r="M198" s="137"/>
      <c r="N198" s="137"/>
      <c r="O198" s="137"/>
      <c r="P198" s="137"/>
      <c r="Q198" s="137"/>
      <c r="R198" s="137"/>
      <c r="S198" s="137"/>
      <c r="T198" s="137"/>
      <c r="U198" s="137"/>
      <c r="V198" s="137"/>
      <c r="W198" s="137"/>
      <c r="X198" s="137"/>
      <c r="Y198" s="137"/>
      <c r="Z198" s="137"/>
    </row>
    <row r="199" spans="1:26" x14ac:dyDescent="0.3">
      <c r="A199" s="137"/>
      <c r="B199" s="137"/>
      <c r="C199" s="137"/>
      <c r="D199" s="137"/>
      <c r="E199" s="137"/>
      <c r="F199" s="137"/>
      <c r="G199" s="137"/>
      <c r="H199" s="137"/>
      <c r="I199" s="137"/>
      <c r="J199" s="137"/>
      <c r="K199" s="137"/>
      <c r="L199" s="137"/>
      <c r="M199" s="137"/>
      <c r="N199" s="137"/>
      <c r="O199" s="137"/>
      <c r="P199" s="137"/>
      <c r="Q199" s="137"/>
      <c r="R199" s="137"/>
      <c r="S199" s="137"/>
      <c r="T199" s="137"/>
      <c r="U199" s="137"/>
      <c r="V199" s="137"/>
      <c r="W199" s="137"/>
      <c r="X199" s="137"/>
      <c r="Y199" s="137"/>
      <c r="Z199" s="137"/>
    </row>
    <row r="200" spans="1:26" x14ac:dyDescent="0.3">
      <c r="A200" s="137"/>
      <c r="B200" s="137"/>
      <c r="C200" s="137"/>
      <c r="D200" s="137"/>
      <c r="E200" s="137"/>
      <c r="F200" s="137"/>
      <c r="G200" s="137"/>
      <c r="H200" s="137"/>
      <c r="I200" s="137"/>
      <c r="J200" s="137"/>
      <c r="K200" s="137"/>
      <c r="L200" s="137"/>
      <c r="M200" s="137"/>
      <c r="N200" s="137"/>
      <c r="O200" s="137"/>
      <c r="P200" s="137"/>
      <c r="Q200" s="137"/>
      <c r="R200" s="137"/>
      <c r="S200" s="137"/>
      <c r="T200" s="137"/>
      <c r="U200" s="137"/>
      <c r="V200" s="137"/>
      <c r="W200" s="137"/>
      <c r="X200" s="137"/>
      <c r="Y200" s="137"/>
      <c r="Z200" s="137"/>
    </row>
    <row r="201" spans="1:26" x14ac:dyDescent="0.3">
      <c r="A201" s="137"/>
      <c r="B201" s="137"/>
      <c r="C201" s="137"/>
      <c r="D201" s="137"/>
      <c r="E201" s="137"/>
      <c r="F201" s="137"/>
      <c r="G201" s="137"/>
      <c r="H201" s="137"/>
      <c r="I201" s="137"/>
      <c r="J201" s="137"/>
      <c r="K201" s="137"/>
      <c r="L201" s="137"/>
      <c r="M201" s="137"/>
      <c r="N201" s="137"/>
      <c r="O201" s="137"/>
      <c r="P201" s="137"/>
      <c r="Q201" s="137"/>
      <c r="R201" s="137"/>
      <c r="S201" s="137"/>
      <c r="T201" s="137"/>
      <c r="U201" s="137"/>
      <c r="V201" s="137"/>
      <c r="W201" s="137"/>
      <c r="X201" s="137"/>
      <c r="Y201" s="137"/>
      <c r="Z201" s="137"/>
    </row>
    <row r="202" spans="1:26" x14ac:dyDescent="0.3">
      <c r="A202" s="137"/>
      <c r="B202" s="137"/>
      <c r="C202" s="137"/>
      <c r="D202" s="137"/>
      <c r="E202" s="137"/>
      <c r="F202" s="137"/>
      <c r="G202" s="137"/>
      <c r="H202" s="137"/>
      <c r="I202" s="137"/>
      <c r="J202" s="137"/>
      <c r="K202" s="137"/>
      <c r="L202" s="137"/>
      <c r="M202" s="137"/>
      <c r="N202" s="137"/>
      <c r="O202" s="137"/>
      <c r="P202" s="137"/>
      <c r="Q202" s="137"/>
      <c r="R202" s="137"/>
      <c r="S202" s="137"/>
      <c r="T202" s="137"/>
      <c r="U202" s="137"/>
      <c r="V202" s="137"/>
      <c r="W202" s="137"/>
      <c r="X202" s="137"/>
      <c r="Y202" s="137"/>
      <c r="Z202" s="137"/>
    </row>
    <row r="203" spans="1:26" x14ac:dyDescent="0.3">
      <c r="A203" s="137"/>
      <c r="B203" s="137"/>
      <c r="C203" s="137"/>
      <c r="D203" s="137"/>
      <c r="E203" s="137"/>
      <c r="F203" s="137"/>
      <c r="G203" s="137"/>
      <c r="H203" s="137"/>
      <c r="I203" s="137"/>
      <c r="J203" s="137"/>
      <c r="K203" s="137"/>
      <c r="L203" s="137"/>
      <c r="M203" s="137"/>
      <c r="N203" s="137"/>
      <c r="O203" s="137"/>
      <c r="P203" s="137"/>
      <c r="Q203" s="137"/>
      <c r="R203" s="137"/>
      <c r="S203" s="137"/>
      <c r="T203" s="137"/>
      <c r="U203" s="137"/>
      <c r="V203" s="137"/>
      <c r="W203" s="137"/>
      <c r="X203" s="137"/>
      <c r="Y203" s="137"/>
      <c r="Z203" s="137"/>
    </row>
    <row r="204" spans="1:26" x14ac:dyDescent="0.3">
      <c r="A204" s="137"/>
      <c r="B204" s="137"/>
      <c r="C204" s="137"/>
      <c r="D204" s="137"/>
      <c r="E204" s="137"/>
      <c r="F204" s="137"/>
      <c r="G204" s="137"/>
      <c r="H204" s="137"/>
      <c r="I204" s="137"/>
      <c r="J204" s="137"/>
      <c r="K204" s="137"/>
      <c r="L204" s="137"/>
      <c r="M204" s="137"/>
      <c r="N204" s="137"/>
      <c r="O204" s="137"/>
      <c r="P204" s="137"/>
      <c r="Q204" s="137"/>
      <c r="R204" s="137"/>
      <c r="S204" s="137"/>
      <c r="T204" s="137"/>
      <c r="U204" s="137"/>
      <c r="V204" s="137"/>
      <c r="W204" s="137"/>
      <c r="X204" s="137"/>
      <c r="Y204" s="137"/>
      <c r="Z204" s="137"/>
    </row>
    <row r="205" spans="1:26" x14ac:dyDescent="0.3">
      <c r="A205" s="137"/>
      <c r="B205" s="137"/>
      <c r="C205" s="137"/>
      <c r="D205" s="137"/>
      <c r="E205" s="137"/>
      <c r="F205" s="137"/>
      <c r="G205" s="137"/>
      <c r="H205" s="137"/>
      <c r="I205" s="137"/>
      <c r="J205" s="137"/>
      <c r="K205" s="137"/>
      <c r="L205" s="137"/>
      <c r="M205" s="137"/>
      <c r="N205" s="137"/>
      <c r="O205" s="137"/>
      <c r="P205" s="137"/>
      <c r="Q205" s="137"/>
      <c r="R205" s="137"/>
      <c r="S205" s="137"/>
      <c r="T205" s="137"/>
      <c r="U205" s="137"/>
      <c r="V205" s="137"/>
      <c r="W205" s="137"/>
      <c r="X205" s="137"/>
      <c r="Y205" s="137"/>
      <c r="Z205" s="137"/>
    </row>
    <row r="206" spans="1:26" x14ac:dyDescent="0.3">
      <c r="A206" s="137"/>
      <c r="B206" s="137"/>
      <c r="C206" s="137"/>
      <c r="D206" s="137"/>
      <c r="E206" s="137"/>
      <c r="F206" s="137"/>
      <c r="G206" s="137"/>
      <c r="H206" s="137"/>
      <c r="I206" s="137"/>
      <c r="J206" s="137"/>
      <c r="K206" s="137"/>
      <c r="L206" s="137"/>
      <c r="M206" s="137"/>
      <c r="N206" s="137"/>
      <c r="O206" s="137"/>
      <c r="P206" s="137"/>
      <c r="Q206" s="137"/>
      <c r="R206" s="137"/>
      <c r="S206" s="137"/>
      <c r="T206" s="137"/>
      <c r="U206" s="137"/>
      <c r="V206" s="137"/>
      <c r="W206" s="137"/>
      <c r="X206" s="137"/>
      <c r="Y206" s="137"/>
      <c r="Z206" s="137"/>
    </row>
    <row r="207" spans="1:26" x14ac:dyDescent="0.3">
      <c r="A207" s="137"/>
      <c r="B207" s="137"/>
      <c r="C207" s="137"/>
      <c r="D207" s="137"/>
      <c r="E207" s="137"/>
      <c r="F207" s="137"/>
      <c r="G207" s="137"/>
      <c r="H207" s="137"/>
      <c r="I207" s="137"/>
      <c r="J207" s="137"/>
      <c r="K207" s="137"/>
      <c r="L207" s="137"/>
      <c r="M207" s="137"/>
      <c r="N207" s="137"/>
      <c r="O207" s="137"/>
      <c r="P207" s="137"/>
      <c r="Q207" s="137"/>
      <c r="R207" s="137"/>
      <c r="S207" s="137"/>
      <c r="T207" s="137"/>
      <c r="U207" s="137"/>
      <c r="V207" s="137"/>
      <c r="W207" s="137"/>
      <c r="X207" s="137"/>
      <c r="Y207" s="137"/>
      <c r="Z207" s="137"/>
    </row>
    <row r="208" spans="1:26" x14ac:dyDescent="0.3">
      <c r="A208" s="137"/>
      <c r="B208" s="137"/>
      <c r="C208" s="137"/>
      <c r="D208" s="137"/>
      <c r="E208" s="137"/>
      <c r="F208" s="137"/>
      <c r="G208" s="137"/>
      <c r="H208" s="137"/>
      <c r="I208" s="137"/>
      <c r="J208" s="137"/>
      <c r="K208" s="137"/>
      <c r="L208" s="137"/>
      <c r="M208" s="137"/>
      <c r="N208" s="137"/>
      <c r="O208" s="137"/>
      <c r="P208" s="137"/>
      <c r="Q208" s="137"/>
      <c r="R208" s="137"/>
      <c r="S208" s="137"/>
      <c r="T208" s="137"/>
      <c r="U208" s="137"/>
      <c r="V208" s="137"/>
      <c r="W208" s="137"/>
      <c r="X208" s="137"/>
      <c r="Y208" s="137"/>
      <c r="Z208" s="137"/>
    </row>
    <row r="209" spans="1:26" x14ac:dyDescent="0.3">
      <c r="A209" s="137"/>
      <c r="B209" s="137"/>
      <c r="C209" s="137"/>
      <c r="D209" s="137"/>
      <c r="E209" s="137"/>
      <c r="F209" s="137"/>
      <c r="G209" s="137"/>
      <c r="H209" s="137"/>
      <c r="I209" s="137"/>
      <c r="J209" s="137"/>
      <c r="K209" s="137"/>
      <c r="L209" s="137"/>
      <c r="M209" s="137"/>
      <c r="N209" s="137"/>
      <c r="O209" s="137"/>
      <c r="P209" s="137"/>
      <c r="Q209" s="137"/>
      <c r="R209" s="137"/>
      <c r="S209" s="137"/>
      <c r="T209" s="137"/>
      <c r="U209" s="137"/>
      <c r="V209" s="137"/>
      <c r="W209" s="137"/>
      <c r="X209" s="137"/>
      <c r="Y209" s="137"/>
      <c r="Z209" s="137"/>
    </row>
    <row r="210" spans="1:26" x14ac:dyDescent="0.3">
      <c r="A210" s="137"/>
      <c r="B210" s="137"/>
      <c r="C210" s="137"/>
      <c r="D210" s="137"/>
      <c r="E210" s="137"/>
      <c r="F210" s="137"/>
      <c r="G210" s="137"/>
      <c r="H210" s="137"/>
      <c r="I210" s="137"/>
      <c r="J210" s="137"/>
      <c r="K210" s="137"/>
      <c r="L210" s="137"/>
      <c r="M210" s="137"/>
      <c r="N210" s="137"/>
      <c r="O210" s="137"/>
      <c r="P210" s="137"/>
      <c r="Q210" s="137"/>
      <c r="R210" s="137"/>
      <c r="S210" s="137"/>
      <c r="T210" s="137"/>
      <c r="U210" s="137"/>
      <c r="V210" s="137"/>
      <c r="W210" s="137"/>
      <c r="X210" s="137"/>
      <c r="Y210" s="137"/>
      <c r="Z210" s="137"/>
    </row>
    <row r="211" spans="1:26" x14ac:dyDescent="0.3">
      <c r="A211" s="137"/>
      <c r="B211" s="137"/>
      <c r="C211" s="137"/>
      <c r="D211" s="137"/>
      <c r="E211" s="137"/>
      <c r="F211" s="137"/>
      <c r="G211" s="137"/>
      <c r="H211" s="137"/>
      <c r="I211" s="137"/>
      <c r="J211" s="137"/>
      <c r="K211" s="137"/>
      <c r="L211" s="137"/>
      <c r="M211" s="137"/>
      <c r="N211" s="137"/>
      <c r="O211" s="137"/>
      <c r="P211" s="137"/>
      <c r="Q211" s="137"/>
      <c r="R211" s="137"/>
      <c r="S211" s="137"/>
      <c r="T211" s="137"/>
      <c r="U211" s="137"/>
      <c r="V211" s="137"/>
      <c r="W211" s="137"/>
      <c r="X211" s="137"/>
      <c r="Y211" s="137"/>
      <c r="Z211" s="137"/>
    </row>
    <row r="212" spans="1:26" x14ac:dyDescent="0.3">
      <c r="A212" s="137"/>
      <c r="B212" s="137"/>
      <c r="C212" s="137"/>
      <c r="D212" s="137"/>
      <c r="E212" s="137"/>
      <c r="F212" s="137"/>
      <c r="G212" s="137"/>
      <c r="H212" s="137"/>
      <c r="I212" s="137"/>
      <c r="J212" s="137"/>
      <c r="K212" s="137"/>
      <c r="L212" s="137"/>
      <c r="M212" s="137"/>
      <c r="N212" s="137"/>
      <c r="O212" s="137"/>
      <c r="P212" s="137"/>
      <c r="Q212" s="137"/>
      <c r="R212" s="137"/>
      <c r="S212" s="137"/>
      <c r="T212" s="137"/>
      <c r="U212" s="137"/>
      <c r="V212" s="137"/>
      <c r="W212" s="137"/>
      <c r="X212" s="137"/>
      <c r="Y212" s="137"/>
      <c r="Z212" s="137"/>
    </row>
    <row r="213" spans="1:26" x14ac:dyDescent="0.3">
      <c r="A213" s="137"/>
      <c r="B213" s="137"/>
      <c r="C213" s="137"/>
      <c r="D213" s="137"/>
      <c r="E213" s="137"/>
      <c r="F213" s="137"/>
      <c r="G213" s="137"/>
      <c r="H213" s="137"/>
      <c r="I213" s="137"/>
      <c r="J213" s="137"/>
      <c r="K213" s="137"/>
      <c r="L213" s="137"/>
      <c r="M213" s="137"/>
      <c r="N213" s="137"/>
      <c r="O213" s="137"/>
      <c r="P213" s="137"/>
      <c r="Q213" s="137"/>
      <c r="R213" s="137"/>
      <c r="S213" s="137"/>
      <c r="T213" s="137"/>
      <c r="U213" s="137"/>
      <c r="V213" s="137"/>
      <c r="W213" s="137"/>
      <c r="X213" s="137"/>
      <c r="Y213" s="137"/>
      <c r="Z213" s="137"/>
    </row>
    <row r="214" spans="1:26" x14ac:dyDescent="0.3">
      <c r="A214" s="137"/>
      <c r="B214" s="137"/>
      <c r="C214" s="137"/>
      <c r="D214" s="137"/>
      <c r="E214" s="137"/>
      <c r="F214" s="137"/>
      <c r="G214" s="137"/>
      <c r="H214" s="137"/>
      <c r="I214" s="137"/>
      <c r="J214" s="137"/>
      <c r="K214" s="137"/>
      <c r="L214" s="137"/>
      <c r="M214" s="137"/>
      <c r="N214" s="137"/>
      <c r="O214" s="137"/>
      <c r="P214" s="137"/>
      <c r="Q214" s="137"/>
      <c r="R214" s="137"/>
      <c r="S214" s="137"/>
      <c r="T214" s="137"/>
      <c r="U214" s="137"/>
      <c r="V214" s="137"/>
      <c r="W214" s="137"/>
      <c r="X214" s="137"/>
      <c r="Y214" s="137"/>
      <c r="Z214" s="137"/>
    </row>
    <row r="215" spans="1:26" x14ac:dyDescent="0.3">
      <c r="A215" s="137"/>
      <c r="B215" s="137"/>
      <c r="C215" s="137"/>
      <c r="D215" s="137"/>
      <c r="E215" s="137"/>
      <c r="F215" s="137"/>
      <c r="G215" s="137"/>
      <c r="H215" s="137"/>
      <c r="I215" s="137"/>
      <c r="J215" s="137"/>
      <c r="K215" s="137"/>
      <c r="L215" s="137"/>
      <c r="M215" s="137"/>
      <c r="N215" s="137"/>
      <c r="O215" s="137"/>
      <c r="P215" s="137"/>
      <c r="Q215" s="137"/>
      <c r="R215" s="137"/>
      <c r="S215" s="137"/>
      <c r="T215" s="137"/>
      <c r="U215" s="137"/>
      <c r="V215" s="137"/>
      <c r="W215" s="137"/>
      <c r="X215" s="137"/>
      <c r="Y215" s="137"/>
      <c r="Z215" s="137"/>
    </row>
    <row r="216" spans="1:26" x14ac:dyDescent="0.3">
      <c r="A216" s="137"/>
      <c r="B216" s="137"/>
      <c r="C216" s="137"/>
      <c r="D216" s="137"/>
      <c r="E216" s="137"/>
      <c r="F216" s="137"/>
      <c r="G216" s="137"/>
      <c r="H216" s="137"/>
      <c r="I216" s="137"/>
      <c r="J216" s="137"/>
      <c r="K216" s="137"/>
      <c r="L216" s="137"/>
      <c r="M216" s="137"/>
      <c r="N216" s="137"/>
      <c r="O216" s="137"/>
      <c r="P216" s="137"/>
      <c r="Q216" s="137"/>
      <c r="R216" s="137"/>
      <c r="S216" s="137"/>
      <c r="T216" s="137"/>
      <c r="U216" s="137"/>
      <c r="V216" s="137"/>
      <c r="W216" s="137"/>
      <c r="X216" s="137"/>
      <c r="Y216" s="137"/>
      <c r="Z216" s="137"/>
    </row>
    <row r="217" spans="1:26" x14ac:dyDescent="0.3">
      <c r="A217" s="137"/>
      <c r="B217" s="137"/>
      <c r="C217" s="137"/>
      <c r="D217" s="137"/>
      <c r="E217" s="137"/>
      <c r="F217" s="137"/>
      <c r="G217" s="137"/>
      <c r="H217" s="137"/>
      <c r="I217" s="137"/>
      <c r="J217" s="137"/>
      <c r="K217" s="137"/>
      <c r="L217" s="137"/>
      <c r="M217" s="137"/>
      <c r="N217" s="137"/>
      <c r="O217" s="137"/>
      <c r="P217" s="137"/>
      <c r="Q217" s="137"/>
      <c r="R217" s="137"/>
      <c r="S217" s="137"/>
      <c r="T217" s="137"/>
      <c r="U217" s="137"/>
      <c r="V217" s="137"/>
      <c r="W217" s="137"/>
      <c r="X217" s="137"/>
      <c r="Y217" s="137"/>
      <c r="Z217" s="137"/>
    </row>
    <row r="218" spans="1:26" x14ac:dyDescent="0.3">
      <c r="A218" s="137"/>
      <c r="B218" s="137"/>
      <c r="C218" s="137"/>
      <c r="D218" s="137"/>
      <c r="E218" s="137"/>
      <c r="F218" s="137"/>
      <c r="G218" s="137"/>
      <c r="H218" s="137"/>
      <c r="I218" s="137"/>
      <c r="J218" s="137"/>
      <c r="K218" s="137"/>
      <c r="L218" s="137"/>
      <c r="M218" s="137"/>
      <c r="N218" s="137"/>
      <c r="O218" s="137"/>
      <c r="P218" s="137"/>
      <c r="Q218" s="137"/>
      <c r="R218" s="137"/>
      <c r="S218" s="137"/>
      <c r="T218" s="137"/>
      <c r="U218" s="137"/>
      <c r="V218" s="137"/>
      <c r="W218" s="137"/>
      <c r="X218" s="137"/>
      <c r="Y218" s="137"/>
      <c r="Z218" s="137"/>
    </row>
    <row r="219" spans="1:26" x14ac:dyDescent="0.3">
      <c r="A219" s="137"/>
      <c r="B219" s="137"/>
      <c r="C219" s="137"/>
      <c r="D219" s="137"/>
      <c r="E219" s="137"/>
      <c r="F219" s="137"/>
      <c r="G219" s="137"/>
      <c r="H219" s="137"/>
      <c r="I219" s="137"/>
      <c r="J219" s="137"/>
      <c r="K219" s="137"/>
      <c r="L219" s="137"/>
      <c r="M219" s="137"/>
      <c r="N219" s="137"/>
      <c r="O219" s="137"/>
      <c r="P219" s="137"/>
      <c r="Q219" s="137"/>
      <c r="R219" s="137"/>
      <c r="S219" s="137"/>
      <c r="T219" s="137"/>
      <c r="U219" s="137"/>
      <c r="V219" s="137"/>
      <c r="W219" s="137"/>
      <c r="X219" s="137"/>
      <c r="Y219" s="137"/>
      <c r="Z219" s="137"/>
    </row>
    <row r="220" spans="1:26" x14ac:dyDescent="0.3">
      <c r="A220" s="137"/>
      <c r="B220" s="137"/>
      <c r="C220" s="137"/>
      <c r="D220" s="137"/>
      <c r="E220" s="137"/>
      <c r="F220" s="137"/>
      <c r="G220" s="137"/>
      <c r="H220" s="137"/>
      <c r="I220" s="137"/>
      <c r="J220" s="137"/>
      <c r="K220" s="137"/>
      <c r="L220" s="137"/>
      <c r="M220" s="137"/>
      <c r="N220" s="137"/>
      <c r="O220" s="137"/>
      <c r="P220" s="137"/>
      <c r="Q220" s="137"/>
      <c r="R220" s="137"/>
      <c r="S220" s="137"/>
      <c r="T220" s="137"/>
      <c r="U220" s="137"/>
      <c r="V220" s="137"/>
      <c r="W220" s="137"/>
      <c r="X220" s="137"/>
      <c r="Y220" s="137"/>
      <c r="Z220" s="137"/>
    </row>
    <row r="221" spans="1:26" x14ac:dyDescent="0.3">
      <c r="A221" s="137"/>
      <c r="B221" s="137"/>
      <c r="C221" s="137"/>
      <c r="D221" s="137"/>
      <c r="E221" s="137"/>
      <c r="F221" s="137"/>
      <c r="G221" s="137"/>
      <c r="H221" s="137"/>
      <c r="I221" s="137"/>
      <c r="J221" s="137"/>
      <c r="K221" s="137"/>
      <c r="L221" s="137"/>
      <c r="M221" s="137"/>
      <c r="N221" s="137"/>
      <c r="O221" s="137"/>
      <c r="P221" s="137"/>
      <c r="Q221" s="137"/>
      <c r="R221" s="137"/>
      <c r="S221" s="137"/>
      <c r="T221" s="137"/>
      <c r="U221" s="137"/>
      <c r="V221" s="137"/>
      <c r="W221" s="137"/>
      <c r="X221" s="137"/>
      <c r="Y221" s="137"/>
      <c r="Z221" s="137"/>
    </row>
    <row r="222" spans="1:26" x14ac:dyDescent="0.3">
      <c r="A222" s="137"/>
      <c r="B222" s="137"/>
      <c r="C222" s="137"/>
      <c r="D222" s="137"/>
      <c r="E222" s="137"/>
      <c r="F222" s="137"/>
      <c r="G222" s="137"/>
      <c r="H222" s="137"/>
      <c r="I222" s="137"/>
      <c r="J222" s="137"/>
      <c r="K222" s="137"/>
      <c r="L222" s="137"/>
      <c r="M222" s="137"/>
      <c r="N222" s="137"/>
      <c r="O222" s="137"/>
      <c r="P222" s="137"/>
      <c r="Q222" s="137"/>
      <c r="R222" s="137"/>
      <c r="S222" s="137"/>
      <c r="T222" s="137"/>
      <c r="U222" s="137"/>
      <c r="V222" s="137"/>
      <c r="W222" s="137"/>
      <c r="X222" s="137"/>
      <c r="Y222" s="137"/>
      <c r="Z222" s="137"/>
    </row>
    <row r="223" spans="1:26" x14ac:dyDescent="0.3">
      <c r="A223" s="137"/>
      <c r="B223" s="137"/>
      <c r="C223" s="137"/>
      <c r="D223" s="137"/>
      <c r="E223" s="137"/>
      <c r="F223" s="137"/>
      <c r="G223" s="137"/>
      <c r="H223" s="137"/>
      <c r="I223" s="137"/>
      <c r="J223" s="137"/>
      <c r="K223" s="137"/>
      <c r="L223" s="137"/>
      <c r="M223" s="137"/>
      <c r="N223" s="137"/>
      <c r="O223" s="137"/>
      <c r="P223" s="137"/>
      <c r="Q223" s="137"/>
      <c r="R223" s="137"/>
      <c r="S223" s="137"/>
      <c r="T223" s="137"/>
      <c r="U223" s="137"/>
      <c r="V223" s="137"/>
      <c r="W223" s="137"/>
      <c r="X223" s="137"/>
      <c r="Y223" s="137"/>
      <c r="Z223" s="137"/>
    </row>
    <row r="224" spans="1:26" x14ac:dyDescent="0.3">
      <c r="A224" s="137"/>
      <c r="B224" s="137"/>
      <c r="C224" s="137"/>
      <c r="D224" s="137"/>
      <c r="E224" s="137"/>
      <c r="F224" s="137"/>
      <c r="G224" s="137"/>
      <c r="H224" s="137"/>
      <c r="I224" s="137"/>
      <c r="J224" s="137"/>
      <c r="K224" s="137"/>
      <c r="L224" s="137"/>
      <c r="M224" s="137"/>
      <c r="N224" s="137"/>
      <c r="O224" s="137"/>
      <c r="P224" s="137"/>
      <c r="Q224" s="137"/>
      <c r="R224" s="137"/>
      <c r="S224" s="137"/>
      <c r="T224" s="137"/>
      <c r="U224" s="137"/>
      <c r="V224" s="137"/>
      <c r="W224" s="137"/>
      <c r="X224" s="137"/>
      <c r="Y224" s="137"/>
      <c r="Z224" s="137"/>
    </row>
    <row r="225" spans="1:26" x14ac:dyDescent="0.3">
      <c r="A225" s="137"/>
      <c r="B225" s="137"/>
      <c r="C225" s="137"/>
      <c r="D225" s="137"/>
      <c r="E225" s="137"/>
      <c r="F225" s="137"/>
      <c r="G225" s="137"/>
      <c r="H225" s="137"/>
      <c r="I225" s="137"/>
      <c r="J225" s="137"/>
      <c r="K225" s="137"/>
      <c r="L225" s="137"/>
      <c r="M225" s="137"/>
      <c r="N225" s="137"/>
      <c r="O225" s="137"/>
      <c r="P225" s="137"/>
      <c r="Q225" s="137"/>
      <c r="R225" s="137"/>
      <c r="S225" s="137"/>
      <c r="T225" s="137"/>
      <c r="U225" s="137"/>
      <c r="V225" s="137"/>
      <c r="W225" s="137"/>
      <c r="X225" s="137"/>
      <c r="Y225" s="137"/>
      <c r="Z225" s="137"/>
    </row>
    <row r="226" spans="1:26" x14ac:dyDescent="0.3">
      <c r="A226" s="137"/>
      <c r="B226" s="137"/>
      <c r="C226" s="137"/>
      <c r="D226" s="137"/>
      <c r="E226" s="137"/>
      <c r="F226" s="137"/>
      <c r="G226" s="137"/>
      <c r="H226" s="137"/>
      <c r="I226" s="137"/>
      <c r="J226" s="137"/>
      <c r="K226" s="137"/>
      <c r="L226" s="137"/>
      <c r="M226" s="137"/>
      <c r="N226" s="137"/>
      <c r="O226" s="137"/>
      <c r="P226" s="137"/>
      <c r="Q226" s="137"/>
      <c r="R226" s="137"/>
      <c r="S226" s="137"/>
      <c r="T226" s="137"/>
      <c r="U226" s="137"/>
      <c r="V226" s="137"/>
      <c r="W226" s="137"/>
      <c r="X226" s="137"/>
      <c r="Y226" s="137"/>
      <c r="Z226" s="137"/>
    </row>
    <row r="227" spans="1:26" x14ac:dyDescent="0.3">
      <c r="A227" s="137"/>
      <c r="B227" s="137"/>
      <c r="C227" s="137"/>
      <c r="D227" s="137"/>
      <c r="E227" s="137"/>
      <c r="F227" s="137"/>
      <c r="G227" s="137"/>
      <c r="H227" s="137"/>
      <c r="I227" s="137"/>
      <c r="J227" s="137"/>
      <c r="K227" s="137"/>
      <c r="L227" s="137"/>
      <c r="M227" s="137"/>
      <c r="N227" s="137"/>
      <c r="O227" s="137"/>
      <c r="P227" s="137"/>
      <c r="Q227" s="137"/>
      <c r="R227" s="137"/>
      <c r="S227" s="137"/>
      <c r="T227" s="137"/>
      <c r="U227" s="137"/>
      <c r="V227" s="137"/>
      <c r="W227" s="137"/>
      <c r="X227" s="137"/>
      <c r="Y227" s="137"/>
      <c r="Z227" s="137"/>
    </row>
    <row r="228" spans="1:26" x14ac:dyDescent="0.3">
      <c r="A228" s="137"/>
      <c r="B228" s="137"/>
      <c r="C228" s="137"/>
      <c r="D228" s="137"/>
      <c r="E228" s="137"/>
      <c r="F228" s="137"/>
      <c r="G228" s="137"/>
      <c r="H228" s="137"/>
      <c r="I228" s="137"/>
      <c r="J228" s="137"/>
      <c r="K228" s="137"/>
      <c r="L228" s="137"/>
      <c r="M228" s="137"/>
      <c r="N228" s="137"/>
      <c r="O228" s="137"/>
      <c r="P228" s="137"/>
      <c r="Q228" s="137"/>
      <c r="R228" s="137"/>
      <c r="S228" s="137"/>
      <c r="T228" s="137"/>
      <c r="U228" s="137"/>
      <c r="V228" s="137"/>
      <c r="W228" s="137"/>
      <c r="X228" s="137"/>
      <c r="Y228" s="137"/>
      <c r="Z228" s="137"/>
    </row>
    <row r="229" spans="1:26" x14ac:dyDescent="0.3">
      <c r="A229" s="137"/>
      <c r="B229" s="137"/>
      <c r="C229" s="137"/>
      <c r="D229" s="137"/>
      <c r="E229" s="137"/>
      <c r="F229" s="137"/>
      <c r="G229" s="137"/>
      <c r="H229" s="137"/>
      <c r="I229" s="137"/>
      <c r="J229" s="137"/>
      <c r="K229" s="137"/>
      <c r="L229" s="137"/>
      <c r="M229" s="137"/>
      <c r="N229" s="137"/>
      <c r="O229" s="137"/>
      <c r="P229" s="137"/>
      <c r="Q229" s="137"/>
      <c r="R229" s="137"/>
      <c r="S229" s="137"/>
      <c r="T229" s="137"/>
      <c r="U229" s="137"/>
      <c r="V229" s="137"/>
      <c r="W229" s="137"/>
      <c r="X229" s="137"/>
      <c r="Y229" s="137"/>
      <c r="Z229" s="137"/>
    </row>
    <row r="230" spans="1:26" x14ac:dyDescent="0.3">
      <c r="A230" s="137"/>
      <c r="B230" s="137"/>
      <c r="C230" s="137"/>
      <c r="D230" s="137"/>
      <c r="E230" s="137"/>
      <c r="F230" s="137"/>
      <c r="G230" s="137"/>
      <c r="H230" s="137"/>
      <c r="I230" s="137"/>
      <c r="J230" s="137"/>
      <c r="K230" s="137"/>
      <c r="L230" s="137"/>
      <c r="M230" s="137"/>
      <c r="N230" s="137"/>
      <c r="O230" s="137"/>
      <c r="P230" s="137"/>
      <c r="Q230" s="137"/>
      <c r="R230" s="137"/>
      <c r="S230" s="137"/>
      <c r="T230" s="137"/>
      <c r="U230" s="137"/>
      <c r="V230" s="137"/>
      <c r="W230" s="137"/>
      <c r="X230" s="137"/>
      <c r="Y230" s="137"/>
      <c r="Z230" s="137"/>
    </row>
    <row r="231" spans="1:26" x14ac:dyDescent="0.3">
      <c r="A231" s="137"/>
      <c r="B231" s="137"/>
      <c r="C231" s="137"/>
      <c r="D231" s="137"/>
      <c r="E231" s="137"/>
      <c r="F231" s="137"/>
      <c r="G231" s="137"/>
      <c r="H231" s="137"/>
      <c r="I231" s="137"/>
      <c r="J231" s="137"/>
      <c r="K231" s="137"/>
      <c r="L231" s="137"/>
      <c r="M231" s="137"/>
      <c r="N231" s="137"/>
      <c r="O231" s="137"/>
      <c r="P231" s="137"/>
      <c r="Q231" s="137"/>
      <c r="R231" s="137"/>
      <c r="S231" s="137"/>
      <c r="T231" s="137"/>
      <c r="U231" s="137"/>
      <c r="V231" s="137"/>
      <c r="W231" s="137"/>
      <c r="X231" s="137"/>
      <c r="Y231" s="137"/>
      <c r="Z231" s="137"/>
    </row>
    <row r="232" spans="1:26" x14ac:dyDescent="0.3">
      <c r="A232" s="137"/>
      <c r="B232" s="137"/>
      <c r="C232" s="137"/>
      <c r="D232" s="137"/>
      <c r="E232" s="137"/>
      <c r="F232" s="137"/>
      <c r="G232" s="137"/>
      <c r="H232" s="137"/>
      <c r="I232" s="137"/>
      <c r="J232" s="137"/>
      <c r="K232" s="137"/>
      <c r="L232" s="137"/>
      <c r="M232" s="137"/>
      <c r="N232" s="137"/>
      <c r="O232" s="137"/>
      <c r="P232" s="137"/>
      <c r="Q232" s="137"/>
      <c r="R232" s="137"/>
      <c r="S232" s="137"/>
      <c r="T232" s="137"/>
      <c r="U232" s="137"/>
      <c r="V232" s="137"/>
      <c r="W232" s="137"/>
      <c r="X232" s="137"/>
      <c r="Y232" s="137"/>
      <c r="Z232" s="137"/>
    </row>
    <row r="233" spans="1:26" x14ac:dyDescent="0.3">
      <c r="A233" s="137"/>
      <c r="B233" s="137"/>
      <c r="C233" s="137"/>
      <c r="D233" s="137"/>
      <c r="E233" s="137"/>
      <c r="F233" s="137"/>
      <c r="G233" s="137"/>
      <c r="H233" s="137"/>
      <c r="I233" s="137"/>
      <c r="J233" s="137"/>
      <c r="K233" s="137"/>
      <c r="L233" s="137"/>
      <c r="M233" s="137"/>
      <c r="N233" s="137"/>
      <c r="O233" s="137"/>
      <c r="P233" s="137"/>
      <c r="Q233" s="137"/>
      <c r="R233" s="137"/>
      <c r="S233" s="137"/>
      <c r="T233" s="137"/>
      <c r="U233" s="137"/>
      <c r="V233" s="137"/>
      <c r="W233" s="137"/>
      <c r="X233" s="137"/>
      <c r="Y233" s="137"/>
      <c r="Z233" s="137"/>
    </row>
    <row r="234" spans="1:26" x14ac:dyDescent="0.3">
      <c r="A234" s="137"/>
      <c r="B234" s="137"/>
      <c r="C234" s="137"/>
      <c r="D234" s="137"/>
      <c r="E234" s="137"/>
      <c r="F234" s="137"/>
      <c r="G234" s="137"/>
      <c r="H234" s="137"/>
      <c r="I234" s="137"/>
      <c r="J234" s="137"/>
      <c r="K234" s="137"/>
      <c r="L234" s="137"/>
      <c r="M234" s="137"/>
      <c r="N234" s="137"/>
      <c r="O234" s="137"/>
      <c r="P234" s="137"/>
      <c r="Q234" s="137"/>
      <c r="R234" s="137"/>
      <c r="S234" s="137"/>
      <c r="T234" s="137"/>
      <c r="U234" s="137"/>
      <c r="V234" s="137"/>
      <c r="W234" s="137"/>
      <c r="X234" s="137"/>
      <c r="Y234" s="137"/>
      <c r="Z234" s="137"/>
    </row>
    <row r="235" spans="1:26" x14ac:dyDescent="0.3">
      <c r="A235" s="137"/>
      <c r="B235" s="137"/>
      <c r="C235" s="137"/>
      <c r="D235" s="137"/>
      <c r="E235" s="137"/>
      <c r="F235" s="137"/>
      <c r="G235" s="137"/>
      <c r="H235" s="137"/>
      <c r="I235" s="137"/>
      <c r="J235" s="137"/>
      <c r="K235" s="137"/>
      <c r="L235" s="137"/>
      <c r="M235" s="137"/>
      <c r="N235" s="137"/>
      <c r="O235" s="137"/>
      <c r="P235" s="137"/>
      <c r="Q235" s="137"/>
      <c r="R235" s="137"/>
      <c r="S235" s="137"/>
      <c r="T235" s="137"/>
      <c r="U235" s="137"/>
      <c r="V235" s="137"/>
      <c r="W235" s="137"/>
      <c r="X235" s="137"/>
      <c r="Y235" s="137"/>
      <c r="Z235" s="137"/>
    </row>
    <row r="236" spans="1:26" x14ac:dyDescent="0.3">
      <c r="A236" s="137"/>
      <c r="B236" s="137"/>
      <c r="C236" s="137"/>
      <c r="D236" s="137"/>
      <c r="E236" s="137"/>
      <c r="F236" s="137"/>
      <c r="G236" s="137"/>
      <c r="H236" s="137"/>
      <c r="I236" s="137"/>
      <c r="J236" s="137"/>
      <c r="K236" s="137"/>
      <c r="L236" s="137"/>
      <c r="M236" s="137"/>
      <c r="N236" s="137"/>
      <c r="O236" s="137"/>
      <c r="P236" s="137"/>
      <c r="Q236" s="137"/>
      <c r="R236" s="137"/>
      <c r="S236" s="137"/>
      <c r="T236" s="137"/>
      <c r="U236" s="137"/>
      <c r="V236" s="137"/>
      <c r="W236" s="137"/>
      <c r="X236" s="137"/>
      <c r="Y236" s="137"/>
      <c r="Z236" s="137"/>
    </row>
    <row r="237" spans="1:26" x14ac:dyDescent="0.3">
      <c r="A237" s="137"/>
      <c r="B237" s="137"/>
      <c r="C237" s="137"/>
      <c r="D237" s="137"/>
      <c r="E237" s="137"/>
      <c r="F237" s="137"/>
      <c r="G237" s="137"/>
      <c r="H237" s="137"/>
      <c r="I237" s="137"/>
      <c r="J237" s="137"/>
      <c r="K237" s="137"/>
      <c r="L237" s="137"/>
      <c r="M237" s="137"/>
      <c r="N237" s="137"/>
      <c r="O237" s="137"/>
      <c r="P237" s="137"/>
      <c r="Q237" s="137"/>
      <c r="R237" s="137"/>
      <c r="S237" s="137"/>
      <c r="T237" s="137"/>
      <c r="U237" s="137"/>
      <c r="V237" s="137"/>
      <c r="W237" s="137"/>
      <c r="X237" s="137"/>
      <c r="Y237" s="137"/>
      <c r="Z237" s="137"/>
    </row>
    <row r="238" spans="1:26" x14ac:dyDescent="0.3">
      <c r="A238" s="137"/>
      <c r="B238" s="137"/>
      <c r="C238" s="137"/>
      <c r="D238" s="137"/>
      <c r="E238" s="137"/>
      <c r="F238" s="137"/>
      <c r="G238" s="137"/>
      <c r="H238" s="137"/>
      <c r="I238" s="137"/>
      <c r="J238" s="137"/>
      <c r="K238" s="137"/>
      <c r="L238" s="137"/>
      <c r="M238" s="137"/>
      <c r="N238" s="137"/>
      <c r="O238" s="137"/>
      <c r="P238" s="137"/>
      <c r="Q238" s="137"/>
      <c r="R238" s="137"/>
      <c r="S238" s="137"/>
      <c r="T238" s="137"/>
      <c r="U238" s="137"/>
      <c r="V238" s="137"/>
      <c r="W238" s="137"/>
      <c r="X238" s="137"/>
      <c r="Y238" s="137"/>
      <c r="Z238" s="137"/>
    </row>
    <row r="239" spans="1:26" x14ac:dyDescent="0.3">
      <c r="A239" s="137"/>
      <c r="B239" s="137"/>
      <c r="C239" s="137"/>
      <c r="D239" s="137"/>
      <c r="E239" s="137"/>
      <c r="F239" s="137"/>
      <c r="G239" s="137"/>
      <c r="H239" s="137"/>
      <c r="I239" s="137"/>
      <c r="J239" s="137"/>
      <c r="K239" s="137"/>
      <c r="L239" s="137"/>
      <c r="M239" s="137"/>
      <c r="N239" s="137"/>
      <c r="O239" s="137"/>
      <c r="P239" s="137"/>
      <c r="Q239" s="137"/>
      <c r="R239" s="137"/>
      <c r="S239" s="137"/>
      <c r="T239" s="137"/>
      <c r="U239" s="137"/>
      <c r="V239" s="137"/>
      <c r="W239" s="137"/>
      <c r="X239" s="137"/>
      <c r="Y239" s="137"/>
      <c r="Z239" s="137"/>
    </row>
    <row r="240" spans="1:26" x14ac:dyDescent="0.3">
      <c r="A240" s="137"/>
      <c r="B240" s="137"/>
      <c r="C240" s="137"/>
      <c r="D240" s="137"/>
      <c r="E240" s="137"/>
      <c r="F240" s="137"/>
      <c r="G240" s="137"/>
      <c r="H240" s="137"/>
      <c r="I240" s="137"/>
      <c r="J240" s="137"/>
      <c r="K240" s="137"/>
      <c r="L240" s="137"/>
      <c r="M240" s="137"/>
      <c r="N240" s="137"/>
      <c r="O240" s="137"/>
      <c r="P240" s="137"/>
      <c r="Q240" s="137"/>
      <c r="R240" s="137"/>
      <c r="S240" s="137"/>
      <c r="T240" s="137"/>
      <c r="U240" s="137"/>
      <c r="V240" s="137"/>
      <c r="W240" s="137"/>
      <c r="X240" s="137"/>
      <c r="Y240" s="137"/>
      <c r="Z240" s="137"/>
    </row>
    <row r="241" spans="1:26" x14ac:dyDescent="0.3">
      <c r="A241" s="137"/>
      <c r="B241" s="137"/>
      <c r="C241" s="137"/>
      <c r="D241" s="137"/>
      <c r="E241" s="137"/>
      <c r="F241" s="137"/>
      <c r="G241" s="137"/>
      <c r="H241" s="137"/>
      <c r="I241" s="137"/>
      <c r="J241" s="137"/>
      <c r="K241" s="137"/>
      <c r="L241" s="137"/>
      <c r="M241" s="137"/>
      <c r="N241" s="137"/>
      <c r="O241" s="137"/>
      <c r="P241" s="137"/>
      <c r="Q241" s="137"/>
      <c r="R241" s="137"/>
      <c r="S241" s="137"/>
      <c r="T241" s="137"/>
      <c r="U241" s="137"/>
      <c r="V241" s="137"/>
      <c r="W241" s="137"/>
      <c r="X241" s="137"/>
      <c r="Y241" s="137"/>
      <c r="Z241" s="137"/>
    </row>
    <row r="242" spans="1:26" x14ac:dyDescent="0.3">
      <c r="A242" s="137"/>
      <c r="B242" s="137"/>
      <c r="C242" s="137"/>
      <c r="D242" s="137"/>
      <c r="E242" s="137"/>
      <c r="F242" s="137"/>
      <c r="G242" s="137"/>
      <c r="H242" s="137"/>
      <c r="I242" s="137"/>
      <c r="J242" s="137"/>
      <c r="K242" s="137"/>
      <c r="L242" s="137"/>
      <c r="M242" s="137"/>
      <c r="N242" s="137"/>
      <c r="O242" s="137"/>
      <c r="P242" s="137"/>
      <c r="Q242" s="137"/>
      <c r="R242" s="137"/>
      <c r="S242" s="137"/>
      <c r="T242" s="137"/>
      <c r="U242" s="137"/>
      <c r="V242" s="137"/>
      <c r="W242" s="137"/>
      <c r="X242" s="137"/>
      <c r="Y242" s="137"/>
      <c r="Z242" s="137"/>
    </row>
    <row r="243" spans="1:26" x14ac:dyDescent="0.3">
      <c r="A243" s="137"/>
      <c r="B243" s="137"/>
      <c r="C243" s="137"/>
      <c r="D243" s="137"/>
      <c r="E243" s="137"/>
      <c r="F243" s="137"/>
      <c r="G243" s="137"/>
      <c r="H243" s="137"/>
      <c r="I243" s="137"/>
      <c r="J243" s="137"/>
      <c r="K243" s="137"/>
      <c r="L243" s="137"/>
      <c r="M243" s="137"/>
      <c r="N243" s="137"/>
      <c r="O243" s="137"/>
      <c r="P243" s="137"/>
      <c r="Q243" s="137"/>
      <c r="R243" s="137"/>
      <c r="S243" s="137"/>
      <c r="T243" s="137"/>
      <c r="U243" s="137"/>
      <c r="V243" s="137"/>
      <c r="W243" s="137"/>
      <c r="X243" s="137"/>
      <c r="Y243" s="137"/>
      <c r="Z243" s="137"/>
    </row>
    <row r="244" spans="1:26" x14ac:dyDescent="0.3">
      <c r="A244" s="137"/>
      <c r="B244" s="137"/>
      <c r="C244" s="137"/>
      <c r="D244" s="137"/>
      <c r="E244" s="137"/>
      <c r="F244" s="137"/>
      <c r="G244" s="137"/>
      <c r="H244" s="137"/>
      <c r="I244" s="137"/>
      <c r="J244" s="137"/>
      <c r="K244" s="137"/>
      <c r="L244" s="137"/>
      <c r="M244" s="137"/>
      <c r="N244" s="137"/>
      <c r="O244" s="137"/>
      <c r="P244" s="137"/>
      <c r="Q244" s="137"/>
      <c r="R244" s="137"/>
      <c r="S244" s="137"/>
      <c r="T244" s="137"/>
      <c r="U244" s="137"/>
      <c r="V244" s="137"/>
      <c r="W244" s="137"/>
      <c r="X244" s="137"/>
      <c r="Y244" s="137"/>
      <c r="Z244" s="137"/>
    </row>
    <row r="245" spans="1:26" x14ac:dyDescent="0.3">
      <c r="A245" s="137"/>
      <c r="B245" s="137"/>
      <c r="C245" s="137"/>
      <c r="D245" s="137"/>
      <c r="E245" s="137"/>
      <c r="F245" s="137"/>
      <c r="G245" s="137"/>
      <c r="H245" s="137"/>
      <c r="I245" s="137"/>
      <c r="J245" s="137"/>
      <c r="K245" s="137"/>
      <c r="L245" s="137"/>
      <c r="M245" s="137"/>
      <c r="N245" s="137"/>
      <c r="O245" s="137"/>
      <c r="P245" s="137"/>
      <c r="Q245" s="137"/>
      <c r="R245" s="137"/>
      <c r="S245" s="137"/>
      <c r="T245" s="137"/>
      <c r="U245" s="137"/>
      <c r="V245" s="137"/>
      <c r="W245" s="137"/>
      <c r="X245" s="137"/>
      <c r="Y245" s="137"/>
      <c r="Z245" s="137"/>
    </row>
    <row r="246" spans="1:26" x14ac:dyDescent="0.3">
      <c r="A246" s="137"/>
      <c r="B246" s="137"/>
      <c r="C246" s="137"/>
      <c r="D246" s="137"/>
      <c r="E246" s="137"/>
      <c r="F246" s="137"/>
      <c r="G246" s="137"/>
      <c r="H246" s="137"/>
      <c r="I246" s="137"/>
      <c r="J246" s="137"/>
      <c r="K246" s="137"/>
      <c r="L246" s="137"/>
      <c r="M246" s="137"/>
      <c r="N246" s="137"/>
      <c r="O246" s="137"/>
      <c r="P246" s="137"/>
      <c r="Q246" s="137"/>
      <c r="R246" s="137"/>
      <c r="S246" s="137"/>
      <c r="T246" s="137"/>
      <c r="U246" s="137"/>
      <c r="V246" s="137"/>
      <c r="W246" s="137"/>
      <c r="X246" s="137"/>
      <c r="Y246" s="137"/>
      <c r="Z246" s="137"/>
    </row>
    <row r="247" spans="1:26" x14ac:dyDescent="0.3">
      <c r="A247" s="137"/>
      <c r="B247" s="137"/>
      <c r="C247" s="137"/>
      <c r="D247" s="137"/>
      <c r="E247" s="137"/>
      <c r="F247" s="137"/>
      <c r="G247" s="137"/>
      <c r="H247" s="137"/>
      <c r="I247" s="137"/>
      <c r="J247" s="137"/>
      <c r="K247" s="137"/>
      <c r="L247" s="137"/>
      <c r="M247" s="137"/>
      <c r="N247" s="137"/>
      <c r="O247" s="137"/>
      <c r="P247" s="137"/>
      <c r="Q247" s="137"/>
      <c r="R247" s="137"/>
      <c r="S247" s="137"/>
      <c r="T247" s="137"/>
      <c r="U247" s="137"/>
      <c r="V247" s="137"/>
      <c r="W247" s="137"/>
      <c r="X247" s="137"/>
      <c r="Y247" s="137"/>
      <c r="Z247" s="137"/>
    </row>
    <row r="248" spans="1:26" x14ac:dyDescent="0.3">
      <c r="A248" s="137"/>
      <c r="B248" s="137"/>
      <c r="C248" s="137"/>
      <c r="D248" s="137"/>
      <c r="E248" s="137"/>
      <c r="F248" s="137"/>
      <c r="G248" s="137"/>
      <c r="H248" s="137"/>
      <c r="I248" s="137"/>
      <c r="J248" s="137"/>
      <c r="K248" s="137"/>
      <c r="L248" s="137"/>
      <c r="M248" s="137"/>
      <c r="N248" s="137"/>
      <c r="O248" s="137"/>
      <c r="P248" s="137"/>
      <c r="Q248" s="137"/>
      <c r="R248" s="137"/>
      <c r="S248" s="137"/>
      <c r="T248" s="137"/>
      <c r="U248" s="137"/>
      <c r="V248" s="137"/>
      <c r="W248" s="137"/>
      <c r="X248" s="137"/>
      <c r="Y248" s="137"/>
      <c r="Z248" s="137"/>
    </row>
    <row r="249" spans="1:26" x14ac:dyDescent="0.3">
      <c r="A249" s="137"/>
      <c r="B249" s="137"/>
      <c r="C249" s="137"/>
      <c r="D249" s="137"/>
      <c r="E249" s="137"/>
      <c r="F249" s="137"/>
      <c r="G249" s="137"/>
      <c r="H249" s="137"/>
      <c r="I249" s="137"/>
      <c r="J249" s="137"/>
      <c r="K249" s="137"/>
      <c r="L249" s="137"/>
      <c r="M249" s="137"/>
      <c r="N249" s="137"/>
      <c r="O249" s="137"/>
      <c r="P249" s="137"/>
      <c r="Q249" s="137"/>
      <c r="R249" s="137"/>
      <c r="S249" s="137"/>
      <c r="T249" s="137"/>
      <c r="U249" s="137"/>
      <c r="V249" s="137"/>
      <c r="W249" s="137"/>
      <c r="X249" s="137"/>
      <c r="Y249" s="137"/>
      <c r="Z249" s="137"/>
    </row>
    <row r="250" spans="1:26" x14ac:dyDescent="0.3">
      <c r="A250" s="137"/>
      <c r="B250" s="137"/>
      <c r="C250" s="137"/>
      <c r="D250" s="137"/>
      <c r="E250" s="137"/>
      <c r="F250" s="137"/>
      <c r="G250" s="137"/>
      <c r="H250" s="137"/>
      <c r="I250" s="137"/>
      <c r="J250" s="137"/>
      <c r="K250" s="137"/>
      <c r="L250" s="137"/>
      <c r="M250" s="137"/>
      <c r="N250" s="137"/>
      <c r="O250" s="137"/>
      <c r="P250" s="137"/>
      <c r="Q250" s="137"/>
      <c r="R250" s="137"/>
      <c r="S250" s="137"/>
      <c r="T250" s="137"/>
      <c r="U250" s="137"/>
      <c r="V250" s="137"/>
      <c r="W250" s="137"/>
      <c r="X250" s="137"/>
      <c r="Y250" s="137"/>
      <c r="Z250" s="137"/>
    </row>
    <row r="251" spans="1:26" x14ac:dyDescent="0.3">
      <c r="A251" s="137"/>
      <c r="B251" s="137"/>
      <c r="C251" s="137"/>
      <c r="D251" s="137"/>
      <c r="E251" s="137"/>
      <c r="F251" s="137"/>
      <c r="G251" s="137"/>
      <c r="H251" s="137"/>
      <c r="I251" s="137"/>
      <c r="J251" s="137"/>
      <c r="K251" s="137"/>
      <c r="L251" s="137"/>
      <c r="M251" s="137"/>
      <c r="N251" s="137"/>
      <c r="O251" s="137"/>
      <c r="P251" s="137"/>
      <c r="Q251" s="137"/>
      <c r="R251" s="137"/>
      <c r="S251" s="137"/>
      <c r="T251" s="137"/>
      <c r="U251" s="137"/>
      <c r="V251" s="137"/>
      <c r="W251" s="137"/>
      <c r="X251" s="137"/>
      <c r="Y251" s="137"/>
      <c r="Z251" s="137"/>
    </row>
    <row r="252" spans="1:26" x14ac:dyDescent="0.3">
      <c r="A252" s="137"/>
      <c r="B252" s="137"/>
      <c r="C252" s="137"/>
      <c r="D252" s="137"/>
      <c r="E252" s="137"/>
      <c r="F252" s="137"/>
      <c r="G252" s="137"/>
      <c r="H252" s="137"/>
      <c r="I252" s="137"/>
      <c r="J252" s="137"/>
      <c r="K252" s="137"/>
      <c r="L252" s="137"/>
      <c r="M252" s="137"/>
      <c r="N252" s="137"/>
      <c r="O252" s="137"/>
      <c r="P252" s="137"/>
      <c r="Q252" s="137"/>
      <c r="R252" s="137"/>
      <c r="S252" s="137"/>
      <c r="T252" s="137"/>
      <c r="U252" s="137"/>
      <c r="V252" s="137"/>
      <c r="W252" s="137"/>
      <c r="X252" s="137"/>
      <c r="Y252" s="137"/>
      <c r="Z252" s="137"/>
    </row>
    <row r="253" spans="1:26" x14ac:dyDescent="0.3">
      <c r="A253" s="137"/>
      <c r="B253" s="137"/>
      <c r="C253" s="137"/>
      <c r="D253" s="137"/>
      <c r="E253" s="137"/>
      <c r="F253" s="137"/>
      <c r="G253" s="137"/>
      <c r="H253" s="137"/>
      <c r="I253" s="137"/>
      <c r="J253" s="137"/>
      <c r="K253" s="137"/>
      <c r="L253" s="137"/>
      <c r="M253" s="137"/>
      <c r="N253" s="137"/>
      <c r="O253" s="137"/>
      <c r="P253" s="137"/>
      <c r="Q253" s="137"/>
      <c r="R253" s="137"/>
      <c r="S253" s="137"/>
      <c r="T253" s="137"/>
      <c r="U253" s="137"/>
      <c r="V253" s="137"/>
      <c r="W253" s="137"/>
      <c r="X253" s="137"/>
      <c r="Y253" s="137"/>
      <c r="Z253" s="137"/>
    </row>
    <row r="254" spans="1:26" x14ac:dyDescent="0.3">
      <c r="A254" s="137"/>
      <c r="B254" s="137"/>
      <c r="C254" s="137"/>
      <c r="D254" s="137"/>
      <c r="E254" s="137"/>
      <c r="F254" s="137"/>
      <c r="G254" s="137"/>
      <c r="H254" s="137"/>
      <c r="I254" s="137"/>
      <c r="J254" s="137"/>
      <c r="K254" s="137"/>
      <c r="L254" s="137"/>
      <c r="M254" s="137"/>
      <c r="N254" s="137"/>
      <c r="O254" s="137"/>
      <c r="P254" s="137"/>
      <c r="Q254" s="137"/>
      <c r="R254" s="137"/>
      <c r="S254" s="137"/>
      <c r="T254" s="137"/>
      <c r="U254" s="137"/>
      <c r="V254" s="137"/>
      <c r="W254" s="137"/>
      <c r="X254" s="137"/>
      <c r="Y254" s="137"/>
      <c r="Z254" s="137"/>
    </row>
    <row r="255" spans="1:26" x14ac:dyDescent="0.3">
      <c r="A255" s="137"/>
      <c r="B255" s="137"/>
      <c r="C255" s="137"/>
      <c r="D255" s="137"/>
      <c r="E255" s="137"/>
      <c r="F255" s="137"/>
      <c r="G255" s="137"/>
      <c r="H255" s="137"/>
      <c r="I255" s="137"/>
      <c r="J255" s="137"/>
      <c r="K255" s="137"/>
      <c r="L255" s="137"/>
      <c r="M255" s="137"/>
      <c r="N255" s="137"/>
      <c r="O255" s="137"/>
      <c r="P255" s="137"/>
      <c r="Q255" s="137"/>
      <c r="R255" s="137"/>
      <c r="S255" s="137"/>
      <c r="T255" s="137"/>
      <c r="U255" s="137"/>
      <c r="V255" s="137"/>
      <c r="W255" s="137"/>
      <c r="X255" s="137"/>
      <c r="Y255" s="137"/>
      <c r="Z255" s="137"/>
    </row>
    <row r="256" spans="1:26" x14ac:dyDescent="0.3">
      <c r="A256" s="137"/>
      <c r="B256" s="137"/>
      <c r="C256" s="137"/>
      <c r="D256" s="137"/>
      <c r="E256" s="137"/>
      <c r="F256" s="137"/>
      <c r="G256" s="137"/>
      <c r="H256" s="137"/>
      <c r="I256" s="137"/>
      <c r="J256" s="137"/>
      <c r="K256" s="137"/>
      <c r="L256" s="137"/>
      <c r="M256" s="137"/>
      <c r="N256" s="137"/>
      <c r="O256" s="137"/>
      <c r="P256" s="137"/>
      <c r="Q256" s="137"/>
      <c r="R256" s="137"/>
      <c r="S256" s="137"/>
      <c r="T256" s="137"/>
      <c r="U256" s="137"/>
      <c r="V256" s="137"/>
      <c r="W256" s="137"/>
      <c r="X256" s="137"/>
      <c r="Y256" s="137"/>
      <c r="Z256" s="137"/>
    </row>
    <row r="257" spans="1:26" x14ac:dyDescent="0.3">
      <c r="A257" s="137"/>
      <c r="B257" s="137"/>
      <c r="C257" s="137"/>
      <c r="D257" s="137"/>
      <c r="E257" s="137"/>
      <c r="F257" s="137"/>
      <c r="G257" s="137"/>
      <c r="H257" s="137"/>
      <c r="I257" s="137"/>
      <c r="J257" s="137"/>
      <c r="K257" s="137"/>
      <c r="L257" s="137"/>
      <c r="M257" s="137"/>
      <c r="N257" s="137"/>
      <c r="O257" s="137"/>
      <c r="P257" s="137"/>
      <c r="Q257" s="137"/>
      <c r="R257" s="137"/>
      <c r="S257" s="137"/>
      <c r="T257" s="137"/>
      <c r="U257" s="137"/>
      <c r="V257" s="137"/>
      <c r="W257" s="137"/>
      <c r="X257" s="137"/>
      <c r="Y257" s="137"/>
      <c r="Z257" s="137"/>
    </row>
    <row r="258" spans="1:26" x14ac:dyDescent="0.3">
      <c r="A258" s="137"/>
      <c r="B258" s="137"/>
      <c r="C258" s="137"/>
      <c r="D258" s="137"/>
      <c r="E258" s="137"/>
      <c r="F258" s="137"/>
      <c r="G258" s="137"/>
      <c r="H258" s="137"/>
      <c r="I258" s="137"/>
      <c r="J258" s="137"/>
      <c r="K258" s="137"/>
      <c r="L258" s="137"/>
      <c r="M258" s="137"/>
      <c r="N258" s="137"/>
      <c r="O258" s="137"/>
      <c r="P258" s="137"/>
      <c r="Q258" s="137"/>
      <c r="R258" s="137"/>
      <c r="S258" s="137"/>
      <c r="T258" s="137"/>
      <c r="U258" s="137"/>
      <c r="V258" s="137"/>
      <c r="W258" s="137"/>
      <c r="X258" s="137"/>
      <c r="Y258" s="137"/>
      <c r="Z258" s="137"/>
    </row>
    <row r="259" spans="1:26" x14ac:dyDescent="0.3">
      <c r="A259" s="137"/>
      <c r="B259" s="137"/>
      <c r="C259" s="137"/>
      <c r="D259" s="137"/>
      <c r="E259" s="137"/>
      <c r="F259" s="137"/>
      <c r="G259" s="137"/>
      <c r="H259" s="137"/>
      <c r="I259" s="137"/>
      <c r="J259" s="137"/>
      <c r="K259" s="137"/>
      <c r="L259" s="137"/>
      <c r="M259" s="137"/>
      <c r="N259" s="137"/>
      <c r="O259" s="137"/>
      <c r="P259" s="137"/>
      <c r="Q259" s="137"/>
      <c r="R259" s="137"/>
      <c r="S259" s="137"/>
      <c r="T259" s="137"/>
      <c r="U259" s="137"/>
      <c r="V259" s="137"/>
      <c r="W259" s="137"/>
      <c r="X259" s="137"/>
      <c r="Y259" s="137"/>
      <c r="Z259" s="137"/>
    </row>
    <row r="260" spans="1:26" x14ac:dyDescent="0.3">
      <c r="A260" s="137"/>
      <c r="B260" s="137"/>
      <c r="C260" s="137"/>
      <c r="D260" s="137"/>
      <c r="E260" s="137"/>
      <c r="F260" s="137"/>
      <c r="G260" s="137"/>
      <c r="H260" s="137"/>
      <c r="I260" s="137"/>
      <c r="J260" s="137"/>
      <c r="K260" s="137"/>
      <c r="L260" s="137"/>
      <c r="M260" s="137"/>
      <c r="N260" s="137"/>
      <c r="O260" s="137"/>
      <c r="P260" s="137"/>
      <c r="Q260" s="137"/>
      <c r="R260" s="137"/>
      <c r="S260" s="137"/>
      <c r="T260" s="137"/>
      <c r="U260" s="137"/>
      <c r="V260" s="137"/>
      <c r="W260" s="137"/>
      <c r="X260" s="137"/>
      <c r="Y260" s="137"/>
      <c r="Z260" s="137"/>
    </row>
    <row r="261" spans="1:26" x14ac:dyDescent="0.3">
      <c r="A261" s="137"/>
      <c r="B261" s="137"/>
      <c r="C261" s="137"/>
      <c r="D261" s="137"/>
      <c r="E261" s="137"/>
      <c r="F261" s="137"/>
      <c r="G261" s="137"/>
      <c r="H261" s="137"/>
      <c r="I261" s="137"/>
      <c r="J261" s="137"/>
      <c r="K261" s="137"/>
      <c r="L261" s="137"/>
      <c r="M261" s="137"/>
      <c r="N261" s="137"/>
      <c r="O261" s="137"/>
      <c r="P261" s="137"/>
      <c r="Q261" s="137"/>
      <c r="R261" s="137"/>
      <c r="S261" s="137"/>
      <c r="T261" s="137"/>
      <c r="U261" s="137"/>
      <c r="V261" s="137"/>
      <c r="W261" s="137"/>
      <c r="X261" s="137"/>
      <c r="Y261" s="137"/>
      <c r="Z261" s="137"/>
    </row>
    <row r="262" spans="1:26" x14ac:dyDescent="0.3">
      <c r="A262" s="137"/>
      <c r="B262" s="137"/>
      <c r="C262" s="137"/>
      <c r="D262" s="137"/>
      <c r="E262" s="137"/>
      <c r="F262" s="137"/>
      <c r="G262" s="137"/>
      <c r="H262" s="137"/>
      <c r="I262" s="137"/>
      <c r="J262" s="137"/>
      <c r="K262" s="137"/>
      <c r="L262" s="137"/>
      <c r="M262" s="137"/>
      <c r="N262" s="137"/>
      <c r="O262" s="137"/>
      <c r="P262" s="137"/>
      <c r="Q262" s="137"/>
      <c r="R262" s="137"/>
      <c r="S262" s="137"/>
      <c r="T262" s="137"/>
      <c r="U262" s="137"/>
      <c r="V262" s="137"/>
      <c r="W262" s="137"/>
      <c r="X262" s="137"/>
      <c r="Y262" s="137"/>
      <c r="Z262" s="137"/>
    </row>
    <row r="263" spans="1:26" x14ac:dyDescent="0.3">
      <c r="A263" s="137"/>
      <c r="B263" s="137"/>
      <c r="C263" s="137"/>
      <c r="D263" s="137"/>
      <c r="E263" s="137"/>
      <c r="F263" s="137"/>
      <c r="G263" s="137"/>
      <c r="H263" s="137"/>
      <c r="I263" s="137"/>
      <c r="J263" s="137"/>
      <c r="K263" s="137"/>
      <c r="L263" s="137"/>
      <c r="M263" s="137"/>
      <c r="N263" s="137"/>
      <c r="O263" s="137"/>
      <c r="P263" s="137"/>
      <c r="Q263" s="137"/>
      <c r="R263" s="137"/>
      <c r="S263" s="137"/>
      <c r="T263" s="137"/>
      <c r="U263" s="137"/>
      <c r="V263" s="137"/>
      <c r="W263" s="137"/>
      <c r="X263" s="137"/>
      <c r="Y263" s="137"/>
      <c r="Z263" s="137"/>
    </row>
    <row r="264" spans="1:26" x14ac:dyDescent="0.3">
      <c r="A264" s="137"/>
      <c r="B264" s="137"/>
      <c r="C264" s="137"/>
      <c r="D264" s="137"/>
      <c r="E264" s="137"/>
      <c r="F264" s="137"/>
      <c r="G264" s="137"/>
      <c r="H264" s="137"/>
      <c r="I264" s="137"/>
      <c r="J264" s="137"/>
      <c r="K264" s="137"/>
      <c r="L264" s="137"/>
      <c r="M264" s="137"/>
      <c r="N264" s="137"/>
      <c r="O264" s="137"/>
      <c r="P264" s="137"/>
      <c r="Q264" s="137"/>
      <c r="R264" s="137"/>
      <c r="S264" s="137"/>
      <c r="T264" s="137"/>
      <c r="U264" s="137"/>
      <c r="V264" s="137"/>
      <c r="W264" s="137"/>
      <c r="X264" s="137"/>
      <c r="Y264" s="137"/>
      <c r="Z264" s="137"/>
    </row>
    <row r="265" spans="1:26" x14ac:dyDescent="0.3">
      <c r="A265" s="137"/>
      <c r="B265" s="137"/>
      <c r="C265" s="137"/>
      <c r="D265" s="137"/>
      <c r="E265" s="137"/>
      <c r="F265" s="137"/>
      <c r="G265" s="137"/>
      <c r="H265" s="137"/>
      <c r="I265" s="137"/>
      <c r="J265" s="137"/>
      <c r="K265" s="137"/>
      <c r="L265" s="137"/>
      <c r="M265" s="137"/>
      <c r="N265" s="137"/>
      <c r="O265" s="137"/>
      <c r="P265" s="137"/>
      <c r="Q265" s="137"/>
      <c r="R265" s="137"/>
      <c r="S265" s="137"/>
      <c r="T265" s="137"/>
      <c r="U265" s="137"/>
      <c r="V265" s="137"/>
      <c r="W265" s="137"/>
      <c r="X265" s="137"/>
      <c r="Y265" s="137"/>
      <c r="Z265" s="137"/>
    </row>
    <row r="266" spans="1:26" x14ac:dyDescent="0.3">
      <c r="A266" s="137"/>
      <c r="B266" s="137"/>
      <c r="C266" s="137"/>
      <c r="D266" s="137"/>
      <c r="E266" s="137"/>
      <c r="F266" s="137"/>
      <c r="G266" s="137"/>
      <c r="H266" s="137"/>
      <c r="I266" s="137"/>
      <c r="J266" s="137"/>
      <c r="K266" s="137"/>
      <c r="L266" s="137"/>
      <c r="M266" s="137"/>
      <c r="N266" s="137"/>
      <c r="O266" s="137"/>
      <c r="P266" s="137"/>
      <c r="Q266" s="137"/>
      <c r="R266" s="137"/>
      <c r="S266" s="137"/>
      <c r="T266" s="137"/>
      <c r="U266" s="137"/>
      <c r="V266" s="137"/>
      <c r="W266" s="137"/>
      <c r="X266" s="137"/>
      <c r="Y266" s="137"/>
      <c r="Z266" s="137"/>
    </row>
    <row r="267" spans="1:26" x14ac:dyDescent="0.3">
      <c r="A267" s="137"/>
      <c r="B267" s="137"/>
      <c r="C267" s="137"/>
      <c r="D267" s="137"/>
      <c r="E267" s="137"/>
      <c r="F267" s="137"/>
      <c r="G267" s="137"/>
      <c r="H267" s="137"/>
      <c r="I267" s="137"/>
      <c r="J267" s="137"/>
      <c r="K267" s="137"/>
      <c r="L267" s="137"/>
      <c r="M267" s="137"/>
      <c r="N267" s="137"/>
      <c r="O267" s="137"/>
      <c r="P267" s="137"/>
      <c r="Q267" s="137"/>
      <c r="R267" s="137"/>
      <c r="S267" s="137"/>
      <c r="T267" s="137"/>
      <c r="U267" s="137"/>
      <c r="V267" s="137"/>
      <c r="W267" s="137"/>
      <c r="X267" s="137"/>
      <c r="Y267" s="137"/>
      <c r="Z267" s="137"/>
    </row>
    <row r="268" spans="1:26" x14ac:dyDescent="0.3">
      <c r="A268" s="137"/>
      <c r="B268" s="137"/>
      <c r="C268" s="137"/>
      <c r="D268" s="137"/>
      <c r="E268" s="137"/>
      <c r="F268" s="137"/>
      <c r="G268" s="137"/>
      <c r="H268" s="137"/>
      <c r="I268" s="137"/>
      <c r="J268" s="137"/>
      <c r="K268" s="137"/>
      <c r="L268" s="137"/>
      <c r="M268" s="137"/>
      <c r="N268" s="137"/>
      <c r="O268" s="137"/>
      <c r="P268" s="137"/>
      <c r="Q268" s="137"/>
      <c r="R268" s="137"/>
      <c r="S268" s="137"/>
      <c r="T268" s="137"/>
      <c r="U268" s="137"/>
      <c r="V268" s="137"/>
      <c r="W268" s="137"/>
      <c r="X268" s="137"/>
      <c r="Y268" s="137"/>
      <c r="Z268" s="137"/>
    </row>
    <row r="269" spans="1:26" x14ac:dyDescent="0.3">
      <c r="A269" s="137"/>
      <c r="B269" s="137"/>
      <c r="C269" s="137"/>
      <c r="D269" s="137"/>
      <c r="E269" s="137"/>
      <c r="F269" s="137"/>
      <c r="G269" s="137"/>
      <c r="H269" s="137"/>
      <c r="I269" s="137"/>
      <c r="J269" s="137"/>
      <c r="K269" s="137"/>
      <c r="L269" s="137"/>
      <c r="M269" s="137"/>
      <c r="N269" s="137"/>
      <c r="O269" s="137"/>
      <c r="P269" s="137"/>
      <c r="Q269" s="137"/>
      <c r="R269" s="137"/>
      <c r="S269" s="137"/>
      <c r="T269" s="137"/>
      <c r="U269" s="137"/>
      <c r="V269" s="137"/>
      <c r="W269" s="137"/>
      <c r="X269" s="137"/>
      <c r="Y269" s="137"/>
      <c r="Z269" s="137"/>
    </row>
    <row r="270" spans="1:26" x14ac:dyDescent="0.3">
      <c r="A270" s="137"/>
      <c r="B270" s="137"/>
      <c r="C270" s="137"/>
      <c r="D270" s="137"/>
      <c r="E270" s="137"/>
      <c r="F270" s="137"/>
      <c r="G270" s="137"/>
      <c r="H270" s="137"/>
      <c r="I270" s="137"/>
      <c r="J270" s="137"/>
      <c r="K270" s="137"/>
      <c r="L270" s="137"/>
      <c r="M270" s="137"/>
      <c r="N270" s="137"/>
      <c r="O270" s="137"/>
      <c r="P270" s="137"/>
      <c r="Q270" s="137"/>
      <c r="R270" s="137"/>
      <c r="S270" s="137"/>
      <c r="T270" s="137"/>
      <c r="U270" s="137"/>
      <c r="V270" s="137"/>
      <c r="W270" s="137"/>
      <c r="X270" s="137"/>
      <c r="Y270" s="137"/>
      <c r="Z270" s="137"/>
    </row>
    <row r="271" spans="1:26" x14ac:dyDescent="0.3">
      <c r="A271" s="137"/>
      <c r="B271" s="137"/>
      <c r="C271" s="137"/>
      <c r="D271" s="137"/>
      <c r="E271" s="137"/>
      <c r="F271" s="137"/>
      <c r="G271" s="137"/>
      <c r="H271" s="137"/>
      <c r="I271" s="137"/>
      <c r="J271" s="137"/>
      <c r="K271" s="137"/>
      <c r="L271" s="137"/>
      <c r="M271" s="137"/>
      <c r="N271" s="137"/>
      <c r="O271" s="137"/>
      <c r="P271" s="137"/>
      <c r="Q271" s="137"/>
      <c r="R271" s="137"/>
      <c r="S271" s="137"/>
      <c r="T271" s="137"/>
      <c r="U271" s="137"/>
      <c r="V271" s="137"/>
      <c r="W271" s="137"/>
      <c r="X271" s="137"/>
      <c r="Y271" s="137"/>
      <c r="Z271" s="137"/>
    </row>
    <row r="272" spans="1:26" x14ac:dyDescent="0.3">
      <c r="A272" s="137"/>
      <c r="B272" s="137"/>
      <c r="C272" s="137"/>
      <c r="D272" s="137"/>
      <c r="E272" s="137"/>
      <c r="F272" s="137"/>
      <c r="G272" s="137"/>
      <c r="H272" s="137"/>
      <c r="I272" s="137"/>
      <c r="J272" s="137"/>
      <c r="K272" s="137"/>
      <c r="L272" s="137"/>
      <c r="M272" s="137"/>
      <c r="N272" s="137"/>
      <c r="O272" s="137"/>
      <c r="P272" s="137"/>
      <c r="Q272" s="137"/>
      <c r="R272" s="137"/>
      <c r="S272" s="137"/>
      <c r="T272" s="137"/>
      <c r="U272" s="137"/>
      <c r="V272" s="137"/>
      <c r="W272" s="137"/>
      <c r="X272" s="137"/>
      <c r="Y272" s="137"/>
      <c r="Z272" s="137"/>
    </row>
    <row r="273" spans="1:26" x14ac:dyDescent="0.3">
      <c r="A273" s="137"/>
      <c r="B273" s="137"/>
      <c r="C273" s="137"/>
      <c r="D273" s="137"/>
      <c r="E273" s="137"/>
      <c r="F273" s="137"/>
      <c r="G273" s="137"/>
      <c r="H273" s="137"/>
      <c r="I273" s="137"/>
      <c r="J273" s="137"/>
      <c r="K273" s="137"/>
      <c r="L273" s="137"/>
      <c r="M273" s="137"/>
      <c r="N273" s="137"/>
      <c r="O273" s="137"/>
      <c r="P273" s="137"/>
      <c r="Q273" s="137"/>
      <c r="R273" s="137"/>
      <c r="S273" s="137"/>
      <c r="T273" s="137"/>
      <c r="U273" s="137"/>
      <c r="V273" s="137"/>
      <c r="W273" s="137"/>
      <c r="X273" s="137"/>
      <c r="Y273" s="137"/>
      <c r="Z273" s="137"/>
    </row>
    <row r="274" spans="1:26" x14ac:dyDescent="0.3">
      <c r="A274" s="137"/>
      <c r="B274" s="137"/>
      <c r="C274" s="137"/>
      <c r="D274" s="137"/>
      <c r="E274" s="137"/>
      <c r="F274" s="137"/>
      <c r="G274" s="137"/>
      <c r="H274" s="137"/>
      <c r="I274" s="137"/>
      <c r="J274" s="137"/>
      <c r="K274" s="137"/>
      <c r="L274" s="137"/>
      <c r="M274" s="137"/>
      <c r="N274" s="137"/>
      <c r="O274" s="137"/>
      <c r="P274" s="137"/>
      <c r="Q274" s="137"/>
      <c r="R274" s="137"/>
      <c r="S274" s="137"/>
      <c r="T274" s="137"/>
      <c r="U274" s="137"/>
      <c r="V274" s="137"/>
      <c r="W274" s="137"/>
      <c r="X274" s="137"/>
      <c r="Y274" s="137"/>
      <c r="Z274" s="137"/>
    </row>
    <row r="275" spans="1:26" x14ac:dyDescent="0.3">
      <c r="A275" s="137"/>
      <c r="B275" s="137"/>
      <c r="C275" s="137"/>
      <c r="D275" s="137"/>
      <c r="E275" s="137"/>
      <c r="F275" s="137"/>
      <c r="G275" s="137"/>
      <c r="H275" s="137"/>
      <c r="I275" s="137"/>
      <c r="J275" s="137"/>
      <c r="K275" s="137"/>
      <c r="L275" s="137"/>
      <c r="M275" s="137"/>
      <c r="N275" s="137"/>
      <c r="O275" s="137"/>
      <c r="P275" s="137"/>
      <c r="Q275" s="137"/>
      <c r="R275" s="137"/>
      <c r="S275" s="137"/>
      <c r="T275" s="137"/>
      <c r="U275" s="137"/>
      <c r="V275" s="137"/>
      <c r="W275" s="137"/>
      <c r="X275" s="137"/>
      <c r="Y275" s="137"/>
      <c r="Z275" s="137"/>
    </row>
    <row r="276" spans="1:26" x14ac:dyDescent="0.3">
      <c r="A276" s="137"/>
      <c r="B276" s="137"/>
      <c r="C276" s="137"/>
      <c r="D276" s="137"/>
      <c r="E276" s="137"/>
      <c r="F276" s="137"/>
      <c r="G276" s="137"/>
      <c r="H276" s="137"/>
      <c r="I276" s="137"/>
      <c r="J276" s="137"/>
      <c r="K276" s="137"/>
      <c r="L276" s="137"/>
      <c r="M276" s="137"/>
      <c r="N276" s="137"/>
      <c r="O276" s="137"/>
      <c r="P276" s="137"/>
      <c r="Q276" s="137"/>
      <c r="R276" s="137"/>
      <c r="S276" s="137"/>
      <c r="T276" s="137"/>
      <c r="U276" s="137"/>
      <c r="V276" s="137"/>
      <c r="W276" s="137"/>
      <c r="X276" s="137"/>
      <c r="Y276" s="137"/>
      <c r="Z276" s="137"/>
    </row>
    <row r="277" spans="1:26" x14ac:dyDescent="0.3">
      <c r="A277" s="137"/>
      <c r="B277" s="137"/>
      <c r="C277" s="137"/>
      <c r="D277" s="137"/>
      <c r="E277" s="137"/>
      <c r="F277" s="137"/>
      <c r="G277" s="137"/>
      <c r="H277" s="137"/>
      <c r="I277" s="137"/>
      <c r="J277" s="137"/>
      <c r="K277" s="137"/>
      <c r="L277" s="137"/>
      <c r="M277" s="137"/>
      <c r="N277" s="137"/>
      <c r="O277" s="137"/>
      <c r="P277" s="137"/>
      <c r="Q277" s="137"/>
      <c r="R277" s="137"/>
      <c r="S277" s="137"/>
      <c r="T277" s="137"/>
      <c r="U277" s="137"/>
      <c r="V277" s="137"/>
      <c r="W277" s="137"/>
      <c r="X277" s="137"/>
      <c r="Y277" s="137"/>
      <c r="Z277" s="137"/>
    </row>
    <row r="278" spans="1:26" x14ac:dyDescent="0.3">
      <c r="A278" s="137"/>
      <c r="B278" s="137"/>
      <c r="C278" s="137"/>
      <c r="D278" s="137"/>
      <c r="E278" s="137"/>
      <c r="F278" s="137"/>
      <c r="G278" s="137"/>
      <c r="H278" s="137"/>
      <c r="I278" s="137"/>
      <c r="J278" s="137"/>
      <c r="K278" s="137"/>
      <c r="L278" s="137"/>
      <c r="M278" s="137"/>
      <c r="N278" s="137"/>
      <c r="O278" s="137"/>
      <c r="P278" s="137"/>
      <c r="Q278" s="137"/>
      <c r="R278" s="137"/>
      <c r="S278" s="137"/>
      <c r="T278" s="137"/>
      <c r="U278" s="137"/>
      <c r="V278" s="137"/>
      <c r="W278" s="137"/>
      <c r="X278" s="137"/>
      <c r="Y278" s="137"/>
      <c r="Z278" s="137"/>
    </row>
    <row r="279" spans="1:26" x14ac:dyDescent="0.3">
      <c r="A279" s="137"/>
      <c r="B279" s="137"/>
      <c r="C279" s="137"/>
      <c r="D279" s="137"/>
      <c r="E279" s="137"/>
      <c r="F279" s="137"/>
      <c r="G279" s="137"/>
      <c r="H279" s="137"/>
      <c r="I279" s="137"/>
      <c r="J279" s="137"/>
      <c r="K279" s="137"/>
      <c r="L279" s="137"/>
      <c r="M279" s="137"/>
      <c r="N279" s="137"/>
      <c r="O279" s="137"/>
      <c r="P279" s="137"/>
      <c r="Q279" s="137"/>
      <c r="R279" s="137"/>
      <c r="S279" s="137"/>
      <c r="T279" s="137"/>
      <c r="U279" s="137"/>
      <c r="V279" s="137"/>
      <c r="W279" s="137"/>
      <c r="X279" s="137"/>
      <c r="Y279" s="137"/>
      <c r="Z279" s="137"/>
    </row>
    <row r="280" spans="1:26" x14ac:dyDescent="0.3">
      <c r="A280" s="137"/>
      <c r="B280" s="137"/>
      <c r="C280" s="137"/>
      <c r="D280" s="137"/>
      <c r="E280" s="137"/>
      <c r="F280" s="137"/>
      <c r="G280" s="137"/>
      <c r="H280" s="137"/>
      <c r="I280" s="137"/>
      <c r="J280" s="137"/>
      <c r="K280" s="137"/>
      <c r="L280" s="137"/>
      <c r="M280" s="137"/>
      <c r="N280" s="137"/>
      <c r="O280" s="137"/>
      <c r="P280" s="137"/>
      <c r="Q280" s="137"/>
      <c r="R280" s="137"/>
      <c r="S280" s="137"/>
      <c r="T280" s="137"/>
      <c r="U280" s="137"/>
      <c r="V280" s="137"/>
      <c r="W280" s="137"/>
      <c r="X280" s="137"/>
      <c r="Y280" s="137"/>
      <c r="Z280" s="137"/>
    </row>
    <row r="281" spans="1:26" x14ac:dyDescent="0.3">
      <c r="A281" s="137"/>
      <c r="B281" s="137"/>
      <c r="C281" s="137"/>
      <c r="D281" s="137"/>
      <c r="E281" s="137"/>
      <c r="F281" s="137"/>
      <c r="G281" s="137"/>
      <c r="H281" s="137"/>
      <c r="I281" s="137"/>
      <c r="J281" s="137"/>
      <c r="K281" s="137"/>
      <c r="L281" s="137"/>
      <c r="M281" s="137"/>
      <c r="N281" s="137"/>
      <c r="O281" s="137"/>
      <c r="P281" s="137"/>
      <c r="Q281" s="137"/>
      <c r="R281" s="137"/>
      <c r="S281" s="137"/>
      <c r="T281" s="137"/>
      <c r="U281" s="137"/>
      <c r="V281" s="137"/>
      <c r="W281" s="137"/>
      <c r="X281" s="137"/>
      <c r="Y281" s="137"/>
      <c r="Z281" s="137"/>
    </row>
    <row r="282" spans="1:26" x14ac:dyDescent="0.3">
      <c r="A282" s="137"/>
      <c r="B282" s="137"/>
      <c r="C282" s="137"/>
      <c r="D282" s="137"/>
      <c r="E282" s="137"/>
      <c r="F282" s="137"/>
      <c r="G282" s="137"/>
      <c r="H282" s="137"/>
      <c r="I282" s="137"/>
      <c r="J282" s="137"/>
      <c r="K282" s="137"/>
      <c r="L282" s="137"/>
      <c r="M282" s="137"/>
      <c r="N282" s="137"/>
      <c r="O282" s="137"/>
      <c r="P282" s="137"/>
      <c r="Q282" s="137"/>
      <c r="R282" s="137"/>
      <c r="S282" s="137"/>
      <c r="T282" s="137"/>
      <c r="U282" s="137"/>
      <c r="V282" s="137"/>
      <c r="W282" s="137"/>
      <c r="X282" s="137"/>
      <c r="Y282" s="137"/>
      <c r="Z282" s="137"/>
    </row>
    <row r="283" spans="1:26" x14ac:dyDescent="0.3">
      <c r="A283" s="137"/>
      <c r="B283" s="137"/>
      <c r="C283" s="137"/>
      <c r="D283" s="137"/>
      <c r="E283" s="137"/>
      <c r="F283" s="137"/>
      <c r="G283" s="137"/>
      <c r="H283" s="137"/>
      <c r="I283" s="137"/>
      <c r="J283" s="137"/>
      <c r="K283" s="137"/>
      <c r="L283" s="137"/>
      <c r="M283" s="137"/>
      <c r="N283" s="137"/>
      <c r="O283" s="137"/>
      <c r="P283" s="137"/>
      <c r="Q283" s="137"/>
      <c r="R283" s="137"/>
      <c r="S283" s="137"/>
      <c r="T283" s="137"/>
      <c r="U283" s="137"/>
      <c r="V283" s="137"/>
      <c r="W283" s="137"/>
      <c r="X283" s="137"/>
      <c r="Y283" s="137"/>
      <c r="Z283" s="137"/>
    </row>
    <row r="284" spans="1:26" x14ac:dyDescent="0.3">
      <c r="A284" s="137"/>
      <c r="B284" s="137"/>
      <c r="C284" s="137"/>
      <c r="D284" s="137"/>
      <c r="E284" s="137"/>
      <c r="F284" s="137"/>
      <c r="G284" s="137"/>
      <c r="H284" s="137"/>
      <c r="I284" s="137"/>
      <c r="J284" s="137"/>
      <c r="K284" s="137"/>
      <c r="L284" s="137"/>
      <c r="M284" s="137"/>
      <c r="N284" s="137"/>
      <c r="O284" s="137"/>
      <c r="P284" s="137"/>
      <c r="Q284" s="137"/>
      <c r="R284" s="137"/>
      <c r="S284" s="137"/>
      <c r="T284" s="137"/>
      <c r="U284" s="137"/>
      <c r="V284" s="137"/>
      <c r="W284" s="137"/>
      <c r="X284" s="137"/>
      <c r="Y284" s="137"/>
      <c r="Z284" s="137"/>
    </row>
    <row r="285" spans="1:26" x14ac:dyDescent="0.3">
      <c r="A285" s="137"/>
      <c r="B285" s="137"/>
      <c r="C285" s="137"/>
      <c r="D285" s="137"/>
      <c r="E285" s="137"/>
      <c r="F285" s="137"/>
      <c r="G285" s="137"/>
      <c r="H285" s="137"/>
      <c r="I285" s="137"/>
      <c r="J285" s="137"/>
      <c r="K285" s="137"/>
      <c r="L285" s="137"/>
      <c r="M285" s="137"/>
      <c r="N285" s="137"/>
      <c r="O285" s="137"/>
      <c r="P285" s="137"/>
      <c r="Q285" s="137"/>
      <c r="R285" s="137"/>
      <c r="S285" s="137"/>
      <c r="T285" s="137"/>
      <c r="U285" s="137"/>
      <c r="V285" s="137"/>
      <c r="W285" s="137"/>
      <c r="X285" s="137"/>
      <c r="Y285" s="137"/>
      <c r="Z285" s="137"/>
    </row>
    <row r="286" spans="1:26" x14ac:dyDescent="0.3">
      <c r="A286" s="137"/>
      <c r="B286" s="137"/>
      <c r="C286" s="137"/>
      <c r="D286" s="137"/>
      <c r="E286" s="137"/>
      <c r="F286" s="137"/>
      <c r="G286" s="137"/>
      <c r="H286" s="137"/>
      <c r="I286" s="137"/>
      <c r="J286" s="137"/>
      <c r="K286" s="137"/>
      <c r="L286" s="137"/>
      <c r="M286" s="137"/>
      <c r="N286" s="137"/>
      <c r="O286" s="137"/>
      <c r="P286" s="137"/>
      <c r="Q286" s="137"/>
      <c r="R286" s="137"/>
      <c r="S286" s="137"/>
      <c r="T286" s="137"/>
      <c r="U286" s="137"/>
      <c r="V286" s="137"/>
      <c r="W286" s="137"/>
      <c r="X286" s="137"/>
      <c r="Y286" s="137"/>
      <c r="Z286" s="137"/>
    </row>
    <row r="287" spans="1:26" x14ac:dyDescent="0.3">
      <c r="A287" s="137"/>
      <c r="B287" s="137"/>
      <c r="C287" s="137"/>
      <c r="D287" s="137"/>
      <c r="E287" s="137"/>
      <c r="F287" s="137"/>
      <c r="G287" s="137"/>
      <c r="H287" s="137"/>
      <c r="I287" s="137"/>
      <c r="J287" s="137"/>
      <c r="K287" s="137"/>
      <c r="L287" s="137"/>
      <c r="M287" s="137"/>
      <c r="N287" s="137"/>
      <c r="O287" s="137"/>
      <c r="P287" s="137"/>
      <c r="Q287" s="137"/>
      <c r="R287" s="137"/>
      <c r="S287" s="137"/>
      <c r="T287" s="137"/>
      <c r="U287" s="137"/>
      <c r="V287" s="137"/>
      <c r="W287" s="137"/>
      <c r="X287" s="137"/>
      <c r="Y287" s="137"/>
      <c r="Z287" s="137"/>
    </row>
    <row r="288" spans="1:26" x14ac:dyDescent="0.3">
      <c r="A288" s="137"/>
      <c r="B288" s="137"/>
      <c r="C288" s="137"/>
      <c r="D288" s="137"/>
      <c r="E288" s="137"/>
      <c r="F288" s="137"/>
      <c r="G288" s="137"/>
      <c r="H288" s="137"/>
      <c r="I288" s="137"/>
      <c r="J288" s="137"/>
      <c r="K288" s="137"/>
      <c r="L288" s="137"/>
      <c r="M288" s="137"/>
      <c r="N288" s="137"/>
      <c r="O288" s="137"/>
      <c r="P288" s="137"/>
      <c r="Q288" s="137"/>
      <c r="R288" s="137"/>
      <c r="S288" s="137"/>
      <c r="T288" s="137"/>
      <c r="U288" s="137"/>
      <c r="V288" s="137"/>
      <c r="W288" s="137"/>
      <c r="X288" s="137"/>
      <c r="Y288" s="137"/>
      <c r="Z288" s="137"/>
    </row>
    <row r="289" spans="1:26" x14ac:dyDescent="0.3">
      <c r="A289" s="137"/>
      <c r="B289" s="137"/>
      <c r="C289" s="137"/>
      <c r="D289" s="137"/>
      <c r="E289" s="137"/>
      <c r="F289" s="137"/>
      <c r="G289" s="137"/>
      <c r="H289" s="137"/>
      <c r="I289" s="137"/>
      <c r="J289" s="137"/>
      <c r="K289" s="137"/>
      <c r="L289" s="137"/>
      <c r="M289" s="137"/>
      <c r="N289" s="137"/>
      <c r="O289" s="137"/>
      <c r="P289" s="137"/>
      <c r="Q289" s="137"/>
      <c r="R289" s="137"/>
      <c r="S289" s="137"/>
      <c r="T289" s="137"/>
      <c r="U289" s="137"/>
      <c r="V289" s="137"/>
      <c r="W289" s="137"/>
      <c r="X289" s="137"/>
      <c r="Y289" s="137"/>
      <c r="Z289" s="137"/>
    </row>
    <row r="290" spans="1:26" x14ac:dyDescent="0.3">
      <c r="A290" s="137"/>
      <c r="B290" s="137"/>
      <c r="C290" s="137"/>
      <c r="D290" s="137"/>
      <c r="E290" s="137"/>
      <c r="F290" s="137"/>
      <c r="G290" s="137"/>
      <c r="H290" s="137"/>
      <c r="I290" s="137"/>
      <c r="J290" s="137"/>
      <c r="K290" s="137"/>
      <c r="L290" s="137"/>
      <c r="M290" s="137"/>
      <c r="N290" s="137"/>
      <c r="O290" s="137"/>
      <c r="P290" s="137"/>
      <c r="Q290" s="137"/>
      <c r="R290" s="137"/>
      <c r="S290" s="137"/>
      <c r="T290" s="137"/>
      <c r="U290" s="137"/>
      <c r="V290" s="137"/>
      <c r="W290" s="137"/>
      <c r="X290" s="137"/>
      <c r="Y290" s="137"/>
      <c r="Z290" s="137"/>
    </row>
    <row r="291" spans="1:26" x14ac:dyDescent="0.3">
      <c r="A291" s="137"/>
      <c r="B291" s="137"/>
      <c r="C291" s="137"/>
      <c r="D291" s="137"/>
      <c r="E291" s="137"/>
      <c r="F291" s="137"/>
      <c r="G291" s="137"/>
      <c r="H291" s="137"/>
      <c r="I291" s="137"/>
      <c r="J291" s="137"/>
      <c r="K291" s="137"/>
      <c r="L291" s="137"/>
      <c r="M291" s="137"/>
      <c r="N291" s="137"/>
      <c r="O291" s="137"/>
      <c r="P291" s="137"/>
      <c r="Q291" s="137"/>
      <c r="R291" s="137"/>
      <c r="S291" s="137"/>
      <c r="T291" s="137"/>
      <c r="U291" s="137"/>
      <c r="V291" s="137"/>
      <c r="W291" s="137"/>
      <c r="X291" s="137"/>
      <c r="Y291" s="137"/>
      <c r="Z291" s="137"/>
    </row>
    <row r="292" spans="1:26" x14ac:dyDescent="0.3">
      <c r="A292" s="137"/>
      <c r="B292" s="137"/>
      <c r="C292" s="137"/>
      <c r="D292" s="137"/>
      <c r="E292" s="137"/>
      <c r="F292" s="137"/>
      <c r="G292" s="137"/>
      <c r="H292" s="137"/>
      <c r="I292" s="137"/>
      <c r="J292" s="137"/>
      <c r="K292" s="137"/>
      <c r="L292" s="137"/>
      <c r="M292" s="137"/>
      <c r="N292" s="137"/>
      <c r="O292" s="137"/>
      <c r="P292" s="137"/>
      <c r="Q292" s="137"/>
      <c r="R292" s="137"/>
      <c r="S292" s="137"/>
      <c r="T292" s="137"/>
      <c r="U292" s="137"/>
      <c r="V292" s="137"/>
      <c r="W292" s="137"/>
      <c r="X292" s="137"/>
      <c r="Y292" s="137"/>
      <c r="Z292" s="137"/>
    </row>
    <row r="293" spans="1:26" x14ac:dyDescent="0.3">
      <c r="A293" s="137"/>
      <c r="B293" s="137"/>
      <c r="C293" s="137"/>
      <c r="D293" s="137"/>
      <c r="E293" s="137"/>
      <c r="F293" s="137"/>
      <c r="G293" s="137"/>
      <c r="H293" s="137"/>
      <c r="I293" s="137"/>
      <c r="J293" s="137"/>
      <c r="K293" s="137"/>
      <c r="L293" s="137"/>
      <c r="M293" s="137"/>
      <c r="N293" s="137"/>
      <c r="O293" s="137"/>
      <c r="P293" s="137"/>
      <c r="Q293" s="137"/>
      <c r="R293" s="137"/>
      <c r="S293" s="137"/>
      <c r="T293" s="137"/>
      <c r="U293" s="137"/>
      <c r="V293" s="137"/>
      <c r="W293" s="137"/>
      <c r="X293" s="137"/>
      <c r="Y293" s="137"/>
      <c r="Z293" s="137"/>
    </row>
    <row r="294" spans="1:26" x14ac:dyDescent="0.3">
      <c r="A294" s="137"/>
      <c r="B294" s="137"/>
      <c r="C294" s="137"/>
      <c r="D294" s="137"/>
      <c r="E294" s="137"/>
      <c r="F294" s="137"/>
      <c r="G294" s="137"/>
      <c r="H294" s="137"/>
      <c r="I294" s="137"/>
      <c r="J294" s="137"/>
      <c r="K294" s="137"/>
      <c r="L294" s="137"/>
      <c r="M294" s="137"/>
      <c r="N294" s="137"/>
      <c r="O294" s="137"/>
      <c r="P294" s="137"/>
      <c r="Q294" s="137"/>
      <c r="R294" s="137"/>
      <c r="S294" s="137"/>
      <c r="T294" s="137"/>
      <c r="U294" s="137"/>
      <c r="V294" s="137"/>
      <c r="W294" s="137"/>
      <c r="X294" s="137"/>
      <c r="Y294" s="137"/>
      <c r="Z294" s="137"/>
    </row>
    <row r="295" spans="1:26" x14ac:dyDescent="0.3">
      <c r="A295" s="137"/>
      <c r="B295" s="137"/>
      <c r="C295" s="137"/>
      <c r="D295" s="137"/>
      <c r="E295" s="137"/>
      <c r="F295" s="137"/>
      <c r="G295" s="137"/>
      <c r="H295" s="137"/>
      <c r="I295" s="137"/>
      <c r="J295" s="137"/>
      <c r="K295" s="137"/>
      <c r="L295" s="137"/>
      <c r="M295" s="137"/>
      <c r="N295" s="137"/>
      <c r="O295" s="137"/>
      <c r="P295" s="137"/>
      <c r="Q295" s="137"/>
      <c r="R295" s="137"/>
      <c r="S295" s="137"/>
      <c r="T295" s="137"/>
      <c r="U295" s="137"/>
      <c r="V295" s="137"/>
      <c r="W295" s="137"/>
      <c r="X295" s="137"/>
      <c r="Y295" s="137"/>
      <c r="Z295" s="137"/>
    </row>
    <row r="296" spans="1:26" x14ac:dyDescent="0.3">
      <c r="A296" s="137"/>
      <c r="B296" s="137"/>
      <c r="C296" s="137"/>
      <c r="D296" s="137"/>
      <c r="E296" s="137"/>
      <c r="F296" s="137"/>
      <c r="G296" s="137"/>
      <c r="H296" s="137"/>
      <c r="I296" s="137"/>
      <c r="J296" s="137"/>
      <c r="K296" s="137"/>
      <c r="L296" s="137"/>
      <c r="M296" s="137"/>
      <c r="N296" s="137"/>
      <c r="O296" s="137"/>
      <c r="P296" s="137"/>
      <c r="Q296" s="137"/>
      <c r="R296" s="137"/>
      <c r="S296" s="137"/>
      <c r="T296" s="137"/>
      <c r="U296" s="137"/>
      <c r="V296" s="137"/>
      <c r="W296" s="137"/>
      <c r="X296" s="137"/>
      <c r="Y296" s="137"/>
      <c r="Z296" s="137"/>
    </row>
    <row r="297" spans="1:26" x14ac:dyDescent="0.3">
      <c r="A297" s="137"/>
      <c r="B297" s="137"/>
      <c r="C297" s="137"/>
      <c r="D297" s="137"/>
      <c r="E297" s="137"/>
      <c r="F297" s="137"/>
      <c r="G297" s="137"/>
      <c r="H297" s="137"/>
      <c r="I297" s="137"/>
      <c r="J297" s="137"/>
      <c r="K297" s="137"/>
      <c r="L297" s="137"/>
      <c r="M297" s="137"/>
      <c r="N297" s="137"/>
      <c r="O297" s="137"/>
      <c r="P297" s="137"/>
      <c r="Q297" s="137"/>
      <c r="R297" s="137"/>
      <c r="S297" s="137"/>
      <c r="T297" s="137"/>
      <c r="U297" s="137"/>
      <c r="V297" s="137"/>
      <c r="W297" s="137"/>
      <c r="X297" s="137"/>
      <c r="Y297" s="137"/>
      <c r="Z297" s="137"/>
    </row>
    <row r="298" spans="1:26" x14ac:dyDescent="0.3">
      <c r="A298" s="137"/>
      <c r="B298" s="137"/>
      <c r="C298" s="137"/>
      <c r="D298" s="137"/>
      <c r="E298" s="137"/>
      <c r="F298" s="137"/>
      <c r="G298" s="137"/>
      <c r="H298" s="137"/>
      <c r="I298" s="137"/>
      <c r="J298" s="137"/>
      <c r="K298" s="137"/>
      <c r="L298" s="137"/>
      <c r="M298" s="137"/>
      <c r="N298" s="137"/>
      <c r="O298" s="137"/>
      <c r="P298" s="137"/>
      <c r="Q298" s="137"/>
      <c r="R298" s="137"/>
      <c r="S298" s="137"/>
      <c r="T298" s="137"/>
      <c r="U298" s="137"/>
      <c r="V298" s="137"/>
      <c r="W298" s="137"/>
      <c r="X298" s="137"/>
      <c r="Y298" s="137"/>
      <c r="Z298" s="137"/>
    </row>
    <row r="299" spans="1:26" x14ac:dyDescent="0.3">
      <c r="A299" s="137"/>
      <c r="B299" s="137"/>
      <c r="C299" s="137"/>
      <c r="D299" s="137"/>
      <c r="E299" s="137"/>
      <c r="F299" s="137"/>
      <c r="G299" s="137"/>
      <c r="H299" s="137"/>
      <c r="I299" s="137"/>
      <c r="J299" s="137"/>
      <c r="K299" s="137"/>
      <c r="L299" s="137"/>
      <c r="M299" s="137"/>
      <c r="N299" s="137"/>
      <c r="O299" s="137"/>
      <c r="P299" s="137"/>
      <c r="Q299" s="137"/>
      <c r="R299" s="137"/>
      <c r="S299" s="137"/>
      <c r="T299" s="137"/>
      <c r="U299" s="137"/>
      <c r="V299" s="137"/>
      <c r="W299" s="137"/>
      <c r="X299" s="137"/>
      <c r="Y299" s="137"/>
      <c r="Z299" s="137"/>
    </row>
    <row r="300" spans="1:26" x14ac:dyDescent="0.3">
      <c r="A300" s="137"/>
      <c r="B300" s="137"/>
      <c r="C300" s="137"/>
      <c r="D300" s="137"/>
      <c r="E300" s="137"/>
      <c r="F300" s="137"/>
      <c r="G300" s="137"/>
      <c r="H300" s="137"/>
      <c r="I300" s="137"/>
      <c r="J300" s="137"/>
      <c r="K300" s="137"/>
      <c r="L300" s="137"/>
      <c r="M300" s="137"/>
      <c r="N300" s="137"/>
      <c r="O300" s="137"/>
      <c r="P300" s="137"/>
      <c r="Q300" s="137"/>
      <c r="R300" s="137"/>
      <c r="S300" s="137"/>
      <c r="T300" s="137"/>
      <c r="U300" s="137"/>
      <c r="V300" s="137"/>
      <c r="W300" s="137"/>
      <c r="X300" s="137"/>
      <c r="Y300" s="137"/>
      <c r="Z300" s="137"/>
    </row>
    <row r="301" spans="1:26" x14ac:dyDescent="0.3">
      <c r="A301" s="137"/>
      <c r="B301" s="137"/>
      <c r="C301" s="137"/>
      <c r="D301" s="137"/>
      <c r="E301" s="137"/>
      <c r="F301" s="137"/>
      <c r="G301" s="137"/>
      <c r="H301" s="137"/>
      <c r="I301" s="137"/>
      <c r="J301" s="137"/>
      <c r="K301" s="137"/>
      <c r="L301" s="137"/>
      <c r="M301" s="137"/>
      <c r="N301" s="137"/>
      <c r="O301" s="137"/>
      <c r="P301" s="137"/>
      <c r="Q301" s="137"/>
      <c r="R301" s="137"/>
      <c r="S301" s="137"/>
      <c r="T301" s="137"/>
      <c r="U301" s="137"/>
      <c r="V301" s="137"/>
      <c r="W301" s="137"/>
      <c r="X301" s="137"/>
      <c r="Y301" s="137"/>
      <c r="Z301" s="137"/>
    </row>
    <row r="302" spans="1:26" x14ac:dyDescent="0.3">
      <c r="A302" s="137"/>
      <c r="B302" s="137"/>
      <c r="C302" s="137"/>
      <c r="D302" s="137"/>
      <c r="E302" s="137"/>
      <c r="F302" s="137"/>
      <c r="G302" s="137"/>
      <c r="H302" s="137"/>
      <c r="I302" s="137"/>
      <c r="J302" s="137"/>
      <c r="K302" s="137"/>
      <c r="L302" s="137"/>
      <c r="M302" s="137"/>
      <c r="N302" s="137"/>
      <c r="O302" s="137"/>
      <c r="P302" s="137"/>
      <c r="Q302" s="137"/>
      <c r="R302" s="137"/>
      <c r="S302" s="137"/>
      <c r="T302" s="137"/>
      <c r="U302" s="137"/>
      <c r="V302" s="137"/>
      <c r="W302" s="137"/>
      <c r="X302" s="137"/>
      <c r="Y302" s="137"/>
      <c r="Z302" s="137"/>
    </row>
    <row r="303" spans="1:26" x14ac:dyDescent="0.3">
      <c r="A303" s="137"/>
      <c r="B303" s="137"/>
      <c r="C303" s="137"/>
      <c r="D303" s="137"/>
      <c r="E303" s="137"/>
      <c r="F303" s="137"/>
      <c r="G303" s="137"/>
      <c r="H303" s="137"/>
      <c r="I303" s="137"/>
      <c r="J303" s="137"/>
      <c r="K303" s="137"/>
      <c r="L303" s="137"/>
      <c r="M303" s="137"/>
      <c r="N303" s="137"/>
      <c r="O303" s="137"/>
      <c r="P303" s="137"/>
      <c r="Q303" s="137"/>
      <c r="R303" s="137"/>
      <c r="S303" s="137"/>
      <c r="T303" s="137"/>
      <c r="U303" s="137"/>
      <c r="V303" s="137"/>
      <c r="W303" s="137"/>
      <c r="X303" s="137"/>
      <c r="Y303" s="137"/>
      <c r="Z303" s="137"/>
    </row>
    <row r="304" spans="1:26" x14ac:dyDescent="0.3">
      <c r="A304" s="137"/>
      <c r="B304" s="137"/>
      <c r="C304" s="137"/>
      <c r="D304" s="137"/>
      <c r="E304" s="137"/>
      <c r="F304" s="137"/>
      <c r="G304" s="137"/>
      <c r="H304" s="137"/>
      <c r="I304" s="137"/>
      <c r="J304" s="137"/>
      <c r="K304" s="137"/>
      <c r="L304" s="137"/>
      <c r="M304" s="137"/>
      <c r="N304" s="137"/>
      <c r="O304" s="137"/>
      <c r="P304" s="137"/>
      <c r="Q304" s="137"/>
      <c r="R304" s="137"/>
      <c r="S304" s="137"/>
      <c r="T304" s="137"/>
      <c r="U304" s="137"/>
      <c r="V304" s="137"/>
      <c r="W304" s="137"/>
      <c r="X304" s="137"/>
      <c r="Y304" s="137"/>
      <c r="Z304" s="137"/>
    </row>
    <row r="305" spans="1:26" x14ac:dyDescent="0.3">
      <c r="A305" s="137"/>
      <c r="B305" s="137"/>
      <c r="C305" s="137"/>
      <c r="D305" s="137"/>
      <c r="E305" s="137"/>
      <c r="F305" s="137"/>
      <c r="G305" s="137"/>
      <c r="H305" s="137"/>
      <c r="I305" s="137"/>
      <c r="J305" s="137"/>
      <c r="K305" s="137"/>
      <c r="L305" s="137"/>
      <c r="M305" s="137"/>
      <c r="N305" s="137"/>
      <c r="O305" s="137"/>
      <c r="P305" s="137"/>
      <c r="Q305" s="137"/>
      <c r="R305" s="137"/>
      <c r="S305" s="137"/>
      <c r="T305" s="137"/>
      <c r="U305" s="137"/>
      <c r="V305" s="137"/>
      <c r="W305" s="137"/>
      <c r="X305" s="137"/>
      <c r="Y305" s="137"/>
      <c r="Z305" s="137"/>
    </row>
    <row r="306" spans="1:26" x14ac:dyDescent="0.3">
      <c r="A306" s="137"/>
      <c r="B306" s="137"/>
      <c r="C306" s="137"/>
      <c r="D306" s="137"/>
      <c r="E306" s="137"/>
      <c r="F306" s="137"/>
      <c r="G306" s="137"/>
      <c r="H306" s="137"/>
      <c r="I306" s="137"/>
      <c r="J306" s="137"/>
      <c r="K306" s="137"/>
      <c r="L306" s="137"/>
      <c r="M306" s="137"/>
      <c r="N306" s="137"/>
      <c r="O306" s="137"/>
      <c r="P306" s="137"/>
      <c r="Q306" s="137"/>
      <c r="R306" s="137"/>
      <c r="S306" s="137"/>
      <c r="T306" s="137"/>
      <c r="U306" s="137"/>
      <c r="V306" s="137"/>
      <c r="W306" s="137"/>
      <c r="X306" s="137"/>
      <c r="Y306" s="137"/>
      <c r="Z306" s="137"/>
    </row>
    <row r="307" spans="1:26" x14ac:dyDescent="0.3">
      <c r="A307" s="137"/>
      <c r="B307" s="137"/>
      <c r="C307" s="137"/>
      <c r="D307" s="137"/>
      <c r="E307" s="137"/>
      <c r="F307" s="137"/>
      <c r="G307" s="137"/>
      <c r="H307" s="137"/>
      <c r="I307" s="137"/>
      <c r="J307" s="137"/>
      <c r="K307" s="137"/>
      <c r="L307" s="137"/>
      <c r="M307" s="137"/>
      <c r="N307" s="137"/>
      <c r="O307" s="137"/>
      <c r="P307" s="137"/>
      <c r="Q307" s="137"/>
      <c r="R307" s="137"/>
      <c r="S307" s="137"/>
      <c r="T307" s="137"/>
      <c r="U307" s="137"/>
      <c r="V307" s="137"/>
      <c r="W307" s="137"/>
      <c r="X307" s="137"/>
      <c r="Y307" s="137"/>
      <c r="Z307" s="137"/>
    </row>
    <row r="308" spans="1:26" x14ac:dyDescent="0.3">
      <c r="A308" s="137"/>
      <c r="B308" s="137"/>
      <c r="C308" s="137"/>
      <c r="D308" s="137"/>
      <c r="E308" s="137"/>
      <c r="F308" s="137"/>
      <c r="G308" s="137"/>
      <c r="H308" s="137"/>
      <c r="I308" s="137"/>
      <c r="J308" s="137"/>
      <c r="K308" s="137"/>
      <c r="L308" s="137"/>
      <c r="M308" s="137"/>
      <c r="N308" s="137"/>
      <c r="O308" s="137"/>
      <c r="P308" s="137"/>
      <c r="Q308" s="137"/>
      <c r="R308" s="137"/>
      <c r="S308" s="137"/>
      <c r="T308" s="137"/>
      <c r="U308" s="137"/>
      <c r="V308" s="137"/>
      <c r="W308" s="137"/>
      <c r="X308" s="137"/>
      <c r="Y308" s="137"/>
      <c r="Z308" s="137"/>
    </row>
    <row r="309" spans="1:26" x14ac:dyDescent="0.3">
      <c r="A309" s="137"/>
      <c r="B309" s="137"/>
      <c r="C309" s="137"/>
      <c r="D309" s="137"/>
      <c r="E309" s="137"/>
      <c r="F309" s="137"/>
      <c r="G309" s="137"/>
      <c r="H309" s="137"/>
      <c r="I309" s="137"/>
      <c r="J309" s="137"/>
      <c r="K309" s="137"/>
      <c r="L309" s="137"/>
      <c r="M309" s="137"/>
      <c r="N309" s="137"/>
      <c r="O309" s="137"/>
      <c r="P309" s="137"/>
      <c r="Q309" s="137"/>
      <c r="R309" s="137"/>
      <c r="S309" s="137"/>
      <c r="T309" s="137"/>
      <c r="U309" s="137"/>
      <c r="V309" s="137"/>
      <c r="W309" s="137"/>
      <c r="X309" s="137"/>
      <c r="Y309" s="137"/>
      <c r="Z309" s="137"/>
    </row>
    <row r="310" spans="1:26" x14ac:dyDescent="0.3">
      <c r="A310" s="137"/>
      <c r="B310" s="137"/>
      <c r="C310" s="137"/>
      <c r="D310" s="137"/>
      <c r="E310" s="137"/>
      <c r="F310" s="137"/>
      <c r="G310" s="137"/>
      <c r="H310" s="137"/>
      <c r="I310" s="137"/>
      <c r="J310" s="137"/>
      <c r="K310" s="137"/>
      <c r="L310" s="137"/>
      <c r="M310" s="137"/>
      <c r="N310" s="137"/>
      <c r="O310" s="137"/>
      <c r="P310" s="137"/>
      <c r="Q310" s="137"/>
      <c r="R310" s="137"/>
      <c r="S310" s="137"/>
      <c r="T310" s="137"/>
      <c r="U310" s="137"/>
      <c r="V310" s="137"/>
      <c r="W310" s="137"/>
      <c r="X310" s="137"/>
      <c r="Y310" s="137"/>
      <c r="Z310" s="137"/>
    </row>
    <row r="311" spans="1:26" x14ac:dyDescent="0.3">
      <c r="A311" s="137"/>
      <c r="B311" s="137"/>
      <c r="C311" s="137"/>
      <c r="D311" s="137"/>
      <c r="E311" s="137"/>
      <c r="F311" s="137"/>
      <c r="G311" s="137"/>
      <c r="H311" s="137"/>
      <c r="I311" s="137"/>
      <c r="J311" s="137"/>
      <c r="K311" s="137"/>
      <c r="L311" s="137"/>
      <c r="M311" s="137"/>
      <c r="N311" s="137"/>
      <c r="O311" s="137"/>
      <c r="P311" s="137"/>
      <c r="Q311" s="137"/>
      <c r="R311" s="137"/>
      <c r="S311" s="137"/>
      <c r="T311" s="137"/>
      <c r="U311" s="137"/>
      <c r="V311" s="137"/>
      <c r="W311" s="137"/>
      <c r="X311" s="137"/>
      <c r="Y311" s="137"/>
      <c r="Z311" s="137"/>
    </row>
    <row r="312" spans="1:26" x14ac:dyDescent="0.3">
      <c r="A312" s="137"/>
      <c r="B312" s="137"/>
      <c r="C312" s="137"/>
      <c r="D312" s="137"/>
      <c r="E312" s="137"/>
      <c r="F312" s="137"/>
      <c r="G312" s="137"/>
      <c r="H312" s="137"/>
      <c r="I312" s="137"/>
      <c r="J312" s="137"/>
      <c r="K312" s="137"/>
      <c r="L312" s="137"/>
      <c r="M312" s="137"/>
      <c r="N312" s="137"/>
      <c r="O312" s="137"/>
      <c r="P312" s="137"/>
      <c r="Q312" s="137"/>
      <c r="R312" s="137"/>
      <c r="S312" s="137"/>
      <c r="T312" s="137"/>
      <c r="U312" s="137"/>
      <c r="V312" s="137"/>
      <c r="W312" s="137"/>
      <c r="X312" s="137"/>
      <c r="Y312" s="137"/>
      <c r="Z312" s="137"/>
    </row>
    <row r="313" spans="1:26" x14ac:dyDescent="0.3">
      <c r="A313" s="137"/>
      <c r="B313" s="137"/>
      <c r="C313" s="137"/>
      <c r="D313" s="137"/>
      <c r="E313" s="137"/>
      <c r="F313" s="137"/>
      <c r="G313" s="137"/>
      <c r="H313" s="137"/>
      <c r="I313" s="137"/>
      <c r="J313" s="137"/>
      <c r="K313" s="137"/>
      <c r="L313" s="137"/>
      <c r="M313" s="137"/>
      <c r="N313" s="137"/>
      <c r="O313" s="137"/>
      <c r="P313" s="137"/>
      <c r="Q313" s="137"/>
      <c r="R313" s="137"/>
      <c r="S313" s="137"/>
      <c r="T313" s="137"/>
      <c r="U313" s="137"/>
      <c r="V313" s="137"/>
      <c r="W313" s="137"/>
      <c r="X313" s="137"/>
      <c r="Y313" s="137"/>
      <c r="Z313" s="137"/>
    </row>
    <row r="314" spans="1:26" x14ac:dyDescent="0.3">
      <c r="A314" s="137"/>
      <c r="B314" s="137"/>
      <c r="C314" s="137"/>
      <c r="D314" s="137"/>
      <c r="E314" s="137"/>
      <c r="F314" s="137"/>
      <c r="G314" s="137"/>
      <c r="H314" s="137"/>
      <c r="I314" s="137"/>
      <c r="J314" s="137"/>
      <c r="K314" s="137"/>
      <c r="L314" s="137"/>
      <c r="M314" s="137"/>
      <c r="N314" s="137"/>
      <c r="O314" s="137"/>
      <c r="P314" s="137"/>
      <c r="Q314" s="137"/>
      <c r="R314" s="137"/>
      <c r="S314" s="137"/>
      <c r="T314" s="137"/>
      <c r="U314" s="137"/>
      <c r="V314" s="137"/>
      <c r="W314" s="137"/>
      <c r="X314" s="137"/>
      <c r="Y314" s="137"/>
      <c r="Z314" s="137"/>
    </row>
    <row r="315" spans="1:26" x14ac:dyDescent="0.3">
      <c r="A315" s="137"/>
      <c r="B315" s="137"/>
      <c r="C315" s="137"/>
      <c r="D315" s="137"/>
      <c r="E315" s="137"/>
      <c r="F315" s="137"/>
      <c r="G315" s="137"/>
      <c r="H315" s="137"/>
      <c r="I315" s="137"/>
      <c r="J315" s="137"/>
      <c r="K315" s="137"/>
      <c r="L315" s="137"/>
      <c r="M315" s="137"/>
      <c r="N315" s="137"/>
      <c r="O315" s="137"/>
      <c r="P315" s="137"/>
      <c r="Q315" s="137"/>
      <c r="R315" s="137"/>
      <c r="S315" s="137"/>
      <c r="T315" s="137"/>
      <c r="U315" s="137"/>
      <c r="V315" s="137"/>
      <c r="W315" s="137"/>
      <c r="X315" s="137"/>
      <c r="Y315" s="137"/>
      <c r="Z315" s="137"/>
    </row>
    <row r="316" spans="1:26" x14ac:dyDescent="0.3">
      <c r="A316" s="137"/>
      <c r="B316" s="137"/>
      <c r="C316" s="137"/>
      <c r="D316" s="137"/>
      <c r="E316" s="137"/>
      <c r="F316" s="137"/>
      <c r="G316" s="137"/>
      <c r="H316" s="137"/>
      <c r="I316" s="137"/>
      <c r="J316" s="137"/>
      <c r="K316" s="137"/>
      <c r="L316" s="137"/>
      <c r="M316" s="137"/>
      <c r="N316" s="137"/>
      <c r="O316" s="137"/>
      <c r="P316" s="137"/>
      <c r="Q316" s="137"/>
      <c r="R316" s="137"/>
      <c r="S316" s="137"/>
      <c r="T316" s="137"/>
      <c r="U316" s="137"/>
      <c r="V316" s="137"/>
      <c r="W316" s="137"/>
      <c r="X316" s="137"/>
      <c r="Y316" s="137"/>
      <c r="Z316" s="137"/>
    </row>
    <row r="317" spans="1:26" x14ac:dyDescent="0.3">
      <c r="A317" s="137"/>
      <c r="B317" s="137"/>
      <c r="C317" s="137"/>
      <c r="D317" s="137"/>
      <c r="E317" s="137"/>
      <c r="F317" s="137"/>
      <c r="G317" s="137"/>
      <c r="H317" s="137"/>
      <c r="I317" s="137"/>
      <c r="J317" s="137"/>
      <c r="K317" s="137"/>
      <c r="L317" s="137"/>
      <c r="M317" s="137"/>
      <c r="N317" s="137"/>
      <c r="O317" s="137"/>
      <c r="P317" s="137"/>
      <c r="Q317" s="137"/>
      <c r="R317" s="137"/>
      <c r="S317" s="137"/>
      <c r="T317" s="137"/>
      <c r="U317" s="137"/>
      <c r="V317" s="137"/>
      <c r="W317" s="137"/>
      <c r="X317" s="137"/>
      <c r="Y317" s="137"/>
      <c r="Z317" s="137"/>
    </row>
    <row r="318" spans="1:26" x14ac:dyDescent="0.3">
      <c r="A318" s="137"/>
      <c r="B318" s="137"/>
      <c r="C318" s="137"/>
      <c r="D318" s="137"/>
      <c r="E318" s="137"/>
      <c r="F318" s="137"/>
      <c r="G318" s="137"/>
      <c r="H318" s="137"/>
      <c r="I318" s="137"/>
      <c r="J318" s="137"/>
      <c r="K318" s="137"/>
      <c r="L318" s="137"/>
      <c r="M318" s="137"/>
      <c r="N318" s="137"/>
      <c r="O318" s="137"/>
      <c r="P318" s="137"/>
      <c r="Q318" s="137"/>
      <c r="R318" s="137"/>
      <c r="S318" s="137"/>
      <c r="T318" s="137"/>
      <c r="U318" s="137"/>
      <c r="V318" s="137"/>
      <c r="W318" s="137"/>
      <c r="X318" s="137"/>
      <c r="Y318" s="137"/>
      <c r="Z318" s="137"/>
    </row>
    <row r="319" spans="1:26" x14ac:dyDescent="0.3">
      <c r="A319" s="137"/>
      <c r="B319" s="137"/>
      <c r="C319" s="137"/>
      <c r="D319" s="137"/>
      <c r="E319" s="137"/>
      <c r="F319" s="137"/>
      <c r="G319" s="137"/>
      <c r="H319" s="137"/>
      <c r="I319" s="137"/>
      <c r="J319" s="137"/>
      <c r="K319" s="137"/>
      <c r="L319" s="137"/>
      <c r="M319" s="137"/>
      <c r="N319" s="137"/>
      <c r="O319" s="137"/>
      <c r="P319" s="137"/>
      <c r="Q319" s="137"/>
      <c r="R319" s="137"/>
      <c r="S319" s="137"/>
      <c r="T319" s="137"/>
      <c r="U319" s="137"/>
      <c r="V319" s="137"/>
      <c r="W319" s="137"/>
      <c r="X319" s="137"/>
      <c r="Y319" s="137"/>
      <c r="Z319" s="137"/>
    </row>
    <row r="320" spans="1:26" x14ac:dyDescent="0.3">
      <c r="A320" s="137"/>
      <c r="B320" s="137"/>
      <c r="C320" s="137"/>
      <c r="D320" s="137"/>
      <c r="E320" s="137"/>
      <c r="F320" s="137"/>
      <c r="G320" s="137"/>
      <c r="H320" s="137"/>
      <c r="I320" s="137"/>
      <c r="J320" s="137"/>
      <c r="K320" s="137"/>
      <c r="L320" s="137"/>
      <c r="M320" s="137"/>
      <c r="N320" s="137"/>
      <c r="O320" s="137"/>
      <c r="P320" s="137"/>
      <c r="Q320" s="137"/>
      <c r="R320" s="137"/>
      <c r="S320" s="137"/>
      <c r="T320" s="137"/>
      <c r="U320" s="137"/>
      <c r="V320" s="137"/>
      <c r="W320" s="137"/>
      <c r="X320" s="137"/>
      <c r="Y320" s="137"/>
      <c r="Z320" s="137"/>
    </row>
    <row r="321" spans="1:26" x14ac:dyDescent="0.3">
      <c r="A321" s="137"/>
      <c r="B321" s="137"/>
      <c r="C321" s="137"/>
      <c r="D321" s="137"/>
      <c r="E321" s="137"/>
      <c r="F321" s="137"/>
      <c r="G321" s="137"/>
      <c r="H321" s="137"/>
      <c r="I321" s="137"/>
      <c r="J321" s="137"/>
      <c r="K321" s="137"/>
      <c r="L321" s="137"/>
      <c r="M321" s="137"/>
      <c r="N321" s="137"/>
      <c r="O321" s="137"/>
      <c r="P321" s="137"/>
      <c r="Q321" s="137"/>
      <c r="R321" s="137"/>
      <c r="S321" s="137"/>
      <c r="T321" s="137"/>
      <c r="U321" s="137"/>
      <c r="V321" s="137"/>
      <c r="W321" s="137"/>
      <c r="X321" s="137"/>
      <c r="Y321" s="137"/>
      <c r="Z321" s="137"/>
    </row>
    <row r="322" spans="1:26" x14ac:dyDescent="0.3">
      <c r="A322" s="137"/>
      <c r="B322" s="137"/>
      <c r="C322" s="137"/>
      <c r="D322" s="137"/>
      <c r="E322" s="137"/>
      <c r="F322" s="137"/>
      <c r="G322" s="137"/>
      <c r="H322" s="137"/>
      <c r="I322" s="137"/>
      <c r="J322" s="137"/>
      <c r="K322" s="137"/>
      <c r="L322" s="137"/>
      <c r="M322" s="137"/>
      <c r="N322" s="137"/>
      <c r="O322" s="137"/>
      <c r="P322" s="137"/>
      <c r="Q322" s="137"/>
      <c r="R322" s="137"/>
      <c r="S322" s="137"/>
      <c r="T322" s="137"/>
      <c r="U322" s="137"/>
      <c r="V322" s="137"/>
      <c r="W322" s="137"/>
      <c r="X322" s="137"/>
      <c r="Y322" s="137"/>
      <c r="Z322" s="137"/>
    </row>
    <row r="323" spans="1:26" x14ac:dyDescent="0.3">
      <c r="A323" s="137"/>
      <c r="B323" s="137"/>
      <c r="C323" s="137"/>
      <c r="D323" s="137"/>
      <c r="E323" s="137"/>
      <c r="F323" s="137"/>
      <c r="G323" s="137"/>
      <c r="H323" s="137"/>
      <c r="I323" s="137"/>
      <c r="J323" s="137"/>
      <c r="K323" s="137"/>
      <c r="L323" s="137"/>
      <c r="M323" s="137"/>
      <c r="N323" s="137"/>
      <c r="O323" s="137"/>
      <c r="P323" s="137"/>
      <c r="Q323" s="137"/>
      <c r="R323" s="137"/>
      <c r="S323" s="137"/>
      <c r="T323" s="137"/>
      <c r="U323" s="137"/>
      <c r="V323" s="137"/>
      <c r="W323" s="137"/>
      <c r="X323" s="137"/>
      <c r="Y323" s="137"/>
      <c r="Z323" s="137"/>
    </row>
    <row r="324" spans="1:26" x14ac:dyDescent="0.3">
      <c r="A324" s="137"/>
      <c r="B324" s="137"/>
      <c r="C324" s="137"/>
      <c r="D324" s="137"/>
      <c r="E324" s="137"/>
      <c r="F324" s="137"/>
      <c r="G324" s="137"/>
      <c r="H324" s="137"/>
      <c r="I324" s="137"/>
      <c r="J324" s="137"/>
      <c r="K324" s="137"/>
      <c r="L324" s="137"/>
      <c r="M324" s="137"/>
      <c r="N324" s="137"/>
      <c r="O324" s="137"/>
      <c r="P324" s="137"/>
      <c r="Q324" s="137"/>
      <c r="R324" s="137"/>
      <c r="S324" s="137"/>
      <c r="T324" s="137"/>
      <c r="U324" s="137"/>
      <c r="V324" s="137"/>
      <c r="W324" s="137"/>
      <c r="X324" s="137"/>
      <c r="Y324" s="137"/>
      <c r="Z324" s="137"/>
    </row>
    <row r="325" spans="1:26" x14ac:dyDescent="0.3">
      <c r="A325" s="137"/>
      <c r="B325" s="137"/>
      <c r="C325" s="137"/>
      <c r="D325" s="137"/>
      <c r="E325" s="137"/>
      <c r="F325" s="137"/>
      <c r="G325" s="137"/>
      <c r="H325" s="137"/>
      <c r="I325" s="137"/>
      <c r="J325" s="137"/>
      <c r="K325" s="137"/>
      <c r="L325" s="137"/>
      <c r="M325" s="137"/>
      <c r="N325" s="137"/>
      <c r="O325" s="137"/>
      <c r="P325" s="137"/>
      <c r="Q325" s="137"/>
      <c r="R325" s="137"/>
      <c r="S325" s="137"/>
      <c r="T325" s="137"/>
      <c r="U325" s="137"/>
      <c r="V325" s="137"/>
      <c r="W325" s="137"/>
      <c r="X325" s="137"/>
      <c r="Y325" s="137"/>
      <c r="Z325" s="137"/>
    </row>
    <row r="326" spans="1:26" x14ac:dyDescent="0.3">
      <c r="A326" s="137"/>
      <c r="B326" s="137"/>
      <c r="C326" s="137"/>
      <c r="D326" s="137"/>
      <c r="E326" s="137"/>
      <c r="F326" s="137"/>
      <c r="G326" s="137"/>
      <c r="H326" s="137"/>
      <c r="I326" s="137"/>
      <c r="J326" s="137"/>
      <c r="K326" s="137"/>
      <c r="L326" s="137"/>
      <c r="M326" s="137"/>
      <c r="N326" s="137"/>
      <c r="O326" s="137"/>
      <c r="P326" s="137"/>
      <c r="Q326" s="137"/>
      <c r="R326" s="137"/>
      <c r="S326" s="137"/>
      <c r="T326" s="137"/>
      <c r="U326" s="137"/>
      <c r="V326" s="137"/>
      <c r="W326" s="137"/>
      <c r="X326" s="137"/>
      <c r="Y326" s="137"/>
      <c r="Z326" s="137"/>
    </row>
    <row r="327" spans="1:26" x14ac:dyDescent="0.3">
      <c r="A327" s="137"/>
      <c r="B327" s="137"/>
      <c r="C327" s="137"/>
      <c r="D327" s="137"/>
      <c r="E327" s="137"/>
      <c r="F327" s="137"/>
      <c r="G327" s="137"/>
      <c r="H327" s="137"/>
      <c r="I327" s="137"/>
      <c r="J327" s="137"/>
      <c r="K327" s="137"/>
      <c r="L327" s="137"/>
      <c r="M327" s="137"/>
      <c r="N327" s="137"/>
      <c r="O327" s="137"/>
      <c r="P327" s="137"/>
      <c r="Q327" s="137"/>
      <c r="R327" s="137"/>
      <c r="S327" s="137"/>
      <c r="T327" s="137"/>
      <c r="U327" s="137"/>
      <c r="V327" s="137"/>
      <c r="W327" s="137"/>
      <c r="X327" s="137"/>
      <c r="Y327" s="137"/>
      <c r="Z327" s="137"/>
    </row>
    <row r="328" spans="1:26" x14ac:dyDescent="0.3">
      <c r="A328" s="137"/>
      <c r="B328" s="137"/>
      <c r="C328" s="137"/>
      <c r="D328" s="137"/>
      <c r="E328" s="137"/>
      <c r="F328" s="137"/>
      <c r="G328" s="137"/>
      <c r="H328" s="137"/>
      <c r="I328" s="137"/>
      <c r="J328" s="137"/>
      <c r="K328" s="137"/>
      <c r="L328" s="137"/>
      <c r="M328" s="137"/>
      <c r="N328" s="137"/>
      <c r="O328" s="137"/>
      <c r="P328" s="137"/>
      <c r="Q328" s="137"/>
      <c r="R328" s="137"/>
      <c r="S328" s="137"/>
      <c r="T328" s="137"/>
      <c r="U328" s="137"/>
      <c r="V328" s="137"/>
      <c r="W328" s="137"/>
      <c r="X328" s="137"/>
      <c r="Y328" s="137"/>
      <c r="Z328" s="137"/>
    </row>
    <row r="329" spans="1:26" x14ac:dyDescent="0.3">
      <c r="A329" s="137"/>
      <c r="B329" s="137"/>
      <c r="C329" s="137"/>
      <c r="D329" s="137"/>
      <c r="E329" s="137"/>
      <c r="F329" s="137"/>
      <c r="G329" s="137"/>
      <c r="H329" s="137"/>
      <c r="I329" s="137"/>
      <c r="J329" s="137"/>
      <c r="K329" s="137"/>
      <c r="L329" s="137"/>
      <c r="M329" s="137"/>
      <c r="N329" s="137"/>
      <c r="O329" s="137"/>
      <c r="P329" s="137"/>
      <c r="Q329" s="137"/>
      <c r="R329" s="137"/>
      <c r="S329" s="137"/>
      <c r="T329" s="137"/>
      <c r="U329" s="137"/>
      <c r="V329" s="137"/>
      <c r="W329" s="137"/>
      <c r="X329" s="137"/>
      <c r="Y329" s="137"/>
      <c r="Z329" s="137"/>
    </row>
    <row r="330" spans="1:26" x14ac:dyDescent="0.3">
      <c r="A330" s="137"/>
      <c r="B330" s="137"/>
      <c r="C330" s="137"/>
      <c r="D330" s="137"/>
      <c r="E330" s="137"/>
      <c r="F330" s="137"/>
      <c r="G330" s="137"/>
      <c r="H330" s="137"/>
      <c r="I330" s="137"/>
      <c r="J330" s="137"/>
      <c r="K330" s="137"/>
      <c r="L330" s="137"/>
      <c r="M330" s="137"/>
      <c r="N330" s="137"/>
      <c r="O330" s="137"/>
      <c r="P330" s="137"/>
      <c r="Q330" s="137"/>
      <c r="R330" s="137"/>
      <c r="S330" s="137"/>
      <c r="T330" s="137"/>
      <c r="U330" s="137"/>
      <c r="V330" s="137"/>
      <c r="W330" s="137"/>
      <c r="X330" s="137"/>
      <c r="Y330" s="137"/>
      <c r="Z330" s="137"/>
    </row>
    <row r="331" spans="1:26" x14ac:dyDescent="0.3">
      <c r="A331" s="137"/>
      <c r="B331" s="137"/>
      <c r="C331" s="137"/>
      <c r="D331" s="137"/>
      <c r="E331" s="137"/>
      <c r="F331" s="137"/>
      <c r="G331" s="137"/>
      <c r="H331" s="137"/>
      <c r="I331" s="137"/>
      <c r="J331" s="137"/>
      <c r="K331" s="137"/>
      <c r="L331" s="137"/>
      <c r="M331" s="137"/>
      <c r="N331" s="137"/>
      <c r="O331" s="137"/>
      <c r="P331" s="137"/>
      <c r="Q331" s="137"/>
      <c r="R331" s="137"/>
      <c r="S331" s="137"/>
      <c r="T331" s="137"/>
      <c r="U331" s="137"/>
      <c r="V331" s="137"/>
      <c r="W331" s="137"/>
      <c r="X331" s="137"/>
      <c r="Y331" s="137"/>
      <c r="Z331" s="137"/>
    </row>
    <row r="332" spans="1:26" x14ac:dyDescent="0.3">
      <c r="A332" s="137"/>
      <c r="B332" s="137"/>
      <c r="C332" s="137"/>
      <c r="D332" s="137"/>
      <c r="E332" s="137"/>
      <c r="F332" s="137"/>
      <c r="G332" s="137"/>
      <c r="H332" s="137"/>
      <c r="I332" s="137"/>
      <c r="J332" s="137"/>
      <c r="K332" s="137"/>
      <c r="L332" s="137"/>
      <c r="M332" s="137"/>
      <c r="N332" s="137"/>
      <c r="O332" s="137"/>
      <c r="P332" s="137"/>
      <c r="Q332" s="137"/>
      <c r="R332" s="137"/>
      <c r="S332" s="137"/>
      <c r="T332" s="137"/>
      <c r="U332" s="137"/>
      <c r="V332" s="137"/>
      <c r="W332" s="137"/>
      <c r="X332" s="137"/>
      <c r="Y332" s="137"/>
      <c r="Z332" s="137"/>
    </row>
    <row r="333" spans="1:26" x14ac:dyDescent="0.3">
      <c r="A333" s="137"/>
      <c r="B333" s="137"/>
      <c r="C333" s="137"/>
      <c r="D333" s="137"/>
      <c r="E333" s="137"/>
      <c r="F333" s="137"/>
      <c r="G333" s="137"/>
      <c r="H333" s="137"/>
      <c r="I333" s="137"/>
      <c r="J333" s="137"/>
      <c r="K333" s="137"/>
      <c r="L333" s="137"/>
      <c r="M333" s="137"/>
      <c r="N333" s="137"/>
      <c r="O333" s="137"/>
      <c r="P333" s="137"/>
      <c r="Q333" s="137"/>
      <c r="R333" s="137"/>
      <c r="S333" s="137"/>
      <c r="T333" s="137"/>
      <c r="U333" s="137"/>
      <c r="V333" s="137"/>
      <c r="W333" s="137"/>
      <c r="X333" s="137"/>
      <c r="Y333" s="137"/>
      <c r="Z333" s="137"/>
    </row>
    <row r="334" spans="1:26" x14ac:dyDescent="0.3">
      <c r="A334" s="137"/>
      <c r="B334" s="137"/>
      <c r="C334" s="137"/>
      <c r="D334" s="137"/>
      <c r="E334" s="137"/>
      <c r="F334" s="137"/>
      <c r="G334" s="137"/>
      <c r="H334" s="137"/>
      <c r="I334" s="137"/>
      <c r="J334" s="137"/>
      <c r="K334" s="137"/>
      <c r="L334" s="137"/>
      <c r="M334" s="137"/>
      <c r="N334" s="137"/>
      <c r="O334" s="137"/>
      <c r="P334" s="137"/>
      <c r="Q334" s="137"/>
      <c r="R334" s="137"/>
      <c r="S334" s="137"/>
      <c r="T334" s="137"/>
      <c r="U334" s="137"/>
      <c r="V334" s="137"/>
      <c r="W334" s="137"/>
      <c r="X334" s="137"/>
      <c r="Y334" s="137"/>
      <c r="Z334" s="137"/>
    </row>
    <row r="335" spans="1:26" x14ac:dyDescent="0.3">
      <c r="A335" s="137"/>
      <c r="B335" s="137"/>
      <c r="C335" s="137"/>
      <c r="D335" s="137"/>
      <c r="E335" s="137"/>
      <c r="F335" s="137"/>
      <c r="G335" s="137"/>
      <c r="H335" s="137"/>
      <c r="I335" s="137"/>
      <c r="J335" s="137"/>
      <c r="K335" s="137"/>
      <c r="L335" s="137"/>
      <c r="M335" s="137"/>
      <c r="N335" s="137"/>
      <c r="O335" s="137"/>
      <c r="P335" s="137"/>
      <c r="Q335" s="137"/>
      <c r="R335" s="137"/>
      <c r="S335" s="137"/>
      <c r="T335" s="137"/>
      <c r="U335" s="137"/>
      <c r="V335" s="137"/>
      <c r="W335" s="137"/>
      <c r="X335" s="137"/>
      <c r="Y335" s="137"/>
      <c r="Z335" s="137"/>
    </row>
    <row r="336" spans="1:26" x14ac:dyDescent="0.3">
      <c r="A336" s="137"/>
      <c r="B336" s="137"/>
      <c r="C336" s="137"/>
      <c r="D336" s="137"/>
      <c r="E336" s="137"/>
      <c r="F336" s="137"/>
      <c r="G336" s="137"/>
      <c r="H336" s="137"/>
      <c r="I336" s="137"/>
      <c r="J336" s="137"/>
      <c r="K336" s="137"/>
      <c r="L336" s="137"/>
      <c r="M336" s="137"/>
      <c r="N336" s="137"/>
      <c r="O336" s="137"/>
      <c r="P336" s="137"/>
      <c r="Q336" s="137"/>
      <c r="R336" s="137"/>
      <c r="S336" s="137"/>
      <c r="T336" s="137"/>
      <c r="U336" s="137"/>
      <c r="V336" s="137"/>
      <c r="W336" s="137"/>
      <c r="X336" s="137"/>
      <c r="Y336" s="137"/>
      <c r="Z336" s="137"/>
    </row>
    <row r="337" spans="1:26" x14ac:dyDescent="0.3">
      <c r="A337" s="137"/>
      <c r="B337" s="137"/>
      <c r="C337" s="137"/>
      <c r="D337" s="137"/>
      <c r="E337" s="137"/>
      <c r="F337" s="137"/>
      <c r="G337" s="137"/>
      <c r="H337" s="137"/>
      <c r="I337" s="137"/>
      <c r="J337" s="137"/>
      <c r="K337" s="137"/>
      <c r="L337" s="137"/>
      <c r="M337" s="137"/>
      <c r="N337" s="137"/>
      <c r="O337" s="137"/>
      <c r="P337" s="137"/>
      <c r="Q337" s="137"/>
      <c r="R337" s="137"/>
      <c r="S337" s="137"/>
      <c r="T337" s="137"/>
      <c r="U337" s="137"/>
      <c r="V337" s="137"/>
      <c r="W337" s="137"/>
      <c r="X337" s="137"/>
      <c r="Y337" s="137"/>
      <c r="Z337" s="137"/>
    </row>
    <row r="338" spans="1:26" x14ac:dyDescent="0.3">
      <c r="A338" s="137"/>
      <c r="B338" s="137"/>
      <c r="C338" s="137"/>
      <c r="D338" s="137"/>
      <c r="E338" s="137"/>
      <c r="F338" s="137"/>
      <c r="G338" s="137"/>
      <c r="H338" s="137"/>
      <c r="I338" s="137"/>
      <c r="J338" s="137"/>
      <c r="K338" s="137"/>
      <c r="L338" s="137"/>
      <c r="M338" s="137"/>
      <c r="N338" s="137"/>
      <c r="O338" s="137"/>
      <c r="P338" s="137"/>
      <c r="Q338" s="137"/>
      <c r="R338" s="137"/>
      <c r="S338" s="137"/>
      <c r="T338" s="137"/>
      <c r="U338" s="137"/>
      <c r="V338" s="137"/>
      <c r="W338" s="137"/>
      <c r="X338" s="137"/>
      <c r="Y338" s="137"/>
      <c r="Z338" s="137"/>
    </row>
    <row r="339" spans="1:26" x14ac:dyDescent="0.3">
      <c r="A339" s="137"/>
      <c r="B339" s="137"/>
      <c r="C339" s="137"/>
      <c r="D339" s="137"/>
      <c r="E339" s="137"/>
      <c r="F339" s="137"/>
      <c r="G339" s="137"/>
      <c r="H339" s="137"/>
      <c r="I339" s="137"/>
      <c r="J339" s="137"/>
      <c r="K339" s="137"/>
      <c r="L339" s="137"/>
      <c r="M339" s="137"/>
      <c r="N339" s="137"/>
      <c r="O339" s="137"/>
      <c r="P339" s="137"/>
      <c r="Q339" s="137"/>
      <c r="R339" s="137"/>
      <c r="S339" s="137"/>
      <c r="T339" s="137"/>
      <c r="U339" s="137"/>
      <c r="V339" s="137"/>
      <c r="W339" s="137"/>
      <c r="X339" s="137"/>
      <c r="Y339" s="137"/>
      <c r="Z339" s="137"/>
    </row>
    <row r="340" spans="1:26" x14ac:dyDescent="0.3">
      <c r="A340" s="137"/>
      <c r="B340" s="137"/>
      <c r="C340" s="137"/>
      <c r="D340" s="137"/>
      <c r="E340" s="137"/>
      <c r="F340" s="137"/>
      <c r="G340" s="137"/>
      <c r="H340" s="137"/>
      <c r="I340" s="137"/>
      <c r="J340" s="137"/>
      <c r="K340" s="137"/>
      <c r="L340" s="137"/>
      <c r="M340" s="137"/>
      <c r="N340" s="137"/>
      <c r="O340" s="137"/>
      <c r="P340" s="137"/>
      <c r="Q340" s="137"/>
      <c r="R340" s="137"/>
      <c r="S340" s="137"/>
      <c r="T340" s="137"/>
      <c r="U340" s="137"/>
      <c r="V340" s="137"/>
      <c r="W340" s="137"/>
      <c r="X340" s="137"/>
      <c r="Y340" s="137"/>
      <c r="Z340" s="137"/>
    </row>
    <row r="341" spans="1:26" x14ac:dyDescent="0.3">
      <c r="A341" s="137"/>
      <c r="B341" s="137"/>
      <c r="C341" s="137"/>
      <c r="D341" s="137"/>
      <c r="E341" s="137"/>
      <c r="F341" s="137"/>
      <c r="G341" s="137"/>
      <c r="H341" s="137"/>
      <c r="I341" s="137"/>
      <c r="J341" s="137"/>
      <c r="K341" s="137"/>
      <c r="L341" s="137"/>
      <c r="M341" s="137"/>
      <c r="N341" s="137"/>
      <c r="O341" s="137"/>
      <c r="P341" s="137"/>
      <c r="Q341" s="137"/>
      <c r="R341" s="137"/>
      <c r="S341" s="137"/>
      <c r="T341" s="137"/>
      <c r="U341" s="137"/>
      <c r="V341" s="137"/>
      <c r="W341" s="137"/>
      <c r="X341" s="137"/>
      <c r="Y341" s="137"/>
      <c r="Z341" s="137"/>
    </row>
    <row r="342" spans="1:26" x14ac:dyDescent="0.3">
      <c r="A342" s="137"/>
      <c r="B342" s="137"/>
      <c r="C342" s="137"/>
      <c r="D342" s="137"/>
      <c r="E342" s="137"/>
      <c r="F342" s="137"/>
      <c r="G342" s="137"/>
      <c r="H342" s="137"/>
      <c r="I342" s="137"/>
      <c r="J342" s="137"/>
      <c r="K342" s="137"/>
      <c r="L342" s="137"/>
      <c r="M342" s="137"/>
      <c r="N342" s="137"/>
      <c r="O342" s="137"/>
      <c r="P342" s="137"/>
      <c r="Q342" s="137"/>
      <c r="R342" s="137"/>
      <c r="S342" s="137"/>
      <c r="T342" s="137"/>
      <c r="U342" s="137"/>
      <c r="V342" s="137"/>
      <c r="W342" s="137"/>
      <c r="X342" s="137"/>
      <c r="Y342" s="137"/>
      <c r="Z342" s="137"/>
    </row>
    <row r="343" spans="1:26" x14ac:dyDescent="0.3">
      <c r="A343" s="137"/>
      <c r="B343" s="137"/>
      <c r="C343" s="137"/>
      <c r="D343" s="137"/>
      <c r="E343" s="137"/>
      <c r="F343" s="137"/>
      <c r="G343" s="137"/>
      <c r="H343" s="137"/>
      <c r="I343" s="137"/>
      <c r="J343" s="137"/>
      <c r="K343" s="137"/>
      <c r="L343" s="137"/>
      <c r="M343" s="137"/>
      <c r="N343" s="137"/>
      <c r="O343" s="137"/>
      <c r="P343" s="137"/>
      <c r="Q343" s="137"/>
      <c r="R343" s="137"/>
      <c r="S343" s="137"/>
      <c r="T343" s="137"/>
      <c r="U343" s="137"/>
      <c r="V343" s="137"/>
      <c r="W343" s="137"/>
      <c r="X343" s="137"/>
      <c r="Y343" s="137"/>
      <c r="Z343" s="137"/>
    </row>
    <row r="344" spans="1:26" x14ac:dyDescent="0.3">
      <c r="A344" s="137"/>
      <c r="B344" s="137"/>
      <c r="C344" s="137"/>
      <c r="D344" s="137"/>
      <c r="E344" s="137"/>
      <c r="F344" s="137"/>
      <c r="G344" s="137"/>
      <c r="H344" s="137"/>
      <c r="I344" s="137"/>
      <c r="J344" s="137"/>
      <c r="K344" s="137"/>
      <c r="L344" s="137"/>
      <c r="M344" s="137"/>
      <c r="N344" s="137"/>
      <c r="O344" s="137"/>
      <c r="P344" s="137"/>
      <c r="Q344" s="137"/>
      <c r="R344" s="137"/>
      <c r="S344" s="137"/>
      <c r="T344" s="137"/>
      <c r="U344" s="137"/>
      <c r="V344" s="137"/>
      <c r="W344" s="137"/>
      <c r="X344" s="137"/>
      <c r="Y344" s="137"/>
      <c r="Z344" s="137"/>
    </row>
    <row r="345" spans="1:26" x14ac:dyDescent="0.3">
      <c r="A345" s="137"/>
      <c r="B345" s="137"/>
      <c r="C345" s="137"/>
      <c r="D345" s="137"/>
      <c r="E345" s="137"/>
      <c r="F345" s="137"/>
      <c r="G345" s="137"/>
      <c r="H345" s="137"/>
      <c r="I345" s="137"/>
      <c r="J345" s="137"/>
      <c r="K345" s="137"/>
      <c r="L345" s="137"/>
      <c r="M345" s="137"/>
      <c r="N345" s="137"/>
      <c r="O345" s="137"/>
      <c r="P345" s="137"/>
      <c r="Q345" s="137"/>
      <c r="R345" s="137"/>
      <c r="S345" s="137"/>
      <c r="T345" s="137"/>
      <c r="U345" s="137"/>
      <c r="V345" s="137"/>
      <c r="W345" s="137"/>
      <c r="X345" s="137"/>
      <c r="Y345" s="137"/>
      <c r="Z345" s="137"/>
    </row>
    <row r="346" spans="1:26" x14ac:dyDescent="0.3">
      <c r="A346" s="137"/>
      <c r="B346" s="137"/>
      <c r="C346" s="137"/>
      <c r="D346" s="137"/>
      <c r="E346" s="137"/>
      <c r="F346" s="137"/>
      <c r="G346" s="137"/>
      <c r="H346" s="137"/>
      <c r="I346" s="137"/>
      <c r="J346" s="137"/>
      <c r="K346" s="137"/>
      <c r="L346" s="137"/>
      <c r="M346" s="137"/>
      <c r="N346" s="137"/>
      <c r="O346" s="137"/>
      <c r="P346" s="137"/>
      <c r="Q346" s="137"/>
      <c r="R346" s="137"/>
      <c r="S346" s="137"/>
      <c r="T346" s="137"/>
      <c r="U346" s="137"/>
      <c r="V346" s="137"/>
      <c r="W346" s="137"/>
      <c r="X346" s="137"/>
      <c r="Y346" s="137"/>
      <c r="Z346" s="137"/>
    </row>
    <row r="347" spans="1:26" x14ac:dyDescent="0.3">
      <c r="A347" s="137"/>
      <c r="B347" s="137"/>
      <c r="C347" s="137"/>
      <c r="D347" s="137"/>
      <c r="E347" s="137"/>
      <c r="F347" s="137"/>
      <c r="G347" s="137"/>
      <c r="H347" s="137"/>
      <c r="I347" s="137"/>
      <c r="J347" s="137"/>
      <c r="K347" s="137"/>
      <c r="L347" s="137"/>
      <c r="M347" s="137"/>
      <c r="N347" s="137"/>
      <c r="O347" s="137"/>
      <c r="P347" s="137"/>
      <c r="Q347" s="137"/>
      <c r="R347" s="137"/>
      <c r="S347" s="137"/>
      <c r="T347" s="137"/>
      <c r="U347" s="137"/>
      <c r="V347" s="137"/>
      <c r="W347" s="137"/>
      <c r="X347" s="137"/>
      <c r="Y347" s="137"/>
      <c r="Z347" s="137"/>
    </row>
    <row r="348" spans="1:26" x14ac:dyDescent="0.3">
      <c r="A348" s="137"/>
      <c r="B348" s="137"/>
      <c r="C348" s="137"/>
      <c r="D348" s="137"/>
      <c r="E348" s="137"/>
      <c r="F348" s="137"/>
      <c r="G348" s="137"/>
      <c r="H348" s="137"/>
      <c r="I348" s="137"/>
      <c r="J348" s="137"/>
      <c r="K348" s="137"/>
      <c r="L348" s="137"/>
      <c r="M348" s="137"/>
      <c r="N348" s="137"/>
      <c r="O348" s="137"/>
      <c r="P348" s="137"/>
      <c r="Q348" s="137"/>
      <c r="R348" s="137"/>
      <c r="S348" s="137"/>
      <c r="T348" s="137"/>
      <c r="U348" s="137"/>
      <c r="V348" s="137"/>
      <c r="W348" s="137"/>
      <c r="X348" s="137"/>
      <c r="Y348" s="137"/>
      <c r="Z348" s="137"/>
    </row>
    <row r="349" spans="1:26" x14ac:dyDescent="0.3">
      <c r="A349" s="137"/>
      <c r="B349" s="137"/>
      <c r="C349" s="137"/>
      <c r="D349" s="137"/>
      <c r="E349" s="137"/>
      <c r="F349" s="137"/>
      <c r="G349" s="137"/>
      <c r="H349" s="137"/>
      <c r="I349" s="137"/>
      <c r="J349" s="137"/>
      <c r="K349" s="137"/>
      <c r="L349" s="137"/>
      <c r="M349" s="137"/>
      <c r="N349" s="137"/>
      <c r="O349" s="137"/>
      <c r="P349" s="137"/>
      <c r="Q349" s="137"/>
      <c r="R349" s="137"/>
      <c r="S349" s="137"/>
      <c r="T349" s="137"/>
      <c r="U349" s="137"/>
      <c r="V349" s="137"/>
      <c r="W349" s="137"/>
      <c r="X349" s="137"/>
      <c r="Y349" s="137"/>
      <c r="Z349" s="137"/>
    </row>
    <row r="350" spans="1:26" x14ac:dyDescent="0.3">
      <c r="A350" s="137"/>
      <c r="B350" s="137"/>
      <c r="C350" s="137"/>
      <c r="D350" s="137"/>
      <c r="E350" s="137"/>
      <c r="F350" s="137"/>
      <c r="G350" s="137"/>
      <c r="H350" s="137"/>
      <c r="I350" s="137"/>
      <c r="J350" s="137"/>
      <c r="K350" s="137"/>
      <c r="L350" s="137"/>
      <c r="M350" s="137"/>
      <c r="N350" s="137"/>
      <c r="O350" s="137"/>
      <c r="P350" s="137"/>
      <c r="Q350" s="137"/>
      <c r="R350" s="137"/>
      <c r="S350" s="137"/>
      <c r="T350" s="137"/>
      <c r="U350" s="137"/>
      <c r="V350" s="137"/>
      <c r="W350" s="137"/>
      <c r="X350" s="137"/>
      <c r="Y350" s="137"/>
      <c r="Z350" s="137"/>
    </row>
    <row r="351" spans="1:26" x14ac:dyDescent="0.3">
      <c r="A351" s="137"/>
      <c r="B351" s="137"/>
      <c r="C351" s="137"/>
      <c r="D351" s="137"/>
      <c r="E351" s="137"/>
      <c r="F351" s="137"/>
      <c r="G351" s="137"/>
      <c r="H351" s="137"/>
      <c r="I351" s="137"/>
      <c r="J351" s="137"/>
      <c r="K351" s="137"/>
      <c r="L351" s="137"/>
      <c r="M351" s="137"/>
      <c r="N351" s="137"/>
      <c r="O351" s="137"/>
      <c r="P351" s="137"/>
      <c r="Q351" s="137"/>
      <c r="R351" s="137"/>
      <c r="S351" s="137"/>
      <c r="T351" s="137"/>
      <c r="U351" s="137"/>
      <c r="V351" s="137"/>
      <c r="W351" s="137"/>
      <c r="X351" s="137"/>
      <c r="Y351" s="137"/>
      <c r="Z351" s="137"/>
    </row>
    <row r="352" spans="1:26" x14ac:dyDescent="0.3">
      <c r="A352" s="137"/>
      <c r="B352" s="137"/>
      <c r="C352" s="137"/>
      <c r="D352" s="137"/>
      <c r="E352" s="137"/>
      <c r="F352" s="137"/>
      <c r="G352" s="137"/>
      <c r="H352" s="137"/>
      <c r="I352" s="137"/>
      <c r="J352" s="137"/>
      <c r="K352" s="137"/>
      <c r="L352" s="137"/>
      <c r="M352" s="137"/>
      <c r="N352" s="137"/>
      <c r="O352" s="137"/>
      <c r="P352" s="137"/>
      <c r="Q352" s="137"/>
      <c r="R352" s="137"/>
      <c r="S352" s="137"/>
      <c r="T352" s="137"/>
      <c r="U352" s="137"/>
      <c r="V352" s="137"/>
      <c r="W352" s="137"/>
      <c r="X352" s="137"/>
      <c r="Y352" s="137"/>
      <c r="Z352" s="137"/>
    </row>
    <row r="353" spans="1:26" x14ac:dyDescent="0.3">
      <c r="A353" s="137"/>
      <c r="B353" s="137"/>
      <c r="C353" s="137"/>
      <c r="D353" s="137"/>
      <c r="E353" s="137"/>
      <c r="F353" s="137"/>
      <c r="G353" s="137"/>
      <c r="H353" s="137"/>
      <c r="I353" s="137"/>
      <c r="J353" s="137"/>
      <c r="K353" s="137"/>
      <c r="L353" s="137"/>
      <c r="M353" s="137"/>
      <c r="N353" s="137"/>
      <c r="O353" s="137"/>
      <c r="P353" s="137"/>
      <c r="Q353" s="137"/>
      <c r="R353" s="137"/>
      <c r="S353" s="137"/>
      <c r="T353" s="137"/>
      <c r="U353" s="137"/>
      <c r="V353" s="137"/>
      <c r="W353" s="137"/>
      <c r="X353" s="137"/>
      <c r="Y353" s="137"/>
      <c r="Z353" s="137"/>
    </row>
    <row r="354" spans="1:26" x14ac:dyDescent="0.3">
      <c r="A354" s="137"/>
      <c r="B354" s="137"/>
      <c r="C354" s="137"/>
      <c r="D354" s="137"/>
      <c r="E354" s="137"/>
      <c r="F354" s="137"/>
      <c r="G354" s="137"/>
      <c r="H354" s="137"/>
      <c r="I354" s="137"/>
      <c r="J354" s="137"/>
      <c r="K354" s="137"/>
      <c r="L354" s="137"/>
      <c r="M354" s="137"/>
      <c r="N354" s="137"/>
      <c r="O354" s="137"/>
      <c r="P354" s="137"/>
      <c r="Q354" s="137"/>
      <c r="R354" s="137"/>
      <c r="S354" s="137"/>
      <c r="T354" s="137"/>
      <c r="U354" s="137"/>
      <c r="V354" s="137"/>
      <c r="W354" s="137"/>
      <c r="X354" s="137"/>
      <c r="Y354" s="137"/>
      <c r="Z354" s="137"/>
    </row>
    <row r="355" spans="1:26" x14ac:dyDescent="0.3">
      <c r="A355" s="137"/>
      <c r="B355" s="137"/>
      <c r="C355" s="137"/>
      <c r="D355" s="137"/>
      <c r="E355" s="137"/>
      <c r="F355" s="137"/>
      <c r="G355" s="137"/>
      <c r="H355" s="137"/>
      <c r="I355" s="137"/>
      <c r="J355" s="137"/>
      <c r="K355" s="137"/>
      <c r="L355" s="137"/>
      <c r="M355" s="137"/>
      <c r="N355" s="137"/>
      <c r="O355" s="137"/>
      <c r="P355" s="137"/>
      <c r="Q355" s="137"/>
      <c r="R355" s="137"/>
      <c r="S355" s="137"/>
      <c r="T355" s="137"/>
      <c r="U355" s="137"/>
      <c r="V355" s="137"/>
      <c r="W355" s="137"/>
      <c r="X355" s="137"/>
      <c r="Y355" s="137"/>
      <c r="Z355" s="137"/>
    </row>
    <row r="356" spans="1:26" x14ac:dyDescent="0.3">
      <c r="A356" s="137"/>
      <c r="B356" s="137"/>
      <c r="C356" s="137"/>
      <c r="D356" s="137"/>
      <c r="E356" s="137"/>
      <c r="F356" s="137"/>
      <c r="G356" s="137"/>
      <c r="H356" s="137"/>
      <c r="I356" s="137"/>
      <c r="J356" s="137"/>
      <c r="K356" s="137"/>
      <c r="L356" s="137"/>
      <c r="M356" s="137"/>
      <c r="N356" s="137"/>
      <c r="O356" s="137"/>
      <c r="P356" s="137"/>
      <c r="Q356" s="137"/>
      <c r="R356" s="137"/>
      <c r="S356" s="137"/>
      <c r="T356" s="137"/>
      <c r="U356" s="137"/>
      <c r="V356" s="137"/>
      <c r="W356" s="137"/>
      <c r="X356" s="137"/>
      <c r="Y356" s="137"/>
      <c r="Z356" s="137"/>
    </row>
    <row r="357" spans="1:26" x14ac:dyDescent="0.3">
      <c r="A357" s="137"/>
      <c r="B357" s="137"/>
      <c r="C357" s="137"/>
      <c r="D357" s="137"/>
      <c r="E357" s="137"/>
      <c r="F357" s="137"/>
      <c r="G357" s="137"/>
      <c r="H357" s="137"/>
      <c r="I357" s="137"/>
      <c r="J357" s="137"/>
      <c r="K357" s="137"/>
      <c r="L357" s="137"/>
      <c r="M357" s="137"/>
      <c r="N357" s="137"/>
      <c r="O357" s="137"/>
      <c r="P357" s="137"/>
      <c r="Q357" s="137"/>
      <c r="R357" s="137"/>
      <c r="S357" s="137"/>
      <c r="T357" s="137"/>
      <c r="U357" s="137"/>
      <c r="V357" s="137"/>
      <c r="W357" s="137"/>
      <c r="X357" s="137"/>
      <c r="Y357" s="137"/>
      <c r="Z357" s="137"/>
    </row>
    <row r="358" spans="1:26" x14ac:dyDescent="0.3">
      <c r="A358" s="137"/>
      <c r="B358" s="137"/>
      <c r="C358" s="137"/>
      <c r="D358" s="137"/>
      <c r="E358" s="137"/>
      <c r="F358" s="137"/>
      <c r="G358" s="137"/>
      <c r="H358" s="137"/>
      <c r="I358" s="137"/>
      <c r="J358" s="137"/>
      <c r="K358" s="137"/>
      <c r="L358" s="137"/>
      <c r="M358" s="137"/>
      <c r="N358" s="137"/>
      <c r="O358" s="137"/>
      <c r="P358" s="137"/>
      <c r="Q358" s="137"/>
      <c r="R358" s="137"/>
      <c r="S358" s="137"/>
      <c r="T358" s="137"/>
      <c r="U358" s="137"/>
      <c r="V358" s="137"/>
      <c r="W358" s="137"/>
      <c r="X358" s="137"/>
      <c r="Y358" s="137"/>
      <c r="Z358" s="137"/>
    </row>
    <row r="359" spans="1:26" x14ac:dyDescent="0.3">
      <c r="A359" s="137"/>
      <c r="B359" s="137"/>
      <c r="C359" s="137"/>
      <c r="D359" s="137"/>
      <c r="E359" s="137"/>
      <c r="F359" s="137"/>
      <c r="G359" s="137"/>
      <c r="H359" s="137"/>
      <c r="I359" s="137"/>
      <c r="J359" s="137"/>
      <c r="K359" s="137"/>
      <c r="L359" s="137"/>
      <c r="M359" s="137"/>
      <c r="N359" s="137"/>
      <c r="O359" s="137"/>
      <c r="P359" s="137"/>
      <c r="Q359" s="137"/>
      <c r="R359" s="137"/>
      <c r="S359" s="137"/>
      <c r="T359" s="137"/>
      <c r="U359" s="137"/>
      <c r="V359" s="137"/>
      <c r="W359" s="137"/>
      <c r="X359" s="137"/>
      <c r="Y359" s="137"/>
      <c r="Z359" s="137"/>
    </row>
    <row r="360" spans="1:26" x14ac:dyDescent="0.3">
      <c r="A360" s="137"/>
      <c r="B360" s="137"/>
      <c r="C360" s="137"/>
      <c r="D360" s="137"/>
      <c r="E360" s="137"/>
      <c r="F360" s="137"/>
      <c r="G360" s="137"/>
      <c r="H360" s="137"/>
      <c r="I360" s="137"/>
      <c r="J360" s="137"/>
      <c r="K360" s="137"/>
      <c r="L360" s="137"/>
      <c r="M360" s="137"/>
      <c r="N360" s="137"/>
      <c r="O360" s="137"/>
      <c r="P360" s="137"/>
      <c r="Q360" s="137"/>
      <c r="R360" s="137"/>
      <c r="S360" s="137"/>
      <c r="T360" s="137"/>
      <c r="U360" s="137"/>
      <c r="V360" s="137"/>
      <c r="W360" s="137"/>
      <c r="X360" s="137"/>
      <c r="Y360" s="137"/>
      <c r="Z360" s="137"/>
    </row>
    <row r="361" spans="1:26" x14ac:dyDescent="0.3">
      <c r="A361" s="137"/>
      <c r="B361" s="137"/>
      <c r="C361" s="137"/>
      <c r="D361" s="137"/>
      <c r="E361" s="137"/>
      <c r="F361" s="137"/>
      <c r="G361" s="137"/>
      <c r="H361" s="137"/>
      <c r="I361" s="137"/>
      <c r="J361" s="137"/>
      <c r="K361" s="137"/>
      <c r="L361" s="137"/>
      <c r="M361" s="137"/>
      <c r="N361" s="137"/>
      <c r="O361" s="137"/>
      <c r="P361" s="137"/>
      <c r="Q361" s="137"/>
      <c r="R361" s="137"/>
      <c r="S361" s="137"/>
      <c r="T361" s="137"/>
      <c r="U361" s="137"/>
      <c r="V361" s="137"/>
      <c r="W361" s="137"/>
      <c r="X361" s="137"/>
      <c r="Y361" s="137"/>
      <c r="Z361" s="137"/>
    </row>
    <row r="362" spans="1:26" x14ac:dyDescent="0.3">
      <c r="A362" s="137"/>
      <c r="B362" s="137"/>
      <c r="C362" s="137"/>
      <c r="D362" s="137"/>
      <c r="E362" s="137"/>
      <c r="F362" s="137"/>
      <c r="G362" s="137"/>
      <c r="H362" s="137"/>
      <c r="I362" s="137"/>
      <c r="J362" s="137"/>
      <c r="K362" s="137"/>
      <c r="L362" s="137"/>
      <c r="M362" s="137"/>
      <c r="N362" s="137"/>
      <c r="O362" s="137"/>
      <c r="P362" s="137"/>
      <c r="Q362" s="137"/>
      <c r="R362" s="137"/>
      <c r="S362" s="137"/>
      <c r="T362" s="137"/>
      <c r="U362" s="137"/>
      <c r="V362" s="137"/>
      <c r="W362" s="137"/>
      <c r="X362" s="137"/>
      <c r="Y362" s="137"/>
      <c r="Z362" s="137"/>
    </row>
    <row r="363" spans="1:26" x14ac:dyDescent="0.3">
      <c r="A363" s="137"/>
      <c r="B363" s="137"/>
      <c r="C363" s="137"/>
      <c r="D363" s="137"/>
      <c r="E363" s="137"/>
      <c r="F363" s="137"/>
      <c r="G363" s="137"/>
      <c r="H363" s="137"/>
      <c r="I363" s="137"/>
      <c r="J363" s="137"/>
      <c r="K363" s="137"/>
      <c r="L363" s="137"/>
      <c r="M363" s="137"/>
      <c r="N363" s="137"/>
      <c r="O363" s="137"/>
      <c r="P363" s="137"/>
      <c r="Q363" s="137"/>
      <c r="R363" s="137"/>
      <c r="S363" s="137"/>
      <c r="T363" s="137"/>
      <c r="U363" s="137"/>
      <c r="V363" s="137"/>
      <c r="W363" s="137"/>
      <c r="X363" s="137"/>
      <c r="Y363" s="137"/>
      <c r="Z363" s="137"/>
    </row>
    <row r="364" spans="1:26" x14ac:dyDescent="0.3">
      <c r="A364" s="137"/>
      <c r="B364" s="137"/>
      <c r="C364" s="137"/>
      <c r="D364" s="137"/>
      <c r="E364" s="137"/>
      <c r="F364" s="137"/>
      <c r="G364" s="137"/>
      <c r="H364" s="137"/>
      <c r="I364" s="137"/>
      <c r="J364" s="137"/>
      <c r="K364" s="137"/>
      <c r="L364" s="137"/>
      <c r="M364" s="137"/>
      <c r="N364" s="137"/>
      <c r="O364" s="137"/>
      <c r="P364" s="137"/>
      <c r="Q364" s="137"/>
      <c r="R364" s="137"/>
      <c r="S364" s="137"/>
      <c r="T364" s="137"/>
      <c r="U364" s="137"/>
      <c r="V364" s="137"/>
      <c r="W364" s="137"/>
      <c r="X364" s="137"/>
      <c r="Y364" s="137"/>
      <c r="Z364" s="137"/>
    </row>
    <row r="365" spans="1:26" x14ac:dyDescent="0.3">
      <c r="A365" s="137"/>
      <c r="B365" s="137"/>
      <c r="C365" s="137"/>
      <c r="D365" s="137"/>
      <c r="E365" s="137"/>
      <c r="F365" s="137"/>
      <c r="G365" s="137"/>
      <c r="H365" s="137"/>
      <c r="I365" s="137"/>
      <c r="J365" s="137"/>
      <c r="K365" s="137"/>
      <c r="L365" s="137"/>
      <c r="M365" s="137"/>
      <c r="N365" s="137"/>
      <c r="O365" s="137"/>
      <c r="P365" s="137"/>
      <c r="Q365" s="137"/>
      <c r="R365" s="137"/>
      <c r="S365" s="137"/>
      <c r="T365" s="137"/>
      <c r="U365" s="137"/>
      <c r="V365" s="137"/>
      <c r="W365" s="137"/>
      <c r="X365" s="137"/>
      <c r="Y365" s="137"/>
      <c r="Z365" s="137"/>
    </row>
    <row r="366" spans="1:26" x14ac:dyDescent="0.3">
      <c r="A366" s="137"/>
      <c r="B366" s="137"/>
      <c r="C366" s="137"/>
      <c r="D366" s="137"/>
      <c r="E366" s="137"/>
      <c r="F366" s="137"/>
      <c r="G366" s="137"/>
      <c r="H366" s="137"/>
      <c r="I366" s="137"/>
      <c r="J366" s="137"/>
      <c r="K366" s="137"/>
      <c r="L366" s="137"/>
      <c r="M366" s="137"/>
      <c r="N366" s="137"/>
      <c r="O366" s="137"/>
      <c r="P366" s="137"/>
      <c r="Q366" s="137"/>
      <c r="R366" s="137"/>
      <c r="S366" s="137"/>
      <c r="T366" s="137"/>
      <c r="U366" s="137"/>
      <c r="V366" s="137"/>
      <c r="W366" s="137"/>
      <c r="X366" s="137"/>
      <c r="Y366" s="137"/>
      <c r="Z366" s="137"/>
    </row>
    <row r="367" spans="1:26" x14ac:dyDescent="0.3">
      <c r="A367" s="137"/>
      <c r="B367" s="137"/>
      <c r="C367" s="137"/>
      <c r="D367" s="137"/>
      <c r="E367" s="137"/>
      <c r="F367" s="137"/>
      <c r="G367" s="137"/>
      <c r="H367" s="137"/>
      <c r="I367" s="137"/>
      <c r="J367" s="137"/>
      <c r="K367" s="137"/>
      <c r="L367" s="137"/>
      <c r="M367" s="137"/>
      <c r="N367" s="137"/>
      <c r="O367" s="137"/>
      <c r="P367" s="137"/>
      <c r="Q367" s="137"/>
      <c r="R367" s="137"/>
      <c r="S367" s="137"/>
      <c r="T367" s="137"/>
      <c r="U367" s="137"/>
      <c r="V367" s="137"/>
      <c r="W367" s="137"/>
      <c r="X367" s="137"/>
      <c r="Y367" s="137"/>
      <c r="Z367" s="137"/>
    </row>
    <row r="368" spans="1:26" x14ac:dyDescent="0.3">
      <c r="A368" s="137"/>
      <c r="B368" s="137"/>
      <c r="C368" s="137"/>
      <c r="D368" s="137"/>
      <c r="E368" s="137"/>
      <c r="F368" s="137"/>
      <c r="G368" s="137"/>
      <c r="H368" s="137"/>
      <c r="I368" s="137"/>
      <c r="J368" s="137"/>
      <c r="K368" s="137"/>
      <c r="L368" s="137"/>
      <c r="M368" s="137"/>
      <c r="N368" s="137"/>
      <c r="O368" s="137"/>
      <c r="P368" s="137"/>
      <c r="Q368" s="137"/>
      <c r="R368" s="137"/>
      <c r="S368" s="137"/>
      <c r="T368" s="137"/>
      <c r="U368" s="137"/>
      <c r="V368" s="137"/>
      <c r="W368" s="137"/>
      <c r="X368" s="137"/>
      <c r="Y368" s="137"/>
      <c r="Z368" s="137"/>
    </row>
    <row r="369" spans="1:26" x14ac:dyDescent="0.3">
      <c r="A369" s="137"/>
      <c r="B369" s="137"/>
      <c r="C369" s="137"/>
      <c r="D369" s="137"/>
      <c r="E369" s="137"/>
      <c r="F369" s="137"/>
      <c r="G369" s="137"/>
      <c r="H369" s="137"/>
      <c r="I369" s="137"/>
      <c r="J369" s="137"/>
      <c r="K369" s="137"/>
      <c r="L369" s="137"/>
      <c r="M369" s="137"/>
      <c r="N369" s="137"/>
      <c r="O369" s="137"/>
      <c r="P369" s="137"/>
      <c r="Q369" s="137"/>
      <c r="R369" s="137"/>
      <c r="S369" s="137"/>
      <c r="T369" s="137"/>
      <c r="U369" s="137"/>
      <c r="V369" s="137"/>
      <c r="W369" s="137"/>
      <c r="X369" s="137"/>
      <c r="Y369" s="137"/>
      <c r="Z369" s="137"/>
    </row>
    <row r="370" spans="1:26" x14ac:dyDescent="0.3">
      <c r="A370" s="137"/>
      <c r="B370" s="137"/>
      <c r="C370" s="137"/>
      <c r="D370" s="137"/>
      <c r="E370" s="137"/>
      <c r="F370" s="137"/>
      <c r="G370" s="137"/>
      <c r="H370" s="137"/>
      <c r="I370" s="137"/>
      <c r="J370" s="137"/>
      <c r="K370" s="137"/>
      <c r="L370" s="137"/>
      <c r="M370" s="137"/>
      <c r="N370" s="137"/>
      <c r="O370" s="137"/>
      <c r="P370" s="137"/>
      <c r="Q370" s="137"/>
      <c r="R370" s="137"/>
      <c r="S370" s="137"/>
      <c r="T370" s="137"/>
      <c r="U370" s="137"/>
      <c r="V370" s="137"/>
      <c r="W370" s="137"/>
      <c r="X370" s="137"/>
      <c r="Y370" s="137"/>
      <c r="Z370" s="137"/>
    </row>
    <row r="371" spans="1:26" x14ac:dyDescent="0.3">
      <c r="A371" s="137"/>
      <c r="B371" s="137"/>
      <c r="C371" s="137"/>
      <c r="D371" s="137"/>
      <c r="E371" s="137"/>
      <c r="F371" s="137"/>
      <c r="G371" s="137"/>
      <c r="H371" s="137"/>
      <c r="I371" s="137"/>
      <c r="J371" s="137"/>
      <c r="K371" s="137"/>
      <c r="L371" s="137"/>
      <c r="M371" s="137"/>
      <c r="N371" s="137"/>
      <c r="O371" s="137"/>
      <c r="P371" s="137"/>
      <c r="Q371" s="137"/>
      <c r="R371" s="137"/>
      <c r="S371" s="137"/>
      <c r="T371" s="137"/>
      <c r="U371" s="137"/>
      <c r="V371" s="137"/>
      <c r="W371" s="137"/>
      <c r="X371" s="137"/>
      <c r="Y371" s="137"/>
      <c r="Z371" s="137"/>
    </row>
    <row r="372" spans="1:26" x14ac:dyDescent="0.3">
      <c r="A372" s="137"/>
      <c r="B372" s="137"/>
      <c r="C372" s="137"/>
      <c r="D372" s="137"/>
      <c r="E372" s="137"/>
      <c r="F372" s="137"/>
      <c r="G372" s="137"/>
      <c r="H372" s="137"/>
      <c r="I372" s="137"/>
      <c r="J372" s="137"/>
      <c r="K372" s="137"/>
      <c r="L372" s="137"/>
      <c r="M372" s="137"/>
      <c r="N372" s="137"/>
      <c r="O372" s="137"/>
      <c r="P372" s="137"/>
      <c r="Q372" s="137"/>
      <c r="R372" s="137"/>
      <c r="S372" s="137"/>
      <c r="T372" s="137"/>
      <c r="U372" s="137"/>
      <c r="V372" s="137"/>
      <c r="W372" s="137"/>
      <c r="X372" s="137"/>
      <c r="Y372" s="137"/>
      <c r="Z372" s="137"/>
    </row>
    <row r="373" spans="1:26" x14ac:dyDescent="0.3">
      <c r="A373" s="137"/>
      <c r="B373" s="137"/>
      <c r="C373" s="137"/>
      <c r="D373" s="137"/>
      <c r="E373" s="137"/>
      <c r="F373" s="137"/>
      <c r="G373" s="137"/>
      <c r="H373" s="137"/>
      <c r="I373" s="137"/>
      <c r="J373" s="137"/>
      <c r="K373" s="137"/>
      <c r="L373" s="137"/>
      <c r="M373" s="137"/>
      <c r="N373" s="137"/>
      <c r="O373" s="137"/>
      <c r="P373" s="137"/>
      <c r="Q373" s="137"/>
      <c r="R373" s="137"/>
      <c r="S373" s="137"/>
      <c r="T373" s="137"/>
      <c r="U373" s="137"/>
      <c r="V373" s="137"/>
      <c r="W373" s="137"/>
      <c r="X373" s="137"/>
      <c r="Y373" s="137"/>
      <c r="Z373" s="137"/>
    </row>
    <row r="374" spans="1:26" x14ac:dyDescent="0.3">
      <c r="A374" s="137"/>
      <c r="B374" s="137"/>
      <c r="C374" s="137"/>
      <c r="D374" s="137"/>
      <c r="E374" s="137"/>
      <c r="F374" s="137"/>
      <c r="G374" s="137"/>
      <c r="H374" s="137"/>
      <c r="I374" s="137"/>
      <c r="J374" s="137"/>
      <c r="K374" s="137"/>
      <c r="L374" s="137"/>
      <c r="M374" s="137"/>
      <c r="N374" s="137"/>
      <c r="O374" s="137"/>
      <c r="P374" s="137"/>
      <c r="Q374" s="137"/>
      <c r="R374" s="137"/>
      <c r="S374" s="137"/>
      <c r="T374" s="137"/>
      <c r="U374" s="137"/>
      <c r="V374" s="137"/>
      <c r="W374" s="137"/>
      <c r="X374" s="137"/>
      <c r="Y374" s="137"/>
      <c r="Z374" s="137"/>
    </row>
    <row r="375" spans="1:26" x14ac:dyDescent="0.3">
      <c r="A375" s="137"/>
      <c r="B375" s="137"/>
      <c r="C375" s="137"/>
      <c r="D375" s="137"/>
      <c r="E375" s="137"/>
      <c r="F375" s="137"/>
      <c r="G375" s="137"/>
      <c r="H375" s="137"/>
      <c r="I375" s="137"/>
      <c r="J375" s="137"/>
      <c r="K375" s="137"/>
      <c r="L375" s="137"/>
      <c r="M375" s="137"/>
      <c r="N375" s="137"/>
      <c r="O375" s="137"/>
      <c r="P375" s="137"/>
      <c r="Q375" s="137"/>
      <c r="R375" s="137"/>
      <c r="S375" s="137"/>
      <c r="T375" s="137"/>
      <c r="U375" s="137"/>
      <c r="V375" s="137"/>
      <c r="W375" s="137"/>
      <c r="X375" s="137"/>
      <c r="Y375" s="137"/>
      <c r="Z375" s="137"/>
    </row>
    <row r="376" spans="1:26" x14ac:dyDescent="0.3">
      <c r="A376" s="137"/>
      <c r="B376" s="137"/>
      <c r="C376" s="137"/>
      <c r="D376" s="137"/>
      <c r="E376" s="137"/>
      <c r="F376" s="137"/>
      <c r="G376" s="137"/>
      <c r="H376" s="137"/>
      <c r="I376" s="137"/>
      <c r="J376" s="137"/>
      <c r="K376" s="137"/>
      <c r="L376" s="137"/>
      <c r="M376" s="137"/>
      <c r="N376" s="137"/>
      <c r="O376" s="137"/>
      <c r="P376" s="137"/>
      <c r="Q376" s="137"/>
      <c r="R376" s="137"/>
      <c r="S376" s="137"/>
      <c r="T376" s="137"/>
      <c r="U376" s="137"/>
      <c r="V376" s="137"/>
      <c r="W376" s="137"/>
      <c r="X376" s="137"/>
      <c r="Y376" s="137"/>
      <c r="Z376" s="137"/>
    </row>
    <row r="377" spans="1:26" x14ac:dyDescent="0.3">
      <c r="A377" s="137"/>
      <c r="B377" s="137"/>
      <c r="C377" s="137"/>
      <c r="D377" s="137"/>
      <c r="E377" s="137"/>
      <c r="F377" s="137"/>
      <c r="G377" s="137"/>
      <c r="H377" s="137"/>
      <c r="I377" s="137"/>
      <c r="J377" s="137"/>
      <c r="K377" s="137"/>
      <c r="L377" s="137"/>
      <c r="M377" s="137"/>
      <c r="N377" s="137"/>
      <c r="O377" s="137"/>
      <c r="P377" s="137"/>
      <c r="Q377" s="137"/>
      <c r="R377" s="137"/>
      <c r="S377" s="137"/>
      <c r="T377" s="137"/>
      <c r="U377" s="137"/>
      <c r="V377" s="137"/>
      <c r="W377" s="137"/>
      <c r="X377" s="137"/>
      <c r="Y377" s="137"/>
      <c r="Z377" s="137"/>
    </row>
    <row r="378" spans="1:26" x14ac:dyDescent="0.3">
      <c r="A378" s="137"/>
      <c r="B378" s="137"/>
      <c r="C378" s="137"/>
      <c r="D378" s="137"/>
      <c r="E378" s="137"/>
      <c r="F378" s="137"/>
      <c r="G378" s="137"/>
      <c r="H378" s="137"/>
      <c r="I378" s="137"/>
      <c r="J378" s="137"/>
      <c r="K378" s="137"/>
      <c r="L378" s="137"/>
      <c r="M378" s="137"/>
      <c r="N378" s="137"/>
      <c r="O378" s="137"/>
      <c r="P378" s="137"/>
      <c r="Q378" s="137"/>
      <c r="R378" s="137"/>
      <c r="S378" s="137"/>
      <c r="T378" s="137"/>
      <c r="U378" s="137"/>
      <c r="V378" s="137"/>
      <c r="W378" s="137"/>
      <c r="X378" s="137"/>
      <c r="Y378" s="137"/>
      <c r="Z378" s="137"/>
    </row>
    <row r="379" spans="1:26" x14ac:dyDescent="0.3">
      <c r="A379" s="137"/>
      <c r="B379" s="137"/>
      <c r="C379" s="137"/>
      <c r="D379" s="137"/>
      <c r="E379" s="137"/>
      <c r="F379" s="137"/>
      <c r="G379" s="137"/>
      <c r="H379" s="137"/>
      <c r="I379" s="137"/>
      <c r="J379" s="137"/>
      <c r="K379" s="137"/>
      <c r="L379" s="137"/>
      <c r="M379" s="137"/>
      <c r="N379" s="137"/>
      <c r="O379" s="137"/>
      <c r="P379" s="137"/>
      <c r="Q379" s="137"/>
      <c r="R379" s="137"/>
      <c r="S379" s="137"/>
      <c r="T379" s="137"/>
      <c r="U379" s="137"/>
      <c r="V379" s="137"/>
      <c r="W379" s="137"/>
      <c r="X379" s="137"/>
      <c r="Y379" s="137"/>
      <c r="Z379" s="137"/>
    </row>
    <row r="380" spans="1:26" x14ac:dyDescent="0.3">
      <c r="A380" s="137"/>
      <c r="B380" s="137"/>
      <c r="C380" s="137"/>
      <c r="D380" s="137"/>
      <c r="E380" s="137"/>
      <c r="F380" s="137"/>
      <c r="G380" s="137"/>
      <c r="H380" s="137"/>
      <c r="I380" s="137"/>
      <c r="J380" s="137"/>
      <c r="K380" s="137"/>
      <c r="L380" s="137"/>
      <c r="M380" s="137"/>
      <c r="N380" s="137"/>
      <c r="O380" s="137"/>
      <c r="P380" s="137"/>
      <c r="Q380" s="137"/>
      <c r="R380" s="137"/>
      <c r="S380" s="137"/>
      <c r="T380" s="137"/>
      <c r="U380" s="137"/>
      <c r="V380" s="137"/>
      <c r="W380" s="137"/>
      <c r="X380" s="137"/>
      <c r="Y380" s="137"/>
      <c r="Z380" s="137"/>
    </row>
    <row r="381" spans="1:26" x14ac:dyDescent="0.3">
      <c r="A381" s="137"/>
      <c r="B381" s="137"/>
      <c r="C381" s="137"/>
      <c r="D381" s="137"/>
      <c r="E381" s="137"/>
      <c r="F381" s="137"/>
      <c r="G381" s="137"/>
      <c r="H381" s="137"/>
      <c r="I381" s="137"/>
      <c r="J381" s="137"/>
      <c r="K381" s="137"/>
      <c r="L381" s="137"/>
      <c r="M381" s="137"/>
      <c r="N381" s="137"/>
      <c r="O381" s="137"/>
      <c r="P381" s="137"/>
      <c r="Q381" s="137"/>
      <c r="R381" s="137"/>
      <c r="S381" s="137"/>
      <c r="T381" s="137"/>
      <c r="U381" s="137"/>
      <c r="V381" s="137"/>
      <c r="W381" s="137"/>
      <c r="X381" s="137"/>
      <c r="Y381" s="137"/>
      <c r="Z381" s="137"/>
    </row>
    <row r="382" spans="1:26" x14ac:dyDescent="0.3">
      <c r="A382" s="137"/>
      <c r="B382" s="137"/>
      <c r="C382" s="137"/>
      <c r="D382" s="137"/>
      <c r="E382" s="137"/>
      <c r="F382" s="137"/>
      <c r="G382" s="137"/>
      <c r="H382" s="137"/>
      <c r="I382" s="137"/>
      <c r="J382" s="137"/>
      <c r="K382" s="137"/>
      <c r="L382" s="137"/>
      <c r="M382" s="137"/>
      <c r="N382" s="137"/>
      <c r="O382" s="137"/>
      <c r="P382" s="137"/>
      <c r="Q382" s="137"/>
      <c r="R382" s="137"/>
      <c r="S382" s="137"/>
      <c r="T382" s="137"/>
      <c r="U382" s="137"/>
      <c r="V382" s="137"/>
      <c r="W382" s="137"/>
      <c r="X382" s="137"/>
      <c r="Y382" s="137"/>
      <c r="Z382" s="137"/>
    </row>
    <row r="383" spans="1:26" x14ac:dyDescent="0.3">
      <c r="A383" s="137"/>
      <c r="B383" s="137"/>
      <c r="C383" s="137"/>
      <c r="D383" s="137"/>
      <c r="E383" s="137"/>
      <c r="F383" s="137"/>
      <c r="G383" s="137"/>
      <c r="H383" s="137"/>
      <c r="I383" s="137"/>
      <c r="J383" s="137"/>
      <c r="K383" s="137"/>
      <c r="L383" s="137"/>
      <c r="M383" s="137"/>
      <c r="N383" s="137"/>
      <c r="O383" s="137"/>
      <c r="P383" s="137"/>
      <c r="Q383" s="137"/>
      <c r="R383" s="137"/>
      <c r="S383" s="137"/>
      <c r="T383" s="137"/>
      <c r="U383" s="137"/>
      <c r="V383" s="137"/>
      <c r="W383" s="137"/>
      <c r="X383" s="137"/>
      <c r="Y383" s="137"/>
      <c r="Z383" s="137"/>
    </row>
    <row r="384" spans="1:26" x14ac:dyDescent="0.3">
      <c r="A384" s="137"/>
      <c r="B384" s="137"/>
      <c r="C384" s="137"/>
      <c r="D384" s="137"/>
      <c r="E384" s="137"/>
      <c r="F384" s="137"/>
      <c r="G384" s="137"/>
      <c r="H384" s="137"/>
      <c r="I384" s="137"/>
      <c r="J384" s="137"/>
      <c r="K384" s="137"/>
      <c r="L384" s="137"/>
      <c r="M384" s="137"/>
      <c r="N384" s="137"/>
      <c r="O384" s="137"/>
      <c r="P384" s="137"/>
      <c r="Q384" s="137"/>
      <c r="R384" s="137"/>
      <c r="S384" s="137"/>
      <c r="T384" s="137"/>
      <c r="U384" s="137"/>
      <c r="V384" s="137"/>
      <c r="W384" s="137"/>
      <c r="X384" s="137"/>
      <c r="Y384" s="137"/>
      <c r="Z384" s="137"/>
    </row>
    <row r="385" spans="1:26" x14ac:dyDescent="0.3">
      <c r="A385" s="137"/>
      <c r="B385" s="137"/>
      <c r="C385" s="137"/>
      <c r="D385" s="137"/>
      <c r="E385" s="137"/>
      <c r="F385" s="137"/>
      <c r="G385" s="137"/>
      <c r="H385" s="137"/>
      <c r="I385" s="137"/>
      <c r="J385" s="137"/>
      <c r="K385" s="137"/>
      <c r="L385" s="137"/>
      <c r="M385" s="137"/>
      <c r="N385" s="137"/>
      <c r="O385" s="137"/>
      <c r="P385" s="137"/>
      <c r="Q385" s="137"/>
      <c r="R385" s="137"/>
      <c r="S385" s="137"/>
      <c r="T385" s="137"/>
      <c r="U385" s="137"/>
      <c r="V385" s="137"/>
      <c r="W385" s="137"/>
      <c r="X385" s="137"/>
      <c r="Y385" s="137"/>
      <c r="Z385" s="137"/>
    </row>
    <row r="386" spans="1:26" x14ac:dyDescent="0.3">
      <c r="A386" s="137"/>
      <c r="B386" s="137"/>
      <c r="C386" s="137"/>
      <c r="D386" s="137"/>
      <c r="E386" s="137"/>
      <c r="F386" s="137"/>
      <c r="G386" s="137"/>
      <c r="H386" s="137"/>
      <c r="I386" s="137"/>
      <c r="J386" s="137"/>
      <c r="K386" s="137"/>
      <c r="L386" s="137"/>
      <c r="M386" s="137"/>
      <c r="N386" s="137"/>
      <c r="O386" s="137"/>
      <c r="P386" s="137"/>
      <c r="Q386" s="137"/>
      <c r="R386" s="137"/>
      <c r="S386" s="137"/>
      <c r="T386" s="137"/>
      <c r="U386" s="137"/>
      <c r="V386" s="137"/>
      <c r="W386" s="137"/>
      <c r="X386" s="137"/>
      <c r="Y386" s="137"/>
      <c r="Z386" s="137"/>
    </row>
    <row r="387" spans="1:26" x14ac:dyDescent="0.3">
      <c r="A387" s="137"/>
      <c r="B387" s="137"/>
      <c r="C387" s="137"/>
      <c r="D387" s="137"/>
      <c r="E387" s="137"/>
      <c r="F387" s="137"/>
      <c r="G387" s="137"/>
      <c r="H387" s="137"/>
      <c r="I387" s="137"/>
      <c r="J387" s="137"/>
      <c r="K387" s="137"/>
      <c r="L387" s="137"/>
      <c r="M387" s="137"/>
      <c r="N387" s="137"/>
      <c r="O387" s="137"/>
      <c r="P387" s="137"/>
      <c r="Q387" s="137"/>
      <c r="R387" s="137"/>
      <c r="S387" s="137"/>
      <c r="T387" s="137"/>
      <c r="U387" s="137"/>
      <c r="V387" s="137"/>
      <c r="W387" s="137"/>
      <c r="X387" s="137"/>
      <c r="Y387" s="137"/>
      <c r="Z387" s="137"/>
    </row>
    <row r="388" spans="1:26" x14ac:dyDescent="0.3">
      <c r="A388" s="137"/>
      <c r="B388" s="137"/>
      <c r="C388" s="137"/>
      <c r="D388" s="137"/>
      <c r="E388" s="137"/>
      <c r="F388" s="137"/>
      <c r="G388" s="137"/>
      <c r="H388" s="137"/>
      <c r="I388" s="137"/>
      <c r="J388" s="137"/>
      <c r="K388" s="137"/>
      <c r="L388" s="137"/>
      <c r="M388" s="137"/>
      <c r="N388" s="137"/>
      <c r="O388" s="137"/>
      <c r="P388" s="137"/>
      <c r="Q388" s="137"/>
      <c r="R388" s="137"/>
      <c r="S388" s="137"/>
      <c r="T388" s="137"/>
      <c r="U388" s="137"/>
      <c r="V388" s="137"/>
      <c r="W388" s="137"/>
      <c r="X388" s="137"/>
      <c r="Y388" s="137"/>
      <c r="Z388" s="137"/>
    </row>
    <row r="389" spans="1:26" x14ac:dyDescent="0.3">
      <c r="A389" s="137"/>
      <c r="B389" s="137"/>
      <c r="C389" s="137"/>
      <c r="D389" s="137"/>
      <c r="E389" s="137"/>
      <c r="F389" s="137"/>
      <c r="G389" s="137"/>
      <c r="H389" s="137"/>
      <c r="I389" s="137"/>
      <c r="J389" s="137"/>
      <c r="K389" s="137"/>
      <c r="L389" s="137"/>
      <c r="M389" s="137"/>
      <c r="N389" s="137"/>
      <c r="O389" s="137"/>
      <c r="P389" s="137"/>
      <c r="Q389" s="137"/>
      <c r="R389" s="137"/>
      <c r="S389" s="137"/>
      <c r="T389" s="137"/>
      <c r="U389" s="137"/>
      <c r="V389" s="137"/>
      <c r="W389" s="137"/>
      <c r="X389" s="137"/>
      <c r="Y389" s="137"/>
      <c r="Z389" s="137"/>
    </row>
    <row r="390" spans="1:26" x14ac:dyDescent="0.3">
      <c r="A390" s="137"/>
      <c r="B390" s="137"/>
      <c r="C390" s="137"/>
      <c r="D390" s="137"/>
      <c r="E390" s="137"/>
      <c r="F390" s="137"/>
      <c r="G390" s="137"/>
      <c r="H390" s="137"/>
      <c r="I390" s="137"/>
      <c r="J390" s="137"/>
      <c r="K390" s="137"/>
      <c r="L390" s="137"/>
      <c r="M390" s="137"/>
      <c r="N390" s="137"/>
      <c r="O390" s="137"/>
      <c r="P390" s="137"/>
      <c r="Q390" s="137"/>
      <c r="R390" s="137"/>
      <c r="S390" s="137"/>
      <c r="T390" s="137"/>
      <c r="U390" s="137"/>
      <c r="V390" s="137"/>
      <c r="W390" s="137"/>
      <c r="X390" s="137"/>
      <c r="Y390" s="137"/>
      <c r="Z390" s="137"/>
    </row>
    <row r="391" spans="1:26" x14ac:dyDescent="0.3">
      <c r="A391" s="137"/>
      <c r="B391" s="137"/>
      <c r="C391" s="137"/>
      <c r="D391" s="137"/>
      <c r="E391" s="137"/>
      <c r="F391" s="137"/>
      <c r="G391" s="137"/>
      <c r="H391" s="137"/>
      <c r="I391" s="137"/>
      <c r="J391" s="137"/>
      <c r="K391" s="137"/>
      <c r="L391" s="137"/>
      <c r="M391" s="137"/>
      <c r="N391" s="137"/>
      <c r="O391" s="137"/>
      <c r="P391" s="137"/>
      <c r="Q391" s="137"/>
      <c r="R391" s="137"/>
      <c r="S391" s="137"/>
      <c r="T391" s="137"/>
      <c r="U391" s="137"/>
      <c r="V391" s="137"/>
      <c r="W391" s="137"/>
      <c r="X391" s="137"/>
      <c r="Y391" s="137"/>
      <c r="Z391" s="137"/>
    </row>
    <row r="392" spans="1:26" x14ac:dyDescent="0.3">
      <c r="A392" s="137"/>
      <c r="B392" s="137"/>
      <c r="C392" s="137"/>
      <c r="D392" s="137"/>
      <c r="E392" s="137"/>
      <c r="F392" s="137"/>
      <c r="G392" s="137"/>
      <c r="H392" s="137"/>
      <c r="I392" s="137"/>
      <c r="J392" s="137"/>
      <c r="K392" s="137"/>
      <c r="L392" s="137"/>
      <c r="M392" s="137"/>
      <c r="N392" s="137"/>
      <c r="O392" s="137"/>
      <c r="P392" s="137"/>
      <c r="Q392" s="137"/>
      <c r="R392" s="137"/>
      <c r="S392" s="137"/>
      <c r="T392" s="137"/>
      <c r="U392" s="137"/>
      <c r="V392" s="137"/>
      <c r="W392" s="137"/>
      <c r="X392" s="137"/>
      <c r="Y392" s="137"/>
      <c r="Z392" s="137"/>
    </row>
    <row r="393" spans="1:26" x14ac:dyDescent="0.3">
      <c r="A393" s="137"/>
      <c r="B393" s="137"/>
      <c r="C393" s="137"/>
      <c r="D393" s="137"/>
      <c r="E393" s="137"/>
      <c r="F393" s="137"/>
      <c r="G393" s="137"/>
      <c r="H393" s="137"/>
      <c r="I393" s="137"/>
      <c r="J393" s="137"/>
      <c r="K393" s="137"/>
      <c r="L393" s="137"/>
      <c r="M393" s="137"/>
      <c r="N393" s="137"/>
      <c r="O393" s="137"/>
      <c r="P393" s="137"/>
      <c r="Q393" s="137"/>
      <c r="R393" s="137"/>
      <c r="S393" s="137"/>
      <c r="T393" s="137"/>
      <c r="U393" s="137"/>
      <c r="V393" s="137"/>
      <c r="W393" s="137"/>
      <c r="X393" s="137"/>
      <c r="Y393" s="137"/>
      <c r="Z393" s="137"/>
    </row>
    <row r="394" spans="1:26" x14ac:dyDescent="0.3">
      <c r="A394" s="137"/>
      <c r="B394" s="137"/>
      <c r="C394" s="137"/>
      <c r="D394" s="137"/>
      <c r="E394" s="137"/>
      <c r="F394" s="137"/>
      <c r="G394" s="137"/>
      <c r="H394" s="137"/>
      <c r="I394" s="137"/>
      <c r="J394" s="137"/>
      <c r="K394" s="137"/>
      <c r="L394" s="137"/>
      <c r="M394" s="137"/>
      <c r="N394" s="137"/>
      <c r="O394" s="137"/>
      <c r="P394" s="137"/>
      <c r="Q394" s="137"/>
      <c r="R394" s="137"/>
      <c r="S394" s="137"/>
      <c r="T394" s="137"/>
      <c r="U394" s="137"/>
      <c r="V394" s="137"/>
      <c r="W394" s="137"/>
      <c r="X394" s="137"/>
      <c r="Y394" s="137"/>
      <c r="Z394" s="137"/>
    </row>
    <row r="395" spans="1:26" x14ac:dyDescent="0.3">
      <c r="A395" s="137"/>
      <c r="B395" s="137"/>
      <c r="C395" s="137"/>
      <c r="D395" s="137"/>
      <c r="E395" s="137"/>
      <c r="F395" s="137"/>
      <c r="G395" s="137"/>
      <c r="H395" s="137"/>
      <c r="I395" s="137"/>
      <c r="J395" s="137"/>
      <c r="K395" s="137"/>
      <c r="L395" s="137"/>
      <c r="M395" s="137"/>
      <c r="N395" s="137"/>
      <c r="O395" s="137"/>
      <c r="P395" s="137"/>
      <c r="Q395" s="137"/>
      <c r="R395" s="137"/>
      <c r="S395" s="137"/>
      <c r="T395" s="137"/>
      <c r="U395" s="137"/>
      <c r="V395" s="137"/>
      <c r="W395" s="137"/>
      <c r="X395" s="137"/>
      <c r="Y395" s="137"/>
      <c r="Z395" s="137"/>
    </row>
    <row r="396" spans="1:26" x14ac:dyDescent="0.3">
      <c r="A396" s="137"/>
      <c r="B396" s="137"/>
      <c r="C396" s="137"/>
      <c r="D396" s="137"/>
      <c r="E396" s="137"/>
      <c r="F396" s="137"/>
      <c r="G396" s="137"/>
      <c r="H396" s="137"/>
      <c r="I396" s="137"/>
      <c r="J396" s="137"/>
      <c r="K396" s="137"/>
      <c r="L396" s="137"/>
      <c r="M396" s="137"/>
      <c r="N396" s="137"/>
      <c r="O396" s="137"/>
      <c r="P396" s="137"/>
      <c r="Q396" s="137"/>
      <c r="R396" s="137"/>
      <c r="S396" s="137"/>
      <c r="T396" s="137"/>
      <c r="U396" s="137"/>
      <c r="V396" s="137"/>
      <c r="W396" s="137"/>
      <c r="X396" s="137"/>
      <c r="Y396" s="137"/>
      <c r="Z396" s="137"/>
    </row>
    <row r="397" spans="1:26" x14ac:dyDescent="0.3">
      <c r="A397" s="137"/>
      <c r="B397" s="137"/>
      <c r="C397" s="137"/>
      <c r="D397" s="137"/>
      <c r="E397" s="137"/>
      <c r="F397" s="137"/>
      <c r="G397" s="137"/>
      <c r="H397" s="137"/>
      <c r="I397" s="137"/>
      <c r="J397" s="137"/>
      <c r="K397" s="137"/>
      <c r="L397" s="137"/>
      <c r="M397" s="137"/>
      <c r="N397" s="137"/>
      <c r="O397" s="137"/>
      <c r="P397" s="137"/>
      <c r="Q397" s="137"/>
      <c r="R397" s="137"/>
      <c r="S397" s="137"/>
      <c r="T397" s="137"/>
      <c r="U397" s="137"/>
      <c r="V397" s="137"/>
      <c r="W397" s="137"/>
      <c r="X397" s="137"/>
      <c r="Y397" s="137"/>
      <c r="Z397" s="137"/>
    </row>
    <row r="398" spans="1:26" x14ac:dyDescent="0.3">
      <c r="A398" s="137"/>
      <c r="B398" s="137"/>
      <c r="C398" s="137"/>
      <c r="D398" s="137"/>
      <c r="E398" s="137"/>
      <c r="F398" s="137"/>
      <c r="G398" s="137"/>
      <c r="H398" s="137"/>
      <c r="I398" s="137"/>
      <c r="J398" s="137"/>
      <c r="K398" s="137"/>
      <c r="L398" s="137"/>
      <c r="M398" s="137"/>
      <c r="N398" s="137"/>
      <c r="O398" s="137"/>
      <c r="P398" s="137"/>
      <c r="Q398" s="137"/>
      <c r="R398" s="137"/>
      <c r="S398" s="137"/>
      <c r="T398" s="137"/>
      <c r="U398" s="137"/>
      <c r="V398" s="137"/>
      <c r="W398" s="137"/>
      <c r="X398" s="137"/>
      <c r="Y398" s="137"/>
      <c r="Z398" s="137"/>
    </row>
    <row r="399" spans="1:26" x14ac:dyDescent="0.3">
      <c r="A399" s="137"/>
      <c r="B399" s="137"/>
      <c r="C399" s="137"/>
      <c r="D399" s="137"/>
      <c r="E399" s="137"/>
      <c r="F399" s="137"/>
      <c r="G399" s="137"/>
      <c r="H399" s="137"/>
      <c r="I399" s="137"/>
      <c r="J399" s="137"/>
      <c r="K399" s="137"/>
      <c r="L399" s="137"/>
      <c r="M399" s="137"/>
      <c r="N399" s="137"/>
      <c r="O399" s="137"/>
      <c r="P399" s="137"/>
      <c r="Q399" s="137"/>
      <c r="R399" s="137"/>
      <c r="S399" s="137"/>
      <c r="T399" s="137"/>
      <c r="U399" s="137"/>
      <c r="V399" s="137"/>
      <c r="W399" s="137"/>
      <c r="X399" s="137"/>
      <c r="Y399" s="137"/>
      <c r="Z399" s="137"/>
    </row>
    <row r="400" spans="1:26" x14ac:dyDescent="0.3">
      <c r="A400" s="137"/>
      <c r="B400" s="137"/>
      <c r="C400" s="137"/>
      <c r="D400" s="137"/>
      <c r="E400" s="137"/>
      <c r="F400" s="137"/>
      <c r="G400" s="137"/>
      <c r="H400" s="137"/>
      <c r="I400" s="137"/>
      <c r="J400" s="137"/>
      <c r="K400" s="137"/>
      <c r="L400" s="137"/>
      <c r="M400" s="137"/>
      <c r="N400" s="137"/>
      <c r="O400" s="137"/>
      <c r="P400" s="137"/>
      <c r="Q400" s="137"/>
      <c r="R400" s="137"/>
      <c r="S400" s="137"/>
      <c r="T400" s="137"/>
      <c r="U400" s="137"/>
      <c r="V400" s="137"/>
      <c r="W400" s="137"/>
      <c r="X400" s="137"/>
      <c r="Y400" s="137"/>
      <c r="Z400" s="137"/>
    </row>
    <row r="401" spans="1:26" x14ac:dyDescent="0.3">
      <c r="A401" s="137"/>
      <c r="B401" s="137"/>
      <c r="C401" s="137"/>
      <c r="D401" s="137"/>
      <c r="E401" s="137"/>
      <c r="F401" s="137"/>
      <c r="G401" s="137"/>
      <c r="H401" s="137"/>
      <c r="I401" s="137"/>
      <c r="J401" s="137"/>
      <c r="K401" s="137"/>
      <c r="L401" s="137"/>
      <c r="M401" s="137"/>
      <c r="N401" s="137"/>
      <c r="O401" s="137"/>
      <c r="P401" s="137"/>
      <c r="Q401" s="137"/>
      <c r="R401" s="137"/>
      <c r="S401" s="137"/>
      <c r="T401" s="137"/>
      <c r="U401" s="137"/>
      <c r="V401" s="137"/>
      <c r="W401" s="137"/>
      <c r="X401" s="137"/>
      <c r="Y401" s="137"/>
      <c r="Z401" s="137"/>
    </row>
    <row r="402" spans="1:26" x14ac:dyDescent="0.3">
      <c r="A402" s="137"/>
      <c r="B402" s="137"/>
      <c r="C402" s="137"/>
      <c r="D402" s="137"/>
      <c r="E402" s="137"/>
      <c r="F402" s="137"/>
      <c r="G402" s="137"/>
      <c r="H402" s="137"/>
      <c r="I402" s="137"/>
      <c r="J402" s="137"/>
      <c r="K402" s="137"/>
      <c r="L402" s="137"/>
      <c r="M402" s="137"/>
      <c r="N402" s="137"/>
      <c r="O402" s="137"/>
      <c r="P402" s="137"/>
      <c r="Q402" s="137"/>
      <c r="R402" s="137"/>
      <c r="S402" s="137"/>
      <c r="T402" s="137"/>
      <c r="U402" s="137"/>
      <c r="V402" s="137"/>
      <c r="W402" s="137"/>
      <c r="X402" s="137"/>
      <c r="Y402" s="137"/>
      <c r="Z402" s="137"/>
    </row>
    <row r="403" spans="1:26" x14ac:dyDescent="0.3">
      <c r="A403" s="137"/>
      <c r="B403" s="137"/>
      <c r="C403" s="137"/>
      <c r="D403" s="137"/>
      <c r="E403" s="137"/>
      <c r="F403" s="137"/>
      <c r="G403" s="137"/>
      <c r="H403" s="137"/>
      <c r="I403" s="137"/>
      <c r="J403" s="137"/>
      <c r="K403" s="137"/>
      <c r="L403" s="137"/>
      <c r="M403" s="137"/>
      <c r="N403" s="137"/>
      <c r="O403" s="137"/>
      <c r="P403" s="137"/>
      <c r="Q403" s="137"/>
      <c r="R403" s="137"/>
      <c r="S403" s="137"/>
      <c r="T403" s="137"/>
      <c r="U403" s="137"/>
      <c r="V403" s="137"/>
      <c r="W403" s="137"/>
      <c r="X403" s="137"/>
      <c r="Y403" s="137"/>
      <c r="Z403" s="137"/>
    </row>
    <row r="404" spans="1:26" x14ac:dyDescent="0.3">
      <c r="A404" s="137"/>
      <c r="B404" s="137"/>
      <c r="C404" s="137"/>
      <c r="D404" s="137"/>
      <c r="E404" s="137"/>
      <c r="F404" s="137"/>
      <c r="G404" s="137"/>
      <c r="H404" s="137"/>
      <c r="I404" s="137"/>
      <c r="J404" s="137"/>
      <c r="K404" s="137"/>
      <c r="L404" s="137"/>
      <c r="M404" s="137"/>
      <c r="N404" s="137"/>
      <c r="O404" s="137"/>
      <c r="P404" s="137"/>
      <c r="Q404" s="137"/>
      <c r="R404" s="137"/>
      <c r="S404" s="137"/>
      <c r="T404" s="137"/>
      <c r="U404" s="137"/>
      <c r="V404" s="137"/>
      <c r="W404" s="137"/>
      <c r="X404" s="137"/>
      <c r="Y404" s="137"/>
      <c r="Z404" s="137"/>
    </row>
    <row r="405" spans="1:26" x14ac:dyDescent="0.3">
      <c r="A405" s="137"/>
      <c r="B405" s="137"/>
      <c r="C405" s="137"/>
      <c r="D405" s="137"/>
      <c r="E405" s="137"/>
      <c r="F405" s="137"/>
      <c r="G405" s="137"/>
      <c r="H405" s="137"/>
      <c r="I405" s="137"/>
      <c r="J405" s="137"/>
      <c r="K405" s="137"/>
      <c r="L405" s="137"/>
      <c r="M405" s="137"/>
      <c r="N405" s="137"/>
      <c r="O405" s="137"/>
      <c r="P405" s="137"/>
      <c r="Q405" s="137"/>
      <c r="R405" s="137"/>
      <c r="S405" s="137"/>
      <c r="T405" s="137"/>
      <c r="U405" s="137"/>
      <c r="V405" s="137"/>
      <c r="W405" s="137"/>
      <c r="X405" s="137"/>
      <c r="Y405" s="137"/>
      <c r="Z405" s="137"/>
    </row>
    <row r="406" spans="1:26" x14ac:dyDescent="0.3">
      <c r="A406" s="137"/>
      <c r="B406" s="137"/>
      <c r="C406" s="137"/>
      <c r="D406" s="137"/>
      <c r="E406" s="137"/>
      <c r="F406" s="137"/>
      <c r="G406" s="137"/>
      <c r="H406" s="137"/>
      <c r="I406" s="137"/>
      <c r="J406" s="137"/>
      <c r="K406" s="137"/>
      <c r="L406" s="137"/>
      <c r="M406" s="137"/>
      <c r="N406" s="137"/>
      <c r="O406" s="137"/>
      <c r="P406" s="137"/>
      <c r="Q406" s="137"/>
      <c r="R406" s="137"/>
      <c r="S406" s="137"/>
      <c r="T406" s="137"/>
      <c r="U406" s="137"/>
      <c r="V406" s="137"/>
      <c r="W406" s="137"/>
      <c r="X406" s="137"/>
      <c r="Y406" s="137"/>
      <c r="Z406" s="137"/>
    </row>
    <row r="407" spans="1:26" x14ac:dyDescent="0.3">
      <c r="A407" s="137"/>
      <c r="B407" s="137"/>
      <c r="C407" s="137"/>
      <c r="D407" s="137"/>
      <c r="E407" s="137"/>
      <c r="F407" s="137"/>
      <c r="G407" s="137"/>
      <c r="H407" s="137"/>
      <c r="I407" s="137"/>
      <c r="J407" s="137"/>
      <c r="K407" s="137"/>
      <c r="L407" s="137"/>
      <c r="M407" s="137"/>
      <c r="N407" s="137"/>
      <c r="O407" s="137"/>
      <c r="P407" s="137"/>
      <c r="Q407" s="137"/>
      <c r="R407" s="137"/>
      <c r="S407" s="137"/>
      <c r="T407" s="137"/>
      <c r="U407" s="137"/>
      <c r="V407" s="137"/>
      <c r="W407" s="137"/>
      <c r="X407" s="137"/>
      <c r="Y407" s="137"/>
      <c r="Z407" s="137"/>
    </row>
    <row r="408" spans="1:26" x14ac:dyDescent="0.3">
      <c r="A408" s="137"/>
      <c r="B408" s="137"/>
      <c r="C408" s="137"/>
      <c r="D408" s="137"/>
      <c r="E408" s="137"/>
      <c r="F408" s="137"/>
      <c r="G408" s="137"/>
      <c r="H408" s="137"/>
      <c r="I408" s="137"/>
      <c r="J408" s="137"/>
      <c r="K408" s="137"/>
      <c r="L408" s="137"/>
      <c r="M408" s="137"/>
      <c r="N408" s="137"/>
      <c r="O408" s="137"/>
      <c r="P408" s="137"/>
      <c r="Q408" s="137"/>
      <c r="R408" s="137"/>
      <c r="S408" s="137"/>
      <c r="T408" s="137"/>
      <c r="U408" s="137"/>
      <c r="V408" s="137"/>
      <c r="W408" s="137"/>
      <c r="X408" s="137"/>
      <c r="Y408" s="137"/>
      <c r="Z408" s="137"/>
    </row>
    <row r="409" spans="1:26" x14ac:dyDescent="0.3">
      <c r="A409" s="137"/>
      <c r="B409" s="137"/>
      <c r="C409" s="137"/>
      <c r="D409" s="137"/>
      <c r="E409" s="137"/>
      <c r="F409" s="137"/>
      <c r="G409" s="137"/>
      <c r="H409" s="137"/>
      <c r="I409" s="137"/>
      <c r="J409" s="137"/>
      <c r="K409" s="137"/>
      <c r="L409" s="137"/>
      <c r="M409" s="137"/>
      <c r="N409" s="137"/>
      <c r="O409" s="137"/>
      <c r="P409" s="137"/>
      <c r="Q409" s="137"/>
      <c r="R409" s="137"/>
      <c r="S409" s="137"/>
      <c r="T409" s="137"/>
      <c r="U409" s="137"/>
      <c r="V409" s="137"/>
      <c r="W409" s="137"/>
      <c r="X409" s="137"/>
      <c r="Y409" s="137"/>
      <c r="Z409" s="137"/>
    </row>
    <row r="410" spans="1:26" x14ac:dyDescent="0.3">
      <c r="A410" s="137"/>
      <c r="B410" s="137"/>
      <c r="C410" s="137"/>
      <c r="D410" s="137"/>
      <c r="E410" s="137"/>
      <c r="F410" s="137"/>
      <c r="G410" s="137"/>
      <c r="H410" s="137"/>
      <c r="I410" s="137"/>
      <c r="J410" s="137"/>
      <c r="K410" s="137"/>
      <c r="L410" s="137"/>
      <c r="M410" s="137"/>
      <c r="N410" s="137"/>
      <c r="O410" s="137"/>
      <c r="P410" s="137"/>
      <c r="Q410" s="137"/>
      <c r="R410" s="137"/>
      <c r="S410" s="137"/>
      <c r="T410" s="137"/>
      <c r="U410" s="137"/>
      <c r="V410" s="137"/>
      <c r="W410" s="137"/>
      <c r="X410" s="137"/>
      <c r="Y410" s="137"/>
      <c r="Z410" s="137"/>
    </row>
    <row r="411" spans="1:26" x14ac:dyDescent="0.3">
      <c r="A411" s="137"/>
      <c r="B411" s="137"/>
      <c r="C411" s="137"/>
      <c r="D411" s="137"/>
      <c r="E411" s="137"/>
      <c r="F411" s="137"/>
      <c r="G411" s="137"/>
      <c r="H411" s="137"/>
      <c r="I411" s="137"/>
      <c r="J411" s="137"/>
      <c r="K411" s="137"/>
      <c r="L411" s="137"/>
      <c r="M411" s="137"/>
      <c r="N411" s="137"/>
      <c r="O411" s="137"/>
      <c r="P411" s="137"/>
      <c r="Q411" s="137"/>
      <c r="R411" s="137"/>
      <c r="S411" s="137"/>
      <c r="T411" s="137"/>
      <c r="U411" s="137"/>
      <c r="V411" s="137"/>
      <c r="W411" s="137"/>
      <c r="X411" s="137"/>
      <c r="Y411" s="137"/>
      <c r="Z411" s="137"/>
    </row>
    <row r="412" spans="1:26" x14ac:dyDescent="0.3">
      <c r="A412" s="137"/>
      <c r="B412" s="137"/>
      <c r="C412" s="137"/>
      <c r="D412" s="137"/>
      <c r="E412" s="137"/>
      <c r="F412" s="137"/>
      <c r="G412" s="137"/>
      <c r="H412" s="137"/>
      <c r="I412" s="137"/>
      <c r="J412" s="137"/>
      <c r="K412" s="137"/>
      <c r="L412" s="137"/>
      <c r="M412" s="137"/>
      <c r="N412" s="137"/>
      <c r="O412" s="137"/>
      <c r="P412" s="137"/>
      <c r="Q412" s="137"/>
      <c r="R412" s="137"/>
      <c r="S412" s="137"/>
      <c r="T412" s="137"/>
      <c r="U412" s="137"/>
      <c r="V412" s="137"/>
      <c r="W412" s="137"/>
      <c r="X412" s="137"/>
      <c r="Y412" s="137"/>
      <c r="Z412" s="137"/>
    </row>
    <row r="413" spans="1:26" x14ac:dyDescent="0.3">
      <c r="A413" s="137"/>
      <c r="B413" s="137"/>
      <c r="C413" s="137"/>
      <c r="D413" s="137"/>
      <c r="E413" s="137"/>
      <c r="F413" s="137"/>
      <c r="G413" s="137"/>
      <c r="H413" s="137"/>
      <c r="I413" s="137"/>
      <c r="J413" s="137"/>
      <c r="K413" s="137"/>
      <c r="L413" s="137"/>
      <c r="M413" s="137"/>
      <c r="N413" s="137"/>
      <c r="O413" s="137"/>
      <c r="P413" s="137"/>
      <c r="Q413" s="137"/>
      <c r="R413" s="137"/>
      <c r="S413" s="137"/>
      <c r="T413" s="137"/>
      <c r="U413" s="137"/>
      <c r="V413" s="137"/>
      <c r="W413" s="137"/>
      <c r="X413" s="137"/>
      <c r="Y413" s="137"/>
      <c r="Z413" s="137"/>
    </row>
    <row r="414" spans="1:26" x14ac:dyDescent="0.3">
      <c r="A414" s="137"/>
      <c r="B414" s="137"/>
      <c r="C414" s="137"/>
      <c r="D414" s="137"/>
      <c r="E414" s="137"/>
      <c r="F414" s="137"/>
      <c r="G414" s="137"/>
      <c r="H414" s="137"/>
      <c r="I414" s="137"/>
      <c r="J414" s="137"/>
      <c r="K414" s="137"/>
      <c r="L414" s="137"/>
      <c r="M414" s="137"/>
      <c r="N414" s="137"/>
      <c r="O414" s="137"/>
      <c r="P414" s="137"/>
      <c r="Q414" s="137"/>
      <c r="R414" s="137"/>
      <c r="S414" s="137"/>
      <c r="T414" s="137"/>
      <c r="U414" s="137"/>
      <c r="V414" s="137"/>
      <c r="W414" s="137"/>
      <c r="X414" s="137"/>
      <c r="Y414" s="137"/>
      <c r="Z414" s="137"/>
    </row>
    <row r="415" spans="1:26" x14ac:dyDescent="0.3">
      <c r="A415" s="137"/>
      <c r="B415" s="137"/>
      <c r="C415" s="137"/>
      <c r="D415" s="137"/>
      <c r="E415" s="137"/>
      <c r="F415" s="137"/>
      <c r="G415" s="137"/>
      <c r="H415" s="137"/>
      <c r="I415" s="137"/>
      <c r="J415" s="137"/>
      <c r="K415" s="137"/>
      <c r="L415" s="137"/>
      <c r="M415" s="137"/>
      <c r="N415" s="137"/>
      <c r="O415" s="137"/>
      <c r="P415" s="137"/>
      <c r="Q415" s="137"/>
      <c r="R415" s="137"/>
      <c r="S415" s="137"/>
      <c r="T415" s="137"/>
      <c r="U415" s="137"/>
      <c r="V415" s="137"/>
      <c r="W415" s="137"/>
      <c r="X415" s="137"/>
      <c r="Y415" s="137"/>
      <c r="Z415" s="137"/>
    </row>
    <row r="416" spans="1:26" x14ac:dyDescent="0.3">
      <c r="A416" s="137"/>
      <c r="B416" s="137"/>
      <c r="C416" s="137"/>
      <c r="D416" s="137"/>
      <c r="E416" s="137"/>
      <c r="F416" s="137"/>
      <c r="G416" s="137"/>
      <c r="H416" s="137"/>
      <c r="I416" s="137"/>
      <c r="J416" s="137"/>
      <c r="K416" s="137"/>
      <c r="L416" s="137"/>
      <c r="M416" s="137"/>
      <c r="N416" s="137"/>
      <c r="O416" s="137"/>
      <c r="P416" s="137"/>
      <c r="Q416" s="137"/>
      <c r="R416" s="137"/>
      <c r="S416" s="137"/>
      <c r="T416" s="137"/>
      <c r="U416" s="137"/>
      <c r="V416" s="137"/>
      <c r="W416" s="137"/>
      <c r="X416" s="137"/>
      <c r="Y416" s="137"/>
      <c r="Z416" s="137"/>
    </row>
    <row r="417" spans="1:26" x14ac:dyDescent="0.3">
      <c r="A417" s="137"/>
      <c r="B417" s="137"/>
      <c r="C417" s="137"/>
      <c r="D417" s="137"/>
      <c r="E417" s="137"/>
      <c r="F417" s="137"/>
      <c r="G417" s="137"/>
      <c r="H417" s="137"/>
      <c r="I417" s="137"/>
      <c r="J417" s="137"/>
      <c r="K417" s="137"/>
      <c r="L417" s="137"/>
      <c r="M417" s="137"/>
      <c r="N417" s="137"/>
      <c r="O417" s="137"/>
      <c r="P417" s="137"/>
      <c r="Q417" s="137"/>
      <c r="R417" s="137"/>
      <c r="S417" s="137"/>
      <c r="T417" s="137"/>
      <c r="U417" s="137"/>
      <c r="V417" s="137"/>
      <c r="W417" s="137"/>
      <c r="X417" s="137"/>
      <c r="Y417" s="137"/>
      <c r="Z417" s="137"/>
    </row>
    <row r="418" spans="1:26" x14ac:dyDescent="0.3">
      <c r="A418" s="137"/>
      <c r="B418" s="137"/>
      <c r="C418" s="137"/>
      <c r="D418" s="137"/>
      <c r="E418" s="137"/>
      <c r="F418" s="137"/>
      <c r="G418" s="137"/>
      <c r="H418" s="137"/>
      <c r="I418" s="137"/>
      <c r="J418" s="137"/>
      <c r="K418" s="137"/>
      <c r="L418" s="137"/>
      <c r="M418" s="137"/>
      <c r="N418" s="137"/>
      <c r="O418" s="137"/>
      <c r="P418" s="137"/>
      <c r="Q418" s="137"/>
      <c r="R418" s="137"/>
      <c r="S418" s="137"/>
      <c r="T418" s="137"/>
      <c r="U418" s="137"/>
      <c r="V418" s="137"/>
      <c r="W418" s="137"/>
      <c r="X418" s="137"/>
      <c r="Y418" s="137"/>
      <c r="Z418" s="137"/>
    </row>
    <row r="419" spans="1:26" x14ac:dyDescent="0.3">
      <c r="A419" s="137"/>
      <c r="B419" s="137"/>
      <c r="C419" s="137"/>
      <c r="D419" s="137"/>
      <c r="E419" s="137"/>
      <c r="F419" s="137"/>
      <c r="G419" s="137"/>
      <c r="H419" s="137"/>
      <c r="I419" s="137"/>
      <c r="J419" s="137"/>
      <c r="K419" s="137"/>
      <c r="L419" s="137"/>
      <c r="M419" s="137"/>
      <c r="N419" s="137"/>
      <c r="O419" s="137"/>
      <c r="P419" s="137"/>
      <c r="Q419" s="137"/>
      <c r="R419" s="137"/>
      <c r="S419" s="137"/>
      <c r="T419" s="137"/>
      <c r="U419" s="137"/>
      <c r="V419" s="137"/>
      <c r="W419" s="137"/>
      <c r="X419" s="137"/>
      <c r="Y419" s="137"/>
      <c r="Z419" s="137"/>
    </row>
    <row r="420" spans="1:26" x14ac:dyDescent="0.3">
      <c r="A420" s="137"/>
      <c r="B420" s="137"/>
      <c r="C420" s="137"/>
      <c r="D420" s="137"/>
      <c r="E420" s="137"/>
      <c r="F420" s="137"/>
      <c r="G420" s="137"/>
      <c r="H420" s="137"/>
      <c r="I420" s="137"/>
      <c r="J420" s="137"/>
      <c r="K420" s="137"/>
      <c r="L420" s="137"/>
      <c r="M420" s="137"/>
      <c r="N420" s="137"/>
      <c r="O420" s="137"/>
      <c r="P420" s="137"/>
      <c r="Q420" s="137"/>
      <c r="R420" s="137"/>
      <c r="S420" s="137"/>
      <c r="T420" s="137"/>
      <c r="U420" s="137"/>
      <c r="V420" s="137"/>
      <c r="W420" s="137"/>
      <c r="X420" s="137"/>
      <c r="Y420" s="137"/>
      <c r="Z420" s="137"/>
    </row>
    <row r="421" spans="1:26" x14ac:dyDescent="0.3">
      <c r="A421" s="137"/>
      <c r="B421" s="137"/>
      <c r="C421" s="137"/>
      <c r="D421" s="137"/>
      <c r="E421" s="137"/>
      <c r="F421" s="137"/>
      <c r="G421" s="137"/>
      <c r="H421" s="137"/>
      <c r="I421" s="137"/>
      <c r="J421" s="137"/>
      <c r="K421" s="137"/>
      <c r="L421" s="137"/>
      <c r="M421" s="137"/>
      <c r="N421" s="137"/>
      <c r="O421" s="137"/>
      <c r="P421" s="137"/>
      <c r="Q421" s="137"/>
      <c r="R421" s="137"/>
      <c r="S421" s="137"/>
      <c r="T421" s="137"/>
      <c r="U421" s="137"/>
      <c r="V421" s="137"/>
      <c r="W421" s="137"/>
      <c r="X421" s="137"/>
      <c r="Y421" s="137"/>
      <c r="Z421" s="137"/>
    </row>
    <row r="422" spans="1:26" x14ac:dyDescent="0.3">
      <c r="A422" s="137"/>
      <c r="B422" s="137"/>
      <c r="C422" s="137"/>
      <c r="D422" s="137"/>
      <c r="E422" s="137"/>
      <c r="F422" s="137"/>
      <c r="G422" s="137"/>
      <c r="H422" s="137"/>
      <c r="I422" s="137"/>
      <c r="J422" s="137"/>
      <c r="K422" s="137"/>
      <c r="L422" s="137"/>
      <c r="M422" s="137"/>
      <c r="N422" s="137"/>
      <c r="O422" s="137"/>
      <c r="P422" s="137"/>
      <c r="Q422" s="137"/>
      <c r="R422" s="137"/>
      <c r="S422" s="137"/>
      <c r="T422" s="137"/>
      <c r="U422" s="137"/>
      <c r="V422" s="137"/>
      <c r="W422" s="137"/>
      <c r="X422" s="137"/>
      <c r="Y422" s="137"/>
      <c r="Z422" s="137"/>
    </row>
    <row r="423" spans="1:26" x14ac:dyDescent="0.3">
      <c r="A423" s="137"/>
      <c r="B423" s="137"/>
      <c r="C423" s="137"/>
      <c r="D423" s="137"/>
      <c r="E423" s="137"/>
      <c r="F423" s="137"/>
      <c r="G423" s="137"/>
      <c r="H423" s="137"/>
      <c r="I423" s="137"/>
      <c r="J423" s="137"/>
      <c r="K423" s="137"/>
      <c r="L423" s="137"/>
      <c r="M423" s="137"/>
      <c r="N423" s="137"/>
      <c r="O423" s="137"/>
      <c r="P423" s="137"/>
      <c r="Q423" s="137"/>
      <c r="R423" s="137"/>
      <c r="S423" s="137"/>
      <c r="T423" s="137"/>
      <c r="U423" s="137"/>
      <c r="V423" s="137"/>
      <c r="W423" s="137"/>
      <c r="X423" s="137"/>
      <c r="Y423" s="137"/>
      <c r="Z423" s="137"/>
    </row>
    <row r="424" spans="1:26" x14ac:dyDescent="0.3">
      <c r="A424" s="137"/>
      <c r="B424" s="137"/>
      <c r="C424" s="137"/>
      <c r="D424" s="137"/>
      <c r="E424" s="137"/>
      <c r="F424" s="137"/>
      <c r="G424" s="137"/>
      <c r="H424" s="137"/>
      <c r="I424" s="137"/>
      <c r="J424" s="137"/>
      <c r="K424" s="137"/>
      <c r="L424" s="137"/>
      <c r="M424" s="137"/>
      <c r="N424" s="137"/>
      <c r="O424" s="137"/>
      <c r="P424" s="137"/>
      <c r="Q424" s="137"/>
      <c r="R424" s="137"/>
      <c r="S424" s="137"/>
      <c r="T424" s="137"/>
      <c r="U424" s="137"/>
      <c r="V424" s="137"/>
      <c r="W424" s="137"/>
      <c r="X424" s="137"/>
      <c r="Y424" s="137"/>
      <c r="Z424" s="137"/>
    </row>
    <row r="425" spans="1:26" x14ac:dyDescent="0.3">
      <c r="A425" s="137"/>
      <c r="B425" s="137"/>
      <c r="C425" s="137"/>
      <c r="D425" s="137"/>
      <c r="E425" s="137"/>
      <c r="F425" s="137"/>
      <c r="G425" s="137"/>
      <c r="H425" s="137"/>
      <c r="I425" s="137"/>
      <c r="J425" s="137"/>
      <c r="K425" s="137"/>
      <c r="L425" s="137"/>
      <c r="M425" s="137"/>
      <c r="N425" s="137"/>
      <c r="O425" s="137"/>
      <c r="P425" s="137"/>
      <c r="Q425" s="137"/>
      <c r="R425" s="137"/>
      <c r="S425" s="137"/>
      <c r="T425" s="137"/>
      <c r="U425" s="137"/>
      <c r="V425" s="137"/>
      <c r="W425" s="137"/>
      <c r="X425" s="137"/>
      <c r="Y425" s="137"/>
      <c r="Z425" s="137"/>
    </row>
    <row r="426" spans="1:26" x14ac:dyDescent="0.3">
      <c r="A426" s="137"/>
      <c r="B426" s="137"/>
      <c r="C426" s="137"/>
      <c r="D426" s="137"/>
      <c r="E426" s="137"/>
      <c r="F426" s="137"/>
      <c r="G426" s="137"/>
      <c r="H426" s="137"/>
      <c r="I426" s="137"/>
      <c r="J426" s="137"/>
      <c r="K426" s="137"/>
      <c r="L426" s="137"/>
      <c r="M426" s="137"/>
      <c r="N426" s="137"/>
      <c r="O426" s="137"/>
      <c r="P426" s="137"/>
      <c r="Q426" s="137"/>
      <c r="R426" s="137"/>
      <c r="S426" s="137"/>
      <c r="T426" s="137"/>
      <c r="U426" s="137"/>
      <c r="V426" s="137"/>
      <c r="W426" s="137"/>
      <c r="X426" s="137"/>
      <c r="Y426" s="137"/>
      <c r="Z426" s="137"/>
    </row>
    <row r="427" spans="1:26" x14ac:dyDescent="0.3">
      <c r="A427" s="137"/>
      <c r="B427" s="137"/>
      <c r="C427" s="137"/>
      <c r="D427" s="137"/>
      <c r="E427" s="137"/>
      <c r="F427" s="137"/>
      <c r="G427" s="137"/>
      <c r="H427" s="137"/>
      <c r="I427" s="137"/>
      <c r="J427" s="137"/>
      <c r="K427" s="137"/>
      <c r="L427" s="137"/>
      <c r="M427" s="137"/>
      <c r="N427" s="137"/>
      <c r="O427" s="137"/>
      <c r="P427" s="137"/>
      <c r="Q427" s="137"/>
      <c r="R427" s="137"/>
      <c r="S427" s="137"/>
      <c r="T427" s="137"/>
      <c r="U427" s="137"/>
      <c r="V427" s="137"/>
      <c r="W427" s="137"/>
      <c r="X427" s="137"/>
      <c r="Y427" s="137"/>
      <c r="Z427" s="137"/>
    </row>
    <row r="428" spans="1:26" x14ac:dyDescent="0.3">
      <c r="A428" s="137"/>
      <c r="B428" s="137"/>
      <c r="C428" s="137"/>
      <c r="D428" s="137"/>
      <c r="E428" s="137"/>
      <c r="F428" s="137"/>
      <c r="G428" s="137"/>
      <c r="H428" s="137"/>
      <c r="I428" s="137"/>
      <c r="J428" s="137"/>
      <c r="K428" s="137"/>
      <c r="L428" s="137"/>
      <c r="M428" s="137"/>
      <c r="N428" s="137"/>
      <c r="O428" s="137"/>
      <c r="P428" s="137"/>
      <c r="Q428" s="137"/>
      <c r="R428" s="137"/>
      <c r="S428" s="137"/>
      <c r="T428" s="137"/>
      <c r="U428" s="137"/>
      <c r="V428" s="137"/>
      <c r="W428" s="137"/>
      <c r="X428" s="137"/>
      <c r="Y428" s="137"/>
      <c r="Z428" s="137"/>
    </row>
    <row r="429" spans="1:26" x14ac:dyDescent="0.3">
      <c r="A429" s="137"/>
      <c r="B429" s="137"/>
      <c r="C429" s="137"/>
      <c r="D429" s="137"/>
      <c r="E429" s="137"/>
      <c r="F429" s="137"/>
      <c r="G429" s="137"/>
      <c r="H429" s="137"/>
      <c r="I429" s="137"/>
      <c r="J429" s="137"/>
      <c r="K429" s="137"/>
      <c r="L429" s="137"/>
      <c r="M429" s="137"/>
      <c r="N429" s="137"/>
      <c r="O429" s="137"/>
      <c r="P429" s="137"/>
      <c r="Q429" s="137"/>
      <c r="R429" s="137"/>
      <c r="S429" s="137"/>
      <c r="T429" s="137"/>
      <c r="U429" s="137"/>
      <c r="V429" s="137"/>
      <c r="W429" s="137"/>
      <c r="X429" s="137"/>
      <c r="Y429" s="137"/>
      <c r="Z429" s="137"/>
    </row>
    <row r="430" spans="1:26" x14ac:dyDescent="0.3">
      <c r="A430" s="137"/>
      <c r="B430" s="137"/>
      <c r="C430" s="137"/>
      <c r="D430" s="137"/>
      <c r="E430" s="137"/>
      <c r="F430" s="137"/>
      <c r="G430" s="137"/>
      <c r="H430" s="137"/>
      <c r="I430" s="137"/>
      <c r="J430" s="137"/>
      <c r="K430" s="137"/>
      <c r="L430" s="137"/>
      <c r="M430" s="137"/>
      <c r="N430" s="137"/>
      <c r="O430" s="137"/>
      <c r="P430" s="137"/>
      <c r="Q430" s="137"/>
      <c r="R430" s="137"/>
      <c r="S430" s="137"/>
      <c r="T430" s="137"/>
      <c r="U430" s="137"/>
      <c r="V430" s="137"/>
      <c r="W430" s="137"/>
      <c r="X430" s="137"/>
      <c r="Y430" s="137"/>
      <c r="Z430" s="137"/>
    </row>
    <row r="431" spans="1:26" x14ac:dyDescent="0.3">
      <c r="A431" s="137"/>
      <c r="B431" s="137"/>
      <c r="C431" s="137"/>
      <c r="D431" s="137"/>
      <c r="E431" s="137"/>
      <c r="F431" s="137"/>
      <c r="G431" s="137"/>
      <c r="H431" s="137"/>
      <c r="I431" s="137"/>
      <c r="J431" s="137"/>
      <c r="K431" s="137"/>
      <c r="L431" s="137"/>
      <c r="M431" s="137"/>
      <c r="N431" s="137"/>
      <c r="O431" s="137"/>
      <c r="P431" s="137"/>
      <c r="Q431" s="137"/>
      <c r="R431" s="137"/>
      <c r="S431" s="137"/>
      <c r="T431" s="137"/>
      <c r="U431" s="137"/>
      <c r="V431" s="137"/>
      <c r="W431" s="137"/>
      <c r="X431" s="137"/>
      <c r="Y431" s="137"/>
      <c r="Z431" s="137"/>
    </row>
    <row r="432" spans="1:26" x14ac:dyDescent="0.3">
      <c r="A432" s="137"/>
      <c r="B432" s="137"/>
      <c r="C432" s="137"/>
      <c r="D432" s="137"/>
      <c r="E432" s="137"/>
      <c r="F432" s="137"/>
      <c r="G432" s="137"/>
      <c r="H432" s="137"/>
      <c r="I432" s="137"/>
      <c r="J432" s="137"/>
      <c r="K432" s="137"/>
      <c r="L432" s="137"/>
      <c r="M432" s="137"/>
      <c r="N432" s="137"/>
      <c r="O432" s="137"/>
      <c r="P432" s="137"/>
      <c r="Q432" s="137"/>
      <c r="R432" s="137"/>
      <c r="S432" s="137"/>
      <c r="T432" s="137"/>
      <c r="U432" s="137"/>
      <c r="V432" s="137"/>
      <c r="W432" s="137"/>
      <c r="X432" s="137"/>
      <c r="Y432" s="137"/>
      <c r="Z432" s="137"/>
    </row>
    <row r="433" spans="1:26" x14ac:dyDescent="0.3">
      <c r="A433" s="137"/>
      <c r="B433" s="137"/>
      <c r="C433" s="137"/>
      <c r="D433" s="137"/>
      <c r="E433" s="137"/>
      <c r="F433" s="137"/>
      <c r="G433" s="137"/>
      <c r="H433" s="137"/>
      <c r="I433" s="137"/>
      <c r="J433" s="137"/>
      <c r="K433" s="137"/>
      <c r="L433" s="137"/>
      <c r="M433" s="137"/>
      <c r="N433" s="137"/>
      <c r="O433" s="137"/>
      <c r="P433" s="137"/>
      <c r="Q433" s="137"/>
      <c r="R433" s="137"/>
      <c r="S433" s="137"/>
      <c r="T433" s="137"/>
      <c r="U433" s="137"/>
      <c r="V433" s="137"/>
      <c r="W433" s="137"/>
      <c r="X433" s="137"/>
      <c r="Y433" s="137"/>
      <c r="Z433" s="137"/>
    </row>
    <row r="434" spans="1:26" x14ac:dyDescent="0.3">
      <c r="A434" s="137"/>
      <c r="B434" s="137"/>
      <c r="C434" s="137"/>
      <c r="D434" s="137"/>
      <c r="E434" s="137"/>
      <c r="F434" s="137"/>
      <c r="G434" s="137"/>
      <c r="H434" s="137"/>
      <c r="I434" s="137"/>
      <c r="J434" s="137"/>
      <c r="K434" s="137"/>
      <c r="L434" s="137"/>
      <c r="M434" s="137"/>
      <c r="N434" s="137"/>
      <c r="O434" s="137"/>
      <c r="P434" s="137"/>
      <c r="Q434" s="137"/>
      <c r="R434" s="137"/>
      <c r="S434" s="137"/>
      <c r="T434" s="137"/>
      <c r="U434" s="137"/>
      <c r="V434" s="137"/>
      <c r="W434" s="137"/>
      <c r="X434" s="137"/>
      <c r="Y434" s="137"/>
      <c r="Z434" s="137"/>
    </row>
    <row r="435" spans="1:26" x14ac:dyDescent="0.3">
      <c r="A435" s="137"/>
      <c r="B435" s="137"/>
      <c r="C435" s="137"/>
      <c r="D435" s="137"/>
      <c r="E435" s="137"/>
      <c r="F435" s="137"/>
      <c r="G435" s="137"/>
      <c r="H435" s="137"/>
      <c r="I435" s="137"/>
      <c r="J435" s="137"/>
      <c r="K435" s="137"/>
      <c r="L435" s="137"/>
      <c r="M435" s="137"/>
      <c r="N435" s="137"/>
      <c r="O435" s="137"/>
      <c r="P435" s="137"/>
      <c r="Q435" s="137"/>
      <c r="R435" s="137"/>
      <c r="S435" s="137"/>
      <c r="T435" s="137"/>
      <c r="U435" s="137"/>
      <c r="V435" s="137"/>
      <c r="W435" s="137"/>
      <c r="X435" s="137"/>
      <c r="Y435" s="137"/>
      <c r="Z435" s="137"/>
    </row>
    <row r="436" spans="1:26" x14ac:dyDescent="0.3">
      <c r="A436" s="137"/>
      <c r="B436" s="137"/>
      <c r="C436" s="137"/>
      <c r="D436" s="137"/>
      <c r="E436" s="137"/>
      <c r="F436" s="137"/>
      <c r="G436" s="137"/>
      <c r="H436" s="137"/>
      <c r="I436" s="137"/>
      <c r="J436" s="137"/>
      <c r="K436" s="137"/>
      <c r="L436" s="137"/>
      <c r="M436" s="137"/>
      <c r="N436" s="137"/>
      <c r="O436" s="137"/>
      <c r="P436" s="137"/>
      <c r="Q436" s="137"/>
      <c r="R436" s="137"/>
      <c r="S436" s="137"/>
      <c r="T436" s="137"/>
      <c r="U436" s="137"/>
      <c r="V436" s="137"/>
      <c r="W436" s="137"/>
      <c r="X436" s="137"/>
      <c r="Y436" s="137"/>
      <c r="Z436" s="137"/>
    </row>
    <row r="437" spans="1:26" x14ac:dyDescent="0.3">
      <c r="A437" s="137"/>
      <c r="B437" s="137"/>
      <c r="C437" s="137"/>
      <c r="D437" s="137"/>
      <c r="E437" s="137"/>
      <c r="F437" s="137"/>
      <c r="G437" s="137"/>
      <c r="H437" s="137"/>
      <c r="I437" s="137"/>
      <c r="J437" s="137"/>
      <c r="K437" s="137"/>
      <c r="L437" s="137"/>
      <c r="M437" s="137"/>
      <c r="N437" s="137"/>
      <c r="O437" s="137"/>
      <c r="P437" s="137"/>
      <c r="Q437" s="137"/>
      <c r="R437" s="137"/>
      <c r="S437" s="137"/>
      <c r="T437" s="137"/>
      <c r="U437" s="137"/>
      <c r="V437" s="137"/>
      <c r="W437" s="137"/>
      <c r="X437" s="137"/>
      <c r="Y437" s="137"/>
      <c r="Z437" s="137"/>
    </row>
    <row r="438" spans="1:26" x14ac:dyDescent="0.3">
      <c r="A438" s="137"/>
      <c r="B438" s="137"/>
      <c r="C438" s="137"/>
      <c r="D438" s="137"/>
      <c r="E438" s="137"/>
      <c r="F438" s="137"/>
      <c r="G438" s="137"/>
      <c r="H438" s="137"/>
      <c r="I438" s="137"/>
      <c r="J438" s="137"/>
      <c r="K438" s="137"/>
      <c r="L438" s="137"/>
      <c r="M438" s="137"/>
      <c r="N438" s="137"/>
      <c r="O438" s="137"/>
      <c r="P438" s="137"/>
      <c r="Q438" s="137"/>
      <c r="R438" s="137"/>
      <c r="S438" s="137"/>
      <c r="T438" s="137"/>
      <c r="U438" s="137"/>
      <c r="V438" s="137"/>
      <c r="W438" s="137"/>
      <c r="X438" s="137"/>
      <c r="Y438" s="137"/>
      <c r="Z438" s="137"/>
    </row>
    <row r="439" spans="1:26" x14ac:dyDescent="0.3">
      <c r="A439" s="137"/>
      <c r="B439" s="137"/>
      <c r="C439" s="137"/>
      <c r="D439" s="137"/>
      <c r="E439" s="137"/>
      <c r="F439" s="137"/>
      <c r="G439" s="137"/>
      <c r="H439" s="137"/>
      <c r="I439" s="137"/>
      <c r="J439" s="137"/>
      <c r="K439" s="137"/>
      <c r="L439" s="137"/>
      <c r="M439" s="137"/>
      <c r="N439" s="137"/>
      <c r="O439" s="137"/>
      <c r="P439" s="137"/>
      <c r="Q439" s="137"/>
      <c r="R439" s="137"/>
      <c r="S439" s="137"/>
      <c r="T439" s="137"/>
      <c r="U439" s="137"/>
      <c r="V439" s="137"/>
      <c r="W439" s="137"/>
      <c r="X439" s="137"/>
      <c r="Y439" s="137"/>
      <c r="Z439" s="137"/>
    </row>
    <row r="440" spans="1:26" x14ac:dyDescent="0.3">
      <c r="A440" s="137"/>
      <c r="B440" s="137"/>
      <c r="C440" s="137"/>
      <c r="D440" s="137"/>
      <c r="E440" s="137"/>
      <c r="F440" s="137"/>
      <c r="G440" s="137"/>
      <c r="H440" s="137"/>
      <c r="I440" s="137"/>
      <c r="J440" s="137"/>
      <c r="K440" s="137"/>
      <c r="L440" s="137"/>
      <c r="M440" s="137"/>
      <c r="N440" s="137"/>
      <c r="O440" s="137"/>
      <c r="P440" s="137"/>
      <c r="Q440" s="137"/>
      <c r="R440" s="137"/>
      <c r="S440" s="137"/>
      <c r="T440" s="137"/>
      <c r="U440" s="137"/>
      <c r="V440" s="137"/>
      <c r="W440" s="137"/>
      <c r="X440" s="137"/>
      <c r="Y440" s="137"/>
      <c r="Z440" s="137"/>
    </row>
    <row r="441" spans="1:26" x14ac:dyDescent="0.3">
      <c r="A441" s="137"/>
      <c r="B441" s="137"/>
      <c r="C441" s="137"/>
      <c r="D441" s="137"/>
      <c r="E441" s="137"/>
      <c r="F441" s="137"/>
      <c r="G441" s="137"/>
      <c r="H441" s="137"/>
      <c r="I441" s="137"/>
      <c r="J441" s="137"/>
      <c r="K441" s="137"/>
      <c r="L441" s="137"/>
      <c r="M441" s="137"/>
      <c r="N441" s="137"/>
      <c r="O441" s="137"/>
      <c r="P441" s="137"/>
      <c r="Q441" s="137"/>
      <c r="R441" s="137"/>
      <c r="S441" s="137"/>
      <c r="T441" s="137"/>
      <c r="U441" s="137"/>
      <c r="V441" s="137"/>
      <c r="W441" s="137"/>
      <c r="X441" s="137"/>
      <c r="Y441" s="137"/>
      <c r="Z441" s="137"/>
    </row>
    <row r="442" spans="1:26" x14ac:dyDescent="0.3">
      <c r="A442" s="137"/>
      <c r="B442" s="137"/>
      <c r="C442" s="137"/>
      <c r="D442" s="137"/>
      <c r="E442" s="137"/>
      <c r="F442" s="137"/>
      <c r="G442" s="137"/>
      <c r="H442" s="137"/>
      <c r="I442" s="137"/>
      <c r="J442" s="137"/>
      <c r="K442" s="137"/>
      <c r="L442" s="137"/>
      <c r="M442" s="137"/>
      <c r="N442" s="137"/>
      <c r="O442" s="137"/>
      <c r="P442" s="137"/>
      <c r="Q442" s="137"/>
      <c r="R442" s="137"/>
      <c r="S442" s="137"/>
      <c r="T442" s="137"/>
      <c r="U442" s="137"/>
      <c r="V442" s="137"/>
      <c r="W442" s="137"/>
      <c r="X442" s="137"/>
      <c r="Y442" s="137"/>
      <c r="Z442" s="137"/>
    </row>
    <row r="443" spans="1:26" x14ac:dyDescent="0.3">
      <c r="A443" s="137"/>
      <c r="B443" s="137"/>
      <c r="C443" s="137"/>
      <c r="D443" s="137"/>
      <c r="E443" s="137"/>
      <c r="F443" s="137"/>
      <c r="G443" s="137"/>
      <c r="H443" s="137"/>
      <c r="I443" s="137"/>
      <c r="J443" s="137"/>
      <c r="K443" s="137"/>
      <c r="L443" s="137"/>
      <c r="M443" s="137"/>
      <c r="N443" s="137"/>
      <c r="O443" s="137"/>
      <c r="P443" s="137"/>
      <c r="Q443" s="137"/>
      <c r="R443" s="137"/>
      <c r="S443" s="137"/>
      <c r="T443" s="137"/>
      <c r="U443" s="137"/>
      <c r="V443" s="137"/>
      <c r="W443" s="137"/>
      <c r="X443" s="137"/>
      <c r="Y443" s="137"/>
      <c r="Z443" s="137"/>
    </row>
    <row r="444" spans="1:26" x14ac:dyDescent="0.3">
      <c r="A444" s="137"/>
      <c r="B444" s="137"/>
      <c r="C444" s="137"/>
      <c r="D444" s="137"/>
      <c r="E444" s="137"/>
      <c r="F444" s="137"/>
      <c r="G444" s="137"/>
      <c r="H444" s="137"/>
      <c r="I444" s="137"/>
      <c r="J444" s="137"/>
      <c r="K444" s="137"/>
      <c r="L444" s="137"/>
      <c r="M444" s="137"/>
      <c r="N444" s="137"/>
      <c r="O444" s="137"/>
      <c r="P444" s="137"/>
      <c r="Q444" s="137"/>
      <c r="R444" s="137"/>
      <c r="S444" s="137"/>
      <c r="T444" s="137"/>
      <c r="U444" s="137"/>
      <c r="V444" s="137"/>
      <c r="W444" s="137"/>
      <c r="X444" s="137"/>
      <c r="Y444" s="137"/>
      <c r="Z444" s="137"/>
    </row>
    <row r="445" spans="1:26" x14ac:dyDescent="0.3">
      <c r="A445" s="137"/>
      <c r="B445" s="137"/>
      <c r="C445" s="137"/>
      <c r="D445" s="137"/>
      <c r="E445" s="137"/>
      <c r="F445" s="137"/>
      <c r="G445" s="137"/>
      <c r="H445" s="137"/>
      <c r="I445" s="137"/>
      <c r="J445" s="137"/>
      <c r="K445" s="137"/>
      <c r="L445" s="137"/>
      <c r="M445" s="137"/>
      <c r="N445" s="137"/>
      <c r="O445" s="137"/>
      <c r="P445" s="137"/>
      <c r="Q445" s="137"/>
      <c r="R445" s="137"/>
      <c r="S445" s="137"/>
      <c r="T445" s="137"/>
      <c r="U445" s="137"/>
      <c r="V445" s="137"/>
      <c r="W445" s="137"/>
      <c r="X445" s="137"/>
      <c r="Y445" s="137"/>
      <c r="Z445" s="137"/>
    </row>
    <row r="446" spans="1:26" x14ac:dyDescent="0.3">
      <c r="A446" s="137"/>
      <c r="B446" s="137"/>
      <c r="C446" s="137"/>
      <c r="D446" s="137"/>
      <c r="E446" s="137"/>
      <c r="F446" s="137"/>
      <c r="G446" s="137"/>
      <c r="H446" s="137"/>
      <c r="I446" s="137"/>
      <c r="J446" s="137"/>
      <c r="K446" s="137"/>
      <c r="L446" s="137"/>
      <c r="M446" s="137"/>
      <c r="N446" s="137"/>
      <c r="O446" s="137"/>
      <c r="P446" s="137"/>
      <c r="Q446" s="137"/>
      <c r="R446" s="137"/>
      <c r="S446" s="137"/>
      <c r="T446" s="137"/>
      <c r="U446" s="137"/>
      <c r="V446" s="137"/>
      <c r="W446" s="137"/>
      <c r="X446" s="137"/>
      <c r="Y446" s="137"/>
      <c r="Z446" s="137"/>
    </row>
    <row r="447" spans="1:26" x14ac:dyDescent="0.3">
      <c r="A447" s="137"/>
      <c r="B447" s="137"/>
      <c r="C447" s="137"/>
      <c r="D447" s="137"/>
      <c r="E447" s="137"/>
      <c r="F447" s="137"/>
      <c r="G447" s="137"/>
      <c r="H447" s="137"/>
      <c r="I447" s="137"/>
      <c r="J447" s="137"/>
      <c r="K447" s="137"/>
      <c r="L447" s="137"/>
      <c r="M447" s="137"/>
      <c r="N447" s="137"/>
      <c r="O447" s="137"/>
      <c r="P447" s="137"/>
      <c r="Q447" s="137"/>
      <c r="R447" s="137"/>
      <c r="S447" s="137"/>
      <c r="T447" s="137"/>
      <c r="U447" s="137"/>
      <c r="V447" s="137"/>
      <c r="W447" s="137"/>
      <c r="X447" s="137"/>
      <c r="Y447" s="137"/>
      <c r="Z447" s="137"/>
    </row>
    <row r="448" spans="1:26" x14ac:dyDescent="0.3">
      <c r="A448" s="137"/>
      <c r="B448" s="137"/>
      <c r="C448" s="137"/>
      <c r="D448" s="137"/>
      <c r="E448" s="137"/>
      <c r="F448" s="137"/>
      <c r="G448" s="137"/>
      <c r="H448" s="137"/>
      <c r="I448" s="137"/>
      <c r="J448" s="137"/>
      <c r="K448" s="137"/>
      <c r="L448" s="137"/>
      <c r="M448" s="137"/>
      <c r="N448" s="137"/>
      <c r="O448" s="137"/>
      <c r="P448" s="137"/>
      <c r="Q448" s="137"/>
      <c r="R448" s="137"/>
      <c r="S448" s="137"/>
      <c r="T448" s="137"/>
      <c r="U448" s="137"/>
      <c r="V448" s="137"/>
      <c r="W448" s="137"/>
      <c r="X448" s="137"/>
      <c r="Y448" s="137"/>
      <c r="Z448" s="137"/>
    </row>
    <row r="449" spans="1:26" x14ac:dyDescent="0.3">
      <c r="A449" s="137"/>
      <c r="B449" s="137"/>
      <c r="C449" s="137"/>
      <c r="D449" s="137"/>
      <c r="E449" s="137"/>
      <c r="F449" s="137"/>
      <c r="G449" s="137"/>
      <c r="H449" s="137"/>
      <c r="I449" s="137"/>
      <c r="J449" s="137"/>
      <c r="K449" s="137"/>
      <c r="L449" s="137"/>
      <c r="M449" s="137"/>
      <c r="N449" s="137"/>
      <c r="O449" s="137"/>
      <c r="P449" s="137"/>
      <c r="Q449" s="137"/>
      <c r="R449" s="137"/>
      <c r="S449" s="137"/>
      <c r="T449" s="137"/>
      <c r="U449" s="137"/>
      <c r="V449" s="137"/>
      <c r="W449" s="137"/>
      <c r="X449" s="137"/>
      <c r="Y449" s="137"/>
      <c r="Z449" s="137"/>
    </row>
    <row r="450" spans="1:26" x14ac:dyDescent="0.3">
      <c r="A450" s="137"/>
      <c r="B450" s="137"/>
      <c r="C450" s="137"/>
      <c r="D450" s="137"/>
      <c r="E450" s="137"/>
      <c r="F450" s="137"/>
      <c r="G450" s="137"/>
      <c r="H450" s="137"/>
      <c r="I450" s="137"/>
      <c r="J450" s="137"/>
      <c r="K450" s="137"/>
      <c r="L450" s="137"/>
      <c r="M450" s="137"/>
      <c r="N450" s="137"/>
      <c r="O450" s="137"/>
      <c r="P450" s="137"/>
      <c r="Q450" s="137"/>
      <c r="R450" s="137"/>
      <c r="S450" s="137"/>
      <c r="T450" s="137"/>
      <c r="U450" s="137"/>
      <c r="V450" s="137"/>
      <c r="W450" s="137"/>
      <c r="X450" s="137"/>
      <c r="Y450" s="137"/>
      <c r="Z450" s="137"/>
    </row>
    <row r="451" spans="1:26" x14ac:dyDescent="0.3">
      <c r="A451" s="137"/>
      <c r="B451" s="137"/>
      <c r="C451" s="137"/>
      <c r="D451" s="137"/>
      <c r="E451" s="137"/>
      <c r="F451" s="137"/>
      <c r="G451" s="137"/>
      <c r="H451" s="137"/>
      <c r="I451" s="137"/>
      <c r="J451" s="137"/>
      <c r="K451" s="137"/>
      <c r="L451" s="137"/>
      <c r="M451" s="137"/>
      <c r="N451" s="137"/>
      <c r="O451" s="137"/>
      <c r="P451" s="137"/>
      <c r="Q451" s="137"/>
      <c r="R451" s="137"/>
      <c r="S451" s="137"/>
      <c r="T451" s="137"/>
      <c r="U451" s="137"/>
      <c r="V451" s="137"/>
      <c r="W451" s="137"/>
      <c r="X451" s="137"/>
      <c r="Y451" s="137"/>
      <c r="Z451" s="137"/>
    </row>
    <row r="452" spans="1:26" x14ac:dyDescent="0.3">
      <c r="A452" s="137"/>
      <c r="B452" s="137"/>
      <c r="C452" s="137"/>
      <c r="D452" s="137"/>
      <c r="E452" s="137"/>
      <c r="F452" s="137"/>
      <c r="G452" s="137"/>
      <c r="H452" s="137"/>
      <c r="I452" s="137"/>
      <c r="J452" s="137"/>
      <c r="K452" s="137"/>
      <c r="L452" s="137"/>
      <c r="M452" s="137"/>
      <c r="N452" s="137"/>
      <c r="O452" s="137"/>
      <c r="P452" s="137"/>
      <c r="Q452" s="137"/>
      <c r="R452" s="137"/>
      <c r="S452" s="137"/>
      <c r="T452" s="137"/>
      <c r="U452" s="137"/>
      <c r="V452" s="137"/>
      <c r="W452" s="137"/>
      <c r="X452" s="137"/>
      <c r="Y452" s="137"/>
      <c r="Z452" s="137"/>
    </row>
    <row r="453" spans="1:26" x14ac:dyDescent="0.3">
      <c r="A453" s="137"/>
      <c r="B453" s="137"/>
      <c r="C453" s="137"/>
      <c r="D453" s="137"/>
      <c r="E453" s="137"/>
      <c r="F453" s="137"/>
      <c r="G453" s="137"/>
      <c r="H453" s="137"/>
      <c r="I453" s="137"/>
      <c r="J453" s="137"/>
      <c r="K453" s="137"/>
      <c r="L453" s="137"/>
      <c r="M453" s="137"/>
      <c r="N453" s="137"/>
      <c r="O453" s="137"/>
      <c r="P453" s="137"/>
      <c r="Q453" s="137"/>
      <c r="R453" s="137"/>
      <c r="S453" s="137"/>
      <c r="T453" s="137"/>
      <c r="U453" s="137"/>
      <c r="V453" s="137"/>
      <c r="W453" s="137"/>
      <c r="X453" s="137"/>
      <c r="Y453" s="137"/>
      <c r="Z453" s="137"/>
    </row>
    <row r="454" spans="1:26" x14ac:dyDescent="0.3">
      <c r="A454" s="137"/>
      <c r="B454" s="137"/>
      <c r="C454" s="137"/>
      <c r="D454" s="137"/>
      <c r="E454" s="137"/>
      <c r="F454" s="137"/>
      <c r="G454" s="137"/>
      <c r="H454" s="137"/>
      <c r="I454" s="137"/>
      <c r="J454" s="137"/>
      <c r="K454" s="137"/>
      <c r="L454" s="137"/>
      <c r="M454" s="137"/>
      <c r="N454" s="137"/>
      <c r="O454" s="137"/>
      <c r="P454" s="137"/>
      <c r="Q454" s="137"/>
      <c r="R454" s="137"/>
      <c r="S454" s="137"/>
      <c r="T454" s="137"/>
      <c r="U454" s="137"/>
      <c r="V454" s="137"/>
      <c r="W454" s="137"/>
      <c r="X454" s="137"/>
      <c r="Y454" s="137"/>
      <c r="Z454" s="137"/>
    </row>
    <row r="455" spans="1:26" x14ac:dyDescent="0.3">
      <c r="A455" s="137"/>
      <c r="B455" s="137"/>
      <c r="C455" s="137"/>
      <c r="D455" s="137"/>
      <c r="E455" s="137"/>
      <c r="F455" s="137"/>
      <c r="G455" s="137"/>
      <c r="H455" s="137"/>
      <c r="I455" s="137"/>
      <c r="J455" s="137"/>
      <c r="K455" s="137"/>
      <c r="L455" s="137"/>
      <c r="M455" s="137"/>
      <c r="N455" s="137"/>
      <c r="O455" s="137"/>
      <c r="P455" s="137"/>
      <c r="Q455" s="137"/>
      <c r="R455" s="137"/>
      <c r="S455" s="137"/>
      <c r="T455" s="137"/>
      <c r="U455" s="137"/>
      <c r="V455" s="137"/>
      <c r="W455" s="137"/>
      <c r="X455" s="137"/>
      <c r="Y455" s="137"/>
      <c r="Z455" s="137"/>
    </row>
    <row r="456" spans="1:26" x14ac:dyDescent="0.3">
      <c r="A456" s="137"/>
      <c r="B456" s="137"/>
      <c r="C456" s="137"/>
      <c r="D456" s="137"/>
      <c r="E456" s="137"/>
      <c r="F456" s="137"/>
      <c r="G456" s="137"/>
      <c r="H456" s="137"/>
      <c r="I456" s="137"/>
      <c r="J456" s="137"/>
      <c r="K456" s="137"/>
      <c r="L456" s="137"/>
      <c r="M456" s="137"/>
      <c r="N456" s="137"/>
      <c r="O456" s="137"/>
      <c r="P456" s="137"/>
      <c r="Q456" s="137"/>
      <c r="R456" s="137"/>
      <c r="S456" s="137"/>
      <c r="T456" s="137"/>
      <c r="U456" s="137"/>
      <c r="V456" s="137"/>
      <c r="W456" s="137"/>
      <c r="X456" s="137"/>
      <c r="Y456" s="137"/>
      <c r="Z456" s="137"/>
    </row>
    <row r="457" spans="1:26" x14ac:dyDescent="0.3">
      <c r="A457" s="137"/>
      <c r="B457" s="137"/>
      <c r="C457" s="137"/>
      <c r="D457" s="137"/>
      <c r="E457" s="137"/>
      <c r="F457" s="137"/>
      <c r="G457" s="137"/>
      <c r="H457" s="137"/>
      <c r="I457" s="137"/>
      <c r="J457" s="137"/>
      <c r="K457" s="137"/>
      <c r="L457" s="137"/>
      <c r="M457" s="137"/>
      <c r="N457" s="137"/>
      <c r="O457" s="137"/>
      <c r="P457" s="137"/>
      <c r="Q457" s="137"/>
      <c r="R457" s="137"/>
      <c r="S457" s="137"/>
      <c r="T457" s="137"/>
      <c r="U457" s="137"/>
      <c r="V457" s="137"/>
      <c r="W457" s="137"/>
      <c r="X457" s="137"/>
      <c r="Y457" s="137"/>
      <c r="Z457" s="137"/>
    </row>
    <row r="458" spans="1:26" x14ac:dyDescent="0.3">
      <c r="A458" s="137"/>
      <c r="B458" s="137"/>
      <c r="C458" s="137"/>
      <c r="D458" s="137"/>
      <c r="E458" s="137"/>
      <c r="F458" s="137"/>
      <c r="G458" s="137"/>
      <c r="H458" s="137"/>
      <c r="I458" s="137"/>
      <c r="J458" s="137"/>
      <c r="K458" s="137"/>
      <c r="L458" s="137"/>
      <c r="M458" s="137"/>
      <c r="N458" s="137"/>
      <c r="O458" s="137"/>
      <c r="P458" s="137"/>
      <c r="Q458" s="137"/>
      <c r="R458" s="137"/>
      <c r="S458" s="137"/>
      <c r="T458" s="137"/>
      <c r="U458" s="137"/>
      <c r="V458" s="137"/>
      <c r="W458" s="137"/>
      <c r="X458" s="137"/>
      <c r="Y458" s="137"/>
      <c r="Z458" s="137"/>
    </row>
    <row r="459" spans="1:26" x14ac:dyDescent="0.3">
      <c r="A459" s="137"/>
      <c r="B459" s="137"/>
      <c r="C459" s="137"/>
      <c r="D459" s="137"/>
      <c r="E459" s="137"/>
      <c r="F459" s="137"/>
      <c r="G459" s="137"/>
      <c r="H459" s="137"/>
      <c r="I459" s="137"/>
      <c r="J459" s="137"/>
      <c r="K459" s="137"/>
      <c r="L459" s="137"/>
      <c r="M459" s="137"/>
      <c r="N459" s="137"/>
      <c r="O459" s="137"/>
      <c r="P459" s="137"/>
      <c r="Q459" s="137"/>
      <c r="R459" s="137"/>
      <c r="S459" s="137"/>
      <c r="T459" s="137"/>
      <c r="U459" s="137"/>
      <c r="V459" s="137"/>
      <c r="W459" s="137"/>
      <c r="X459" s="137"/>
      <c r="Y459" s="137"/>
      <c r="Z459" s="137"/>
    </row>
    <row r="460" spans="1:26" x14ac:dyDescent="0.3">
      <c r="A460" s="137"/>
      <c r="B460" s="137"/>
      <c r="C460" s="137"/>
      <c r="D460" s="137"/>
      <c r="E460" s="137"/>
      <c r="F460" s="137"/>
      <c r="G460" s="137"/>
      <c r="H460" s="137"/>
      <c r="I460" s="137"/>
      <c r="J460" s="137"/>
      <c r="K460" s="137"/>
      <c r="L460" s="137"/>
      <c r="M460" s="137"/>
      <c r="N460" s="137"/>
      <c r="O460" s="137"/>
      <c r="P460" s="137"/>
      <c r="Q460" s="137"/>
      <c r="R460" s="137"/>
      <c r="S460" s="137"/>
      <c r="T460" s="137"/>
      <c r="U460" s="137"/>
      <c r="V460" s="137"/>
      <c r="W460" s="137"/>
      <c r="X460" s="137"/>
      <c r="Y460" s="137"/>
      <c r="Z460" s="137"/>
    </row>
    <row r="461" spans="1:26" x14ac:dyDescent="0.3">
      <c r="A461" s="137"/>
      <c r="B461" s="137"/>
      <c r="C461" s="137"/>
      <c r="D461" s="137"/>
      <c r="E461" s="137"/>
      <c r="F461" s="137"/>
      <c r="G461" s="137"/>
      <c r="H461" s="137"/>
      <c r="I461" s="137"/>
      <c r="J461" s="137"/>
      <c r="K461" s="137"/>
      <c r="L461" s="137"/>
      <c r="M461" s="137"/>
      <c r="N461" s="137"/>
      <c r="O461" s="137"/>
      <c r="P461" s="137"/>
      <c r="Q461" s="137"/>
      <c r="R461" s="137"/>
      <c r="S461" s="137"/>
      <c r="T461" s="137"/>
      <c r="U461" s="137"/>
      <c r="V461" s="137"/>
      <c r="W461" s="137"/>
      <c r="X461" s="137"/>
      <c r="Y461" s="137"/>
      <c r="Z461" s="137"/>
    </row>
    <row r="462" spans="1:26" x14ac:dyDescent="0.3">
      <c r="A462" s="137"/>
      <c r="B462" s="137"/>
      <c r="C462" s="137"/>
      <c r="D462" s="137"/>
      <c r="E462" s="137"/>
      <c r="F462" s="137"/>
      <c r="G462" s="137"/>
      <c r="H462" s="137"/>
      <c r="I462" s="137"/>
      <c r="J462" s="137"/>
      <c r="K462" s="137"/>
      <c r="L462" s="137"/>
      <c r="M462" s="137"/>
      <c r="N462" s="137"/>
      <c r="O462" s="137"/>
      <c r="P462" s="137"/>
      <c r="Q462" s="137"/>
      <c r="R462" s="137"/>
      <c r="S462" s="137"/>
      <c r="T462" s="137"/>
      <c r="U462" s="137"/>
      <c r="V462" s="137"/>
      <c r="W462" s="137"/>
      <c r="X462" s="137"/>
      <c r="Y462" s="137"/>
      <c r="Z462" s="137"/>
    </row>
    <row r="463" spans="1:26" x14ac:dyDescent="0.3">
      <c r="A463" s="137"/>
      <c r="B463" s="137"/>
      <c r="C463" s="137"/>
      <c r="D463" s="137"/>
      <c r="E463" s="137"/>
      <c r="F463" s="137"/>
      <c r="G463" s="137"/>
      <c r="H463" s="137"/>
      <c r="I463" s="137"/>
      <c r="J463" s="137"/>
      <c r="K463" s="137"/>
      <c r="L463" s="137"/>
      <c r="M463" s="137"/>
      <c r="N463" s="137"/>
      <c r="O463" s="137"/>
      <c r="P463" s="137"/>
      <c r="Q463" s="137"/>
      <c r="R463" s="137"/>
      <c r="S463" s="137"/>
      <c r="T463" s="137"/>
      <c r="U463" s="137"/>
      <c r="V463" s="137"/>
      <c r="W463" s="137"/>
      <c r="X463" s="137"/>
      <c r="Y463" s="137"/>
      <c r="Z463" s="137"/>
    </row>
    <row r="464" spans="1:26" x14ac:dyDescent="0.3">
      <c r="A464" s="137"/>
      <c r="B464" s="137"/>
      <c r="C464" s="137"/>
      <c r="D464" s="137"/>
      <c r="E464" s="137"/>
      <c r="F464" s="137"/>
      <c r="G464" s="137"/>
      <c r="H464" s="137"/>
      <c r="I464" s="137"/>
      <c r="J464" s="137"/>
      <c r="K464" s="137"/>
      <c r="L464" s="137"/>
      <c r="M464" s="137"/>
      <c r="N464" s="137"/>
      <c r="O464" s="137"/>
      <c r="P464" s="137"/>
      <c r="Q464" s="137"/>
      <c r="R464" s="137"/>
      <c r="S464" s="137"/>
      <c r="T464" s="137"/>
      <c r="U464" s="137"/>
      <c r="V464" s="137"/>
      <c r="W464" s="137"/>
      <c r="X464" s="137"/>
      <c r="Y464" s="137"/>
      <c r="Z464" s="137"/>
    </row>
    <row r="465" spans="1:26" x14ac:dyDescent="0.3">
      <c r="A465" s="137"/>
      <c r="B465" s="137"/>
      <c r="C465" s="137"/>
      <c r="D465" s="137"/>
      <c r="E465" s="137"/>
      <c r="F465" s="137"/>
      <c r="G465" s="137"/>
      <c r="H465" s="137"/>
      <c r="I465" s="137"/>
      <c r="J465" s="137"/>
      <c r="K465" s="137"/>
      <c r="L465" s="137"/>
      <c r="M465" s="137"/>
      <c r="N465" s="137"/>
      <c r="O465" s="137"/>
      <c r="P465" s="137"/>
      <c r="Q465" s="137"/>
      <c r="R465" s="137"/>
      <c r="S465" s="137"/>
      <c r="T465" s="137"/>
      <c r="U465" s="137"/>
      <c r="V465" s="137"/>
      <c r="W465" s="137"/>
      <c r="X465" s="137"/>
      <c r="Y465" s="137"/>
      <c r="Z465" s="137"/>
    </row>
    <row r="466" spans="1:26" x14ac:dyDescent="0.3">
      <c r="A466" s="137"/>
      <c r="B466" s="137"/>
      <c r="C466" s="137"/>
      <c r="D466" s="137"/>
      <c r="E466" s="137"/>
      <c r="F466" s="137"/>
      <c r="G466" s="137"/>
      <c r="H466" s="137"/>
      <c r="I466" s="137"/>
      <c r="J466" s="137"/>
      <c r="K466" s="137"/>
      <c r="L466" s="137"/>
      <c r="M466" s="137"/>
      <c r="N466" s="137"/>
      <c r="O466" s="137"/>
      <c r="P466" s="137"/>
      <c r="Q466" s="137"/>
      <c r="R466" s="137"/>
      <c r="S466" s="137"/>
      <c r="T466" s="137"/>
      <c r="U466" s="137"/>
      <c r="V466" s="137"/>
      <c r="W466" s="137"/>
      <c r="X466" s="137"/>
      <c r="Y466" s="137"/>
      <c r="Z466" s="137"/>
    </row>
    <row r="467" spans="1:26" x14ac:dyDescent="0.3">
      <c r="A467" s="137"/>
      <c r="B467" s="137"/>
      <c r="C467" s="137"/>
      <c r="D467" s="137"/>
      <c r="E467" s="137"/>
      <c r="F467" s="137"/>
      <c r="G467" s="137"/>
      <c r="H467" s="137"/>
      <c r="I467" s="137"/>
      <c r="J467" s="137"/>
      <c r="K467" s="137"/>
      <c r="L467" s="137"/>
      <c r="M467" s="137"/>
      <c r="N467" s="137"/>
      <c r="O467" s="137"/>
      <c r="P467" s="137"/>
      <c r="Q467" s="137"/>
      <c r="R467" s="137"/>
      <c r="S467" s="137"/>
      <c r="T467" s="137"/>
      <c r="U467" s="137"/>
      <c r="V467" s="137"/>
      <c r="W467" s="137"/>
      <c r="X467" s="137"/>
      <c r="Y467" s="137"/>
      <c r="Z467" s="137"/>
    </row>
    <row r="468" spans="1:26" x14ac:dyDescent="0.3">
      <c r="A468" s="137"/>
      <c r="B468" s="137"/>
      <c r="C468" s="137"/>
      <c r="D468" s="137"/>
      <c r="E468" s="137"/>
      <c r="F468" s="137"/>
      <c r="G468" s="137"/>
      <c r="H468" s="137"/>
      <c r="I468" s="137"/>
      <c r="J468" s="137"/>
      <c r="K468" s="137"/>
      <c r="L468" s="137"/>
      <c r="M468" s="137"/>
      <c r="N468" s="137"/>
      <c r="O468" s="137"/>
      <c r="P468" s="137"/>
      <c r="Q468" s="137"/>
      <c r="R468" s="137"/>
      <c r="S468" s="137"/>
      <c r="T468" s="137"/>
      <c r="U468" s="137"/>
      <c r="V468" s="137"/>
      <c r="W468" s="137"/>
      <c r="X468" s="137"/>
      <c r="Y468" s="137"/>
      <c r="Z468" s="137"/>
    </row>
    <row r="469" spans="1:26" x14ac:dyDescent="0.3">
      <c r="A469" s="137"/>
      <c r="B469" s="137"/>
      <c r="C469" s="137"/>
      <c r="D469" s="137"/>
      <c r="E469" s="137"/>
      <c r="F469" s="137"/>
      <c r="G469" s="137"/>
      <c r="H469" s="137"/>
      <c r="I469" s="137"/>
      <c r="J469" s="137"/>
      <c r="K469" s="137"/>
      <c r="L469" s="137"/>
      <c r="M469" s="137"/>
      <c r="N469" s="137"/>
      <c r="O469" s="137"/>
      <c r="P469" s="137"/>
      <c r="Q469" s="137"/>
      <c r="R469" s="137"/>
      <c r="S469" s="137"/>
      <c r="T469" s="137"/>
      <c r="U469" s="137"/>
      <c r="V469" s="137"/>
      <c r="W469" s="137"/>
      <c r="X469" s="137"/>
      <c r="Y469" s="137"/>
      <c r="Z469" s="137"/>
    </row>
    <row r="470" spans="1:26" x14ac:dyDescent="0.3">
      <c r="A470" s="137"/>
      <c r="B470" s="137"/>
      <c r="C470" s="137"/>
      <c r="D470" s="137"/>
      <c r="E470" s="137"/>
      <c r="F470" s="137"/>
      <c r="G470" s="137"/>
      <c r="H470" s="137"/>
      <c r="I470" s="137"/>
      <c r="J470" s="137"/>
      <c r="K470" s="137"/>
      <c r="L470" s="137"/>
      <c r="M470" s="137"/>
      <c r="N470" s="137"/>
      <c r="O470" s="137"/>
      <c r="P470" s="137"/>
      <c r="Q470" s="137"/>
      <c r="R470" s="137"/>
      <c r="S470" s="137"/>
      <c r="T470" s="137"/>
      <c r="U470" s="137"/>
      <c r="V470" s="137"/>
      <c r="W470" s="137"/>
      <c r="X470" s="137"/>
      <c r="Y470" s="137"/>
      <c r="Z470" s="137"/>
    </row>
    <row r="471" spans="1:26" x14ac:dyDescent="0.3">
      <c r="A471" s="137"/>
      <c r="B471" s="137"/>
      <c r="C471" s="137"/>
      <c r="D471" s="137"/>
      <c r="E471" s="137"/>
      <c r="F471" s="137"/>
      <c r="G471" s="137"/>
      <c r="H471" s="137"/>
      <c r="I471" s="137"/>
      <c r="J471" s="137"/>
      <c r="K471" s="137"/>
      <c r="L471" s="137"/>
      <c r="M471" s="137"/>
      <c r="N471" s="137"/>
      <c r="O471" s="137"/>
      <c r="P471" s="137"/>
      <c r="Q471" s="137"/>
      <c r="R471" s="137"/>
      <c r="S471" s="137"/>
      <c r="T471" s="137"/>
      <c r="U471" s="137"/>
      <c r="V471" s="137"/>
      <c r="W471" s="137"/>
      <c r="X471" s="137"/>
      <c r="Y471" s="137"/>
      <c r="Z471" s="137"/>
    </row>
    <row r="472" spans="1:26" x14ac:dyDescent="0.3">
      <c r="A472" s="137"/>
      <c r="B472" s="137"/>
      <c r="C472" s="137"/>
      <c r="D472" s="137"/>
      <c r="E472" s="137"/>
      <c r="F472" s="137"/>
      <c r="G472" s="137"/>
      <c r="H472" s="137"/>
      <c r="I472" s="137"/>
      <c r="J472" s="137"/>
      <c r="K472" s="137"/>
      <c r="L472" s="137"/>
      <c r="M472" s="137"/>
      <c r="N472" s="137"/>
      <c r="O472" s="137"/>
      <c r="P472" s="137"/>
      <c r="Q472" s="137"/>
      <c r="R472" s="137"/>
      <c r="S472" s="137"/>
      <c r="T472" s="137"/>
      <c r="U472" s="137"/>
      <c r="V472" s="137"/>
      <c r="W472" s="137"/>
      <c r="X472" s="137"/>
      <c r="Y472" s="137"/>
      <c r="Z472" s="137"/>
    </row>
    <row r="473" spans="1:26" x14ac:dyDescent="0.3">
      <c r="A473" s="137"/>
      <c r="B473" s="137"/>
      <c r="C473" s="137"/>
      <c r="D473" s="137"/>
      <c r="E473" s="137"/>
      <c r="F473" s="137"/>
      <c r="G473" s="137"/>
      <c r="H473" s="137"/>
      <c r="I473" s="137"/>
      <c r="J473" s="137"/>
      <c r="K473" s="137"/>
      <c r="L473" s="137"/>
      <c r="M473" s="137"/>
      <c r="N473" s="137"/>
      <c r="O473" s="137"/>
      <c r="P473" s="137"/>
      <c r="Q473" s="137"/>
      <c r="R473" s="137"/>
      <c r="S473" s="137"/>
      <c r="T473" s="137"/>
      <c r="U473" s="137"/>
      <c r="V473" s="137"/>
      <c r="W473" s="137"/>
      <c r="X473" s="137"/>
      <c r="Y473" s="137"/>
      <c r="Z473" s="137"/>
    </row>
    <row r="474" spans="1:26" x14ac:dyDescent="0.3">
      <c r="A474" s="137"/>
      <c r="B474" s="137"/>
      <c r="C474" s="137"/>
      <c r="D474" s="137"/>
      <c r="E474" s="137"/>
      <c r="F474" s="137"/>
      <c r="G474" s="137"/>
      <c r="H474" s="137"/>
      <c r="I474" s="137"/>
      <c r="J474" s="137"/>
      <c r="K474" s="137"/>
      <c r="L474" s="137"/>
      <c r="M474" s="137"/>
      <c r="N474" s="137"/>
      <c r="O474" s="137"/>
      <c r="P474" s="137"/>
      <c r="Q474" s="137"/>
      <c r="R474" s="137"/>
      <c r="S474" s="137"/>
      <c r="T474" s="137"/>
      <c r="U474" s="137"/>
      <c r="V474" s="137"/>
      <c r="W474" s="137"/>
      <c r="X474" s="137"/>
      <c r="Y474" s="137"/>
      <c r="Z474" s="137"/>
    </row>
    <row r="475" spans="1:26" x14ac:dyDescent="0.3">
      <c r="A475" s="137"/>
      <c r="B475" s="137"/>
      <c r="C475" s="137"/>
      <c r="D475" s="137"/>
      <c r="E475" s="137"/>
      <c r="F475" s="137"/>
      <c r="G475" s="137"/>
      <c r="H475" s="137"/>
      <c r="I475" s="137"/>
      <c r="J475" s="137"/>
      <c r="K475" s="137"/>
      <c r="L475" s="137"/>
      <c r="M475" s="137"/>
      <c r="N475" s="137"/>
      <c r="O475" s="137"/>
      <c r="P475" s="137"/>
      <c r="Q475" s="137"/>
      <c r="R475" s="137"/>
      <c r="S475" s="137"/>
      <c r="T475" s="137"/>
      <c r="U475" s="137"/>
      <c r="V475" s="137"/>
      <c r="W475" s="137"/>
      <c r="X475" s="137"/>
      <c r="Y475" s="137"/>
      <c r="Z475" s="137"/>
    </row>
    <row r="476" spans="1:26" x14ac:dyDescent="0.3">
      <c r="A476" s="137"/>
      <c r="B476" s="137"/>
      <c r="C476" s="137"/>
      <c r="D476" s="137"/>
      <c r="E476" s="137"/>
      <c r="F476" s="137"/>
      <c r="G476" s="137"/>
      <c r="H476" s="137"/>
      <c r="I476" s="137"/>
      <c r="J476" s="137"/>
      <c r="K476" s="137"/>
      <c r="L476" s="137"/>
      <c r="M476" s="137"/>
      <c r="N476" s="137"/>
      <c r="O476" s="137"/>
      <c r="P476" s="137"/>
      <c r="Q476" s="137"/>
      <c r="R476" s="137"/>
      <c r="S476" s="137"/>
      <c r="T476" s="137"/>
      <c r="U476" s="137"/>
      <c r="V476" s="137"/>
      <c r="W476" s="137"/>
      <c r="X476" s="137"/>
      <c r="Y476" s="137"/>
      <c r="Z476" s="137"/>
    </row>
    <row r="477" spans="1:26" x14ac:dyDescent="0.3">
      <c r="A477" s="137"/>
      <c r="B477" s="137"/>
      <c r="C477" s="137"/>
      <c r="D477" s="137"/>
      <c r="E477" s="137"/>
      <c r="F477" s="137"/>
      <c r="G477" s="137"/>
      <c r="H477" s="137"/>
      <c r="I477" s="137"/>
      <c r="J477" s="137"/>
      <c r="K477" s="137"/>
      <c r="L477" s="137"/>
      <c r="M477" s="137"/>
      <c r="N477" s="137"/>
      <c r="O477" s="137"/>
      <c r="P477" s="137"/>
      <c r="Q477" s="137"/>
      <c r="R477" s="137"/>
      <c r="S477" s="137"/>
      <c r="T477" s="137"/>
      <c r="U477" s="137"/>
      <c r="V477" s="137"/>
      <c r="W477" s="137"/>
      <c r="X477" s="137"/>
      <c r="Y477" s="137"/>
      <c r="Z477" s="137"/>
    </row>
    <row r="478" spans="1:26" x14ac:dyDescent="0.3">
      <c r="A478" s="137"/>
      <c r="B478" s="137"/>
      <c r="C478" s="137"/>
      <c r="D478" s="137"/>
      <c r="E478" s="137"/>
      <c r="F478" s="137"/>
      <c r="G478" s="137"/>
      <c r="H478" s="137"/>
      <c r="I478" s="137"/>
      <c r="J478" s="137"/>
      <c r="K478" s="137"/>
      <c r="L478" s="137"/>
      <c r="M478" s="137"/>
      <c r="N478" s="137"/>
      <c r="O478" s="137"/>
      <c r="P478" s="137"/>
      <c r="Q478" s="137"/>
      <c r="R478" s="137"/>
      <c r="S478" s="137"/>
      <c r="T478" s="137"/>
      <c r="U478" s="137"/>
      <c r="V478" s="137"/>
      <c r="W478" s="137"/>
      <c r="X478" s="137"/>
      <c r="Y478" s="137"/>
      <c r="Z478" s="137"/>
    </row>
    <row r="479" spans="1:26" x14ac:dyDescent="0.3">
      <c r="A479" s="137"/>
      <c r="B479" s="137"/>
      <c r="C479" s="137"/>
      <c r="D479" s="137"/>
      <c r="E479" s="137"/>
      <c r="F479" s="137"/>
      <c r="G479" s="137"/>
      <c r="H479" s="137"/>
      <c r="I479" s="137"/>
      <c r="J479" s="137"/>
      <c r="K479" s="137"/>
      <c r="L479" s="137"/>
      <c r="M479" s="137"/>
      <c r="N479" s="137"/>
      <c r="O479" s="137"/>
      <c r="P479" s="137"/>
      <c r="Q479" s="137"/>
      <c r="R479" s="137"/>
      <c r="S479" s="137"/>
      <c r="T479" s="137"/>
      <c r="U479" s="137"/>
      <c r="V479" s="137"/>
      <c r="W479" s="137"/>
      <c r="X479" s="137"/>
      <c r="Y479" s="137"/>
      <c r="Z479" s="137"/>
    </row>
    <row r="480" spans="1:26" x14ac:dyDescent="0.3">
      <c r="A480" s="137"/>
      <c r="B480" s="137"/>
      <c r="C480" s="137"/>
      <c r="D480" s="137"/>
      <c r="E480" s="137"/>
      <c r="F480" s="137"/>
      <c r="G480" s="137"/>
      <c r="H480" s="137"/>
      <c r="I480" s="137"/>
      <c r="J480" s="137"/>
      <c r="K480" s="137"/>
      <c r="L480" s="137"/>
      <c r="M480" s="137"/>
      <c r="N480" s="137"/>
      <c r="O480" s="137"/>
      <c r="P480" s="137"/>
      <c r="Q480" s="137"/>
      <c r="R480" s="137"/>
      <c r="S480" s="137"/>
      <c r="T480" s="137"/>
      <c r="U480" s="137"/>
      <c r="V480" s="137"/>
      <c r="W480" s="137"/>
      <c r="X480" s="137"/>
      <c r="Y480" s="137"/>
      <c r="Z480" s="137"/>
    </row>
    <row r="481" spans="1:26" x14ac:dyDescent="0.3">
      <c r="A481" s="137"/>
      <c r="B481" s="137"/>
      <c r="C481" s="137"/>
      <c r="D481" s="137"/>
      <c r="E481" s="137"/>
      <c r="F481" s="137"/>
      <c r="G481" s="137"/>
      <c r="H481" s="137"/>
      <c r="I481" s="137"/>
      <c r="J481" s="137"/>
      <c r="K481" s="137"/>
      <c r="L481" s="137"/>
      <c r="M481" s="137"/>
      <c r="N481" s="137"/>
      <c r="O481" s="137"/>
      <c r="P481" s="137"/>
      <c r="Q481" s="137"/>
      <c r="R481" s="137"/>
      <c r="S481" s="137"/>
      <c r="T481" s="137"/>
      <c r="U481" s="137"/>
      <c r="V481" s="137"/>
      <c r="W481" s="137"/>
      <c r="X481" s="137"/>
      <c r="Y481" s="137"/>
      <c r="Z481" s="137"/>
    </row>
    <row r="482" spans="1:26" x14ac:dyDescent="0.3">
      <c r="A482" s="137"/>
      <c r="B482" s="137"/>
      <c r="C482" s="137"/>
      <c r="D482" s="137"/>
      <c r="E482" s="137"/>
      <c r="F482" s="137"/>
      <c r="G482" s="137"/>
      <c r="H482" s="137"/>
      <c r="I482" s="137"/>
      <c r="J482" s="137"/>
      <c r="K482" s="137"/>
      <c r="L482" s="137"/>
      <c r="M482" s="137"/>
      <c r="N482" s="137"/>
      <c r="O482" s="137"/>
      <c r="P482" s="137"/>
      <c r="Q482" s="137"/>
      <c r="R482" s="137"/>
      <c r="S482" s="137"/>
      <c r="T482" s="137"/>
      <c r="U482" s="137"/>
      <c r="V482" s="137"/>
      <c r="W482" s="137"/>
      <c r="X482" s="137"/>
      <c r="Y482" s="137"/>
      <c r="Z482" s="137"/>
    </row>
    <row r="483" spans="1:26" x14ac:dyDescent="0.3">
      <c r="A483" s="137"/>
      <c r="B483" s="137"/>
      <c r="C483" s="137"/>
      <c r="D483" s="137"/>
      <c r="E483" s="137"/>
      <c r="F483" s="137"/>
      <c r="G483" s="137"/>
      <c r="H483" s="137"/>
      <c r="I483" s="137"/>
      <c r="J483" s="137"/>
      <c r="K483" s="137"/>
      <c r="L483" s="137"/>
      <c r="M483" s="137"/>
      <c r="N483" s="137"/>
      <c r="O483" s="137"/>
      <c r="P483" s="137"/>
      <c r="Q483" s="137"/>
      <c r="R483" s="137"/>
      <c r="S483" s="137"/>
      <c r="T483" s="137"/>
      <c r="U483" s="137"/>
      <c r="V483" s="137"/>
      <c r="W483" s="137"/>
      <c r="X483" s="137"/>
      <c r="Y483" s="137"/>
      <c r="Z483" s="137"/>
    </row>
    <row r="484" spans="1:26" x14ac:dyDescent="0.3">
      <c r="A484" s="137"/>
      <c r="B484" s="137"/>
      <c r="C484" s="137"/>
      <c r="D484" s="137"/>
      <c r="E484" s="137"/>
      <c r="F484" s="137"/>
      <c r="G484" s="137"/>
      <c r="H484" s="137"/>
      <c r="I484" s="137"/>
      <c r="J484" s="137"/>
      <c r="K484" s="137"/>
      <c r="L484" s="137"/>
      <c r="M484" s="137"/>
      <c r="N484" s="137"/>
      <c r="O484" s="137"/>
      <c r="P484" s="137"/>
      <c r="Q484" s="137"/>
      <c r="R484" s="137"/>
      <c r="S484" s="137"/>
      <c r="T484" s="137"/>
      <c r="U484" s="137"/>
      <c r="V484" s="137"/>
      <c r="W484" s="137"/>
      <c r="X484" s="137"/>
      <c r="Y484" s="137"/>
      <c r="Z484" s="137"/>
    </row>
    <row r="485" spans="1:26" x14ac:dyDescent="0.3">
      <c r="A485" s="137"/>
      <c r="B485" s="137"/>
      <c r="C485" s="137"/>
      <c r="D485" s="137"/>
      <c r="E485" s="137"/>
      <c r="F485" s="137"/>
      <c r="G485" s="137"/>
      <c r="H485" s="137"/>
      <c r="I485" s="137"/>
      <c r="J485" s="137"/>
      <c r="K485" s="137"/>
      <c r="L485" s="137"/>
      <c r="M485" s="137"/>
      <c r="N485" s="137"/>
      <c r="O485" s="137"/>
      <c r="P485" s="137"/>
      <c r="Q485" s="137"/>
      <c r="R485" s="137"/>
      <c r="S485" s="137"/>
      <c r="T485" s="137"/>
      <c r="U485" s="137"/>
      <c r="V485" s="137"/>
      <c r="W485" s="137"/>
      <c r="X485" s="137"/>
      <c r="Y485" s="137"/>
      <c r="Z485" s="137"/>
    </row>
    <row r="486" spans="1:26" x14ac:dyDescent="0.3">
      <c r="A486" s="137"/>
      <c r="B486" s="137"/>
      <c r="C486" s="137"/>
      <c r="D486" s="137"/>
      <c r="E486" s="137"/>
      <c r="F486" s="137"/>
      <c r="G486" s="137"/>
      <c r="H486" s="137"/>
      <c r="I486" s="137"/>
      <c r="J486" s="137"/>
      <c r="K486" s="137"/>
      <c r="L486" s="137"/>
      <c r="M486" s="137"/>
      <c r="N486" s="137"/>
      <c r="O486" s="137"/>
      <c r="P486" s="137"/>
      <c r="Q486" s="137"/>
      <c r="R486" s="137"/>
      <c r="S486" s="137"/>
      <c r="T486" s="137"/>
      <c r="U486" s="137"/>
      <c r="V486" s="137"/>
      <c r="W486" s="137"/>
      <c r="X486" s="137"/>
      <c r="Y486" s="137"/>
      <c r="Z486" s="137"/>
    </row>
    <row r="487" spans="1:26" x14ac:dyDescent="0.3">
      <c r="A487" s="137"/>
      <c r="B487" s="137"/>
      <c r="C487" s="137"/>
      <c r="D487" s="137"/>
      <c r="E487" s="137"/>
      <c r="F487" s="137"/>
      <c r="G487" s="137"/>
      <c r="H487" s="137"/>
      <c r="I487" s="137"/>
      <c r="J487" s="137"/>
      <c r="K487" s="137"/>
      <c r="L487" s="137"/>
      <c r="M487" s="137"/>
      <c r="N487" s="137"/>
      <c r="O487" s="137"/>
      <c r="P487" s="137"/>
      <c r="Q487" s="137"/>
      <c r="R487" s="137"/>
      <c r="S487" s="137"/>
      <c r="T487" s="137"/>
      <c r="U487" s="137"/>
      <c r="V487" s="137"/>
      <c r="W487" s="137"/>
      <c r="X487" s="137"/>
      <c r="Y487" s="137"/>
      <c r="Z487" s="137"/>
    </row>
    <row r="488" spans="1:26" x14ac:dyDescent="0.3">
      <c r="A488" s="137"/>
      <c r="B488" s="137"/>
      <c r="C488" s="137"/>
      <c r="D488" s="137"/>
      <c r="E488" s="137"/>
      <c r="F488" s="137"/>
      <c r="G488" s="137"/>
      <c r="H488" s="137"/>
      <c r="I488" s="137"/>
      <c r="J488" s="137"/>
      <c r="K488" s="137"/>
      <c r="L488" s="137"/>
      <c r="M488" s="137"/>
      <c r="N488" s="137"/>
      <c r="O488" s="137"/>
      <c r="P488" s="137"/>
      <c r="Q488" s="137"/>
      <c r="R488" s="137"/>
      <c r="S488" s="137"/>
      <c r="T488" s="137"/>
      <c r="U488" s="137"/>
      <c r="V488" s="137"/>
      <c r="W488" s="137"/>
      <c r="X488" s="137"/>
      <c r="Y488" s="137"/>
      <c r="Z488" s="137"/>
    </row>
    <row r="489" spans="1:26" x14ac:dyDescent="0.3">
      <c r="A489" s="137"/>
      <c r="B489" s="137"/>
      <c r="C489" s="137"/>
      <c r="D489" s="137"/>
      <c r="E489" s="137"/>
      <c r="F489" s="137"/>
      <c r="G489" s="137"/>
      <c r="H489" s="137"/>
      <c r="I489" s="137"/>
      <c r="J489" s="137"/>
      <c r="K489" s="137"/>
      <c r="L489" s="137"/>
      <c r="M489" s="137"/>
      <c r="N489" s="137"/>
      <c r="O489" s="137"/>
      <c r="P489" s="137"/>
      <c r="Q489" s="137"/>
      <c r="R489" s="137"/>
      <c r="S489" s="137"/>
      <c r="T489" s="137"/>
      <c r="U489" s="137"/>
      <c r="V489" s="137"/>
      <c r="W489" s="137"/>
      <c r="X489" s="137"/>
      <c r="Y489" s="137"/>
      <c r="Z489" s="137"/>
    </row>
    <row r="490" spans="1:26" x14ac:dyDescent="0.3">
      <c r="A490" s="137"/>
      <c r="B490" s="137"/>
      <c r="C490" s="137"/>
      <c r="D490" s="137"/>
      <c r="E490" s="137"/>
      <c r="F490" s="137"/>
      <c r="G490" s="137"/>
      <c r="H490" s="137"/>
      <c r="I490" s="137"/>
      <c r="J490" s="137"/>
      <c r="K490" s="137"/>
      <c r="L490" s="137"/>
      <c r="M490" s="137"/>
      <c r="N490" s="137"/>
      <c r="O490" s="137"/>
      <c r="P490" s="137"/>
      <c r="Q490" s="137"/>
      <c r="R490" s="137"/>
      <c r="S490" s="137"/>
      <c r="T490" s="137"/>
      <c r="U490" s="137"/>
      <c r="V490" s="137"/>
      <c r="W490" s="137"/>
      <c r="X490" s="137"/>
      <c r="Y490" s="137"/>
      <c r="Z490" s="137"/>
    </row>
    <row r="491" spans="1:26" x14ac:dyDescent="0.3">
      <c r="A491" s="137"/>
      <c r="B491" s="137"/>
      <c r="C491" s="137"/>
      <c r="D491" s="137"/>
      <c r="E491" s="137"/>
      <c r="F491" s="137"/>
      <c r="G491" s="137"/>
      <c r="H491" s="137"/>
      <c r="I491" s="137"/>
      <c r="J491" s="137"/>
      <c r="K491" s="137"/>
      <c r="L491" s="137"/>
      <c r="M491" s="137"/>
      <c r="N491" s="137"/>
      <c r="O491" s="137"/>
      <c r="P491" s="137"/>
      <c r="Q491" s="137"/>
      <c r="R491" s="137"/>
      <c r="S491" s="137"/>
      <c r="T491" s="137"/>
      <c r="U491" s="137"/>
      <c r="V491" s="137"/>
      <c r="W491" s="137"/>
      <c r="X491" s="137"/>
      <c r="Y491" s="137"/>
      <c r="Z491" s="137"/>
    </row>
    <row r="492" spans="1:26" x14ac:dyDescent="0.3">
      <c r="A492" s="137"/>
      <c r="B492" s="137"/>
      <c r="C492" s="137"/>
      <c r="D492" s="137"/>
      <c r="E492" s="137"/>
      <c r="F492" s="137"/>
      <c r="G492" s="137"/>
      <c r="H492" s="137"/>
      <c r="I492" s="137"/>
      <c r="J492" s="137"/>
      <c r="K492" s="137"/>
      <c r="L492" s="137"/>
      <c r="M492" s="137"/>
      <c r="N492" s="137"/>
      <c r="O492" s="137"/>
      <c r="P492" s="137"/>
      <c r="Q492" s="137"/>
      <c r="R492" s="137"/>
      <c r="S492" s="137"/>
      <c r="T492" s="137"/>
      <c r="U492" s="137"/>
      <c r="V492" s="137"/>
      <c r="W492" s="137"/>
      <c r="X492" s="137"/>
      <c r="Y492" s="137"/>
      <c r="Z492" s="137"/>
    </row>
    <row r="493" spans="1:26" x14ac:dyDescent="0.3">
      <c r="A493" s="137"/>
      <c r="B493" s="137"/>
      <c r="C493" s="137"/>
      <c r="D493" s="137"/>
      <c r="E493" s="137"/>
      <c r="F493" s="137"/>
      <c r="G493" s="137"/>
      <c r="H493" s="137"/>
      <c r="I493" s="137"/>
      <c r="J493" s="137"/>
      <c r="K493" s="137"/>
      <c r="L493" s="137"/>
      <c r="M493" s="137"/>
      <c r="N493" s="137"/>
      <c r="O493" s="137"/>
      <c r="P493" s="137"/>
      <c r="Q493" s="137"/>
      <c r="R493" s="137"/>
      <c r="S493" s="137"/>
      <c r="T493" s="137"/>
      <c r="U493" s="137"/>
      <c r="V493" s="137"/>
      <c r="W493" s="137"/>
      <c r="X493" s="137"/>
      <c r="Y493" s="137"/>
      <c r="Z493" s="137"/>
    </row>
    <row r="494" spans="1:26" x14ac:dyDescent="0.3">
      <c r="A494" s="137"/>
      <c r="B494" s="137"/>
      <c r="C494" s="137"/>
      <c r="D494" s="137"/>
      <c r="E494" s="137"/>
      <c r="F494" s="137"/>
      <c r="G494" s="137"/>
      <c r="H494" s="137"/>
      <c r="I494" s="137"/>
      <c r="J494" s="137"/>
      <c r="K494" s="137"/>
      <c r="L494" s="137"/>
      <c r="M494" s="137"/>
      <c r="N494" s="137"/>
      <c r="O494" s="137"/>
      <c r="P494" s="137"/>
      <c r="Q494" s="137"/>
      <c r="R494" s="137"/>
      <c r="S494" s="137"/>
      <c r="T494" s="137"/>
      <c r="U494" s="137"/>
      <c r="V494" s="137"/>
      <c r="W494" s="137"/>
      <c r="X494" s="137"/>
      <c r="Y494" s="137"/>
      <c r="Z494" s="137"/>
    </row>
    <row r="495" spans="1:26" x14ac:dyDescent="0.3">
      <c r="A495" s="137"/>
      <c r="B495" s="137"/>
      <c r="C495" s="137"/>
      <c r="D495" s="137"/>
      <c r="E495" s="137"/>
      <c r="F495" s="137"/>
      <c r="G495" s="137"/>
      <c r="H495" s="137"/>
      <c r="I495" s="137"/>
      <c r="J495" s="137"/>
      <c r="K495" s="137"/>
      <c r="L495" s="137"/>
      <c r="M495" s="137"/>
      <c r="N495" s="137"/>
      <c r="O495" s="137"/>
      <c r="P495" s="137"/>
      <c r="Q495" s="137"/>
      <c r="R495" s="137"/>
      <c r="S495" s="137"/>
      <c r="T495" s="137"/>
      <c r="U495" s="137"/>
      <c r="V495" s="137"/>
      <c r="W495" s="137"/>
      <c r="X495" s="137"/>
      <c r="Y495" s="137"/>
      <c r="Z495" s="137"/>
    </row>
    <row r="496" spans="1:26" x14ac:dyDescent="0.3">
      <c r="A496" s="137"/>
      <c r="B496" s="137"/>
      <c r="C496" s="137"/>
      <c r="D496" s="137"/>
      <c r="E496" s="137"/>
      <c r="F496" s="137"/>
      <c r="G496" s="137"/>
      <c r="H496" s="137"/>
      <c r="I496" s="137"/>
      <c r="J496" s="137"/>
      <c r="K496" s="137"/>
      <c r="L496" s="137"/>
      <c r="M496" s="137"/>
      <c r="N496" s="137"/>
      <c r="O496" s="137"/>
      <c r="P496" s="137"/>
      <c r="Q496" s="137"/>
      <c r="R496" s="137"/>
      <c r="S496" s="137"/>
      <c r="T496" s="137"/>
      <c r="U496" s="137"/>
      <c r="V496" s="137"/>
      <c r="W496" s="137"/>
      <c r="X496" s="137"/>
      <c r="Y496" s="137"/>
      <c r="Z496" s="137"/>
    </row>
    <row r="497" spans="1:26" x14ac:dyDescent="0.3">
      <c r="A497" s="137"/>
      <c r="B497" s="137"/>
      <c r="C497" s="137"/>
      <c r="D497" s="137"/>
      <c r="E497" s="137"/>
      <c r="F497" s="137"/>
      <c r="G497" s="137"/>
      <c r="H497" s="137"/>
      <c r="I497" s="137"/>
      <c r="J497" s="137"/>
      <c r="K497" s="137"/>
      <c r="L497" s="137"/>
      <c r="M497" s="137"/>
      <c r="N497" s="137"/>
      <c r="O497" s="137"/>
      <c r="P497" s="137"/>
      <c r="Q497" s="137"/>
      <c r="R497" s="137"/>
      <c r="S497" s="137"/>
      <c r="T497" s="137"/>
      <c r="U497" s="137"/>
      <c r="V497" s="137"/>
      <c r="W497" s="137"/>
      <c r="X497" s="137"/>
      <c r="Y497" s="137"/>
      <c r="Z497" s="137"/>
    </row>
    <row r="498" spans="1:26" x14ac:dyDescent="0.3">
      <c r="A498" s="137"/>
      <c r="B498" s="137"/>
      <c r="C498" s="137"/>
      <c r="D498" s="137"/>
      <c r="E498" s="137"/>
      <c r="F498" s="137"/>
      <c r="G498" s="137"/>
      <c r="H498" s="137"/>
      <c r="I498" s="137"/>
      <c r="J498" s="137"/>
      <c r="K498" s="137"/>
      <c r="L498" s="137"/>
      <c r="M498" s="137"/>
      <c r="N498" s="137"/>
      <c r="O498" s="137"/>
      <c r="P498" s="137"/>
      <c r="Q498" s="137"/>
      <c r="R498" s="137"/>
      <c r="S498" s="137"/>
      <c r="T498" s="137"/>
      <c r="U498" s="137"/>
      <c r="V498" s="137"/>
      <c r="W498" s="137"/>
      <c r="X498" s="137"/>
      <c r="Y498" s="137"/>
      <c r="Z498" s="137"/>
    </row>
    <row r="499" spans="1:26" x14ac:dyDescent="0.3">
      <c r="A499" s="137"/>
      <c r="B499" s="137"/>
      <c r="C499" s="137"/>
      <c r="D499" s="137"/>
      <c r="E499" s="137"/>
      <c r="F499" s="137"/>
      <c r="G499" s="137"/>
      <c r="H499" s="137"/>
      <c r="I499" s="137"/>
      <c r="J499" s="137"/>
      <c r="K499" s="137"/>
      <c r="L499" s="137"/>
      <c r="M499" s="137"/>
      <c r="N499" s="137"/>
      <c r="O499" s="137"/>
      <c r="P499" s="137"/>
      <c r="Q499" s="137"/>
      <c r="R499" s="137"/>
      <c r="S499" s="137"/>
      <c r="T499" s="137"/>
      <c r="U499" s="137"/>
      <c r="V499" s="137"/>
      <c r="W499" s="137"/>
      <c r="X499" s="137"/>
      <c r="Y499" s="137"/>
      <c r="Z499" s="137"/>
    </row>
    <row r="500" spans="1:26" x14ac:dyDescent="0.3">
      <c r="A500" s="137"/>
      <c r="B500" s="137"/>
      <c r="C500" s="137"/>
      <c r="D500" s="137"/>
      <c r="E500" s="137"/>
      <c r="F500" s="137"/>
      <c r="G500" s="137"/>
      <c r="H500" s="137"/>
      <c r="I500" s="137"/>
      <c r="J500" s="137"/>
      <c r="K500" s="137"/>
      <c r="L500" s="137"/>
      <c r="M500" s="137"/>
      <c r="N500" s="137"/>
      <c r="O500" s="137"/>
      <c r="P500" s="137"/>
      <c r="Q500" s="137"/>
      <c r="R500" s="137"/>
      <c r="S500" s="137"/>
      <c r="T500" s="137"/>
      <c r="U500" s="137"/>
      <c r="V500" s="137"/>
      <c r="W500" s="137"/>
      <c r="X500" s="137"/>
      <c r="Y500" s="137"/>
      <c r="Z500" s="137"/>
    </row>
    <row r="501" spans="1:26" x14ac:dyDescent="0.3">
      <c r="A501" s="137"/>
      <c r="B501" s="137"/>
      <c r="C501" s="137"/>
      <c r="D501" s="137"/>
      <c r="E501" s="137"/>
      <c r="F501" s="137"/>
      <c r="G501" s="137"/>
      <c r="H501" s="137"/>
      <c r="I501" s="137"/>
      <c r="J501" s="137"/>
      <c r="K501" s="137"/>
      <c r="L501" s="137"/>
      <c r="M501" s="137"/>
      <c r="N501" s="137"/>
      <c r="O501" s="137"/>
      <c r="P501" s="137"/>
      <c r="Q501" s="137"/>
      <c r="R501" s="137"/>
      <c r="S501" s="137"/>
      <c r="T501" s="137"/>
      <c r="U501" s="137"/>
      <c r="V501" s="137"/>
      <c r="W501" s="137"/>
      <c r="X501" s="137"/>
      <c r="Y501" s="137"/>
      <c r="Z501" s="137"/>
    </row>
    <row r="502" spans="1:26" x14ac:dyDescent="0.3">
      <c r="A502" s="137"/>
      <c r="B502" s="137"/>
      <c r="C502" s="137"/>
      <c r="D502" s="137"/>
      <c r="E502" s="137"/>
      <c r="F502" s="137"/>
      <c r="G502" s="137"/>
      <c r="H502" s="137"/>
      <c r="I502" s="137"/>
      <c r="J502" s="137"/>
      <c r="K502" s="137"/>
      <c r="L502" s="137"/>
      <c r="M502" s="137"/>
      <c r="N502" s="137"/>
      <c r="O502" s="137"/>
      <c r="P502" s="137"/>
      <c r="Q502" s="137"/>
      <c r="R502" s="137"/>
      <c r="S502" s="137"/>
      <c r="T502" s="137"/>
      <c r="U502" s="137"/>
      <c r="V502" s="137"/>
      <c r="W502" s="137"/>
      <c r="X502" s="137"/>
      <c r="Y502" s="137"/>
      <c r="Z502" s="137"/>
    </row>
    <row r="503" spans="1:26" x14ac:dyDescent="0.3">
      <c r="A503" s="137"/>
      <c r="B503" s="137"/>
      <c r="C503" s="137"/>
      <c r="D503" s="137"/>
      <c r="E503" s="137"/>
      <c r="F503" s="137"/>
      <c r="G503" s="137"/>
      <c r="H503" s="137"/>
      <c r="I503" s="137"/>
      <c r="J503" s="137"/>
      <c r="K503" s="137"/>
      <c r="L503" s="137"/>
      <c r="M503" s="137"/>
      <c r="N503" s="137"/>
      <c r="O503" s="137"/>
      <c r="P503" s="137"/>
      <c r="Q503" s="137"/>
      <c r="R503" s="137"/>
      <c r="S503" s="137"/>
      <c r="T503" s="137"/>
      <c r="U503" s="137"/>
      <c r="V503" s="137"/>
      <c r="W503" s="137"/>
      <c r="X503" s="137"/>
      <c r="Y503" s="137"/>
      <c r="Z503" s="137"/>
    </row>
    <row r="504" spans="1:26" x14ac:dyDescent="0.3">
      <c r="A504" s="137"/>
      <c r="B504" s="137"/>
      <c r="C504" s="137"/>
      <c r="D504" s="137"/>
      <c r="E504" s="137"/>
      <c r="F504" s="137"/>
      <c r="G504" s="137"/>
      <c r="H504" s="137"/>
      <c r="I504" s="137"/>
      <c r="J504" s="137"/>
      <c r="K504" s="137"/>
      <c r="L504" s="137"/>
      <c r="M504" s="137"/>
      <c r="N504" s="137"/>
      <c r="O504" s="137"/>
      <c r="P504" s="137"/>
      <c r="Q504" s="137"/>
      <c r="R504" s="137"/>
      <c r="S504" s="137"/>
      <c r="T504" s="137"/>
      <c r="U504" s="137"/>
      <c r="V504" s="137"/>
      <c r="W504" s="137"/>
      <c r="X504" s="137"/>
      <c r="Y504" s="137"/>
      <c r="Z504" s="137"/>
    </row>
    <row r="505" spans="1:26" x14ac:dyDescent="0.3">
      <c r="A505" s="137"/>
      <c r="B505" s="137"/>
      <c r="C505" s="137"/>
      <c r="D505" s="137"/>
      <c r="E505" s="137"/>
      <c r="F505" s="137"/>
      <c r="G505" s="137"/>
      <c r="H505" s="137"/>
      <c r="I505" s="137"/>
      <c r="J505" s="137"/>
      <c r="K505" s="137"/>
      <c r="L505" s="137"/>
      <c r="M505" s="137"/>
      <c r="N505" s="137"/>
      <c r="O505" s="137"/>
      <c r="P505" s="137"/>
      <c r="Q505" s="137"/>
      <c r="R505" s="137"/>
      <c r="S505" s="137"/>
      <c r="T505" s="137"/>
      <c r="U505" s="137"/>
      <c r="V505" s="137"/>
      <c r="W505" s="137"/>
      <c r="X505" s="137"/>
      <c r="Y505" s="137"/>
      <c r="Z505" s="137"/>
    </row>
    <row r="506" spans="1:26" x14ac:dyDescent="0.3">
      <c r="A506" s="137"/>
      <c r="B506" s="137"/>
      <c r="C506" s="137"/>
      <c r="D506" s="137"/>
      <c r="E506" s="137"/>
      <c r="F506" s="137"/>
      <c r="G506" s="137"/>
      <c r="H506" s="137"/>
      <c r="I506" s="137"/>
      <c r="J506" s="137"/>
      <c r="K506" s="137"/>
      <c r="L506" s="137"/>
      <c r="M506" s="137"/>
      <c r="N506" s="137"/>
      <c r="O506" s="137"/>
      <c r="P506" s="137"/>
      <c r="Q506" s="137"/>
      <c r="R506" s="137"/>
      <c r="S506" s="137"/>
      <c r="T506" s="137"/>
      <c r="U506" s="137"/>
      <c r="V506" s="137"/>
      <c r="W506" s="137"/>
      <c r="X506" s="137"/>
      <c r="Y506" s="137"/>
      <c r="Z506" s="137"/>
    </row>
    <row r="507" spans="1:26" x14ac:dyDescent="0.3">
      <c r="A507" s="137"/>
      <c r="B507" s="137"/>
      <c r="C507" s="137"/>
      <c r="D507" s="137"/>
      <c r="E507" s="137"/>
      <c r="F507" s="137"/>
      <c r="G507" s="137"/>
      <c r="H507" s="137"/>
      <c r="I507" s="137"/>
      <c r="J507" s="137"/>
      <c r="K507" s="137"/>
      <c r="L507" s="137"/>
      <c r="M507" s="137"/>
      <c r="N507" s="137"/>
      <c r="O507" s="137"/>
      <c r="P507" s="137"/>
      <c r="Q507" s="137"/>
      <c r="R507" s="137"/>
      <c r="S507" s="137"/>
      <c r="T507" s="137"/>
      <c r="U507" s="137"/>
      <c r="V507" s="137"/>
      <c r="W507" s="137"/>
      <c r="X507" s="137"/>
      <c r="Y507" s="137"/>
      <c r="Z507" s="137"/>
    </row>
    <row r="508" spans="1:26" x14ac:dyDescent="0.3">
      <c r="A508" s="137"/>
      <c r="B508" s="137"/>
      <c r="C508" s="137"/>
      <c r="D508" s="137"/>
      <c r="E508" s="137"/>
      <c r="F508" s="137"/>
      <c r="G508" s="137"/>
      <c r="H508" s="137"/>
      <c r="I508" s="137"/>
      <c r="J508" s="137"/>
      <c r="K508" s="137"/>
      <c r="L508" s="137"/>
      <c r="M508" s="137"/>
      <c r="N508" s="137"/>
      <c r="O508" s="137"/>
      <c r="P508" s="137"/>
      <c r="Q508" s="137"/>
      <c r="R508" s="137"/>
      <c r="S508" s="137"/>
      <c r="T508" s="137"/>
      <c r="U508" s="137"/>
      <c r="V508" s="137"/>
      <c r="W508" s="137"/>
      <c r="X508" s="137"/>
      <c r="Y508" s="137"/>
      <c r="Z508" s="137"/>
    </row>
    <row r="509" spans="1:26" x14ac:dyDescent="0.3">
      <c r="A509" s="137"/>
      <c r="B509" s="137"/>
      <c r="C509" s="137"/>
      <c r="D509" s="137"/>
      <c r="E509" s="137"/>
      <c r="F509" s="137"/>
      <c r="G509" s="137"/>
      <c r="H509" s="137"/>
      <c r="I509" s="137"/>
      <c r="J509" s="137"/>
      <c r="K509" s="137"/>
      <c r="L509" s="137"/>
      <c r="M509" s="137"/>
      <c r="N509" s="137"/>
      <c r="O509" s="137"/>
      <c r="P509" s="137"/>
      <c r="Q509" s="137"/>
      <c r="R509" s="137"/>
      <c r="S509" s="137"/>
      <c r="T509" s="137"/>
      <c r="U509" s="137"/>
      <c r="V509" s="137"/>
      <c r="W509" s="137"/>
      <c r="X509" s="137"/>
      <c r="Y509" s="137"/>
      <c r="Z509" s="137"/>
    </row>
    <row r="510" spans="1:26" x14ac:dyDescent="0.3">
      <c r="A510" s="137"/>
      <c r="B510" s="137"/>
      <c r="C510" s="137"/>
      <c r="D510" s="137"/>
      <c r="E510" s="137"/>
      <c r="F510" s="137"/>
      <c r="G510" s="137"/>
      <c r="H510" s="137"/>
      <c r="I510" s="137"/>
      <c r="J510" s="137"/>
      <c r="K510" s="137"/>
      <c r="L510" s="137"/>
      <c r="M510" s="137"/>
      <c r="N510" s="137"/>
      <c r="O510" s="137"/>
      <c r="P510" s="137"/>
      <c r="Q510" s="137"/>
      <c r="R510" s="137"/>
      <c r="S510" s="137"/>
      <c r="T510" s="137"/>
      <c r="U510" s="137"/>
      <c r="V510" s="137"/>
      <c r="W510" s="137"/>
      <c r="X510" s="137"/>
      <c r="Y510" s="137"/>
      <c r="Z510" s="137"/>
    </row>
    <row r="511" spans="1:26" x14ac:dyDescent="0.3">
      <c r="A511" s="137"/>
      <c r="B511" s="137"/>
      <c r="C511" s="137"/>
      <c r="D511" s="137"/>
      <c r="E511" s="137"/>
      <c r="F511" s="137"/>
      <c r="G511" s="137"/>
      <c r="H511" s="137"/>
      <c r="I511" s="137"/>
      <c r="J511" s="137"/>
      <c r="K511" s="137"/>
      <c r="L511" s="137"/>
      <c r="M511" s="137"/>
      <c r="N511" s="137"/>
      <c r="O511" s="137"/>
      <c r="P511" s="137"/>
      <c r="Q511" s="137"/>
      <c r="R511" s="137"/>
      <c r="S511" s="137"/>
      <c r="T511" s="137"/>
      <c r="U511" s="137"/>
      <c r="V511" s="137"/>
      <c r="W511" s="137"/>
      <c r="X511" s="137"/>
      <c r="Y511" s="137"/>
      <c r="Z511" s="137"/>
    </row>
    <row r="512" spans="1:26" x14ac:dyDescent="0.3">
      <c r="A512" s="137"/>
      <c r="B512" s="137"/>
      <c r="C512" s="137"/>
      <c r="D512" s="137"/>
      <c r="E512" s="137"/>
      <c r="F512" s="137"/>
      <c r="G512" s="137"/>
      <c r="H512" s="137"/>
      <c r="I512" s="137"/>
      <c r="J512" s="137"/>
      <c r="K512" s="137"/>
      <c r="L512" s="137"/>
      <c r="M512" s="137"/>
      <c r="N512" s="137"/>
      <c r="O512" s="137"/>
      <c r="P512" s="137"/>
      <c r="Q512" s="137"/>
      <c r="R512" s="137"/>
      <c r="S512" s="137"/>
      <c r="T512" s="137"/>
      <c r="U512" s="137"/>
      <c r="V512" s="137"/>
      <c r="W512" s="137"/>
      <c r="X512" s="137"/>
      <c r="Y512" s="137"/>
      <c r="Z512" s="137"/>
    </row>
    <row r="513" spans="1:26" x14ac:dyDescent="0.3">
      <c r="A513" s="137"/>
      <c r="B513" s="137"/>
      <c r="C513" s="137"/>
      <c r="D513" s="137"/>
      <c r="E513" s="137"/>
      <c r="F513" s="137"/>
      <c r="G513" s="137"/>
      <c r="H513" s="137"/>
      <c r="I513" s="137"/>
      <c r="J513" s="137"/>
      <c r="K513" s="137"/>
      <c r="L513" s="137"/>
      <c r="M513" s="137"/>
      <c r="N513" s="137"/>
      <c r="O513" s="137"/>
      <c r="P513" s="137"/>
      <c r="Q513" s="137"/>
      <c r="R513" s="137"/>
      <c r="S513" s="137"/>
      <c r="T513" s="137"/>
      <c r="U513" s="137"/>
      <c r="V513" s="137"/>
      <c r="W513" s="137"/>
      <c r="X513" s="137"/>
      <c r="Y513" s="137"/>
      <c r="Z513" s="137"/>
    </row>
    <row r="514" spans="1:26" x14ac:dyDescent="0.3">
      <c r="A514" s="137"/>
      <c r="B514" s="137"/>
      <c r="C514" s="137"/>
      <c r="D514" s="137"/>
      <c r="E514" s="137"/>
      <c r="F514" s="137"/>
      <c r="G514" s="137"/>
      <c r="H514" s="137"/>
      <c r="I514" s="137"/>
      <c r="J514" s="137"/>
      <c r="K514" s="137"/>
      <c r="L514" s="137"/>
      <c r="M514" s="137"/>
      <c r="N514" s="137"/>
      <c r="O514" s="137"/>
      <c r="P514" s="137"/>
      <c r="Q514" s="137"/>
      <c r="R514" s="137"/>
      <c r="S514" s="137"/>
      <c r="T514" s="137"/>
      <c r="U514" s="137"/>
      <c r="V514" s="137"/>
      <c r="W514" s="137"/>
      <c r="X514" s="137"/>
      <c r="Y514" s="137"/>
      <c r="Z514" s="137"/>
    </row>
    <row r="515" spans="1:26" x14ac:dyDescent="0.3">
      <c r="A515" s="137"/>
      <c r="B515" s="137"/>
      <c r="C515" s="137"/>
      <c r="D515" s="137"/>
      <c r="E515" s="137"/>
      <c r="F515" s="137"/>
      <c r="G515" s="137"/>
      <c r="H515" s="137"/>
      <c r="I515" s="137"/>
      <c r="J515" s="137"/>
      <c r="K515" s="137"/>
      <c r="L515" s="137"/>
      <c r="M515" s="137"/>
      <c r="N515" s="137"/>
      <c r="O515" s="137"/>
      <c r="P515" s="137"/>
      <c r="Q515" s="137"/>
      <c r="R515" s="137"/>
      <c r="S515" s="137"/>
      <c r="T515" s="137"/>
      <c r="U515" s="137"/>
      <c r="V515" s="137"/>
      <c r="W515" s="137"/>
      <c r="X515" s="137"/>
      <c r="Y515" s="137"/>
      <c r="Z515" s="137"/>
    </row>
    <row r="516" spans="1:26" x14ac:dyDescent="0.3">
      <c r="A516" s="137"/>
      <c r="B516" s="137"/>
      <c r="C516" s="137"/>
      <c r="D516" s="137"/>
      <c r="E516" s="137"/>
      <c r="F516" s="137"/>
      <c r="G516" s="137"/>
      <c r="H516" s="137"/>
      <c r="I516" s="137"/>
      <c r="J516" s="137"/>
      <c r="K516" s="137"/>
      <c r="L516" s="137"/>
      <c r="M516" s="137"/>
      <c r="N516" s="137"/>
      <c r="O516" s="137"/>
      <c r="P516" s="137"/>
      <c r="Q516" s="137"/>
      <c r="R516" s="137"/>
      <c r="S516" s="137"/>
      <c r="T516" s="137"/>
      <c r="U516" s="137"/>
      <c r="V516" s="137"/>
      <c r="W516" s="137"/>
      <c r="X516" s="137"/>
      <c r="Y516" s="137"/>
      <c r="Z516" s="137"/>
    </row>
    <row r="517" spans="1:26" x14ac:dyDescent="0.3">
      <c r="A517" s="137"/>
      <c r="B517" s="137"/>
      <c r="C517" s="137"/>
      <c r="D517" s="137"/>
      <c r="E517" s="137"/>
      <c r="F517" s="137"/>
      <c r="G517" s="137"/>
      <c r="H517" s="137"/>
      <c r="I517" s="137"/>
      <c r="J517" s="137"/>
      <c r="K517" s="137"/>
      <c r="L517" s="137"/>
      <c r="M517" s="137"/>
      <c r="N517" s="137"/>
      <c r="O517" s="137"/>
      <c r="P517" s="137"/>
      <c r="Q517" s="137"/>
      <c r="R517" s="137"/>
      <c r="S517" s="137"/>
      <c r="T517" s="137"/>
      <c r="U517" s="137"/>
      <c r="V517" s="137"/>
      <c r="W517" s="137"/>
      <c r="X517" s="137"/>
      <c r="Y517" s="137"/>
      <c r="Z517" s="137"/>
    </row>
    <row r="518" spans="1:26" x14ac:dyDescent="0.3">
      <c r="A518" s="137"/>
      <c r="B518" s="137"/>
      <c r="C518" s="137"/>
      <c r="D518" s="137"/>
      <c r="E518" s="137"/>
      <c r="F518" s="137"/>
      <c r="G518" s="137"/>
      <c r="H518" s="137"/>
      <c r="I518" s="137"/>
      <c r="J518" s="137"/>
      <c r="K518" s="137"/>
      <c r="L518" s="137"/>
      <c r="M518" s="137"/>
      <c r="N518" s="137"/>
      <c r="O518" s="137"/>
      <c r="P518" s="137"/>
      <c r="Q518" s="137"/>
      <c r="R518" s="137"/>
      <c r="S518" s="137"/>
      <c r="T518" s="137"/>
      <c r="U518" s="137"/>
      <c r="V518" s="137"/>
      <c r="W518" s="137"/>
      <c r="X518" s="137"/>
      <c r="Y518" s="137"/>
      <c r="Z518" s="137"/>
    </row>
    <row r="519" spans="1:26" x14ac:dyDescent="0.3">
      <c r="A519" s="137"/>
      <c r="B519" s="137"/>
      <c r="C519" s="137"/>
      <c r="D519" s="137"/>
      <c r="E519" s="137"/>
      <c r="F519" s="137"/>
      <c r="G519" s="137"/>
      <c r="H519" s="137"/>
      <c r="I519" s="137"/>
      <c r="J519" s="137"/>
      <c r="K519" s="137"/>
      <c r="L519" s="137"/>
      <c r="M519" s="137"/>
      <c r="N519" s="137"/>
      <c r="O519" s="137"/>
      <c r="P519" s="137"/>
      <c r="Q519" s="137"/>
      <c r="R519" s="137"/>
      <c r="S519" s="137"/>
      <c r="T519" s="137"/>
      <c r="U519" s="137"/>
      <c r="V519" s="137"/>
      <c r="W519" s="137"/>
      <c r="X519" s="137"/>
      <c r="Y519" s="137"/>
      <c r="Z519" s="137"/>
    </row>
    <row r="520" spans="1:26" x14ac:dyDescent="0.3">
      <c r="A520" s="137"/>
      <c r="B520" s="137"/>
      <c r="C520" s="137"/>
      <c r="D520" s="137"/>
      <c r="E520" s="137"/>
      <c r="F520" s="137"/>
      <c r="G520" s="137"/>
      <c r="H520" s="137"/>
      <c r="I520" s="137"/>
      <c r="J520" s="137"/>
      <c r="K520" s="137"/>
      <c r="L520" s="137"/>
      <c r="M520" s="137"/>
      <c r="N520" s="137"/>
      <c r="O520" s="137"/>
      <c r="P520" s="137"/>
      <c r="Q520" s="137"/>
      <c r="R520" s="137"/>
      <c r="S520" s="137"/>
      <c r="T520" s="137"/>
      <c r="U520" s="137"/>
      <c r="V520" s="137"/>
      <c r="W520" s="137"/>
      <c r="X520" s="137"/>
      <c r="Y520" s="137"/>
      <c r="Z520" s="137"/>
    </row>
    <row r="521" spans="1:26" x14ac:dyDescent="0.3">
      <c r="A521" s="137"/>
      <c r="B521" s="137"/>
      <c r="C521" s="137"/>
      <c r="D521" s="137"/>
      <c r="E521" s="137"/>
      <c r="F521" s="137"/>
      <c r="G521" s="137"/>
      <c r="H521" s="137"/>
      <c r="I521" s="137"/>
      <c r="J521" s="137"/>
      <c r="K521" s="137"/>
      <c r="L521" s="137"/>
      <c r="M521" s="137"/>
      <c r="N521" s="137"/>
      <c r="O521" s="137"/>
      <c r="P521" s="137"/>
      <c r="Q521" s="137"/>
      <c r="R521" s="137"/>
      <c r="S521" s="137"/>
      <c r="T521" s="137"/>
      <c r="U521" s="137"/>
      <c r="V521" s="137"/>
      <c r="W521" s="137"/>
      <c r="X521" s="137"/>
      <c r="Y521" s="137"/>
      <c r="Z521" s="137"/>
    </row>
    <row r="522" spans="1:26" x14ac:dyDescent="0.3">
      <c r="A522" s="137"/>
      <c r="B522" s="137"/>
      <c r="C522" s="137"/>
      <c r="D522" s="137"/>
      <c r="E522" s="137"/>
      <c r="F522" s="137"/>
      <c r="G522" s="137"/>
      <c r="H522" s="137"/>
      <c r="I522" s="137"/>
      <c r="J522" s="137"/>
      <c r="K522" s="137"/>
      <c r="L522" s="137"/>
      <c r="M522" s="137"/>
      <c r="N522" s="137"/>
      <c r="O522" s="137"/>
      <c r="P522" s="137"/>
      <c r="Q522" s="137"/>
      <c r="R522" s="137"/>
      <c r="S522" s="137"/>
      <c r="T522" s="137"/>
      <c r="U522" s="137"/>
      <c r="V522" s="137"/>
      <c r="W522" s="137"/>
      <c r="X522" s="137"/>
      <c r="Y522" s="137"/>
      <c r="Z522" s="137"/>
    </row>
    <row r="523" spans="1:26" x14ac:dyDescent="0.3">
      <c r="A523" s="137"/>
      <c r="B523" s="137"/>
      <c r="C523" s="137"/>
      <c r="D523" s="137"/>
      <c r="E523" s="137"/>
      <c r="F523" s="137"/>
      <c r="G523" s="137"/>
      <c r="H523" s="137"/>
      <c r="I523" s="137"/>
      <c r="J523" s="137"/>
      <c r="K523" s="137"/>
      <c r="L523" s="137"/>
      <c r="M523" s="137"/>
      <c r="N523" s="137"/>
      <c r="O523" s="137"/>
      <c r="P523" s="137"/>
      <c r="Q523" s="137"/>
      <c r="R523" s="137"/>
      <c r="S523" s="137"/>
      <c r="T523" s="137"/>
      <c r="U523" s="137"/>
      <c r="V523" s="137"/>
      <c r="W523" s="137"/>
      <c r="X523" s="137"/>
      <c r="Y523" s="137"/>
      <c r="Z523" s="137"/>
    </row>
    <row r="524" spans="1:26" x14ac:dyDescent="0.3">
      <c r="A524" s="137"/>
      <c r="B524" s="137"/>
      <c r="C524" s="137"/>
      <c r="D524" s="137"/>
      <c r="E524" s="137"/>
      <c r="F524" s="137"/>
      <c r="G524" s="137"/>
      <c r="H524" s="137"/>
      <c r="I524" s="137"/>
      <c r="J524" s="137"/>
      <c r="K524" s="137"/>
      <c r="L524" s="137"/>
      <c r="M524" s="137"/>
      <c r="N524" s="137"/>
      <c r="O524" s="137"/>
      <c r="P524" s="137"/>
      <c r="Q524" s="137"/>
      <c r="R524" s="137"/>
      <c r="S524" s="137"/>
      <c r="T524" s="137"/>
      <c r="U524" s="137"/>
      <c r="V524" s="137"/>
      <c r="W524" s="137"/>
      <c r="X524" s="137"/>
      <c r="Y524" s="137"/>
      <c r="Z524" s="137"/>
    </row>
    <row r="525" spans="1:26" x14ac:dyDescent="0.3">
      <c r="A525" s="137"/>
      <c r="B525" s="137"/>
      <c r="C525" s="137"/>
      <c r="D525" s="137"/>
      <c r="E525" s="137"/>
      <c r="F525" s="137"/>
      <c r="G525" s="137"/>
      <c r="H525" s="137"/>
      <c r="I525" s="137"/>
      <c r="J525" s="137"/>
      <c r="K525" s="137"/>
      <c r="L525" s="137"/>
      <c r="M525" s="137"/>
      <c r="N525" s="137"/>
      <c r="O525" s="137"/>
      <c r="P525" s="137"/>
      <c r="Q525" s="137"/>
      <c r="R525" s="137"/>
      <c r="S525" s="137"/>
      <c r="T525" s="137"/>
      <c r="U525" s="137"/>
      <c r="V525" s="137"/>
      <c r="W525" s="137"/>
      <c r="X525" s="137"/>
      <c r="Y525" s="137"/>
      <c r="Z525" s="137"/>
    </row>
    <row r="526" spans="1:26" x14ac:dyDescent="0.3">
      <c r="A526" s="137"/>
      <c r="B526" s="137"/>
      <c r="C526" s="137"/>
      <c r="D526" s="137"/>
      <c r="E526" s="137"/>
      <c r="F526" s="137"/>
      <c r="G526" s="137"/>
      <c r="H526" s="137"/>
      <c r="I526" s="137"/>
      <c r="J526" s="137"/>
      <c r="K526" s="137"/>
      <c r="L526" s="137"/>
      <c r="M526" s="137"/>
      <c r="N526" s="137"/>
      <c r="O526" s="137"/>
      <c r="P526" s="137"/>
      <c r="Q526" s="137"/>
      <c r="R526" s="137"/>
      <c r="S526" s="137"/>
      <c r="T526" s="137"/>
      <c r="U526" s="137"/>
      <c r="V526" s="137"/>
      <c r="W526" s="137"/>
      <c r="X526" s="137"/>
      <c r="Y526" s="137"/>
      <c r="Z526" s="137"/>
    </row>
    <row r="527" spans="1:26" x14ac:dyDescent="0.3">
      <c r="A527" s="137"/>
      <c r="B527" s="137"/>
      <c r="C527" s="137"/>
      <c r="D527" s="137"/>
      <c r="E527" s="137"/>
      <c r="F527" s="137"/>
      <c r="G527" s="137"/>
      <c r="H527" s="137"/>
      <c r="I527" s="137"/>
      <c r="J527" s="137"/>
      <c r="K527" s="137"/>
      <c r="L527" s="137"/>
      <c r="M527" s="137"/>
      <c r="N527" s="137"/>
      <c r="O527" s="137"/>
      <c r="P527" s="137"/>
      <c r="Q527" s="137"/>
      <c r="R527" s="137"/>
      <c r="S527" s="137"/>
      <c r="T527" s="137"/>
      <c r="U527" s="137"/>
      <c r="V527" s="137"/>
      <c r="W527" s="137"/>
      <c r="X527" s="137"/>
      <c r="Y527" s="137"/>
      <c r="Z527" s="137"/>
    </row>
    <row r="528" spans="1:26" x14ac:dyDescent="0.3">
      <c r="A528" s="137"/>
      <c r="B528" s="137"/>
      <c r="C528" s="137"/>
      <c r="D528" s="137"/>
      <c r="E528" s="137"/>
      <c r="F528" s="137"/>
      <c r="G528" s="137"/>
      <c r="H528" s="137"/>
      <c r="I528" s="137"/>
      <c r="J528" s="137"/>
      <c r="K528" s="137"/>
      <c r="L528" s="137"/>
      <c r="M528" s="137"/>
      <c r="N528" s="137"/>
      <c r="O528" s="137"/>
      <c r="P528" s="137"/>
      <c r="Q528" s="137"/>
      <c r="R528" s="137"/>
      <c r="S528" s="137"/>
      <c r="T528" s="137"/>
      <c r="U528" s="137"/>
      <c r="V528" s="137"/>
      <c r="W528" s="137"/>
      <c r="X528" s="137"/>
      <c r="Y528" s="137"/>
      <c r="Z528" s="137"/>
    </row>
    <row r="529" spans="1:26" x14ac:dyDescent="0.3">
      <c r="A529" s="137"/>
      <c r="B529" s="137"/>
      <c r="C529" s="137"/>
      <c r="D529" s="137"/>
      <c r="E529" s="137"/>
      <c r="F529" s="137"/>
      <c r="G529" s="137"/>
      <c r="H529" s="137"/>
      <c r="I529" s="137"/>
      <c r="J529" s="137"/>
      <c r="K529" s="137"/>
      <c r="L529" s="137"/>
      <c r="M529" s="137"/>
      <c r="N529" s="137"/>
      <c r="O529" s="137"/>
      <c r="P529" s="137"/>
      <c r="Q529" s="137"/>
      <c r="R529" s="137"/>
      <c r="S529" s="137"/>
      <c r="T529" s="137"/>
      <c r="U529" s="137"/>
      <c r="V529" s="137"/>
      <c r="W529" s="137"/>
      <c r="X529" s="137"/>
      <c r="Y529" s="137"/>
      <c r="Z529" s="137"/>
    </row>
    <row r="530" spans="1:26" x14ac:dyDescent="0.3">
      <c r="A530" s="137"/>
      <c r="B530" s="137"/>
      <c r="C530" s="137"/>
      <c r="D530" s="137"/>
      <c r="E530" s="137"/>
      <c r="F530" s="137"/>
      <c r="G530" s="137"/>
      <c r="H530" s="137"/>
      <c r="I530" s="137"/>
      <c r="J530" s="137"/>
      <c r="K530" s="137"/>
      <c r="L530" s="137"/>
      <c r="M530" s="137"/>
      <c r="N530" s="137"/>
      <c r="O530" s="137"/>
      <c r="P530" s="137"/>
      <c r="Q530" s="137"/>
      <c r="R530" s="137"/>
      <c r="S530" s="137"/>
      <c r="T530" s="137"/>
      <c r="U530" s="137"/>
      <c r="V530" s="137"/>
      <c r="W530" s="137"/>
      <c r="X530" s="137"/>
      <c r="Y530" s="137"/>
      <c r="Z530" s="137"/>
    </row>
    <row r="531" spans="1:26" x14ac:dyDescent="0.3">
      <c r="A531" s="137"/>
      <c r="B531" s="137"/>
      <c r="C531" s="137"/>
      <c r="D531" s="137"/>
      <c r="E531" s="137"/>
      <c r="F531" s="137"/>
      <c r="G531" s="137"/>
      <c r="H531" s="137"/>
      <c r="I531" s="137"/>
      <c r="J531" s="137"/>
      <c r="K531" s="137"/>
      <c r="L531" s="137"/>
      <c r="M531" s="137"/>
      <c r="N531" s="137"/>
      <c r="O531" s="137"/>
      <c r="P531" s="137"/>
      <c r="Q531" s="137"/>
      <c r="R531" s="137"/>
      <c r="S531" s="137"/>
      <c r="T531" s="137"/>
      <c r="U531" s="137"/>
      <c r="V531" s="137"/>
      <c r="W531" s="137"/>
      <c r="X531" s="137"/>
      <c r="Y531" s="137"/>
      <c r="Z531" s="137"/>
    </row>
    <row r="532" spans="1:26" x14ac:dyDescent="0.3">
      <c r="A532" s="137"/>
      <c r="B532" s="137"/>
      <c r="C532" s="137"/>
      <c r="D532" s="137"/>
      <c r="E532" s="137"/>
      <c r="F532" s="137"/>
      <c r="G532" s="137"/>
      <c r="H532" s="137"/>
      <c r="I532" s="137"/>
      <c r="J532" s="137"/>
      <c r="K532" s="137"/>
      <c r="L532" s="137"/>
      <c r="M532" s="137"/>
      <c r="N532" s="137"/>
      <c r="O532" s="137"/>
      <c r="P532" s="137"/>
      <c r="Q532" s="137"/>
      <c r="R532" s="137"/>
      <c r="S532" s="137"/>
      <c r="T532" s="137"/>
      <c r="U532" s="137"/>
      <c r="V532" s="137"/>
      <c r="W532" s="137"/>
      <c r="X532" s="137"/>
      <c r="Y532" s="137"/>
      <c r="Z532" s="137"/>
    </row>
    <row r="533" spans="1:26" x14ac:dyDescent="0.3">
      <c r="A533" s="137"/>
      <c r="B533" s="137"/>
      <c r="C533" s="137"/>
      <c r="D533" s="137"/>
      <c r="E533" s="137"/>
      <c r="F533" s="137"/>
      <c r="G533" s="137"/>
      <c r="H533" s="137"/>
      <c r="I533" s="137"/>
      <c r="J533" s="137"/>
      <c r="K533" s="137"/>
      <c r="L533" s="137"/>
      <c r="M533" s="137"/>
      <c r="N533" s="137"/>
      <c r="O533" s="137"/>
      <c r="P533" s="137"/>
      <c r="Q533" s="137"/>
      <c r="R533" s="137"/>
      <c r="S533" s="137"/>
      <c r="T533" s="137"/>
      <c r="U533" s="137"/>
      <c r="V533" s="137"/>
      <c r="W533" s="137"/>
      <c r="X533" s="137"/>
      <c r="Y533" s="137"/>
      <c r="Z533" s="137"/>
    </row>
    <row r="534" spans="1:26" x14ac:dyDescent="0.3">
      <c r="A534" s="137"/>
      <c r="B534" s="137"/>
      <c r="C534" s="137"/>
      <c r="D534" s="137"/>
      <c r="E534" s="137"/>
      <c r="F534" s="137"/>
      <c r="G534" s="137"/>
      <c r="H534" s="137"/>
      <c r="I534" s="137"/>
      <c r="J534" s="137"/>
      <c r="K534" s="137"/>
      <c r="L534" s="137"/>
      <c r="M534" s="137"/>
      <c r="N534" s="137"/>
      <c r="O534" s="137"/>
      <c r="P534" s="137"/>
      <c r="Q534" s="137"/>
      <c r="R534" s="137"/>
      <c r="S534" s="137"/>
      <c r="T534" s="137"/>
      <c r="U534" s="137"/>
      <c r="V534" s="137"/>
      <c r="W534" s="137"/>
      <c r="X534" s="137"/>
      <c r="Y534" s="137"/>
      <c r="Z534" s="137"/>
    </row>
    <row r="535" spans="1:26" x14ac:dyDescent="0.3">
      <c r="A535" s="137"/>
      <c r="B535" s="137"/>
      <c r="C535" s="137"/>
      <c r="D535" s="137"/>
      <c r="E535" s="137"/>
      <c r="F535" s="137"/>
      <c r="G535" s="137"/>
      <c r="H535" s="137"/>
      <c r="I535" s="137"/>
      <c r="J535" s="137"/>
      <c r="K535" s="137"/>
      <c r="L535" s="137"/>
      <c r="M535" s="137"/>
      <c r="N535" s="137"/>
      <c r="O535" s="137"/>
      <c r="P535" s="137"/>
      <c r="Q535" s="137"/>
      <c r="R535" s="137"/>
      <c r="S535" s="137"/>
      <c r="T535" s="137"/>
      <c r="U535" s="137"/>
      <c r="V535" s="137"/>
      <c r="W535" s="137"/>
      <c r="X535" s="137"/>
      <c r="Y535" s="137"/>
      <c r="Z535" s="137"/>
    </row>
    <row r="536" spans="1:26" x14ac:dyDescent="0.3">
      <c r="A536" s="137"/>
      <c r="B536" s="137"/>
      <c r="C536" s="137"/>
      <c r="D536" s="137"/>
      <c r="E536" s="137"/>
      <c r="F536" s="137"/>
      <c r="G536" s="137"/>
      <c r="H536" s="137"/>
      <c r="I536" s="137"/>
      <c r="J536" s="137"/>
      <c r="K536" s="137"/>
      <c r="L536" s="137"/>
      <c r="M536" s="137"/>
      <c r="N536" s="137"/>
      <c r="O536" s="137"/>
      <c r="P536" s="137"/>
      <c r="Q536" s="137"/>
      <c r="R536" s="137"/>
      <c r="S536" s="137"/>
      <c r="T536" s="137"/>
      <c r="U536" s="137"/>
      <c r="V536" s="137"/>
      <c r="W536" s="137"/>
      <c r="X536" s="137"/>
      <c r="Y536" s="137"/>
      <c r="Z536" s="137"/>
    </row>
    <row r="537" spans="1:26" x14ac:dyDescent="0.3">
      <c r="A537" s="137"/>
      <c r="B537" s="137"/>
      <c r="C537" s="137"/>
      <c r="D537" s="137"/>
      <c r="E537" s="137"/>
      <c r="F537" s="137"/>
      <c r="G537" s="137"/>
      <c r="H537" s="137"/>
      <c r="I537" s="137"/>
      <c r="J537" s="137"/>
      <c r="K537" s="137"/>
      <c r="L537" s="137"/>
      <c r="M537" s="137"/>
      <c r="N537" s="137"/>
      <c r="O537" s="137"/>
      <c r="P537" s="137"/>
      <c r="Q537" s="137"/>
      <c r="R537" s="137"/>
      <c r="S537" s="137"/>
      <c r="T537" s="137"/>
      <c r="U537" s="137"/>
      <c r="V537" s="137"/>
      <c r="W537" s="137"/>
      <c r="X537" s="137"/>
      <c r="Y537" s="137"/>
      <c r="Z537" s="137"/>
    </row>
    <row r="538" spans="1:26" x14ac:dyDescent="0.3">
      <c r="A538" s="137"/>
      <c r="B538" s="137"/>
      <c r="C538" s="137"/>
      <c r="D538" s="137"/>
      <c r="E538" s="137"/>
      <c r="F538" s="137"/>
      <c r="G538" s="137"/>
      <c r="H538" s="137"/>
      <c r="I538" s="137"/>
      <c r="J538" s="137"/>
      <c r="K538" s="137"/>
      <c r="L538" s="137"/>
      <c r="M538" s="137"/>
      <c r="N538" s="137"/>
      <c r="O538" s="137"/>
      <c r="P538" s="137"/>
      <c r="Q538" s="137"/>
      <c r="R538" s="137"/>
      <c r="S538" s="137"/>
      <c r="T538" s="137"/>
      <c r="U538" s="137"/>
      <c r="V538" s="137"/>
      <c r="W538" s="137"/>
      <c r="X538" s="137"/>
      <c r="Y538" s="137"/>
      <c r="Z538" s="137"/>
    </row>
    <row r="539" spans="1:26" x14ac:dyDescent="0.3">
      <c r="A539" s="137"/>
      <c r="B539" s="137"/>
      <c r="C539" s="137"/>
      <c r="D539" s="137"/>
      <c r="E539" s="137"/>
      <c r="F539" s="137"/>
      <c r="G539" s="137"/>
      <c r="H539" s="137"/>
      <c r="I539" s="137"/>
      <c r="J539" s="137"/>
      <c r="K539" s="137"/>
      <c r="L539" s="137"/>
      <c r="M539" s="137"/>
      <c r="N539" s="137"/>
      <c r="O539" s="137"/>
      <c r="P539" s="137"/>
      <c r="Q539" s="137"/>
      <c r="R539" s="137"/>
      <c r="S539" s="137"/>
      <c r="T539" s="137"/>
      <c r="U539" s="137"/>
      <c r="V539" s="137"/>
      <c r="W539" s="137"/>
      <c r="X539" s="137"/>
      <c r="Y539" s="137"/>
      <c r="Z539" s="137"/>
    </row>
    <row r="540" spans="1:26" x14ac:dyDescent="0.3">
      <c r="A540" s="137"/>
      <c r="B540" s="137"/>
      <c r="C540" s="137"/>
      <c r="D540" s="137"/>
      <c r="E540" s="137"/>
      <c r="F540" s="137"/>
      <c r="G540" s="137"/>
      <c r="H540" s="137"/>
      <c r="I540" s="137"/>
      <c r="J540" s="137"/>
      <c r="K540" s="137"/>
      <c r="L540" s="137"/>
      <c r="M540" s="137"/>
      <c r="N540" s="137"/>
      <c r="O540" s="137"/>
      <c r="P540" s="137"/>
      <c r="Q540" s="137"/>
      <c r="R540" s="137"/>
      <c r="S540" s="137"/>
      <c r="T540" s="137"/>
      <c r="U540" s="137"/>
      <c r="V540" s="137"/>
      <c r="W540" s="137"/>
      <c r="X540" s="137"/>
      <c r="Y540" s="137"/>
      <c r="Z540" s="137"/>
    </row>
    <row r="541" spans="1:26" x14ac:dyDescent="0.3">
      <c r="A541" s="137"/>
      <c r="B541" s="137"/>
      <c r="C541" s="137"/>
      <c r="D541" s="137"/>
      <c r="E541" s="137"/>
      <c r="F541" s="137"/>
      <c r="G541" s="137"/>
      <c r="H541" s="137"/>
      <c r="I541" s="137"/>
      <c r="J541" s="137"/>
      <c r="K541" s="137"/>
      <c r="L541" s="137"/>
      <c r="M541" s="137"/>
      <c r="N541" s="137"/>
      <c r="O541" s="137"/>
      <c r="P541" s="137"/>
      <c r="Q541" s="137"/>
      <c r="R541" s="137"/>
      <c r="S541" s="137"/>
      <c r="T541" s="137"/>
      <c r="U541" s="137"/>
      <c r="V541" s="137"/>
      <c r="W541" s="137"/>
      <c r="X541" s="137"/>
      <c r="Y541" s="137"/>
      <c r="Z541" s="137"/>
    </row>
    <row r="542" spans="1:26" x14ac:dyDescent="0.3">
      <c r="A542" s="137"/>
      <c r="B542" s="137"/>
      <c r="C542" s="137"/>
      <c r="D542" s="137"/>
      <c r="E542" s="137"/>
      <c r="F542" s="137"/>
      <c r="G542" s="137"/>
      <c r="H542" s="137"/>
      <c r="I542" s="137"/>
      <c r="J542" s="137"/>
      <c r="K542" s="137"/>
      <c r="L542" s="137"/>
      <c r="M542" s="137"/>
      <c r="N542" s="137"/>
      <c r="O542" s="137"/>
      <c r="P542" s="137"/>
      <c r="Q542" s="137"/>
      <c r="R542" s="137"/>
      <c r="S542" s="137"/>
      <c r="T542" s="137"/>
      <c r="U542" s="137"/>
      <c r="V542" s="137"/>
      <c r="W542" s="137"/>
      <c r="X542" s="137"/>
      <c r="Y542" s="137"/>
      <c r="Z542" s="137"/>
    </row>
    <row r="543" spans="1:26" x14ac:dyDescent="0.3">
      <c r="A543" s="137"/>
      <c r="B543" s="137"/>
      <c r="C543" s="137"/>
      <c r="D543" s="137"/>
      <c r="E543" s="137"/>
      <c r="F543" s="137"/>
      <c r="G543" s="137"/>
      <c r="H543" s="137"/>
      <c r="I543" s="137"/>
      <c r="J543" s="137"/>
      <c r="K543" s="137"/>
      <c r="L543" s="137"/>
      <c r="M543" s="137"/>
      <c r="N543" s="137"/>
      <c r="O543" s="137"/>
      <c r="P543" s="137"/>
      <c r="Q543" s="137"/>
      <c r="R543" s="137"/>
      <c r="S543" s="137"/>
      <c r="T543" s="137"/>
      <c r="U543" s="137"/>
      <c r="V543" s="137"/>
      <c r="W543" s="137"/>
      <c r="X543" s="137"/>
      <c r="Y543" s="137"/>
      <c r="Z543" s="137"/>
    </row>
    <row r="544" spans="1:26" x14ac:dyDescent="0.3">
      <c r="A544" s="137"/>
      <c r="B544" s="137"/>
      <c r="C544" s="137"/>
      <c r="D544" s="137"/>
      <c r="E544" s="137"/>
      <c r="F544" s="137"/>
      <c r="G544" s="137"/>
      <c r="H544" s="137"/>
      <c r="I544" s="137"/>
      <c r="J544" s="137"/>
      <c r="K544" s="137"/>
      <c r="L544" s="137"/>
      <c r="M544" s="137"/>
      <c r="N544" s="137"/>
      <c r="O544" s="137"/>
      <c r="P544" s="137"/>
      <c r="Q544" s="137"/>
      <c r="R544" s="137"/>
      <c r="S544" s="137"/>
      <c r="T544" s="137"/>
      <c r="U544" s="137"/>
      <c r="V544" s="137"/>
      <c r="W544" s="137"/>
      <c r="X544" s="137"/>
      <c r="Y544" s="137"/>
      <c r="Z544" s="137"/>
    </row>
    <row r="545" spans="1:26" x14ac:dyDescent="0.3">
      <c r="A545" s="137"/>
      <c r="B545" s="137"/>
      <c r="C545" s="137"/>
      <c r="D545" s="137"/>
      <c r="E545" s="137"/>
      <c r="F545" s="137"/>
      <c r="G545" s="137"/>
      <c r="H545" s="137"/>
      <c r="I545" s="137"/>
      <c r="J545" s="137"/>
      <c r="K545" s="137"/>
      <c r="L545" s="137"/>
      <c r="M545" s="137"/>
      <c r="N545" s="137"/>
      <c r="O545" s="137"/>
      <c r="P545" s="137"/>
      <c r="Q545" s="137"/>
      <c r="R545" s="137"/>
      <c r="S545" s="137"/>
      <c r="T545" s="137"/>
      <c r="U545" s="137"/>
      <c r="V545" s="137"/>
      <c r="W545" s="137"/>
      <c r="X545" s="137"/>
      <c r="Y545" s="137"/>
      <c r="Z545" s="137"/>
    </row>
    <row r="546" spans="1:26" x14ac:dyDescent="0.3">
      <c r="A546" s="137"/>
      <c r="B546" s="137"/>
      <c r="C546" s="137"/>
      <c r="D546" s="137"/>
      <c r="E546" s="137"/>
      <c r="F546" s="137"/>
      <c r="G546" s="137"/>
      <c r="H546" s="137"/>
      <c r="I546" s="137"/>
      <c r="J546" s="137"/>
      <c r="K546" s="137"/>
      <c r="L546" s="137"/>
      <c r="M546" s="137"/>
      <c r="N546" s="137"/>
      <c r="O546" s="137"/>
      <c r="P546" s="137"/>
      <c r="Q546" s="137"/>
      <c r="R546" s="137"/>
      <c r="S546" s="137"/>
      <c r="T546" s="137"/>
      <c r="U546" s="137"/>
      <c r="V546" s="137"/>
      <c r="W546" s="137"/>
      <c r="X546" s="137"/>
      <c r="Y546" s="137"/>
      <c r="Z546" s="137"/>
    </row>
    <row r="547" spans="1:26" x14ac:dyDescent="0.3">
      <c r="A547" s="137"/>
      <c r="B547" s="137"/>
      <c r="C547" s="137"/>
      <c r="D547" s="137"/>
      <c r="E547" s="137"/>
      <c r="F547" s="137"/>
      <c r="G547" s="137"/>
      <c r="H547" s="137"/>
      <c r="I547" s="137"/>
      <c r="J547" s="137"/>
      <c r="K547" s="137"/>
      <c r="L547" s="137"/>
      <c r="M547" s="137"/>
      <c r="N547" s="137"/>
      <c r="O547" s="137"/>
      <c r="P547" s="137"/>
      <c r="Q547" s="137"/>
      <c r="R547" s="137"/>
      <c r="S547" s="137"/>
      <c r="T547" s="137"/>
      <c r="U547" s="137"/>
      <c r="V547" s="137"/>
      <c r="W547" s="137"/>
      <c r="X547" s="137"/>
      <c r="Y547" s="137"/>
      <c r="Z547" s="137"/>
    </row>
    <row r="548" spans="1:26" x14ac:dyDescent="0.3">
      <c r="A548" s="137"/>
      <c r="B548" s="137"/>
      <c r="C548" s="137"/>
      <c r="D548" s="137"/>
      <c r="E548" s="137"/>
      <c r="F548" s="137"/>
      <c r="G548" s="137"/>
      <c r="H548" s="137"/>
      <c r="I548" s="137"/>
      <c r="J548" s="137"/>
      <c r="K548" s="137"/>
      <c r="L548" s="137"/>
      <c r="M548" s="137"/>
      <c r="N548" s="137"/>
      <c r="O548" s="137"/>
      <c r="P548" s="137"/>
      <c r="Q548" s="137"/>
      <c r="R548" s="137"/>
      <c r="S548" s="137"/>
      <c r="T548" s="137"/>
      <c r="U548" s="137"/>
      <c r="V548" s="137"/>
      <c r="W548" s="137"/>
      <c r="X548" s="137"/>
      <c r="Y548" s="137"/>
      <c r="Z548" s="137"/>
    </row>
    <row r="549" spans="1:26" x14ac:dyDescent="0.3">
      <c r="A549" s="137"/>
      <c r="B549" s="137"/>
      <c r="C549" s="137"/>
      <c r="D549" s="137"/>
      <c r="E549" s="137"/>
      <c r="F549" s="137"/>
      <c r="G549" s="137"/>
      <c r="H549" s="137"/>
      <c r="I549" s="137"/>
      <c r="J549" s="137"/>
      <c r="K549" s="137"/>
      <c r="L549" s="137"/>
      <c r="M549" s="137"/>
      <c r="N549" s="137"/>
      <c r="O549" s="137"/>
      <c r="P549" s="137"/>
      <c r="Q549" s="137"/>
      <c r="R549" s="137"/>
      <c r="S549" s="137"/>
      <c r="T549" s="137"/>
      <c r="U549" s="137"/>
      <c r="V549" s="137"/>
      <c r="W549" s="137"/>
      <c r="X549" s="137"/>
      <c r="Y549" s="137"/>
      <c r="Z549" s="137"/>
    </row>
    <row r="550" spans="1:26" x14ac:dyDescent="0.3">
      <c r="A550" s="137"/>
      <c r="B550" s="137"/>
      <c r="C550" s="137"/>
      <c r="D550" s="137"/>
      <c r="E550" s="137"/>
      <c r="F550" s="137"/>
      <c r="G550" s="137"/>
      <c r="H550" s="137"/>
      <c r="I550" s="137"/>
      <c r="J550" s="137"/>
      <c r="K550" s="137"/>
      <c r="L550" s="137"/>
      <c r="M550" s="137"/>
      <c r="N550" s="137"/>
      <c r="O550" s="137"/>
      <c r="P550" s="137"/>
      <c r="Q550" s="137"/>
      <c r="R550" s="137"/>
      <c r="S550" s="137"/>
      <c r="T550" s="137"/>
      <c r="U550" s="137"/>
      <c r="V550" s="137"/>
      <c r="W550" s="137"/>
      <c r="X550" s="137"/>
      <c r="Y550" s="137"/>
      <c r="Z550" s="137"/>
    </row>
    <row r="551" spans="1:26" x14ac:dyDescent="0.3">
      <c r="A551" s="137"/>
      <c r="B551" s="137"/>
      <c r="C551" s="137"/>
      <c r="D551" s="137"/>
      <c r="E551" s="137"/>
      <c r="F551" s="137"/>
      <c r="G551" s="137"/>
      <c r="H551" s="137"/>
      <c r="I551" s="137"/>
      <c r="J551" s="137"/>
      <c r="K551" s="137"/>
      <c r="L551" s="137"/>
      <c r="M551" s="137"/>
      <c r="N551" s="137"/>
      <c r="O551" s="137"/>
      <c r="P551" s="137"/>
      <c r="Q551" s="137"/>
      <c r="R551" s="137"/>
      <c r="S551" s="137"/>
      <c r="T551" s="137"/>
      <c r="U551" s="137"/>
      <c r="V551" s="137"/>
      <c r="W551" s="137"/>
      <c r="X551" s="137"/>
      <c r="Y551" s="137"/>
      <c r="Z551" s="137"/>
    </row>
    <row r="552" spans="1:26" x14ac:dyDescent="0.3">
      <c r="A552" s="137"/>
      <c r="B552" s="137"/>
      <c r="C552" s="137"/>
      <c r="D552" s="137"/>
      <c r="E552" s="137"/>
      <c r="F552" s="137"/>
      <c r="G552" s="137"/>
      <c r="H552" s="137"/>
      <c r="I552" s="137"/>
      <c r="J552" s="137"/>
      <c r="K552" s="137"/>
      <c r="L552" s="137"/>
      <c r="M552" s="137"/>
      <c r="N552" s="137"/>
      <c r="O552" s="137"/>
      <c r="P552" s="137"/>
      <c r="Q552" s="137"/>
      <c r="R552" s="137"/>
      <c r="S552" s="137"/>
      <c r="T552" s="137"/>
      <c r="U552" s="137"/>
      <c r="V552" s="137"/>
      <c r="W552" s="137"/>
      <c r="X552" s="137"/>
      <c r="Y552" s="137"/>
      <c r="Z552" s="137"/>
    </row>
    <row r="553" spans="1:26" x14ac:dyDescent="0.3">
      <c r="A553" s="137"/>
      <c r="B553" s="137"/>
      <c r="C553" s="137"/>
      <c r="D553" s="137"/>
      <c r="E553" s="137"/>
      <c r="F553" s="137"/>
      <c r="G553" s="137"/>
      <c r="H553" s="137"/>
      <c r="I553" s="137"/>
      <c r="J553" s="137"/>
      <c r="K553" s="137"/>
      <c r="L553" s="137"/>
      <c r="M553" s="137"/>
      <c r="N553" s="137"/>
      <c r="O553" s="137"/>
      <c r="P553" s="137"/>
      <c r="Q553" s="137"/>
      <c r="R553" s="137"/>
      <c r="S553" s="137"/>
      <c r="T553" s="137"/>
      <c r="U553" s="137"/>
      <c r="V553" s="137"/>
      <c r="W553" s="137"/>
      <c r="X553" s="137"/>
      <c r="Y553" s="137"/>
      <c r="Z553" s="137"/>
    </row>
    <row r="554" spans="1:26" x14ac:dyDescent="0.3">
      <c r="A554" s="137"/>
      <c r="B554" s="137"/>
      <c r="C554" s="137"/>
      <c r="D554" s="137"/>
      <c r="E554" s="137"/>
      <c r="F554" s="137"/>
      <c r="G554" s="137"/>
      <c r="H554" s="137"/>
      <c r="I554" s="137"/>
      <c r="J554" s="137"/>
      <c r="K554" s="137"/>
      <c r="L554" s="137"/>
      <c r="M554" s="137"/>
      <c r="N554" s="137"/>
      <c r="O554" s="137"/>
      <c r="P554" s="137"/>
      <c r="Q554" s="137"/>
      <c r="R554" s="137"/>
      <c r="S554" s="137"/>
      <c r="T554" s="137"/>
      <c r="U554" s="137"/>
      <c r="V554" s="137"/>
      <c r="W554" s="137"/>
      <c r="X554" s="137"/>
      <c r="Y554" s="137"/>
      <c r="Z554" s="137"/>
    </row>
    <row r="555" spans="1:26" x14ac:dyDescent="0.3">
      <c r="A555" s="137"/>
      <c r="B555" s="137"/>
      <c r="C555" s="137"/>
      <c r="D555" s="137"/>
      <c r="E555" s="137"/>
      <c r="F555" s="137"/>
      <c r="G555" s="137"/>
      <c r="H555" s="137"/>
      <c r="I555" s="137"/>
      <c r="J555" s="137"/>
      <c r="K555" s="137"/>
      <c r="L555" s="137"/>
      <c r="M555" s="137"/>
      <c r="N555" s="137"/>
      <c r="O555" s="137"/>
      <c r="P555" s="137"/>
      <c r="Q555" s="137"/>
      <c r="R555" s="137"/>
      <c r="S555" s="137"/>
      <c r="T555" s="137"/>
      <c r="U555" s="137"/>
      <c r="V555" s="137"/>
      <c r="W555" s="137"/>
      <c r="X555" s="137"/>
      <c r="Y555" s="137"/>
      <c r="Z555" s="137"/>
    </row>
    <row r="556" spans="1:26" x14ac:dyDescent="0.3">
      <c r="A556" s="137"/>
      <c r="B556" s="137"/>
      <c r="C556" s="137"/>
      <c r="D556" s="137"/>
      <c r="E556" s="137"/>
      <c r="F556" s="137"/>
      <c r="G556" s="137"/>
      <c r="H556" s="137"/>
      <c r="I556" s="137"/>
      <c r="J556" s="137"/>
      <c r="K556" s="137"/>
      <c r="L556" s="137"/>
      <c r="M556" s="137"/>
      <c r="N556" s="137"/>
      <c r="O556" s="137"/>
      <c r="P556" s="137"/>
      <c r="Q556" s="137"/>
      <c r="R556" s="137"/>
      <c r="S556" s="137"/>
      <c r="T556" s="137"/>
      <c r="U556" s="137"/>
      <c r="V556" s="137"/>
      <c r="W556" s="137"/>
      <c r="X556" s="137"/>
      <c r="Y556" s="137"/>
      <c r="Z556" s="137"/>
    </row>
    <row r="557" spans="1:26" x14ac:dyDescent="0.3">
      <c r="A557" s="137"/>
      <c r="B557" s="137"/>
      <c r="C557" s="137"/>
      <c r="D557" s="137"/>
      <c r="E557" s="137"/>
      <c r="F557" s="137"/>
      <c r="G557" s="137"/>
      <c r="H557" s="137"/>
      <c r="I557" s="137"/>
      <c r="J557" s="137"/>
      <c r="K557" s="137"/>
      <c r="L557" s="137"/>
      <c r="M557" s="137"/>
      <c r="N557" s="137"/>
      <c r="O557" s="137"/>
      <c r="P557" s="137"/>
      <c r="Q557" s="137"/>
      <c r="R557" s="137"/>
      <c r="S557" s="137"/>
      <c r="T557" s="137"/>
      <c r="U557" s="137"/>
      <c r="V557" s="137"/>
      <c r="W557" s="137"/>
      <c r="X557" s="137"/>
      <c r="Y557" s="137"/>
      <c r="Z557" s="137"/>
    </row>
    <row r="558" spans="1:26" x14ac:dyDescent="0.3">
      <c r="A558" s="137"/>
      <c r="B558" s="137"/>
      <c r="C558" s="137"/>
      <c r="D558" s="137"/>
      <c r="E558" s="137"/>
      <c r="F558" s="137"/>
      <c r="G558" s="137"/>
      <c r="H558" s="137"/>
      <c r="I558" s="137"/>
      <c r="J558" s="137"/>
      <c r="K558" s="137"/>
      <c r="L558" s="137"/>
      <c r="M558" s="137"/>
      <c r="N558" s="137"/>
      <c r="O558" s="137"/>
      <c r="P558" s="137"/>
      <c r="Q558" s="137"/>
      <c r="R558" s="137"/>
      <c r="S558" s="137"/>
      <c r="T558" s="137"/>
      <c r="U558" s="137"/>
      <c r="V558" s="137"/>
      <c r="W558" s="137"/>
      <c r="X558" s="137"/>
      <c r="Y558" s="137"/>
      <c r="Z558" s="137"/>
    </row>
    <row r="559" spans="1:26" x14ac:dyDescent="0.3">
      <c r="A559" s="137"/>
      <c r="B559" s="137"/>
      <c r="C559" s="137"/>
      <c r="D559" s="137"/>
      <c r="E559" s="137"/>
      <c r="F559" s="137"/>
      <c r="G559" s="137"/>
      <c r="H559" s="137"/>
      <c r="I559" s="137"/>
      <c r="J559" s="137"/>
      <c r="K559" s="137"/>
      <c r="L559" s="137"/>
      <c r="M559" s="137"/>
      <c r="N559" s="137"/>
      <c r="O559" s="137"/>
      <c r="P559" s="137"/>
      <c r="Q559" s="137"/>
      <c r="R559" s="137"/>
      <c r="S559" s="137"/>
      <c r="T559" s="137"/>
      <c r="U559" s="137"/>
      <c r="V559" s="137"/>
      <c r="W559" s="137"/>
      <c r="X559" s="137"/>
      <c r="Y559" s="137"/>
      <c r="Z559" s="137"/>
    </row>
    <row r="560" spans="1:26" x14ac:dyDescent="0.3">
      <c r="A560" s="137"/>
      <c r="B560" s="137"/>
      <c r="C560" s="137"/>
      <c r="D560" s="137"/>
      <c r="E560" s="137"/>
      <c r="F560" s="137"/>
      <c r="G560" s="137"/>
      <c r="H560" s="137"/>
      <c r="I560" s="137"/>
      <c r="J560" s="137"/>
      <c r="K560" s="137"/>
      <c r="L560" s="137"/>
      <c r="M560" s="137"/>
      <c r="N560" s="137"/>
      <c r="O560" s="137"/>
      <c r="P560" s="137"/>
      <c r="Q560" s="137"/>
      <c r="R560" s="137"/>
      <c r="S560" s="137"/>
      <c r="T560" s="137"/>
      <c r="U560" s="137"/>
      <c r="V560" s="137"/>
      <c r="W560" s="137"/>
      <c r="X560" s="137"/>
      <c r="Y560" s="137"/>
      <c r="Z560" s="137"/>
    </row>
    <row r="561" spans="1:26" x14ac:dyDescent="0.3">
      <c r="A561" s="137"/>
      <c r="B561" s="137"/>
      <c r="C561" s="137"/>
      <c r="D561" s="137"/>
      <c r="E561" s="137"/>
      <c r="F561" s="137"/>
      <c r="G561" s="137"/>
      <c r="H561" s="137"/>
      <c r="I561" s="137"/>
      <c r="J561" s="137"/>
      <c r="K561" s="137"/>
      <c r="L561" s="137"/>
      <c r="M561" s="137"/>
      <c r="N561" s="137"/>
      <c r="O561" s="137"/>
      <c r="P561" s="137"/>
      <c r="Q561" s="137"/>
      <c r="R561" s="137"/>
      <c r="S561" s="137"/>
      <c r="T561" s="137"/>
      <c r="U561" s="137"/>
      <c r="V561" s="137"/>
      <c r="W561" s="137"/>
      <c r="X561" s="137"/>
      <c r="Y561" s="137"/>
      <c r="Z561" s="137"/>
    </row>
    <row r="562" spans="1:26" x14ac:dyDescent="0.3">
      <c r="A562" s="137"/>
      <c r="B562" s="137"/>
      <c r="C562" s="137"/>
      <c r="D562" s="137"/>
      <c r="E562" s="137"/>
      <c r="F562" s="137"/>
      <c r="G562" s="137"/>
      <c r="H562" s="137"/>
      <c r="I562" s="137"/>
      <c r="J562" s="137"/>
      <c r="K562" s="137"/>
      <c r="L562" s="137"/>
      <c r="M562" s="137"/>
      <c r="N562" s="137"/>
      <c r="O562" s="137"/>
      <c r="P562" s="137"/>
      <c r="Q562" s="137"/>
      <c r="R562" s="137"/>
      <c r="S562" s="137"/>
      <c r="T562" s="137"/>
      <c r="U562" s="137"/>
      <c r="V562" s="137"/>
      <c r="W562" s="137"/>
      <c r="X562" s="137"/>
      <c r="Y562" s="137"/>
      <c r="Z562" s="137"/>
    </row>
    <row r="563" spans="1:26" x14ac:dyDescent="0.3">
      <c r="A563" s="137"/>
      <c r="B563" s="137"/>
      <c r="C563" s="137"/>
      <c r="D563" s="137"/>
      <c r="E563" s="137"/>
      <c r="F563" s="137"/>
      <c r="G563" s="137"/>
      <c r="H563" s="137"/>
      <c r="I563" s="137"/>
      <c r="J563" s="137"/>
      <c r="K563" s="137"/>
      <c r="L563" s="137"/>
      <c r="M563" s="137"/>
      <c r="N563" s="137"/>
      <c r="O563" s="137"/>
      <c r="P563" s="137"/>
      <c r="Q563" s="137"/>
      <c r="R563" s="137"/>
      <c r="S563" s="137"/>
      <c r="T563" s="137"/>
      <c r="U563" s="137"/>
      <c r="V563" s="137"/>
      <c r="W563" s="137"/>
      <c r="X563" s="137"/>
      <c r="Y563" s="137"/>
      <c r="Z563" s="137"/>
    </row>
    <row r="564" spans="1:26" x14ac:dyDescent="0.3">
      <c r="A564" s="137"/>
      <c r="B564" s="137"/>
      <c r="C564" s="137"/>
      <c r="D564" s="137"/>
      <c r="E564" s="137"/>
      <c r="F564" s="137"/>
      <c r="G564" s="137"/>
      <c r="H564" s="137"/>
      <c r="I564" s="137"/>
      <c r="J564" s="137"/>
      <c r="K564" s="137"/>
      <c r="L564" s="137"/>
      <c r="M564" s="137"/>
      <c r="N564" s="137"/>
      <c r="O564" s="137"/>
      <c r="P564" s="137"/>
      <c r="Q564" s="137"/>
      <c r="R564" s="137"/>
      <c r="S564" s="137"/>
      <c r="T564" s="137"/>
      <c r="U564" s="137"/>
      <c r="V564" s="137"/>
      <c r="W564" s="137"/>
      <c r="X564" s="137"/>
      <c r="Y564" s="137"/>
      <c r="Z564" s="137"/>
    </row>
    <row r="565" spans="1:26" x14ac:dyDescent="0.3">
      <c r="A565" s="137"/>
      <c r="B565" s="137"/>
      <c r="C565" s="137"/>
      <c r="D565" s="137"/>
      <c r="E565" s="137"/>
      <c r="F565" s="137"/>
      <c r="G565" s="137"/>
      <c r="H565" s="137"/>
      <c r="I565" s="137"/>
      <c r="J565" s="137"/>
      <c r="K565" s="137"/>
      <c r="L565" s="137"/>
      <c r="M565" s="137"/>
      <c r="N565" s="137"/>
      <c r="O565" s="137"/>
      <c r="P565" s="137"/>
      <c r="Q565" s="137"/>
      <c r="R565" s="137"/>
      <c r="S565" s="137"/>
      <c r="T565" s="137"/>
      <c r="U565" s="137"/>
      <c r="V565" s="137"/>
      <c r="W565" s="137"/>
      <c r="X565" s="137"/>
      <c r="Y565" s="137"/>
      <c r="Z565" s="137"/>
    </row>
    <row r="566" spans="1:26" x14ac:dyDescent="0.3">
      <c r="A566" s="137"/>
      <c r="B566" s="137"/>
      <c r="C566" s="137"/>
      <c r="D566" s="137"/>
      <c r="E566" s="137"/>
      <c r="F566" s="137"/>
      <c r="G566" s="137"/>
      <c r="H566" s="137"/>
      <c r="I566" s="137"/>
      <c r="J566" s="137"/>
      <c r="K566" s="137"/>
      <c r="L566" s="137"/>
      <c r="M566" s="137"/>
      <c r="N566" s="137"/>
      <c r="O566" s="137"/>
      <c r="P566" s="137"/>
      <c r="Q566" s="137"/>
      <c r="R566" s="137"/>
      <c r="S566" s="137"/>
      <c r="T566" s="137"/>
      <c r="U566" s="137"/>
      <c r="V566" s="137"/>
      <c r="W566" s="137"/>
      <c r="X566" s="137"/>
      <c r="Y566" s="137"/>
      <c r="Z566" s="137"/>
    </row>
    <row r="567" spans="1:26" x14ac:dyDescent="0.3">
      <c r="A567" s="137"/>
      <c r="B567" s="137"/>
      <c r="C567" s="137"/>
      <c r="D567" s="137"/>
      <c r="E567" s="137"/>
      <c r="F567" s="137"/>
      <c r="G567" s="137"/>
      <c r="H567" s="137"/>
      <c r="I567" s="137"/>
      <c r="J567" s="137"/>
      <c r="K567" s="137"/>
      <c r="L567" s="137"/>
      <c r="M567" s="137"/>
      <c r="N567" s="137"/>
      <c r="O567" s="137"/>
      <c r="P567" s="137"/>
      <c r="Q567" s="137"/>
      <c r="R567" s="137"/>
      <c r="S567" s="137"/>
      <c r="T567" s="137"/>
      <c r="U567" s="137"/>
      <c r="V567" s="137"/>
      <c r="W567" s="137"/>
      <c r="X567" s="137"/>
      <c r="Y567" s="137"/>
      <c r="Z567" s="137"/>
    </row>
    <row r="568" spans="1:26" x14ac:dyDescent="0.3">
      <c r="A568" s="137"/>
      <c r="B568" s="137"/>
      <c r="C568" s="137"/>
      <c r="D568" s="137"/>
      <c r="E568" s="137"/>
      <c r="F568" s="137"/>
      <c r="G568" s="137"/>
      <c r="H568" s="137"/>
      <c r="I568" s="137"/>
      <c r="J568" s="137"/>
      <c r="K568" s="137"/>
      <c r="L568" s="137"/>
      <c r="M568" s="137"/>
      <c r="N568" s="137"/>
      <c r="O568" s="137"/>
      <c r="P568" s="137"/>
      <c r="Q568" s="137"/>
      <c r="R568" s="137"/>
      <c r="S568" s="137"/>
      <c r="T568" s="137"/>
      <c r="U568" s="137"/>
      <c r="V568" s="137"/>
      <c r="W568" s="137"/>
      <c r="X568" s="137"/>
      <c r="Y568" s="137"/>
      <c r="Z568" s="137"/>
    </row>
    <row r="569" spans="1:26" x14ac:dyDescent="0.3">
      <c r="A569" s="137"/>
      <c r="B569" s="137"/>
      <c r="C569" s="137"/>
      <c r="D569" s="137"/>
      <c r="E569" s="137"/>
      <c r="F569" s="137"/>
      <c r="G569" s="137"/>
      <c r="H569" s="137"/>
      <c r="I569" s="137"/>
      <c r="J569" s="137"/>
      <c r="K569" s="137"/>
      <c r="L569" s="137"/>
      <c r="M569" s="137"/>
      <c r="N569" s="137"/>
      <c r="O569" s="137"/>
      <c r="P569" s="137"/>
      <c r="Q569" s="137"/>
      <c r="R569" s="137"/>
      <c r="S569" s="137"/>
      <c r="T569" s="137"/>
      <c r="U569" s="137"/>
      <c r="V569" s="137"/>
      <c r="W569" s="137"/>
      <c r="X569" s="137"/>
      <c r="Y569" s="137"/>
      <c r="Z569" s="137"/>
    </row>
    <row r="570" spans="1:26" x14ac:dyDescent="0.3">
      <c r="A570" s="137"/>
      <c r="B570" s="137"/>
      <c r="C570" s="137"/>
      <c r="D570" s="137"/>
      <c r="E570" s="137"/>
      <c r="F570" s="137"/>
      <c r="G570" s="137"/>
      <c r="H570" s="137"/>
      <c r="I570" s="137"/>
      <c r="J570" s="137"/>
      <c r="K570" s="137"/>
      <c r="L570" s="137"/>
      <c r="M570" s="137"/>
      <c r="N570" s="137"/>
      <c r="O570" s="137"/>
      <c r="P570" s="137"/>
      <c r="Q570" s="137"/>
      <c r="R570" s="137"/>
      <c r="S570" s="137"/>
      <c r="T570" s="137"/>
      <c r="U570" s="137"/>
      <c r="V570" s="137"/>
      <c r="W570" s="137"/>
      <c r="X570" s="137"/>
      <c r="Y570" s="137"/>
      <c r="Z570" s="137"/>
    </row>
    <row r="571" spans="1:26" x14ac:dyDescent="0.3">
      <c r="A571" s="137"/>
      <c r="B571" s="137"/>
      <c r="C571" s="137"/>
      <c r="D571" s="137"/>
      <c r="E571" s="137"/>
      <c r="F571" s="137"/>
      <c r="G571" s="137"/>
      <c r="H571" s="137"/>
      <c r="I571" s="137"/>
      <c r="J571" s="137"/>
      <c r="K571" s="137"/>
      <c r="L571" s="137"/>
      <c r="M571" s="137"/>
      <c r="N571" s="137"/>
      <c r="O571" s="137"/>
      <c r="P571" s="137"/>
      <c r="Q571" s="137"/>
      <c r="R571" s="137"/>
      <c r="S571" s="137"/>
      <c r="T571" s="137"/>
      <c r="U571" s="137"/>
      <c r="V571" s="137"/>
      <c r="W571" s="137"/>
      <c r="X571" s="137"/>
      <c r="Y571" s="137"/>
      <c r="Z571" s="137"/>
    </row>
    <row r="572" spans="1:26" x14ac:dyDescent="0.3">
      <c r="A572" s="137"/>
      <c r="B572" s="137"/>
      <c r="C572" s="137"/>
      <c r="D572" s="137"/>
      <c r="E572" s="137"/>
      <c r="F572" s="137"/>
      <c r="G572" s="137"/>
      <c r="H572" s="137"/>
      <c r="I572" s="137"/>
      <c r="J572" s="137"/>
      <c r="K572" s="137"/>
      <c r="L572" s="137"/>
      <c r="M572" s="137"/>
      <c r="N572" s="137"/>
      <c r="O572" s="137"/>
      <c r="P572" s="137"/>
      <c r="Q572" s="137"/>
      <c r="R572" s="137"/>
      <c r="S572" s="137"/>
      <c r="T572" s="137"/>
      <c r="U572" s="137"/>
      <c r="V572" s="137"/>
      <c r="W572" s="137"/>
      <c r="X572" s="137"/>
      <c r="Y572" s="137"/>
      <c r="Z572" s="137"/>
    </row>
    <row r="573" spans="1:26" x14ac:dyDescent="0.3">
      <c r="A573" s="137"/>
      <c r="B573" s="137"/>
      <c r="C573" s="137"/>
      <c r="D573" s="137"/>
      <c r="E573" s="137"/>
      <c r="F573" s="137"/>
      <c r="G573" s="137"/>
      <c r="H573" s="137"/>
      <c r="I573" s="137"/>
      <c r="J573" s="137"/>
      <c r="K573" s="137"/>
      <c r="L573" s="137"/>
      <c r="M573" s="137"/>
      <c r="N573" s="137"/>
      <c r="O573" s="137"/>
      <c r="P573" s="137"/>
      <c r="Q573" s="137"/>
      <c r="R573" s="137"/>
      <c r="S573" s="137"/>
      <c r="T573" s="137"/>
      <c r="U573" s="137"/>
      <c r="V573" s="137"/>
      <c r="W573" s="137"/>
      <c r="X573" s="137"/>
      <c r="Y573" s="137"/>
      <c r="Z573" s="137"/>
    </row>
    <row r="574" spans="1:26" x14ac:dyDescent="0.3">
      <c r="A574" s="137"/>
      <c r="B574" s="137"/>
      <c r="C574" s="137"/>
      <c r="D574" s="137"/>
      <c r="E574" s="137"/>
      <c r="F574" s="137"/>
      <c r="G574" s="137"/>
      <c r="H574" s="137"/>
      <c r="I574" s="137"/>
      <c r="J574" s="137"/>
      <c r="K574" s="137"/>
      <c r="L574" s="137"/>
      <c r="M574" s="137"/>
      <c r="N574" s="137"/>
      <c r="O574" s="137"/>
      <c r="P574" s="137"/>
      <c r="Q574" s="137"/>
      <c r="R574" s="137"/>
      <c r="S574" s="137"/>
      <c r="T574" s="137"/>
      <c r="U574" s="137"/>
      <c r="V574" s="137"/>
      <c r="W574" s="137"/>
      <c r="X574" s="137"/>
      <c r="Y574" s="137"/>
      <c r="Z574" s="137"/>
    </row>
    <row r="575" spans="1:26" x14ac:dyDescent="0.3">
      <c r="A575" s="137"/>
      <c r="B575" s="137"/>
      <c r="C575" s="137"/>
      <c r="D575" s="137"/>
      <c r="E575" s="137"/>
      <c r="F575" s="137"/>
      <c r="G575" s="137"/>
      <c r="H575" s="137"/>
      <c r="I575" s="137"/>
      <c r="J575" s="137"/>
      <c r="K575" s="137"/>
      <c r="L575" s="137"/>
      <c r="M575" s="137"/>
      <c r="N575" s="137"/>
      <c r="O575" s="137"/>
      <c r="P575" s="137"/>
      <c r="Q575" s="137"/>
      <c r="R575" s="137"/>
      <c r="S575" s="137"/>
      <c r="T575" s="137"/>
      <c r="U575" s="137"/>
      <c r="V575" s="137"/>
      <c r="W575" s="137"/>
      <c r="X575" s="137"/>
      <c r="Y575" s="137"/>
      <c r="Z575" s="137"/>
    </row>
    <row r="576" spans="1:26" x14ac:dyDescent="0.3">
      <c r="A576" s="137"/>
      <c r="B576" s="137"/>
      <c r="C576" s="137"/>
      <c r="D576" s="137"/>
      <c r="E576" s="137"/>
      <c r="F576" s="137"/>
      <c r="G576" s="137"/>
      <c r="H576" s="137"/>
      <c r="I576" s="137"/>
      <c r="J576" s="137"/>
      <c r="K576" s="137"/>
      <c r="L576" s="137"/>
      <c r="M576" s="137"/>
      <c r="N576" s="137"/>
      <c r="O576" s="137"/>
      <c r="P576" s="137"/>
      <c r="Q576" s="137"/>
      <c r="R576" s="137"/>
      <c r="S576" s="137"/>
      <c r="T576" s="137"/>
      <c r="U576" s="137"/>
      <c r="V576" s="137"/>
      <c r="W576" s="137"/>
      <c r="X576" s="137"/>
      <c r="Y576" s="137"/>
      <c r="Z576" s="137"/>
    </row>
    <row r="577" spans="1:26" x14ac:dyDescent="0.3">
      <c r="A577" s="137"/>
      <c r="B577" s="137"/>
      <c r="C577" s="137"/>
      <c r="D577" s="137"/>
      <c r="E577" s="137"/>
      <c r="F577" s="137"/>
      <c r="G577" s="137"/>
      <c r="H577" s="137"/>
      <c r="I577" s="137"/>
      <c r="J577" s="137"/>
      <c r="K577" s="137"/>
      <c r="L577" s="137"/>
      <c r="M577" s="137"/>
      <c r="N577" s="137"/>
      <c r="O577" s="137"/>
      <c r="P577" s="137"/>
      <c r="Q577" s="137"/>
      <c r="R577" s="137"/>
      <c r="S577" s="137"/>
      <c r="T577" s="137"/>
      <c r="U577" s="137"/>
      <c r="V577" s="137"/>
      <c r="W577" s="137"/>
      <c r="X577" s="137"/>
      <c r="Y577" s="137"/>
      <c r="Z577" s="137"/>
    </row>
    <row r="578" spans="1:26" x14ac:dyDescent="0.3">
      <c r="A578" s="137"/>
      <c r="B578" s="137"/>
      <c r="C578" s="137"/>
      <c r="D578" s="137"/>
      <c r="E578" s="137"/>
      <c r="F578" s="137"/>
      <c r="G578" s="137"/>
      <c r="H578" s="137"/>
      <c r="I578" s="137"/>
      <c r="J578" s="137"/>
      <c r="K578" s="137"/>
      <c r="L578" s="137"/>
      <c r="M578" s="137"/>
      <c r="N578" s="137"/>
      <c r="O578" s="137"/>
      <c r="P578" s="137"/>
      <c r="Q578" s="137"/>
      <c r="R578" s="137"/>
      <c r="S578" s="137"/>
      <c r="T578" s="137"/>
      <c r="U578" s="137"/>
      <c r="V578" s="137"/>
      <c r="W578" s="137"/>
      <c r="X578" s="137"/>
      <c r="Y578" s="137"/>
      <c r="Z578" s="137"/>
    </row>
    <row r="579" spans="1:26" x14ac:dyDescent="0.3">
      <c r="A579" s="137"/>
      <c r="B579" s="137"/>
      <c r="C579" s="137"/>
      <c r="D579" s="137"/>
      <c r="E579" s="137"/>
      <c r="F579" s="137"/>
      <c r="G579" s="137"/>
      <c r="H579" s="137"/>
      <c r="I579" s="137"/>
      <c r="J579" s="137"/>
      <c r="K579" s="137"/>
      <c r="L579" s="137"/>
      <c r="M579" s="137"/>
      <c r="N579" s="137"/>
      <c r="O579" s="137"/>
      <c r="P579" s="137"/>
      <c r="Q579" s="137"/>
      <c r="R579" s="137"/>
      <c r="S579" s="137"/>
      <c r="T579" s="137"/>
      <c r="U579" s="137"/>
      <c r="V579" s="137"/>
      <c r="W579" s="137"/>
      <c r="X579" s="137"/>
      <c r="Y579" s="137"/>
      <c r="Z579" s="137"/>
    </row>
    <row r="580" spans="1:26" x14ac:dyDescent="0.3">
      <c r="A580" s="137"/>
      <c r="B580" s="137"/>
      <c r="C580" s="137"/>
      <c r="D580" s="137"/>
      <c r="E580" s="137"/>
      <c r="F580" s="137"/>
      <c r="G580" s="137"/>
      <c r="H580" s="137"/>
      <c r="I580" s="137"/>
      <c r="J580" s="137"/>
      <c r="K580" s="137"/>
      <c r="L580" s="137"/>
      <c r="M580" s="137"/>
      <c r="N580" s="137"/>
      <c r="O580" s="137"/>
      <c r="P580" s="137"/>
      <c r="Q580" s="137"/>
      <c r="R580" s="137"/>
      <c r="S580" s="137"/>
      <c r="T580" s="137"/>
      <c r="U580" s="137"/>
      <c r="V580" s="137"/>
      <c r="W580" s="137"/>
      <c r="X580" s="137"/>
      <c r="Y580" s="137"/>
      <c r="Z580" s="137"/>
    </row>
    <row r="581" spans="1:26" x14ac:dyDescent="0.3">
      <c r="A581" s="137"/>
      <c r="B581" s="137"/>
      <c r="C581" s="137"/>
      <c r="D581" s="137"/>
      <c r="E581" s="137"/>
      <c r="F581" s="137"/>
      <c r="G581" s="137"/>
      <c r="H581" s="137"/>
      <c r="I581" s="137"/>
      <c r="J581" s="137"/>
      <c r="K581" s="137"/>
      <c r="L581" s="137"/>
      <c r="M581" s="137"/>
      <c r="N581" s="137"/>
      <c r="O581" s="137"/>
      <c r="P581" s="137"/>
      <c r="Q581" s="137"/>
      <c r="R581" s="137"/>
      <c r="S581" s="137"/>
      <c r="T581" s="137"/>
      <c r="U581" s="137"/>
      <c r="V581" s="137"/>
      <c r="W581" s="137"/>
      <c r="X581" s="137"/>
      <c r="Y581" s="137"/>
      <c r="Z581" s="137"/>
    </row>
    <row r="582" spans="1:26" x14ac:dyDescent="0.3">
      <c r="A582" s="137"/>
      <c r="B582" s="137"/>
      <c r="C582" s="137"/>
      <c r="D582" s="137"/>
      <c r="E582" s="137"/>
      <c r="F582" s="137"/>
      <c r="G582" s="137"/>
      <c r="H582" s="137"/>
      <c r="I582" s="137"/>
      <c r="J582" s="137"/>
      <c r="K582" s="137"/>
      <c r="L582" s="137"/>
      <c r="M582" s="137"/>
      <c r="N582" s="137"/>
      <c r="O582" s="137"/>
      <c r="P582" s="137"/>
      <c r="Q582" s="137"/>
      <c r="R582" s="137"/>
      <c r="S582" s="137"/>
      <c r="T582" s="137"/>
      <c r="U582" s="137"/>
      <c r="V582" s="137"/>
      <c r="W582" s="137"/>
      <c r="X582" s="137"/>
      <c r="Y582" s="137"/>
      <c r="Z582" s="137"/>
    </row>
    <row r="583" spans="1:26" x14ac:dyDescent="0.3">
      <c r="A583" s="137"/>
      <c r="B583" s="137"/>
      <c r="C583" s="137"/>
      <c r="D583" s="137"/>
      <c r="E583" s="137"/>
      <c r="F583" s="137"/>
      <c r="G583" s="137"/>
      <c r="H583" s="137"/>
      <c r="I583" s="137"/>
      <c r="J583" s="137"/>
      <c r="K583" s="137"/>
      <c r="L583" s="137"/>
      <c r="M583" s="137"/>
      <c r="N583" s="137"/>
      <c r="O583" s="137"/>
      <c r="P583" s="137"/>
      <c r="Q583" s="137"/>
      <c r="R583" s="137"/>
      <c r="S583" s="137"/>
      <c r="T583" s="137"/>
      <c r="U583" s="137"/>
      <c r="V583" s="137"/>
      <c r="W583" s="137"/>
      <c r="X583" s="137"/>
      <c r="Y583" s="137"/>
      <c r="Z583" s="137"/>
    </row>
    <row r="584" spans="1:26" x14ac:dyDescent="0.3">
      <c r="A584" s="137"/>
      <c r="B584" s="137"/>
      <c r="C584" s="137"/>
      <c r="D584" s="137"/>
      <c r="E584" s="137"/>
      <c r="F584" s="137"/>
      <c r="G584" s="137"/>
      <c r="H584" s="137"/>
      <c r="I584" s="137"/>
      <c r="J584" s="137"/>
      <c r="K584" s="137"/>
      <c r="L584" s="137"/>
      <c r="M584" s="137"/>
      <c r="N584" s="137"/>
      <c r="O584" s="137"/>
      <c r="P584" s="137"/>
      <c r="Q584" s="137"/>
      <c r="R584" s="137"/>
      <c r="S584" s="137"/>
      <c r="T584" s="137"/>
      <c r="U584" s="137"/>
      <c r="V584" s="137"/>
      <c r="W584" s="137"/>
      <c r="X584" s="137"/>
      <c r="Y584" s="137"/>
      <c r="Z584" s="137"/>
    </row>
    <row r="585" spans="1:26" x14ac:dyDescent="0.3">
      <c r="A585" s="137"/>
      <c r="B585" s="137"/>
      <c r="C585" s="137"/>
      <c r="D585" s="137"/>
      <c r="E585" s="137"/>
      <c r="F585" s="137"/>
      <c r="G585" s="137"/>
      <c r="H585" s="137"/>
      <c r="I585" s="137"/>
      <c r="J585" s="137"/>
      <c r="K585" s="137"/>
      <c r="L585" s="137"/>
      <c r="M585" s="137"/>
      <c r="N585" s="137"/>
      <c r="O585" s="137"/>
      <c r="P585" s="137"/>
      <c r="Q585" s="137"/>
      <c r="R585" s="137"/>
      <c r="S585" s="137"/>
      <c r="T585" s="137"/>
      <c r="U585" s="137"/>
      <c r="V585" s="137"/>
      <c r="W585" s="137"/>
      <c r="X585" s="137"/>
      <c r="Y585" s="137"/>
      <c r="Z585" s="137"/>
    </row>
    <row r="586" spans="1:26" x14ac:dyDescent="0.3">
      <c r="A586" s="137"/>
      <c r="B586" s="137"/>
      <c r="C586" s="137"/>
      <c r="D586" s="137"/>
      <c r="E586" s="137"/>
      <c r="F586" s="137"/>
      <c r="G586" s="137"/>
      <c r="H586" s="137"/>
      <c r="I586" s="137"/>
      <c r="J586" s="137"/>
      <c r="K586" s="137"/>
      <c r="L586" s="137"/>
      <c r="M586" s="137"/>
      <c r="N586" s="137"/>
      <c r="O586" s="137"/>
      <c r="P586" s="137"/>
      <c r="Q586" s="137"/>
      <c r="R586" s="137"/>
      <c r="S586" s="137"/>
      <c r="T586" s="137"/>
      <c r="U586" s="137"/>
      <c r="V586" s="137"/>
      <c r="W586" s="137"/>
      <c r="X586" s="137"/>
      <c r="Y586" s="137"/>
      <c r="Z586" s="137"/>
    </row>
    <row r="587" spans="1:26" x14ac:dyDescent="0.3">
      <c r="A587" s="137"/>
      <c r="B587" s="137"/>
      <c r="C587" s="137"/>
      <c r="D587" s="137"/>
      <c r="E587" s="137"/>
      <c r="F587" s="137"/>
      <c r="G587" s="137"/>
      <c r="H587" s="137"/>
      <c r="I587" s="137"/>
      <c r="J587" s="137"/>
      <c r="K587" s="137"/>
      <c r="L587" s="137"/>
      <c r="M587" s="137"/>
      <c r="N587" s="137"/>
      <c r="O587" s="137"/>
      <c r="P587" s="137"/>
      <c r="Q587" s="137"/>
      <c r="R587" s="137"/>
      <c r="S587" s="137"/>
      <c r="T587" s="137"/>
      <c r="U587" s="137"/>
      <c r="V587" s="137"/>
      <c r="W587" s="137"/>
      <c r="X587" s="137"/>
      <c r="Y587" s="137"/>
      <c r="Z587" s="137"/>
    </row>
    <row r="588" spans="1:26" x14ac:dyDescent="0.3">
      <c r="A588" s="137"/>
      <c r="B588" s="137"/>
      <c r="C588" s="137"/>
      <c r="D588" s="137"/>
      <c r="E588" s="137"/>
      <c r="F588" s="137"/>
      <c r="G588" s="137"/>
      <c r="H588" s="137"/>
      <c r="I588" s="137"/>
      <c r="J588" s="137"/>
      <c r="K588" s="137"/>
      <c r="L588" s="137"/>
      <c r="M588" s="137"/>
      <c r="N588" s="137"/>
      <c r="O588" s="137"/>
      <c r="P588" s="137"/>
      <c r="Q588" s="137"/>
      <c r="R588" s="137"/>
      <c r="S588" s="137"/>
      <c r="T588" s="137"/>
      <c r="U588" s="137"/>
      <c r="V588" s="137"/>
      <c r="W588" s="137"/>
      <c r="X588" s="137"/>
      <c r="Y588" s="137"/>
      <c r="Z588" s="137"/>
    </row>
    <row r="589" spans="1:26" x14ac:dyDescent="0.3">
      <c r="A589" s="137"/>
      <c r="B589" s="137"/>
      <c r="C589" s="137"/>
      <c r="D589" s="137"/>
      <c r="E589" s="137"/>
      <c r="F589" s="137"/>
      <c r="G589" s="137"/>
      <c r="H589" s="137"/>
      <c r="I589" s="137"/>
      <c r="J589" s="137"/>
      <c r="K589" s="137"/>
      <c r="L589" s="137"/>
      <c r="M589" s="137"/>
      <c r="N589" s="137"/>
      <c r="O589" s="137"/>
      <c r="P589" s="137"/>
      <c r="Q589" s="137"/>
      <c r="R589" s="137"/>
      <c r="S589" s="137"/>
      <c r="T589" s="137"/>
      <c r="U589" s="137"/>
      <c r="V589" s="137"/>
      <c r="W589" s="137"/>
      <c r="X589" s="137"/>
      <c r="Y589" s="137"/>
      <c r="Z589" s="137"/>
    </row>
    <row r="590" spans="1:26" x14ac:dyDescent="0.3">
      <c r="A590" s="137"/>
      <c r="B590" s="137"/>
      <c r="C590" s="137"/>
      <c r="D590" s="137"/>
      <c r="E590" s="137"/>
      <c r="F590" s="137"/>
      <c r="G590" s="137"/>
      <c r="H590" s="137"/>
      <c r="I590" s="137"/>
      <c r="J590" s="137"/>
      <c r="K590" s="137"/>
      <c r="L590" s="137"/>
      <c r="M590" s="137"/>
      <c r="N590" s="137"/>
      <c r="O590" s="137"/>
      <c r="P590" s="137"/>
      <c r="Q590" s="137"/>
      <c r="R590" s="137"/>
      <c r="S590" s="137"/>
      <c r="T590" s="137"/>
      <c r="U590" s="137"/>
      <c r="V590" s="137"/>
      <c r="W590" s="137"/>
      <c r="X590" s="137"/>
      <c r="Y590" s="137"/>
      <c r="Z590" s="137"/>
    </row>
    <row r="591" spans="1:26" x14ac:dyDescent="0.3">
      <c r="A591" s="137"/>
      <c r="B591" s="137"/>
      <c r="C591" s="137"/>
      <c r="D591" s="137"/>
      <c r="E591" s="137"/>
      <c r="F591" s="137"/>
      <c r="G591" s="137"/>
      <c r="H591" s="137"/>
      <c r="I591" s="137"/>
      <c r="J591" s="137"/>
      <c r="K591" s="137"/>
      <c r="L591" s="137"/>
      <c r="M591" s="137"/>
      <c r="N591" s="137"/>
      <c r="O591" s="137"/>
      <c r="P591" s="137"/>
      <c r="Q591" s="137"/>
      <c r="R591" s="137"/>
      <c r="S591" s="137"/>
      <c r="T591" s="137"/>
      <c r="U591" s="137"/>
      <c r="V591" s="137"/>
      <c r="W591" s="137"/>
      <c r="X591" s="137"/>
      <c r="Y591" s="137"/>
      <c r="Z591" s="137"/>
    </row>
    <row r="592" spans="1:26" x14ac:dyDescent="0.3">
      <c r="A592" s="137"/>
      <c r="B592" s="137"/>
      <c r="C592" s="137"/>
      <c r="D592" s="137"/>
      <c r="E592" s="137"/>
      <c r="F592" s="137"/>
      <c r="G592" s="137"/>
      <c r="H592" s="137"/>
      <c r="I592" s="137"/>
      <c r="J592" s="137"/>
      <c r="K592" s="137"/>
      <c r="L592" s="137"/>
      <c r="M592" s="137"/>
      <c r="N592" s="137"/>
      <c r="O592" s="137"/>
      <c r="P592" s="137"/>
      <c r="Q592" s="137"/>
      <c r="R592" s="137"/>
      <c r="S592" s="137"/>
      <c r="T592" s="137"/>
      <c r="U592" s="137"/>
      <c r="V592" s="137"/>
      <c r="W592" s="137"/>
      <c r="X592" s="137"/>
      <c r="Y592" s="137"/>
      <c r="Z592" s="137"/>
    </row>
    <row r="593" spans="1:26" x14ac:dyDescent="0.3">
      <c r="A593" s="137"/>
      <c r="B593" s="137"/>
      <c r="C593" s="137"/>
      <c r="D593" s="137"/>
      <c r="E593" s="137"/>
      <c r="F593" s="137"/>
      <c r="G593" s="137"/>
      <c r="H593" s="137"/>
      <c r="I593" s="137"/>
      <c r="J593" s="137"/>
      <c r="K593" s="137"/>
      <c r="L593" s="137"/>
      <c r="M593" s="137"/>
      <c r="N593" s="137"/>
      <c r="O593" s="137"/>
      <c r="P593" s="137"/>
      <c r="Q593" s="137"/>
      <c r="R593" s="137"/>
      <c r="S593" s="137"/>
      <c r="T593" s="137"/>
      <c r="U593" s="137"/>
      <c r="V593" s="137"/>
      <c r="W593" s="137"/>
      <c r="X593" s="137"/>
      <c r="Y593" s="137"/>
      <c r="Z593" s="137"/>
    </row>
    <row r="594" spans="1:26" x14ac:dyDescent="0.3">
      <c r="A594" s="137"/>
      <c r="B594" s="137"/>
      <c r="C594" s="137"/>
      <c r="D594" s="137"/>
      <c r="E594" s="137"/>
      <c r="F594" s="137"/>
      <c r="G594" s="137"/>
      <c r="H594" s="137"/>
      <c r="I594" s="137"/>
      <c r="J594" s="137"/>
      <c r="K594" s="137"/>
      <c r="L594" s="137"/>
      <c r="M594" s="137"/>
      <c r="N594" s="137"/>
      <c r="O594" s="137"/>
      <c r="P594" s="137"/>
      <c r="Q594" s="137"/>
      <c r="R594" s="137"/>
      <c r="S594" s="137"/>
      <c r="T594" s="137"/>
      <c r="U594" s="137"/>
      <c r="V594" s="137"/>
      <c r="W594" s="137"/>
      <c r="X594" s="137"/>
      <c r="Y594" s="137"/>
      <c r="Z594" s="137"/>
    </row>
    <row r="595" spans="1:26" x14ac:dyDescent="0.3">
      <c r="A595" s="137"/>
      <c r="B595" s="137"/>
      <c r="C595" s="137"/>
      <c r="D595" s="137"/>
      <c r="E595" s="137"/>
      <c r="F595" s="137"/>
      <c r="G595" s="137"/>
      <c r="H595" s="137"/>
      <c r="I595" s="137"/>
      <c r="J595" s="137"/>
      <c r="K595" s="137"/>
      <c r="L595" s="137"/>
      <c r="M595" s="137"/>
      <c r="N595" s="137"/>
      <c r="O595" s="137"/>
      <c r="P595" s="137"/>
      <c r="Q595" s="137"/>
      <c r="R595" s="137"/>
      <c r="S595" s="137"/>
      <c r="T595" s="137"/>
      <c r="U595" s="137"/>
      <c r="V595" s="137"/>
      <c r="W595" s="137"/>
      <c r="X595" s="137"/>
      <c r="Y595" s="137"/>
      <c r="Z595" s="137"/>
    </row>
    <row r="596" spans="1:26" x14ac:dyDescent="0.3">
      <c r="A596" s="137"/>
      <c r="B596" s="137"/>
      <c r="C596" s="137"/>
      <c r="D596" s="137"/>
      <c r="E596" s="137"/>
      <c r="F596" s="137"/>
      <c r="G596" s="137"/>
      <c r="H596" s="137"/>
      <c r="I596" s="137"/>
      <c r="J596" s="137"/>
      <c r="K596" s="137"/>
      <c r="L596" s="137"/>
      <c r="M596" s="137"/>
      <c r="N596" s="137"/>
      <c r="O596" s="137"/>
      <c r="P596" s="137"/>
      <c r="Q596" s="137"/>
      <c r="R596" s="137"/>
      <c r="S596" s="137"/>
      <c r="T596" s="137"/>
      <c r="U596" s="137"/>
      <c r="V596" s="137"/>
      <c r="W596" s="137"/>
      <c r="X596" s="137"/>
      <c r="Y596" s="137"/>
      <c r="Z596" s="137"/>
    </row>
    <row r="597" spans="1:26" x14ac:dyDescent="0.3">
      <c r="A597" s="137"/>
      <c r="B597" s="137"/>
      <c r="C597" s="137"/>
      <c r="D597" s="137"/>
      <c r="E597" s="137"/>
      <c r="F597" s="137"/>
      <c r="G597" s="137"/>
      <c r="H597" s="137"/>
      <c r="I597" s="137"/>
      <c r="J597" s="137"/>
      <c r="K597" s="137"/>
      <c r="L597" s="137"/>
      <c r="M597" s="137"/>
      <c r="N597" s="137"/>
      <c r="O597" s="137"/>
      <c r="P597" s="137"/>
      <c r="Q597" s="137"/>
      <c r="R597" s="137"/>
      <c r="S597" s="137"/>
      <c r="T597" s="137"/>
      <c r="U597" s="137"/>
      <c r="V597" s="137"/>
      <c r="W597" s="137"/>
      <c r="X597" s="137"/>
      <c r="Y597" s="137"/>
      <c r="Z597" s="137"/>
    </row>
    <row r="598" spans="1:26" x14ac:dyDescent="0.3">
      <c r="A598" s="137"/>
      <c r="B598" s="137"/>
      <c r="C598" s="137"/>
      <c r="D598" s="137"/>
      <c r="E598" s="137"/>
      <c r="F598" s="137"/>
      <c r="G598" s="137"/>
      <c r="H598" s="137"/>
      <c r="I598" s="137"/>
      <c r="J598" s="137"/>
      <c r="K598" s="137"/>
      <c r="L598" s="137"/>
      <c r="M598" s="137"/>
      <c r="N598" s="137"/>
      <c r="O598" s="137"/>
      <c r="P598" s="137"/>
      <c r="Q598" s="137"/>
      <c r="R598" s="137"/>
      <c r="S598" s="137"/>
      <c r="T598" s="137"/>
      <c r="U598" s="137"/>
      <c r="V598" s="137"/>
      <c r="W598" s="137"/>
      <c r="X598" s="137"/>
      <c r="Y598" s="137"/>
      <c r="Z598" s="137"/>
    </row>
    <row r="599" spans="1:26" x14ac:dyDescent="0.3">
      <c r="A599" s="137"/>
      <c r="B599" s="137"/>
      <c r="C599" s="137"/>
      <c r="D599" s="137"/>
      <c r="E599" s="137"/>
      <c r="F599" s="137"/>
      <c r="G599" s="137"/>
      <c r="H599" s="137"/>
      <c r="I599" s="137"/>
      <c r="J599" s="137"/>
      <c r="K599" s="137"/>
      <c r="L599" s="137"/>
      <c r="M599" s="137"/>
      <c r="N599" s="137"/>
      <c r="O599" s="137"/>
      <c r="P599" s="137"/>
      <c r="Q599" s="137"/>
      <c r="R599" s="137"/>
      <c r="S599" s="137"/>
      <c r="T599" s="137"/>
      <c r="U599" s="137"/>
      <c r="V599" s="137"/>
      <c r="W599" s="137"/>
      <c r="X599" s="137"/>
      <c r="Y599" s="137"/>
      <c r="Z599" s="137"/>
    </row>
    <row r="600" spans="1:26" x14ac:dyDescent="0.3">
      <c r="A600" s="137"/>
      <c r="B600" s="137"/>
      <c r="C600" s="137"/>
      <c r="D600" s="137"/>
      <c r="E600" s="137"/>
      <c r="F600" s="137"/>
      <c r="G600" s="137"/>
      <c r="H600" s="137"/>
      <c r="I600" s="137"/>
      <c r="J600" s="137"/>
      <c r="K600" s="137"/>
      <c r="L600" s="137"/>
      <c r="M600" s="137"/>
      <c r="N600" s="137"/>
      <c r="O600" s="137"/>
      <c r="P600" s="137"/>
      <c r="Q600" s="137"/>
      <c r="R600" s="137"/>
      <c r="S600" s="137"/>
      <c r="T600" s="137"/>
      <c r="U600" s="137"/>
      <c r="V600" s="137"/>
      <c r="W600" s="137"/>
      <c r="X600" s="137"/>
      <c r="Y600" s="137"/>
      <c r="Z600" s="137"/>
    </row>
    <row r="601" spans="1:26" x14ac:dyDescent="0.3">
      <c r="A601" s="137"/>
      <c r="B601" s="137"/>
      <c r="C601" s="137"/>
      <c r="D601" s="137"/>
      <c r="E601" s="137"/>
      <c r="F601" s="137"/>
      <c r="G601" s="137"/>
      <c r="H601" s="137"/>
      <c r="I601" s="137"/>
      <c r="J601" s="137"/>
      <c r="K601" s="137"/>
      <c r="L601" s="137"/>
      <c r="M601" s="137"/>
      <c r="N601" s="137"/>
      <c r="O601" s="137"/>
      <c r="P601" s="137"/>
      <c r="Q601" s="137"/>
      <c r="R601" s="137"/>
      <c r="S601" s="137"/>
      <c r="T601" s="137"/>
      <c r="U601" s="137"/>
      <c r="V601" s="137"/>
      <c r="W601" s="137"/>
      <c r="X601" s="137"/>
      <c r="Y601" s="137"/>
      <c r="Z601" s="137"/>
    </row>
    <row r="602" spans="1:26" x14ac:dyDescent="0.3">
      <c r="A602" s="137"/>
      <c r="B602" s="137"/>
      <c r="C602" s="137"/>
      <c r="D602" s="137"/>
      <c r="E602" s="137"/>
      <c r="F602" s="137"/>
      <c r="G602" s="137"/>
      <c r="H602" s="137"/>
      <c r="I602" s="137"/>
      <c r="J602" s="137"/>
      <c r="K602" s="137"/>
      <c r="L602" s="137"/>
      <c r="M602" s="137"/>
      <c r="N602" s="137"/>
      <c r="O602" s="137"/>
      <c r="P602" s="137"/>
      <c r="Q602" s="137"/>
      <c r="R602" s="137"/>
      <c r="S602" s="137"/>
      <c r="T602" s="137"/>
      <c r="U602" s="137"/>
      <c r="V602" s="137"/>
      <c r="W602" s="137"/>
      <c r="X602" s="137"/>
      <c r="Y602" s="137"/>
      <c r="Z602" s="137"/>
    </row>
    <row r="603" spans="1:26" x14ac:dyDescent="0.3">
      <c r="A603" s="137"/>
      <c r="B603" s="137"/>
      <c r="C603" s="137"/>
      <c r="D603" s="137"/>
      <c r="E603" s="137"/>
      <c r="F603" s="137"/>
      <c r="G603" s="137"/>
      <c r="H603" s="137"/>
      <c r="I603" s="137"/>
      <c r="J603" s="137"/>
      <c r="K603" s="137"/>
      <c r="L603" s="137"/>
      <c r="M603" s="137"/>
      <c r="N603" s="137"/>
      <c r="O603" s="137"/>
      <c r="P603" s="137"/>
      <c r="Q603" s="137"/>
      <c r="R603" s="137"/>
      <c r="S603" s="137"/>
      <c r="T603" s="137"/>
      <c r="U603" s="137"/>
      <c r="V603" s="137"/>
      <c r="W603" s="137"/>
      <c r="X603" s="137"/>
      <c r="Y603" s="137"/>
      <c r="Z603" s="137"/>
    </row>
    <row r="604" spans="1:26" x14ac:dyDescent="0.3">
      <c r="A604" s="137"/>
      <c r="B604" s="137"/>
      <c r="C604" s="137"/>
      <c r="D604" s="137"/>
      <c r="E604" s="137"/>
      <c r="F604" s="137"/>
      <c r="G604" s="137"/>
      <c r="H604" s="137"/>
      <c r="I604" s="137"/>
      <c r="J604" s="137"/>
      <c r="K604" s="137"/>
      <c r="L604" s="137"/>
      <c r="M604" s="137"/>
      <c r="N604" s="137"/>
      <c r="O604" s="137"/>
      <c r="P604" s="137"/>
      <c r="Q604" s="137"/>
      <c r="R604" s="137"/>
      <c r="S604" s="137"/>
      <c r="T604" s="137"/>
      <c r="U604" s="137"/>
      <c r="V604" s="137"/>
      <c r="W604" s="137"/>
      <c r="X604" s="137"/>
      <c r="Y604" s="137"/>
      <c r="Z604" s="137"/>
    </row>
    <row r="605" spans="1:26" x14ac:dyDescent="0.3">
      <c r="A605" s="137"/>
      <c r="B605" s="137"/>
      <c r="C605" s="137"/>
      <c r="D605" s="137"/>
      <c r="E605" s="137"/>
      <c r="F605" s="137"/>
      <c r="G605" s="137"/>
      <c r="H605" s="137"/>
      <c r="I605" s="137"/>
      <c r="J605" s="137"/>
      <c r="K605" s="137"/>
      <c r="L605" s="137"/>
      <c r="M605" s="137"/>
      <c r="N605" s="137"/>
      <c r="O605" s="137"/>
      <c r="P605" s="137"/>
      <c r="Q605" s="137"/>
      <c r="R605" s="137"/>
      <c r="S605" s="137"/>
      <c r="T605" s="137"/>
      <c r="U605" s="137"/>
      <c r="V605" s="137"/>
      <c r="W605" s="137"/>
      <c r="X605" s="137"/>
      <c r="Y605" s="137"/>
      <c r="Z605" s="137"/>
    </row>
    <row r="606" spans="1:26" x14ac:dyDescent="0.3">
      <c r="A606" s="137"/>
      <c r="B606" s="137"/>
      <c r="C606" s="137"/>
      <c r="D606" s="137"/>
      <c r="E606" s="137"/>
      <c r="F606" s="137"/>
      <c r="G606" s="137"/>
      <c r="H606" s="137"/>
      <c r="I606" s="137"/>
      <c r="J606" s="137"/>
      <c r="K606" s="137"/>
      <c r="L606" s="137"/>
      <c r="M606" s="137"/>
      <c r="N606" s="137"/>
      <c r="O606" s="137"/>
      <c r="P606" s="137"/>
      <c r="Q606" s="137"/>
      <c r="R606" s="137"/>
      <c r="S606" s="137"/>
      <c r="T606" s="137"/>
      <c r="U606" s="137"/>
      <c r="V606" s="137"/>
      <c r="W606" s="137"/>
      <c r="X606" s="137"/>
      <c r="Y606" s="137"/>
      <c r="Z606" s="137"/>
    </row>
    <row r="607" spans="1:26" x14ac:dyDescent="0.3">
      <c r="A607" s="137"/>
      <c r="B607" s="137"/>
      <c r="C607" s="137"/>
      <c r="D607" s="137"/>
      <c r="E607" s="137"/>
      <c r="F607" s="137"/>
      <c r="G607" s="137"/>
      <c r="H607" s="137"/>
      <c r="I607" s="137"/>
      <c r="J607" s="137"/>
      <c r="K607" s="137"/>
      <c r="L607" s="137"/>
      <c r="M607" s="137"/>
      <c r="N607" s="137"/>
      <c r="O607" s="137"/>
      <c r="P607" s="137"/>
      <c r="Q607" s="137"/>
      <c r="R607" s="137"/>
      <c r="S607" s="137"/>
      <c r="T607" s="137"/>
      <c r="U607" s="137"/>
      <c r="V607" s="137"/>
      <c r="W607" s="137"/>
      <c r="X607" s="137"/>
      <c r="Y607" s="137"/>
      <c r="Z607" s="137"/>
    </row>
    <row r="608" spans="1:26" x14ac:dyDescent="0.3">
      <c r="A608" s="137"/>
      <c r="B608" s="137"/>
      <c r="C608" s="137"/>
      <c r="D608" s="137"/>
      <c r="E608" s="137"/>
      <c r="F608" s="137"/>
      <c r="G608" s="137"/>
      <c r="H608" s="137"/>
      <c r="I608" s="137"/>
      <c r="J608" s="137"/>
      <c r="K608" s="137"/>
      <c r="L608" s="137"/>
      <c r="M608" s="137"/>
      <c r="N608" s="137"/>
      <c r="O608" s="137"/>
      <c r="P608" s="137"/>
      <c r="Q608" s="137"/>
      <c r="R608" s="137"/>
      <c r="S608" s="137"/>
      <c r="T608" s="137"/>
      <c r="U608" s="137"/>
      <c r="V608" s="137"/>
      <c r="W608" s="137"/>
      <c r="X608" s="137"/>
      <c r="Y608" s="137"/>
      <c r="Z608" s="137"/>
    </row>
    <row r="609" spans="1:26" x14ac:dyDescent="0.3">
      <c r="A609" s="137"/>
      <c r="B609" s="137"/>
      <c r="C609" s="137"/>
      <c r="D609" s="137"/>
      <c r="E609" s="137"/>
      <c r="F609" s="137"/>
      <c r="G609" s="137"/>
      <c r="H609" s="137"/>
      <c r="I609" s="137"/>
      <c r="J609" s="137"/>
      <c r="K609" s="137"/>
      <c r="L609" s="137"/>
      <c r="M609" s="137"/>
      <c r="N609" s="137"/>
      <c r="O609" s="137"/>
      <c r="P609" s="137"/>
      <c r="Q609" s="137"/>
      <c r="R609" s="137"/>
      <c r="S609" s="137"/>
      <c r="T609" s="137"/>
      <c r="U609" s="137"/>
      <c r="V609" s="137"/>
      <c r="W609" s="137"/>
      <c r="X609" s="137"/>
      <c r="Y609" s="137"/>
      <c r="Z609" s="137"/>
    </row>
    <row r="610" spans="1:26" x14ac:dyDescent="0.3">
      <c r="A610" s="137"/>
      <c r="B610" s="137"/>
      <c r="C610" s="137"/>
      <c r="D610" s="137"/>
      <c r="E610" s="137"/>
      <c r="F610" s="137"/>
      <c r="G610" s="137"/>
      <c r="H610" s="137"/>
      <c r="I610" s="137"/>
      <c r="J610" s="137"/>
      <c r="K610" s="137"/>
      <c r="L610" s="137"/>
      <c r="M610" s="137"/>
      <c r="N610" s="137"/>
      <c r="O610" s="137"/>
      <c r="P610" s="137"/>
      <c r="Q610" s="137"/>
      <c r="R610" s="137"/>
      <c r="S610" s="137"/>
      <c r="T610" s="137"/>
      <c r="U610" s="137"/>
      <c r="V610" s="137"/>
      <c r="W610" s="137"/>
      <c r="X610" s="137"/>
      <c r="Y610" s="137"/>
      <c r="Z610" s="137"/>
    </row>
    <row r="611" spans="1:26" x14ac:dyDescent="0.3">
      <c r="A611" s="137"/>
      <c r="B611" s="137"/>
      <c r="C611" s="137"/>
      <c r="D611" s="137"/>
      <c r="E611" s="137"/>
      <c r="F611" s="137"/>
      <c r="G611" s="137"/>
      <c r="H611" s="137"/>
      <c r="I611" s="137"/>
      <c r="J611" s="137"/>
      <c r="K611" s="137"/>
      <c r="L611" s="137"/>
      <c r="M611" s="137"/>
      <c r="N611" s="137"/>
      <c r="O611" s="137"/>
      <c r="P611" s="137"/>
      <c r="Q611" s="137"/>
      <c r="R611" s="137"/>
      <c r="S611" s="137"/>
      <c r="T611" s="137"/>
      <c r="U611" s="137"/>
      <c r="V611" s="137"/>
      <c r="W611" s="137"/>
      <c r="X611" s="137"/>
      <c r="Y611" s="137"/>
      <c r="Z611" s="137"/>
    </row>
    <row r="612" spans="1:26" x14ac:dyDescent="0.3">
      <c r="A612" s="137"/>
      <c r="B612" s="137"/>
      <c r="C612" s="137"/>
      <c r="D612" s="137"/>
      <c r="E612" s="137"/>
      <c r="F612" s="137"/>
      <c r="G612" s="137"/>
      <c r="H612" s="137"/>
      <c r="I612" s="137"/>
      <c r="J612" s="137"/>
      <c r="K612" s="137"/>
      <c r="L612" s="137"/>
      <c r="M612" s="137"/>
      <c r="N612" s="137"/>
      <c r="O612" s="137"/>
      <c r="P612" s="137"/>
      <c r="Q612" s="137"/>
      <c r="R612" s="137"/>
      <c r="S612" s="137"/>
      <c r="T612" s="137"/>
      <c r="U612" s="137"/>
      <c r="V612" s="137"/>
      <c r="W612" s="137"/>
      <c r="X612" s="137"/>
      <c r="Y612" s="137"/>
      <c r="Z612" s="137"/>
    </row>
    <row r="613" spans="1:26" x14ac:dyDescent="0.3">
      <c r="A613" s="137"/>
      <c r="B613" s="137"/>
      <c r="C613" s="137"/>
      <c r="D613" s="137"/>
      <c r="E613" s="137"/>
      <c r="F613" s="137"/>
      <c r="G613" s="137"/>
      <c r="H613" s="137"/>
      <c r="I613" s="137"/>
      <c r="J613" s="137"/>
      <c r="K613" s="137"/>
      <c r="L613" s="137"/>
      <c r="M613" s="137"/>
      <c r="N613" s="137"/>
      <c r="O613" s="137"/>
      <c r="P613" s="137"/>
      <c r="Q613" s="137"/>
      <c r="R613" s="137"/>
      <c r="S613" s="137"/>
      <c r="T613" s="137"/>
      <c r="U613" s="137"/>
      <c r="V613" s="137"/>
      <c r="W613" s="137"/>
      <c r="X613" s="137"/>
      <c r="Y613" s="137"/>
      <c r="Z613" s="137"/>
    </row>
    <row r="614" spans="1:26" x14ac:dyDescent="0.3">
      <c r="A614" s="137"/>
      <c r="B614" s="137"/>
      <c r="C614" s="137"/>
      <c r="D614" s="137"/>
      <c r="E614" s="137"/>
      <c r="F614" s="137"/>
      <c r="G614" s="137"/>
      <c r="H614" s="137"/>
      <c r="I614" s="137"/>
      <c r="J614" s="137"/>
      <c r="K614" s="137"/>
      <c r="L614" s="137"/>
      <c r="M614" s="137"/>
      <c r="N614" s="137"/>
      <c r="O614" s="137"/>
      <c r="P614" s="137"/>
      <c r="Q614" s="137"/>
      <c r="R614" s="137"/>
      <c r="S614" s="137"/>
      <c r="T614" s="137"/>
      <c r="U614" s="137"/>
      <c r="V614" s="137"/>
      <c r="W614" s="137"/>
      <c r="X614" s="137"/>
      <c r="Y614" s="137"/>
      <c r="Z614" s="137"/>
    </row>
    <row r="615" spans="1:26" x14ac:dyDescent="0.3">
      <c r="A615" s="137"/>
      <c r="B615" s="137"/>
      <c r="C615" s="137"/>
      <c r="D615" s="137"/>
      <c r="E615" s="137"/>
      <c r="F615" s="137"/>
      <c r="G615" s="137"/>
      <c r="H615" s="137"/>
      <c r="I615" s="137"/>
      <c r="J615" s="137"/>
      <c r="K615" s="137"/>
      <c r="L615" s="137"/>
      <c r="M615" s="137"/>
      <c r="N615" s="137"/>
      <c r="O615" s="137"/>
      <c r="P615" s="137"/>
      <c r="Q615" s="137"/>
      <c r="R615" s="137"/>
      <c r="S615" s="137"/>
      <c r="T615" s="137"/>
      <c r="U615" s="137"/>
      <c r="V615" s="137"/>
      <c r="W615" s="137"/>
      <c r="X615" s="137"/>
      <c r="Y615" s="137"/>
      <c r="Z615" s="137"/>
    </row>
    <row r="616" spans="1:26" x14ac:dyDescent="0.3">
      <c r="A616" s="137"/>
      <c r="B616" s="137"/>
      <c r="C616" s="137"/>
      <c r="D616" s="137"/>
      <c r="E616" s="137"/>
      <c r="F616" s="137"/>
      <c r="G616" s="137"/>
      <c r="H616" s="137"/>
      <c r="I616" s="137"/>
      <c r="J616" s="137"/>
      <c r="K616" s="137"/>
      <c r="L616" s="137"/>
      <c r="M616" s="137"/>
      <c r="N616" s="137"/>
      <c r="O616" s="137"/>
      <c r="P616" s="137"/>
      <c r="Q616" s="137"/>
      <c r="R616" s="137"/>
      <c r="S616" s="137"/>
      <c r="T616" s="137"/>
      <c r="U616" s="137"/>
      <c r="V616" s="137"/>
      <c r="W616" s="137"/>
      <c r="X616" s="137"/>
      <c r="Y616" s="137"/>
      <c r="Z616" s="137"/>
    </row>
    <row r="617" spans="1:26" x14ac:dyDescent="0.3">
      <c r="A617" s="137"/>
      <c r="B617" s="137"/>
      <c r="C617" s="137"/>
      <c r="D617" s="137"/>
      <c r="E617" s="137"/>
      <c r="F617" s="137"/>
      <c r="G617" s="137"/>
      <c r="H617" s="137"/>
      <c r="I617" s="137"/>
      <c r="J617" s="137"/>
      <c r="K617" s="137"/>
      <c r="L617" s="137"/>
      <c r="M617" s="137"/>
      <c r="N617" s="137"/>
      <c r="O617" s="137"/>
      <c r="P617" s="137"/>
      <c r="Q617" s="137"/>
      <c r="R617" s="137"/>
      <c r="S617" s="137"/>
      <c r="T617" s="137"/>
      <c r="U617" s="137"/>
      <c r="V617" s="137"/>
      <c r="W617" s="137"/>
      <c r="X617" s="137"/>
      <c r="Y617" s="137"/>
      <c r="Z617" s="137"/>
    </row>
    <row r="618" spans="1:26" x14ac:dyDescent="0.3">
      <c r="A618" s="137"/>
      <c r="B618" s="137"/>
      <c r="C618" s="137"/>
      <c r="D618" s="137"/>
      <c r="E618" s="137"/>
      <c r="F618" s="137"/>
      <c r="G618" s="137"/>
      <c r="H618" s="137"/>
      <c r="I618" s="137"/>
      <c r="J618" s="137"/>
      <c r="K618" s="137"/>
      <c r="L618" s="137"/>
      <c r="M618" s="137"/>
      <c r="N618" s="137"/>
      <c r="O618" s="137"/>
      <c r="P618" s="137"/>
      <c r="Q618" s="137"/>
      <c r="R618" s="137"/>
      <c r="S618" s="137"/>
      <c r="T618" s="137"/>
      <c r="U618" s="137"/>
      <c r="V618" s="137"/>
      <c r="W618" s="137"/>
      <c r="X618" s="137"/>
      <c r="Y618" s="137"/>
      <c r="Z618" s="137"/>
    </row>
    <row r="619" spans="1:26" x14ac:dyDescent="0.3">
      <c r="A619" s="137"/>
      <c r="B619" s="137"/>
      <c r="C619" s="137"/>
      <c r="D619" s="137"/>
      <c r="E619" s="137"/>
      <c r="F619" s="137"/>
      <c r="G619" s="137"/>
      <c r="H619" s="137"/>
      <c r="I619" s="137"/>
      <c r="J619" s="137"/>
      <c r="K619" s="137"/>
      <c r="L619" s="137"/>
      <c r="M619" s="137"/>
      <c r="N619" s="137"/>
      <c r="O619" s="137"/>
      <c r="P619" s="137"/>
      <c r="Q619" s="137"/>
      <c r="R619" s="137"/>
      <c r="S619" s="137"/>
      <c r="T619" s="137"/>
      <c r="U619" s="137"/>
      <c r="V619" s="137"/>
      <c r="W619" s="137"/>
      <c r="X619" s="137"/>
      <c r="Y619" s="137"/>
      <c r="Z619" s="137"/>
    </row>
    <row r="620" spans="1:26" x14ac:dyDescent="0.3">
      <c r="A620" s="137"/>
      <c r="B620" s="137"/>
      <c r="C620" s="137"/>
      <c r="D620" s="137"/>
      <c r="E620" s="137"/>
      <c r="F620" s="137"/>
      <c r="G620" s="137"/>
      <c r="H620" s="137"/>
      <c r="I620" s="137"/>
      <c r="J620" s="137"/>
      <c r="K620" s="137"/>
      <c r="L620" s="137"/>
      <c r="M620" s="137"/>
      <c r="N620" s="137"/>
      <c r="O620" s="137"/>
      <c r="P620" s="137"/>
      <c r="Q620" s="137"/>
      <c r="R620" s="137"/>
      <c r="S620" s="137"/>
      <c r="T620" s="137"/>
      <c r="U620" s="137"/>
      <c r="V620" s="137"/>
      <c r="W620" s="137"/>
      <c r="X620" s="137"/>
      <c r="Y620" s="137"/>
      <c r="Z620" s="137"/>
    </row>
    <row r="621" spans="1:26" x14ac:dyDescent="0.3">
      <c r="A621" s="137"/>
      <c r="B621" s="137"/>
      <c r="C621" s="137"/>
      <c r="D621" s="137"/>
      <c r="E621" s="137"/>
      <c r="F621" s="137"/>
      <c r="G621" s="137"/>
      <c r="H621" s="137"/>
      <c r="I621" s="137"/>
      <c r="J621" s="137"/>
      <c r="K621" s="137"/>
      <c r="L621" s="137"/>
      <c r="M621" s="137"/>
      <c r="N621" s="137"/>
      <c r="O621" s="137"/>
      <c r="P621" s="137"/>
      <c r="Q621" s="137"/>
      <c r="R621" s="137"/>
      <c r="S621" s="137"/>
      <c r="T621" s="137"/>
      <c r="U621" s="137"/>
      <c r="V621" s="137"/>
      <c r="W621" s="137"/>
      <c r="X621" s="137"/>
      <c r="Y621" s="137"/>
      <c r="Z621" s="137"/>
    </row>
    <row r="622" spans="1:26" x14ac:dyDescent="0.3">
      <c r="A622" s="137"/>
      <c r="B622" s="137"/>
      <c r="C622" s="137"/>
      <c r="D622" s="137"/>
      <c r="E622" s="137"/>
      <c r="F622" s="137"/>
      <c r="G622" s="137"/>
      <c r="H622" s="137"/>
      <c r="I622" s="137"/>
      <c r="J622" s="137"/>
      <c r="K622" s="137"/>
      <c r="L622" s="137"/>
      <c r="M622" s="137"/>
      <c r="N622" s="137"/>
      <c r="O622" s="137"/>
      <c r="P622" s="137"/>
      <c r="Q622" s="137"/>
      <c r="R622" s="137"/>
      <c r="S622" s="137"/>
      <c r="T622" s="137"/>
      <c r="U622" s="137"/>
      <c r="V622" s="137"/>
      <c r="W622" s="137"/>
      <c r="X622" s="137"/>
      <c r="Y622" s="137"/>
      <c r="Z622" s="137"/>
    </row>
    <row r="623" spans="1:26" x14ac:dyDescent="0.3">
      <c r="A623" s="137"/>
      <c r="B623" s="137"/>
      <c r="C623" s="137"/>
      <c r="D623" s="137"/>
      <c r="E623" s="137"/>
      <c r="F623" s="137"/>
      <c r="G623" s="137"/>
      <c r="H623" s="137"/>
      <c r="I623" s="137"/>
      <c r="J623" s="137"/>
      <c r="K623" s="137"/>
      <c r="L623" s="137"/>
      <c r="M623" s="137"/>
      <c r="N623" s="137"/>
      <c r="O623" s="137"/>
      <c r="P623" s="137"/>
      <c r="Q623" s="137"/>
      <c r="R623" s="137"/>
      <c r="S623" s="137"/>
      <c r="T623" s="137"/>
      <c r="U623" s="137"/>
      <c r="V623" s="137"/>
      <c r="W623" s="137"/>
      <c r="X623" s="137"/>
      <c r="Y623" s="137"/>
      <c r="Z623" s="137"/>
    </row>
    <row r="624" spans="1:26" x14ac:dyDescent="0.3">
      <c r="A624" s="137"/>
      <c r="B624" s="137"/>
      <c r="C624" s="137"/>
      <c r="D624" s="137"/>
      <c r="E624" s="137"/>
      <c r="F624" s="137"/>
      <c r="G624" s="137"/>
      <c r="H624" s="137"/>
      <c r="I624" s="137"/>
      <c r="J624" s="137"/>
      <c r="K624" s="137"/>
      <c r="L624" s="137"/>
      <c r="M624" s="137"/>
      <c r="N624" s="137"/>
      <c r="O624" s="137"/>
      <c r="P624" s="137"/>
      <c r="Q624" s="137"/>
      <c r="R624" s="137"/>
      <c r="S624" s="137"/>
      <c r="T624" s="137"/>
      <c r="U624" s="137"/>
      <c r="V624" s="137"/>
      <c r="W624" s="137"/>
      <c r="X624" s="137"/>
      <c r="Y624" s="137"/>
      <c r="Z624" s="137"/>
    </row>
    <row r="625" spans="1:26" x14ac:dyDescent="0.3">
      <c r="A625" s="137"/>
      <c r="B625" s="137"/>
      <c r="C625" s="137"/>
      <c r="D625" s="137"/>
      <c r="E625" s="137"/>
      <c r="F625" s="137"/>
      <c r="G625" s="137"/>
      <c r="H625" s="137"/>
      <c r="I625" s="137"/>
      <c r="J625" s="137"/>
      <c r="K625" s="137"/>
      <c r="L625" s="137"/>
      <c r="M625" s="137"/>
      <c r="N625" s="137"/>
      <c r="O625" s="137"/>
      <c r="P625" s="137"/>
      <c r="Q625" s="137"/>
      <c r="R625" s="137"/>
      <c r="S625" s="137"/>
      <c r="T625" s="137"/>
      <c r="U625" s="137"/>
      <c r="V625" s="137"/>
      <c r="W625" s="137"/>
      <c r="X625" s="137"/>
      <c r="Y625" s="137"/>
      <c r="Z625" s="137"/>
    </row>
    <row r="626" spans="1:26" x14ac:dyDescent="0.3">
      <c r="A626" s="137"/>
      <c r="B626" s="137"/>
      <c r="C626" s="137"/>
      <c r="D626" s="137"/>
      <c r="E626" s="137"/>
      <c r="F626" s="137"/>
      <c r="G626" s="137"/>
      <c r="H626" s="137"/>
      <c r="I626" s="137"/>
      <c r="J626" s="137"/>
      <c r="K626" s="137"/>
      <c r="L626" s="137"/>
      <c r="M626" s="137"/>
      <c r="N626" s="137"/>
      <c r="O626" s="137"/>
      <c r="P626" s="137"/>
      <c r="Q626" s="137"/>
      <c r="R626" s="137"/>
      <c r="S626" s="137"/>
      <c r="T626" s="137"/>
      <c r="U626" s="137"/>
      <c r="V626" s="137"/>
      <c r="W626" s="137"/>
      <c r="X626" s="137"/>
      <c r="Y626" s="137"/>
      <c r="Z626" s="137"/>
    </row>
    <row r="627" spans="1:26" x14ac:dyDescent="0.3">
      <c r="A627" s="137"/>
      <c r="B627" s="137"/>
      <c r="C627" s="137"/>
      <c r="D627" s="137"/>
      <c r="E627" s="137"/>
      <c r="F627" s="137"/>
      <c r="G627" s="137"/>
      <c r="H627" s="137"/>
      <c r="I627" s="137"/>
      <c r="J627" s="137"/>
      <c r="K627" s="137"/>
      <c r="L627" s="137"/>
      <c r="M627" s="137"/>
      <c r="N627" s="137"/>
      <c r="O627" s="137"/>
      <c r="P627" s="137"/>
      <c r="Q627" s="137"/>
      <c r="R627" s="137"/>
      <c r="S627" s="137"/>
      <c r="T627" s="137"/>
      <c r="U627" s="137"/>
      <c r="V627" s="137"/>
      <c r="W627" s="137"/>
      <c r="X627" s="137"/>
      <c r="Y627" s="137"/>
      <c r="Z627" s="137"/>
    </row>
    <row r="628" spans="1:26" x14ac:dyDescent="0.3">
      <c r="A628" s="137"/>
      <c r="B628" s="137"/>
      <c r="C628" s="137"/>
      <c r="D628" s="137"/>
      <c r="E628" s="137"/>
      <c r="F628" s="137"/>
      <c r="G628" s="137"/>
      <c r="H628" s="137"/>
      <c r="I628" s="137"/>
      <c r="J628" s="137"/>
      <c r="K628" s="137"/>
      <c r="L628" s="137"/>
      <c r="M628" s="137"/>
      <c r="N628" s="137"/>
      <c r="O628" s="137"/>
      <c r="P628" s="137"/>
      <c r="Q628" s="137"/>
      <c r="R628" s="137"/>
      <c r="S628" s="137"/>
      <c r="T628" s="137"/>
      <c r="U628" s="137"/>
      <c r="V628" s="137"/>
      <c r="W628" s="137"/>
      <c r="X628" s="137"/>
      <c r="Y628" s="137"/>
      <c r="Z628" s="137"/>
    </row>
    <row r="629" spans="1:26" x14ac:dyDescent="0.3">
      <c r="A629" s="137"/>
      <c r="B629" s="137"/>
      <c r="C629" s="137"/>
      <c r="D629" s="137"/>
      <c r="E629" s="137"/>
      <c r="F629" s="137"/>
      <c r="G629" s="137"/>
      <c r="H629" s="137"/>
      <c r="I629" s="137"/>
      <c r="J629" s="137"/>
      <c r="K629" s="137"/>
      <c r="L629" s="137"/>
      <c r="M629" s="137"/>
      <c r="N629" s="137"/>
      <c r="O629" s="137"/>
      <c r="P629" s="137"/>
      <c r="Q629" s="137"/>
      <c r="R629" s="137"/>
      <c r="S629" s="137"/>
      <c r="T629" s="137"/>
      <c r="U629" s="137"/>
      <c r="V629" s="137"/>
      <c r="W629" s="137"/>
      <c r="X629" s="137"/>
      <c r="Y629" s="137"/>
      <c r="Z629" s="137"/>
    </row>
    <row r="630" spans="1:26" x14ac:dyDescent="0.3">
      <c r="A630" s="137"/>
      <c r="B630" s="137"/>
      <c r="C630" s="137"/>
      <c r="D630" s="137"/>
      <c r="E630" s="137"/>
      <c r="F630" s="137"/>
      <c r="G630" s="137"/>
      <c r="H630" s="137"/>
      <c r="I630" s="137"/>
      <c r="J630" s="137"/>
      <c r="K630" s="137"/>
      <c r="L630" s="137"/>
      <c r="M630" s="137"/>
      <c r="N630" s="137"/>
      <c r="O630" s="137"/>
      <c r="P630" s="137"/>
      <c r="Q630" s="137"/>
      <c r="R630" s="137"/>
      <c r="S630" s="137"/>
      <c r="T630" s="137"/>
      <c r="U630" s="137"/>
      <c r="V630" s="137"/>
      <c r="W630" s="137"/>
      <c r="X630" s="137"/>
      <c r="Y630" s="137"/>
      <c r="Z630" s="137"/>
    </row>
    <row r="631" spans="1:26" x14ac:dyDescent="0.3">
      <c r="A631" s="137"/>
      <c r="B631" s="137"/>
      <c r="C631" s="137"/>
      <c r="D631" s="137"/>
      <c r="E631" s="137"/>
      <c r="F631" s="137"/>
      <c r="G631" s="137"/>
      <c r="H631" s="137"/>
      <c r="I631" s="137"/>
      <c r="J631" s="137"/>
      <c r="K631" s="137"/>
      <c r="L631" s="137"/>
      <c r="M631" s="137"/>
      <c r="N631" s="137"/>
      <c r="O631" s="137"/>
      <c r="P631" s="137"/>
      <c r="Q631" s="137"/>
      <c r="R631" s="137"/>
      <c r="S631" s="137"/>
      <c r="T631" s="137"/>
      <c r="U631" s="137"/>
      <c r="V631" s="137"/>
      <c r="W631" s="137"/>
      <c r="X631" s="137"/>
      <c r="Y631" s="137"/>
      <c r="Z631" s="137"/>
    </row>
    <row r="632" spans="1:26" x14ac:dyDescent="0.3">
      <c r="A632" s="137"/>
      <c r="B632" s="137"/>
      <c r="C632" s="137"/>
      <c r="D632" s="137"/>
      <c r="E632" s="137"/>
      <c r="F632" s="137"/>
      <c r="G632" s="137"/>
      <c r="H632" s="137"/>
      <c r="I632" s="137"/>
      <c r="J632" s="137"/>
      <c r="K632" s="137"/>
      <c r="L632" s="137"/>
      <c r="M632" s="137"/>
      <c r="N632" s="137"/>
      <c r="O632" s="137"/>
      <c r="P632" s="137"/>
      <c r="Q632" s="137"/>
      <c r="R632" s="137"/>
      <c r="S632" s="137"/>
      <c r="T632" s="137"/>
      <c r="U632" s="137"/>
      <c r="V632" s="137"/>
      <c r="W632" s="137"/>
      <c r="X632" s="137"/>
      <c r="Y632" s="137"/>
      <c r="Z632" s="137"/>
    </row>
    <row r="633" spans="1:26" x14ac:dyDescent="0.3">
      <c r="A633" s="137"/>
      <c r="B633" s="137"/>
      <c r="C633" s="137"/>
      <c r="D633" s="137"/>
      <c r="E633" s="137"/>
      <c r="F633" s="137"/>
      <c r="G633" s="137"/>
      <c r="H633" s="137"/>
      <c r="I633" s="137"/>
      <c r="J633" s="137"/>
      <c r="K633" s="137"/>
      <c r="L633" s="137"/>
      <c r="M633" s="137"/>
      <c r="N633" s="137"/>
      <c r="O633" s="137"/>
      <c r="P633" s="137"/>
      <c r="Q633" s="137"/>
      <c r="R633" s="137"/>
      <c r="S633" s="137"/>
      <c r="T633" s="137"/>
      <c r="U633" s="137"/>
      <c r="V633" s="137"/>
      <c r="W633" s="137"/>
      <c r="X633" s="137"/>
      <c r="Y633" s="137"/>
      <c r="Z633" s="137"/>
    </row>
    <row r="634" spans="1:26" x14ac:dyDescent="0.3">
      <c r="A634" s="137"/>
      <c r="B634" s="137"/>
      <c r="C634" s="137"/>
      <c r="D634" s="137"/>
      <c r="E634" s="137"/>
      <c r="F634" s="137"/>
      <c r="G634" s="137"/>
      <c r="H634" s="137"/>
      <c r="I634" s="137"/>
      <c r="J634" s="137"/>
      <c r="K634" s="137"/>
      <c r="L634" s="137"/>
      <c r="M634" s="137"/>
      <c r="N634" s="137"/>
      <c r="O634" s="137"/>
      <c r="P634" s="137"/>
      <c r="Q634" s="137"/>
      <c r="R634" s="137"/>
      <c r="S634" s="137"/>
      <c r="T634" s="137"/>
      <c r="U634" s="137"/>
      <c r="V634" s="137"/>
      <c r="W634" s="137"/>
      <c r="X634" s="137"/>
      <c r="Y634" s="137"/>
      <c r="Z634" s="137"/>
    </row>
    <row r="635" spans="1:26" x14ac:dyDescent="0.3">
      <c r="A635" s="137"/>
      <c r="B635" s="137"/>
      <c r="C635" s="137"/>
      <c r="D635" s="137"/>
      <c r="E635" s="137"/>
      <c r="F635" s="137"/>
      <c r="G635" s="137"/>
      <c r="H635" s="137"/>
      <c r="I635" s="137"/>
      <c r="J635" s="137"/>
      <c r="K635" s="137"/>
      <c r="L635" s="137"/>
      <c r="M635" s="137"/>
      <c r="N635" s="137"/>
      <c r="O635" s="137"/>
      <c r="P635" s="137"/>
      <c r="Q635" s="137"/>
      <c r="R635" s="137"/>
      <c r="S635" s="137"/>
      <c r="T635" s="137"/>
      <c r="U635" s="137"/>
      <c r="V635" s="137"/>
      <c r="W635" s="137"/>
      <c r="X635" s="137"/>
      <c r="Y635" s="137"/>
      <c r="Z635" s="137"/>
    </row>
    <row r="636" spans="1:26" x14ac:dyDescent="0.3">
      <c r="A636" s="137"/>
      <c r="B636" s="137"/>
      <c r="C636" s="137"/>
      <c r="D636" s="137"/>
      <c r="E636" s="137"/>
      <c r="F636" s="137"/>
      <c r="G636" s="137"/>
      <c r="H636" s="137"/>
      <c r="I636" s="137"/>
      <c r="J636" s="137"/>
      <c r="K636" s="137"/>
      <c r="L636" s="137"/>
      <c r="M636" s="137"/>
      <c r="N636" s="137"/>
      <c r="O636" s="137"/>
      <c r="P636" s="137"/>
      <c r="Q636" s="137"/>
      <c r="R636" s="137"/>
      <c r="S636" s="137"/>
      <c r="T636" s="137"/>
      <c r="U636" s="137"/>
      <c r="V636" s="137"/>
      <c r="W636" s="137"/>
      <c r="X636" s="137"/>
      <c r="Y636" s="137"/>
      <c r="Z636" s="137"/>
    </row>
    <row r="637" spans="1:26" x14ac:dyDescent="0.3">
      <c r="A637" s="137"/>
      <c r="B637" s="137"/>
      <c r="C637" s="137"/>
      <c r="D637" s="137"/>
      <c r="E637" s="137"/>
      <c r="F637" s="137"/>
      <c r="G637" s="137"/>
      <c r="H637" s="137"/>
      <c r="I637" s="137"/>
      <c r="J637" s="137"/>
      <c r="K637" s="137"/>
      <c r="L637" s="137"/>
      <c r="M637" s="137"/>
      <c r="N637" s="137"/>
      <c r="O637" s="137"/>
      <c r="P637" s="137"/>
      <c r="Q637" s="137"/>
      <c r="R637" s="137"/>
      <c r="S637" s="137"/>
      <c r="T637" s="137"/>
      <c r="U637" s="137"/>
      <c r="V637" s="137"/>
      <c r="W637" s="137"/>
      <c r="X637" s="137"/>
      <c r="Y637" s="137"/>
      <c r="Z637" s="137"/>
    </row>
    <row r="638" spans="1:26" x14ac:dyDescent="0.3">
      <c r="A638" s="137"/>
      <c r="B638" s="137"/>
      <c r="C638" s="137"/>
      <c r="D638" s="137"/>
      <c r="E638" s="137"/>
      <c r="F638" s="137"/>
      <c r="G638" s="137"/>
      <c r="H638" s="137"/>
      <c r="I638" s="137"/>
      <c r="J638" s="137"/>
      <c r="K638" s="137"/>
      <c r="L638" s="137"/>
      <c r="M638" s="137"/>
      <c r="N638" s="137"/>
      <c r="O638" s="137"/>
      <c r="P638" s="137"/>
      <c r="Q638" s="137"/>
      <c r="R638" s="137"/>
      <c r="S638" s="137"/>
      <c r="T638" s="137"/>
      <c r="U638" s="137"/>
      <c r="V638" s="137"/>
      <c r="W638" s="137"/>
      <c r="X638" s="137"/>
      <c r="Y638" s="137"/>
      <c r="Z638" s="137"/>
    </row>
    <row r="639" spans="1:26" x14ac:dyDescent="0.3">
      <c r="A639" s="137"/>
      <c r="B639" s="137"/>
      <c r="C639" s="137"/>
      <c r="D639" s="137"/>
      <c r="E639" s="137"/>
      <c r="F639" s="137"/>
      <c r="G639" s="137"/>
      <c r="H639" s="137"/>
      <c r="I639" s="137"/>
      <c r="J639" s="137"/>
      <c r="K639" s="137"/>
      <c r="L639" s="137"/>
      <c r="M639" s="137"/>
      <c r="N639" s="137"/>
      <c r="O639" s="137"/>
      <c r="P639" s="137"/>
      <c r="Q639" s="137"/>
      <c r="R639" s="137"/>
      <c r="S639" s="137"/>
      <c r="T639" s="137"/>
      <c r="U639" s="137"/>
      <c r="V639" s="137"/>
      <c r="W639" s="137"/>
      <c r="X639" s="137"/>
      <c r="Y639" s="137"/>
      <c r="Z639" s="137"/>
    </row>
    <row r="640" spans="1:26" x14ac:dyDescent="0.3">
      <c r="A640" s="137"/>
      <c r="B640" s="137"/>
      <c r="C640" s="137"/>
      <c r="D640" s="137"/>
      <c r="E640" s="137"/>
      <c r="F640" s="137"/>
      <c r="G640" s="137"/>
      <c r="H640" s="137"/>
      <c r="I640" s="137"/>
      <c r="J640" s="137"/>
      <c r="K640" s="137"/>
      <c r="L640" s="137"/>
      <c r="M640" s="137"/>
      <c r="N640" s="137"/>
      <c r="O640" s="137"/>
      <c r="P640" s="137"/>
      <c r="Q640" s="137"/>
      <c r="R640" s="137"/>
      <c r="S640" s="137"/>
      <c r="T640" s="137"/>
      <c r="U640" s="137"/>
      <c r="V640" s="137"/>
      <c r="W640" s="137"/>
      <c r="X640" s="137"/>
      <c r="Y640" s="137"/>
      <c r="Z640" s="137"/>
    </row>
    <row r="641" spans="1:26" x14ac:dyDescent="0.3">
      <c r="A641" s="137"/>
      <c r="B641" s="137"/>
      <c r="C641" s="137"/>
      <c r="D641" s="137"/>
      <c r="E641" s="137"/>
      <c r="F641" s="137"/>
      <c r="G641" s="137"/>
      <c r="H641" s="137"/>
      <c r="I641" s="137"/>
      <c r="J641" s="137"/>
      <c r="K641" s="137"/>
      <c r="L641" s="137"/>
      <c r="M641" s="137"/>
      <c r="N641" s="137"/>
      <c r="O641" s="137"/>
      <c r="P641" s="137"/>
      <c r="Q641" s="137"/>
      <c r="R641" s="137"/>
      <c r="S641" s="137"/>
      <c r="T641" s="137"/>
      <c r="U641" s="137"/>
      <c r="V641" s="137"/>
      <c r="W641" s="137"/>
      <c r="X641" s="137"/>
      <c r="Y641" s="137"/>
      <c r="Z641" s="137"/>
    </row>
    <row r="642" spans="1:26" x14ac:dyDescent="0.3">
      <c r="A642" s="137"/>
      <c r="B642" s="137"/>
      <c r="C642" s="137"/>
      <c r="D642" s="137"/>
      <c r="E642" s="137"/>
      <c r="F642" s="137"/>
      <c r="G642" s="137"/>
      <c r="H642" s="137"/>
      <c r="I642" s="137"/>
      <c r="J642" s="137"/>
      <c r="K642" s="137"/>
      <c r="L642" s="137"/>
      <c r="M642" s="137"/>
      <c r="N642" s="137"/>
      <c r="O642" s="137"/>
      <c r="P642" s="137"/>
      <c r="Q642" s="137"/>
      <c r="R642" s="137"/>
      <c r="S642" s="137"/>
      <c r="T642" s="137"/>
      <c r="U642" s="137"/>
      <c r="V642" s="137"/>
      <c r="W642" s="137"/>
      <c r="X642" s="137"/>
      <c r="Y642" s="137"/>
      <c r="Z642" s="137"/>
    </row>
    <row r="643" spans="1:26" x14ac:dyDescent="0.3">
      <c r="A643" s="137"/>
      <c r="B643" s="137"/>
      <c r="C643" s="137"/>
      <c r="D643" s="137"/>
      <c r="E643" s="137"/>
      <c r="F643" s="137"/>
      <c r="G643" s="137"/>
      <c r="H643" s="137"/>
      <c r="I643" s="137"/>
      <c r="J643" s="137"/>
      <c r="K643" s="137"/>
      <c r="L643" s="137"/>
      <c r="M643" s="137"/>
      <c r="N643" s="137"/>
      <c r="O643" s="137"/>
      <c r="P643" s="137"/>
      <c r="Q643" s="137"/>
      <c r="R643" s="137"/>
      <c r="S643" s="137"/>
      <c r="T643" s="137"/>
      <c r="U643" s="137"/>
      <c r="V643" s="137"/>
      <c r="W643" s="137"/>
      <c r="X643" s="137"/>
      <c r="Y643" s="137"/>
      <c r="Z643" s="137"/>
    </row>
    <row r="644" spans="1:26" x14ac:dyDescent="0.3">
      <c r="A644" s="137"/>
      <c r="B644" s="137"/>
      <c r="C644" s="137"/>
      <c r="D644" s="137"/>
      <c r="E644" s="137"/>
      <c r="F644" s="137"/>
      <c r="G644" s="137"/>
      <c r="H644" s="137"/>
      <c r="I644" s="137"/>
      <c r="J644" s="137"/>
      <c r="K644" s="137"/>
      <c r="L644" s="137"/>
      <c r="M644" s="137"/>
      <c r="N644" s="137"/>
      <c r="O644" s="137"/>
      <c r="P644" s="137"/>
      <c r="Q644" s="137"/>
      <c r="R644" s="137"/>
      <c r="S644" s="137"/>
      <c r="T644" s="137"/>
      <c r="U644" s="137"/>
      <c r="V644" s="137"/>
      <c r="W644" s="137"/>
      <c r="X644" s="137"/>
      <c r="Y644" s="137"/>
      <c r="Z644" s="137"/>
    </row>
    <row r="645" spans="1:26" x14ac:dyDescent="0.3">
      <c r="A645" s="137"/>
      <c r="B645" s="137"/>
      <c r="C645" s="137"/>
      <c r="D645" s="137"/>
      <c r="E645" s="137"/>
      <c r="F645" s="137"/>
      <c r="G645" s="137"/>
      <c r="H645" s="137"/>
      <c r="I645" s="137"/>
      <c r="J645" s="137"/>
      <c r="K645" s="137"/>
      <c r="L645" s="137"/>
      <c r="M645" s="137"/>
      <c r="N645" s="137"/>
      <c r="O645" s="137"/>
      <c r="P645" s="137"/>
      <c r="Q645" s="137"/>
      <c r="R645" s="137"/>
      <c r="S645" s="137"/>
      <c r="T645" s="137"/>
      <c r="U645" s="137"/>
      <c r="V645" s="137"/>
      <c r="W645" s="137"/>
      <c r="X645" s="137"/>
      <c r="Y645" s="137"/>
      <c r="Z645" s="137"/>
    </row>
    <row r="646" spans="1:26" x14ac:dyDescent="0.3">
      <c r="A646" s="137"/>
      <c r="B646" s="137"/>
      <c r="C646" s="137"/>
      <c r="D646" s="137"/>
      <c r="E646" s="137"/>
      <c r="F646" s="137"/>
      <c r="G646" s="137"/>
      <c r="H646" s="137"/>
      <c r="I646" s="137"/>
      <c r="J646" s="137"/>
      <c r="K646" s="137"/>
      <c r="L646" s="137"/>
      <c r="M646" s="137"/>
      <c r="N646" s="137"/>
      <c r="O646" s="137"/>
      <c r="P646" s="137"/>
      <c r="Q646" s="137"/>
      <c r="R646" s="137"/>
      <c r="S646" s="137"/>
      <c r="T646" s="137"/>
      <c r="U646" s="137"/>
      <c r="V646" s="137"/>
      <c r="W646" s="137"/>
      <c r="X646" s="137"/>
      <c r="Y646" s="137"/>
      <c r="Z646" s="137"/>
    </row>
    <row r="647" spans="1:26" x14ac:dyDescent="0.3">
      <c r="A647" s="137"/>
      <c r="B647" s="137"/>
      <c r="C647" s="137"/>
      <c r="D647" s="137"/>
      <c r="E647" s="137"/>
      <c r="F647" s="137"/>
      <c r="G647" s="137"/>
      <c r="H647" s="137"/>
      <c r="I647" s="137"/>
      <c r="J647" s="137"/>
      <c r="K647" s="137"/>
      <c r="L647" s="137"/>
      <c r="M647" s="137"/>
      <c r="N647" s="137"/>
      <c r="O647" s="137"/>
      <c r="P647" s="137"/>
      <c r="Q647" s="137"/>
      <c r="R647" s="137"/>
      <c r="S647" s="137"/>
      <c r="T647" s="137"/>
      <c r="U647" s="137"/>
      <c r="V647" s="137"/>
      <c r="W647" s="137"/>
      <c r="X647" s="137"/>
      <c r="Y647" s="137"/>
      <c r="Z647" s="137"/>
    </row>
    <row r="648" spans="1:26" x14ac:dyDescent="0.3">
      <c r="A648" s="137"/>
      <c r="B648" s="137"/>
      <c r="C648" s="137"/>
      <c r="D648" s="137"/>
      <c r="E648" s="137"/>
      <c r="F648" s="137"/>
      <c r="G648" s="137"/>
      <c r="H648" s="137"/>
      <c r="I648" s="137"/>
      <c r="J648" s="137"/>
      <c r="K648" s="137"/>
      <c r="L648" s="137"/>
      <c r="M648" s="137"/>
      <c r="N648" s="137"/>
      <c r="O648" s="137"/>
      <c r="P648" s="137"/>
      <c r="Q648" s="137"/>
      <c r="R648" s="137"/>
      <c r="S648" s="137"/>
      <c r="T648" s="137"/>
      <c r="U648" s="137"/>
      <c r="V648" s="137"/>
      <c r="W648" s="137"/>
      <c r="X648" s="137"/>
      <c r="Y648" s="137"/>
      <c r="Z648" s="137"/>
    </row>
    <row r="649" spans="1:26" x14ac:dyDescent="0.3">
      <c r="A649" s="137"/>
      <c r="B649" s="137"/>
      <c r="C649" s="137"/>
      <c r="D649" s="137"/>
      <c r="E649" s="137"/>
      <c r="F649" s="137"/>
      <c r="G649" s="137"/>
      <c r="H649" s="137"/>
      <c r="I649" s="137"/>
      <c r="J649" s="137"/>
      <c r="K649" s="137"/>
      <c r="L649" s="137"/>
      <c r="M649" s="137"/>
      <c r="N649" s="137"/>
      <c r="O649" s="137"/>
      <c r="P649" s="137"/>
      <c r="Q649" s="137"/>
      <c r="R649" s="137"/>
      <c r="S649" s="137"/>
      <c r="T649" s="137"/>
      <c r="U649" s="137"/>
      <c r="V649" s="137"/>
      <c r="W649" s="137"/>
      <c r="X649" s="137"/>
      <c r="Y649" s="137"/>
      <c r="Z649" s="137"/>
    </row>
    <row r="650" spans="1:26" x14ac:dyDescent="0.3">
      <c r="A650" s="137"/>
      <c r="B650" s="137"/>
      <c r="C650" s="137"/>
      <c r="D650" s="137"/>
      <c r="E650" s="137"/>
      <c r="F650" s="137"/>
      <c r="G650" s="137"/>
      <c r="H650" s="137"/>
      <c r="I650" s="137"/>
      <c r="J650" s="137"/>
      <c r="K650" s="137"/>
      <c r="L650" s="137"/>
      <c r="M650" s="137"/>
      <c r="N650" s="137"/>
      <c r="O650" s="137"/>
      <c r="P650" s="137"/>
      <c r="Q650" s="137"/>
      <c r="R650" s="137"/>
      <c r="S650" s="137"/>
      <c r="T650" s="137"/>
      <c r="U650" s="137"/>
      <c r="V650" s="137"/>
      <c r="W650" s="137"/>
      <c r="X650" s="137"/>
      <c r="Y650" s="137"/>
      <c r="Z650" s="137"/>
    </row>
    <row r="651" spans="1:26" x14ac:dyDescent="0.3">
      <c r="A651" s="137"/>
      <c r="B651" s="137"/>
      <c r="C651" s="137"/>
      <c r="D651" s="137"/>
      <c r="E651" s="137"/>
      <c r="F651" s="137"/>
      <c r="G651" s="137"/>
      <c r="H651" s="137"/>
      <c r="I651" s="137"/>
      <c r="J651" s="137"/>
      <c r="K651" s="137"/>
      <c r="L651" s="137"/>
      <c r="M651" s="137"/>
      <c r="N651" s="137"/>
      <c r="O651" s="137"/>
      <c r="P651" s="137"/>
      <c r="Q651" s="137"/>
      <c r="R651" s="137"/>
      <c r="S651" s="137"/>
      <c r="T651" s="137"/>
      <c r="U651" s="137"/>
      <c r="V651" s="137"/>
      <c r="W651" s="137"/>
      <c r="X651" s="137"/>
      <c r="Y651" s="137"/>
      <c r="Z651" s="137"/>
    </row>
    <row r="652" spans="1:26" x14ac:dyDescent="0.3">
      <c r="A652" s="137"/>
      <c r="B652" s="137"/>
      <c r="C652" s="137"/>
      <c r="D652" s="137"/>
      <c r="E652" s="137"/>
      <c r="F652" s="137"/>
      <c r="G652" s="137"/>
      <c r="H652" s="137"/>
      <c r="I652" s="137"/>
      <c r="J652" s="137"/>
      <c r="K652" s="137"/>
      <c r="L652" s="137"/>
      <c r="M652" s="137"/>
      <c r="N652" s="137"/>
      <c r="O652" s="137"/>
      <c r="P652" s="137"/>
      <c r="Q652" s="137"/>
      <c r="R652" s="137"/>
      <c r="S652" s="137"/>
      <c r="T652" s="137"/>
      <c r="U652" s="137"/>
      <c r="V652" s="137"/>
      <c r="W652" s="137"/>
      <c r="X652" s="137"/>
      <c r="Y652" s="137"/>
      <c r="Z652" s="137"/>
    </row>
    <row r="653" spans="1:26" x14ac:dyDescent="0.3">
      <c r="A653" s="137"/>
      <c r="B653" s="137"/>
      <c r="C653" s="137"/>
      <c r="D653" s="137"/>
      <c r="E653" s="137"/>
      <c r="F653" s="137"/>
      <c r="G653" s="137"/>
      <c r="H653" s="137"/>
      <c r="I653" s="137"/>
      <c r="J653" s="137"/>
      <c r="K653" s="137"/>
      <c r="L653" s="137"/>
      <c r="M653" s="137"/>
      <c r="N653" s="137"/>
      <c r="O653" s="137"/>
      <c r="P653" s="137"/>
      <c r="Q653" s="137"/>
      <c r="R653" s="137"/>
      <c r="S653" s="137"/>
      <c r="T653" s="137"/>
      <c r="U653" s="137"/>
      <c r="V653" s="137"/>
      <c r="W653" s="137"/>
      <c r="X653" s="137"/>
      <c r="Y653" s="137"/>
      <c r="Z653" s="137"/>
    </row>
    <row r="654" spans="1:26" x14ac:dyDescent="0.3">
      <c r="A654" s="137"/>
      <c r="B654" s="137"/>
      <c r="C654" s="137"/>
      <c r="D654" s="137"/>
      <c r="E654" s="137"/>
      <c r="F654" s="137"/>
      <c r="G654" s="137"/>
      <c r="H654" s="137"/>
      <c r="I654" s="137"/>
      <c r="J654" s="137"/>
      <c r="K654" s="137"/>
      <c r="L654" s="137"/>
      <c r="M654" s="137"/>
      <c r="N654" s="137"/>
      <c r="O654" s="137"/>
      <c r="P654" s="137"/>
      <c r="Q654" s="137"/>
      <c r="R654" s="137"/>
      <c r="S654" s="137"/>
      <c r="T654" s="137"/>
      <c r="U654" s="137"/>
      <c r="V654" s="137"/>
      <c r="W654" s="137"/>
      <c r="X654" s="137"/>
      <c r="Y654" s="137"/>
      <c r="Z654" s="137"/>
    </row>
    <row r="655" spans="1:26" x14ac:dyDescent="0.3">
      <c r="A655" s="137"/>
      <c r="B655" s="137"/>
      <c r="C655" s="137"/>
      <c r="D655" s="137"/>
      <c r="E655" s="137"/>
      <c r="F655" s="137"/>
      <c r="G655" s="137"/>
      <c r="H655" s="137"/>
      <c r="I655" s="137"/>
      <c r="J655" s="137"/>
      <c r="K655" s="137"/>
      <c r="L655" s="137"/>
      <c r="M655" s="137"/>
      <c r="N655" s="137"/>
      <c r="O655" s="137"/>
      <c r="P655" s="137"/>
      <c r="Q655" s="137"/>
      <c r="R655" s="137"/>
      <c r="S655" s="137"/>
      <c r="T655" s="137"/>
      <c r="U655" s="137"/>
      <c r="V655" s="137"/>
      <c r="W655" s="137"/>
      <c r="X655" s="137"/>
      <c r="Y655" s="137"/>
      <c r="Z655" s="137"/>
    </row>
    <row r="656" spans="1:26" x14ac:dyDescent="0.3">
      <c r="A656" s="137"/>
      <c r="B656" s="137"/>
      <c r="C656" s="137"/>
      <c r="D656" s="137"/>
      <c r="E656" s="137"/>
      <c r="F656" s="137"/>
      <c r="G656" s="137"/>
      <c r="H656" s="137"/>
      <c r="I656" s="137"/>
      <c r="J656" s="137"/>
      <c r="K656" s="137"/>
      <c r="L656" s="137"/>
      <c r="M656" s="137"/>
      <c r="N656" s="137"/>
      <c r="O656" s="137"/>
      <c r="P656" s="137"/>
      <c r="Q656" s="137"/>
      <c r="R656" s="137"/>
      <c r="S656" s="137"/>
      <c r="T656" s="137"/>
      <c r="U656" s="137"/>
      <c r="V656" s="137"/>
      <c r="W656" s="137"/>
      <c r="X656" s="137"/>
      <c r="Y656" s="137"/>
      <c r="Z656" s="137"/>
    </row>
    <row r="657" spans="1:26" x14ac:dyDescent="0.3">
      <c r="A657" s="137"/>
      <c r="B657" s="137"/>
      <c r="C657" s="137"/>
      <c r="D657" s="137"/>
      <c r="E657" s="137"/>
      <c r="F657" s="137"/>
      <c r="G657" s="137"/>
      <c r="H657" s="137"/>
      <c r="I657" s="137"/>
      <c r="J657" s="137"/>
      <c r="K657" s="137"/>
      <c r="L657" s="137"/>
      <c r="M657" s="137"/>
      <c r="N657" s="137"/>
      <c r="O657" s="137"/>
      <c r="P657" s="137"/>
      <c r="Q657" s="137"/>
      <c r="R657" s="137"/>
      <c r="S657" s="137"/>
      <c r="T657" s="137"/>
      <c r="U657" s="137"/>
      <c r="V657" s="137"/>
      <c r="W657" s="137"/>
      <c r="X657" s="137"/>
      <c r="Y657" s="137"/>
      <c r="Z657" s="137"/>
    </row>
    <row r="658" spans="1:26" x14ac:dyDescent="0.3">
      <c r="A658" s="137"/>
      <c r="B658" s="137"/>
      <c r="C658" s="137"/>
      <c r="D658" s="137"/>
      <c r="E658" s="137"/>
      <c r="F658" s="137"/>
      <c r="G658" s="137"/>
      <c r="H658" s="137"/>
      <c r="I658" s="137"/>
      <c r="J658" s="137"/>
      <c r="K658" s="137"/>
      <c r="L658" s="137"/>
      <c r="M658" s="137"/>
      <c r="N658" s="137"/>
      <c r="O658" s="137"/>
      <c r="P658" s="137"/>
      <c r="Q658" s="137"/>
      <c r="R658" s="137"/>
      <c r="S658" s="137"/>
      <c r="T658" s="137"/>
      <c r="U658" s="137"/>
      <c r="V658" s="137"/>
      <c r="W658" s="137"/>
      <c r="X658" s="137"/>
      <c r="Y658" s="137"/>
      <c r="Z658" s="137"/>
    </row>
    <row r="659" spans="1:26" x14ac:dyDescent="0.3">
      <c r="A659" s="137"/>
      <c r="B659" s="137"/>
      <c r="C659" s="137"/>
      <c r="D659" s="137"/>
      <c r="E659" s="137"/>
      <c r="F659" s="137"/>
      <c r="G659" s="137"/>
      <c r="H659" s="137"/>
      <c r="I659" s="137"/>
      <c r="J659" s="137"/>
      <c r="K659" s="137"/>
      <c r="L659" s="137"/>
      <c r="M659" s="137"/>
      <c r="N659" s="137"/>
      <c r="O659" s="137"/>
      <c r="P659" s="137"/>
      <c r="Q659" s="137"/>
      <c r="R659" s="137"/>
      <c r="S659" s="137"/>
      <c r="T659" s="137"/>
      <c r="U659" s="137"/>
      <c r="V659" s="137"/>
      <c r="W659" s="137"/>
      <c r="X659" s="137"/>
      <c r="Y659" s="137"/>
      <c r="Z659" s="137"/>
    </row>
    <row r="660" spans="1:26" x14ac:dyDescent="0.3">
      <c r="A660" s="137"/>
      <c r="B660" s="137"/>
      <c r="C660" s="137"/>
      <c r="D660" s="137"/>
      <c r="E660" s="137"/>
      <c r="F660" s="137"/>
      <c r="G660" s="137"/>
      <c r="H660" s="137"/>
      <c r="I660" s="137"/>
      <c r="J660" s="137"/>
      <c r="K660" s="137"/>
      <c r="L660" s="137"/>
      <c r="M660" s="137"/>
      <c r="N660" s="137"/>
      <c r="O660" s="137"/>
      <c r="P660" s="137"/>
      <c r="Q660" s="137"/>
      <c r="R660" s="137"/>
      <c r="S660" s="137"/>
      <c r="T660" s="137"/>
      <c r="U660" s="137"/>
      <c r="V660" s="137"/>
      <c r="W660" s="137"/>
      <c r="X660" s="137"/>
      <c r="Y660" s="137"/>
      <c r="Z660" s="137"/>
    </row>
    <row r="661" spans="1:26" x14ac:dyDescent="0.3">
      <c r="A661" s="137"/>
      <c r="B661" s="137"/>
      <c r="C661" s="137"/>
      <c r="D661" s="137"/>
      <c r="E661" s="137"/>
      <c r="F661" s="137"/>
      <c r="G661" s="137"/>
      <c r="H661" s="137"/>
      <c r="I661" s="137"/>
      <c r="J661" s="137"/>
      <c r="K661" s="137"/>
      <c r="L661" s="137"/>
      <c r="M661" s="137"/>
      <c r="N661" s="137"/>
      <c r="O661" s="137"/>
      <c r="P661" s="137"/>
      <c r="Q661" s="137"/>
      <c r="R661" s="137"/>
      <c r="S661" s="137"/>
      <c r="T661" s="137"/>
      <c r="U661" s="137"/>
      <c r="V661" s="137"/>
      <c r="W661" s="137"/>
      <c r="X661" s="137"/>
      <c r="Y661" s="137"/>
      <c r="Z661" s="137"/>
    </row>
    <row r="662" spans="1:26" x14ac:dyDescent="0.3">
      <c r="A662" s="137"/>
      <c r="B662" s="137"/>
      <c r="C662" s="137"/>
      <c r="D662" s="137"/>
      <c r="E662" s="137"/>
      <c r="F662" s="137"/>
      <c r="G662" s="137"/>
      <c r="H662" s="137"/>
      <c r="I662" s="137"/>
      <c r="J662" s="137"/>
      <c r="K662" s="137"/>
      <c r="L662" s="137"/>
      <c r="M662" s="137"/>
      <c r="N662" s="137"/>
      <c r="O662" s="137"/>
      <c r="P662" s="137"/>
      <c r="Q662" s="137"/>
      <c r="R662" s="137"/>
      <c r="S662" s="137"/>
      <c r="T662" s="137"/>
      <c r="U662" s="137"/>
      <c r="V662" s="137"/>
      <c r="W662" s="137"/>
      <c r="X662" s="137"/>
      <c r="Y662" s="137"/>
      <c r="Z662" s="137"/>
    </row>
    <row r="663" spans="1:26" x14ac:dyDescent="0.3">
      <c r="A663" s="137"/>
      <c r="B663" s="137"/>
      <c r="C663" s="137"/>
      <c r="D663" s="137"/>
      <c r="E663" s="137"/>
      <c r="F663" s="137"/>
      <c r="G663" s="137"/>
      <c r="H663" s="137"/>
      <c r="I663" s="137"/>
      <c r="J663" s="137"/>
      <c r="K663" s="137"/>
      <c r="L663" s="137"/>
      <c r="M663" s="137"/>
      <c r="N663" s="137"/>
      <c r="O663" s="137"/>
      <c r="P663" s="137"/>
      <c r="Q663" s="137"/>
      <c r="R663" s="137"/>
      <c r="S663" s="137"/>
      <c r="T663" s="137"/>
      <c r="U663" s="137"/>
      <c r="V663" s="137"/>
      <c r="W663" s="137"/>
      <c r="X663" s="137"/>
      <c r="Y663" s="137"/>
      <c r="Z663" s="137"/>
    </row>
    <row r="664" spans="1:26" x14ac:dyDescent="0.3">
      <c r="A664" s="137"/>
      <c r="B664" s="137"/>
      <c r="C664" s="137"/>
      <c r="D664" s="137"/>
      <c r="E664" s="137"/>
      <c r="F664" s="137"/>
      <c r="G664" s="137"/>
      <c r="H664" s="137"/>
      <c r="I664" s="137"/>
      <c r="J664" s="137"/>
      <c r="K664" s="137"/>
      <c r="L664" s="137"/>
      <c r="M664" s="137"/>
      <c r="N664" s="137"/>
      <c r="O664" s="137"/>
      <c r="P664" s="137"/>
      <c r="Q664" s="137"/>
      <c r="R664" s="137"/>
      <c r="S664" s="137"/>
      <c r="T664" s="137"/>
      <c r="U664" s="137"/>
      <c r="V664" s="137"/>
      <c r="W664" s="137"/>
      <c r="X664" s="137"/>
      <c r="Y664" s="137"/>
      <c r="Z664" s="137"/>
    </row>
    <row r="665" spans="1:26" x14ac:dyDescent="0.3">
      <c r="A665" s="137"/>
      <c r="B665" s="137"/>
      <c r="C665" s="137"/>
      <c r="D665" s="137"/>
      <c r="E665" s="137"/>
      <c r="F665" s="137"/>
      <c r="G665" s="137"/>
      <c r="H665" s="137"/>
      <c r="I665" s="137"/>
      <c r="J665" s="137"/>
      <c r="K665" s="137"/>
      <c r="L665" s="137"/>
      <c r="M665" s="137"/>
      <c r="N665" s="137"/>
      <c r="O665" s="137"/>
      <c r="P665" s="137"/>
      <c r="Q665" s="137"/>
      <c r="R665" s="137"/>
      <c r="S665" s="137"/>
      <c r="T665" s="137"/>
      <c r="U665" s="137"/>
      <c r="V665" s="137"/>
      <c r="W665" s="137"/>
      <c r="X665" s="137"/>
      <c r="Y665" s="137"/>
      <c r="Z665" s="137"/>
    </row>
    <row r="666" spans="1:26" x14ac:dyDescent="0.3">
      <c r="A666" s="137"/>
      <c r="B666" s="137"/>
      <c r="C666" s="137"/>
      <c r="D666" s="137"/>
      <c r="E666" s="137"/>
      <c r="F666" s="137"/>
      <c r="G666" s="137"/>
      <c r="H666" s="137"/>
      <c r="I666" s="137"/>
      <c r="J666" s="137"/>
      <c r="K666" s="137"/>
      <c r="L666" s="137"/>
      <c r="M666" s="137"/>
      <c r="N666" s="137"/>
      <c r="O666" s="137"/>
      <c r="P666" s="137"/>
      <c r="Q666" s="137"/>
      <c r="R666" s="137"/>
      <c r="S666" s="137"/>
      <c r="T666" s="137"/>
      <c r="U666" s="137"/>
      <c r="V666" s="137"/>
      <c r="W666" s="137"/>
      <c r="X666" s="137"/>
      <c r="Y666" s="137"/>
      <c r="Z666" s="137"/>
    </row>
    <row r="667" spans="1:26" x14ac:dyDescent="0.3">
      <c r="A667" s="137"/>
      <c r="B667" s="137"/>
      <c r="C667" s="137"/>
      <c r="D667" s="137"/>
      <c r="E667" s="137"/>
      <c r="F667" s="137"/>
      <c r="G667" s="137"/>
      <c r="H667" s="137"/>
      <c r="I667" s="137"/>
      <c r="J667" s="137"/>
      <c r="K667" s="137"/>
      <c r="L667" s="137"/>
      <c r="M667" s="137"/>
      <c r="N667" s="137"/>
      <c r="O667" s="137"/>
      <c r="P667" s="137"/>
      <c r="Q667" s="137"/>
      <c r="R667" s="137"/>
      <c r="S667" s="137"/>
      <c r="T667" s="137"/>
      <c r="U667" s="137"/>
      <c r="V667" s="137"/>
      <c r="W667" s="137"/>
      <c r="X667" s="137"/>
      <c r="Y667" s="137"/>
      <c r="Z667" s="137"/>
    </row>
    <row r="668" spans="1:26" x14ac:dyDescent="0.3">
      <c r="A668" s="137"/>
      <c r="B668" s="137"/>
      <c r="C668" s="137"/>
      <c r="D668" s="137"/>
      <c r="E668" s="137"/>
      <c r="F668" s="137"/>
      <c r="G668" s="137"/>
      <c r="H668" s="137"/>
      <c r="I668" s="137"/>
      <c r="J668" s="137"/>
      <c r="K668" s="137"/>
      <c r="L668" s="137"/>
      <c r="M668" s="137"/>
      <c r="N668" s="137"/>
      <c r="O668" s="137"/>
      <c r="P668" s="137"/>
      <c r="Q668" s="137"/>
      <c r="R668" s="137"/>
      <c r="S668" s="137"/>
      <c r="T668" s="137"/>
      <c r="U668" s="137"/>
      <c r="V668" s="137"/>
      <c r="W668" s="137"/>
      <c r="X668" s="137"/>
      <c r="Y668" s="137"/>
      <c r="Z668" s="137"/>
    </row>
    <row r="669" spans="1:26" x14ac:dyDescent="0.3">
      <c r="A669" s="137"/>
      <c r="B669" s="137"/>
      <c r="C669" s="137"/>
      <c r="D669" s="137"/>
      <c r="E669" s="137"/>
      <c r="F669" s="137"/>
      <c r="G669" s="137"/>
      <c r="H669" s="137"/>
      <c r="I669" s="137"/>
      <c r="J669" s="137"/>
      <c r="K669" s="137"/>
      <c r="L669" s="137"/>
      <c r="M669" s="137"/>
      <c r="N669" s="137"/>
      <c r="O669" s="137"/>
      <c r="P669" s="137"/>
      <c r="Q669" s="137"/>
      <c r="R669" s="137"/>
      <c r="S669" s="137"/>
      <c r="T669" s="137"/>
      <c r="U669" s="137"/>
      <c r="V669" s="137"/>
      <c r="W669" s="137"/>
      <c r="X669" s="137"/>
      <c r="Y669" s="137"/>
      <c r="Z669" s="137"/>
    </row>
    <row r="670" spans="1:26" x14ac:dyDescent="0.3">
      <c r="A670" s="137"/>
      <c r="B670" s="137"/>
      <c r="C670" s="137"/>
      <c r="D670" s="137"/>
      <c r="E670" s="137"/>
      <c r="F670" s="137"/>
      <c r="G670" s="137"/>
      <c r="H670" s="137"/>
      <c r="I670" s="137"/>
      <c r="J670" s="137"/>
      <c r="K670" s="137"/>
      <c r="L670" s="137"/>
      <c r="M670" s="137"/>
      <c r="N670" s="137"/>
      <c r="O670" s="137"/>
      <c r="P670" s="137"/>
      <c r="Q670" s="137"/>
      <c r="R670" s="137"/>
      <c r="S670" s="137"/>
      <c r="T670" s="137"/>
      <c r="U670" s="137"/>
      <c r="V670" s="137"/>
      <c r="W670" s="137"/>
      <c r="X670" s="137"/>
      <c r="Y670" s="137"/>
      <c r="Z670" s="137"/>
    </row>
    <row r="671" spans="1:26" x14ac:dyDescent="0.3">
      <c r="A671" s="137"/>
      <c r="B671" s="137"/>
      <c r="C671" s="137"/>
      <c r="D671" s="137"/>
      <c r="E671" s="137"/>
      <c r="F671" s="137"/>
      <c r="G671" s="137"/>
      <c r="H671" s="137"/>
      <c r="I671" s="137"/>
      <c r="J671" s="137"/>
      <c r="K671" s="137"/>
      <c r="L671" s="137"/>
      <c r="M671" s="137"/>
      <c r="N671" s="137"/>
      <c r="O671" s="137"/>
      <c r="P671" s="137"/>
      <c r="Q671" s="137"/>
      <c r="R671" s="137"/>
      <c r="S671" s="137"/>
      <c r="T671" s="137"/>
      <c r="U671" s="137"/>
      <c r="V671" s="137"/>
      <c r="W671" s="137"/>
      <c r="X671" s="137"/>
      <c r="Y671" s="137"/>
      <c r="Z671" s="137"/>
    </row>
    <row r="672" spans="1:26" x14ac:dyDescent="0.3">
      <c r="A672" s="137"/>
      <c r="B672" s="137"/>
      <c r="C672" s="137"/>
      <c r="D672" s="137"/>
      <c r="E672" s="137"/>
      <c r="F672" s="137"/>
      <c r="G672" s="137"/>
      <c r="H672" s="137"/>
      <c r="I672" s="137"/>
      <c r="J672" s="137"/>
      <c r="K672" s="137"/>
      <c r="L672" s="137"/>
      <c r="M672" s="137"/>
      <c r="N672" s="137"/>
      <c r="O672" s="137"/>
      <c r="P672" s="137"/>
      <c r="Q672" s="137"/>
      <c r="R672" s="137"/>
      <c r="S672" s="137"/>
      <c r="T672" s="137"/>
      <c r="U672" s="137"/>
      <c r="V672" s="137"/>
      <c r="W672" s="137"/>
      <c r="X672" s="137"/>
      <c r="Y672" s="137"/>
      <c r="Z672" s="137"/>
    </row>
    <row r="673" spans="1:26" x14ac:dyDescent="0.3">
      <c r="A673" s="137"/>
      <c r="B673" s="137"/>
      <c r="C673" s="137"/>
      <c r="D673" s="137"/>
      <c r="E673" s="137"/>
      <c r="F673" s="137"/>
      <c r="G673" s="137"/>
      <c r="H673" s="137"/>
      <c r="I673" s="137"/>
      <c r="J673" s="137"/>
      <c r="K673" s="137"/>
      <c r="L673" s="137"/>
      <c r="M673" s="137"/>
      <c r="N673" s="137"/>
      <c r="O673" s="137"/>
      <c r="P673" s="137"/>
      <c r="Q673" s="137"/>
      <c r="R673" s="137"/>
      <c r="S673" s="137"/>
      <c r="T673" s="137"/>
      <c r="U673" s="137"/>
      <c r="V673" s="137"/>
      <c r="W673" s="137"/>
      <c r="X673" s="137"/>
      <c r="Y673" s="137"/>
      <c r="Z673" s="137"/>
    </row>
    <row r="674" spans="1:26" x14ac:dyDescent="0.3">
      <c r="A674" s="137"/>
      <c r="B674" s="137"/>
      <c r="C674" s="137"/>
      <c r="D674" s="137"/>
      <c r="E674" s="137"/>
      <c r="F674" s="137"/>
      <c r="G674" s="137"/>
      <c r="H674" s="137"/>
      <c r="I674" s="137"/>
      <c r="J674" s="137"/>
      <c r="K674" s="137"/>
      <c r="L674" s="137"/>
      <c r="M674" s="137"/>
      <c r="N674" s="137"/>
      <c r="O674" s="137"/>
      <c r="P674" s="137"/>
      <c r="Q674" s="137"/>
      <c r="R674" s="137"/>
      <c r="S674" s="137"/>
      <c r="T674" s="137"/>
      <c r="U674" s="137"/>
      <c r="V674" s="137"/>
      <c r="W674" s="137"/>
      <c r="X674" s="137"/>
      <c r="Y674" s="137"/>
      <c r="Z674" s="137"/>
    </row>
    <row r="675" spans="1:26" x14ac:dyDescent="0.3">
      <c r="A675" s="137"/>
      <c r="B675" s="137"/>
      <c r="C675" s="137"/>
      <c r="D675" s="137"/>
      <c r="E675" s="137"/>
      <c r="F675" s="137"/>
      <c r="G675" s="137"/>
      <c r="H675" s="137"/>
      <c r="I675" s="137"/>
      <c r="J675" s="137"/>
      <c r="K675" s="137"/>
      <c r="L675" s="137"/>
      <c r="M675" s="137"/>
      <c r="N675" s="137"/>
      <c r="O675" s="137"/>
      <c r="P675" s="137"/>
      <c r="Q675" s="137"/>
      <c r="R675" s="137"/>
      <c r="S675" s="137"/>
      <c r="T675" s="137"/>
      <c r="U675" s="137"/>
      <c r="V675" s="137"/>
      <c r="W675" s="137"/>
      <c r="X675" s="137"/>
      <c r="Y675" s="137"/>
      <c r="Z675" s="137"/>
    </row>
    <row r="676" spans="1:26" x14ac:dyDescent="0.3">
      <c r="A676" s="137"/>
      <c r="B676" s="137"/>
      <c r="C676" s="137"/>
      <c r="D676" s="137"/>
      <c r="E676" s="137"/>
      <c r="F676" s="137"/>
      <c r="G676" s="137"/>
      <c r="H676" s="137"/>
      <c r="I676" s="137"/>
      <c r="J676" s="137"/>
      <c r="K676" s="137"/>
      <c r="L676" s="137"/>
      <c r="M676" s="137"/>
      <c r="N676" s="137"/>
      <c r="O676" s="137"/>
      <c r="P676" s="137"/>
      <c r="Q676" s="137"/>
      <c r="R676" s="137"/>
      <c r="S676" s="137"/>
      <c r="T676" s="137"/>
      <c r="U676" s="137"/>
      <c r="V676" s="137"/>
      <c r="W676" s="137"/>
      <c r="X676" s="137"/>
      <c r="Y676" s="137"/>
      <c r="Z676" s="137"/>
    </row>
    <row r="677" spans="1:26" x14ac:dyDescent="0.3">
      <c r="A677" s="137"/>
      <c r="B677" s="137"/>
      <c r="C677" s="137"/>
      <c r="D677" s="137"/>
      <c r="E677" s="137"/>
      <c r="F677" s="137"/>
      <c r="G677" s="137"/>
      <c r="H677" s="137"/>
      <c r="I677" s="137"/>
      <c r="J677" s="137"/>
      <c r="K677" s="137"/>
      <c r="L677" s="137"/>
      <c r="M677" s="137"/>
      <c r="N677" s="137"/>
      <c r="O677" s="137"/>
      <c r="P677" s="137"/>
      <c r="Q677" s="137"/>
      <c r="R677" s="137"/>
      <c r="S677" s="137"/>
      <c r="T677" s="137"/>
      <c r="U677" s="137"/>
      <c r="V677" s="137"/>
      <c r="W677" s="137"/>
      <c r="X677" s="137"/>
      <c r="Y677" s="137"/>
      <c r="Z677" s="137"/>
    </row>
    <row r="678" spans="1:26" x14ac:dyDescent="0.3">
      <c r="A678" s="137"/>
      <c r="B678" s="137"/>
      <c r="C678" s="137"/>
      <c r="D678" s="137"/>
      <c r="E678" s="137"/>
      <c r="F678" s="137"/>
      <c r="G678" s="137"/>
      <c r="H678" s="137"/>
      <c r="I678" s="137"/>
      <c r="J678" s="137"/>
      <c r="K678" s="137"/>
      <c r="L678" s="137"/>
      <c r="M678" s="137"/>
      <c r="N678" s="137"/>
      <c r="O678" s="137"/>
      <c r="P678" s="137"/>
      <c r="Q678" s="137"/>
      <c r="R678" s="137"/>
      <c r="S678" s="137"/>
      <c r="T678" s="137"/>
      <c r="U678" s="137"/>
      <c r="V678" s="137"/>
      <c r="W678" s="137"/>
      <c r="X678" s="137"/>
      <c r="Y678" s="137"/>
      <c r="Z678" s="137"/>
    </row>
    <row r="679" spans="1:26" x14ac:dyDescent="0.3">
      <c r="A679" s="137"/>
      <c r="B679" s="137"/>
      <c r="C679" s="137"/>
      <c r="D679" s="137"/>
      <c r="E679" s="137"/>
      <c r="F679" s="137"/>
      <c r="G679" s="137"/>
      <c r="H679" s="137"/>
      <c r="I679" s="137"/>
      <c r="J679" s="137"/>
      <c r="K679" s="137"/>
      <c r="L679" s="137"/>
      <c r="M679" s="137"/>
      <c r="N679" s="137"/>
      <c r="O679" s="137"/>
      <c r="P679" s="137"/>
      <c r="Q679" s="137"/>
      <c r="R679" s="137"/>
      <c r="S679" s="137"/>
      <c r="T679" s="137"/>
      <c r="U679" s="137"/>
      <c r="V679" s="137"/>
      <c r="W679" s="137"/>
      <c r="X679" s="137"/>
      <c r="Y679" s="137"/>
      <c r="Z679" s="137"/>
    </row>
    <row r="680" spans="1:26" x14ac:dyDescent="0.3">
      <c r="A680" s="137"/>
      <c r="B680" s="137"/>
      <c r="C680" s="137"/>
      <c r="D680" s="137"/>
      <c r="E680" s="137"/>
      <c r="F680" s="137"/>
      <c r="G680" s="137"/>
      <c r="H680" s="137"/>
      <c r="I680" s="137"/>
      <c r="J680" s="137"/>
      <c r="K680" s="137"/>
      <c r="L680" s="137"/>
      <c r="M680" s="137"/>
      <c r="N680" s="137"/>
      <c r="O680" s="137"/>
      <c r="P680" s="137"/>
      <c r="Q680" s="137"/>
      <c r="R680" s="137"/>
      <c r="S680" s="137"/>
      <c r="T680" s="137"/>
      <c r="U680" s="137"/>
      <c r="V680" s="137"/>
      <c r="W680" s="137"/>
      <c r="X680" s="137"/>
      <c r="Y680" s="137"/>
      <c r="Z680" s="137"/>
    </row>
    <row r="681" spans="1:26" x14ac:dyDescent="0.3">
      <c r="A681" s="137"/>
      <c r="B681" s="137"/>
      <c r="C681" s="137"/>
      <c r="D681" s="137"/>
      <c r="E681" s="137"/>
      <c r="F681" s="137"/>
      <c r="G681" s="137"/>
      <c r="H681" s="137"/>
      <c r="I681" s="137"/>
      <c r="J681" s="137"/>
      <c r="K681" s="137"/>
      <c r="L681" s="137"/>
      <c r="M681" s="137"/>
      <c r="N681" s="137"/>
      <c r="O681" s="137"/>
      <c r="P681" s="137"/>
      <c r="Q681" s="137"/>
      <c r="R681" s="137"/>
      <c r="S681" s="137"/>
      <c r="T681" s="137"/>
      <c r="U681" s="137"/>
      <c r="V681" s="137"/>
      <c r="W681" s="137"/>
      <c r="X681" s="137"/>
      <c r="Y681" s="137"/>
      <c r="Z681" s="137"/>
    </row>
    <row r="682" spans="1:26" x14ac:dyDescent="0.3">
      <c r="A682" s="137"/>
      <c r="B682" s="137"/>
      <c r="C682" s="137"/>
      <c r="D682" s="137"/>
      <c r="E682" s="137"/>
      <c r="F682" s="137"/>
      <c r="G682" s="137"/>
      <c r="H682" s="137"/>
      <c r="I682" s="137"/>
      <c r="J682" s="137"/>
      <c r="K682" s="137"/>
      <c r="L682" s="137"/>
      <c r="M682" s="137"/>
      <c r="N682" s="137"/>
      <c r="O682" s="137"/>
      <c r="P682" s="137"/>
      <c r="Q682" s="137"/>
      <c r="R682" s="137"/>
      <c r="S682" s="137"/>
      <c r="T682" s="137"/>
      <c r="U682" s="137"/>
      <c r="V682" s="137"/>
      <c r="W682" s="137"/>
      <c r="X682" s="137"/>
      <c r="Y682" s="137"/>
      <c r="Z682" s="137"/>
    </row>
    <row r="683" spans="1:26" x14ac:dyDescent="0.3">
      <c r="A683" s="137"/>
      <c r="B683" s="137"/>
      <c r="C683" s="137"/>
      <c r="D683" s="137"/>
      <c r="E683" s="137"/>
      <c r="F683" s="137"/>
      <c r="G683" s="137"/>
      <c r="H683" s="137"/>
      <c r="I683" s="137"/>
      <c r="J683" s="137"/>
      <c r="K683" s="137"/>
      <c r="L683" s="137"/>
      <c r="M683" s="137"/>
      <c r="N683" s="137"/>
      <c r="O683" s="137"/>
      <c r="P683" s="137"/>
      <c r="Q683" s="137"/>
      <c r="R683" s="137"/>
      <c r="S683" s="137"/>
      <c r="T683" s="137"/>
      <c r="U683" s="137"/>
      <c r="V683" s="137"/>
      <c r="W683" s="137"/>
      <c r="X683" s="137"/>
      <c r="Y683" s="137"/>
      <c r="Z683" s="137"/>
    </row>
    <row r="684" spans="1:26" x14ac:dyDescent="0.3">
      <c r="A684" s="137"/>
      <c r="B684" s="137"/>
      <c r="C684" s="137"/>
      <c r="D684" s="137"/>
      <c r="E684" s="137"/>
      <c r="F684" s="137"/>
      <c r="G684" s="137"/>
      <c r="H684" s="137"/>
      <c r="I684" s="137"/>
      <c r="J684" s="137"/>
      <c r="K684" s="137"/>
      <c r="L684" s="137"/>
      <c r="M684" s="137"/>
      <c r="N684" s="137"/>
      <c r="O684" s="137"/>
      <c r="P684" s="137"/>
      <c r="Q684" s="137"/>
      <c r="R684" s="137"/>
      <c r="S684" s="137"/>
      <c r="T684" s="137"/>
      <c r="U684" s="137"/>
      <c r="V684" s="137"/>
      <c r="W684" s="137"/>
      <c r="X684" s="137"/>
      <c r="Y684" s="137"/>
      <c r="Z684" s="137"/>
    </row>
    <row r="685" spans="1:26" x14ac:dyDescent="0.3">
      <c r="A685" s="137"/>
      <c r="B685" s="137"/>
      <c r="C685" s="137"/>
      <c r="D685" s="137"/>
      <c r="E685" s="137"/>
      <c r="F685" s="137"/>
      <c r="G685" s="137"/>
      <c r="H685" s="137"/>
      <c r="I685" s="137"/>
      <c r="J685" s="137"/>
      <c r="K685" s="137"/>
      <c r="L685" s="137"/>
      <c r="M685" s="137"/>
      <c r="N685" s="137"/>
      <c r="O685" s="137"/>
      <c r="P685" s="137"/>
      <c r="Q685" s="137"/>
      <c r="R685" s="137"/>
      <c r="S685" s="137"/>
      <c r="T685" s="137"/>
      <c r="U685" s="137"/>
      <c r="V685" s="137"/>
      <c r="W685" s="137"/>
      <c r="X685" s="137"/>
      <c r="Y685" s="137"/>
      <c r="Z685" s="137"/>
    </row>
    <row r="686" spans="1:26" x14ac:dyDescent="0.3">
      <c r="A686" s="137"/>
      <c r="B686" s="137"/>
      <c r="C686" s="137"/>
      <c r="D686" s="137"/>
      <c r="E686" s="137"/>
      <c r="F686" s="137"/>
      <c r="G686" s="137"/>
      <c r="H686" s="137"/>
      <c r="I686" s="137"/>
      <c r="J686" s="137"/>
      <c r="K686" s="137"/>
      <c r="L686" s="137"/>
      <c r="M686" s="137"/>
      <c r="N686" s="137"/>
      <c r="O686" s="137"/>
      <c r="P686" s="137"/>
      <c r="Q686" s="137"/>
      <c r="R686" s="137"/>
      <c r="S686" s="137"/>
      <c r="T686" s="137"/>
      <c r="U686" s="137"/>
      <c r="V686" s="137"/>
      <c r="W686" s="137"/>
      <c r="X686" s="137"/>
      <c r="Y686" s="137"/>
      <c r="Z686" s="137"/>
    </row>
    <row r="687" spans="1:26" x14ac:dyDescent="0.3">
      <c r="A687" s="137"/>
      <c r="B687" s="137"/>
      <c r="C687" s="137"/>
      <c r="D687" s="137"/>
      <c r="E687" s="137"/>
      <c r="F687" s="137"/>
      <c r="G687" s="137"/>
      <c r="H687" s="137"/>
      <c r="I687" s="137"/>
      <c r="J687" s="137"/>
      <c r="K687" s="137"/>
      <c r="L687" s="137"/>
      <c r="M687" s="137"/>
      <c r="N687" s="137"/>
      <c r="O687" s="137"/>
      <c r="P687" s="137"/>
      <c r="Q687" s="137"/>
      <c r="R687" s="137"/>
      <c r="S687" s="137"/>
      <c r="T687" s="137"/>
      <c r="U687" s="137"/>
      <c r="V687" s="137"/>
      <c r="W687" s="137"/>
      <c r="X687" s="137"/>
      <c r="Y687" s="137"/>
      <c r="Z687" s="137"/>
    </row>
    <row r="688" spans="1:26" x14ac:dyDescent="0.3">
      <c r="A688" s="137"/>
      <c r="B688" s="137"/>
      <c r="C688" s="137"/>
      <c r="D688" s="137"/>
      <c r="E688" s="137"/>
      <c r="F688" s="137"/>
      <c r="G688" s="137"/>
      <c r="H688" s="137"/>
      <c r="I688" s="137"/>
      <c r="J688" s="137"/>
      <c r="K688" s="137"/>
      <c r="L688" s="137"/>
      <c r="M688" s="137"/>
      <c r="N688" s="137"/>
      <c r="O688" s="137"/>
      <c r="P688" s="137"/>
      <c r="Q688" s="137"/>
      <c r="R688" s="137"/>
      <c r="S688" s="137"/>
      <c r="T688" s="137"/>
      <c r="U688" s="137"/>
      <c r="V688" s="137"/>
      <c r="W688" s="137"/>
      <c r="X688" s="137"/>
      <c r="Y688" s="137"/>
      <c r="Z688" s="137"/>
    </row>
    <row r="689" spans="1:26" x14ac:dyDescent="0.3">
      <c r="A689" s="137"/>
      <c r="B689" s="137"/>
      <c r="C689" s="137"/>
      <c r="D689" s="137"/>
      <c r="E689" s="137"/>
      <c r="F689" s="137"/>
      <c r="G689" s="137"/>
      <c r="H689" s="137"/>
      <c r="I689" s="137"/>
      <c r="J689" s="137"/>
      <c r="K689" s="137"/>
      <c r="L689" s="137"/>
      <c r="M689" s="137"/>
      <c r="N689" s="137"/>
      <c r="O689" s="137"/>
      <c r="P689" s="137"/>
      <c r="Q689" s="137"/>
      <c r="R689" s="137"/>
      <c r="S689" s="137"/>
      <c r="T689" s="137"/>
      <c r="U689" s="137"/>
      <c r="V689" s="137"/>
      <c r="W689" s="137"/>
      <c r="X689" s="137"/>
      <c r="Y689" s="137"/>
      <c r="Z689" s="137"/>
    </row>
    <row r="690" spans="1:26" x14ac:dyDescent="0.3">
      <c r="A690" s="137"/>
      <c r="B690" s="137"/>
      <c r="C690" s="137"/>
      <c r="D690" s="137"/>
      <c r="E690" s="137"/>
      <c r="F690" s="137"/>
      <c r="G690" s="137"/>
      <c r="H690" s="137"/>
      <c r="I690" s="137"/>
      <c r="J690" s="137"/>
      <c r="K690" s="137"/>
      <c r="L690" s="137"/>
      <c r="M690" s="137"/>
      <c r="N690" s="137"/>
      <c r="O690" s="137"/>
      <c r="P690" s="137"/>
      <c r="Q690" s="137"/>
      <c r="R690" s="137"/>
      <c r="S690" s="137"/>
      <c r="T690" s="137"/>
      <c r="U690" s="137"/>
      <c r="V690" s="137"/>
      <c r="W690" s="137"/>
      <c r="X690" s="137"/>
      <c r="Y690" s="137"/>
      <c r="Z690" s="137"/>
    </row>
    <row r="691" spans="1:26" x14ac:dyDescent="0.3">
      <c r="A691" s="137"/>
      <c r="B691" s="137"/>
      <c r="C691" s="137"/>
      <c r="D691" s="137"/>
      <c r="E691" s="137"/>
      <c r="F691" s="137"/>
      <c r="G691" s="137"/>
      <c r="H691" s="137"/>
      <c r="I691" s="137"/>
      <c r="J691" s="137"/>
      <c r="K691" s="137"/>
      <c r="L691" s="137"/>
      <c r="M691" s="137"/>
      <c r="N691" s="137"/>
      <c r="O691" s="137"/>
      <c r="P691" s="137"/>
      <c r="Q691" s="137"/>
      <c r="R691" s="137"/>
      <c r="S691" s="137"/>
      <c r="T691" s="137"/>
      <c r="U691" s="137"/>
      <c r="V691" s="137"/>
      <c r="W691" s="137"/>
      <c r="X691" s="137"/>
      <c r="Y691" s="137"/>
      <c r="Z691" s="137"/>
    </row>
    <row r="692" spans="1:26" x14ac:dyDescent="0.3">
      <c r="A692" s="137"/>
      <c r="B692" s="137"/>
      <c r="C692" s="137"/>
      <c r="D692" s="137"/>
      <c r="E692" s="137"/>
      <c r="F692" s="137"/>
      <c r="G692" s="137"/>
      <c r="H692" s="137"/>
      <c r="I692" s="137"/>
      <c r="J692" s="137"/>
      <c r="K692" s="137"/>
      <c r="L692" s="137"/>
      <c r="M692" s="137"/>
      <c r="N692" s="137"/>
      <c r="O692" s="137"/>
      <c r="P692" s="137"/>
      <c r="Q692" s="137"/>
      <c r="R692" s="137"/>
      <c r="S692" s="137"/>
      <c r="T692" s="137"/>
      <c r="U692" s="137"/>
      <c r="V692" s="137"/>
      <c r="W692" s="137"/>
      <c r="X692" s="137"/>
      <c r="Y692" s="137"/>
      <c r="Z692" s="137"/>
    </row>
    <row r="693" spans="1:26" x14ac:dyDescent="0.3">
      <c r="A693" s="137"/>
      <c r="B693" s="137"/>
      <c r="C693" s="137"/>
      <c r="D693" s="137"/>
      <c r="E693" s="137"/>
      <c r="F693" s="137"/>
      <c r="G693" s="137"/>
      <c r="H693" s="137"/>
      <c r="I693" s="137"/>
      <c r="J693" s="137"/>
      <c r="K693" s="137"/>
      <c r="L693" s="137"/>
      <c r="M693" s="137"/>
      <c r="N693" s="137"/>
      <c r="O693" s="137"/>
      <c r="P693" s="137"/>
      <c r="Q693" s="137"/>
      <c r="R693" s="137"/>
      <c r="S693" s="137"/>
      <c r="T693" s="137"/>
      <c r="U693" s="137"/>
      <c r="V693" s="137"/>
      <c r="W693" s="137"/>
      <c r="X693" s="137"/>
      <c r="Y693" s="137"/>
      <c r="Z693" s="137"/>
    </row>
    <row r="694" spans="1:26" x14ac:dyDescent="0.3">
      <c r="A694" s="137"/>
      <c r="B694" s="137"/>
      <c r="C694" s="137"/>
      <c r="D694" s="137"/>
      <c r="E694" s="137"/>
      <c r="F694" s="137"/>
      <c r="G694" s="137"/>
      <c r="H694" s="137"/>
      <c r="I694" s="137"/>
      <c r="J694" s="137"/>
      <c r="K694" s="137"/>
      <c r="L694" s="137"/>
      <c r="M694" s="137"/>
      <c r="N694" s="137"/>
      <c r="O694" s="137"/>
      <c r="P694" s="137"/>
      <c r="Q694" s="137"/>
      <c r="R694" s="137"/>
      <c r="S694" s="137"/>
      <c r="T694" s="137"/>
      <c r="U694" s="137"/>
      <c r="V694" s="137"/>
      <c r="W694" s="137"/>
      <c r="X694" s="137"/>
      <c r="Y694" s="137"/>
      <c r="Z694" s="137"/>
    </row>
    <row r="695" spans="1:26" x14ac:dyDescent="0.3">
      <c r="A695" s="137"/>
      <c r="B695" s="137"/>
      <c r="C695" s="137"/>
      <c r="D695" s="137"/>
      <c r="E695" s="137"/>
      <c r="F695" s="137"/>
      <c r="G695" s="137"/>
      <c r="H695" s="137"/>
      <c r="I695" s="137"/>
      <c r="J695" s="137"/>
      <c r="K695" s="137"/>
      <c r="L695" s="137"/>
      <c r="M695" s="137"/>
      <c r="N695" s="137"/>
      <c r="O695" s="137"/>
      <c r="P695" s="137"/>
      <c r="Q695" s="137"/>
      <c r="R695" s="137"/>
      <c r="S695" s="137"/>
      <c r="T695" s="137"/>
      <c r="U695" s="137"/>
      <c r="V695" s="137"/>
      <c r="W695" s="137"/>
      <c r="X695" s="137"/>
      <c r="Y695" s="137"/>
      <c r="Z695" s="137"/>
    </row>
    <row r="696" spans="1:26" x14ac:dyDescent="0.3">
      <c r="A696" s="137"/>
      <c r="B696" s="137"/>
      <c r="C696" s="137"/>
      <c r="D696" s="137"/>
      <c r="E696" s="137"/>
      <c r="F696" s="137"/>
      <c r="G696" s="137"/>
      <c r="H696" s="137"/>
      <c r="I696" s="137"/>
      <c r="J696" s="137"/>
      <c r="K696" s="137"/>
      <c r="L696" s="137"/>
      <c r="M696" s="137"/>
      <c r="N696" s="137"/>
      <c r="O696" s="137"/>
      <c r="P696" s="137"/>
      <c r="Q696" s="137"/>
      <c r="R696" s="137"/>
      <c r="S696" s="137"/>
      <c r="T696" s="137"/>
      <c r="U696" s="137"/>
      <c r="V696" s="137"/>
      <c r="W696" s="137"/>
      <c r="X696" s="137"/>
      <c r="Y696" s="137"/>
      <c r="Z696" s="137"/>
    </row>
    <row r="697" spans="1:26" x14ac:dyDescent="0.3">
      <c r="A697" s="137"/>
      <c r="B697" s="137"/>
      <c r="C697" s="137"/>
      <c r="D697" s="137"/>
      <c r="E697" s="137"/>
      <c r="F697" s="137"/>
      <c r="G697" s="137"/>
      <c r="H697" s="137"/>
      <c r="I697" s="137"/>
      <c r="J697" s="137"/>
      <c r="K697" s="137"/>
      <c r="L697" s="137"/>
      <c r="M697" s="137"/>
      <c r="N697" s="137"/>
      <c r="O697" s="137"/>
      <c r="P697" s="137"/>
      <c r="Q697" s="137"/>
      <c r="R697" s="137"/>
      <c r="S697" s="137"/>
      <c r="T697" s="137"/>
      <c r="U697" s="137"/>
      <c r="V697" s="137"/>
      <c r="W697" s="137"/>
      <c r="X697" s="137"/>
      <c r="Y697" s="137"/>
      <c r="Z697" s="137"/>
    </row>
    <row r="698" spans="1:26" x14ac:dyDescent="0.3">
      <c r="A698" s="137"/>
      <c r="B698" s="137"/>
      <c r="C698" s="137"/>
      <c r="D698" s="137"/>
      <c r="E698" s="137"/>
      <c r="F698" s="137"/>
      <c r="G698" s="137"/>
      <c r="H698" s="137"/>
      <c r="I698" s="137"/>
      <c r="J698" s="137"/>
      <c r="K698" s="137"/>
      <c r="L698" s="137"/>
      <c r="M698" s="137"/>
      <c r="N698" s="137"/>
      <c r="O698" s="137"/>
      <c r="P698" s="137"/>
      <c r="Q698" s="137"/>
      <c r="R698" s="137"/>
      <c r="S698" s="137"/>
      <c r="T698" s="137"/>
      <c r="U698" s="137"/>
      <c r="V698" s="137"/>
      <c r="W698" s="137"/>
      <c r="X698" s="137"/>
      <c r="Y698" s="137"/>
      <c r="Z698" s="137"/>
    </row>
    <row r="699" spans="1:26" x14ac:dyDescent="0.3">
      <c r="A699" s="137"/>
      <c r="B699" s="137"/>
      <c r="C699" s="137"/>
      <c r="D699" s="137"/>
      <c r="E699" s="137"/>
      <c r="F699" s="137"/>
      <c r="G699" s="137"/>
      <c r="H699" s="137"/>
      <c r="I699" s="137"/>
      <c r="J699" s="137"/>
      <c r="K699" s="137"/>
      <c r="L699" s="137"/>
      <c r="M699" s="137"/>
      <c r="N699" s="137"/>
      <c r="O699" s="137"/>
      <c r="P699" s="137"/>
      <c r="Q699" s="137"/>
      <c r="R699" s="137"/>
      <c r="S699" s="137"/>
      <c r="T699" s="137"/>
      <c r="U699" s="137"/>
      <c r="V699" s="137"/>
      <c r="W699" s="137"/>
      <c r="X699" s="137"/>
      <c r="Y699" s="137"/>
      <c r="Z699" s="137"/>
    </row>
    <row r="700" spans="1:26" x14ac:dyDescent="0.3">
      <c r="A700" s="137"/>
      <c r="B700" s="137"/>
      <c r="C700" s="137"/>
      <c r="D700" s="137"/>
      <c r="E700" s="137"/>
      <c r="F700" s="137"/>
      <c r="G700" s="137"/>
      <c r="H700" s="137"/>
      <c r="I700" s="137"/>
      <c r="J700" s="137"/>
      <c r="K700" s="137"/>
      <c r="L700" s="137"/>
      <c r="M700" s="137"/>
      <c r="N700" s="137"/>
      <c r="O700" s="137"/>
      <c r="P700" s="137"/>
      <c r="Q700" s="137"/>
      <c r="R700" s="137"/>
      <c r="S700" s="137"/>
      <c r="T700" s="137"/>
      <c r="U700" s="137"/>
      <c r="V700" s="137"/>
      <c r="W700" s="137"/>
      <c r="X700" s="137"/>
      <c r="Y700" s="137"/>
      <c r="Z700" s="137"/>
    </row>
    <row r="701" spans="1:26" x14ac:dyDescent="0.3">
      <c r="A701" s="137"/>
      <c r="B701" s="137"/>
      <c r="C701" s="137"/>
      <c r="D701" s="137"/>
      <c r="E701" s="137"/>
      <c r="F701" s="137"/>
      <c r="G701" s="137"/>
      <c r="H701" s="137"/>
      <c r="I701" s="137"/>
      <c r="J701" s="137"/>
      <c r="K701" s="137"/>
      <c r="L701" s="137"/>
      <c r="M701" s="137"/>
      <c r="N701" s="137"/>
      <c r="O701" s="137"/>
      <c r="P701" s="137"/>
      <c r="Q701" s="137"/>
      <c r="R701" s="137"/>
      <c r="S701" s="137"/>
      <c r="T701" s="137"/>
      <c r="U701" s="137"/>
      <c r="V701" s="137"/>
      <c r="W701" s="137"/>
      <c r="X701" s="137"/>
      <c r="Y701" s="137"/>
      <c r="Z701" s="137"/>
    </row>
    <row r="702" spans="1:26" x14ac:dyDescent="0.3">
      <c r="A702" s="137"/>
      <c r="B702" s="137"/>
      <c r="C702" s="137"/>
      <c r="D702" s="137"/>
      <c r="E702" s="137"/>
      <c r="F702" s="137"/>
      <c r="G702" s="137"/>
      <c r="H702" s="137"/>
      <c r="I702" s="137"/>
      <c r="J702" s="137"/>
      <c r="K702" s="137"/>
      <c r="L702" s="137"/>
      <c r="M702" s="137"/>
      <c r="N702" s="137"/>
      <c r="O702" s="137"/>
      <c r="P702" s="137"/>
      <c r="Q702" s="137"/>
      <c r="R702" s="137"/>
      <c r="S702" s="137"/>
      <c r="T702" s="137"/>
      <c r="U702" s="137"/>
      <c r="V702" s="137"/>
      <c r="W702" s="137"/>
      <c r="X702" s="137"/>
      <c r="Y702" s="137"/>
      <c r="Z702" s="137"/>
    </row>
    <row r="703" spans="1:26" x14ac:dyDescent="0.3">
      <c r="A703" s="137"/>
      <c r="B703" s="137"/>
      <c r="C703" s="137"/>
      <c r="D703" s="137"/>
      <c r="E703" s="137"/>
      <c r="F703" s="137"/>
      <c r="G703" s="137"/>
      <c r="H703" s="137"/>
      <c r="I703" s="137"/>
      <c r="J703" s="137"/>
      <c r="K703" s="137"/>
      <c r="L703" s="137"/>
      <c r="M703" s="137"/>
      <c r="N703" s="137"/>
      <c r="O703" s="137"/>
      <c r="P703" s="137"/>
      <c r="Q703" s="137"/>
      <c r="R703" s="137"/>
      <c r="S703" s="137"/>
      <c r="T703" s="137"/>
      <c r="U703" s="137"/>
      <c r="V703" s="137"/>
      <c r="W703" s="137"/>
      <c r="X703" s="137"/>
      <c r="Y703" s="137"/>
      <c r="Z703" s="137"/>
    </row>
    <row r="704" spans="1:26" x14ac:dyDescent="0.3">
      <c r="A704" s="137"/>
      <c r="B704" s="137"/>
      <c r="C704" s="137"/>
      <c r="D704" s="137"/>
      <c r="E704" s="137"/>
      <c r="F704" s="137"/>
      <c r="G704" s="137"/>
      <c r="H704" s="137"/>
      <c r="I704" s="137"/>
      <c r="J704" s="137"/>
      <c r="K704" s="137"/>
      <c r="L704" s="137"/>
      <c r="M704" s="137"/>
      <c r="N704" s="137"/>
      <c r="O704" s="137"/>
      <c r="P704" s="137"/>
      <c r="Q704" s="137"/>
      <c r="R704" s="137"/>
      <c r="S704" s="137"/>
      <c r="T704" s="137"/>
      <c r="U704" s="137"/>
      <c r="V704" s="137"/>
      <c r="W704" s="137"/>
      <c r="X704" s="137"/>
      <c r="Y704" s="137"/>
      <c r="Z704" s="137"/>
    </row>
    <row r="705" spans="1:26" x14ac:dyDescent="0.3">
      <c r="A705" s="137"/>
      <c r="B705" s="137"/>
      <c r="C705" s="137"/>
      <c r="D705" s="137"/>
      <c r="E705" s="137"/>
      <c r="F705" s="137"/>
      <c r="G705" s="137"/>
      <c r="H705" s="137"/>
      <c r="I705" s="137"/>
      <c r="J705" s="137"/>
      <c r="K705" s="137"/>
      <c r="L705" s="137"/>
      <c r="M705" s="137"/>
      <c r="N705" s="137"/>
      <c r="O705" s="137"/>
      <c r="P705" s="137"/>
      <c r="Q705" s="137"/>
      <c r="R705" s="137"/>
      <c r="S705" s="137"/>
      <c r="T705" s="137"/>
      <c r="U705" s="137"/>
      <c r="V705" s="137"/>
      <c r="W705" s="137"/>
      <c r="X705" s="137"/>
      <c r="Y705" s="137"/>
      <c r="Z705" s="137"/>
    </row>
    <row r="706" spans="1:26" x14ac:dyDescent="0.3">
      <c r="A706" s="137"/>
      <c r="B706" s="137"/>
      <c r="C706" s="137"/>
      <c r="D706" s="137"/>
      <c r="E706" s="137"/>
      <c r="F706" s="137"/>
      <c r="G706" s="137"/>
      <c r="H706" s="137"/>
      <c r="I706" s="137"/>
      <c r="J706" s="137"/>
      <c r="K706" s="137"/>
      <c r="L706" s="137"/>
      <c r="M706" s="137"/>
      <c r="N706" s="137"/>
      <c r="O706" s="137"/>
      <c r="P706" s="137"/>
      <c r="Q706" s="137"/>
      <c r="R706" s="137"/>
      <c r="S706" s="137"/>
      <c r="T706" s="137"/>
      <c r="U706" s="137"/>
      <c r="V706" s="137"/>
      <c r="W706" s="137"/>
      <c r="X706" s="137"/>
      <c r="Y706" s="137"/>
      <c r="Z706" s="137"/>
    </row>
    <row r="707" spans="1:26" x14ac:dyDescent="0.3">
      <c r="A707" s="137"/>
      <c r="B707" s="137"/>
      <c r="C707" s="137"/>
      <c r="D707" s="137"/>
      <c r="E707" s="137"/>
      <c r="F707" s="137"/>
      <c r="G707" s="137"/>
      <c r="H707" s="137"/>
      <c r="I707" s="137"/>
      <c r="J707" s="137"/>
      <c r="K707" s="137"/>
      <c r="L707" s="137"/>
      <c r="M707" s="137"/>
      <c r="N707" s="137"/>
      <c r="O707" s="137"/>
      <c r="P707" s="137"/>
      <c r="Q707" s="137"/>
      <c r="R707" s="137"/>
      <c r="S707" s="137"/>
      <c r="T707" s="137"/>
      <c r="U707" s="137"/>
      <c r="V707" s="137"/>
      <c r="W707" s="137"/>
      <c r="X707" s="137"/>
      <c r="Y707" s="137"/>
      <c r="Z707" s="137"/>
    </row>
    <row r="708" spans="1:26" x14ac:dyDescent="0.3">
      <c r="A708" s="137"/>
      <c r="B708" s="137"/>
      <c r="C708" s="137"/>
      <c r="D708" s="137"/>
      <c r="E708" s="137"/>
      <c r="F708" s="137"/>
      <c r="G708" s="137"/>
      <c r="H708" s="137"/>
      <c r="I708" s="137"/>
      <c r="J708" s="137"/>
      <c r="K708" s="137"/>
      <c r="L708" s="137"/>
      <c r="M708" s="137"/>
      <c r="N708" s="137"/>
      <c r="O708" s="137"/>
      <c r="P708" s="137"/>
      <c r="Q708" s="137"/>
      <c r="R708" s="137"/>
      <c r="S708" s="137"/>
      <c r="T708" s="137"/>
      <c r="U708" s="137"/>
      <c r="V708" s="137"/>
      <c r="W708" s="137"/>
      <c r="X708" s="137"/>
      <c r="Y708" s="137"/>
      <c r="Z708" s="137"/>
    </row>
    <row r="709" spans="1:26" x14ac:dyDescent="0.3">
      <c r="A709" s="137"/>
      <c r="B709" s="137"/>
      <c r="C709" s="137"/>
      <c r="D709" s="137"/>
      <c r="E709" s="137"/>
      <c r="F709" s="137"/>
      <c r="G709" s="137"/>
      <c r="H709" s="137"/>
      <c r="I709" s="137"/>
      <c r="J709" s="137"/>
      <c r="K709" s="137"/>
      <c r="L709" s="137"/>
      <c r="M709" s="137"/>
      <c r="N709" s="137"/>
      <c r="O709" s="137"/>
      <c r="P709" s="137"/>
      <c r="Q709" s="137"/>
      <c r="R709" s="137"/>
      <c r="S709" s="137"/>
      <c r="T709" s="137"/>
      <c r="U709" s="137"/>
      <c r="V709" s="137"/>
      <c r="W709" s="137"/>
      <c r="X709" s="137"/>
      <c r="Y709" s="137"/>
      <c r="Z709" s="137"/>
    </row>
    <row r="710" spans="1:26" x14ac:dyDescent="0.3">
      <c r="A710" s="137"/>
      <c r="B710" s="137"/>
      <c r="C710" s="137"/>
      <c r="D710" s="137"/>
      <c r="E710" s="137"/>
      <c r="F710" s="137"/>
      <c r="G710" s="137"/>
      <c r="H710" s="137"/>
      <c r="I710" s="137"/>
      <c r="J710" s="137"/>
      <c r="K710" s="137"/>
      <c r="L710" s="137"/>
      <c r="M710" s="137"/>
      <c r="N710" s="137"/>
      <c r="O710" s="137"/>
      <c r="P710" s="137"/>
      <c r="Q710" s="137"/>
      <c r="R710" s="137"/>
      <c r="S710" s="137"/>
      <c r="T710" s="137"/>
      <c r="U710" s="137"/>
      <c r="V710" s="137"/>
      <c r="W710" s="137"/>
      <c r="X710" s="137"/>
      <c r="Y710" s="137"/>
      <c r="Z710" s="137"/>
    </row>
    <row r="711" spans="1:26" x14ac:dyDescent="0.3">
      <c r="A711" s="137"/>
      <c r="B711" s="137"/>
      <c r="C711" s="137"/>
      <c r="D711" s="137"/>
      <c r="E711" s="137"/>
      <c r="F711" s="137"/>
      <c r="G711" s="137"/>
      <c r="H711" s="137"/>
      <c r="I711" s="137"/>
      <c r="J711" s="137"/>
      <c r="K711" s="137"/>
      <c r="L711" s="137"/>
      <c r="M711" s="137"/>
      <c r="N711" s="137"/>
      <c r="O711" s="137"/>
      <c r="P711" s="137"/>
      <c r="Q711" s="137"/>
      <c r="R711" s="137"/>
      <c r="S711" s="137"/>
      <c r="T711" s="137"/>
      <c r="U711" s="137"/>
      <c r="V711" s="137"/>
      <c r="W711" s="137"/>
      <c r="X711" s="137"/>
      <c r="Y711" s="137"/>
      <c r="Z711" s="137"/>
    </row>
    <row r="712" spans="1:26" x14ac:dyDescent="0.3">
      <c r="A712" s="137"/>
      <c r="B712" s="137"/>
      <c r="C712" s="137"/>
      <c r="D712" s="137"/>
      <c r="E712" s="137"/>
      <c r="F712" s="137"/>
      <c r="G712" s="137"/>
      <c r="H712" s="137"/>
      <c r="I712" s="137"/>
      <c r="J712" s="137"/>
      <c r="K712" s="137"/>
      <c r="L712" s="137"/>
      <c r="M712" s="137"/>
      <c r="N712" s="137"/>
      <c r="O712" s="137"/>
      <c r="P712" s="137"/>
      <c r="Q712" s="137"/>
      <c r="R712" s="137"/>
      <c r="S712" s="137"/>
      <c r="T712" s="137"/>
      <c r="U712" s="137"/>
      <c r="V712" s="137"/>
      <c r="W712" s="137"/>
      <c r="X712" s="137"/>
      <c r="Y712" s="137"/>
      <c r="Z712" s="137"/>
    </row>
    <row r="713" spans="1:26" x14ac:dyDescent="0.3">
      <c r="A713" s="137"/>
      <c r="B713" s="137"/>
      <c r="C713" s="137"/>
      <c r="D713" s="137"/>
      <c r="E713" s="137"/>
      <c r="F713" s="137"/>
      <c r="G713" s="137"/>
      <c r="H713" s="137"/>
      <c r="I713" s="137"/>
      <c r="J713" s="137"/>
      <c r="K713" s="137"/>
      <c r="L713" s="137"/>
      <c r="M713" s="137"/>
      <c r="N713" s="137"/>
      <c r="O713" s="137"/>
      <c r="P713" s="137"/>
      <c r="Q713" s="137"/>
      <c r="R713" s="137"/>
      <c r="S713" s="137"/>
      <c r="T713" s="137"/>
      <c r="U713" s="137"/>
      <c r="V713" s="137"/>
      <c r="W713" s="137"/>
      <c r="X713" s="137"/>
      <c r="Y713" s="137"/>
      <c r="Z713" s="137"/>
    </row>
    <row r="714" spans="1:26" x14ac:dyDescent="0.3">
      <c r="A714" s="137"/>
      <c r="B714" s="137"/>
      <c r="C714" s="137"/>
      <c r="D714" s="137"/>
      <c r="E714" s="137"/>
      <c r="F714" s="137"/>
      <c r="G714" s="137"/>
      <c r="H714" s="137"/>
      <c r="I714" s="137"/>
      <c r="J714" s="137"/>
      <c r="K714" s="137"/>
      <c r="L714" s="137"/>
      <c r="M714" s="137"/>
      <c r="N714" s="137"/>
      <c r="O714" s="137"/>
      <c r="P714" s="137"/>
      <c r="Q714" s="137"/>
      <c r="R714" s="137"/>
      <c r="S714" s="137"/>
      <c r="T714" s="137"/>
      <c r="U714" s="137"/>
      <c r="V714" s="137"/>
      <c r="W714" s="137"/>
      <c r="X714" s="137"/>
      <c r="Y714" s="137"/>
      <c r="Z714" s="137"/>
    </row>
    <row r="715" spans="1:26" x14ac:dyDescent="0.3">
      <c r="A715" s="137"/>
      <c r="B715" s="137"/>
      <c r="C715" s="137"/>
      <c r="D715" s="137"/>
      <c r="E715" s="137"/>
      <c r="F715" s="137"/>
      <c r="G715" s="137"/>
      <c r="H715" s="137"/>
      <c r="I715" s="137"/>
      <c r="J715" s="137"/>
      <c r="K715" s="137"/>
      <c r="L715" s="137"/>
      <c r="M715" s="137"/>
      <c r="N715" s="137"/>
      <c r="O715" s="137"/>
      <c r="P715" s="137"/>
      <c r="Q715" s="137"/>
      <c r="R715" s="137"/>
      <c r="S715" s="137"/>
      <c r="T715" s="137"/>
      <c r="U715" s="137"/>
      <c r="V715" s="137"/>
      <c r="W715" s="137"/>
      <c r="X715" s="137"/>
      <c r="Y715" s="137"/>
      <c r="Z715" s="137"/>
    </row>
    <row r="716" spans="1:26" x14ac:dyDescent="0.3">
      <c r="A716" s="137"/>
      <c r="B716" s="137"/>
      <c r="C716" s="137"/>
      <c r="D716" s="137"/>
      <c r="E716" s="137"/>
      <c r="F716" s="137"/>
      <c r="G716" s="137"/>
      <c r="H716" s="137"/>
      <c r="I716" s="137"/>
      <c r="J716" s="137"/>
      <c r="K716" s="137"/>
      <c r="L716" s="137"/>
      <c r="M716" s="137"/>
      <c r="N716" s="137"/>
      <c r="O716" s="137"/>
      <c r="P716" s="137"/>
      <c r="Q716" s="137"/>
      <c r="R716" s="137"/>
      <c r="S716" s="137"/>
      <c r="T716" s="137"/>
      <c r="U716" s="137"/>
      <c r="V716" s="137"/>
      <c r="W716" s="137"/>
      <c r="X716" s="137"/>
      <c r="Y716" s="137"/>
      <c r="Z716" s="137"/>
    </row>
    <row r="717" spans="1:26" x14ac:dyDescent="0.3">
      <c r="A717" s="137"/>
      <c r="B717" s="137"/>
      <c r="C717" s="137"/>
      <c r="D717" s="137"/>
      <c r="E717" s="137"/>
      <c r="F717" s="137"/>
      <c r="G717" s="137"/>
      <c r="H717" s="137"/>
      <c r="I717" s="137"/>
      <c r="J717" s="137"/>
      <c r="K717" s="137"/>
      <c r="L717" s="137"/>
      <c r="M717" s="137"/>
      <c r="N717" s="137"/>
      <c r="O717" s="137"/>
      <c r="P717" s="137"/>
      <c r="Q717" s="137"/>
      <c r="R717" s="137"/>
      <c r="S717" s="137"/>
      <c r="T717" s="137"/>
      <c r="U717" s="137"/>
      <c r="V717" s="137"/>
      <c r="W717" s="137"/>
      <c r="X717" s="137"/>
      <c r="Y717" s="137"/>
      <c r="Z717" s="137"/>
    </row>
    <row r="718" spans="1:26" x14ac:dyDescent="0.3">
      <c r="A718" s="137"/>
      <c r="B718" s="137"/>
      <c r="C718" s="137"/>
      <c r="D718" s="137"/>
      <c r="E718" s="137"/>
      <c r="F718" s="137"/>
      <c r="G718" s="137"/>
      <c r="H718" s="137"/>
      <c r="I718" s="137"/>
      <c r="J718" s="137"/>
      <c r="K718" s="137"/>
      <c r="L718" s="137"/>
      <c r="M718" s="137"/>
      <c r="N718" s="137"/>
      <c r="O718" s="137"/>
      <c r="P718" s="137"/>
      <c r="Q718" s="137"/>
      <c r="R718" s="137"/>
      <c r="S718" s="137"/>
      <c r="T718" s="137"/>
      <c r="U718" s="137"/>
      <c r="V718" s="137"/>
      <c r="W718" s="137"/>
      <c r="X718" s="137"/>
      <c r="Y718" s="137"/>
      <c r="Z718" s="137"/>
    </row>
    <row r="719" spans="1:26" x14ac:dyDescent="0.3">
      <c r="A719" s="137"/>
      <c r="B719" s="137"/>
      <c r="C719" s="137"/>
      <c r="D719" s="137"/>
      <c r="E719" s="137"/>
      <c r="F719" s="137"/>
      <c r="G719" s="137"/>
      <c r="H719" s="137"/>
      <c r="I719" s="137"/>
      <c r="J719" s="137"/>
      <c r="K719" s="137"/>
      <c r="L719" s="137"/>
      <c r="M719" s="137"/>
      <c r="N719" s="137"/>
      <c r="O719" s="137"/>
      <c r="P719" s="137"/>
      <c r="Q719" s="137"/>
      <c r="R719" s="137"/>
      <c r="S719" s="137"/>
      <c r="T719" s="137"/>
      <c r="U719" s="137"/>
      <c r="V719" s="137"/>
      <c r="W719" s="137"/>
      <c r="X719" s="137"/>
      <c r="Y719" s="137"/>
      <c r="Z719" s="137"/>
    </row>
    <row r="720" spans="1:26" x14ac:dyDescent="0.3">
      <c r="A720" s="137"/>
      <c r="B720" s="137"/>
      <c r="C720" s="137"/>
      <c r="D720" s="137"/>
      <c r="E720" s="137"/>
      <c r="F720" s="137"/>
      <c r="G720" s="137"/>
      <c r="H720" s="137"/>
      <c r="I720" s="137"/>
      <c r="J720" s="137"/>
      <c r="K720" s="137"/>
      <c r="L720" s="137"/>
      <c r="M720" s="137"/>
      <c r="N720" s="137"/>
      <c r="O720" s="137"/>
      <c r="P720" s="137"/>
      <c r="Q720" s="137"/>
      <c r="R720" s="137"/>
      <c r="S720" s="137"/>
      <c r="T720" s="137"/>
      <c r="U720" s="137"/>
      <c r="V720" s="137"/>
      <c r="W720" s="137"/>
      <c r="X720" s="137"/>
      <c r="Y720" s="137"/>
      <c r="Z720" s="137"/>
    </row>
    <row r="721" spans="1:26" x14ac:dyDescent="0.3">
      <c r="A721" s="137"/>
      <c r="B721" s="137"/>
      <c r="C721" s="137"/>
      <c r="D721" s="137"/>
      <c r="E721" s="137"/>
      <c r="F721" s="137"/>
      <c r="G721" s="137"/>
      <c r="H721" s="137"/>
      <c r="I721" s="137"/>
      <c r="J721" s="137"/>
      <c r="K721" s="137"/>
      <c r="L721" s="137"/>
      <c r="M721" s="137"/>
      <c r="N721" s="137"/>
      <c r="O721" s="137"/>
      <c r="P721" s="137"/>
      <c r="Q721" s="137"/>
      <c r="R721" s="137"/>
      <c r="S721" s="137"/>
      <c r="T721" s="137"/>
      <c r="U721" s="137"/>
      <c r="V721" s="137"/>
      <c r="W721" s="137"/>
      <c r="X721" s="137"/>
      <c r="Y721" s="137"/>
      <c r="Z721" s="137"/>
    </row>
    <row r="722" spans="1:26" x14ac:dyDescent="0.3">
      <c r="A722" s="137"/>
      <c r="B722" s="137"/>
      <c r="C722" s="137"/>
      <c r="D722" s="137"/>
      <c r="E722" s="137"/>
      <c r="F722" s="137"/>
      <c r="G722" s="137"/>
      <c r="H722" s="137"/>
      <c r="I722" s="137"/>
      <c r="J722" s="137"/>
      <c r="K722" s="137"/>
      <c r="L722" s="137"/>
      <c r="M722" s="137"/>
      <c r="N722" s="137"/>
      <c r="O722" s="137"/>
      <c r="P722" s="137"/>
      <c r="Q722" s="137"/>
      <c r="R722" s="137"/>
      <c r="S722" s="137"/>
      <c r="T722" s="137"/>
      <c r="U722" s="137"/>
      <c r="V722" s="137"/>
      <c r="W722" s="137"/>
      <c r="X722" s="137"/>
      <c r="Y722" s="137"/>
      <c r="Z722" s="137"/>
    </row>
    <row r="723" spans="1:26" x14ac:dyDescent="0.3">
      <c r="A723" s="137"/>
      <c r="B723" s="137"/>
      <c r="C723" s="137"/>
      <c r="D723" s="137"/>
      <c r="E723" s="137"/>
      <c r="F723" s="137"/>
      <c r="G723" s="137"/>
      <c r="H723" s="137"/>
      <c r="I723" s="137"/>
      <c r="J723" s="137"/>
      <c r="K723" s="137"/>
      <c r="L723" s="137"/>
      <c r="M723" s="137"/>
      <c r="N723" s="137"/>
      <c r="O723" s="137"/>
      <c r="P723" s="137"/>
      <c r="Q723" s="137"/>
      <c r="R723" s="137"/>
      <c r="S723" s="137"/>
      <c r="T723" s="137"/>
      <c r="U723" s="137"/>
      <c r="V723" s="137"/>
      <c r="W723" s="137"/>
      <c r="X723" s="137"/>
      <c r="Y723" s="137"/>
      <c r="Z723" s="137"/>
    </row>
    <row r="724" spans="1:26" x14ac:dyDescent="0.3">
      <c r="A724" s="137"/>
      <c r="B724" s="137"/>
      <c r="C724" s="137"/>
      <c r="D724" s="137"/>
      <c r="E724" s="137"/>
      <c r="F724" s="137"/>
      <c r="G724" s="137"/>
      <c r="H724" s="137"/>
      <c r="I724" s="137"/>
      <c r="J724" s="137"/>
      <c r="K724" s="137"/>
      <c r="L724" s="137"/>
      <c r="M724" s="137"/>
      <c r="N724" s="137"/>
      <c r="O724" s="137"/>
      <c r="P724" s="137"/>
      <c r="Q724" s="137"/>
      <c r="R724" s="137"/>
      <c r="S724" s="137"/>
      <c r="T724" s="137"/>
      <c r="U724" s="137"/>
      <c r="V724" s="137"/>
      <c r="W724" s="137"/>
      <c r="X724" s="137"/>
      <c r="Y724" s="137"/>
      <c r="Z724" s="137"/>
    </row>
    <row r="725" spans="1:26" x14ac:dyDescent="0.3">
      <c r="A725" s="137"/>
      <c r="B725" s="137"/>
      <c r="C725" s="137"/>
      <c r="D725" s="137"/>
      <c r="E725" s="137"/>
      <c r="F725" s="137"/>
      <c r="G725" s="137"/>
      <c r="H725" s="137"/>
      <c r="I725" s="137"/>
      <c r="J725" s="137"/>
      <c r="K725" s="137"/>
      <c r="L725" s="137"/>
      <c r="M725" s="137"/>
      <c r="N725" s="137"/>
      <c r="O725" s="137"/>
      <c r="P725" s="137"/>
      <c r="Q725" s="137"/>
      <c r="R725" s="137"/>
      <c r="S725" s="137"/>
      <c r="T725" s="137"/>
      <c r="U725" s="137"/>
      <c r="V725" s="137"/>
      <c r="W725" s="137"/>
      <c r="X725" s="137"/>
      <c r="Y725" s="137"/>
      <c r="Z725" s="137"/>
    </row>
    <row r="726" spans="1:26" x14ac:dyDescent="0.3">
      <c r="A726" s="137"/>
      <c r="B726" s="137"/>
      <c r="C726" s="137"/>
      <c r="D726" s="137"/>
      <c r="E726" s="137"/>
      <c r="F726" s="137"/>
      <c r="G726" s="137"/>
      <c r="H726" s="137"/>
      <c r="I726" s="137"/>
      <c r="J726" s="137"/>
      <c r="K726" s="137"/>
      <c r="L726" s="137"/>
      <c r="M726" s="137"/>
      <c r="N726" s="137"/>
      <c r="O726" s="137"/>
      <c r="P726" s="137"/>
      <c r="Q726" s="137"/>
      <c r="R726" s="137"/>
      <c r="S726" s="137"/>
      <c r="T726" s="137"/>
      <c r="U726" s="137"/>
      <c r="V726" s="137"/>
      <c r="W726" s="137"/>
      <c r="X726" s="137"/>
      <c r="Y726" s="137"/>
      <c r="Z726" s="137"/>
    </row>
    <row r="727" spans="1:26" x14ac:dyDescent="0.3">
      <c r="A727" s="137"/>
      <c r="B727" s="137"/>
      <c r="C727" s="137"/>
      <c r="D727" s="137"/>
      <c r="E727" s="137"/>
      <c r="F727" s="137"/>
      <c r="G727" s="137"/>
      <c r="H727" s="137"/>
      <c r="I727" s="137"/>
      <c r="J727" s="137"/>
      <c r="K727" s="137"/>
      <c r="L727" s="137"/>
      <c r="M727" s="137"/>
      <c r="N727" s="137"/>
      <c r="O727" s="137"/>
      <c r="P727" s="137"/>
      <c r="Q727" s="137"/>
      <c r="R727" s="137"/>
      <c r="S727" s="137"/>
      <c r="T727" s="137"/>
      <c r="U727" s="137"/>
      <c r="V727" s="137"/>
      <c r="W727" s="137"/>
      <c r="X727" s="137"/>
      <c r="Y727" s="137"/>
      <c r="Z727" s="137"/>
    </row>
    <row r="728" spans="1:26" x14ac:dyDescent="0.3">
      <c r="A728" s="137"/>
      <c r="B728" s="137"/>
      <c r="C728" s="137"/>
      <c r="D728" s="137"/>
      <c r="E728" s="137"/>
      <c r="F728" s="137"/>
      <c r="G728" s="137"/>
      <c r="H728" s="137"/>
      <c r="I728" s="137"/>
      <c r="J728" s="137"/>
      <c r="K728" s="137"/>
      <c r="L728" s="137"/>
      <c r="M728" s="137"/>
      <c r="N728" s="137"/>
      <c r="O728" s="137"/>
      <c r="P728" s="137"/>
      <c r="Q728" s="137"/>
      <c r="R728" s="137"/>
      <c r="S728" s="137"/>
      <c r="T728" s="137"/>
      <c r="U728" s="137"/>
      <c r="V728" s="137"/>
      <c r="W728" s="137"/>
      <c r="X728" s="137"/>
      <c r="Y728" s="137"/>
      <c r="Z728" s="137"/>
    </row>
    <row r="729" spans="1:26" x14ac:dyDescent="0.3">
      <c r="A729" s="137"/>
      <c r="B729" s="137"/>
      <c r="C729" s="137"/>
      <c r="D729" s="137"/>
      <c r="E729" s="137"/>
      <c r="F729" s="137"/>
      <c r="G729" s="137"/>
      <c r="H729" s="137"/>
      <c r="I729" s="137"/>
      <c r="J729" s="137"/>
      <c r="K729" s="137"/>
      <c r="L729" s="137"/>
      <c r="M729" s="137"/>
      <c r="N729" s="137"/>
      <c r="O729" s="137"/>
      <c r="P729" s="137"/>
      <c r="Q729" s="137"/>
      <c r="R729" s="137"/>
      <c r="S729" s="137"/>
      <c r="T729" s="137"/>
      <c r="U729" s="137"/>
      <c r="V729" s="137"/>
      <c r="W729" s="137"/>
      <c r="X729" s="137"/>
      <c r="Y729" s="137"/>
      <c r="Z729" s="137"/>
    </row>
    <row r="730" spans="1:26" x14ac:dyDescent="0.3">
      <c r="A730" s="137"/>
      <c r="B730" s="137"/>
      <c r="C730" s="137"/>
      <c r="D730" s="137"/>
      <c r="E730" s="137"/>
      <c r="F730" s="137"/>
      <c r="G730" s="137"/>
      <c r="H730" s="137"/>
      <c r="I730" s="137"/>
      <c r="J730" s="137"/>
      <c r="K730" s="137"/>
      <c r="L730" s="137"/>
      <c r="M730" s="137"/>
      <c r="N730" s="137"/>
      <c r="O730" s="137"/>
      <c r="P730" s="137"/>
      <c r="Q730" s="137"/>
      <c r="R730" s="137"/>
      <c r="S730" s="137"/>
      <c r="T730" s="137"/>
      <c r="U730" s="137"/>
      <c r="V730" s="137"/>
      <c r="W730" s="137"/>
      <c r="X730" s="137"/>
      <c r="Y730" s="137"/>
      <c r="Z730" s="137"/>
    </row>
    <row r="731" spans="1:26" x14ac:dyDescent="0.3">
      <c r="A731" s="137"/>
      <c r="B731" s="137"/>
      <c r="C731" s="137"/>
      <c r="D731" s="137"/>
      <c r="E731" s="137"/>
      <c r="F731" s="137"/>
      <c r="G731" s="137"/>
      <c r="H731" s="137"/>
      <c r="I731" s="137"/>
      <c r="J731" s="137"/>
      <c r="K731" s="137"/>
      <c r="L731" s="137"/>
      <c r="M731" s="137"/>
      <c r="N731" s="137"/>
      <c r="O731" s="137"/>
      <c r="P731" s="137"/>
      <c r="Q731" s="137"/>
      <c r="R731" s="137"/>
      <c r="S731" s="137"/>
      <c r="T731" s="137"/>
      <c r="U731" s="137"/>
      <c r="V731" s="137"/>
      <c r="W731" s="137"/>
      <c r="X731" s="137"/>
      <c r="Y731" s="137"/>
      <c r="Z731" s="137"/>
    </row>
    <row r="732" spans="1:26" x14ac:dyDescent="0.3">
      <c r="A732" s="137"/>
      <c r="B732" s="137"/>
      <c r="C732" s="137"/>
      <c r="D732" s="137"/>
      <c r="E732" s="137"/>
      <c r="F732" s="137"/>
      <c r="G732" s="137"/>
      <c r="H732" s="137"/>
      <c r="I732" s="137"/>
      <c r="J732" s="137"/>
      <c r="K732" s="137"/>
      <c r="L732" s="137"/>
      <c r="M732" s="137"/>
      <c r="N732" s="137"/>
      <c r="O732" s="137"/>
      <c r="P732" s="137"/>
      <c r="Q732" s="137"/>
      <c r="R732" s="137"/>
      <c r="S732" s="137"/>
      <c r="T732" s="137"/>
      <c r="U732" s="137"/>
      <c r="V732" s="137"/>
      <c r="W732" s="137"/>
      <c r="X732" s="137"/>
      <c r="Y732" s="137"/>
      <c r="Z732" s="137"/>
    </row>
    <row r="733" spans="1:26" x14ac:dyDescent="0.3">
      <c r="A733" s="137"/>
      <c r="B733" s="137"/>
      <c r="C733" s="137"/>
      <c r="D733" s="137"/>
      <c r="E733" s="137"/>
      <c r="F733" s="137"/>
      <c r="G733" s="137"/>
      <c r="H733" s="137"/>
      <c r="I733" s="137"/>
      <c r="J733" s="137"/>
      <c r="K733" s="137"/>
      <c r="L733" s="137"/>
      <c r="M733" s="137"/>
      <c r="N733" s="137"/>
      <c r="O733" s="137"/>
      <c r="P733" s="137"/>
      <c r="Q733" s="137"/>
      <c r="R733" s="137"/>
      <c r="S733" s="137"/>
      <c r="T733" s="137"/>
      <c r="U733" s="137"/>
      <c r="V733" s="137"/>
      <c r="W733" s="137"/>
      <c r="X733" s="137"/>
      <c r="Y733" s="137"/>
      <c r="Z733" s="137"/>
    </row>
    <row r="734" spans="1:26" x14ac:dyDescent="0.3">
      <c r="A734" s="137"/>
      <c r="B734" s="137"/>
      <c r="C734" s="137"/>
      <c r="D734" s="137"/>
      <c r="E734" s="137"/>
      <c r="F734" s="137"/>
      <c r="G734" s="137"/>
      <c r="H734" s="137"/>
      <c r="I734" s="137"/>
      <c r="J734" s="137"/>
      <c r="K734" s="137"/>
      <c r="L734" s="137"/>
      <c r="M734" s="137"/>
      <c r="N734" s="137"/>
      <c r="O734" s="137"/>
      <c r="P734" s="137"/>
      <c r="Q734" s="137"/>
      <c r="R734" s="137"/>
      <c r="S734" s="137"/>
      <c r="T734" s="137"/>
      <c r="U734" s="137"/>
      <c r="V734" s="137"/>
      <c r="W734" s="137"/>
      <c r="X734" s="137"/>
      <c r="Y734" s="137"/>
      <c r="Z734" s="137"/>
    </row>
    <row r="735" spans="1:26" x14ac:dyDescent="0.3">
      <c r="A735" s="137"/>
      <c r="B735" s="137"/>
      <c r="C735" s="137"/>
      <c r="D735" s="137"/>
      <c r="E735" s="137"/>
      <c r="F735" s="137"/>
      <c r="G735" s="137"/>
      <c r="H735" s="137"/>
      <c r="I735" s="137"/>
      <c r="J735" s="137"/>
      <c r="K735" s="137"/>
      <c r="L735" s="137"/>
      <c r="M735" s="137"/>
      <c r="N735" s="137"/>
      <c r="O735" s="137"/>
      <c r="P735" s="137"/>
      <c r="Q735" s="137"/>
      <c r="R735" s="137"/>
      <c r="S735" s="137"/>
      <c r="T735" s="137"/>
      <c r="U735" s="137"/>
      <c r="V735" s="137"/>
      <c r="W735" s="137"/>
      <c r="X735" s="137"/>
      <c r="Y735" s="137"/>
      <c r="Z735" s="137"/>
    </row>
    <row r="736" spans="1:26" x14ac:dyDescent="0.3">
      <c r="A736" s="137"/>
      <c r="B736" s="137"/>
      <c r="C736" s="137"/>
      <c r="D736" s="137"/>
      <c r="E736" s="137"/>
      <c r="F736" s="137"/>
      <c r="G736" s="137"/>
      <c r="H736" s="137"/>
      <c r="I736" s="137"/>
      <c r="J736" s="137"/>
      <c r="K736" s="137"/>
      <c r="L736" s="137"/>
      <c r="M736" s="137"/>
      <c r="N736" s="137"/>
      <c r="O736" s="137"/>
      <c r="P736" s="137"/>
      <c r="Q736" s="137"/>
      <c r="R736" s="137"/>
      <c r="S736" s="137"/>
      <c r="T736" s="137"/>
      <c r="U736" s="137"/>
      <c r="V736" s="137"/>
      <c r="W736" s="137"/>
      <c r="X736" s="137"/>
      <c r="Y736" s="137"/>
      <c r="Z736" s="137"/>
    </row>
    <row r="737" spans="1:26" x14ac:dyDescent="0.3">
      <c r="A737" s="137"/>
      <c r="B737" s="137"/>
      <c r="C737" s="137"/>
      <c r="D737" s="137"/>
      <c r="E737" s="137"/>
      <c r="F737" s="137"/>
      <c r="G737" s="137"/>
      <c r="H737" s="137"/>
      <c r="I737" s="137"/>
      <c r="J737" s="137"/>
      <c r="K737" s="137"/>
      <c r="L737" s="137"/>
      <c r="M737" s="137"/>
      <c r="N737" s="137"/>
      <c r="O737" s="137"/>
      <c r="P737" s="137"/>
      <c r="Q737" s="137"/>
      <c r="R737" s="137"/>
      <c r="S737" s="137"/>
      <c r="T737" s="137"/>
      <c r="U737" s="137"/>
      <c r="V737" s="137"/>
      <c r="W737" s="137"/>
      <c r="X737" s="137"/>
      <c r="Y737" s="137"/>
      <c r="Z737" s="137"/>
    </row>
    <row r="738" spans="1:26" x14ac:dyDescent="0.3">
      <c r="A738" s="137"/>
      <c r="B738" s="137"/>
      <c r="C738" s="137"/>
      <c r="D738" s="137"/>
      <c r="E738" s="137"/>
      <c r="F738" s="137"/>
      <c r="G738" s="137"/>
      <c r="H738" s="137"/>
      <c r="I738" s="137"/>
      <c r="J738" s="137"/>
      <c r="K738" s="137"/>
      <c r="L738" s="137"/>
      <c r="M738" s="137"/>
      <c r="N738" s="137"/>
      <c r="O738" s="137"/>
      <c r="P738" s="137"/>
      <c r="Q738" s="137"/>
      <c r="R738" s="137"/>
      <c r="S738" s="137"/>
      <c r="T738" s="137"/>
      <c r="U738" s="137"/>
      <c r="V738" s="137"/>
      <c r="W738" s="137"/>
      <c r="X738" s="137"/>
      <c r="Y738" s="137"/>
      <c r="Z738" s="137"/>
    </row>
    <row r="739" spans="1:26" x14ac:dyDescent="0.3">
      <c r="A739" s="137"/>
      <c r="B739" s="137"/>
      <c r="C739" s="137"/>
      <c r="D739" s="137"/>
      <c r="E739" s="137"/>
      <c r="F739" s="137"/>
      <c r="G739" s="137"/>
      <c r="H739" s="137"/>
      <c r="I739" s="137"/>
      <c r="J739" s="137"/>
      <c r="K739" s="137"/>
      <c r="L739" s="137"/>
      <c r="M739" s="137"/>
      <c r="N739" s="137"/>
      <c r="O739" s="137"/>
      <c r="P739" s="137"/>
      <c r="Q739" s="137"/>
      <c r="R739" s="137"/>
      <c r="S739" s="137"/>
      <c r="T739" s="137"/>
      <c r="U739" s="137"/>
      <c r="V739" s="137"/>
      <c r="W739" s="137"/>
      <c r="X739" s="137"/>
      <c r="Y739" s="137"/>
      <c r="Z739" s="137"/>
    </row>
    <row r="740" spans="1:26" x14ac:dyDescent="0.3">
      <c r="A740" s="137"/>
      <c r="B740" s="137"/>
      <c r="C740" s="137"/>
      <c r="D740" s="137"/>
      <c r="E740" s="137"/>
      <c r="F740" s="137"/>
      <c r="G740" s="137"/>
      <c r="H740" s="137"/>
      <c r="I740" s="137"/>
      <c r="J740" s="137"/>
      <c r="K740" s="137"/>
      <c r="L740" s="137"/>
      <c r="M740" s="137"/>
      <c r="N740" s="137"/>
      <c r="O740" s="137"/>
      <c r="P740" s="137"/>
      <c r="Q740" s="137"/>
      <c r="R740" s="137"/>
      <c r="S740" s="137"/>
      <c r="T740" s="137"/>
      <c r="U740" s="137"/>
      <c r="V740" s="137"/>
      <c r="W740" s="137"/>
      <c r="X740" s="137"/>
      <c r="Y740" s="137"/>
      <c r="Z740" s="137"/>
    </row>
    <row r="741" spans="1:26" x14ac:dyDescent="0.3">
      <c r="A741" s="137"/>
      <c r="B741" s="137"/>
      <c r="C741" s="137"/>
      <c r="D741" s="137"/>
      <c r="E741" s="137"/>
      <c r="F741" s="137"/>
      <c r="G741" s="137"/>
      <c r="H741" s="137"/>
      <c r="I741" s="137"/>
      <c r="J741" s="137"/>
      <c r="K741" s="137"/>
      <c r="L741" s="137"/>
      <c r="M741" s="137"/>
      <c r="N741" s="137"/>
      <c r="O741" s="137"/>
      <c r="P741" s="137"/>
      <c r="Q741" s="137"/>
      <c r="R741" s="137"/>
      <c r="S741" s="137"/>
      <c r="T741" s="137"/>
      <c r="U741" s="137"/>
      <c r="V741" s="137"/>
      <c r="W741" s="137"/>
      <c r="X741" s="137"/>
      <c r="Y741" s="137"/>
      <c r="Z741" s="137"/>
    </row>
    <row r="742" spans="1:26" x14ac:dyDescent="0.3">
      <c r="A742" s="137"/>
      <c r="B742" s="137"/>
      <c r="C742" s="137"/>
      <c r="D742" s="137"/>
      <c r="E742" s="137"/>
      <c r="F742" s="137"/>
      <c r="G742" s="137"/>
      <c r="H742" s="137"/>
      <c r="I742" s="137"/>
      <c r="J742" s="137"/>
      <c r="K742" s="137"/>
      <c r="L742" s="137"/>
      <c r="M742" s="137"/>
      <c r="N742" s="137"/>
      <c r="O742" s="137"/>
      <c r="P742" s="137"/>
      <c r="Q742" s="137"/>
      <c r="R742" s="137"/>
      <c r="S742" s="137"/>
      <c r="T742" s="137"/>
      <c r="U742" s="137"/>
      <c r="V742" s="137"/>
      <c r="W742" s="137"/>
      <c r="X742" s="137"/>
      <c r="Y742" s="137"/>
      <c r="Z742" s="137"/>
    </row>
    <row r="743" spans="1:26" x14ac:dyDescent="0.3">
      <c r="A743" s="137"/>
      <c r="B743" s="137"/>
      <c r="C743" s="137"/>
      <c r="D743" s="137"/>
      <c r="E743" s="137"/>
      <c r="F743" s="137"/>
      <c r="G743" s="137"/>
      <c r="H743" s="137"/>
      <c r="I743" s="137"/>
      <c r="J743" s="137"/>
      <c r="K743" s="137"/>
      <c r="L743" s="137"/>
      <c r="M743" s="137"/>
      <c r="N743" s="137"/>
      <c r="O743" s="137"/>
      <c r="P743" s="137"/>
      <c r="Q743" s="137"/>
      <c r="R743" s="137"/>
      <c r="S743" s="137"/>
      <c r="T743" s="137"/>
      <c r="U743" s="137"/>
      <c r="V743" s="137"/>
      <c r="W743" s="137"/>
      <c r="X743" s="137"/>
      <c r="Y743" s="137"/>
      <c r="Z743" s="137"/>
    </row>
    <row r="744" spans="1:26" x14ac:dyDescent="0.3">
      <c r="A744" s="137"/>
      <c r="B744" s="137"/>
      <c r="C744" s="137"/>
      <c r="D744" s="137"/>
      <c r="E744" s="137"/>
      <c r="F744" s="137"/>
      <c r="G744" s="137"/>
      <c r="H744" s="137"/>
      <c r="I744" s="137"/>
      <c r="J744" s="137"/>
      <c r="K744" s="137"/>
      <c r="L744" s="137"/>
      <c r="M744" s="137"/>
      <c r="N744" s="137"/>
      <c r="O744" s="137"/>
      <c r="P744" s="137"/>
      <c r="Q744" s="137"/>
      <c r="R744" s="137"/>
      <c r="S744" s="137"/>
      <c r="T744" s="137"/>
      <c r="U744" s="137"/>
      <c r="V744" s="137"/>
      <c r="W744" s="137"/>
      <c r="X744" s="137"/>
      <c r="Y744" s="137"/>
      <c r="Z744" s="137"/>
    </row>
    <row r="745" spans="1:26" x14ac:dyDescent="0.3">
      <c r="A745" s="137"/>
      <c r="B745" s="137"/>
      <c r="C745" s="137"/>
      <c r="D745" s="137"/>
      <c r="E745" s="137"/>
      <c r="F745" s="137"/>
      <c r="G745" s="137"/>
      <c r="H745" s="137"/>
      <c r="I745" s="137"/>
      <c r="J745" s="137"/>
      <c r="K745" s="137"/>
      <c r="L745" s="137"/>
      <c r="M745" s="137"/>
      <c r="N745" s="137"/>
      <c r="O745" s="137"/>
      <c r="P745" s="137"/>
      <c r="Q745" s="137"/>
      <c r="R745" s="137"/>
      <c r="S745" s="137"/>
      <c r="T745" s="137"/>
      <c r="U745" s="137"/>
      <c r="V745" s="137"/>
      <c r="W745" s="137"/>
      <c r="X745" s="137"/>
      <c r="Y745" s="137"/>
      <c r="Z745" s="137"/>
    </row>
    <row r="746" spans="1:26" x14ac:dyDescent="0.3">
      <c r="A746" s="137"/>
      <c r="B746" s="137"/>
      <c r="C746" s="137"/>
      <c r="D746" s="137"/>
      <c r="E746" s="137"/>
      <c r="F746" s="137"/>
      <c r="G746" s="137"/>
      <c r="H746" s="137"/>
      <c r="I746" s="137"/>
      <c r="J746" s="137"/>
      <c r="K746" s="137"/>
      <c r="L746" s="137"/>
      <c r="M746" s="137"/>
      <c r="N746" s="137"/>
      <c r="O746" s="137"/>
      <c r="P746" s="137"/>
      <c r="Q746" s="137"/>
      <c r="R746" s="137"/>
      <c r="S746" s="137"/>
      <c r="T746" s="137"/>
      <c r="U746" s="137"/>
      <c r="V746" s="137"/>
      <c r="W746" s="137"/>
      <c r="X746" s="137"/>
      <c r="Y746" s="137"/>
      <c r="Z746" s="137"/>
    </row>
    <row r="747" spans="1:26" x14ac:dyDescent="0.3">
      <c r="A747" s="137"/>
      <c r="B747" s="137"/>
      <c r="C747" s="137"/>
      <c r="D747" s="137"/>
      <c r="E747" s="137"/>
      <c r="F747" s="137"/>
      <c r="G747" s="137"/>
      <c r="H747" s="137"/>
      <c r="I747" s="137"/>
      <c r="J747" s="137"/>
      <c r="K747" s="137"/>
      <c r="L747" s="137"/>
      <c r="M747" s="137"/>
      <c r="N747" s="137"/>
      <c r="O747" s="137"/>
      <c r="P747" s="137"/>
      <c r="Q747" s="137"/>
      <c r="R747" s="137"/>
      <c r="S747" s="137"/>
      <c r="T747" s="137"/>
      <c r="U747" s="137"/>
      <c r="V747" s="137"/>
      <c r="W747" s="137"/>
      <c r="X747" s="137"/>
      <c r="Y747" s="137"/>
      <c r="Z747" s="137"/>
    </row>
    <row r="748" spans="1:26" x14ac:dyDescent="0.3">
      <c r="A748" s="137"/>
      <c r="B748" s="137"/>
      <c r="C748" s="137"/>
      <c r="D748" s="137"/>
      <c r="E748" s="137"/>
      <c r="F748" s="137"/>
      <c r="G748" s="137"/>
      <c r="H748" s="137"/>
      <c r="I748" s="137"/>
      <c r="J748" s="137"/>
      <c r="K748" s="137"/>
      <c r="L748" s="137"/>
      <c r="M748" s="137"/>
      <c r="N748" s="137"/>
      <c r="O748" s="137"/>
      <c r="P748" s="137"/>
      <c r="Q748" s="137"/>
      <c r="R748" s="137"/>
      <c r="S748" s="137"/>
      <c r="T748" s="137"/>
      <c r="U748" s="137"/>
      <c r="V748" s="137"/>
      <c r="W748" s="137"/>
      <c r="X748" s="137"/>
      <c r="Y748" s="137"/>
      <c r="Z748" s="137"/>
    </row>
    <row r="749" spans="1:26" x14ac:dyDescent="0.3">
      <c r="A749" s="137"/>
      <c r="B749" s="137"/>
      <c r="C749" s="137"/>
      <c r="D749" s="137"/>
      <c r="E749" s="137"/>
      <c r="F749" s="137"/>
      <c r="G749" s="137"/>
      <c r="H749" s="137"/>
      <c r="I749" s="137"/>
      <c r="J749" s="137"/>
      <c r="K749" s="137"/>
      <c r="L749" s="137"/>
      <c r="M749" s="137"/>
      <c r="N749" s="137"/>
      <c r="O749" s="137"/>
      <c r="P749" s="137"/>
      <c r="Q749" s="137"/>
      <c r="R749" s="137"/>
      <c r="S749" s="137"/>
      <c r="T749" s="137"/>
      <c r="U749" s="137"/>
      <c r="V749" s="137"/>
      <c r="W749" s="137"/>
      <c r="X749" s="137"/>
      <c r="Y749" s="137"/>
      <c r="Z749" s="137"/>
    </row>
    <row r="750" spans="1:26" x14ac:dyDescent="0.3">
      <c r="A750" s="137"/>
      <c r="B750" s="137"/>
      <c r="C750" s="137"/>
      <c r="D750" s="137"/>
      <c r="E750" s="137"/>
      <c r="F750" s="137"/>
      <c r="G750" s="137"/>
      <c r="H750" s="137"/>
      <c r="I750" s="137"/>
      <c r="J750" s="137"/>
      <c r="K750" s="137"/>
      <c r="L750" s="137"/>
      <c r="M750" s="137"/>
      <c r="N750" s="137"/>
      <c r="O750" s="137"/>
      <c r="P750" s="137"/>
      <c r="Q750" s="137"/>
      <c r="R750" s="137"/>
      <c r="S750" s="137"/>
      <c r="T750" s="137"/>
      <c r="U750" s="137"/>
      <c r="V750" s="137"/>
      <c r="W750" s="137"/>
      <c r="X750" s="137"/>
      <c r="Y750" s="137"/>
      <c r="Z750" s="137"/>
    </row>
    <row r="751" spans="1:26" x14ac:dyDescent="0.3">
      <c r="A751" s="137"/>
      <c r="B751" s="137"/>
      <c r="C751" s="137"/>
      <c r="D751" s="137"/>
      <c r="E751" s="137"/>
      <c r="F751" s="137"/>
      <c r="G751" s="137"/>
      <c r="H751" s="137"/>
      <c r="I751" s="137"/>
      <c r="J751" s="137"/>
      <c r="K751" s="137"/>
      <c r="L751" s="137"/>
      <c r="M751" s="137"/>
      <c r="N751" s="137"/>
      <c r="O751" s="137"/>
      <c r="P751" s="137"/>
      <c r="Q751" s="137"/>
      <c r="R751" s="137"/>
      <c r="S751" s="137"/>
      <c r="T751" s="137"/>
      <c r="U751" s="137"/>
      <c r="V751" s="137"/>
      <c r="W751" s="137"/>
      <c r="X751" s="137"/>
      <c r="Y751" s="137"/>
      <c r="Z751" s="137"/>
    </row>
    <row r="752" spans="1:26" x14ac:dyDescent="0.3">
      <c r="A752" s="137"/>
      <c r="B752" s="137"/>
      <c r="C752" s="137"/>
      <c r="D752" s="137"/>
      <c r="E752" s="137"/>
      <c r="F752" s="137"/>
      <c r="G752" s="137"/>
      <c r="H752" s="137"/>
      <c r="I752" s="137"/>
      <c r="J752" s="137"/>
      <c r="K752" s="137"/>
      <c r="L752" s="137"/>
      <c r="M752" s="137"/>
      <c r="N752" s="137"/>
      <c r="O752" s="137"/>
      <c r="P752" s="137"/>
      <c r="Q752" s="137"/>
      <c r="R752" s="137"/>
      <c r="S752" s="137"/>
      <c r="T752" s="137"/>
      <c r="U752" s="137"/>
      <c r="V752" s="137"/>
      <c r="W752" s="137"/>
      <c r="X752" s="137"/>
      <c r="Y752" s="137"/>
      <c r="Z752" s="137"/>
    </row>
    <row r="753" spans="1:26" x14ac:dyDescent="0.3">
      <c r="A753" s="137"/>
      <c r="B753" s="137"/>
      <c r="C753" s="137"/>
      <c r="D753" s="137"/>
      <c r="E753" s="137"/>
      <c r="F753" s="137"/>
      <c r="G753" s="137"/>
      <c r="H753" s="137"/>
      <c r="I753" s="137"/>
      <c r="J753" s="137"/>
      <c r="K753" s="137"/>
      <c r="L753" s="137"/>
      <c r="M753" s="137"/>
      <c r="N753" s="137"/>
      <c r="O753" s="137"/>
      <c r="P753" s="137"/>
      <c r="Q753" s="137"/>
      <c r="R753" s="137"/>
      <c r="S753" s="137"/>
      <c r="T753" s="137"/>
      <c r="U753" s="137"/>
      <c r="V753" s="137"/>
      <c r="W753" s="137"/>
      <c r="X753" s="137"/>
      <c r="Y753" s="137"/>
      <c r="Z753" s="137"/>
    </row>
    <row r="754" spans="1:26" x14ac:dyDescent="0.3">
      <c r="A754" s="137"/>
      <c r="B754" s="137"/>
      <c r="C754" s="137"/>
      <c r="D754" s="137"/>
      <c r="E754" s="137"/>
      <c r="F754" s="137"/>
      <c r="G754" s="137"/>
      <c r="H754" s="137"/>
      <c r="I754" s="137"/>
      <c r="J754" s="137"/>
      <c r="K754" s="137"/>
      <c r="L754" s="137"/>
      <c r="M754" s="137"/>
      <c r="N754" s="137"/>
      <c r="O754" s="137"/>
      <c r="P754" s="137"/>
      <c r="Q754" s="137"/>
      <c r="R754" s="137"/>
      <c r="S754" s="137"/>
      <c r="T754" s="137"/>
      <c r="U754" s="137"/>
      <c r="V754" s="137"/>
      <c r="W754" s="137"/>
      <c r="X754" s="137"/>
      <c r="Y754" s="137"/>
      <c r="Z754" s="137"/>
    </row>
    <row r="755" spans="1:26" x14ac:dyDescent="0.3">
      <c r="A755" s="137"/>
      <c r="B755" s="137"/>
      <c r="C755" s="137"/>
      <c r="D755" s="137"/>
      <c r="E755" s="137"/>
      <c r="F755" s="137"/>
      <c r="G755" s="137"/>
      <c r="H755" s="137"/>
      <c r="I755" s="137"/>
      <c r="J755" s="137"/>
      <c r="K755" s="137"/>
      <c r="L755" s="137"/>
      <c r="M755" s="137"/>
      <c r="N755" s="137"/>
      <c r="O755" s="137"/>
      <c r="P755" s="137"/>
      <c r="Q755" s="137"/>
      <c r="R755" s="137"/>
      <c r="S755" s="137"/>
      <c r="T755" s="137"/>
      <c r="U755" s="137"/>
      <c r="V755" s="137"/>
      <c r="W755" s="137"/>
      <c r="X755" s="137"/>
      <c r="Y755" s="137"/>
      <c r="Z755" s="137"/>
    </row>
    <row r="756" spans="1:26" x14ac:dyDescent="0.3">
      <c r="A756" s="137"/>
      <c r="B756" s="137"/>
      <c r="C756" s="137"/>
      <c r="D756" s="137"/>
      <c r="E756" s="137"/>
      <c r="F756" s="137"/>
      <c r="G756" s="137"/>
      <c r="H756" s="137"/>
      <c r="I756" s="137"/>
      <c r="J756" s="137"/>
      <c r="K756" s="137"/>
      <c r="L756" s="137"/>
      <c r="M756" s="137"/>
      <c r="N756" s="137"/>
      <c r="O756" s="137"/>
      <c r="P756" s="137"/>
      <c r="Q756" s="137"/>
      <c r="R756" s="137"/>
      <c r="S756" s="137"/>
      <c r="T756" s="137"/>
      <c r="U756" s="137"/>
      <c r="V756" s="137"/>
      <c r="W756" s="137"/>
      <c r="X756" s="137"/>
      <c r="Y756" s="137"/>
      <c r="Z756" s="137"/>
    </row>
    <row r="757" spans="1:26" x14ac:dyDescent="0.3">
      <c r="A757" s="137"/>
      <c r="B757" s="137"/>
      <c r="C757" s="137"/>
      <c r="D757" s="137"/>
      <c r="E757" s="137"/>
      <c r="F757" s="137"/>
      <c r="G757" s="137"/>
      <c r="H757" s="137"/>
      <c r="I757" s="137"/>
      <c r="J757" s="137"/>
      <c r="K757" s="137"/>
      <c r="L757" s="137"/>
      <c r="M757" s="137"/>
      <c r="N757" s="137"/>
      <c r="O757" s="137"/>
      <c r="P757" s="137"/>
      <c r="Q757" s="137"/>
      <c r="R757" s="137"/>
      <c r="S757" s="137"/>
      <c r="T757" s="137"/>
      <c r="U757" s="137"/>
      <c r="V757" s="137"/>
      <c r="W757" s="137"/>
      <c r="X757" s="137"/>
      <c r="Y757" s="137"/>
      <c r="Z757" s="137"/>
    </row>
    <row r="758" spans="1:26" x14ac:dyDescent="0.3">
      <c r="A758" s="137"/>
      <c r="B758" s="137"/>
      <c r="C758" s="137"/>
      <c r="D758" s="137"/>
      <c r="E758" s="137"/>
      <c r="F758" s="137"/>
      <c r="G758" s="137"/>
      <c r="H758" s="137"/>
      <c r="I758" s="137"/>
      <c r="J758" s="137"/>
      <c r="K758" s="137"/>
      <c r="L758" s="137"/>
      <c r="M758" s="137"/>
      <c r="N758" s="137"/>
      <c r="O758" s="137"/>
      <c r="P758" s="137"/>
      <c r="Q758" s="137"/>
      <c r="R758" s="137"/>
      <c r="S758" s="137"/>
      <c r="T758" s="137"/>
      <c r="U758" s="137"/>
      <c r="V758" s="137"/>
      <c r="W758" s="137"/>
      <c r="X758" s="137"/>
      <c r="Y758" s="137"/>
      <c r="Z758" s="137"/>
    </row>
    <row r="759" spans="1:26" x14ac:dyDescent="0.3">
      <c r="A759" s="137"/>
      <c r="B759" s="137"/>
      <c r="C759" s="137"/>
      <c r="D759" s="137"/>
      <c r="E759" s="137"/>
      <c r="F759" s="137"/>
      <c r="G759" s="137"/>
      <c r="H759" s="137"/>
      <c r="I759" s="137"/>
      <c r="J759" s="137"/>
      <c r="K759" s="137"/>
      <c r="L759" s="137"/>
      <c r="M759" s="137"/>
      <c r="N759" s="137"/>
      <c r="O759" s="137"/>
      <c r="P759" s="137"/>
      <c r="Q759" s="137"/>
      <c r="R759" s="137"/>
      <c r="S759" s="137"/>
      <c r="T759" s="137"/>
      <c r="U759" s="137"/>
      <c r="V759" s="137"/>
      <c r="W759" s="137"/>
      <c r="X759" s="137"/>
      <c r="Y759" s="137"/>
      <c r="Z759" s="137"/>
    </row>
    <row r="760" spans="1:26" x14ac:dyDescent="0.3">
      <c r="A760" s="137"/>
      <c r="B760" s="137"/>
      <c r="C760" s="137"/>
      <c r="D760" s="137"/>
      <c r="E760" s="137"/>
      <c r="F760" s="137"/>
      <c r="G760" s="137"/>
      <c r="H760" s="137"/>
      <c r="I760" s="137"/>
      <c r="J760" s="137"/>
      <c r="K760" s="137"/>
      <c r="L760" s="137"/>
      <c r="M760" s="137"/>
      <c r="N760" s="137"/>
      <c r="O760" s="137"/>
      <c r="P760" s="137"/>
      <c r="Q760" s="137"/>
      <c r="R760" s="137"/>
      <c r="S760" s="137"/>
      <c r="T760" s="137"/>
      <c r="U760" s="137"/>
      <c r="V760" s="137"/>
      <c r="W760" s="137"/>
      <c r="X760" s="137"/>
      <c r="Y760" s="137"/>
      <c r="Z760" s="137"/>
    </row>
    <row r="761" spans="1:26" x14ac:dyDescent="0.3">
      <c r="A761" s="137"/>
      <c r="B761" s="137"/>
      <c r="C761" s="137"/>
      <c r="D761" s="137"/>
      <c r="E761" s="137"/>
      <c r="F761" s="137"/>
      <c r="G761" s="137"/>
      <c r="H761" s="137"/>
      <c r="I761" s="137"/>
      <c r="J761" s="137"/>
      <c r="K761" s="137"/>
      <c r="L761" s="137"/>
      <c r="M761" s="137"/>
      <c r="N761" s="137"/>
      <c r="O761" s="137"/>
      <c r="P761" s="137"/>
      <c r="Q761" s="137"/>
      <c r="R761" s="137"/>
      <c r="S761" s="137"/>
      <c r="T761" s="137"/>
      <c r="U761" s="137"/>
      <c r="V761" s="137"/>
      <c r="W761" s="137"/>
      <c r="X761" s="137"/>
      <c r="Y761" s="137"/>
      <c r="Z761" s="137"/>
    </row>
    <row r="762" spans="1:26" x14ac:dyDescent="0.3">
      <c r="A762" s="137"/>
      <c r="B762" s="137"/>
      <c r="C762" s="137"/>
      <c r="D762" s="137"/>
      <c r="E762" s="137"/>
      <c r="F762" s="137"/>
      <c r="G762" s="137"/>
      <c r="H762" s="137"/>
      <c r="I762" s="137"/>
      <c r="J762" s="137"/>
      <c r="K762" s="137"/>
      <c r="L762" s="137"/>
      <c r="M762" s="137"/>
      <c r="N762" s="137"/>
      <c r="O762" s="137"/>
      <c r="P762" s="137"/>
      <c r="Q762" s="137"/>
      <c r="R762" s="137"/>
      <c r="S762" s="137"/>
      <c r="T762" s="137"/>
      <c r="U762" s="137"/>
      <c r="V762" s="137"/>
      <c r="W762" s="137"/>
      <c r="X762" s="137"/>
      <c r="Y762" s="137"/>
      <c r="Z762" s="137"/>
    </row>
    <row r="763" spans="1:26" x14ac:dyDescent="0.3">
      <c r="A763" s="137"/>
      <c r="B763" s="137"/>
      <c r="C763" s="137"/>
      <c r="D763" s="137"/>
      <c r="E763" s="137"/>
      <c r="F763" s="137"/>
      <c r="G763" s="137"/>
      <c r="H763" s="137"/>
      <c r="I763" s="137"/>
      <c r="J763" s="137"/>
      <c r="K763" s="137"/>
      <c r="L763" s="137"/>
      <c r="M763" s="137"/>
      <c r="N763" s="137"/>
      <c r="O763" s="137"/>
      <c r="P763" s="137"/>
      <c r="Q763" s="137"/>
      <c r="R763" s="137"/>
      <c r="S763" s="137"/>
      <c r="T763" s="137"/>
      <c r="U763" s="137"/>
      <c r="V763" s="137"/>
      <c r="W763" s="137"/>
      <c r="X763" s="137"/>
      <c r="Y763" s="137"/>
      <c r="Z763" s="137"/>
    </row>
    <row r="764" spans="1:26" x14ac:dyDescent="0.3">
      <c r="A764" s="137"/>
      <c r="B764" s="137"/>
      <c r="C764" s="137"/>
      <c r="D764" s="137"/>
      <c r="E764" s="137"/>
      <c r="F764" s="137"/>
      <c r="G764" s="137"/>
      <c r="H764" s="137"/>
      <c r="I764" s="137"/>
      <c r="J764" s="137"/>
      <c r="K764" s="137"/>
      <c r="L764" s="137"/>
      <c r="M764" s="137"/>
      <c r="N764" s="137"/>
      <c r="O764" s="137"/>
      <c r="P764" s="137"/>
      <c r="Q764" s="137"/>
      <c r="R764" s="137"/>
      <c r="S764" s="137"/>
      <c r="T764" s="137"/>
      <c r="U764" s="137"/>
      <c r="V764" s="137"/>
      <c r="W764" s="137"/>
      <c r="X764" s="137"/>
      <c r="Y764" s="137"/>
      <c r="Z764" s="137"/>
    </row>
    <row r="765" spans="1:26" x14ac:dyDescent="0.3">
      <c r="A765" s="137"/>
      <c r="B765" s="137"/>
      <c r="C765" s="137"/>
      <c r="D765" s="137"/>
      <c r="E765" s="137"/>
      <c r="F765" s="137"/>
      <c r="G765" s="137"/>
      <c r="H765" s="137"/>
      <c r="I765" s="137"/>
      <c r="J765" s="137"/>
      <c r="K765" s="137"/>
      <c r="L765" s="137"/>
      <c r="M765" s="137"/>
      <c r="N765" s="137"/>
      <c r="O765" s="137"/>
      <c r="P765" s="137"/>
      <c r="Q765" s="137"/>
      <c r="R765" s="137"/>
      <c r="S765" s="137"/>
      <c r="T765" s="137"/>
      <c r="U765" s="137"/>
      <c r="V765" s="137"/>
      <c r="W765" s="137"/>
      <c r="X765" s="137"/>
      <c r="Y765" s="137"/>
      <c r="Z765" s="137"/>
    </row>
    <row r="766" spans="1:26" x14ac:dyDescent="0.3">
      <c r="A766" s="137"/>
      <c r="B766" s="137"/>
      <c r="C766" s="137"/>
      <c r="D766" s="137"/>
      <c r="E766" s="137"/>
      <c r="F766" s="137"/>
      <c r="G766" s="137"/>
      <c r="H766" s="137"/>
      <c r="I766" s="137"/>
      <c r="J766" s="137"/>
      <c r="K766" s="137"/>
      <c r="L766" s="137"/>
      <c r="M766" s="137"/>
      <c r="N766" s="137"/>
      <c r="O766" s="137"/>
      <c r="P766" s="137"/>
      <c r="Q766" s="137"/>
      <c r="R766" s="137"/>
      <c r="S766" s="137"/>
      <c r="T766" s="137"/>
      <c r="U766" s="137"/>
      <c r="V766" s="137"/>
      <c r="W766" s="137"/>
      <c r="X766" s="137"/>
      <c r="Y766" s="137"/>
      <c r="Z766" s="137"/>
    </row>
    <row r="767" spans="1:26" x14ac:dyDescent="0.3">
      <c r="A767" s="137"/>
      <c r="B767" s="137"/>
      <c r="C767" s="137"/>
      <c r="D767" s="137"/>
      <c r="E767" s="137"/>
      <c r="F767" s="137"/>
      <c r="G767" s="137"/>
      <c r="H767" s="137"/>
      <c r="I767" s="137"/>
      <c r="J767" s="137"/>
      <c r="K767" s="137"/>
      <c r="L767" s="137"/>
      <c r="M767" s="137"/>
      <c r="N767" s="137"/>
      <c r="O767" s="137"/>
      <c r="P767" s="137"/>
      <c r="Q767" s="137"/>
      <c r="R767" s="137"/>
      <c r="S767" s="137"/>
      <c r="T767" s="137"/>
      <c r="U767" s="137"/>
      <c r="V767" s="137"/>
      <c r="W767" s="137"/>
      <c r="X767" s="137"/>
      <c r="Y767" s="137"/>
      <c r="Z767" s="137"/>
    </row>
    <row r="768" spans="1:26" x14ac:dyDescent="0.3">
      <c r="A768" s="137"/>
      <c r="B768" s="137"/>
      <c r="C768" s="137"/>
      <c r="D768" s="137"/>
      <c r="E768" s="137"/>
      <c r="F768" s="137"/>
      <c r="G768" s="137"/>
      <c r="H768" s="137"/>
      <c r="I768" s="137"/>
      <c r="J768" s="137"/>
      <c r="K768" s="137"/>
      <c r="L768" s="137"/>
      <c r="M768" s="137"/>
      <c r="N768" s="137"/>
      <c r="O768" s="137"/>
      <c r="P768" s="137"/>
      <c r="Q768" s="137"/>
      <c r="R768" s="137"/>
      <c r="S768" s="137"/>
      <c r="T768" s="137"/>
      <c r="U768" s="137"/>
      <c r="V768" s="137"/>
      <c r="W768" s="137"/>
      <c r="X768" s="137"/>
      <c r="Y768" s="137"/>
      <c r="Z768" s="137"/>
    </row>
    <row r="769" spans="1:26" x14ac:dyDescent="0.3">
      <c r="A769" s="137"/>
      <c r="B769" s="137"/>
      <c r="C769" s="137"/>
      <c r="D769" s="137"/>
      <c r="E769" s="137"/>
      <c r="F769" s="137"/>
      <c r="G769" s="137"/>
      <c r="H769" s="137"/>
      <c r="I769" s="137"/>
      <c r="J769" s="137"/>
      <c r="K769" s="137"/>
      <c r="L769" s="137"/>
      <c r="M769" s="137"/>
      <c r="N769" s="137"/>
      <c r="O769" s="137"/>
      <c r="P769" s="137"/>
      <c r="Q769" s="137"/>
      <c r="R769" s="137"/>
      <c r="S769" s="137"/>
      <c r="T769" s="137"/>
      <c r="U769" s="137"/>
      <c r="V769" s="137"/>
      <c r="W769" s="137"/>
      <c r="X769" s="137"/>
      <c r="Y769" s="137"/>
      <c r="Z769" s="137"/>
    </row>
    <row r="770" spans="1:26" x14ac:dyDescent="0.3">
      <c r="A770" s="137"/>
      <c r="B770" s="137"/>
      <c r="C770" s="137"/>
      <c r="D770" s="137"/>
      <c r="E770" s="137"/>
      <c r="F770" s="137"/>
      <c r="G770" s="137"/>
      <c r="H770" s="137"/>
      <c r="I770" s="137"/>
      <c r="J770" s="137"/>
      <c r="K770" s="137"/>
      <c r="L770" s="137"/>
      <c r="M770" s="137"/>
      <c r="N770" s="137"/>
      <c r="O770" s="137"/>
      <c r="P770" s="137"/>
      <c r="Q770" s="137"/>
      <c r="R770" s="137"/>
      <c r="S770" s="137"/>
      <c r="T770" s="137"/>
      <c r="U770" s="137"/>
      <c r="V770" s="137"/>
      <c r="W770" s="137"/>
      <c r="X770" s="137"/>
      <c r="Y770" s="137"/>
      <c r="Z770" s="137"/>
    </row>
    <row r="771" spans="1:26" x14ac:dyDescent="0.3">
      <c r="A771" s="137"/>
      <c r="B771" s="137"/>
      <c r="C771" s="137"/>
      <c r="D771" s="137"/>
      <c r="E771" s="137"/>
      <c r="F771" s="137"/>
      <c r="G771" s="137"/>
      <c r="H771" s="137"/>
      <c r="I771" s="137"/>
      <c r="J771" s="137"/>
      <c r="K771" s="137"/>
      <c r="L771" s="137"/>
      <c r="M771" s="137"/>
      <c r="N771" s="137"/>
      <c r="O771" s="137"/>
      <c r="P771" s="137"/>
      <c r="Q771" s="137"/>
      <c r="R771" s="137"/>
      <c r="S771" s="137"/>
      <c r="T771" s="137"/>
      <c r="U771" s="137"/>
      <c r="V771" s="137"/>
      <c r="W771" s="137"/>
      <c r="X771" s="137"/>
      <c r="Y771" s="137"/>
      <c r="Z771" s="137"/>
    </row>
    <row r="772" spans="1:26" x14ac:dyDescent="0.3">
      <c r="A772" s="137"/>
      <c r="B772" s="137"/>
      <c r="C772" s="137"/>
      <c r="D772" s="137"/>
      <c r="E772" s="137"/>
      <c r="F772" s="137"/>
      <c r="G772" s="137"/>
      <c r="H772" s="137"/>
      <c r="I772" s="137"/>
      <c r="J772" s="137"/>
      <c r="K772" s="137"/>
      <c r="L772" s="137"/>
      <c r="M772" s="137"/>
      <c r="N772" s="137"/>
      <c r="O772" s="137"/>
      <c r="P772" s="137"/>
      <c r="Q772" s="137"/>
      <c r="R772" s="137"/>
      <c r="S772" s="137"/>
      <c r="T772" s="137"/>
      <c r="U772" s="137"/>
      <c r="V772" s="137"/>
      <c r="W772" s="137"/>
      <c r="X772" s="137"/>
      <c r="Y772" s="137"/>
      <c r="Z772" s="137"/>
    </row>
    <row r="773" spans="1:26" x14ac:dyDescent="0.3">
      <c r="A773" s="137"/>
      <c r="B773" s="137"/>
      <c r="C773" s="137"/>
      <c r="D773" s="137"/>
      <c r="E773" s="137"/>
      <c r="F773" s="137"/>
      <c r="G773" s="137"/>
      <c r="H773" s="137"/>
      <c r="I773" s="137"/>
      <c r="J773" s="137"/>
      <c r="K773" s="137"/>
      <c r="L773" s="137"/>
      <c r="M773" s="137"/>
      <c r="N773" s="137"/>
      <c r="O773" s="137"/>
      <c r="P773" s="137"/>
      <c r="Q773" s="137"/>
      <c r="R773" s="137"/>
      <c r="S773" s="137"/>
      <c r="T773" s="137"/>
      <c r="U773" s="137"/>
      <c r="V773" s="137"/>
      <c r="W773" s="137"/>
      <c r="X773" s="137"/>
      <c r="Y773" s="137"/>
      <c r="Z773" s="137"/>
    </row>
    <row r="774" spans="1:26" x14ac:dyDescent="0.3">
      <c r="A774" s="137"/>
      <c r="B774" s="137"/>
      <c r="C774" s="137"/>
      <c r="D774" s="137"/>
      <c r="E774" s="137"/>
      <c r="F774" s="137"/>
      <c r="G774" s="137"/>
      <c r="H774" s="137"/>
      <c r="I774" s="137"/>
      <c r="J774" s="137"/>
      <c r="K774" s="137"/>
      <c r="L774" s="137"/>
      <c r="M774" s="137"/>
      <c r="N774" s="137"/>
      <c r="O774" s="137"/>
      <c r="P774" s="137"/>
      <c r="Q774" s="137"/>
      <c r="R774" s="137"/>
      <c r="S774" s="137"/>
      <c r="T774" s="137"/>
      <c r="U774" s="137"/>
      <c r="V774" s="137"/>
      <c r="W774" s="137"/>
      <c r="X774" s="137"/>
      <c r="Y774" s="137"/>
      <c r="Z774" s="137"/>
    </row>
    <row r="775" spans="1:26" x14ac:dyDescent="0.3">
      <c r="A775" s="137"/>
      <c r="B775" s="137"/>
      <c r="C775" s="137"/>
      <c r="D775" s="137"/>
      <c r="E775" s="137"/>
      <c r="F775" s="137"/>
      <c r="G775" s="137"/>
      <c r="H775" s="137"/>
      <c r="I775" s="137"/>
      <c r="J775" s="137"/>
      <c r="K775" s="137"/>
      <c r="L775" s="137"/>
      <c r="M775" s="137"/>
      <c r="N775" s="137"/>
      <c r="O775" s="137"/>
      <c r="P775" s="137"/>
      <c r="Q775" s="137"/>
      <c r="R775" s="137"/>
      <c r="S775" s="137"/>
      <c r="T775" s="137"/>
      <c r="U775" s="137"/>
      <c r="V775" s="137"/>
      <c r="W775" s="137"/>
      <c r="X775" s="137"/>
      <c r="Y775" s="137"/>
      <c r="Z775" s="137"/>
    </row>
    <row r="776" spans="1:26" x14ac:dyDescent="0.3">
      <c r="A776" s="137"/>
      <c r="B776" s="137"/>
      <c r="C776" s="137"/>
      <c r="D776" s="137"/>
      <c r="E776" s="137"/>
      <c r="F776" s="137"/>
      <c r="G776" s="137"/>
      <c r="H776" s="137"/>
      <c r="I776" s="137"/>
      <c r="J776" s="137"/>
      <c r="K776" s="137"/>
      <c r="L776" s="137"/>
      <c r="M776" s="137"/>
      <c r="N776" s="137"/>
      <c r="O776" s="137"/>
      <c r="P776" s="137"/>
      <c r="Q776" s="137"/>
      <c r="R776" s="137"/>
      <c r="S776" s="137"/>
      <c r="T776" s="137"/>
      <c r="U776" s="137"/>
      <c r="V776" s="137"/>
      <c r="W776" s="137"/>
      <c r="X776" s="137"/>
      <c r="Y776" s="137"/>
      <c r="Z776" s="137"/>
    </row>
    <row r="777" spans="1:26" x14ac:dyDescent="0.3">
      <c r="A777" s="137"/>
      <c r="B777" s="137"/>
      <c r="C777" s="137"/>
      <c r="D777" s="137"/>
      <c r="E777" s="137"/>
      <c r="F777" s="137"/>
      <c r="G777" s="137"/>
      <c r="H777" s="137"/>
      <c r="I777" s="137"/>
      <c r="J777" s="137"/>
      <c r="K777" s="137"/>
      <c r="L777" s="137"/>
      <c r="M777" s="137"/>
      <c r="N777" s="137"/>
      <c r="O777" s="137"/>
      <c r="P777" s="137"/>
      <c r="Q777" s="137"/>
      <c r="R777" s="137"/>
      <c r="S777" s="137"/>
      <c r="T777" s="137"/>
      <c r="U777" s="137"/>
      <c r="V777" s="137"/>
      <c r="W777" s="137"/>
      <c r="X777" s="137"/>
      <c r="Y777" s="137"/>
      <c r="Z777" s="137"/>
    </row>
    <row r="778" spans="1:26" x14ac:dyDescent="0.3">
      <c r="A778" s="137"/>
      <c r="B778" s="137"/>
      <c r="C778" s="137"/>
      <c r="D778" s="137"/>
      <c r="E778" s="137"/>
      <c r="F778" s="137"/>
      <c r="G778" s="137"/>
      <c r="H778" s="137"/>
      <c r="I778" s="137"/>
      <c r="J778" s="137"/>
      <c r="K778" s="137"/>
      <c r="L778" s="137"/>
      <c r="M778" s="137"/>
      <c r="N778" s="137"/>
      <c r="O778" s="137"/>
      <c r="P778" s="137"/>
      <c r="Q778" s="137"/>
      <c r="R778" s="137"/>
      <c r="S778" s="137"/>
      <c r="T778" s="137"/>
      <c r="U778" s="137"/>
      <c r="V778" s="137"/>
      <c r="W778" s="137"/>
      <c r="X778" s="137"/>
      <c r="Y778" s="137"/>
      <c r="Z778" s="137"/>
    </row>
    <row r="779" spans="1:26" x14ac:dyDescent="0.3">
      <c r="A779" s="137"/>
      <c r="B779" s="137"/>
      <c r="C779" s="137"/>
      <c r="D779" s="137"/>
      <c r="E779" s="137"/>
      <c r="F779" s="137"/>
      <c r="G779" s="137"/>
      <c r="H779" s="137"/>
      <c r="I779" s="137"/>
      <c r="J779" s="137"/>
      <c r="K779" s="137"/>
      <c r="L779" s="137"/>
      <c r="M779" s="137"/>
      <c r="N779" s="137"/>
      <c r="O779" s="137"/>
      <c r="P779" s="137"/>
      <c r="Q779" s="137"/>
      <c r="R779" s="137"/>
      <c r="S779" s="137"/>
      <c r="T779" s="137"/>
      <c r="U779" s="137"/>
      <c r="V779" s="137"/>
      <c r="W779" s="137"/>
      <c r="X779" s="137"/>
      <c r="Y779" s="137"/>
      <c r="Z779" s="137"/>
    </row>
    <row r="780" spans="1:26" x14ac:dyDescent="0.3">
      <c r="A780" s="137"/>
      <c r="B780" s="137"/>
      <c r="C780" s="137"/>
      <c r="D780" s="137"/>
      <c r="E780" s="137"/>
      <c r="F780" s="137"/>
      <c r="G780" s="137"/>
      <c r="H780" s="137"/>
      <c r="I780" s="137"/>
      <c r="J780" s="137"/>
      <c r="K780" s="137"/>
      <c r="L780" s="137"/>
      <c r="M780" s="137"/>
      <c r="N780" s="137"/>
      <c r="O780" s="137"/>
      <c r="P780" s="137"/>
      <c r="Q780" s="137"/>
      <c r="R780" s="137"/>
      <c r="S780" s="137"/>
      <c r="T780" s="137"/>
      <c r="U780" s="137"/>
      <c r="V780" s="137"/>
      <c r="W780" s="137"/>
      <c r="X780" s="137"/>
      <c r="Y780" s="137"/>
      <c r="Z780" s="137"/>
    </row>
    <row r="781" spans="1:26" x14ac:dyDescent="0.3">
      <c r="A781" s="137"/>
      <c r="B781" s="137"/>
      <c r="C781" s="137"/>
      <c r="D781" s="137"/>
      <c r="E781" s="137"/>
      <c r="F781" s="137"/>
      <c r="G781" s="137"/>
      <c r="H781" s="137"/>
      <c r="I781" s="137"/>
      <c r="J781" s="137"/>
      <c r="K781" s="137"/>
      <c r="L781" s="137"/>
      <c r="M781" s="137"/>
      <c r="N781" s="137"/>
      <c r="O781" s="137"/>
      <c r="P781" s="137"/>
      <c r="Q781" s="137"/>
      <c r="R781" s="137"/>
      <c r="S781" s="137"/>
      <c r="T781" s="137"/>
      <c r="U781" s="137"/>
      <c r="V781" s="137"/>
      <c r="W781" s="137"/>
      <c r="X781" s="137"/>
      <c r="Y781" s="137"/>
      <c r="Z781" s="137"/>
    </row>
    <row r="782" spans="1:26" x14ac:dyDescent="0.3">
      <c r="A782" s="137"/>
      <c r="B782" s="137"/>
      <c r="C782" s="137"/>
      <c r="D782" s="137"/>
      <c r="E782" s="137"/>
      <c r="F782" s="137"/>
      <c r="G782" s="137"/>
      <c r="H782" s="137"/>
      <c r="I782" s="137"/>
      <c r="J782" s="137"/>
      <c r="K782" s="137"/>
      <c r="L782" s="137"/>
      <c r="M782" s="137"/>
      <c r="N782" s="137"/>
      <c r="O782" s="137"/>
      <c r="P782" s="137"/>
      <c r="Q782" s="137"/>
      <c r="R782" s="137"/>
      <c r="S782" s="137"/>
      <c r="T782" s="137"/>
      <c r="U782" s="137"/>
      <c r="V782" s="137"/>
      <c r="W782" s="137"/>
      <c r="X782" s="137"/>
      <c r="Y782" s="137"/>
      <c r="Z782" s="137"/>
    </row>
    <row r="783" spans="1:26" x14ac:dyDescent="0.3">
      <c r="A783" s="137"/>
      <c r="B783" s="137"/>
      <c r="C783" s="137"/>
      <c r="D783" s="137"/>
      <c r="E783" s="137"/>
      <c r="F783" s="137"/>
      <c r="G783" s="137"/>
      <c r="H783" s="137"/>
      <c r="I783" s="137"/>
      <c r="J783" s="137"/>
      <c r="K783" s="137"/>
      <c r="L783" s="137"/>
      <c r="M783" s="137"/>
      <c r="N783" s="137"/>
      <c r="O783" s="137"/>
      <c r="P783" s="137"/>
      <c r="Q783" s="137"/>
      <c r="R783" s="137"/>
      <c r="S783" s="137"/>
      <c r="T783" s="137"/>
      <c r="U783" s="137"/>
      <c r="V783" s="137"/>
      <c r="W783" s="137"/>
      <c r="X783" s="137"/>
      <c r="Y783" s="137"/>
      <c r="Z783" s="137"/>
    </row>
    <row r="784" spans="1:26" x14ac:dyDescent="0.3">
      <c r="A784" s="137"/>
      <c r="B784" s="137"/>
      <c r="C784" s="137"/>
      <c r="D784" s="137"/>
      <c r="E784" s="137"/>
      <c r="F784" s="137"/>
      <c r="G784" s="137"/>
      <c r="H784" s="137"/>
      <c r="I784" s="137"/>
      <c r="J784" s="137"/>
      <c r="K784" s="137"/>
      <c r="L784" s="137"/>
      <c r="M784" s="137"/>
      <c r="N784" s="137"/>
      <c r="O784" s="137"/>
      <c r="P784" s="137"/>
      <c r="Q784" s="137"/>
      <c r="R784" s="137"/>
      <c r="S784" s="137"/>
      <c r="T784" s="137"/>
      <c r="U784" s="137"/>
      <c r="V784" s="137"/>
      <c r="W784" s="137"/>
      <c r="X784" s="137"/>
      <c r="Y784" s="137"/>
      <c r="Z784" s="137"/>
    </row>
    <row r="785" spans="1:26" x14ac:dyDescent="0.3">
      <c r="A785" s="137"/>
      <c r="B785" s="137"/>
      <c r="C785" s="137"/>
      <c r="D785" s="137"/>
      <c r="E785" s="137"/>
      <c r="F785" s="137"/>
      <c r="G785" s="137"/>
      <c r="H785" s="137"/>
      <c r="I785" s="137"/>
      <c r="J785" s="137"/>
      <c r="K785" s="137"/>
      <c r="L785" s="137"/>
      <c r="M785" s="137"/>
      <c r="N785" s="137"/>
      <c r="O785" s="137"/>
      <c r="P785" s="137"/>
      <c r="Q785" s="137"/>
      <c r="R785" s="137"/>
      <c r="S785" s="137"/>
      <c r="T785" s="137"/>
      <c r="U785" s="137"/>
      <c r="V785" s="137"/>
      <c r="W785" s="137"/>
      <c r="X785" s="137"/>
      <c r="Y785" s="137"/>
      <c r="Z785" s="137"/>
    </row>
    <row r="786" spans="1:26" x14ac:dyDescent="0.3">
      <c r="A786" s="137"/>
      <c r="B786" s="137"/>
      <c r="C786" s="137"/>
      <c r="D786" s="137"/>
      <c r="E786" s="137"/>
      <c r="F786" s="137"/>
      <c r="G786" s="137"/>
      <c r="H786" s="137"/>
      <c r="I786" s="137"/>
      <c r="J786" s="137"/>
      <c r="K786" s="137"/>
      <c r="L786" s="137"/>
      <c r="M786" s="137"/>
      <c r="N786" s="137"/>
      <c r="O786" s="137"/>
      <c r="P786" s="137"/>
      <c r="Q786" s="137"/>
      <c r="R786" s="137"/>
      <c r="S786" s="137"/>
      <c r="T786" s="137"/>
      <c r="U786" s="137"/>
      <c r="V786" s="137"/>
      <c r="W786" s="137"/>
      <c r="X786" s="137"/>
      <c r="Y786" s="137"/>
      <c r="Z786" s="137"/>
    </row>
    <row r="787" spans="1:26" x14ac:dyDescent="0.3">
      <c r="A787" s="137"/>
      <c r="B787" s="137"/>
      <c r="C787" s="137"/>
      <c r="D787" s="137"/>
      <c r="E787" s="137"/>
      <c r="F787" s="137"/>
      <c r="G787" s="137"/>
      <c r="H787" s="137"/>
      <c r="I787" s="137"/>
      <c r="J787" s="137"/>
      <c r="K787" s="137"/>
      <c r="L787" s="137"/>
      <c r="M787" s="137"/>
      <c r="N787" s="137"/>
      <c r="O787" s="137"/>
      <c r="P787" s="137"/>
      <c r="Q787" s="137"/>
      <c r="R787" s="137"/>
      <c r="S787" s="137"/>
      <c r="T787" s="137"/>
      <c r="U787" s="137"/>
      <c r="V787" s="137"/>
      <c r="W787" s="137"/>
      <c r="X787" s="137"/>
      <c r="Y787" s="137"/>
      <c r="Z787" s="137"/>
    </row>
    <row r="788" spans="1:26" x14ac:dyDescent="0.3">
      <c r="A788" s="137"/>
      <c r="B788" s="137"/>
      <c r="C788" s="137"/>
      <c r="D788" s="137"/>
      <c r="E788" s="137"/>
      <c r="F788" s="137"/>
      <c r="G788" s="137"/>
      <c r="H788" s="137"/>
      <c r="I788" s="137"/>
      <c r="J788" s="137"/>
      <c r="K788" s="137"/>
      <c r="L788" s="137"/>
      <c r="M788" s="137"/>
      <c r="N788" s="137"/>
      <c r="O788" s="137"/>
      <c r="P788" s="137"/>
      <c r="Q788" s="137"/>
      <c r="R788" s="137"/>
      <c r="S788" s="137"/>
      <c r="T788" s="137"/>
      <c r="U788" s="137"/>
      <c r="V788" s="137"/>
      <c r="W788" s="137"/>
      <c r="X788" s="137"/>
      <c r="Y788" s="137"/>
      <c r="Z788" s="137"/>
    </row>
    <row r="789" spans="1:26" x14ac:dyDescent="0.3">
      <c r="A789" s="137"/>
      <c r="B789" s="137"/>
      <c r="C789" s="137"/>
      <c r="D789" s="137"/>
      <c r="E789" s="137"/>
      <c r="F789" s="137"/>
      <c r="G789" s="137"/>
      <c r="H789" s="137"/>
      <c r="I789" s="137"/>
      <c r="J789" s="137"/>
      <c r="K789" s="137"/>
      <c r="L789" s="137"/>
      <c r="M789" s="137"/>
      <c r="N789" s="137"/>
      <c r="O789" s="137"/>
      <c r="P789" s="137"/>
      <c r="Q789" s="137"/>
      <c r="R789" s="137"/>
      <c r="S789" s="137"/>
      <c r="T789" s="137"/>
      <c r="U789" s="137"/>
      <c r="V789" s="137"/>
      <c r="W789" s="137"/>
      <c r="X789" s="137"/>
      <c r="Y789" s="137"/>
      <c r="Z789" s="137"/>
    </row>
    <row r="790" spans="1:26" x14ac:dyDescent="0.3">
      <c r="A790" s="137"/>
      <c r="B790" s="137"/>
      <c r="C790" s="137"/>
      <c r="D790" s="137"/>
      <c r="E790" s="137"/>
      <c r="F790" s="137"/>
      <c r="G790" s="137"/>
      <c r="H790" s="137"/>
      <c r="I790" s="137"/>
      <c r="J790" s="137"/>
      <c r="K790" s="137"/>
      <c r="L790" s="137"/>
      <c r="M790" s="137"/>
      <c r="N790" s="137"/>
      <c r="O790" s="137"/>
      <c r="P790" s="137"/>
      <c r="Q790" s="137"/>
      <c r="R790" s="137"/>
      <c r="S790" s="137"/>
      <c r="T790" s="137"/>
      <c r="U790" s="137"/>
      <c r="V790" s="137"/>
      <c r="W790" s="137"/>
      <c r="X790" s="137"/>
      <c r="Y790" s="137"/>
      <c r="Z790" s="137"/>
    </row>
    <row r="791" spans="1:26" x14ac:dyDescent="0.3">
      <c r="A791" s="137"/>
      <c r="B791" s="137"/>
      <c r="C791" s="137"/>
      <c r="D791" s="137"/>
      <c r="E791" s="137"/>
      <c r="F791" s="137"/>
      <c r="G791" s="137"/>
      <c r="H791" s="137"/>
      <c r="I791" s="137"/>
      <c r="J791" s="137"/>
      <c r="K791" s="137"/>
      <c r="L791" s="137"/>
      <c r="M791" s="137"/>
      <c r="N791" s="137"/>
      <c r="O791" s="137"/>
      <c r="P791" s="137"/>
      <c r="Q791" s="137"/>
      <c r="R791" s="137"/>
      <c r="S791" s="137"/>
      <c r="T791" s="137"/>
      <c r="U791" s="137"/>
      <c r="V791" s="137"/>
      <c r="W791" s="137"/>
      <c r="X791" s="137"/>
      <c r="Y791" s="137"/>
      <c r="Z791" s="137"/>
    </row>
    <row r="792" spans="1:26" x14ac:dyDescent="0.3">
      <c r="A792" s="137"/>
      <c r="B792" s="137"/>
      <c r="C792" s="137"/>
      <c r="D792" s="137"/>
      <c r="E792" s="137"/>
      <c r="F792" s="137"/>
      <c r="G792" s="137"/>
      <c r="H792" s="137"/>
      <c r="I792" s="137"/>
      <c r="J792" s="137"/>
      <c r="K792" s="137"/>
      <c r="L792" s="137"/>
      <c r="M792" s="137"/>
      <c r="N792" s="137"/>
      <c r="O792" s="137"/>
      <c r="P792" s="137"/>
      <c r="Q792" s="137"/>
      <c r="R792" s="137"/>
      <c r="S792" s="137"/>
      <c r="T792" s="137"/>
      <c r="U792" s="137"/>
      <c r="V792" s="137"/>
      <c r="W792" s="137"/>
      <c r="X792" s="137"/>
      <c r="Y792" s="137"/>
      <c r="Z792" s="137"/>
    </row>
    <row r="793" spans="1:26" x14ac:dyDescent="0.3">
      <c r="A793" s="137"/>
      <c r="B793" s="137"/>
      <c r="C793" s="137"/>
      <c r="D793" s="137"/>
      <c r="E793" s="137"/>
      <c r="F793" s="137"/>
      <c r="G793" s="137"/>
      <c r="H793" s="137"/>
      <c r="I793" s="137"/>
      <c r="J793" s="137"/>
      <c r="K793" s="137"/>
      <c r="L793" s="137"/>
      <c r="M793" s="137"/>
      <c r="N793" s="137"/>
      <c r="O793" s="137"/>
      <c r="P793" s="137"/>
      <c r="Q793" s="137"/>
      <c r="R793" s="137"/>
      <c r="S793" s="137"/>
      <c r="T793" s="137"/>
      <c r="U793" s="137"/>
      <c r="V793" s="137"/>
      <c r="W793" s="137"/>
      <c r="X793" s="137"/>
      <c r="Y793" s="137"/>
      <c r="Z793" s="137"/>
    </row>
    <row r="794" spans="1:26" x14ac:dyDescent="0.3">
      <c r="A794" s="137"/>
      <c r="B794" s="137"/>
      <c r="C794" s="137"/>
      <c r="D794" s="137"/>
      <c r="E794" s="137"/>
      <c r="F794" s="137"/>
      <c r="G794" s="137"/>
      <c r="H794" s="137"/>
      <c r="I794" s="137"/>
      <c r="J794" s="137"/>
      <c r="K794" s="137"/>
      <c r="L794" s="137"/>
      <c r="M794" s="137"/>
      <c r="N794" s="137"/>
      <c r="O794" s="137"/>
      <c r="P794" s="137"/>
      <c r="Q794" s="137"/>
      <c r="R794" s="137"/>
      <c r="S794" s="137"/>
      <c r="T794" s="137"/>
      <c r="U794" s="137"/>
      <c r="V794" s="137"/>
      <c r="W794" s="137"/>
      <c r="X794" s="137"/>
      <c r="Y794" s="137"/>
      <c r="Z794" s="137"/>
    </row>
    <row r="795" spans="1:26" x14ac:dyDescent="0.3">
      <c r="A795" s="137"/>
      <c r="B795" s="137"/>
      <c r="C795" s="137"/>
      <c r="D795" s="137"/>
      <c r="E795" s="137"/>
      <c r="F795" s="137"/>
      <c r="G795" s="137"/>
      <c r="H795" s="137"/>
      <c r="I795" s="137"/>
      <c r="J795" s="137"/>
      <c r="K795" s="137"/>
      <c r="L795" s="137"/>
      <c r="M795" s="137"/>
      <c r="N795" s="137"/>
      <c r="O795" s="137"/>
      <c r="P795" s="137"/>
      <c r="Q795" s="137"/>
      <c r="R795" s="137"/>
      <c r="S795" s="137"/>
      <c r="T795" s="137"/>
      <c r="U795" s="137"/>
      <c r="V795" s="137"/>
      <c r="W795" s="137"/>
      <c r="X795" s="137"/>
      <c r="Y795" s="137"/>
      <c r="Z795" s="137"/>
    </row>
    <row r="796" spans="1:26" x14ac:dyDescent="0.3">
      <c r="A796" s="137"/>
      <c r="B796" s="137"/>
      <c r="C796" s="137"/>
      <c r="D796" s="137"/>
      <c r="E796" s="137"/>
      <c r="F796" s="137"/>
      <c r="G796" s="137"/>
      <c r="H796" s="137"/>
      <c r="I796" s="137"/>
      <c r="J796" s="137"/>
      <c r="K796" s="137"/>
      <c r="L796" s="137"/>
      <c r="M796" s="137"/>
      <c r="N796" s="137"/>
      <c r="O796" s="137"/>
      <c r="P796" s="137"/>
      <c r="Q796" s="137"/>
      <c r="R796" s="137"/>
      <c r="S796" s="137"/>
      <c r="T796" s="137"/>
      <c r="U796" s="137"/>
      <c r="V796" s="137"/>
      <c r="W796" s="137"/>
      <c r="X796" s="137"/>
      <c r="Y796" s="137"/>
      <c r="Z796" s="137"/>
    </row>
    <row r="797" spans="1:26" x14ac:dyDescent="0.3">
      <c r="A797" s="137"/>
      <c r="B797" s="137"/>
      <c r="C797" s="137"/>
      <c r="D797" s="137"/>
      <c r="E797" s="137"/>
      <c r="F797" s="137"/>
      <c r="G797" s="137"/>
      <c r="H797" s="137"/>
      <c r="I797" s="137"/>
      <c r="J797" s="137"/>
      <c r="K797" s="137"/>
      <c r="L797" s="137"/>
      <c r="M797" s="137"/>
      <c r="N797" s="137"/>
      <c r="O797" s="137"/>
      <c r="P797" s="137"/>
      <c r="Q797" s="137"/>
      <c r="R797" s="137"/>
      <c r="S797" s="137"/>
      <c r="T797" s="137"/>
      <c r="U797" s="137"/>
      <c r="V797" s="137"/>
      <c r="W797" s="137"/>
      <c r="X797" s="137"/>
      <c r="Y797" s="137"/>
      <c r="Z797" s="137"/>
    </row>
    <row r="798" spans="1:26" x14ac:dyDescent="0.3">
      <c r="A798" s="137"/>
      <c r="B798" s="137"/>
      <c r="C798" s="137"/>
      <c r="D798" s="137"/>
      <c r="E798" s="137"/>
      <c r="F798" s="137"/>
      <c r="G798" s="137"/>
      <c r="H798" s="137"/>
      <c r="I798" s="137"/>
      <c r="J798" s="137"/>
      <c r="K798" s="137"/>
      <c r="L798" s="137"/>
      <c r="M798" s="137"/>
      <c r="N798" s="137"/>
      <c r="O798" s="137"/>
      <c r="P798" s="137"/>
      <c r="Q798" s="137"/>
      <c r="R798" s="137"/>
      <c r="S798" s="137"/>
      <c r="T798" s="137"/>
      <c r="U798" s="137"/>
      <c r="V798" s="137"/>
      <c r="W798" s="137"/>
      <c r="X798" s="137"/>
      <c r="Y798" s="137"/>
      <c r="Z798" s="137"/>
    </row>
    <row r="799" spans="1:26" x14ac:dyDescent="0.3">
      <c r="A799" s="137"/>
      <c r="B799" s="137"/>
      <c r="C799" s="137"/>
      <c r="D799" s="137"/>
      <c r="E799" s="137"/>
      <c r="F799" s="137"/>
      <c r="G799" s="137"/>
      <c r="H799" s="137"/>
      <c r="I799" s="137"/>
      <c r="J799" s="137"/>
      <c r="K799" s="137"/>
      <c r="L799" s="137"/>
      <c r="M799" s="137"/>
      <c r="N799" s="137"/>
      <c r="O799" s="137"/>
      <c r="P799" s="137"/>
      <c r="Q799" s="137"/>
      <c r="R799" s="137"/>
      <c r="S799" s="137"/>
      <c r="T799" s="137"/>
      <c r="U799" s="137"/>
      <c r="V799" s="137"/>
      <c r="W799" s="137"/>
      <c r="X799" s="137"/>
      <c r="Y799" s="137"/>
      <c r="Z799" s="137"/>
    </row>
    <row r="800" spans="1:26" x14ac:dyDescent="0.3">
      <c r="A800" s="137"/>
      <c r="B800" s="137"/>
      <c r="C800" s="137"/>
      <c r="D800" s="137"/>
      <c r="E800" s="137"/>
      <c r="F800" s="137"/>
      <c r="G800" s="137"/>
      <c r="H800" s="137"/>
      <c r="I800" s="137"/>
      <c r="J800" s="137"/>
      <c r="K800" s="137"/>
      <c r="L800" s="137"/>
      <c r="M800" s="137"/>
      <c r="N800" s="137"/>
      <c r="O800" s="137"/>
      <c r="P800" s="137"/>
      <c r="Q800" s="137"/>
      <c r="R800" s="137"/>
      <c r="S800" s="137"/>
      <c r="T800" s="137"/>
      <c r="U800" s="137"/>
      <c r="V800" s="137"/>
      <c r="W800" s="137"/>
      <c r="X800" s="137"/>
      <c r="Y800" s="137"/>
      <c r="Z800" s="137"/>
    </row>
    <row r="801" spans="1:26" x14ac:dyDescent="0.3">
      <c r="A801" s="137"/>
      <c r="B801" s="137"/>
      <c r="C801" s="137"/>
      <c r="D801" s="137"/>
      <c r="E801" s="137"/>
      <c r="F801" s="137"/>
      <c r="G801" s="137"/>
      <c r="H801" s="137"/>
      <c r="I801" s="137"/>
      <c r="J801" s="137"/>
      <c r="K801" s="137"/>
      <c r="L801" s="137"/>
      <c r="M801" s="137"/>
      <c r="N801" s="137"/>
      <c r="O801" s="137"/>
      <c r="P801" s="137"/>
      <c r="Q801" s="137"/>
      <c r="R801" s="137"/>
      <c r="S801" s="137"/>
      <c r="T801" s="137"/>
      <c r="U801" s="137"/>
      <c r="V801" s="137"/>
      <c r="W801" s="137"/>
      <c r="X801" s="137"/>
      <c r="Y801" s="137"/>
      <c r="Z801" s="137"/>
    </row>
    <row r="802" spans="1:26" x14ac:dyDescent="0.3">
      <c r="A802" s="137"/>
      <c r="B802" s="137"/>
      <c r="C802" s="137"/>
      <c r="D802" s="137"/>
      <c r="E802" s="137"/>
      <c r="F802" s="137"/>
      <c r="G802" s="137"/>
      <c r="H802" s="137"/>
      <c r="I802" s="137"/>
      <c r="J802" s="137"/>
      <c r="K802" s="137"/>
      <c r="L802" s="137"/>
      <c r="M802" s="137"/>
      <c r="N802" s="137"/>
      <c r="O802" s="137"/>
      <c r="P802" s="137"/>
      <c r="Q802" s="137"/>
      <c r="R802" s="137"/>
      <c r="S802" s="137"/>
      <c r="T802" s="137"/>
      <c r="U802" s="137"/>
      <c r="V802" s="137"/>
      <c r="W802" s="137"/>
      <c r="X802" s="137"/>
      <c r="Y802" s="137"/>
      <c r="Z802" s="137"/>
    </row>
    <row r="803" spans="1:26" x14ac:dyDescent="0.3">
      <c r="A803" s="137"/>
      <c r="B803" s="137"/>
      <c r="C803" s="137"/>
      <c r="D803" s="137"/>
      <c r="E803" s="137"/>
      <c r="F803" s="137"/>
      <c r="G803" s="137"/>
      <c r="H803" s="137"/>
      <c r="I803" s="137"/>
      <c r="J803" s="137"/>
      <c r="K803" s="137"/>
      <c r="L803" s="137"/>
      <c r="M803" s="137"/>
      <c r="N803" s="137"/>
      <c r="O803" s="137"/>
      <c r="P803" s="137"/>
      <c r="Q803" s="137"/>
      <c r="R803" s="137"/>
      <c r="S803" s="137"/>
      <c r="T803" s="137"/>
      <c r="U803" s="137"/>
      <c r="V803" s="137"/>
      <c r="W803" s="137"/>
      <c r="X803" s="137"/>
      <c r="Y803" s="137"/>
      <c r="Z803" s="137"/>
    </row>
    <row r="804" spans="1:26" x14ac:dyDescent="0.3">
      <c r="A804" s="137"/>
      <c r="B804" s="137"/>
      <c r="C804" s="137"/>
      <c r="D804" s="137"/>
      <c r="E804" s="137"/>
      <c r="F804" s="137"/>
      <c r="G804" s="137"/>
      <c r="H804" s="137"/>
      <c r="I804" s="137"/>
      <c r="J804" s="137"/>
      <c r="K804" s="137"/>
      <c r="L804" s="137"/>
      <c r="M804" s="137"/>
      <c r="N804" s="137"/>
      <c r="O804" s="137"/>
      <c r="P804" s="137"/>
      <c r="Q804" s="137"/>
      <c r="R804" s="137"/>
      <c r="S804" s="137"/>
      <c r="T804" s="137"/>
      <c r="U804" s="137"/>
      <c r="V804" s="137"/>
      <c r="W804" s="137"/>
      <c r="X804" s="137"/>
      <c r="Y804" s="137"/>
      <c r="Z804" s="137"/>
    </row>
    <row r="805" spans="1:26" x14ac:dyDescent="0.3">
      <c r="A805" s="137"/>
      <c r="B805" s="137"/>
      <c r="C805" s="137"/>
      <c r="D805" s="137"/>
      <c r="E805" s="137"/>
      <c r="F805" s="137"/>
      <c r="G805" s="137"/>
      <c r="H805" s="137"/>
      <c r="I805" s="137"/>
      <c r="J805" s="137"/>
      <c r="K805" s="137"/>
      <c r="L805" s="137"/>
      <c r="M805" s="137"/>
      <c r="N805" s="137"/>
      <c r="O805" s="137"/>
      <c r="P805" s="137"/>
      <c r="Q805" s="137"/>
      <c r="R805" s="137"/>
      <c r="S805" s="137"/>
      <c r="T805" s="137"/>
      <c r="U805" s="137"/>
      <c r="V805" s="137"/>
      <c r="W805" s="137"/>
      <c r="X805" s="137"/>
      <c r="Y805" s="137"/>
      <c r="Z805" s="137"/>
    </row>
    <row r="806" spans="1:26" x14ac:dyDescent="0.3">
      <c r="A806" s="137"/>
      <c r="B806" s="137"/>
      <c r="C806" s="137"/>
      <c r="D806" s="137"/>
      <c r="E806" s="137"/>
      <c r="F806" s="137"/>
      <c r="G806" s="137"/>
      <c r="H806" s="137"/>
      <c r="I806" s="137"/>
      <c r="J806" s="137"/>
      <c r="K806" s="137"/>
      <c r="L806" s="137"/>
      <c r="M806" s="137"/>
      <c r="N806" s="137"/>
      <c r="O806" s="137"/>
      <c r="P806" s="137"/>
      <c r="Q806" s="137"/>
      <c r="R806" s="137"/>
      <c r="S806" s="137"/>
      <c r="T806" s="137"/>
      <c r="U806" s="137"/>
      <c r="V806" s="137"/>
      <c r="W806" s="137"/>
      <c r="X806" s="137"/>
      <c r="Y806" s="137"/>
      <c r="Z806" s="137"/>
    </row>
    <row r="807" spans="1:26" x14ac:dyDescent="0.3">
      <c r="A807" s="137"/>
      <c r="B807" s="137"/>
      <c r="C807" s="137"/>
      <c r="D807" s="137"/>
      <c r="E807" s="137"/>
      <c r="F807" s="137"/>
      <c r="G807" s="137"/>
      <c r="H807" s="137"/>
      <c r="I807" s="137"/>
      <c r="J807" s="137"/>
      <c r="K807" s="137"/>
      <c r="L807" s="137"/>
      <c r="M807" s="137"/>
      <c r="N807" s="137"/>
      <c r="O807" s="137"/>
      <c r="P807" s="137"/>
      <c r="Q807" s="137"/>
      <c r="R807" s="137"/>
      <c r="S807" s="137"/>
      <c r="T807" s="137"/>
      <c r="U807" s="137"/>
      <c r="V807" s="137"/>
      <c r="W807" s="137"/>
      <c r="X807" s="137"/>
      <c r="Y807" s="137"/>
      <c r="Z807" s="137"/>
    </row>
    <row r="808" spans="1:26" x14ac:dyDescent="0.3">
      <c r="A808" s="137"/>
      <c r="B808" s="137"/>
      <c r="C808" s="137"/>
      <c r="D808" s="137"/>
      <c r="E808" s="137"/>
      <c r="F808" s="137"/>
      <c r="G808" s="137"/>
      <c r="H808" s="137"/>
      <c r="I808" s="137"/>
      <c r="J808" s="137"/>
      <c r="K808" s="137"/>
      <c r="L808" s="137"/>
      <c r="M808" s="137"/>
      <c r="N808" s="137"/>
      <c r="O808" s="137"/>
      <c r="P808" s="137"/>
      <c r="Q808" s="137"/>
      <c r="R808" s="137"/>
      <c r="S808" s="137"/>
      <c r="T808" s="137"/>
      <c r="U808" s="137"/>
      <c r="V808" s="137"/>
      <c r="W808" s="137"/>
      <c r="X808" s="137"/>
      <c r="Y808" s="137"/>
      <c r="Z808" s="137"/>
    </row>
    <row r="809" spans="1:26" x14ac:dyDescent="0.3">
      <c r="A809" s="137"/>
      <c r="B809" s="137"/>
      <c r="C809" s="137"/>
      <c r="D809" s="137"/>
      <c r="E809" s="137"/>
      <c r="F809" s="137"/>
      <c r="G809" s="137"/>
      <c r="H809" s="137"/>
      <c r="I809" s="137"/>
      <c r="J809" s="137"/>
      <c r="K809" s="137"/>
      <c r="L809" s="137"/>
      <c r="M809" s="137"/>
      <c r="N809" s="137"/>
      <c r="O809" s="137"/>
      <c r="P809" s="137"/>
      <c r="Q809" s="137"/>
      <c r="R809" s="137"/>
      <c r="S809" s="137"/>
      <c r="T809" s="137"/>
      <c r="U809" s="137"/>
      <c r="V809" s="137"/>
      <c r="W809" s="137"/>
      <c r="X809" s="137"/>
      <c r="Y809" s="137"/>
      <c r="Z809" s="137"/>
    </row>
    <row r="810" spans="1:26" x14ac:dyDescent="0.3">
      <c r="A810" s="137"/>
      <c r="B810" s="137"/>
      <c r="C810" s="137"/>
      <c r="D810" s="137"/>
      <c r="E810" s="137"/>
      <c r="F810" s="137"/>
      <c r="G810" s="137"/>
      <c r="H810" s="137"/>
      <c r="I810" s="137"/>
      <c r="J810" s="137"/>
      <c r="K810" s="137"/>
      <c r="L810" s="137"/>
      <c r="M810" s="137"/>
      <c r="N810" s="137"/>
      <c r="O810" s="137"/>
      <c r="P810" s="137"/>
      <c r="Q810" s="137"/>
      <c r="R810" s="137"/>
      <c r="S810" s="137"/>
      <c r="T810" s="137"/>
      <c r="U810" s="137"/>
      <c r="V810" s="137"/>
      <c r="W810" s="137"/>
      <c r="X810" s="137"/>
      <c r="Y810" s="137"/>
      <c r="Z810" s="137"/>
    </row>
    <row r="811" spans="1:26" x14ac:dyDescent="0.3">
      <c r="A811" s="137"/>
      <c r="B811" s="137"/>
      <c r="C811" s="137"/>
      <c r="D811" s="137"/>
      <c r="E811" s="137"/>
      <c r="F811" s="137"/>
      <c r="G811" s="137"/>
      <c r="H811" s="137"/>
      <c r="I811" s="137"/>
      <c r="J811" s="137"/>
      <c r="K811" s="137"/>
      <c r="L811" s="137"/>
      <c r="M811" s="137"/>
      <c r="N811" s="137"/>
      <c r="O811" s="137"/>
      <c r="P811" s="137"/>
      <c r="Q811" s="137"/>
      <c r="R811" s="137"/>
      <c r="S811" s="137"/>
      <c r="T811" s="137"/>
      <c r="U811" s="137"/>
      <c r="V811" s="137"/>
      <c r="W811" s="137"/>
      <c r="X811" s="137"/>
      <c r="Y811" s="137"/>
      <c r="Z811" s="137"/>
    </row>
    <row r="812" spans="1:26" x14ac:dyDescent="0.3">
      <c r="A812" s="137"/>
      <c r="B812" s="137"/>
      <c r="C812" s="137"/>
      <c r="D812" s="137"/>
      <c r="E812" s="137"/>
      <c r="F812" s="137"/>
      <c r="G812" s="137"/>
      <c r="H812" s="137"/>
      <c r="I812" s="137"/>
      <c r="J812" s="137"/>
      <c r="K812" s="137"/>
      <c r="L812" s="137"/>
      <c r="M812" s="137"/>
      <c r="N812" s="137"/>
      <c r="O812" s="137"/>
      <c r="P812" s="137"/>
      <c r="Q812" s="137"/>
      <c r="R812" s="137"/>
      <c r="S812" s="137"/>
      <c r="T812" s="137"/>
      <c r="U812" s="137"/>
      <c r="V812" s="137"/>
      <c r="W812" s="137"/>
      <c r="X812" s="137"/>
      <c r="Y812" s="137"/>
      <c r="Z812" s="137"/>
    </row>
    <row r="813" spans="1:26" x14ac:dyDescent="0.3">
      <c r="A813" s="137"/>
      <c r="B813" s="137"/>
      <c r="C813" s="137"/>
      <c r="D813" s="137"/>
      <c r="E813" s="137"/>
      <c r="F813" s="137"/>
      <c r="G813" s="137"/>
      <c r="H813" s="137"/>
      <c r="I813" s="137"/>
      <c r="J813" s="137"/>
      <c r="K813" s="137"/>
      <c r="L813" s="137"/>
      <c r="M813" s="137"/>
      <c r="N813" s="137"/>
      <c r="O813" s="137"/>
      <c r="P813" s="137"/>
      <c r="Q813" s="137"/>
      <c r="R813" s="137"/>
      <c r="S813" s="137"/>
      <c r="T813" s="137"/>
      <c r="U813" s="137"/>
      <c r="V813" s="137"/>
      <c r="W813" s="137"/>
      <c r="X813" s="137"/>
      <c r="Y813" s="137"/>
      <c r="Z813" s="137"/>
    </row>
    <row r="814" spans="1:26" x14ac:dyDescent="0.3">
      <c r="A814" s="137"/>
      <c r="B814" s="137"/>
      <c r="C814" s="137"/>
      <c r="D814" s="137"/>
      <c r="E814" s="137"/>
      <c r="F814" s="137"/>
      <c r="G814" s="137"/>
      <c r="H814" s="137"/>
      <c r="I814" s="137"/>
      <c r="J814" s="137"/>
      <c r="K814" s="137"/>
      <c r="L814" s="137"/>
      <c r="M814" s="137"/>
      <c r="N814" s="137"/>
      <c r="O814" s="137"/>
      <c r="P814" s="137"/>
      <c r="Q814" s="137"/>
      <c r="R814" s="137"/>
      <c r="S814" s="137"/>
      <c r="T814" s="137"/>
      <c r="U814" s="137"/>
      <c r="V814" s="137"/>
      <c r="W814" s="137"/>
      <c r="X814" s="137"/>
      <c r="Y814" s="137"/>
      <c r="Z814" s="137"/>
    </row>
    <row r="815" spans="1:26" x14ac:dyDescent="0.3">
      <c r="A815" s="137"/>
      <c r="B815" s="137"/>
      <c r="C815" s="137"/>
      <c r="D815" s="137"/>
      <c r="E815" s="137"/>
      <c r="F815" s="137"/>
      <c r="G815" s="137"/>
      <c r="H815" s="137"/>
      <c r="I815" s="137"/>
      <c r="J815" s="137"/>
      <c r="K815" s="137"/>
      <c r="L815" s="137"/>
      <c r="M815" s="137"/>
      <c r="N815" s="137"/>
      <c r="O815" s="137"/>
      <c r="P815" s="137"/>
      <c r="Q815" s="137"/>
      <c r="R815" s="137"/>
      <c r="S815" s="137"/>
      <c r="T815" s="137"/>
      <c r="U815" s="137"/>
      <c r="V815" s="137"/>
      <c r="W815" s="137"/>
      <c r="X815" s="137"/>
      <c r="Y815" s="137"/>
      <c r="Z815" s="137"/>
    </row>
    <row r="816" spans="1:26" x14ac:dyDescent="0.3">
      <c r="A816" s="137"/>
      <c r="B816" s="137"/>
      <c r="C816" s="137"/>
      <c r="D816" s="137"/>
      <c r="E816" s="137"/>
      <c r="F816" s="137"/>
      <c r="G816" s="137"/>
      <c r="H816" s="137"/>
      <c r="I816" s="137"/>
      <c r="J816" s="137"/>
      <c r="K816" s="137"/>
      <c r="L816" s="137"/>
      <c r="M816" s="137"/>
      <c r="N816" s="137"/>
      <c r="O816" s="137"/>
      <c r="P816" s="137"/>
      <c r="Q816" s="137"/>
      <c r="R816" s="137"/>
      <c r="S816" s="137"/>
      <c r="T816" s="137"/>
      <c r="U816" s="137"/>
      <c r="V816" s="137"/>
      <c r="W816" s="137"/>
      <c r="X816" s="137"/>
      <c r="Y816" s="137"/>
      <c r="Z816" s="137"/>
    </row>
    <row r="817" spans="1:26" x14ac:dyDescent="0.3">
      <c r="A817" s="137"/>
      <c r="B817" s="137"/>
      <c r="C817" s="137"/>
      <c r="D817" s="137"/>
      <c r="E817" s="137"/>
      <c r="F817" s="137"/>
      <c r="G817" s="137"/>
      <c r="H817" s="137"/>
      <c r="I817" s="137"/>
      <c r="J817" s="137"/>
      <c r="K817" s="137"/>
      <c r="L817" s="137"/>
      <c r="M817" s="137"/>
      <c r="N817" s="137"/>
      <c r="O817" s="137"/>
      <c r="P817" s="137"/>
      <c r="Q817" s="137"/>
      <c r="R817" s="137"/>
      <c r="S817" s="137"/>
      <c r="T817" s="137"/>
      <c r="U817" s="137"/>
      <c r="V817" s="137"/>
      <c r="W817" s="137"/>
      <c r="X817" s="137"/>
      <c r="Y817" s="137"/>
      <c r="Z817" s="137"/>
    </row>
    <row r="818" spans="1:26" x14ac:dyDescent="0.3">
      <c r="A818" s="137"/>
      <c r="B818" s="137"/>
      <c r="C818" s="137"/>
      <c r="D818" s="137"/>
      <c r="E818" s="137"/>
      <c r="F818" s="137"/>
      <c r="G818" s="137"/>
      <c r="H818" s="137"/>
      <c r="I818" s="137"/>
      <c r="J818" s="137"/>
      <c r="K818" s="137"/>
      <c r="L818" s="137"/>
      <c r="M818" s="137"/>
      <c r="N818" s="137"/>
      <c r="O818" s="137"/>
      <c r="P818" s="137"/>
      <c r="Q818" s="137"/>
      <c r="R818" s="137"/>
      <c r="S818" s="137"/>
      <c r="T818" s="137"/>
      <c r="U818" s="137"/>
      <c r="V818" s="137"/>
      <c r="W818" s="137"/>
      <c r="X818" s="137"/>
      <c r="Y818" s="137"/>
      <c r="Z818" s="137"/>
    </row>
    <row r="819" spans="1:26" x14ac:dyDescent="0.3">
      <c r="A819" s="137"/>
      <c r="B819" s="137"/>
      <c r="C819" s="137"/>
      <c r="D819" s="137"/>
      <c r="E819" s="137"/>
      <c r="F819" s="137"/>
      <c r="G819" s="137"/>
      <c r="H819" s="137"/>
      <c r="I819" s="137"/>
      <c r="J819" s="137"/>
      <c r="K819" s="137"/>
      <c r="L819" s="137"/>
      <c r="M819" s="137"/>
      <c r="N819" s="137"/>
      <c r="O819" s="137"/>
      <c r="P819" s="137"/>
      <c r="Q819" s="137"/>
      <c r="R819" s="137"/>
      <c r="S819" s="137"/>
      <c r="T819" s="137"/>
      <c r="U819" s="137"/>
      <c r="V819" s="137"/>
      <c r="W819" s="137"/>
      <c r="X819" s="137"/>
      <c r="Y819" s="137"/>
      <c r="Z819" s="137"/>
    </row>
    <row r="820" spans="1:26" x14ac:dyDescent="0.3">
      <c r="A820" s="137"/>
      <c r="B820" s="137"/>
      <c r="C820" s="137"/>
      <c r="D820" s="137"/>
      <c r="E820" s="137"/>
      <c r="F820" s="137"/>
      <c r="G820" s="137"/>
      <c r="H820" s="137"/>
      <c r="I820" s="137"/>
      <c r="J820" s="137"/>
      <c r="K820" s="137"/>
      <c r="L820" s="137"/>
      <c r="M820" s="137"/>
      <c r="N820" s="137"/>
      <c r="O820" s="137"/>
      <c r="P820" s="137"/>
      <c r="Q820" s="137"/>
      <c r="R820" s="137"/>
      <c r="S820" s="137"/>
      <c r="T820" s="137"/>
      <c r="U820" s="137"/>
      <c r="V820" s="137"/>
      <c r="W820" s="137"/>
      <c r="X820" s="137"/>
      <c r="Y820" s="137"/>
      <c r="Z820" s="137"/>
    </row>
    <row r="821" spans="1:26" x14ac:dyDescent="0.3">
      <c r="A821" s="137"/>
      <c r="B821" s="137"/>
      <c r="C821" s="137"/>
      <c r="D821" s="137"/>
      <c r="E821" s="137"/>
      <c r="F821" s="137"/>
      <c r="G821" s="137"/>
      <c r="H821" s="137"/>
      <c r="I821" s="137"/>
      <c r="J821" s="137"/>
      <c r="K821" s="137"/>
      <c r="L821" s="137"/>
      <c r="M821" s="137"/>
      <c r="N821" s="137"/>
      <c r="O821" s="137"/>
      <c r="P821" s="137"/>
      <c r="Q821" s="137"/>
      <c r="R821" s="137"/>
      <c r="S821" s="137"/>
      <c r="T821" s="137"/>
      <c r="U821" s="137"/>
      <c r="V821" s="137"/>
      <c r="W821" s="137"/>
      <c r="X821" s="137"/>
      <c r="Y821" s="137"/>
      <c r="Z821" s="137"/>
    </row>
    <row r="822" spans="1:26" x14ac:dyDescent="0.3">
      <c r="A822" s="137"/>
      <c r="B822" s="137"/>
      <c r="C822" s="137"/>
      <c r="D822" s="137"/>
      <c r="E822" s="137"/>
      <c r="F822" s="137"/>
      <c r="G822" s="137"/>
      <c r="H822" s="137"/>
      <c r="I822" s="137"/>
      <c r="J822" s="137"/>
      <c r="K822" s="137"/>
      <c r="L822" s="137"/>
      <c r="M822" s="137"/>
      <c r="N822" s="137"/>
      <c r="O822" s="137"/>
      <c r="P822" s="137"/>
      <c r="Q822" s="137"/>
      <c r="R822" s="137"/>
      <c r="S822" s="137"/>
      <c r="T822" s="137"/>
      <c r="U822" s="137"/>
      <c r="V822" s="137"/>
      <c r="W822" s="137"/>
      <c r="X822" s="137"/>
      <c r="Y822" s="137"/>
      <c r="Z822" s="137"/>
    </row>
    <row r="823" spans="1:26" x14ac:dyDescent="0.3">
      <c r="A823" s="137"/>
      <c r="B823" s="137"/>
      <c r="C823" s="137"/>
      <c r="D823" s="137"/>
      <c r="E823" s="137"/>
      <c r="F823" s="137"/>
      <c r="G823" s="137"/>
      <c r="H823" s="137"/>
      <c r="I823" s="137"/>
      <c r="J823" s="137"/>
      <c r="K823" s="137"/>
      <c r="L823" s="137"/>
      <c r="M823" s="137"/>
      <c r="N823" s="137"/>
      <c r="O823" s="137"/>
      <c r="P823" s="137"/>
      <c r="Q823" s="137"/>
      <c r="R823" s="137"/>
      <c r="S823" s="137"/>
      <c r="T823" s="137"/>
      <c r="U823" s="137"/>
      <c r="V823" s="137"/>
      <c r="W823" s="137"/>
      <c r="X823" s="137"/>
      <c r="Y823" s="137"/>
      <c r="Z823" s="137"/>
    </row>
    <row r="824" spans="1:26" x14ac:dyDescent="0.3">
      <c r="A824" s="137"/>
      <c r="B824" s="137"/>
      <c r="C824" s="137"/>
      <c r="D824" s="137"/>
      <c r="E824" s="137"/>
      <c r="F824" s="137"/>
      <c r="G824" s="137"/>
      <c r="H824" s="137"/>
      <c r="I824" s="137"/>
      <c r="J824" s="137"/>
      <c r="K824" s="137"/>
      <c r="L824" s="137"/>
      <c r="M824" s="137"/>
      <c r="N824" s="137"/>
      <c r="O824" s="137"/>
      <c r="P824" s="137"/>
      <c r="Q824" s="137"/>
      <c r="R824" s="137"/>
      <c r="S824" s="137"/>
      <c r="T824" s="137"/>
      <c r="U824" s="137"/>
      <c r="V824" s="137"/>
      <c r="W824" s="137"/>
      <c r="X824" s="137"/>
      <c r="Y824" s="137"/>
      <c r="Z824" s="137"/>
    </row>
    <row r="825" spans="1:26" x14ac:dyDescent="0.3">
      <c r="A825" s="137"/>
      <c r="B825" s="137"/>
      <c r="C825" s="137"/>
      <c r="D825" s="137"/>
      <c r="E825" s="137"/>
      <c r="F825" s="137"/>
      <c r="G825" s="137"/>
      <c r="H825" s="137"/>
      <c r="I825" s="137"/>
      <c r="J825" s="137"/>
      <c r="K825" s="137"/>
      <c r="L825" s="137"/>
      <c r="M825" s="137"/>
      <c r="N825" s="137"/>
      <c r="O825" s="137"/>
      <c r="P825" s="137"/>
      <c r="Q825" s="137"/>
      <c r="R825" s="137"/>
      <c r="S825" s="137"/>
      <c r="T825" s="137"/>
      <c r="U825" s="137"/>
      <c r="V825" s="137"/>
      <c r="W825" s="137"/>
      <c r="X825" s="137"/>
      <c r="Y825" s="137"/>
      <c r="Z825" s="137"/>
    </row>
    <row r="826" spans="1:26" x14ac:dyDescent="0.3">
      <c r="A826" s="137"/>
      <c r="B826" s="137"/>
      <c r="C826" s="137"/>
      <c r="D826" s="137"/>
      <c r="E826" s="137"/>
      <c r="F826" s="137"/>
      <c r="G826" s="137"/>
      <c r="H826" s="137"/>
      <c r="I826" s="137"/>
      <c r="J826" s="137"/>
      <c r="K826" s="137"/>
      <c r="L826" s="137"/>
      <c r="M826" s="137"/>
      <c r="N826" s="137"/>
      <c r="O826" s="137"/>
      <c r="P826" s="137"/>
      <c r="Q826" s="137"/>
      <c r="R826" s="137"/>
      <c r="S826" s="137"/>
      <c r="T826" s="137"/>
      <c r="U826" s="137"/>
      <c r="V826" s="137"/>
      <c r="W826" s="137"/>
      <c r="X826" s="137"/>
      <c r="Y826" s="137"/>
      <c r="Z826" s="137"/>
    </row>
    <row r="827" spans="1:26" x14ac:dyDescent="0.3">
      <c r="A827" s="137"/>
      <c r="B827" s="137"/>
      <c r="C827" s="137"/>
      <c r="D827" s="137"/>
      <c r="E827" s="137"/>
      <c r="F827" s="137"/>
      <c r="G827" s="137"/>
      <c r="H827" s="137"/>
      <c r="I827" s="137"/>
      <c r="J827" s="137"/>
      <c r="K827" s="137"/>
      <c r="L827" s="137"/>
      <c r="M827" s="137"/>
      <c r="N827" s="137"/>
      <c r="O827" s="137"/>
      <c r="P827" s="137"/>
      <c r="Q827" s="137"/>
      <c r="R827" s="137"/>
      <c r="S827" s="137"/>
      <c r="T827" s="137"/>
      <c r="U827" s="137"/>
      <c r="V827" s="137"/>
      <c r="W827" s="137"/>
      <c r="X827" s="137"/>
      <c r="Y827" s="137"/>
      <c r="Z827" s="137"/>
    </row>
    <row r="828" spans="1:26" x14ac:dyDescent="0.3">
      <c r="A828" s="137"/>
      <c r="B828" s="137"/>
      <c r="C828" s="137"/>
      <c r="D828" s="137"/>
      <c r="E828" s="137"/>
      <c r="F828" s="137"/>
      <c r="G828" s="137"/>
      <c r="H828" s="137"/>
      <c r="I828" s="137"/>
      <c r="J828" s="137"/>
      <c r="K828" s="137"/>
      <c r="L828" s="137"/>
      <c r="M828" s="137"/>
      <c r="N828" s="137"/>
      <c r="O828" s="137"/>
      <c r="P828" s="137"/>
      <c r="Q828" s="137"/>
      <c r="R828" s="137"/>
      <c r="S828" s="137"/>
      <c r="T828" s="137"/>
      <c r="U828" s="137"/>
      <c r="V828" s="137"/>
      <c r="W828" s="137"/>
      <c r="X828" s="137"/>
      <c r="Y828" s="137"/>
      <c r="Z828" s="137"/>
    </row>
    <row r="829" spans="1:26" x14ac:dyDescent="0.3">
      <c r="A829" s="137"/>
      <c r="B829" s="137"/>
      <c r="C829" s="137"/>
      <c r="D829" s="137"/>
      <c r="E829" s="137"/>
      <c r="F829" s="137"/>
      <c r="G829" s="137"/>
      <c r="H829" s="137"/>
      <c r="I829" s="137"/>
      <c r="J829" s="137"/>
      <c r="K829" s="137"/>
      <c r="L829" s="137"/>
      <c r="M829" s="137"/>
      <c r="N829" s="137"/>
      <c r="O829" s="137"/>
      <c r="P829" s="137"/>
      <c r="Q829" s="137"/>
      <c r="R829" s="137"/>
      <c r="S829" s="137"/>
      <c r="T829" s="137"/>
      <c r="U829" s="137"/>
      <c r="V829" s="137"/>
      <c r="W829" s="137"/>
      <c r="X829" s="137"/>
      <c r="Y829" s="137"/>
      <c r="Z829" s="137"/>
    </row>
    <row r="830" spans="1:26" x14ac:dyDescent="0.3">
      <c r="A830" s="137"/>
      <c r="B830" s="137"/>
      <c r="C830" s="137"/>
      <c r="D830" s="137"/>
      <c r="E830" s="137"/>
      <c r="F830" s="137"/>
      <c r="G830" s="137"/>
      <c r="H830" s="137"/>
      <c r="I830" s="137"/>
      <c r="J830" s="137"/>
      <c r="K830" s="137"/>
      <c r="L830" s="137"/>
      <c r="M830" s="137"/>
      <c r="N830" s="137"/>
      <c r="O830" s="137"/>
      <c r="P830" s="137"/>
      <c r="Q830" s="137"/>
      <c r="R830" s="137"/>
      <c r="S830" s="137"/>
      <c r="T830" s="137"/>
      <c r="U830" s="137"/>
      <c r="V830" s="137"/>
      <c r="W830" s="137"/>
      <c r="X830" s="137"/>
      <c r="Y830" s="137"/>
      <c r="Z830" s="137"/>
    </row>
    <row r="831" spans="1:26" x14ac:dyDescent="0.3">
      <c r="A831" s="137"/>
      <c r="B831" s="137"/>
      <c r="C831" s="137"/>
      <c r="D831" s="137"/>
      <c r="E831" s="137"/>
      <c r="F831" s="137"/>
      <c r="G831" s="137"/>
      <c r="H831" s="137"/>
      <c r="I831" s="137"/>
      <c r="J831" s="137"/>
      <c r="K831" s="137"/>
      <c r="L831" s="137"/>
      <c r="M831" s="137"/>
      <c r="N831" s="137"/>
      <c r="O831" s="137"/>
      <c r="P831" s="137"/>
      <c r="Q831" s="137"/>
      <c r="R831" s="137"/>
      <c r="S831" s="137"/>
      <c r="T831" s="137"/>
      <c r="U831" s="137"/>
      <c r="V831" s="137"/>
      <c r="W831" s="137"/>
      <c r="X831" s="137"/>
      <c r="Y831" s="137"/>
      <c r="Z831" s="137"/>
    </row>
    <row r="832" spans="1:26" x14ac:dyDescent="0.3">
      <c r="A832" s="137"/>
      <c r="B832" s="137"/>
      <c r="C832" s="137"/>
      <c r="D832" s="137"/>
      <c r="E832" s="137"/>
      <c r="F832" s="137"/>
      <c r="G832" s="137"/>
      <c r="H832" s="137"/>
      <c r="I832" s="137"/>
      <c r="J832" s="137"/>
      <c r="K832" s="137"/>
      <c r="L832" s="137"/>
      <c r="M832" s="137"/>
      <c r="N832" s="137"/>
      <c r="O832" s="137"/>
      <c r="P832" s="137"/>
      <c r="Q832" s="137"/>
      <c r="R832" s="137"/>
      <c r="S832" s="137"/>
      <c r="T832" s="137"/>
      <c r="U832" s="137"/>
      <c r="V832" s="137"/>
      <c r="W832" s="137"/>
      <c r="X832" s="137"/>
      <c r="Y832" s="137"/>
      <c r="Z832" s="137"/>
    </row>
    <row r="833" spans="1:26" x14ac:dyDescent="0.3">
      <c r="A833" s="137"/>
      <c r="B833" s="137"/>
      <c r="C833" s="137"/>
      <c r="D833" s="137"/>
      <c r="E833" s="137"/>
      <c r="F833" s="137"/>
      <c r="G833" s="137"/>
      <c r="H833" s="137"/>
      <c r="I833" s="137"/>
      <c r="J833" s="137"/>
      <c r="K833" s="137"/>
      <c r="L833" s="137"/>
      <c r="M833" s="137"/>
      <c r="N833" s="137"/>
      <c r="O833" s="137"/>
      <c r="P833" s="137"/>
      <c r="Q833" s="137"/>
      <c r="R833" s="137"/>
      <c r="S833" s="137"/>
      <c r="T833" s="137"/>
      <c r="U833" s="137"/>
      <c r="V833" s="137"/>
      <c r="W833" s="137"/>
      <c r="X833" s="137"/>
      <c r="Y833" s="137"/>
      <c r="Z833" s="137"/>
    </row>
    <row r="834" spans="1:26" x14ac:dyDescent="0.3">
      <c r="A834" s="137"/>
      <c r="B834" s="137"/>
      <c r="C834" s="137"/>
      <c r="D834" s="137"/>
      <c r="E834" s="137"/>
      <c r="F834" s="137"/>
      <c r="G834" s="137"/>
      <c r="H834" s="137"/>
      <c r="I834" s="137"/>
      <c r="J834" s="137"/>
      <c r="K834" s="137"/>
      <c r="L834" s="137"/>
      <c r="M834" s="137"/>
      <c r="N834" s="137"/>
      <c r="O834" s="137"/>
      <c r="P834" s="137"/>
      <c r="Q834" s="137"/>
      <c r="R834" s="137"/>
      <c r="S834" s="137"/>
      <c r="T834" s="137"/>
      <c r="U834" s="137"/>
      <c r="V834" s="137"/>
      <c r="W834" s="137"/>
      <c r="X834" s="137"/>
      <c r="Y834" s="137"/>
      <c r="Z834" s="137"/>
    </row>
    <row r="835" spans="1:26" x14ac:dyDescent="0.3">
      <c r="A835" s="137"/>
      <c r="B835" s="137"/>
      <c r="C835" s="137"/>
      <c r="D835" s="137"/>
      <c r="E835" s="137"/>
      <c r="F835" s="137"/>
      <c r="G835" s="137"/>
      <c r="H835" s="137"/>
      <c r="I835" s="137"/>
      <c r="J835" s="137"/>
      <c r="K835" s="137"/>
      <c r="L835" s="137"/>
      <c r="M835" s="137"/>
      <c r="N835" s="137"/>
      <c r="O835" s="137"/>
      <c r="P835" s="137"/>
      <c r="Q835" s="137"/>
      <c r="R835" s="137"/>
      <c r="S835" s="137"/>
      <c r="T835" s="137"/>
      <c r="U835" s="137"/>
      <c r="V835" s="137"/>
      <c r="W835" s="137"/>
      <c r="X835" s="137"/>
      <c r="Y835" s="137"/>
      <c r="Z835" s="137"/>
    </row>
    <row r="836" spans="1:26" x14ac:dyDescent="0.3">
      <c r="A836" s="137"/>
      <c r="B836" s="137"/>
      <c r="C836" s="137"/>
      <c r="D836" s="137"/>
      <c r="E836" s="137"/>
      <c r="F836" s="137"/>
      <c r="G836" s="137"/>
      <c r="H836" s="137"/>
      <c r="I836" s="137"/>
      <c r="J836" s="137"/>
      <c r="K836" s="137"/>
      <c r="L836" s="137"/>
      <c r="M836" s="137"/>
      <c r="N836" s="137"/>
      <c r="O836" s="137"/>
      <c r="P836" s="137"/>
      <c r="Q836" s="137"/>
      <c r="R836" s="137"/>
      <c r="S836" s="137"/>
      <c r="T836" s="137"/>
      <c r="U836" s="137"/>
      <c r="V836" s="137"/>
      <c r="W836" s="137"/>
      <c r="X836" s="137"/>
      <c r="Y836" s="137"/>
      <c r="Z836" s="137"/>
    </row>
    <row r="837" spans="1:26" x14ac:dyDescent="0.3">
      <c r="A837" s="137"/>
      <c r="B837" s="137"/>
      <c r="C837" s="137"/>
      <c r="D837" s="137"/>
      <c r="E837" s="137"/>
      <c r="F837" s="137"/>
      <c r="G837" s="137"/>
      <c r="H837" s="137"/>
      <c r="I837" s="137"/>
      <c r="J837" s="137"/>
      <c r="K837" s="137"/>
      <c r="L837" s="137"/>
      <c r="M837" s="137"/>
      <c r="N837" s="137"/>
      <c r="O837" s="137"/>
      <c r="P837" s="137"/>
      <c r="Q837" s="137"/>
      <c r="R837" s="137"/>
      <c r="S837" s="137"/>
      <c r="T837" s="137"/>
      <c r="U837" s="137"/>
      <c r="V837" s="137"/>
      <c r="W837" s="137"/>
      <c r="X837" s="137"/>
      <c r="Y837" s="137"/>
      <c r="Z837" s="137"/>
    </row>
    <row r="838" spans="1:26" x14ac:dyDescent="0.3">
      <c r="A838" s="137"/>
      <c r="B838" s="137"/>
      <c r="C838" s="137"/>
      <c r="D838" s="137"/>
      <c r="E838" s="137"/>
      <c r="F838" s="137"/>
      <c r="G838" s="137"/>
      <c r="H838" s="137"/>
      <c r="I838" s="137"/>
      <c r="J838" s="137"/>
      <c r="K838" s="137"/>
      <c r="L838" s="137"/>
      <c r="M838" s="137"/>
      <c r="N838" s="137"/>
      <c r="O838" s="137"/>
      <c r="P838" s="137"/>
      <c r="Q838" s="137"/>
      <c r="R838" s="137"/>
      <c r="S838" s="137"/>
      <c r="T838" s="137"/>
      <c r="U838" s="137"/>
      <c r="V838" s="137"/>
      <c r="W838" s="137"/>
      <c r="X838" s="137"/>
      <c r="Y838" s="137"/>
      <c r="Z838" s="137"/>
    </row>
    <row r="839" spans="1:26" x14ac:dyDescent="0.3">
      <c r="A839" s="137"/>
      <c r="B839" s="137"/>
      <c r="C839" s="137"/>
      <c r="D839" s="137"/>
      <c r="E839" s="137"/>
      <c r="F839" s="137"/>
      <c r="G839" s="137"/>
      <c r="H839" s="137"/>
      <c r="I839" s="137"/>
      <c r="J839" s="137"/>
      <c r="K839" s="137"/>
      <c r="L839" s="137"/>
      <c r="M839" s="137"/>
      <c r="N839" s="137"/>
      <c r="O839" s="137"/>
      <c r="P839" s="137"/>
      <c r="Q839" s="137"/>
      <c r="R839" s="137"/>
      <c r="S839" s="137"/>
      <c r="T839" s="137"/>
      <c r="U839" s="137"/>
      <c r="V839" s="137"/>
      <c r="W839" s="137"/>
      <c r="X839" s="137"/>
      <c r="Y839" s="137"/>
      <c r="Z839" s="137"/>
    </row>
    <row r="840" spans="1:26" x14ac:dyDescent="0.3">
      <c r="A840" s="137"/>
      <c r="B840" s="137"/>
      <c r="C840" s="137"/>
      <c r="D840" s="137"/>
      <c r="E840" s="137"/>
      <c r="F840" s="137"/>
      <c r="G840" s="137"/>
      <c r="H840" s="137"/>
      <c r="I840" s="137"/>
      <c r="J840" s="137"/>
      <c r="K840" s="137"/>
      <c r="L840" s="137"/>
      <c r="M840" s="137"/>
      <c r="N840" s="137"/>
      <c r="O840" s="137"/>
      <c r="P840" s="137"/>
      <c r="Q840" s="137"/>
      <c r="R840" s="137"/>
      <c r="S840" s="137"/>
      <c r="T840" s="137"/>
      <c r="U840" s="137"/>
      <c r="V840" s="137"/>
      <c r="W840" s="137"/>
      <c r="X840" s="137"/>
      <c r="Y840" s="137"/>
      <c r="Z840" s="137"/>
    </row>
    <row r="841" spans="1:26" x14ac:dyDescent="0.3">
      <c r="A841" s="137"/>
      <c r="B841" s="137"/>
      <c r="C841" s="137"/>
      <c r="D841" s="137"/>
      <c r="E841" s="137"/>
      <c r="F841" s="137"/>
      <c r="G841" s="137"/>
      <c r="H841" s="137"/>
      <c r="I841" s="137"/>
      <c r="J841" s="137"/>
      <c r="K841" s="137"/>
      <c r="L841" s="137"/>
      <c r="M841" s="137"/>
      <c r="N841" s="137"/>
      <c r="O841" s="137"/>
      <c r="P841" s="137"/>
      <c r="Q841" s="137"/>
      <c r="R841" s="137"/>
      <c r="S841" s="137"/>
      <c r="T841" s="137"/>
      <c r="U841" s="137"/>
      <c r="V841" s="137"/>
      <c r="W841" s="137"/>
      <c r="X841" s="137"/>
      <c r="Y841" s="137"/>
      <c r="Z841" s="137"/>
    </row>
    <row r="842" spans="1:26" x14ac:dyDescent="0.3">
      <c r="A842" s="137"/>
      <c r="B842" s="137"/>
      <c r="C842" s="137"/>
      <c r="D842" s="137"/>
      <c r="E842" s="137"/>
      <c r="F842" s="137"/>
      <c r="G842" s="137"/>
      <c r="H842" s="137"/>
      <c r="I842" s="137"/>
      <c r="J842" s="137"/>
      <c r="K842" s="137"/>
      <c r="L842" s="137"/>
      <c r="M842" s="137"/>
      <c r="N842" s="137"/>
      <c r="O842" s="137"/>
      <c r="P842" s="137"/>
      <c r="Q842" s="137"/>
      <c r="R842" s="137"/>
      <c r="S842" s="137"/>
      <c r="T842" s="137"/>
      <c r="U842" s="137"/>
      <c r="V842" s="137"/>
      <c r="W842" s="137"/>
      <c r="X842" s="137"/>
      <c r="Y842" s="137"/>
      <c r="Z842" s="137"/>
    </row>
    <row r="843" spans="1:26" x14ac:dyDescent="0.3">
      <c r="A843" s="137"/>
      <c r="B843" s="137"/>
      <c r="C843" s="137"/>
      <c r="D843" s="137"/>
      <c r="E843" s="137"/>
      <c r="F843" s="137"/>
      <c r="G843" s="137"/>
      <c r="H843" s="137"/>
      <c r="I843" s="137"/>
      <c r="J843" s="137"/>
      <c r="K843" s="137"/>
      <c r="L843" s="137"/>
      <c r="M843" s="137"/>
      <c r="N843" s="137"/>
      <c r="O843" s="137"/>
      <c r="P843" s="137"/>
      <c r="Q843" s="137"/>
      <c r="R843" s="137"/>
      <c r="S843" s="137"/>
      <c r="T843" s="137"/>
      <c r="U843" s="137"/>
      <c r="V843" s="137"/>
      <c r="W843" s="137"/>
      <c r="X843" s="137"/>
      <c r="Y843" s="137"/>
      <c r="Z843" s="137"/>
    </row>
    <row r="844" spans="1:26" x14ac:dyDescent="0.3">
      <c r="A844" s="137"/>
      <c r="B844" s="137"/>
      <c r="C844" s="137"/>
      <c r="D844" s="137"/>
      <c r="E844" s="137"/>
      <c r="F844" s="137"/>
      <c r="G844" s="137"/>
      <c r="H844" s="137"/>
      <c r="I844" s="137"/>
      <c r="J844" s="137"/>
      <c r="K844" s="137"/>
      <c r="L844" s="137"/>
      <c r="M844" s="137"/>
      <c r="N844" s="137"/>
      <c r="O844" s="137"/>
      <c r="P844" s="137"/>
      <c r="Q844" s="137"/>
      <c r="R844" s="137"/>
      <c r="S844" s="137"/>
      <c r="T844" s="137"/>
      <c r="U844" s="137"/>
      <c r="V844" s="137"/>
      <c r="W844" s="137"/>
      <c r="X844" s="137"/>
      <c r="Y844" s="137"/>
      <c r="Z844" s="137"/>
    </row>
    <row r="845" spans="1:26" x14ac:dyDescent="0.3">
      <c r="A845" s="137"/>
      <c r="B845" s="137"/>
      <c r="C845" s="137"/>
      <c r="D845" s="137"/>
      <c r="E845" s="137"/>
      <c r="F845" s="137"/>
      <c r="G845" s="137"/>
      <c r="H845" s="137"/>
      <c r="I845" s="137"/>
      <c r="J845" s="137"/>
      <c r="K845" s="137"/>
      <c r="L845" s="137"/>
      <c r="M845" s="137"/>
      <c r="N845" s="137"/>
      <c r="O845" s="137"/>
      <c r="P845" s="137"/>
      <c r="Q845" s="137"/>
      <c r="R845" s="137"/>
      <c r="S845" s="137"/>
      <c r="T845" s="137"/>
      <c r="U845" s="137"/>
      <c r="V845" s="137"/>
      <c r="W845" s="137"/>
      <c r="X845" s="137"/>
      <c r="Y845" s="137"/>
      <c r="Z845" s="137"/>
    </row>
    <row r="846" spans="1:26" x14ac:dyDescent="0.3">
      <c r="A846" s="137"/>
      <c r="B846" s="137"/>
      <c r="C846" s="137"/>
      <c r="D846" s="137"/>
      <c r="E846" s="137"/>
      <c r="F846" s="137"/>
      <c r="G846" s="137"/>
      <c r="H846" s="137"/>
      <c r="I846" s="137"/>
      <c r="J846" s="137"/>
      <c r="K846" s="137"/>
      <c r="L846" s="137"/>
      <c r="M846" s="137"/>
      <c r="N846" s="137"/>
      <c r="O846" s="137"/>
      <c r="P846" s="137"/>
      <c r="Q846" s="137"/>
      <c r="R846" s="137"/>
      <c r="S846" s="137"/>
      <c r="T846" s="137"/>
      <c r="U846" s="137"/>
      <c r="V846" s="137"/>
      <c r="W846" s="137"/>
      <c r="X846" s="137"/>
      <c r="Y846" s="137"/>
      <c r="Z846" s="137"/>
    </row>
    <row r="847" spans="1:26" x14ac:dyDescent="0.3">
      <c r="A847" s="137"/>
      <c r="B847" s="137"/>
      <c r="C847" s="137"/>
      <c r="D847" s="137"/>
      <c r="E847" s="137"/>
      <c r="F847" s="137"/>
      <c r="G847" s="137"/>
      <c r="H847" s="137"/>
      <c r="I847" s="137"/>
      <c r="J847" s="137"/>
      <c r="K847" s="137"/>
      <c r="L847" s="137"/>
      <c r="M847" s="137"/>
      <c r="N847" s="137"/>
      <c r="O847" s="137"/>
      <c r="P847" s="137"/>
      <c r="Q847" s="137"/>
      <c r="R847" s="137"/>
      <c r="S847" s="137"/>
      <c r="T847" s="137"/>
      <c r="U847" s="137"/>
      <c r="V847" s="137"/>
      <c r="W847" s="137"/>
      <c r="X847" s="137"/>
      <c r="Y847" s="137"/>
      <c r="Z847" s="137"/>
    </row>
    <row r="848" spans="1:26" x14ac:dyDescent="0.3">
      <c r="A848" s="137"/>
      <c r="B848" s="137"/>
      <c r="C848" s="137"/>
      <c r="D848" s="137"/>
      <c r="E848" s="137"/>
      <c r="F848" s="137"/>
      <c r="G848" s="137"/>
      <c r="H848" s="137"/>
      <c r="I848" s="137"/>
      <c r="J848" s="137"/>
      <c r="K848" s="137"/>
      <c r="L848" s="137"/>
      <c r="M848" s="137"/>
      <c r="N848" s="137"/>
      <c r="O848" s="137"/>
      <c r="P848" s="137"/>
      <c r="Q848" s="137"/>
      <c r="R848" s="137"/>
      <c r="S848" s="137"/>
      <c r="T848" s="137"/>
      <c r="U848" s="137"/>
      <c r="V848" s="137"/>
      <c r="W848" s="137"/>
      <c r="X848" s="137"/>
      <c r="Y848" s="137"/>
      <c r="Z848" s="137"/>
    </row>
    <row r="849" spans="1:26" x14ac:dyDescent="0.3">
      <c r="A849" s="137"/>
      <c r="B849" s="137"/>
      <c r="C849" s="137"/>
      <c r="D849" s="137"/>
      <c r="E849" s="137"/>
      <c r="F849" s="137"/>
      <c r="G849" s="137"/>
      <c r="H849" s="137"/>
      <c r="I849" s="137"/>
      <c r="J849" s="137"/>
      <c r="K849" s="137"/>
      <c r="L849" s="137"/>
      <c r="M849" s="137"/>
      <c r="N849" s="137"/>
      <c r="O849" s="137"/>
      <c r="P849" s="137"/>
      <c r="Q849" s="137"/>
      <c r="R849" s="137"/>
      <c r="S849" s="137"/>
      <c r="T849" s="137"/>
      <c r="U849" s="137"/>
      <c r="V849" s="137"/>
      <c r="W849" s="137"/>
      <c r="X849" s="137"/>
      <c r="Y849" s="137"/>
      <c r="Z849" s="137"/>
    </row>
    <row r="850" spans="1:26" x14ac:dyDescent="0.3">
      <c r="A850" s="137"/>
      <c r="B850" s="137"/>
      <c r="C850" s="137"/>
      <c r="D850" s="137"/>
      <c r="E850" s="137"/>
      <c r="F850" s="137"/>
      <c r="G850" s="137"/>
      <c r="H850" s="137"/>
      <c r="I850" s="137"/>
      <c r="J850" s="137"/>
      <c r="K850" s="137"/>
      <c r="L850" s="137"/>
      <c r="M850" s="137"/>
      <c r="N850" s="137"/>
      <c r="O850" s="137"/>
      <c r="P850" s="137"/>
      <c r="Q850" s="137"/>
      <c r="R850" s="137"/>
      <c r="S850" s="137"/>
      <c r="T850" s="137"/>
      <c r="U850" s="137"/>
      <c r="V850" s="137"/>
      <c r="W850" s="137"/>
      <c r="X850" s="137"/>
      <c r="Y850" s="137"/>
      <c r="Z850" s="137"/>
    </row>
    <row r="851" spans="1:26" x14ac:dyDescent="0.3">
      <c r="A851" s="137"/>
      <c r="B851" s="137"/>
      <c r="C851" s="137"/>
      <c r="D851" s="137"/>
      <c r="E851" s="137"/>
      <c r="F851" s="137"/>
      <c r="G851" s="137"/>
      <c r="H851" s="137"/>
      <c r="I851" s="137"/>
      <c r="J851" s="137"/>
      <c r="K851" s="137"/>
      <c r="L851" s="137"/>
      <c r="M851" s="137"/>
      <c r="N851" s="137"/>
      <c r="O851" s="137"/>
      <c r="P851" s="137"/>
      <c r="Q851" s="137"/>
      <c r="R851" s="137"/>
      <c r="S851" s="137"/>
      <c r="T851" s="137"/>
      <c r="U851" s="137"/>
      <c r="V851" s="137"/>
      <c r="W851" s="137"/>
      <c r="X851" s="137"/>
      <c r="Y851" s="137"/>
      <c r="Z851" s="137"/>
    </row>
    <row r="852" spans="1:26" x14ac:dyDescent="0.3">
      <c r="A852" s="137"/>
      <c r="B852" s="137"/>
      <c r="C852" s="137"/>
      <c r="D852" s="137"/>
      <c r="E852" s="137"/>
      <c r="F852" s="137"/>
      <c r="G852" s="137"/>
      <c r="H852" s="137"/>
      <c r="I852" s="137"/>
      <c r="J852" s="137"/>
      <c r="K852" s="137"/>
      <c r="L852" s="137"/>
      <c r="M852" s="137"/>
      <c r="N852" s="137"/>
      <c r="O852" s="137"/>
      <c r="P852" s="137"/>
      <c r="Q852" s="137"/>
      <c r="R852" s="137"/>
      <c r="S852" s="137"/>
      <c r="T852" s="137"/>
      <c r="U852" s="137"/>
      <c r="V852" s="137"/>
      <c r="W852" s="137"/>
      <c r="X852" s="137"/>
      <c r="Y852" s="137"/>
      <c r="Z852" s="137"/>
    </row>
    <row r="853" spans="1:26" x14ac:dyDescent="0.3">
      <c r="A853" s="137"/>
      <c r="B853" s="137"/>
      <c r="C853" s="137"/>
      <c r="D853" s="137"/>
      <c r="E853" s="137"/>
      <c r="F853" s="137"/>
      <c r="G853" s="137"/>
      <c r="H853" s="137"/>
      <c r="I853" s="137"/>
      <c r="J853" s="137"/>
      <c r="K853" s="137"/>
      <c r="L853" s="137"/>
      <c r="M853" s="137"/>
      <c r="N853" s="137"/>
      <c r="O853" s="137"/>
      <c r="P853" s="137"/>
      <c r="Q853" s="137"/>
      <c r="R853" s="137"/>
      <c r="S853" s="137"/>
      <c r="T853" s="137"/>
      <c r="U853" s="137"/>
      <c r="V853" s="137"/>
      <c r="W853" s="137"/>
      <c r="X853" s="137"/>
      <c r="Y853" s="137"/>
      <c r="Z853" s="137"/>
    </row>
    <row r="854" spans="1:26" x14ac:dyDescent="0.3">
      <c r="A854" s="137"/>
      <c r="B854" s="137"/>
      <c r="C854" s="137"/>
      <c r="D854" s="137"/>
      <c r="E854" s="137"/>
      <c r="F854" s="137"/>
      <c r="G854" s="137"/>
      <c r="H854" s="137"/>
      <c r="I854" s="137"/>
      <c r="J854" s="137"/>
      <c r="K854" s="137"/>
      <c r="L854" s="137"/>
      <c r="M854" s="137"/>
      <c r="N854" s="137"/>
      <c r="O854" s="137"/>
      <c r="P854" s="137"/>
      <c r="Q854" s="137"/>
      <c r="R854" s="137"/>
      <c r="S854" s="137"/>
      <c r="T854" s="137"/>
      <c r="U854" s="137"/>
      <c r="V854" s="137"/>
      <c r="W854" s="137"/>
      <c r="X854" s="137"/>
      <c r="Y854" s="137"/>
      <c r="Z854" s="137"/>
    </row>
    <row r="855" spans="1:26" x14ac:dyDescent="0.3">
      <c r="A855" s="137"/>
      <c r="B855" s="137"/>
      <c r="C855" s="137"/>
      <c r="D855" s="137"/>
      <c r="E855" s="137"/>
      <c r="F855" s="137"/>
      <c r="G855" s="137"/>
      <c r="H855" s="137"/>
      <c r="I855" s="137"/>
      <c r="J855" s="137"/>
      <c r="K855" s="137"/>
      <c r="L855" s="137"/>
      <c r="M855" s="137"/>
      <c r="N855" s="137"/>
      <c r="O855" s="137"/>
      <c r="P855" s="137"/>
      <c r="Q855" s="137"/>
      <c r="R855" s="137"/>
      <c r="S855" s="137"/>
      <c r="T855" s="137"/>
      <c r="U855" s="137"/>
      <c r="V855" s="137"/>
      <c r="W855" s="137"/>
      <c r="X855" s="137"/>
      <c r="Y855" s="137"/>
      <c r="Z855" s="137"/>
    </row>
    <row r="856" spans="1:26" x14ac:dyDescent="0.3">
      <c r="A856" s="137"/>
      <c r="B856" s="137"/>
      <c r="C856" s="137"/>
      <c r="D856" s="137"/>
      <c r="E856" s="137"/>
      <c r="F856" s="137"/>
      <c r="G856" s="137"/>
      <c r="H856" s="137"/>
      <c r="I856" s="137"/>
      <c r="J856" s="137"/>
      <c r="K856" s="137"/>
      <c r="L856" s="137"/>
      <c r="M856" s="137"/>
      <c r="N856" s="137"/>
      <c r="O856" s="137"/>
      <c r="P856" s="137"/>
      <c r="Q856" s="137"/>
      <c r="R856" s="137"/>
      <c r="S856" s="137"/>
      <c r="T856" s="137"/>
      <c r="U856" s="137"/>
      <c r="V856" s="137"/>
      <c r="W856" s="137"/>
      <c r="X856" s="137"/>
      <c r="Y856" s="137"/>
      <c r="Z856" s="137"/>
    </row>
    <row r="857" spans="1:26" x14ac:dyDescent="0.3">
      <c r="A857" s="137"/>
      <c r="B857" s="137"/>
      <c r="C857" s="137"/>
      <c r="D857" s="137"/>
      <c r="E857" s="137"/>
      <c r="F857" s="137"/>
      <c r="G857" s="137"/>
      <c r="H857" s="137"/>
      <c r="I857" s="137"/>
      <c r="J857" s="137"/>
      <c r="K857" s="137"/>
      <c r="L857" s="137"/>
      <c r="M857" s="137"/>
      <c r="N857" s="137"/>
      <c r="O857" s="137"/>
      <c r="P857" s="137"/>
      <c r="Q857" s="137"/>
      <c r="R857" s="137"/>
      <c r="S857" s="137"/>
      <c r="T857" s="137"/>
      <c r="U857" s="137"/>
      <c r="V857" s="137"/>
      <c r="W857" s="137"/>
      <c r="X857" s="137"/>
      <c r="Y857" s="137"/>
      <c r="Z857" s="137"/>
    </row>
    <row r="858" spans="1:26" x14ac:dyDescent="0.3">
      <c r="A858" s="137"/>
      <c r="B858" s="137"/>
      <c r="C858" s="137"/>
      <c r="D858" s="137"/>
      <c r="E858" s="137"/>
      <c r="F858" s="137"/>
      <c r="G858" s="137"/>
      <c r="H858" s="137"/>
      <c r="I858" s="137"/>
      <c r="J858" s="137"/>
      <c r="K858" s="137"/>
      <c r="L858" s="137"/>
      <c r="M858" s="137"/>
      <c r="N858" s="137"/>
      <c r="O858" s="137"/>
      <c r="P858" s="137"/>
      <c r="Q858" s="137"/>
      <c r="R858" s="137"/>
      <c r="S858" s="137"/>
      <c r="T858" s="137"/>
      <c r="U858" s="137"/>
      <c r="V858" s="137"/>
      <c r="W858" s="137"/>
      <c r="X858" s="137"/>
      <c r="Y858" s="137"/>
      <c r="Z858" s="137"/>
    </row>
    <row r="859" spans="1:26" x14ac:dyDescent="0.3">
      <c r="A859" s="137"/>
      <c r="B859" s="137"/>
      <c r="C859" s="137"/>
      <c r="D859" s="137"/>
      <c r="E859" s="137"/>
      <c r="F859" s="137"/>
      <c r="G859" s="137"/>
      <c r="H859" s="137"/>
      <c r="I859" s="137"/>
      <c r="J859" s="137"/>
      <c r="K859" s="137"/>
      <c r="L859" s="137"/>
      <c r="M859" s="137"/>
      <c r="N859" s="137"/>
      <c r="O859" s="137"/>
      <c r="P859" s="137"/>
      <c r="Q859" s="137"/>
      <c r="R859" s="137"/>
      <c r="S859" s="137"/>
      <c r="T859" s="137"/>
      <c r="U859" s="137"/>
      <c r="V859" s="137"/>
      <c r="W859" s="137"/>
      <c r="X859" s="137"/>
      <c r="Y859" s="137"/>
      <c r="Z859" s="137"/>
    </row>
    <row r="860" spans="1:26" x14ac:dyDescent="0.3">
      <c r="A860" s="137"/>
      <c r="B860" s="137"/>
      <c r="C860" s="137"/>
      <c r="D860" s="137"/>
      <c r="E860" s="137"/>
      <c r="F860" s="137"/>
      <c r="G860" s="137"/>
      <c r="H860" s="137"/>
      <c r="I860" s="137"/>
      <c r="J860" s="137"/>
      <c r="K860" s="137"/>
      <c r="L860" s="137"/>
      <c r="M860" s="137"/>
      <c r="N860" s="137"/>
      <c r="O860" s="137"/>
      <c r="P860" s="137"/>
      <c r="Q860" s="137"/>
      <c r="R860" s="137"/>
      <c r="S860" s="137"/>
      <c r="T860" s="137"/>
      <c r="U860" s="137"/>
      <c r="V860" s="137"/>
      <c r="W860" s="137"/>
      <c r="X860" s="137"/>
      <c r="Y860" s="137"/>
      <c r="Z860" s="137"/>
    </row>
    <row r="861" spans="1:26" x14ac:dyDescent="0.3">
      <c r="A861" s="137"/>
      <c r="B861" s="137"/>
      <c r="C861" s="137"/>
      <c r="D861" s="137"/>
      <c r="E861" s="137"/>
      <c r="F861" s="137"/>
      <c r="G861" s="137"/>
      <c r="H861" s="137"/>
      <c r="I861" s="137"/>
      <c r="J861" s="137"/>
      <c r="K861" s="137"/>
      <c r="L861" s="137"/>
      <c r="M861" s="137"/>
      <c r="N861" s="137"/>
      <c r="O861" s="137"/>
      <c r="P861" s="137"/>
      <c r="Q861" s="137"/>
      <c r="R861" s="137"/>
      <c r="S861" s="137"/>
      <c r="T861" s="137"/>
      <c r="U861" s="137"/>
      <c r="V861" s="137"/>
      <c r="W861" s="137"/>
      <c r="X861" s="137"/>
      <c r="Y861" s="137"/>
      <c r="Z861" s="137"/>
    </row>
    <row r="862" spans="1:26" x14ac:dyDescent="0.3">
      <c r="A862" s="137"/>
      <c r="B862" s="137"/>
      <c r="C862" s="137"/>
      <c r="D862" s="137"/>
      <c r="E862" s="137"/>
      <c r="F862" s="137"/>
      <c r="G862" s="137"/>
      <c r="H862" s="137"/>
      <c r="I862" s="137"/>
      <c r="J862" s="137"/>
      <c r="K862" s="137"/>
      <c r="L862" s="137"/>
      <c r="M862" s="137"/>
      <c r="N862" s="137"/>
      <c r="O862" s="137"/>
      <c r="P862" s="137"/>
      <c r="Q862" s="137"/>
      <c r="R862" s="137"/>
      <c r="S862" s="137"/>
      <c r="T862" s="137"/>
      <c r="U862" s="137"/>
      <c r="V862" s="137"/>
      <c r="W862" s="137"/>
      <c r="X862" s="137"/>
      <c r="Y862" s="137"/>
      <c r="Z862" s="137"/>
    </row>
    <row r="863" spans="1:26" x14ac:dyDescent="0.3">
      <c r="A863" s="137"/>
      <c r="B863" s="137"/>
      <c r="C863" s="137"/>
      <c r="D863" s="137"/>
      <c r="E863" s="137"/>
      <c r="F863" s="137"/>
      <c r="G863" s="137"/>
      <c r="H863" s="137"/>
      <c r="I863" s="137"/>
      <c r="J863" s="137"/>
      <c r="K863" s="137"/>
      <c r="L863" s="137"/>
      <c r="M863" s="137"/>
      <c r="N863" s="137"/>
      <c r="O863" s="137"/>
      <c r="P863" s="137"/>
      <c r="Q863" s="137"/>
      <c r="R863" s="137"/>
      <c r="S863" s="137"/>
      <c r="T863" s="137"/>
      <c r="U863" s="137"/>
      <c r="V863" s="137"/>
      <c r="W863" s="137"/>
      <c r="X863" s="137"/>
      <c r="Y863" s="137"/>
      <c r="Z863" s="137"/>
    </row>
    <row r="864" spans="1:26" x14ac:dyDescent="0.3">
      <c r="A864" s="137"/>
      <c r="B864" s="137"/>
      <c r="C864" s="137"/>
      <c r="D864" s="137"/>
      <c r="E864" s="137"/>
      <c r="F864" s="137"/>
      <c r="G864" s="137"/>
      <c r="H864" s="137"/>
      <c r="I864" s="137"/>
      <c r="J864" s="137"/>
      <c r="K864" s="137"/>
      <c r="L864" s="137"/>
      <c r="M864" s="137"/>
      <c r="N864" s="137"/>
      <c r="O864" s="137"/>
      <c r="P864" s="137"/>
      <c r="Q864" s="137"/>
      <c r="R864" s="137"/>
      <c r="S864" s="137"/>
      <c r="T864" s="137"/>
      <c r="U864" s="137"/>
      <c r="V864" s="137"/>
      <c r="W864" s="137"/>
      <c r="X864" s="137"/>
      <c r="Y864" s="137"/>
      <c r="Z864" s="137"/>
    </row>
    <row r="865" spans="1:26" x14ac:dyDescent="0.3">
      <c r="A865" s="137"/>
      <c r="B865" s="137"/>
      <c r="C865" s="137"/>
      <c r="D865" s="137"/>
      <c r="E865" s="137"/>
      <c r="F865" s="137"/>
      <c r="G865" s="137"/>
      <c r="H865" s="137"/>
      <c r="I865" s="137"/>
      <c r="J865" s="137"/>
      <c r="K865" s="137"/>
      <c r="L865" s="137"/>
      <c r="M865" s="137"/>
      <c r="N865" s="137"/>
      <c r="O865" s="137"/>
      <c r="P865" s="137"/>
      <c r="Q865" s="137"/>
      <c r="R865" s="137"/>
      <c r="S865" s="137"/>
      <c r="T865" s="137"/>
      <c r="U865" s="137"/>
      <c r="V865" s="137"/>
      <c r="W865" s="137"/>
      <c r="X865" s="137"/>
      <c r="Y865" s="137"/>
      <c r="Z865" s="137"/>
    </row>
    <row r="866" spans="1:26" x14ac:dyDescent="0.3">
      <c r="A866" s="137"/>
      <c r="B866" s="137"/>
      <c r="C866" s="137"/>
      <c r="D866" s="137"/>
      <c r="E866" s="137"/>
      <c r="F866" s="137"/>
      <c r="G866" s="137"/>
      <c r="H866" s="137"/>
      <c r="I866" s="137"/>
      <c r="J866" s="137"/>
      <c r="K866" s="137"/>
      <c r="L866" s="137"/>
      <c r="M866" s="137"/>
      <c r="N866" s="137"/>
      <c r="O866" s="137"/>
      <c r="P866" s="137"/>
      <c r="Q866" s="137"/>
      <c r="R866" s="137"/>
      <c r="S866" s="137"/>
      <c r="T866" s="137"/>
      <c r="U866" s="137"/>
      <c r="V866" s="137"/>
      <c r="W866" s="137"/>
      <c r="X866" s="137"/>
      <c r="Y866" s="137"/>
      <c r="Z866" s="137"/>
    </row>
    <row r="867" spans="1:26" x14ac:dyDescent="0.3">
      <c r="A867" s="137"/>
      <c r="B867" s="137"/>
      <c r="C867" s="137"/>
      <c r="D867" s="137"/>
      <c r="E867" s="137"/>
      <c r="F867" s="137"/>
      <c r="G867" s="137"/>
      <c r="H867" s="137"/>
      <c r="I867" s="137"/>
      <c r="J867" s="137"/>
      <c r="K867" s="137"/>
      <c r="L867" s="137"/>
      <c r="M867" s="137"/>
      <c r="N867" s="137"/>
      <c r="O867" s="137"/>
      <c r="P867" s="137"/>
      <c r="Q867" s="137"/>
      <c r="R867" s="137"/>
      <c r="S867" s="137"/>
      <c r="T867" s="137"/>
      <c r="U867" s="137"/>
      <c r="V867" s="137"/>
      <c r="W867" s="137"/>
      <c r="X867" s="137"/>
      <c r="Y867" s="137"/>
      <c r="Z867" s="137"/>
    </row>
    <row r="868" spans="1:26" x14ac:dyDescent="0.3">
      <c r="A868" s="137"/>
      <c r="B868" s="137"/>
      <c r="C868" s="137"/>
      <c r="D868" s="137"/>
      <c r="E868" s="137"/>
      <c r="F868" s="137"/>
      <c r="G868" s="137"/>
      <c r="H868" s="137"/>
      <c r="I868" s="137"/>
      <c r="J868" s="137"/>
      <c r="K868" s="137"/>
      <c r="L868" s="137"/>
      <c r="M868" s="137"/>
      <c r="N868" s="137"/>
      <c r="O868" s="137"/>
      <c r="P868" s="137"/>
      <c r="Q868" s="137"/>
      <c r="R868" s="137"/>
      <c r="S868" s="137"/>
      <c r="T868" s="137"/>
      <c r="U868" s="137"/>
      <c r="V868" s="137"/>
      <c r="W868" s="137"/>
      <c r="X868" s="137"/>
      <c r="Y868" s="137"/>
      <c r="Z868" s="137"/>
    </row>
    <row r="869" spans="1:26" x14ac:dyDescent="0.3">
      <c r="A869" s="137"/>
      <c r="B869" s="137"/>
      <c r="C869" s="137"/>
      <c r="D869" s="137"/>
      <c r="E869" s="137"/>
      <c r="F869" s="137"/>
      <c r="G869" s="137"/>
      <c r="H869" s="137"/>
      <c r="I869" s="137"/>
      <c r="J869" s="137"/>
      <c r="K869" s="137"/>
      <c r="L869" s="137"/>
      <c r="M869" s="137"/>
      <c r="N869" s="137"/>
      <c r="O869" s="137"/>
      <c r="P869" s="137"/>
      <c r="Q869" s="137"/>
      <c r="R869" s="137"/>
      <c r="S869" s="137"/>
      <c r="T869" s="137"/>
      <c r="U869" s="137"/>
      <c r="V869" s="137"/>
      <c r="W869" s="137"/>
      <c r="X869" s="137"/>
      <c r="Y869" s="137"/>
      <c r="Z869" s="137"/>
    </row>
    <row r="870" spans="1:26" x14ac:dyDescent="0.3">
      <c r="A870" s="137"/>
      <c r="B870" s="137"/>
      <c r="C870" s="137"/>
      <c r="D870" s="137"/>
      <c r="E870" s="137"/>
      <c r="F870" s="137"/>
      <c r="G870" s="137"/>
      <c r="H870" s="137"/>
      <c r="I870" s="137"/>
      <c r="J870" s="137"/>
      <c r="K870" s="137"/>
      <c r="L870" s="137"/>
      <c r="M870" s="137"/>
      <c r="N870" s="137"/>
      <c r="O870" s="137"/>
      <c r="P870" s="137"/>
      <c r="Q870" s="137"/>
      <c r="R870" s="137"/>
      <c r="S870" s="137"/>
      <c r="T870" s="137"/>
      <c r="U870" s="137"/>
      <c r="V870" s="137"/>
      <c r="W870" s="137"/>
      <c r="X870" s="137"/>
      <c r="Y870" s="137"/>
      <c r="Z870" s="137"/>
    </row>
    <row r="871" spans="1:26" x14ac:dyDescent="0.3">
      <c r="A871" s="137"/>
      <c r="B871" s="137"/>
      <c r="C871" s="137"/>
      <c r="D871" s="137"/>
      <c r="E871" s="137"/>
      <c r="F871" s="137"/>
      <c r="G871" s="137"/>
      <c r="H871" s="137"/>
      <c r="I871" s="137"/>
      <c r="J871" s="137"/>
      <c r="K871" s="137"/>
      <c r="L871" s="137"/>
      <c r="M871" s="137"/>
      <c r="N871" s="137"/>
      <c r="O871" s="137"/>
      <c r="P871" s="137"/>
      <c r="Q871" s="137"/>
      <c r="R871" s="137"/>
      <c r="S871" s="137"/>
      <c r="T871" s="137"/>
      <c r="U871" s="137"/>
      <c r="V871" s="137"/>
      <c r="W871" s="137"/>
      <c r="X871" s="137"/>
      <c r="Y871" s="137"/>
      <c r="Z871" s="137"/>
    </row>
    <row r="872" spans="1:26" x14ac:dyDescent="0.3">
      <c r="A872" s="137"/>
      <c r="B872" s="137"/>
      <c r="C872" s="137"/>
      <c r="D872" s="137"/>
      <c r="E872" s="137"/>
      <c r="F872" s="137"/>
      <c r="G872" s="137"/>
      <c r="H872" s="137"/>
      <c r="I872" s="137"/>
      <c r="J872" s="137"/>
      <c r="K872" s="137"/>
      <c r="L872" s="137"/>
      <c r="M872" s="137"/>
      <c r="N872" s="137"/>
      <c r="O872" s="137"/>
      <c r="P872" s="137"/>
      <c r="Q872" s="137"/>
      <c r="R872" s="137"/>
      <c r="S872" s="137"/>
      <c r="T872" s="137"/>
      <c r="U872" s="137"/>
      <c r="V872" s="137"/>
      <c r="W872" s="137"/>
      <c r="X872" s="137"/>
      <c r="Y872" s="137"/>
      <c r="Z872" s="137"/>
    </row>
    <row r="873" spans="1:26" x14ac:dyDescent="0.3">
      <c r="A873" s="137"/>
      <c r="B873" s="137"/>
      <c r="C873" s="137"/>
      <c r="D873" s="137"/>
      <c r="E873" s="137"/>
      <c r="F873" s="137"/>
      <c r="G873" s="137"/>
      <c r="H873" s="137"/>
      <c r="I873" s="137"/>
      <c r="J873" s="137"/>
      <c r="K873" s="137"/>
      <c r="L873" s="137"/>
      <c r="M873" s="137"/>
      <c r="N873" s="137"/>
      <c r="O873" s="137"/>
      <c r="P873" s="137"/>
      <c r="Q873" s="137"/>
      <c r="R873" s="137"/>
      <c r="S873" s="137"/>
      <c r="T873" s="137"/>
      <c r="U873" s="137"/>
      <c r="V873" s="137"/>
      <c r="W873" s="137"/>
      <c r="X873" s="137"/>
      <c r="Y873" s="137"/>
      <c r="Z873" s="137"/>
    </row>
    <row r="874" spans="1:26" x14ac:dyDescent="0.3">
      <c r="A874" s="137"/>
      <c r="B874" s="137"/>
      <c r="C874" s="137"/>
      <c r="D874" s="137"/>
      <c r="E874" s="137"/>
      <c r="F874" s="137"/>
      <c r="G874" s="137"/>
      <c r="H874" s="137"/>
      <c r="I874" s="137"/>
      <c r="J874" s="137"/>
      <c r="K874" s="137"/>
      <c r="L874" s="137"/>
      <c r="M874" s="137"/>
      <c r="N874" s="137"/>
      <c r="O874" s="137"/>
      <c r="P874" s="137"/>
      <c r="Q874" s="137"/>
      <c r="R874" s="137"/>
      <c r="S874" s="137"/>
      <c r="T874" s="137"/>
      <c r="U874" s="137"/>
      <c r="V874" s="137"/>
      <c r="W874" s="137"/>
      <c r="X874" s="137"/>
      <c r="Y874" s="137"/>
      <c r="Z874" s="137"/>
    </row>
    <row r="875" spans="1:26" x14ac:dyDescent="0.3">
      <c r="A875" s="137"/>
      <c r="B875" s="137"/>
      <c r="C875" s="137"/>
      <c r="D875" s="137"/>
      <c r="E875" s="137"/>
      <c r="F875" s="137"/>
      <c r="G875" s="137"/>
      <c r="H875" s="137"/>
      <c r="I875" s="137"/>
      <c r="J875" s="137"/>
      <c r="K875" s="137"/>
      <c r="L875" s="137"/>
      <c r="M875" s="137"/>
      <c r="N875" s="137"/>
      <c r="O875" s="137"/>
      <c r="P875" s="137"/>
      <c r="Q875" s="137"/>
      <c r="R875" s="137"/>
      <c r="S875" s="137"/>
      <c r="T875" s="137"/>
      <c r="U875" s="137"/>
      <c r="V875" s="137"/>
      <c r="W875" s="137"/>
      <c r="X875" s="137"/>
      <c r="Y875" s="137"/>
      <c r="Z875" s="137"/>
    </row>
    <row r="876" spans="1:26" x14ac:dyDescent="0.3">
      <c r="A876" s="137"/>
      <c r="B876" s="137"/>
      <c r="C876" s="137"/>
      <c r="D876" s="137"/>
      <c r="E876" s="137"/>
      <c r="F876" s="137"/>
      <c r="G876" s="137"/>
      <c r="H876" s="137"/>
      <c r="I876" s="137"/>
      <c r="J876" s="137"/>
      <c r="K876" s="137"/>
      <c r="L876" s="137"/>
      <c r="M876" s="137"/>
      <c r="N876" s="137"/>
      <c r="O876" s="137"/>
      <c r="P876" s="137"/>
      <c r="Q876" s="137"/>
      <c r="R876" s="137"/>
      <c r="S876" s="137"/>
      <c r="T876" s="137"/>
      <c r="U876" s="137"/>
      <c r="V876" s="137"/>
      <c r="W876" s="137"/>
      <c r="X876" s="137"/>
      <c r="Y876" s="137"/>
      <c r="Z876" s="137"/>
    </row>
    <row r="877" spans="1:26" x14ac:dyDescent="0.3">
      <c r="A877" s="137"/>
      <c r="B877" s="137"/>
      <c r="C877" s="137"/>
      <c r="D877" s="137"/>
      <c r="E877" s="137"/>
      <c r="F877" s="137"/>
      <c r="G877" s="137"/>
      <c r="H877" s="137"/>
      <c r="I877" s="137"/>
      <c r="J877" s="137"/>
      <c r="K877" s="137"/>
      <c r="L877" s="137"/>
      <c r="M877" s="137"/>
      <c r="N877" s="137"/>
      <c r="O877" s="137"/>
      <c r="P877" s="137"/>
      <c r="Q877" s="137"/>
      <c r="R877" s="137"/>
      <c r="S877" s="137"/>
      <c r="T877" s="137"/>
      <c r="U877" s="137"/>
      <c r="V877" s="137"/>
      <c r="W877" s="137"/>
      <c r="X877" s="137"/>
      <c r="Y877" s="137"/>
      <c r="Z877" s="137"/>
    </row>
    <row r="878" spans="1:26" x14ac:dyDescent="0.3">
      <c r="A878" s="137"/>
      <c r="B878" s="137"/>
      <c r="C878" s="137"/>
      <c r="D878" s="137"/>
      <c r="E878" s="137"/>
      <c r="F878" s="137"/>
      <c r="G878" s="137"/>
      <c r="H878" s="137"/>
      <c r="I878" s="137"/>
      <c r="J878" s="137"/>
      <c r="K878" s="137"/>
      <c r="L878" s="137"/>
      <c r="M878" s="137"/>
      <c r="N878" s="137"/>
      <c r="O878" s="137"/>
      <c r="P878" s="137"/>
      <c r="Q878" s="137"/>
      <c r="R878" s="137"/>
      <c r="S878" s="137"/>
      <c r="T878" s="137"/>
      <c r="U878" s="137"/>
      <c r="V878" s="137"/>
      <c r="W878" s="137"/>
      <c r="X878" s="137"/>
      <c r="Y878" s="137"/>
      <c r="Z878" s="137"/>
    </row>
    <row r="879" spans="1:26" x14ac:dyDescent="0.3">
      <c r="A879" s="137"/>
      <c r="B879" s="137"/>
      <c r="C879" s="137"/>
      <c r="D879" s="137"/>
      <c r="E879" s="137"/>
      <c r="F879" s="137"/>
      <c r="G879" s="137"/>
      <c r="H879" s="137"/>
      <c r="I879" s="137"/>
      <c r="J879" s="137"/>
      <c r="K879" s="137"/>
      <c r="L879" s="137"/>
      <c r="M879" s="137"/>
      <c r="N879" s="137"/>
      <c r="O879" s="137"/>
      <c r="P879" s="137"/>
      <c r="Q879" s="137"/>
      <c r="R879" s="137"/>
      <c r="S879" s="137"/>
      <c r="T879" s="137"/>
      <c r="U879" s="137"/>
      <c r="V879" s="137"/>
      <c r="W879" s="137"/>
      <c r="X879" s="137"/>
      <c r="Y879" s="137"/>
      <c r="Z879" s="137"/>
    </row>
    <row r="880" spans="1:26" x14ac:dyDescent="0.3">
      <c r="A880" s="137"/>
      <c r="B880" s="137"/>
      <c r="C880" s="137"/>
      <c r="D880" s="137"/>
      <c r="E880" s="137"/>
      <c r="F880" s="137"/>
      <c r="G880" s="137"/>
      <c r="H880" s="137"/>
      <c r="I880" s="137"/>
      <c r="J880" s="137"/>
      <c r="K880" s="137"/>
      <c r="L880" s="137"/>
      <c r="M880" s="137"/>
      <c r="N880" s="137"/>
      <c r="O880" s="137"/>
      <c r="P880" s="137"/>
      <c r="Q880" s="137"/>
      <c r="R880" s="137"/>
      <c r="S880" s="137"/>
      <c r="T880" s="137"/>
      <c r="U880" s="137"/>
      <c r="V880" s="137"/>
      <c r="W880" s="137"/>
      <c r="X880" s="137"/>
      <c r="Y880" s="137"/>
      <c r="Z880" s="137"/>
    </row>
    <row r="881" spans="1:26" x14ac:dyDescent="0.3">
      <c r="A881" s="137"/>
      <c r="B881" s="137"/>
      <c r="C881" s="137"/>
      <c r="D881" s="137"/>
      <c r="E881" s="137"/>
      <c r="F881" s="137"/>
      <c r="G881" s="137"/>
      <c r="H881" s="137"/>
      <c r="I881" s="137"/>
      <c r="J881" s="137"/>
      <c r="K881" s="137"/>
      <c r="L881" s="137"/>
      <c r="M881" s="137"/>
      <c r="N881" s="137"/>
      <c r="O881" s="137"/>
      <c r="P881" s="137"/>
      <c r="Q881" s="137"/>
      <c r="R881" s="137"/>
      <c r="S881" s="137"/>
      <c r="T881" s="137"/>
      <c r="U881" s="137"/>
      <c r="V881" s="137"/>
      <c r="W881" s="137"/>
      <c r="X881" s="137"/>
      <c r="Y881" s="137"/>
      <c r="Z881" s="137"/>
    </row>
    <row r="882" spans="1:26" x14ac:dyDescent="0.3">
      <c r="A882" s="137"/>
      <c r="B882" s="137"/>
      <c r="C882" s="137"/>
      <c r="D882" s="137"/>
      <c r="E882" s="137"/>
      <c r="F882" s="137"/>
      <c r="G882" s="137"/>
      <c r="H882" s="137"/>
      <c r="I882" s="137"/>
      <c r="J882" s="137"/>
      <c r="K882" s="137"/>
      <c r="L882" s="137"/>
      <c r="M882" s="137"/>
      <c r="N882" s="137"/>
      <c r="O882" s="137"/>
      <c r="P882" s="137"/>
      <c r="Q882" s="137"/>
      <c r="R882" s="137"/>
      <c r="S882" s="137"/>
      <c r="T882" s="137"/>
      <c r="U882" s="137"/>
      <c r="V882" s="137"/>
      <c r="W882" s="137"/>
      <c r="X882" s="137"/>
      <c r="Y882" s="137"/>
      <c r="Z882" s="137"/>
    </row>
    <row r="883" spans="1:26" x14ac:dyDescent="0.3">
      <c r="A883" s="137"/>
      <c r="B883" s="137"/>
      <c r="C883" s="137"/>
      <c r="D883" s="137"/>
      <c r="E883" s="137"/>
      <c r="F883" s="137"/>
      <c r="G883" s="137"/>
      <c r="H883" s="137"/>
      <c r="I883" s="137"/>
      <c r="J883" s="137"/>
      <c r="K883" s="137"/>
      <c r="L883" s="137"/>
      <c r="M883" s="137"/>
      <c r="N883" s="137"/>
      <c r="O883" s="137"/>
      <c r="P883" s="137"/>
      <c r="Q883" s="137"/>
      <c r="R883" s="137"/>
      <c r="S883" s="137"/>
      <c r="T883" s="137"/>
      <c r="U883" s="137"/>
      <c r="V883" s="137"/>
      <c r="W883" s="137"/>
      <c r="X883" s="137"/>
      <c r="Y883" s="137"/>
      <c r="Z883" s="137"/>
    </row>
    <row r="884" spans="1:26" x14ac:dyDescent="0.3">
      <c r="A884" s="137"/>
      <c r="B884" s="137"/>
      <c r="C884" s="137"/>
      <c r="D884" s="137"/>
      <c r="E884" s="137"/>
      <c r="F884" s="137"/>
      <c r="G884" s="137"/>
      <c r="H884" s="137"/>
      <c r="I884" s="137"/>
      <c r="J884" s="137"/>
      <c r="K884" s="137"/>
      <c r="L884" s="137"/>
      <c r="M884" s="137"/>
      <c r="N884" s="137"/>
      <c r="O884" s="137"/>
      <c r="P884" s="137"/>
      <c r="Q884" s="137"/>
      <c r="R884" s="137"/>
      <c r="S884" s="137"/>
      <c r="T884" s="137"/>
      <c r="U884" s="137"/>
      <c r="V884" s="137"/>
      <c r="W884" s="137"/>
      <c r="X884" s="137"/>
      <c r="Y884" s="137"/>
      <c r="Z884" s="137"/>
    </row>
    <row r="885" spans="1:26" x14ac:dyDescent="0.3">
      <c r="A885" s="137"/>
      <c r="B885" s="137"/>
      <c r="C885" s="137"/>
      <c r="D885" s="137"/>
      <c r="E885" s="137"/>
      <c r="F885" s="137"/>
      <c r="G885" s="137"/>
      <c r="H885" s="137"/>
      <c r="I885" s="137"/>
      <c r="J885" s="137"/>
      <c r="K885" s="137"/>
      <c r="L885" s="137"/>
      <c r="M885" s="137"/>
      <c r="N885" s="137"/>
      <c r="O885" s="137"/>
      <c r="P885" s="137"/>
      <c r="Q885" s="137"/>
      <c r="R885" s="137"/>
      <c r="S885" s="137"/>
      <c r="T885" s="137"/>
      <c r="U885" s="137"/>
      <c r="V885" s="137"/>
      <c r="W885" s="137"/>
      <c r="X885" s="137"/>
      <c r="Y885" s="137"/>
      <c r="Z885" s="137"/>
    </row>
    <row r="886" spans="1:26" x14ac:dyDescent="0.3">
      <c r="A886" s="137"/>
      <c r="B886" s="137"/>
      <c r="C886" s="137"/>
      <c r="D886" s="137"/>
      <c r="E886" s="137"/>
      <c r="F886" s="137"/>
      <c r="G886" s="137"/>
      <c r="H886" s="137"/>
      <c r="I886" s="137"/>
      <c r="J886" s="137"/>
      <c r="K886" s="137"/>
      <c r="L886" s="137"/>
      <c r="M886" s="137"/>
      <c r="N886" s="137"/>
      <c r="O886" s="137"/>
      <c r="P886" s="137"/>
      <c r="Q886" s="137"/>
      <c r="R886" s="137"/>
      <c r="S886" s="137"/>
      <c r="T886" s="137"/>
      <c r="U886" s="137"/>
      <c r="V886" s="137"/>
      <c r="W886" s="137"/>
      <c r="X886" s="137"/>
      <c r="Y886" s="137"/>
      <c r="Z886" s="137"/>
    </row>
    <row r="887" spans="1:26" x14ac:dyDescent="0.3">
      <c r="A887" s="137"/>
      <c r="B887" s="137"/>
      <c r="C887" s="137"/>
      <c r="D887" s="137"/>
      <c r="E887" s="137"/>
      <c r="F887" s="137"/>
      <c r="G887" s="137"/>
      <c r="H887" s="137"/>
      <c r="I887" s="137"/>
      <c r="J887" s="137"/>
      <c r="K887" s="137"/>
      <c r="L887" s="137"/>
      <c r="M887" s="137"/>
      <c r="N887" s="137"/>
      <c r="O887" s="137"/>
      <c r="P887" s="137"/>
      <c r="Q887" s="137"/>
      <c r="R887" s="137"/>
      <c r="S887" s="137"/>
      <c r="T887" s="137"/>
      <c r="U887" s="137"/>
      <c r="V887" s="137"/>
      <c r="W887" s="137"/>
      <c r="X887" s="137"/>
      <c r="Y887" s="137"/>
      <c r="Z887" s="137"/>
    </row>
    <row r="888" spans="1:26" x14ac:dyDescent="0.3">
      <c r="A888" s="137"/>
      <c r="B888" s="137"/>
      <c r="C888" s="137"/>
      <c r="D888" s="137"/>
      <c r="E888" s="137"/>
      <c r="F888" s="137"/>
      <c r="G888" s="137"/>
      <c r="H888" s="137"/>
      <c r="I888" s="137"/>
      <c r="J888" s="137"/>
      <c r="K888" s="137"/>
      <c r="L888" s="137"/>
      <c r="M888" s="137"/>
      <c r="N888" s="137"/>
      <c r="O888" s="137"/>
      <c r="P888" s="137"/>
      <c r="Q888" s="137"/>
      <c r="R888" s="137"/>
      <c r="S888" s="137"/>
      <c r="T888" s="137"/>
      <c r="U888" s="137"/>
      <c r="V888" s="137"/>
      <c r="W888" s="137"/>
      <c r="X888" s="137"/>
      <c r="Y888" s="137"/>
      <c r="Z888" s="137"/>
    </row>
    <row r="889" spans="1:26" x14ac:dyDescent="0.3">
      <c r="A889" s="137"/>
      <c r="B889" s="137"/>
      <c r="C889" s="137"/>
      <c r="D889" s="137"/>
      <c r="E889" s="137"/>
      <c r="F889" s="137"/>
      <c r="G889" s="137"/>
      <c r="H889" s="137"/>
      <c r="I889" s="137"/>
      <c r="J889" s="137"/>
      <c r="K889" s="137"/>
      <c r="L889" s="137"/>
      <c r="M889" s="137"/>
      <c r="N889" s="137"/>
      <c r="O889" s="137"/>
      <c r="P889" s="137"/>
      <c r="Q889" s="137"/>
      <c r="R889" s="137"/>
      <c r="S889" s="137"/>
      <c r="T889" s="137"/>
      <c r="U889" s="137"/>
      <c r="V889" s="137"/>
      <c r="W889" s="137"/>
      <c r="X889" s="137"/>
      <c r="Y889" s="137"/>
      <c r="Z889" s="137"/>
    </row>
    <row r="890" spans="1:26" x14ac:dyDescent="0.3">
      <c r="A890" s="137"/>
      <c r="B890" s="137"/>
      <c r="C890" s="137"/>
      <c r="D890" s="137"/>
      <c r="E890" s="137"/>
      <c r="F890" s="137"/>
      <c r="G890" s="137"/>
      <c r="H890" s="137"/>
      <c r="I890" s="137"/>
      <c r="J890" s="137"/>
      <c r="K890" s="137"/>
      <c r="L890" s="137"/>
      <c r="M890" s="137"/>
      <c r="N890" s="137"/>
      <c r="O890" s="137"/>
      <c r="P890" s="137"/>
      <c r="Q890" s="137"/>
      <c r="R890" s="137"/>
      <c r="S890" s="137"/>
      <c r="T890" s="137"/>
      <c r="U890" s="137"/>
      <c r="V890" s="137"/>
      <c r="W890" s="137"/>
      <c r="X890" s="137"/>
      <c r="Y890" s="137"/>
      <c r="Z890" s="137"/>
    </row>
    <row r="891" spans="1:26" x14ac:dyDescent="0.3">
      <c r="A891" s="137"/>
      <c r="B891" s="137"/>
      <c r="C891" s="137"/>
      <c r="D891" s="137"/>
      <c r="E891" s="137"/>
      <c r="F891" s="137"/>
      <c r="G891" s="137"/>
      <c r="H891" s="137"/>
      <c r="I891" s="137"/>
      <c r="J891" s="137"/>
      <c r="K891" s="137"/>
      <c r="L891" s="137"/>
      <c r="M891" s="137"/>
      <c r="N891" s="137"/>
      <c r="O891" s="137"/>
      <c r="P891" s="137"/>
      <c r="Q891" s="137"/>
      <c r="R891" s="137"/>
      <c r="S891" s="137"/>
      <c r="T891" s="137"/>
      <c r="U891" s="137"/>
      <c r="V891" s="137"/>
      <c r="W891" s="137"/>
      <c r="X891" s="137"/>
      <c r="Y891" s="137"/>
      <c r="Z891" s="137"/>
    </row>
    <row r="892" spans="1:26" x14ac:dyDescent="0.3">
      <c r="A892" s="137"/>
      <c r="B892" s="137"/>
      <c r="C892" s="137"/>
      <c r="D892" s="137"/>
      <c r="E892" s="137"/>
      <c r="F892" s="137"/>
      <c r="G892" s="137"/>
      <c r="H892" s="137"/>
      <c r="I892" s="137"/>
      <c r="J892" s="137"/>
      <c r="K892" s="137"/>
      <c r="L892" s="137"/>
      <c r="M892" s="137"/>
      <c r="N892" s="137"/>
      <c r="O892" s="137"/>
      <c r="P892" s="137"/>
      <c r="Q892" s="137"/>
      <c r="R892" s="137"/>
      <c r="S892" s="137"/>
      <c r="T892" s="137"/>
      <c r="U892" s="137"/>
      <c r="V892" s="137"/>
      <c r="W892" s="137"/>
      <c r="X892" s="137"/>
      <c r="Y892" s="137"/>
      <c r="Z892" s="137"/>
    </row>
    <row r="893" spans="1:26" x14ac:dyDescent="0.3">
      <c r="A893" s="137"/>
      <c r="B893" s="137"/>
      <c r="C893" s="137"/>
      <c r="D893" s="137"/>
      <c r="E893" s="137"/>
      <c r="F893" s="137"/>
      <c r="G893" s="137"/>
      <c r="H893" s="137"/>
      <c r="I893" s="137"/>
      <c r="J893" s="137"/>
      <c r="K893" s="137"/>
      <c r="L893" s="137"/>
      <c r="M893" s="137"/>
      <c r="N893" s="137"/>
      <c r="O893" s="137"/>
      <c r="P893" s="137"/>
      <c r="Q893" s="137"/>
      <c r="R893" s="137"/>
      <c r="S893" s="137"/>
      <c r="T893" s="137"/>
      <c r="U893" s="137"/>
      <c r="V893" s="137"/>
      <c r="W893" s="137"/>
      <c r="X893" s="137"/>
      <c r="Y893" s="137"/>
      <c r="Z893" s="137"/>
    </row>
    <row r="894" spans="1:26" x14ac:dyDescent="0.3">
      <c r="A894" s="137"/>
      <c r="B894" s="137"/>
      <c r="C894" s="137"/>
      <c r="D894" s="137"/>
      <c r="E894" s="137"/>
      <c r="F894" s="137"/>
      <c r="G894" s="137"/>
      <c r="H894" s="137"/>
      <c r="I894" s="137"/>
      <c r="J894" s="137"/>
      <c r="K894" s="137"/>
      <c r="L894" s="137"/>
      <c r="M894" s="137"/>
      <c r="N894" s="137"/>
      <c r="O894" s="137"/>
      <c r="P894" s="137"/>
      <c r="Q894" s="137"/>
      <c r="R894" s="137"/>
      <c r="S894" s="137"/>
      <c r="T894" s="137"/>
      <c r="U894" s="137"/>
      <c r="V894" s="137"/>
      <c r="W894" s="137"/>
      <c r="X894" s="137"/>
      <c r="Y894" s="137"/>
      <c r="Z894" s="137"/>
    </row>
    <row r="895" spans="1:26" x14ac:dyDescent="0.3">
      <c r="A895" s="137"/>
      <c r="B895" s="137"/>
      <c r="C895" s="137"/>
      <c r="D895" s="137"/>
      <c r="E895" s="137"/>
      <c r="F895" s="137"/>
      <c r="G895" s="137"/>
      <c r="H895" s="137"/>
      <c r="I895" s="137"/>
      <c r="J895" s="137"/>
      <c r="K895" s="137"/>
      <c r="L895" s="137"/>
      <c r="M895" s="137"/>
      <c r="N895" s="137"/>
      <c r="O895" s="137"/>
      <c r="P895" s="137"/>
      <c r="Q895" s="137"/>
      <c r="R895" s="137"/>
      <c r="S895" s="137"/>
      <c r="T895" s="137"/>
      <c r="U895" s="137"/>
      <c r="V895" s="137"/>
      <c r="W895" s="137"/>
      <c r="X895" s="137"/>
      <c r="Y895" s="137"/>
      <c r="Z895" s="137"/>
    </row>
    <row r="896" spans="1:26" x14ac:dyDescent="0.3">
      <c r="A896" s="137"/>
      <c r="B896" s="137"/>
      <c r="C896" s="137"/>
      <c r="D896" s="137"/>
      <c r="E896" s="137"/>
      <c r="F896" s="137"/>
      <c r="G896" s="137"/>
      <c r="H896" s="137"/>
      <c r="I896" s="137"/>
      <c r="J896" s="137"/>
      <c r="K896" s="137"/>
      <c r="L896" s="137"/>
      <c r="M896" s="137"/>
      <c r="N896" s="137"/>
      <c r="O896" s="137"/>
      <c r="P896" s="137"/>
      <c r="Q896" s="137"/>
      <c r="R896" s="137"/>
      <c r="S896" s="137"/>
      <c r="T896" s="137"/>
      <c r="U896" s="137"/>
      <c r="V896" s="137"/>
      <c r="W896" s="137"/>
      <c r="X896" s="137"/>
      <c r="Y896" s="137"/>
      <c r="Z896" s="137"/>
    </row>
    <row r="897" spans="1:26" x14ac:dyDescent="0.3">
      <c r="A897" s="137"/>
      <c r="B897" s="137"/>
      <c r="C897" s="137"/>
      <c r="D897" s="137"/>
      <c r="E897" s="137"/>
      <c r="F897" s="137"/>
      <c r="G897" s="137"/>
      <c r="H897" s="137"/>
      <c r="I897" s="137"/>
      <c r="J897" s="137"/>
      <c r="K897" s="137"/>
      <c r="L897" s="137"/>
      <c r="M897" s="137"/>
      <c r="N897" s="137"/>
      <c r="O897" s="137"/>
      <c r="P897" s="137"/>
      <c r="Q897" s="137"/>
      <c r="R897" s="137"/>
      <c r="S897" s="137"/>
      <c r="T897" s="137"/>
      <c r="U897" s="137"/>
      <c r="V897" s="137"/>
      <c r="W897" s="137"/>
      <c r="X897" s="137"/>
      <c r="Y897" s="137"/>
      <c r="Z897" s="137"/>
    </row>
    <row r="898" spans="1:26" x14ac:dyDescent="0.3">
      <c r="A898" s="137"/>
      <c r="B898" s="137"/>
      <c r="C898" s="137"/>
      <c r="D898" s="137"/>
      <c r="E898" s="137"/>
      <c r="F898" s="137"/>
      <c r="G898" s="137"/>
      <c r="H898" s="137"/>
      <c r="I898" s="137"/>
      <c r="J898" s="137"/>
      <c r="K898" s="137"/>
      <c r="L898" s="137"/>
      <c r="M898" s="137"/>
      <c r="N898" s="137"/>
      <c r="O898" s="137"/>
      <c r="P898" s="137"/>
      <c r="Q898" s="137"/>
      <c r="R898" s="137"/>
      <c r="S898" s="137"/>
      <c r="T898" s="137"/>
      <c r="U898" s="137"/>
      <c r="V898" s="137"/>
      <c r="W898" s="137"/>
      <c r="X898" s="137"/>
      <c r="Y898" s="137"/>
      <c r="Z898" s="137"/>
    </row>
    <row r="899" spans="1:26" x14ac:dyDescent="0.3">
      <c r="A899" s="137"/>
      <c r="B899" s="137"/>
      <c r="C899" s="137"/>
      <c r="D899" s="137"/>
      <c r="E899" s="137"/>
      <c r="F899" s="137"/>
      <c r="G899" s="137"/>
      <c r="H899" s="137"/>
      <c r="I899" s="137"/>
      <c r="J899" s="137"/>
      <c r="K899" s="137"/>
      <c r="L899" s="137"/>
      <c r="M899" s="137"/>
      <c r="N899" s="137"/>
      <c r="O899" s="137"/>
      <c r="P899" s="137"/>
      <c r="Q899" s="137"/>
      <c r="R899" s="137"/>
      <c r="S899" s="137"/>
      <c r="T899" s="137"/>
      <c r="U899" s="137"/>
      <c r="V899" s="137"/>
      <c r="W899" s="137"/>
      <c r="X899" s="137"/>
      <c r="Y899" s="137"/>
      <c r="Z899" s="137"/>
    </row>
    <row r="900" spans="1:26" x14ac:dyDescent="0.3">
      <c r="A900" s="137"/>
      <c r="B900" s="137"/>
      <c r="C900" s="137"/>
      <c r="D900" s="137"/>
      <c r="E900" s="137"/>
      <c r="F900" s="137"/>
      <c r="G900" s="137"/>
      <c r="H900" s="137"/>
      <c r="I900" s="137"/>
      <c r="J900" s="137"/>
      <c r="K900" s="137"/>
      <c r="L900" s="137"/>
      <c r="M900" s="137"/>
      <c r="N900" s="137"/>
      <c r="O900" s="137"/>
      <c r="P900" s="137"/>
      <c r="Q900" s="137"/>
      <c r="R900" s="137"/>
      <c r="S900" s="137"/>
      <c r="T900" s="137"/>
      <c r="U900" s="137"/>
      <c r="V900" s="137"/>
      <c r="W900" s="137"/>
      <c r="X900" s="137"/>
      <c r="Y900" s="137"/>
      <c r="Z900" s="137"/>
    </row>
    <row r="901" spans="1:26" x14ac:dyDescent="0.3">
      <c r="A901" s="137"/>
      <c r="B901" s="137"/>
      <c r="C901" s="137"/>
      <c r="D901" s="137"/>
      <c r="E901" s="137"/>
      <c r="F901" s="137"/>
      <c r="G901" s="137"/>
      <c r="H901" s="137"/>
      <c r="I901" s="137"/>
      <c r="J901" s="137"/>
      <c r="K901" s="137"/>
      <c r="L901" s="137"/>
      <c r="M901" s="137"/>
      <c r="N901" s="137"/>
      <c r="O901" s="137"/>
      <c r="P901" s="137"/>
      <c r="Q901" s="137"/>
      <c r="R901" s="137"/>
      <c r="S901" s="137"/>
      <c r="T901" s="137"/>
      <c r="U901" s="137"/>
      <c r="V901" s="137"/>
      <c r="W901" s="137"/>
      <c r="X901" s="137"/>
      <c r="Y901" s="137"/>
      <c r="Z901" s="137"/>
    </row>
    <row r="902" spans="1:26" x14ac:dyDescent="0.3">
      <c r="A902" s="137"/>
      <c r="B902" s="137"/>
      <c r="C902" s="137"/>
      <c r="D902" s="137"/>
      <c r="E902" s="137"/>
      <c r="F902" s="137"/>
      <c r="G902" s="137"/>
      <c r="H902" s="137"/>
      <c r="I902" s="137"/>
      <c r="J902" s="137"/>
      <c r="K902" s="137"/>
      <c r="L902" s="137"/>
      <c r="M902" s="137"/>
      <c r="N902" s="137"/>
      <c r="O902" s="137"/>
      <c r="P902" s="137"/>
      <c r="Q902" s="137"/>
      <c r="R902" s="137"/>
      <c r="S902" s="137"/>
      <c r="T902" s="137"/>
      <c r="U902" s="137"/>
      <c r="V902" s="137"/>
      <c r="W902" s="137"/>
      <c r="X902" s="137"/>
      <c r="Y902" s="137"/>
      <c r="Z902" s="137"/>
    </row>
    <row r="903" spans="1:26" x14ac:dyDescent="0.3">
      <c r="A903" s="137"/>
      <c r="B903" s="137"/>
      <c r="C903" s="137"/>
      <c r="D903" s="137"/>
      <c r="E903" s="137"/>
      <c r="F903" s="137"/>
      <c r="G903" s="137"/>
      <c r="H903" s="137"/>
      <c r="I903" s="137"/>
      <c r="J903" s="137"/>
      <c r="K903" s="137"/>
      <c r="L903" s="137"/>
      <c r="M903" s="137"/>
      <c r="N903" s="137"/>
      <c r="O903" s="137"/>
      <c r="P903" s="137"/>
      <c r="Q903" s="137"/>
      <c r="R903" s="137"/>
      <c r="S903" s="137"/>
      <c r="T903" s="137"/>
      <c r="U903" s="137"/>
      <c r="V903" s="137"/>
      <c r="W903" s="137"/>
      <c r="X903" s="137"/>
      <c r="Y903" s="137"/>
      <c r="Z903" s="137"/>
    </row>
    <row r="904" spans="1:26" x14ac:dyDescent="0.3">
      <c r="A904" s="137"/>
      <c r="B904" s="137"/>
      <c r="C904" s="137"/>
      <c r="D904" s="137"/>
      <c r="E904" s="137"/>
      <c r="F904" s="137"/>
      <c r="G904" s="137"/>
      <c r="H904" s="137"/>
      <c r="I904" s="137"/>
      <c r="J904" s="137"/>
      <c r="K904" s="137"/>
      <c r="L904" s="137"/>
      <c r="M904" s="137"/>
      <c r="N904" s="137"/>
      <c r="O904" s="137"/>
      <c r="P904" s="137"/>
      <c r="Q904" s="137"/>
      <c r="R904" s="137"/>
      <c r="S904" s="137"/>
      <c r="T904" s="137"/>
      <c r="U904" s="137"/>
      <c r="V904" s="137"/>
      <c r="W904" s="137"/>
      <c r="X904" s="137"/>
      <c r="Y904" s="137"/>
      <c r="Z904" s="137"/>
    </row>
    <row r="905" spans="1:26" x14ac:dyDescent="0.3">
      <c r="A905" s="137"/>
      <c r="B905" s="137"/>
      <c r="C905" s="137"/>
      <c r="D905" s="137"/>
      <c r="E905" s="137"/>
      <c r="F905" s="137"/>
      <c r="G905" s="137"/>
      <c r="H905" s="137"/>
      <c r="I905" s="137"/>
      <c r="J905" s="137"/>
      <c r="K905" s="137"/>
      <c r="L905" s="137"/>
      <c r="M905" s="137"/>
      <c r="N905" s="137"/>
      <c r="O905" s="137"/>
      <c r="P905" s="137"/>
      <c r="Q905" s="137"/>
      <c r="R905" s="137"/>
      <c r="S905" s="137"/>
      <c r="T905" s="137"/>
      <c r="U905" s="137"/>
      <c r="V905" s="137"/>
      <c r="W905" s="137"/>
      <c r="X905" s="137"/>
      <c r="Y905" s="137"/>
      <c r="Z905" s="137"/>
    </row>
    <row r="906" spans="1:26" x14ac:dyDescent="0.3">
      <c r="A906" s="137"/>
      <c r="B906" s="137"/>
      <c r="C906" s="137"/>
      <c r="D906" s="137"/>
      <c r="E906" s="137"/>
      <c r="F906" s="137"/>
      <c r="G906" s="137"/>
      <c r="H906" s="137"/>
      <c r="I906" s="137"/>
      <c r="J906" s="137"/>
      <c r="K906" s="137"/>
      <c r="L906" s="137"/>
      <c r="M906" s="137"/>
      <c r="N906" s="137"/>
      <c r="O906" s="137"/>
      <c r="P906" s="137"/>
      <c r="Q906" s="137"/>
      <c r="R906" s="137"/>
      <c r="S906" s="137"/>
      <c r="T906" s="137"/>
      <c r="U906" s="137"/>
      <c r="V906" s="137"/>
      <c r="W906" s="137"/>
      <c r="X906" s="137"/>
      <c r="Y906" s="137"/>
      <c r="Z906" s="137"/>
    </row>
    <row r="907" spans="1:26" x14ac:dyDescent="0.3">
      <c r="A907" s="137"/>
      <c r="B907" s="137"/>
      <c r="C907" s="137"/>
      <c r="D907" s="137"/>
      <c r="E907" s="137"/>
      <c r="F907" s="137"/>
      <c r="G907" s="137"/>
      <c r="H907" s="137"/>
      <c r="I907" s="137"/>
      <c r="J907" s="137"/>
      <c r="K907" s="137"/>
      <c r="L907" s="137"/>
      <c r="M907" s="137"/>
      <c r="N907" s="137"/>
      <c r="O907" s="137"/>
      <c r="P907" s="137"/>
      <c r="Q907" s="137"/>
      <c r="R907" s="137"/>
      <c r="S907" s="137"/>
      <c r="T907" s="137"/>
      <c r="U907" s="137"/>
      <c r="V907" s="137"/>
      <c r="W907" s="137"/>
      <c r="X907" s="137"/>
      <c r="Y907" s="137"/>
      <c r="Z907" s="137"/>
    </row>
    <row r="908" spans="1:26" x14ac:dyDescent="0.3">
      <c r="A908" s="137"/>
      <c r="B908" s="137"/>
      <c r="C908" s="137"/>
      <c r="D908" s="137"/>
      <c r="E908" s="137"/>
      <c r="F908" s="137"/>
      <c r="G908" s="137"/>
      <c r="H908" s="137"/>
      <c r="I908" s="137"/>
      <c r="J908" s="137"/>
      <c r="K908" s="137"/>
      <c r="L908" s="137"/>
      <c r="M908" s="137"/>
      <c r="N908" s="137"/>
      <c r="O908" s="137"/>
      <c r="P908" s="137"/>
      <c r="Q908" s="137"/>
      <c r="R908" s="137"/>
      <c r="S908" s="137"/>
      <c r="T908" s="137"/>
      <c r="U908" s="137"/>
      <c r="V908" s="137"/>
      <c r="W908" s="137"/>
      <c r="X908" s="137"/>
      <c r="Y908" s="137"/>
      <c r="Z908" s="137"/>
    </row>
    <row r="909" spans="1:26" x14ac:dyDescent="0.3">
      <c r="A909" s="137"/>
      <c r="B909" s="137"/>
      <c r="C909" s="137"/>
      <c r="D909" s="137"/>
      <c r="E909" s="137"/>
      <c r="F909" s="137"/>
      <c r="G909" s="137"/>
      <c r="H909" s="137"/>
      <c r="I909" s="137"/>
      <c r="J909" s="137"/>
      <c r="K909" s="137"/>
      <c r="L909" s="137"/>
      <c r="M909" s="137"/>
      <c r="N909" s="137"/>
      <c r="O909" s="137"/>
      <c r="P909" s="137"/>
      <c r="Q909" s="137"/>
      <c r="R909" s="137"/>
      <c r="S909" s="137"/>
      <c r="T909" s="137"/>
      <c r="U909" s="137"/>
      <c r="V909" s="137"/>
      <c r="W909" s="137"/>
      <c r="X909" s="137"/>
      <c r="Y909" s="137"/>
      <c r="Z909" s="137"/>
    </row>
    <row r="910" spans="1:26" x14ac:dyDescent="0.3">
      <c r="A910" s="137"/>
      <c r="B910" s="137"/>
      <c r="C910" s="137"/>
      <c r="D910" s="137"/>
      <c r="E910" s="137"/>
      <c r="F910" s="137"/>
      <c r="G910" s="137"/>
      <c r="H910" s="137"/>
      <c r="I910" s="137"/>
      <c r="J910" s="137"/>
      <c r="K910" s="137"/>
      <c r="L910" s="137"/>
      <c r="M910" s="137"/>
      <c r="N910" s="137"/>
      <c r="O910" s="137"/>
      <c r="P910" s="137"/>
      <c r="Q910" s="137"/>
      <c r="R910" s="137"/>
      <c r="S910" s="137"/>
      <c r="T910" s="137"/>
      <c r="U910" s="137"/>
      <c r="V910" s="137"/>
      <c r="W910" s="137"/>
      <c r="X910" s="137"/>
      <c r="Y910" s="137"/>
      <c r="Z910" s="137"/>
    </row>
    <row r="911" spans="1:26" x14ac:dyDescent="0.3">
      <c r="A911" s="137"/>
      <c r="B911" s="137"/>
      <c r="C911" s="137"/>
      <c r="D911" s="137"/>
      <c r="E911" s="137"/>
      <c r="F911" s="137"/>
      <c r="G911" s="137"/>
      <c r="H911" s="137"/>
      <c r="I911" s="137"/>
      <c r="J911" s="137"/>
      <c r="K911" s="137"/>
      <c r="L911" s="137"/>
      <c r="M911" s="137"/>
      <c r="N911" s="137"/>
      <c r="O911" s="137"/>
      <c r="P911" s="137"/>
      <c r="Q911" s="137"/>
      <c r="R911" s="137"/>
      <c r="S911" s="137"/>
      <c r="T911" s="137"/>
      <c r="U911" s="137"/>
      <c r="V911" s="137"/>
      <c r="W911" s="137"/>
      <c r="X911" s="137"/>
      <c r="Y911" s="137"/>
      <c r="Z911" s="137"/>
    </row>
    <row r="912" spans="1:26" x14ac:dyDescent="0.3">
      <c r="A912" s="137"/>
      <c r="B912" s="137"/>
      <c r="C912" s="137"/>
      <c r="D912" s="137"/>
      <c r="E912" s="137"/>
      <c r="F912" s="137"/>
      <c r="G912" s="137"/>
      <c r="H912" s="137"/>
      <c r="I912" s="137"/>
      <c r="J912" s="137"/>
      <c r="K912" s="137"/>
      <c r="L912" s="137"/>
      <c r="M912" s="137"/>
      <c r="N912" s="137"/>
      <c r="O912" s="137"/>
      <c r="P912" s="137"/>
      <c r="Q912" s="137"/>
      <c r="R912" s="137"/>
      <c r="S912" s="137"/>
      <c r="T912" s="137"/>
      <c r="U912" s="137"/>
      <c r="V912" s="137"/>
      <c r="W912" s="137"/>
      <c r="X912" s="137"/>
      <c r="Y912" s="137"/>
      <c r="Z912" s="137"/>
    </row>
    <row r="913" spans="1:26" x14ac:dyDescent="0.3">
      <c r="A913" s="137"/>
      <c r="B913" s="137"/>
      <c r="C913" s="137"/>
      <c r="D913" s="137"/>
      <c r="E913" s="137"/>
      <c r="F913" s="137"/>
      <c r="G913" s="137"/>
      <c r="H913" s="137"/>
      <c r="I913" s="137"/>
      <c r="J913" s="137"/>
      <c r="K913" s="137"/>
      <c r="L913" s="137"/>
      <c r="M913" s="137"/>
      <c r="N913" s="137"/>
      <c r="O913" s="137"/>
      <c r="P913" s="137"/>
      <c r="Q913" s="137"/>
      <c r="R913" s="137"/>
      <c r="S913" s="137"/>
      <c r="T913" s="137"/>
      <c r="U913" s="137"/>
      <c r="V913" s="137"/>
      <c r="W913" s="137"/>
      <c r="X913" s="137"/>
      <c r="Y913" s="137"/>
      <c r="Z913" s="137"/>
    </row>
    <row r="914" spans="1:26" x14ac:dyDescent="0.3">
      <c r="A914" s="137"/>
      <c r="B914" s="137"/>
      <c r="C914" s="137"/>
      <c r="D914" s="137"/>
      <c r="E914" s="137"/>
      <c r="F914" s="137"/>
      <c r="G914" s="137"/>
      <c r="H914" s="137"/>
      <c r="I914" s="137"/>
      <c r="J914" s="137"/>
      <c r="K914" s="137"/>
      <c r="L914" s="137"/>
      <c r="M914" s="137"/>
      <c r="N914" s="137"/>
      <c r="O914" s="137"/>
      <c r="P914" s="137"/>
      <c r="Q914" s="137"/>
      <c r="R914" s="137"/>
      <c r="S914" s="137"/>
      <c r="T914" s="137"/>
      <c r="U914" s="137"/>
      <c r="V914" s="137"/>
      <c r="W914" s="137"/>
      <c r="X914" s="137"/>
      <c r="Y914" s="137"/>
      <c r="Z914" s="137"/>
    </row>
    <row r="915" spans="1:26" x14ac:dyDescent="0.3">
      <c r="A915" s="137"/>
      <c r="B915" s="137"/>
      <c r="C915" s="137"/>
      <c r="D915" s="137"/>
      <c r="E915" s="137"/>
      <c r="F915" s="137"/>
      <c r="G915" s="137"/>
      <c r="H915" s="137"/>
      <c r="I915" s="137"/>
      <c r="J915" s="137"/>
      <c r="K915" s="137"/>
      <c r="L915" s="137"/>
      <c r="M915" s="137"/>
      <c r="N915" s="137"/>
      <c r="O915" s="137"/>
      <c r="P915" s="137"/>
      <c r="Q915" s="137"/>
      <c r="R915" s="137"/>
      <c r="S915" s="137"/>
      <c r="T915" s="137"/>
      <c r="U915" s="137"/>
      <c r="V915" s="137"/>
      <c r="W915" s="137"/>
      <c r="X915" s="137"/>
      <c r="Y915" s="137"/>
      <c r="Z915" s="137"/>
    </row>
    <row r="916" spans="1:26" x14ac:dyDescent="0.3">
      <c r="A916" s="137"/>
      <c r="B916" s="137"/>
      <c r="C916" s="137"/>
      <c r="D916" s="137"/>
      <c r="E916" s="137"/>
      <c r="F916" s="137"/>
      <c r="G916" s="137"/>
      <c r="H916" s="137"/>
      <c r="I916" s="137"/>
      <c r="J916" s="137"/>
      <c r="K916" s="137"/>
      <c r="L916" s="137"/>
      <c r="M916" s="137"/>
      <c r="N916" s="137"/>
      <c r="O916" s="137"/>
      <c r="P916" s="137"/>
      <c r="Q916" s="137"/>
      <c r="R916" s="137"/>
      <c r="S916" s="137"/>
      <c r="T916" s="137"/>
      <c r="U916" s="137"/>
      <c r="V916" s="137"/>
      <c r="W916" s="137"/>
      <c r="X916" s="137"/>
      <c r="Y916" s="137"/>
      <c r="Z916" s="137"/>
    </row>
    <row r="917" spans="1:26" x14ac:dyDescent="0.3">
      <c r="A917" s="137"/>
      <c r="B917" s="137"/>
      <c r="C917" s="137"/>
      <c r="D917" s="137"/>
      <c r="E917" s="137"/>
      <c r="F917" s="137"/>
      <c r="G917" s="137"/>
      <c r="H917" s="137"/>
      <c r="I917" s="137"/>
      <c r="J917" s="137"/>
      <c r="K917" s="137"/>
      <c r="L917" s="137"/>
      <c r="M917" s="137"/>
      <c r="N917" s="137"/>
      <c r="O917" s="137"/>
      <c r="P917" s="137"/>
      <c r="Q917" s="137"/>
      <c r="R917" s="137"/>
      <c r="S917" s="137"/>
      <c r="T917" s="137"/>
      <c r="U917" s="137"/>
      <c r="V917" s="137"/>
      <c r="W917" s="137"/>
      <c r="X917" s="137"/>
      <c r="Y917" s="137"/>
      <c r="Z917" s="137"/>
    </row>
    <row r="918" spans="1:26" x14ac:dyDescent="0.3">
      <c r="A918" s="137"/>
      <c r="B918" s="137"/>
      <c r="C918" s="137"/>
      <c r="D918" s="137"/>
      <c r="E918" s="137"/>
      <c r="F918" s="137"/>
      <c r="G918" s="137"/>
      <c r="H918" s="137"/>
      <c r="I918" s="137"/>
      <c r="J918" s="137"/>
      <c r="K918" s="137"/>
      <c r="L918" s="137"/>
      <c r="M918" s="137"/>
      <c r="N918" s="137"/>
      <c r="O918" s="137"/>
      <c r="P918" s="137"/>
      <c r="Q918" s="137"/>
      <c r="R918" s="137"/>
      <c r="S918" s="137"/>
      <c r="T918" s="137"/>
      <c r="U918" s="137"/>
      <c r="V918" s="137"/>
      <c r="W918" s="137"/>
      <c r="X918" s="137"/>
      <c r="Y918" s="137"/>
      <c r="Z918" s="137"/>
    </row>
    <row r="919" spans="1:26" x14ac:dyDescent="0.3">
      <c r="A919" s="137"/>
      <c r="B919" s="137"/>
      <c r="C919" s="137"/>
      <c r="D919" s="137"/>
      <c r="E919" s="137"/>
      <c r="F919" s="137"/>
      <c r="G919" s="137"/>
      <c r="H919" s="137"/>
      <c r="I919" s="137"/>
      <c r="J919" s="137"/>
      <c r="K919" s="137"/>
      <c r="L919" s="137"/>
      <c r="M919" s="137"/>
      <c r="N919" s="137"/>
      <c r="O919" s="137"/>
      <c r="P919" s="137"/>
      <c r="Q919" s="137"/>
      <c r="R919" s="137"/>
      <c r="S919" s="137"/>
      <c r="T919" s="137"/>
      <c r="U919" s="137"/>
      <c r="V919" s="137"/>
      <c r="W919" s="137"/>
      <c r="X919" s="137"/>
      <c r="Y919" s="137"/>
      <c r="Z919" s="137"/>
    </row>
    <row r="920" spans="1:26" x14ac:dyDescent="0.3">
      <c r="A920" s="137"/>
      <c r="B920" s="137"/>
      <c r="C920" s="137"/>
      <c r="D920" s="137"/>
      <c r="E920" s="137"/>
      <c r="F920" s="137"/>
      <c r="G920" s="137"/>
      <c r="H920" s="137"/>
      <c r="I920" s="137"/>
      <c r="J920" s="137"/>
      <c r="K920" s="137"/>
      <c r="L920" s="137"/>
      <c r="M920" s="137"/>
      <c r="N920" s="137"/>
      <c r="O920" s="137"/>
      <c r="P920" s="137"/>
      <c r="Q920" s="137"/>
      <c r="R920" s="137"/>
      <c r="S920" s="137"/>
      <c r="T920" s="137"/>
      <c r="U920" s="137"/>
      <c r="V920" s="137"/>
      <c r="W920" s="137"/>
      <c r="X920" s="137"/>
      <c r="Y920" s="137"/>
      <c r="Z920" s="137"/>
    </row>
    <row r="921" spans="1:26" x14ac:dyDescent="0.3">
      <c r="A921" s="137"/>
      <c r="B921" s="137"/>
      <c r="C921" s="137"/>
      <c r="D921" s="137"/>
      <c r="E921" s="137"/>
      <c r="F921" s="137"/>
      <c r="G921" s="137"/>
      <c r="H921" s="137"/>
      <c r="I921" s="137"/>
      <c r="J921" s="137"/>
      <c r="K921" s="137"/>
      <c r="L921" s="137"/>
      <c r="M921" s="137"/>
      <c r="N921" s="137"/>
      <c r="O921" s="137"/>
      <c r="P921" s="137"/>
      <c r="Q921" s="137"/>
      <c r="R921" s="137"/>
      <c r="S921" s="137"/>
      <c r="T921" s="137"/>
      <c r="U921" s="137"/>
      <c r="V921" s="137"/>
      <c r="W921" s="137"/>
      <c r="X921" s="137"/>
      <c r="Y921" s="137"/>
      <c r="Z921" s="137"/>
    </row>
    <row r="922" spans="1:26" x14ac:dyDescent="0.3">
      <c r="A922" s="137"/>
      <c r="B922" s="137"/>
      <c r="C922" s="137"/>
      <c r="D922" s="137"/>
      <c r="E922" s="137"/>
      <c r="F922" s="137"/>
      <c r="G922" s="137"/>
      <c r="H922" s="137"/>
      <c r="I922" s="137"/>
      <c r="J922" s="137"/>
      <c r="K922" s="137"/>
      <c r="L922" s="137"/>
      <c r="M922" s="137"/>
      <c r="N922" s="137"/>
      <c r="O922" s="137"/>
      <c r="P922" s="137"/>
      <c r="Q922" s="137"/>
      <c r="R922" s="137"/>
      <c r="S922" s="137"/>
      <c r="T922" s="137"/>
      <c r="U922" s="137"/>
      <c r="V922" s="137"/>
      <c r="W922" s="137"/>
      <c r="X922" s="137"/>
      <c r="Y922" s="137"/>
      <c r="Z922" s="137"/>
    </row>
    <row r="923" spans="1:26" x14ac:dyDescent="0.3">
      <c r="A923" s="137"/>
      <c r="B923" s="137"/>
      <c r="C923" s="137"/>
      <c r="D923" s="137"/>
      <c r="E923" s="137"/>
      <c r="F923" s="137"/>
      <c r="G923" s="137"/>
      <c r="H923" s="137"/>
      <c r="I923" s="137"/>
      <c r="J923" s="137"/>
      <c r="K923" s="137"/>
      <c r="L923" s="137"/>
      <c r="M923" s="137"/>
      <c r="N923" s="137"/>
      <c r="O923" s="137"/>
      <c r="P923" s="137"/>
      <c r="Q923" s="137"/>
      <c r="R923" s="137"/>
      <c r="S923" s="137"/>
      <c r="T923" s="137"/>
      <c r="U923" s="137"/>
      <c r="V923" s="137"/>
      <c r="W923" s="137"/>
      <c r="X923" s="137"/>
      <c r="Y923" s="137"/>
      <c r="Z923" s="137"/>
    </row>
    <row r="924" spans="1:26" x14ac:dyDescent="0.3">
      <c r="A924" s="137"/>
      <c r="B924" s="137"/>
      <c r="C924" s="137"/>
      <c r="D924" s="137"/>
      <c r="E924" s="137"/>
      <c r="F924" s="137"/>
      <c r="G924" s="137"/>
      <c r="H924" s="137"/>
      <c r="I924" s="137"/>
      <c r="J924" s="137"/>
      <c r="K924" s="137"/>
      <c r="L924" s="137"/>
      <c r="M924" s="137"/>
      <c r="N924" s="137"/>
      <c r="O924" s="137"/>
      <c r="P924" s="137"/>
      <c r="Q924" s="137"/>
      <c r="R924" s="137"/>
      <c r="S924" s="137"/>
      <c r="T924" s="137"/>
      <c r="U924" s="137"/>
      <c r="V924" s="137"/>
      <c r="W924" s="137"/>
      <c r="X924" s="137"/>
      <c r="Y924" s="137"/>
      <c r="Z924" s="137"/>
    </row>
    <row r="925" spans="1:26" x14ac:dyDescent="0.3">
      <c r="A925" s="137"/>
      <c r="B925" s="137"/>
      <c r="C925" s="137"/>
      <c r="D925" s="137"/>
      <c r="E925" s="137"/>
      <c r="F925" s="137"/>
      <c r="G925" s="137"/>
      <c r="H925" s="137"/>
      <c r="I925" s="137"/>
      <c r="J925" s="137"/>
      <c r="K925" s="137"/>
      <c r="L925" s="137"/>
      <c r="M925" s="137"/>
      <c r="N925" s="137"/>
      <c r="O925" s="137"/>
      <c r="P925" s="137"/>
      <c r="Q925" s="137"/>
      <c r="R925" s="137"/>
      <c r="S925" s="137"/>
      <c r="T925" s="137"/>
      <c r="U925" s="137"/>
      <c r="V925" s="137"/>
      <c r="W925" s="137"/>
      <c r="X925" s="137"/>
      <c r="Y925" s="137"/>
      <c r="Z925" s="137"/>
    </row>
    <row r="926" spans="1:26" x14ac:dyDescent="0.3">
      <c r="A926" s="137"/>
      <c r="B926" s="137"/>
      <c r="C926" s="137"/>
      <c r="D926" s="137"/>
      <c r="E926" s="137"/>
      <c r="F926" s="137"/>
      <c r="G926" s="137"/>
      <c r="H926" s="137"/>
      <c r="I926" s="137"/>
      <c r="J926" s="137"/>
      <c r="K926" s="137"/>
      <c r="L926" s="137"/>
      <c r="M926" s="137"/>
      <c r="N926" s="137"/>
      <c r="O926" s="137"/>
      <c r="P926" s="137"/>
      <c r="Q926" s="137"/>
      <c r="R926" s="137"/>
      <c r="S926" s="137"/>
      <c r="T926" s="137"/>
      <c r="U926" s="137"/>
      <c r="V926" s="137"/>
      <c r="W926" s="137"/>
      <c r="X926" s="137"/>
      <c r="Y926" s="137"/>
      <c r="Z926" s="137"/>
    </row>
    <row r="927" spans="1:26" x14ac:dyDescent="0.3">
      <c r="A927" s="137"/>
      <c r="B927" s="137"/>
      <c r="C927" s="137"/>
      <c r="D927" s="137"/>
      <c r="E927" s="137"/>
      <c r="F927" s="137"/>
      <c r="G927" s="137"/>
      <c r="H927" s="137"/>
      <c r="I927" s="137"/>
      <c r="J927" s="137"/>
      <c r="K927" s="137"/>
      <c r="L927" s="137"/>
      <c r="M927" s="137"/>
      <c r="N927" s="137"/>
      <c r="O927" s="137"/>
      <c r="P927" s="137"/>
      <c r="Q927" s="137"/>
      <c r="R927" s="137"/>
      <c r="S927" s="137"/>
      <c r="T927" s="137"/>
      <c r="U927" s="137"/>
      <c r="V927" s="137"/>
      <c r="W927" s="137"/>
      <c r="X927" s="137"/>
      <c r="Y927" s="137"/>
      <c r="Z927" s="137"/>
    </row>
    <row r="928" spans="1:26" x14ac:dyDescent="0.3">
      <c r="A928" s="137"/>
      <c r="B928" s="137"/>
      <c r="C928" s="137"/>
      <c r="D928" s="137"/>
      <c r="E928" s="137"/>
      <c r="F928" s="137"/>
      <c r="G928" s="137"/>
      <c r="H928" s="137"/>
      <c r="I928" s="137"/>
      <c r="J928" s="137"/>
      <c r="K928" s="137"/>
      <c r="L928" s="137"/>
      <c r="M928" s="137"/>
      <c r="N928" s="137"/>
      <c r="O928" s="137"/>
      <c r="P928" s="137"/>
      <c r="Q928" s="137"/>
      <c r="R928" s="137"/>
      <c r="S928" s="137"/>
      <c r="T928" s="137"/>
      <c r="U928" s="137"/>
      <c r="V928" s="137"/>
      <c r="W928" s="137"/>
      <c r="X928" s="137"/>
      <c r="Y928" s="137"/>
      <c r="Z928" s="137"/>
    </row>
    <row r="929" spans="1:26" x14ac:dyDescent="0.3">
      <c r="A929" s="137"/>
      <c r="B929" s="137"/>
      <c r="C929" s="137"/>
      <c r="D929" s="137"/>
      <c r="E929" s="137"/>
      <c r="F929" s="137"/>
      <c r="G929" s="137"/>
      <c r="H929" s="137"/>
      <c r="I929" s="137"/>
      <c r="J929" s="137"/>
      <c r="K929" s="137"/>
      <c r="L929" s="137"/>
      <c r="M929" s="137"/>
      <c r="N929" s="137"/>
      <c r="O929" s="137"/>
      <c r="P929" s="137"/>
      <c r="Q929" s="137"/>
      <c r="R929" s="137"/>
      <c r="S929" s="137"/>
      <c r="T929" s="137"/>
      <c r="U929" s="137"/>
      <c r="V929" s="137"/>
      <c r="W929" s="137"/>
      <c r="X929" s="137"/>
      <c r="Y929" s="137"/>
      <c r="Z929" s="137"/>
    </row>
    <row r="930" spans="1:26" x14ac:dyDescent="0.3">
      <c r="A930" s="137"/>
      <c r="B930" s="137"/>
      <c r="C930" s="137"/>
      <c r="D930" s="137"/>
      <c r="E930" s="137"/>
      <c r="F930" s="137"/>
      <c r="G930" s="137"/>
      <c r="H930" s="137"/>
      <c r="I930" s="137"/>
      <c r="J930" s="137"/>
      <c r="K930" s="137"/>
      <c r="L930" s="137"/>
      <c r="M930" s="137"/>
      <c r="N930" s="137"/>
      <c r="O930" s="137"/>
      <c r="P930" s="137"/>
      <c r="Q930" s="137"/>
      <c r="R930" s="137"/>
      <c r="S930" s="137"/>
      <c r="T930" s="137"/>
      <c r="U930" s="137"/>
      <c r="V930" s="137"/>
      <c r="W930" s="137"/>
      <c r="X930" s="137"/>
      <c r="Y930" s="137"/>
      <c r="Z930" s="137"/>
    </row>
    <row r="931" spans="1:26" x14ac:dyDescent="0.3">
      <c r="A931" s="137"/>
      <c r="B931" s="137"/>
      <c r="C931" s="137"/>
      <c r="D931" s="137"/>
      <c r="E931" s="137"/>
      <c r="F931" s="137"/>
      <c r="G931" s="137"/>
      <c r="H931" s="137"/>
      <c r="I931" s="137"/>
      <c r="J931" s="137"/>
      <c r="K931" s="137"/>
      <c r="L931" s="137"/>
      <c r="M931" s="137"/>
      <c r="N931" s="137"/>
      <c r="O931" s="137"/>
      <c r="P931" s="137"/>
      <c r="Q931" s="137"/>
      <c r="R931" s="137"/>
      <c r="S931" s="137"/>
      <c r="T931" s="137"/>
      <c r="U931" s="137"/>
      <c r="V931" s="137"/>
      <c r="W931" s="137"/>
      <c r="X931" s="137"/>
      <c r="Y931" s="137"/>
      <c r="Z931" s="137"/>
    </row>
    <row r="932" spans="1:26" x14ac:dyDescent="0.3">
      <c r="A932" s="137"/>
      <c r="B932" s="137"/>
      <c r="C932" s="137"/>
      <c r="D932" s="137"/>
      <c r="E932" s="137"/>
      <c r="F932" s="137"/>
      <c r="G932" s="137"/>
      <c r="H932" s="137"/>
      <c r="I932" s="137"/>
      <c r="J932" s="137"/>
      <c r="K932" s="137"/>
      <c r="L932" s="137"/>
      <c r="M932" s="137"/>
      <c r="N932" s="137"/>
      <c r="O932" s="137"/>
      <c r="P932" s="137"/>
      <c r="Q932" s="137"/>
      <c r="R932" s="137"/>
      <c r="S932" s="137"/>
      <c r="T932" s="137"/>
      <c r="U932" s="137"/>
      <c r="V932" s="137"/>
      <c r="W932" s="137"/>
      <c r="X932" s="137"/>
      <c r="Y932" s="137"/>
      <c r="Z932" s="137"/>
    </row>
    <row r="933" spans="1:26" x14ac:dyDescent="0.3">
      <c r="A933" s="137"/>
      <c r="B933" s="137"/>
      <c r="C933" s="137"/>
      <c r="D933" s="137"/>
      <c r="E933" s="137"/>
      <c r="F933" s="137"/>
      <c r="G933" s="137"/>
      <c r="H933" s="137"/>
      <c r="I933" s="137"/>
      <c r="J933" s="137"/>
      <c r="K933" s="137"/>
      <c r="L933" s="137"/>
      <c r="M933" s="137"/>
      <c r="N933" s="137"/>
      <c r="O933" s="137"/>
      <c r="P933" s="137"/>
      <c r="Q933" s="137"/>
      <c r="R933" s="137"/>
      <c r="S933" s="137"/>
      <c r="T933" s="137"/>
      <c r="U933" s="137"/>
      <c r="V933" s="137"/>
      <c r="W933" s="137"/>
      <c r="X933" s="137"/>
      <c r="Y933" s="137"/>
      <c r="Z933" s="137"/>
    </row>
    <row r="934" spans="1:26" x14ac:dyDescent="0.3">
      <c r="A934" s="137"/>
      <c r="B934" s="137"/>
      <c r="C934" s="137"/>
      <c r="D934" s="137"/>
      <c r="E934" s="137"/>
      <c r="F934" s="137"/>
      <c r="G934" s="137"/>
      <c r="H934" s="137"/>
      <c r="I934" s="137"/>
      <c r="J934" s="137"/>
      <c r="K934" s="137"/>
      <c r="L934" s="137"/>
      <c r="M934" s="137"/>
      <c r="N934" s="137"/>
      <c r="O934" s="137"/>
      <c r="P934" s="137"/>
      <c r="Q934" s="137"/>
      <c r="R934" s="137"/>
      <c r="S934" s="137"/>
      <c r="T934" s="137"/>
      <c r="U934" s="137"/>
      <c r="V934" s="137"/>
      <c r="W934" s="137"/>
      <c r="X934" s="137"/>
      <c r="Y934" s="137"/>
      <c r="Z934" s="137"/>
    </row>
    <row r="935" spans="1:26" x14ac:dyDescent="0.3">
      <c r="A935" s="137"/>
      <c r="B935" s="137"/>
      <c r="C935" s="137"/>
      <c r="D935" s="137"/>
      <c r="E935" s="137"/>
      <c r="F935" s="137"/>
      <c r="G935" s="137"/>
      <c r="H935" s="137"/>
      <c r="I935" s="137"/>
      <c r="J935" s="137"/>
      <c r="K935" s="137"/>
      <c r="L935" s="137"/>
      <c r="M935" s="137"/>
      <c r="N935" s="137"/>
      <c r="O935" s="137"/>
      <c r="P935" s="137"/>
      <c r="Q935" s="137"/>
      <c r="R935" s="137"/>
      <c r="S935" s="137"/>
      <c r="T935" s="137"/>
      <c r="U935" s="137"/>
      <c r="V935" s="137"/>
      <c r="W935" s="137"/>
      <c r="X935" s="137"/>
      <c r="Y935" s="137"/>
      <c r="Z935" s="137"/>
    </row>
    <row r="936" spans="1:26" x14ac:dyDescent="0.3">
      <c r="A936" s="137"/>
      <c r="B936" s="137"/>
      <c r="C936" s="137"/>
      <c r="D936" s="137"/>
      <c r="E936" s="137"/>
      <c r="F936" s="137"/>
      <c r="G936" s="137"/>
      <c r="H936" s="137"/>
      <c r="I936" s="137"/>
      <c r="J936" s="137"/>
      <c r="K936" s="137"/>
      <c r="L936" s="137"/>
      <c r="M936" s="137"/>
      <c r="N936" s="137"/>
      <c r="O936" s="137"/>
      <c r="P936" s="137"/>
      <c r="Q936" s="137"/>
      <c r="R936" s="137"/>
      <c r="S936" s="137"/>
      <c r="T936" s="137"/>
      <c r="U936" s="137"/>
      <c r="V936" s="137"/>
      <c r="W936" s="137"/>
      <c r="X936" s="137"/>
      <c r="Y936" s="137"/>
      <c r="Z936" s="137"/>
    </row>
    <row r="937" spans="1:26" x14ac:dyDescent="0.3">
      <c r="A937" s="137"/>
      <c r="B937" s="137"/>
      <c r="C937" s="137"/>
      <c r="D937" s="137"/>
      <c r="E937" s="137"/>
      <c r="F937" s="137"/>
      <c r="G937" s="137"/>
      <c r="H937" s="137"/>
      <c r="I937" s="137"/>
      <c r="J937" s="137"/>
      <c r="K937" s="137"/>
      <c r="L937" s="137"/>
      <c r="M937" s="137"/>
      <c r="N937" s="137"/>
      <c r="O937" s="137"/>
      <c r="P937" s="137"/>
      <c r="Q937" s="137"/>
      <c r="R937" s="137"/>
      <c r="S937" s="137"/>
      <c r="T937" s="137"/>
      <c r="U937" s="137"/>
      <c r="V937" s="137"/>
      <c r="W937" s="137"/>
      <c r="X937" s="137"/>
      <c r="Y937" s="137"/>
      <c r="Z937" s="137"/>
    </row>
    <row r="938" spans="1:26" x14ac:dyDescent="0.3">
      <c r="A938" s="137"/>
      <c r="B938" s="137"/>
      <c r="C938" s="137"/>
      <c r="D938" s="137"/>
      <c r="E938" s="137"/>
      <c r="F938" s="137"/>
      <c r="G938" s="137"/>
      <c r="H938" s="137"/>
      <c r="I938" s="137"/>
      <c r="J938" s="137"/>
      <c r="K938" s="137"/>
      <c r="L938" s="137"/>
      <c r="M938" s="137"/>
      <c r="N938" s="137"/>
      <c r="O938" s="137"/>
      <c r="P938" s="137"/>
      <c r="Q938" s="137"/>
      <c r="R938" s="137"/>
      <c r="S938" s="137"/>
      <c r="T938" s="137"/>
      <c r="U938" s="137"/>
      <c r="V938" s="137"/>
      <c r="W938" s="137"/>
      <c r="X938" s="137"/>
      <c r="Y938" s="137"/>
      <c r="Z938" s="137"/>
    </row>
    <row r="939" spans="1:26" x14ac:dyDescent="0.3">
      <c r="A939" s="137"/>
      <c r="B939" s="137"/>
      <c r="C939" s="137"/>
      <c r="D939" s="137"/>
      <c r="E939" s="137"/>
      <c r="F939" s="137"/>
      <c r="G939" s="137"/>
      <c r="H939" s="137"/>
      <c r="I939" s="137"/>
      <c r="J939" s="137"/>
      <c r="K939" s="137"/>
      <c r="L939" s="137"/>
      <c r="M939" s="137"/>
      <c r="N939" s="137"/>
      <c r="O939" s="137"/>
      <c r="P939" s="137"/>
      <c r="Q939" s="137"/>
      <c r="R939" s="137"/>
      <c r="S939" s="137"/>
      <c r="T939" s="137"/>
      <c r="U939" s="137"/>
      <c r="V939" s="137"/>
      <c r="W939" s="137"/>
      <c r="X939" s="137"/>
      <c r="Y939" s="137"/>
      <c r="Z939" s="137"/>
    </row>
    <row r="940" spans="1:26" x14ac:dyDescent="0.3">
      <c r="A940" s="137"/>
      <c r="B940" s="137"/>
      <c r="C940" s="137"/>
      <c r="D940" s="137"/>
      <c r="E940" s="137"/>
      <c r="F940" s="137"/>
      <c r="G940" s="137"/>
      <c r="H940" s="137"/>
      <c r="I940" s="137"/>
      <c r="J940" s="137"/>
      <c r="K940" s="137"/>
      <c r="L940" s="137"/>
      <c r="M940" s="137"/>
      <c r="N940" s="137"/>
      <c r="O940" s="137"/>
      <c r="P940" s="137"/>
      <c r="Q940" s="137"/>
      <c r="R940" s="137"/>
      <c r="S940" s="137"/>
      <c r="T940" s="137"/>
      <c r="U940" s="137"/>
      <c r="V940" s="137"/>
      <c r="W940" s="137"/>
      <c r="X940" s="137"/>
      <c r="Y940" s="137"/>
      <c r="Z940" s="137"/>
    </row>
    <row r="941" spans="1:26" x14ac:dyDescent="0.3">
      <c r="A941" s="137"/>
      <c r="B941" s="137"/>
      <c r="C941" s="137"/>
      <c r="D941" s="137"/>
      <c r="E941" s="137"/>
      <c r="F941" s="137"/>
      <c r="G941" s="137"/>
      <c r="H941" s="137"/>
      <c r="I941" s="137"/>
      <c r="J941" s="137"/>
      <c r="K941" s="137"/>
      <c r="L941" s="137"/>
      <c r="M941" s="137"/>
      <c r="N941" s="137"/>
      <c r="O941" s="137"/>
      <c r="P941" s="137"/>
      <c r="Q941" s="137"/>
      <c r="R941" s="137"/>
      <c r="S941" s="137"/>
      <c r="T941" s="137"/>
      <c r="U941" s="137"/>
      <c r="V941" s="137"/>
      <c r="W941" s="137"/>
      <c r="X941" s="137"/>
      <c r="Y941" s="137"/>
      <c r="Z941" s="137"/>
    </row>
    <row r="942" spans="1:26" x14ac:dyDescent="0.3">
      <c r="A942" s="137"/>
      <c r="B942" s="137"/>
      <c r="C942" s="137"/>
      <c r="D942" s="137"/>
      <c r="E942" s="137"/>
      <c r="F942" s="137"/>
      <c r="G942" s="137"/>
      <c r="H942" s="137"/>
      <c r="I942" s="137"/>
      <c r="J942" s="137"/>
      <c r="K942" s="137"/>
      <c r="L942" s="137"/>
      <c r="M942" s="137"/>
      <c r="N942" s="137"/>
      <c r="O942" s="137"/>
      <c r="P942" s="137"/>
      <c r="Q942" s="137"/>
      <c r="R942" s="137"/>
      <c r="S942" s="137"/>
      <c r="T942" s="137"/>
      <c r="U942" s="137"/>
      <c r="V942" s="137"/>
      <c r="W942" s="137"/>
      <c r="X942" s="137"/>
      <c r="Y942" s="137"/>
      <c r="Z942" s="137"/>
    </row>
    <row r="943" spans="1:26" x14ac:dyDescent="0.3">
      <c r="A943" s="137"/>
      <c r="B943" s="137"/>
      <c r="C943" s="137"/>
      <c r="D943" s="137"/>
      <c r="E943" s="137"/>
      <c r="F943" s="137"/>
      <c r="G943" s="137"/>
      <c r="H943" s="137"/>
      <c r="I943" s="137"/>
      <c r="J943" s="137"/>
      <c r="K943" s="137"/>
      <c r="L943" s="137"/>
      <c r="M943" s="137"/>
      <c r="N943" s="137"/>
      <c r="O943" s="137"/>
      <c r="P943" s="137"/>
      <c r="Q943" s="137"/>
      <c r="R943" s="137"/>
      <c r="S943" s="137"/>
      <c r="T943" s="137"/>
      <c r="U943" s="137"/>
      <c r="V943" s="137"/>
      <c r="W943" s="137"/>
      <c r="X943" s="137"/>
      <c r="Y943" s="137"/>
      <c r="Z943" s="137"/>
    </row>
    <row r="944" spans="1:26" x14ac:dyDescent="0.3">
      <c r="A944" s="137"/>
      <c r="B944" s="137"/>
      <c r="C944" s="137"/>
      <c r="D944" s="137"/>
      <c r="E944" s="137"/>
      <c r="F944" s="137"/>
      <c r="G944" s="137"/>
      <c r="H944" s="137"/>
      <c r="I944" s="137"/>
      <c r="J944" s="137"/>
      <c r="K944" s="137"/>
      <c r="L944" s="137"/>
      <c r="M944" s="137"/>
      <c r="N944" s="137"/>
      <c r="O944" s="137"/>
      <c r="P944" s="137"/>
      <c r="Q944" s="137"/>
      <c r="R944" s="137"/>
      <c r="S944" s="137"/>
      <c r="T944" s="137"/>
      <c r="U944" s="137"/>
      <c r="V944" s="137"/>
      <c r="W944" s="137"/>
      <c r="X944" s="137"/>
      <c r="Y944" s="137"/>
      <c r="Z944" s="137"/>
    </row>
    <row r="945" spans="1:26" x14ac:dyDescent="0.3">
      <c r="A945" s="137"/>
      <c r="B945" s="137"/>
      <c r="C945" s="137"/>
      <c r="D945" s="137"/>
      <c r="E945" s="137"/>
      <c r="F945" s="137"/>
      <c r="G945" s="137"/>
      <c r="H945" s="137"/>
      <c r="I945" s="137"/>
      <c r="J945" s="137"/>
      <c r="K945" s="137"/>
      <c r="L945" s="137"/>
      <c r="M945" s="137"/>
      <c r="N945" s="137"/>
      <c r="O945" s="137"/>
      <c r="P945" s="137"/>
      <c r="Q945" s="137"/>
      <c r="R945" s="137"/>
      <c r="S945" s="137"/>
      <c r="T945" s="137"/>
      <c r="U945" s="137"/>
      <c r="V945" s="137"/>
      <c r="W945" s="137"/>
      <c r="X945" s="137"/>
      <c r="Y945" s="137"/>
      <c r="Z945" s="137"/>
    </row>
    <row r="946" spans="1:26" x14ac:dyDescent="0.3">
      <c r="A946" s="137"/>
      <c r="B946" s="137"/>
      <c r="C946" s="137"/>
      <c r="D946" s="137"/>
      <c r="E946" s="137"/>
      <c r="F946" s="137"/>
      <c r="G946" s="137"/>
      <c r="H946" s="137"/>
      <c r="I946" s="137"/>
      <c r="J946" s="137"/>
      <c r="K946" s="137"/>
      <c r="L946" s="137"/>
      <c r="M946" s="137"/>
      <c r="N946" s="137"/>
      <c r="O946" s="137"/>
      <c r="P946" s="137"/>
      <c r="Q946" s="137"/>
      <c r="R946" s="137"/>
      <c r="S946" s="137"/>
      <c r="T946" s="137"/>
      <c r="U946" s="137"/>
      <c r="V946" s="137"/>
      <c r="W946" s="137"/>
      <c r="X946" s="137"/>
      <c r="Y946" s="137"/>
      <c r="Z946" s="137"/>
    </row>
    <row r="947" spans="1:26" x14ac:dyDescent="0.3">
      <c r="A947" s="137"/>
      <c r="B947" s="137"/>
      <c r="C947" s="137"/>
      <c r="D947" s="137"/>
      <c r="E947" s="137"/>
      <c r="F947" s="137"/>
      <c r="G947" s="137"/>
      <c r="H947" s="137"/>
      <c r="I947" s="137"/>
      <c r="J947" s="137"/>
      <c r="K947" s="137"/>
      <c r="L947" s="137"/>
      <c r="M947" s="137"/>
      <c r="N947" s="137"/>
      <c r="O947" s="137"/>
      <c r="P947" s="137"/>
      <c r="Q947" s="137"/>
      <c r="R947" s="137"/>
      <c r="S947" s="137"/>
      <c r="T947" s="137"/>
      <c r="U947" s="137"/>
      <c r="V947" s="137"/>
      <c r="W947" s="137"/>
      <c r="X947" s="137"/>
      <c r="Y947" s="137"/>
      <c r="Z947" s="137"/>
    </row>
    <row r="948" spans="1:26" x14ac:dyDescent="0.3">
      <c r="A948" s="137"/>
      <c r="B948" s="137"/>
      <c r="C948" s="137"/>
      <c r="D948" s="137"/>
      <c r="E948" s="137"/>
      <c r="F948" s="137"/>
      <c r="G948" s="137"/>
      <c r="H948" s="137"/>
      <c r="I948" s="137"/>
      <c r="J948" s="137"/>
      <c r="K948" s="137"/>
      <c r="L948" s="137"/>
      <c r="M948" s="137"/>
      <c r="N948" s="137"/>
      <c r="O948" s="137"/>
      <c r="P948" s="137"/>
      <c r="Q948" s="137"/>
      <c r="R948" s="137"/>
      <c r="S948" s="137"/>
      <c r="T948" s="137"/>
      <c r="U948" s="137"/>
      <c r="V948" s="137"/>
      <c r="W948" s="137"/>
      <c r="X948" s="137"/>
      <c r="Y948" s="137"/>
      <c r="Z948" s="137"/>
    </row>
    <row r="949" spans="1:26" x14ac:dyDescent="0.3">
      <c r="A949" s="137"/>
      <c r="B949" s="137"/>
      <c r="C949" s="137"/>
      <c r="D949" s="137"/>
      <c r="E949" s="137"/>
      <c r="F949" s="137"/>
      <c r="G949" s="137"/>
      <c r="H949" s="137"/>
      <c r="I949" s="137"/>
      <c r="J949" s="137"/>
      <c r="K949" s="137"/>
      <c r="L949" s="137"/>
      <c r="M949" s="137"/>
      <c r="N949" s="137"/>
      <c r="O949" s="137"/>
      <c r="P949" s="137"/>
      <c r="Q949" s="137"/>
      <c r="R949" s="137"/>
      <c r="S949" s="137"/>
      <c r="T949" s="137"/>
      <c r="U949" s="137"/>
      <c r="V949" s="137"/>
      <c r="W949" s="137"/>
      <c r="X949" s="137"/>
      <c r="Y949" s="137"/>
      <c r="Z949" s="137"/>
    </row>
    <row r="950" spans="1:26" x14ac:dyDescent="0.3">
      <c r="A950" s="137"/>
      <c r="B950" s="137"/>
      <c r="C950" s="137"/>
      <c r="D950" s="137"/>
      <c r="E950" s="137"/>
      <c r="F950" s="137"/>
      <c r="G950" s="137"/>
      <c r="H950" s="137"/>
      <c r="I950" s="137"/>
      <c r="J950" s="137"/>
      <c r="K950" s="137"/>
      <c r="L950" s="137"/>
      <c r="M950" s="137"/>
      <c r="N950" s="137"/>
      <c r="O950" s="137"/>
      <c r="P950" s="137"/>
      <c r="Q950" s="137"/>
      <c r="R950" s="137"/>
      <c r="S950" s="137"/>
      <c r="T950" s="137"/>
      <c r="U950" s="137"/>
      <c r="V950" s="137"/>
      <c r="W950" s="137"/>
      <c r="X950" s="137"/>
      <c r="Y950" s="137"/>
      <c r="Z950" s="137"/>
    </row>
    <row r="951" spans="1:26" x14ac:dyDescent="0.3">
      <c r="A951" s="137"/>
      <c r="B951" s="137"/>
      <c r="C951" s="137"/>
      <c r="D951" s="137"/>
      <c r="E951" s="137"/>
      <c r="F951" s="137"/>
      <c r="G951" s="137"/>
      <c r="H951" s="137"/>
      <c r="I951" s="137"/>
      <c r="J951" s="137"/>
      <c r="K951" s="137"/>
      <c r="L951" s="137"/>
      <c r="M951" s="137"/>
      <c r="N951" s="137"/>
      <c r="O951" s="137"/>
      <c r="P951" s="137"/>
      <c r="Q951" s="137"/>
      <c r="R951" s="137"/>
      <c r="S951" s="137"/>
      <c r="T951" s="137"/>
      <c r="U951" s="137"/>
      <c r="V951" s="137"/>
      <c r="W951" s="137"/>
      <c r="X951" s="137"/>
      <c r="Y951" s="137"/>
      <c r="Z951" s="137"/>
    </row>
    <row r="952" spans="1:26" x14ac:dyDescent="0.3">
      <c r="A952" s="137"/>
      <c r="B952" s="137"/>
      <c r="C952" s="137"/>
      <c r="D952" s="137"/>
      <c r="E952" s="137"/>
      <c r="F952" s="137"/>
      <c r="G952" s="137"/>
      <c r="H952" s="137"/>
      <c r="I952" s="137"/>
      <c r="J952" s="137"/>
      <c r="K952" s="137"/>
      <c r="L952" s="137"/>
      <c r="M952" s="137"/>
      <c r="N952" s="137"/>
      <c r="O952" s="137"/>
      <c r="P952" s="137"/>
      <c r="Q952" s="137"/>
      <c r="R952" s="137"/>
      <c r="S952" s="137"/>
      <c r="T952" s="137"/>
      <c r="U952" s="137"/>
      <c r="V952" s="137"/>
      <c r="W952" s="137"/>
      <c r="X952" s="137"/>
      <c r="Y952" s="137"/>
      <c r="Z952" s="137"/>
    </row>
    <row r="953" spans="1:26" x14ac:dyDescent="0.3">
      <c r="A953" s="137"/>
      <c r="B953" s="137"/>
      <c r="C953" s="137"/>
      <c r="D953" s="137"/>
      <c r="E953" s="137"/>
      <c r="F953" s="137"/>
      <c r="G953" s="137"/>
      <c r="H953" s="137"/>
      <c r="I953" s="137"/>
      <c r="J953" s="137"/>
      <c r="K953" s="137"/>
      <c r="L953" s="137"/>
      <c r="M953" s="137"/>
      <c r="N953" s="137"/>
      <c r="O953" s="137"/>
      <c r="P953" s="137"/>
      <c r="Q953" s="137"/>
      <c r="R953" s="137"/>
      <c r="S953" s="137"/>
      <c r="T953" s="137"/>
      <c r="U953" s="137"/>
      <c r="V953" s="137"/>
      <c r="W953" s="137"/>
      <c r="X953" s="137"/>
      <c r="Y953" s="137"/>
      <c r="Z953" s="137"/>
    </row>
    <row r="954" spans="1:26" x14ac:dyDescent="0.3">
      <c r="A954" s="137"/>
      <c r="B954" s="137"/>
      <c r="C954" s="137"/>
      <c r="D954" s="137"/>
      <c r="E954" s="137"/>
      <c r="F954" s="137"/>
      <c r="G954" s="137"/>
      <c r="H954" s="137"/>
      <c r="I954" s="137"/>
      <c r="J954" s="137"/>
      <c r="K954" s="137"/>
      <c r="L954" s="137"/>
      <c r="M954" s="137"/>
      <c r="N954" s="137"/>
      <c r="O954" s="137"/>
      <c r="P954" s="137"/>
      <c r="Q954" s="137"/>
      <c r="R954" s="137"/>
      <c r="S954" s="137"/>
      <c r="T954" s="137"/>
      <c r="U954" s="137"/>
      <c r="V954" s="137"/>
      <c r="W954" s="137"/>
      <c r="X954" s="137"/>
      <c r="Y954" s="137"/>
      <c r="Z954" s="137"/>
    </row>
    <row r="955" spans="1:26" x14ac:dyDescent="0.3">
      <c r="A955" s="137"/>
      <c r="B955" s="137"/>
      <c r="C955" s="137"/>
      <c r="D955" s="137"/>
      <c r="E955" s="137"/>
      <c r="F955" s="137"/>
      <c r="G955" s="137"/>
      <c r="H955" s="137"/>
      <c r="I955" s="137"/>
      <c r="J955" s="137"/>
      <c r="K955" s="137"/>
      <c r="L955" s="137"/>
      <c r="M955" s="137"/>
      <c r="N955" s="137"/>
      <c r="O955" s="137"/>
      <c r="P955" s="137"/>
      <c r="Q955" s="137"/>
      <c r="R955" s="137"/>
      <c r="S955" s="137"/>
      <c r="T955" s="137"/>
      <c r="U955" s="137"/>
      <c r="V955" s="137"/>
      <c r="W955" s="137"/>
      <c r="X955" s="137"/>
      <c r="Y955" s="137"/>
      <c r="Z955" s="137"/>
    </row>
    <row r="956" spans="1:26" x14ac:dyDescent="0.3">
      <c r="A956" s="137"/>
      <c r="B956" s="137"/>
      <c r="C956" s="137"/>
      <c r="D956" s="137"/>
      <c r="E956" s="137"/>
      <c r="F956" s="137"/>
      <c r="G956" s="137"/>
      <c r="H956" s="137"/>
      <c r="I956" s="137"/>
      <c r="J956" s="137"/>
      <c r="K956" s="137"/>
      <c r="L956" s="137"/>
      <c r="M956" s="137"/>
      <c r="N956" s="137"/>
      <c r="O956" s="137"/>
      <c r="P956" s="137"/>
      <c r="Q956" s="137"/>
      <c r="R956" s="137"/>
      <c r="S956" s="137"/>
      <c r="T956" s="137"/>
      <c r="U956" s="137"/>
      <c r="V956" s="137"/>
      <c r="W956" s="137"/>
      <c r="X956" s="137"/>
      <c r="Y956" s="137"/>
      <c r="Z956" s="137"/>
    </row>
    <row r="957" spans="1:26" x14ac:dyDescent="0.3">
      <c r="A957" s="137"/>
      <c r="B957" s="137"/>
      <c r="C957" s="137"/>
      <c r="D957" s="137"/>
      <c r="E957" s="137"/>
      <c r="F957" s="137"/>
      <c r="G957" s="137"/>
      <c r="H957" s="137"/>
      <c r="I957" s="137"/>
      <c r="J957" s="137"/>
      <c r="K957" s="137"/>
      <c r="L957" s="137"/>
      <c r="M957" s="137"/>
      <c r="N957" s="137"/>
      <c r="O957" s="137"/>
      <c r="P957" s="137"/>
      <c r="Q957" s="137"/>
      <c r="R957" s="137"/>
      <c r="S957" s="137"/>
      <c r="T957" s="137"/>
      <c r="U957" s="137"/>
      <c r="V957" s="137"/>
      <c r="W957" s="137"/>
      <c r="X957" s="137"/>
      <c r="Y957" s="137"/>
      <c r="Z957" s="137"/>
    </row>
    <row r="958" spans="1:26" x14ac:dyDescent="0.3">
      <c r="A958" s="137"/>
      <c r="B958" s="137"/>
      <c r="C958" s="137"/>
      <c r="D958" s="137"/>
      <c r="E958" s="137"/>
      <c r="F958" s="137"/>
      <c r="G958" s="137"/>
      <c r="H958" s="137"/>
      <c r="I958" s="137"/>
      <c r="J958" s="137"/>
      <c r="K958" s="137"/>
      <c r="L958" s="137"/>
      <c r="M958" s="137"/>
      <c r="N958" s="137"/>
      <c r="O958" s="137"/>
      <c r="P958" s="137"/>
      <c r="Q958" s="137"/>
      <c r="R958" s="137"/>
      <c r="S958" s="137"/>
      <c r="T958" s="137"/>
      <c r="U958" s="137"/>
      <c r="V958" s="137"/>
      <c r="W958" s="137"/>
      <c r="X958" s="137"/>
      <c r="Y958" s="137"/>
      <c r="Z958" s="137"/>
    </row>
    <row r="959" spans="1:26" x14ac:dyDescent="0.3">
      <c r="A959" s="137"/>
      <c r="B959" s="137"/>
      <c r="C959" s="137"/>
      <c r="D959" s="137"/>
      <c r="E959" s="137"/>
      <c r="F959" s="137"/>
      <c r="G959" s="137"/>
      <c r="H959" s="137"/>
      <c r="I959" s="137"/>
      <c r="J959" s="137"/>
      <c r="K959" s="137"/>
      <c r="L959" s="137"/>
      <c r="M959" s="137"/>
      <c r="N959" s="137"/>
      <c r="O959" s="137"/>
      <c r="P959" s="137"/>
      <c r="Q959" s="137"/>
      <c r="R959" s="137"/>
      <c r="S959" s="137"/>
      <c r="T959" s="137"/>
      <c r="U959" s="137"/>
      <c r="V959" s="137"/>
      <c r="W959" s="137"/>
      <c r="X959" s="137"/>
      <c r="Y959" s="137"/>
      <c r="Z959" s="137"/>
    </row>
    <row r="960" spans="1:26" x14ac:dyDescent="0.3">
      <c r="A960" s="137"/>
      <c r="B960" s="137"/>
      <c r="C960" s="137"/>
      <c r="D960" s="137"/>
      <c r="E960" s="137"/>
      <c r="F960" s="137"/>
      <c r="G960" s="137"/>
      <c r="H960" s="137"/>
      <c r="I960" s="137"/>
      <c r="J960" s="137"/>
      <c r="K960" s="137"/>
      <c r="L960" s="137"/>
      <c r="M960" s="137"/>
      <c r="N960" s="137"/>
      <c r="O960" s="137"/>
      <c r="P960" s="137"/>
      <c r="Q960" s="137"/>
      <c r="R960" s="137"/>
      <c r="S960" s="137"/>
      <c r="T960" s="137"/>
      <c r="U960" s="137"/>
      <c r="V960" s="137"/>
      <c r="W960" s="137"/>
      <c r="X960" s="137"/>
      <c r="Y960" s="137"/>
      <c r="Z960" s="137"/>
    </row>
    <row r="961" spans="1:26" x14ac:dyDescent="0.3">
      <c r="A961" s="137"/>
      <c r="B961" s="137"/>
      <c r="C961" s="137"/>
      <c r="D961" s="137"/>
      <c r="E961" s="137"/>
      <c r="F961" s="137"/>
      <c r="G961" s="137"/>
      <c r="H961" s="137"/>
      <c r="I961" s="137"/>
      <c r="J961" s="137"/>
      <c r="K961" s="137"/>
      <c r="L961" s="137"/>
      <c r="M961" s="137"/>
      <c r="N961" s="137"/>
      <c r="O961" s="137"/>
      <c r="P961" s="137"/>
      <c r="Q961" s="137"/>
      <c r="R961" s="137"/>
      <c r="S961" s="137"/>
      <c r="T961" s="137"/>
      <c r="U961" s="137"/>
      <c r="V961" s="137"/>
      <c r="W961" s="137"/>
      <c r="X961" s="137"/>
      <c r="Y961" s="137"/>
      <c r="Z961" s="137"/>
    </row>
    <row r="962" spans="1:26" x14ac:dyDescent="0.3">
      <c r="A962" s="137"/>
      <c r="B962" s="137"/>
      <c r="C962" s="137"/>
      <c r="D962" s="137"/>
      <c r="E962" s="137"/>
      <c r="F962" s="137"/>
      <c r="G962" s="137"/>
      <c r="H962" s="137"/>
      <c r="I962" s="137"/>
      <c r="J962" s="137"/>
      <c r="K962" s="137"/>
      <c r="L962" s="137"/>
      <c r="M962" s="137"/>
      <c r="N962" s="137"/>
      <c r="O962" s="137"/>
      <c r="P962" s="137"/>
      <c r="Q962" s="137"/>
      <c r="R962" s="137"/>
      <c r="S962" s="137"/>
      <c r="T962" s="137"/>
      <c r="U962" s="137"/>
      <c r="V962" s="137"/>
      <c r="W962" s="137"/>
      <c r="X962" s="137"/>
      <c r="Y962" s="137"/>
      <c r="Z962" s="137"/>
    </row>
    <row r="963" spans="1:26" x14ac:dyDescent="0.3">
      <c r="A963" s="137"/>
      <c r="B963" s="137"/>
      <c r="C963" s="137"/>
      <c r="D963" s="137"/>
      <c r="E963" s="137"/>
      <c r="F963" s="137"/>
      <c r="G963" s="137"/>
      <c r="H963" s="137"/>
      <c r="I963" s="137"/>
      <c r="J963" s="137"/>
      <c r="K963" s="137"/>
      <c r="L963" s="137"/>
      <c r="M963" s="137"/>
      <c r="N963" s="137"/>
      <c r="O963" s="137"/>
      <c r="P963" s="137"/>
      <c r="Q963" s="137"/>
      <c r="R963" s="137"/>
      <c r="S963" s="137"/>
      <c r="T963" s="137"/>
      <c r="U963" s="137"/>
      <c r="V963" s="137"/>
      <c r="W963" s="137"/>
      <c r="X963" s="137"/>
      <c r="Y963" s="137"/>
      <c r="Z963" s="137"/>
    </row>
    <row r="964" spans="1:26" x14ac:dyDescent="0.3">
      <c r="A964" s="137"/>
      <c r="B964" s="137"/>
      <c r="C964" s="137"/>
      <c r="D964" s="137"/>
      <c r="E964" s="137"/>
      <c r="F964" s="137"/>
      <c r="G964" s="137"/>
      <c r="H964" s="137"/>
      <c r="I964" s="137"/>
      <c r="J964" s="137"/>
      <c r="K964" s="137"/>
      <c r="L964" s="137"/>
      <c r="M964" s="137"/>
      <c r="N964" s="137"/>
      <c r="O964" s="137"/>
      <c r="P964" s="137"/>
      <c r="Q964" s="137"/>
      <c r="R964" s="137"/>
      <c r="S964" s="137"/>
      <c r="T964" s="137"/>
      <c r="U964" s="137"/>
      <c r="V964" s="137"/>
      <c r="W964" s="137"/>
      <c r="X964" s="137"/>
      <c r="Y964" s="137"/>
      <c r="Z964" s="137"/>
    </row>
    <row r="965" spans="1:26" x14ac:dyDescent="0.3">
      <c r="A965" s="137"/>
      <c r="B965" s="137"/>
      <c r="C965" s="137"/>
      <c r="D965" s="137"/>
      <c r="E965" s="137"/>
      <c r="F965" s="137"/>
      <c r="G965" s="137"/>
      <c r="H965" s="137"/>
      <c r="I965" s="137"/>
      <c r="J965" s="137"/>
      <c r="K965" s="137"/>
      <c r="L965" s="137"/>
      <c r="M965" s="137"/>
      <c r="N965" s="137"/>
      <c r="O965" s="137"/>
      <c r="P965" s="137"/>
      <c r="Q965" s="137"/>
      <c r="R965" s="137"/>
      <c r="S965" s="137"/>
      <c r="T965" s="137"/>
      <c r="U965" s="137"/>
      <c r="V965" s="137"/>
      <c r="W965" s="137"/>
      <c r="X965" s="137"/>
      <c r="Y965" s="137"/>
      <c r="Z965" s="137"/>
    </row>
    <row r="966" spans="1:26" x14ac:dyDescent="0.3">
      <c r="A966" s="137"/>
      <c r="B966" s="137"/>
      <c r="C966" s="137"/>
      <c r="D966" s="137"/>
      <c r="E966" s="137"/>
      <c r="F966" s="137"/>
      <c r="G966" s="137"/>
      <c r="H966" s="137"/>
      <c r="I966" s="137"/>
      <c r="J966" s="137"/>
      <c r="K966" s="137"/>
      <c r="L966" s="137"/>
      <c r="M966" s="137"/>
      <c r="N966" s="137"/>
      <c r="O966" s="137"/>
      <c r="P966" s="137"/>
      <c r="Q966" s="137"/>
      <c r="R966" s="137"/>
      <c r="S966" s="137"/>
      <c r="T966" s="137"/>
      <c r="U966" s="137"/>
      <c r="V966" s="137"/>
      <c r="W966" s="137"/>
      <c r="X966" s="137"/>
      <c r="Y966" s="137"/>
      <c r="Z966" s="137"/>
    </row>
    <row r="967" spans="1:26" x14ac:dyDescent="0.3">
      <c r="A967" s="137"/>
      <c r="B967" s="137"/>
      <c r="C967" s="137"/>
      <c r="D967" s="137"/>
      <c r="E967" s="137"/>
      <c r="F967" s="137"/>
      <c r="G967" s="137"/>
      <c r="H967" s="137"/>
      <c r="I967" s="137"/>
      <c r="J967" s="137"/>
      <c r="K967" s="137"/>
      <c r="L967" s="137"/>
      <c r="M967" s="137"/>
      <c r="N967" s="137"/>
      <c r="O967" s="137"/>
      <c r="P967" s="137"/>
      <c r="Q967" s="137"/>
      <c r="R967" s="137"/>
      <c r="S967" s="137"/>
      <c r="T967" s="137"/>
      <c r="U967" s="137"/>
      <c r="V967" s="137"/>
      <c r="W967" s="137"/>
      <c r="X967" s="137"/>
      <c r="Y967" s="137"/>
      <c r="Z967" s="137"/>
    </row>
    <row r="968" spans="1:26" x14ac:dyDescent="0.3">
      <c r="A968" s="137"/>
      <c r="B968" s="137"/>
      <c r="C968" s="137"/>
      <c r="D968" s="137"/>
      <c r="E968" s="137"/>
      <c r="F968" s="137"/>
      <c r="G968" s="137"/>
      <c r="H968" s="137"/>
      <c r="I968" s="137"/>
      <c r="J968" s="137"/>
      <c r="K968" s="137"/>
      <c r="L968" s="137"/>
      <c r="M968" s="137"/>
      <c r="N968" s="137"/>
      <c r="O968" s="137"/>
      <c r="P968" s="137"/>
      <c r="Q968" s="137"/>
      <c r="R968" s="137"/>
      <c r="S968" s="137"/>
      <c r="T968" s="137"/>
      <c r="U968" s="137"/>
      <c r="V968" s="137"/>
      <c r="W968" s="137"/>
      <c r="X968" s="137"/>
      <c r="Y968" s="137"/>
      <c r="Z968" s="137"/>
    </row>
    <row r="969" spans="1:26" x14ac:dyDescent="0.3">
      <c r="A969" s="137"/>
      <c r="B969" s="137"/>
      <c r="C969" s="137"/>
      <c r="D969" s="137"/>
      <c r="E969" s="137"/>
      <c r="F969" s="137"/>
      <c r="G969" s="137"/>
      <c r="H969" s="137"/>
      <c r="I969" s="137"/>
      <c r="J969" s="137"/>
      <c r="K969" s="137"/>
      <c r="L969" s="137"/>
      <c r="M969" s="137"/>
      <c r="N969" s="137"/>
      <c r="O969" s="137"/>
      <c r="P969" s="137"/>
      <c r="Q969" s="137"/>
      <c r="R969" s="137"/>
      <c r="S969" s="137"/>
      <c r="T969" s="137"/>
      <c r="U969" s="137"/>
      <c r="V969" s="137"/>
      <c r="W969" s="137"/>
      <c r="X969" s="137"/>
      <c r="Y969" s="137"/>
      <c r="Z969" s="137"/>
    </row>
    <row r="970" spans="1:26" x14ac:dyDescent="0.3">
      <c r="A970" s="137"/>
      <c r="B970" s="137"/>
      <c r="C970" s="137"/>
      <c r="D970" s="137"/>
      <c r="E970" s="137"/>
      <c r="F970" s="137"/>
      <c r="G970" s="137"/>
      <c r="H970" s="137"/>
      <c r="I970" s="137"/>
      <c r="J970" s="137"/>
      <c r="K970" s="137"/>
      <c r="L970" s="137"/>
      <c r="M970" s="137"/>
      <c r="N970" s="137"/>
      <c r="O970" s="137"/>
      <c r="P970" s="137"/>
      <c r="Q970" s="137"/>
      <c r="R970" s="137"/>
      <c r="S970" s="137"/>
      <c r="T970" s="137"/>
      <c r="U970" s="137"/>
      <c r="V970" s="137"/>
      <c r="W970" s="137"/>
      <c r="X970" s="137"/>
      <c r="Y970" s="137"/>
      <c r="Z970" s="137"/>
    </row>
    <row r="971" spans="1:26" x14ac:dyDescent="0.3">
      <c r="A971" s="137"/>
      <c r="B971" s="137"/>
      <c r="C971" s="137"/>
      <c r="D971" s="137"/>
      <c r="E971" s="137"/>
      <c r="F971" s="137"/>
      <c r="G971" s="137"/>
      <c r="H971" s="137"/>
      <c r="I971" s="137"/>
      <c r="J971" s="137"/>
      <c r="K971" s="137"/>
      <c r="L971" s="137"/>
      <c r="M971" s="137"/>
      <c r="N971" s="137"/>
      <c r="O971" s="137"/>
      <c r="P971" s="137"/>
      <c r="Q971" s="137"/>
      <c r="R971" s="137"/>
      <c r="S971" s="137"/>
      <c r="T971" s="137"/>
      <c r="U971" s="137"/>
      <c r="V971" s="137"/>
      <c r="W971" s="137"/>
      <c r="X971" s="137"/>
      <c r="Y971" s="137"/>
      <c r="Z971" s="137"/>
    </row>
    <row r="972" spans="1:26" x14ac:dyDescent="0.3">
      <c r="A972" s="137"/>
      <c r="B972" s="137"/>
      <c r="C972" s="137"/>
      <c r="D972" s="137"/>
      <c r="E972" s="137"/>
      <c r="F972" s="137"/>
      <c r="G972" s="137"/>
      <c r="H972" s="137"/>
      <c r="I972" s="137"/>
      <c r="J972" s="137"/>
      <c r="K972" s="137"/>
      <c r="L972" s="137"/>
      <c r="M972" s="137"/>
      <c r="N972" s="137"/>
      <c r="O972" s="137"/>
      <c r="P972" s="137"/>
      <c r="Q972" s="137"/>
      <c r="R972" s="137"/>
      <c r="S972" s="137"/>
      <c r="T972" s="137"/>
      <c r="U972" s="137"/>
      <c r="V972" s="137"/>
      <c r="W972" s="137"/>
      <c r="X972" s="137"/>
      <c r="Y972" s="137"/>
      <c r="Z972" s="137"/>
    </row>
    <row r="973" spans="1:26" x14ac:dyDescent="0.3">
      <c r="A973" s="137"/>
      <c r="B973" s="137"/>
      <c r="C973" s="137"/>
      <c r="D973" s="137"/>
      <c r="E973" s="137"/>
      <c r="F973" s="137"/>
      <c r="G973" s="137"/>
      <c r="H973" s="137"/>
      <c r="I973" s="137"/>
      <c r="J973" s="137"/>
      <c r="K973" s="137"/>
      <c r="L973" s="137"/>
      <c r="M973" s="137"/>
      <c r="N973" s="137"/>
      <c r="O973" s="137"/>
      <c r="P973" s="137"/>
      <c r="Q973" s="137"/>
      <c r="R973" s="137"/>
      <c r="S973" s="137"/>
      <c r="T973" s="137"/>
      <c r="U973" s="137"/>
      <c r="V973" s="137"/>
      <c r="W973" s="137"/>
      <c r="X973" s="137"/>
      <c r="Y973" s="137"/>
      <c r="Z973" s="137"/>
    </row>
    <row r="974" spans="1:26" x14ac:dyDescent="0.3">
      <c r="A974" s="137"/>
      <c r="B974" s="137"/>
      <c r="C974" s="137"/>
      <c r="D974" s="137"/>
      <c r="E974" s="137"/>
      <c r="F974" s="137"/>
      <c r="G974" s="137"/>
      <c r="H974" s="137"/>
      <c r="I974" s="137"/>
      <c r="J974" s="137"/>
      <c r="K974" s="137"/>
      <c r="L974" s="137"/>
      <c r="M974" s="137"/>
      <c r="N974" s="137"/>
      <c r="O974" s="137"/>
      <c r="P974" s="137"/>
      <c r="Q974" s="137"/>
      <c r="R974" s="137"/>
      <c r="S974" s="137"/>
      <c r="T974" s="137"/>
      <c r="U974" s="137"/>
      <c r="V974" s="137"/>
      <c r="W974" s="137"/>
      <c r="X974" s="137"/>
      <c r="Y974" s="137"/>
      <c r="Z974" s="137"/>
    </row>
    <row r="975" spans="1:26" x14ac:dyDescent="0.3">
      <c r="A975" s="137"/>
      <c r="B975" s="137"/>
      <c r="C975" s="137"/>
      <c r="D975" s="137"/>
      <c r="E975" s="137"/>
      <c r="F975" s="137"/>
      <c r="G975" s="137"/>
      <c r="H975" s="137"/>
      <c r="I975" s="137"/>
      <c r="J975" s="137"/>
      <c r="K975" s="137"/>
      <c r="L975" s="137"/>
      <c r="M975" s="137"/>
      <c r="N975" s="137"/>
      <c r="O975" s="137"/>
      <c r="P975" s="137"/>
      <c r="Q975" s="137"/>
      <c r="R975" s="137"/>
      <c r="S975" s="137"/>
      <c r="T975" s="137"/>
      <c r="U975" s="137"/>
      <c r="V975" s="137"/>
      <c r="W975" s="137"/>
      <c r="X975" s="137"/>
      <c r="Y975" s="137"/>
      <c r="Z975" s="137"/>
    </row>
    <row r="976" spans="1:26" x14ac:dyDescent="0.3">
      <c r="A976" s="137"/>
      <c r="B976" s="137"/>
      <c r="C976" s="137"/>
      <c r="D976" s="137"/>
      <c r="E976" s="137"/>
      <c r="F976" s="137"/>
      <c r="G976" s="137"/>
      <c r="H976" s="137"/>
      <c r="I976" s="137"/>
      <c r="J976" s="137"/>
      <c r="K976" s="137"/>
      <c r="L976" s="137"/>
      <c r="M976" s="137"/>
      <c r="N976" s="137"/>
      <c r="O976" s="137"/>
      <c r="P976" s="137"/>
      <c r="Q976" s="137"/>
      <c r="R976" s="137"/>
      <c r="S976" s="137"/>
      <c r="T976" s="137"/>
      <c r="U976" s="137"/>
      <c r="V976" s="137"/>
      <c r="W976" s="137"/>
      <c r="X976" s="137"/>
      <c r="Y976" s="137"/>
      <c r="Z976" s="137"/>
    </row>
    <row r="977" spans="1:26" x14ac:dyDescent="0.3">
      <c r="A977" s="137"/>
      <c r="B977" s="137"/>
      <c r="C977" s="137"/>
      <c r="D977" s="137"/>
      <c r="E977" s="137"/>
      <c r="F977" s="137"/>
      <c r="G977" s="137"/>
      <c r="H977" s="137"/>
      <c r="I977" s="137"/>
      <c r="J977" s="137"/>
      <c r="K977" s="137"/>
      <c r="L977" s="137"/>
      <c r="M977" s="137"/>
      <c r="N977" s="137"/>
      <c r="O977" s="137"/>
      <c r="P977" s="137"/>
      <c r="Q977" s="137"/>
      <c r="R977" s="137"/>
      <c r="S977" s="137"/>
      <c r="T977" s="137"/>
      <c r="U977" s="137"/>
      <c r="V977" s="137"/>
      <c r="W977" s="137"/>
      <c r="X977" s="137"/>
      <c r="Y977" s="137"/>
      <c r="Z977" s="137"/>
    </row>
    <row r="978" spans="1:26" x14ac:dyDescent="0.3">
      <c r="A978" s="137"/>
      <c r="B978" s="137"/>
      <c r="C978" s="137"/>
      <c r="D978" s="137"/>
      <c r="E978" s="137"/>
      <c r="F978" s="137"/>
      <c r="G978" s="137"/>
      <c r="H978" s="137"/>
      <c r="I978" s="137"/>
      <c r="J978" s="137"/>
      <c r="K978" s="137"/>
      <c r="L978" s="137"/>
      <c r="M978" s="137"/>
      <c r="N978" s="137"/>
      <c r="O978" s="137"/>
      <c r="P978" s="137"/>
      <c r="Q978" s="137"/>
      <c r="R978" s="137"/>
      <c r="S978" s="137"/>
      <c r="T978" s="137"/>
      <c r="U978" s="137"/>
      <c r="V978" s="137"/>
      <c r="W978" s="137"/>
      <c r="X978" s="137"/>
      <c r="Y978" s="137"/>
      <c r="Z978" s="137"/>
    </row>
    <row r="979" spans="1:26" x14ac:dyDescent="0.3">
      <c r="A979" s="137"/>
      <c r="B979" s="137"/>
      <c r="C979" s="137"/>
      <c r="D979" s="137"/>
      <c r="E979" s="137"/>
      <c r="F979" s="137"/>
      <c r="G979" s="137"/>
      <c r="H979" s="137"/>
      <c r="I979" s="137"/>
      <c r="J979" s="137"/>
      <c r="K979" s="137"/>
      <c r="L979" s="137"/>
      <c r="M979" s="137"/>
      <c r="N979" s="137"/>
      <c r="O979" s="137"/>
      <c r="P979" s="137"/>
      <c r="Q979" s="137"/>
      <c r="R979" s="137"/>
      <c r="S979" s="137"/>
      <c r="T979" s="137"/>
      <c r="U979" s="137"/>
      <c r="V979" s="137"/>
      <c r="W979" s="137"/>
      <c r="X979" s="137"/>
      <c r="Y979" s="137"/>
      <c r="Z979" s="137"/>
    </row>
    <row r="980" spans="1:26" x14ac:dyDescent="0.3">
      <c r="A980" s="137"/>
      <c r="B980" s="137"/>
      <c r="C980" s="137"/>
      <c r="D980" s="137"/>
      <c r="E980" s="137"/>
      <c r="F980" s="137"/>
      <c r="G980" s="137"/>
      <c r="H980" s="137"/>
      <c r="I980" s="137"/>
      <c r="J980" s="137"/>
      <c r="K980" s="137"/>
      <c r="L980" s="137"/>
      <c r="M980" s="137"/>
      <c r="N980" s="137"/>
      <c r="O980" s="137"/>
      <c r="P980" s="137"/>
      <c r="Q980" s="137"/>
      <c r="R980" s="137"/>
      <c r="S980" s="137"/>
      <c r="T980" s="137"/>
      <c r="U980" s="137"/>
      <c r="V980" s="137"/>
      <c r="W980" s="137"/>
      <c r="X980" s="137"/>
      <c r="Y980" s="137"/>
      <c r="Z980" s="137"/>
    </row>
    <row r="981" spans="1:26" x14ac:dyDescent="0.3">
      <c r="A981" s="137"/>
      <c r="B981" s="137"/>
      <c r="C981" s="137"/>
      <c r="D981" s="137"/>
      <c r="E981" s="137"/>
      <c r="F981" s="137"/>
      <c r="G981" s="137"/>
      <c r="H981" s="137"/>
      <c r="I981" s="137"/>
      <c r="J981" s="137"/>
      <c r="K981" s="137"/>
      <c r="L981" s="137"/>
      <c r="M981" s="137"/>
      <c r="N981" s="137"/>
      <c r="O981" s="137"/>
      <c r="P981" s="137"/>
      <c r="Q981" s="137"/>
      <c r="R981" s="137"/>
      <c r="S981" s="137"/>
      <c r="T981" s="137"/>
      <c r="U981" s="137"/>
      <c r="V981" s="137"/>
      <c r="W981" s="137"/>
      <c r="X981" s="137"/>
      <c r="Y981" s="137"/>
      <c r="Z981" s="137"/>
    </row>
    <row r="982" spans="1:26" x14ac:dyDescent="0.3">
      <c r="A982" s="137"/>
      <c r="B982" s="137"/>
      <c r="C982" s="137"/>
      <c r="D982" s="137"/>
      <c r="E982" s="137"/>
      <c r="F982" s="137"/>
      <c r="G982" s="137"/>
      <c r="H982" s="137"/>
      <c r="I982" s="137"/>
      <c r="J982" s="137"/>
      <c r="K982" s="137"/>
      <c r="L982" s="137"/>
      <c r="M982" s="137"/>
      <c r="N982" s="137"/>
      <c r="O982" s="137"/>
      <c r="P982" s="137"/>
      <c r="Q982" s="137"/>
      <c r="R982" s="137"/>
      <c r="S982" s="137"/>
      <c r="T982" s="137"/>
      <c r="U982" s="137"/>
      <c r="V982" s="137"/>
      <c r="W982" s="137"/>
      <c r="X982" s="137"/>
      <c r="Y982" s="137"/>
      <c r="Z982" s="137"/>
    </row>
    <row r="983" spans="1:26" x14ac:dyDescent="0.3">
      <c r="A983" s="137"/>
      <c r="B983" s="137"/>
      <c r="C983" s="137"/>
      <c r="D983" s="137"/>
      <c r="E983" s="137"/>
      <c r="F983" s="137"/>
      <c r="G983" s="137"/>
      <c r="H983" s="137"/>
      <c r="I983" s="137"/>
      <c r="J983" s="137"/>
      <c r="K983" s="137"/>
      <c r="L983" s="137"/>
      <c r="M983" s="137"/>
      <c r="N983" s="137"/>
      <c r="O983" s="137"/>
      <c r="P983" s="137"/>
      <c r="Q983" s="137"/>
      <c r="R983" s="137"/>
      <c r="S983" s="137"/>
      <c r="T983" s="137"/>
      <c r="U983" s="137"/>
      <c r="V983" s="137"/>
      <c r="W983" s="137"/>
      <c r="X983" s="137"/>
      <c r="Y983" s="137"/>
      <c r="Z983" s="137"/>
    </row>
    <row r="984" spans="1:26" x14ac:dyDescent="0.3">
      <c r="A984" s="137"/>
      <c r="B984" s="137"/>
      <c r="C984" s="137"/>
      <c r="D984" s="137"/>
      <c r="E984" s="137"/>
      <c r="F984" s="137"/>
      <c r="G984" s="137"/>
      <c r="H984" s="137"/>
      <c r="I984" s="137"/>
      <c r="J984" s="137"/>
      <c r="K984" s="137"/>
      <c r="L984" s="137"/>
      <c r="M984" s="137"/>
      <c r="N984" s="137"/>
      <c r="O984" s="137"/>
      <c r="P984" s="137"/>
      <c r="Q984" s="137"/>
      <c r="R984" s="137"/>
      <c r="S984" s="137"/>
      <c r="T984" s="137"/>
      <c r="U984" s="137"/>
      <c r="V984" s="137"/>
      <c r="W984" s="137"/>
      <c r="X984" s="137"/>
      <c r="Y984" s="137"/>
      <c r="Z984" s="137"/>
    </row>
    <row r="985" spans="1:26" x14ac:dyDescent="0.3">
      <c r="A985" s="137"/>
      <c r="B985" s="137"/>
      <c r="C985" s="137"/>
      <c r="D985" s="137"/>
      <c r="E985" s="137"/>
      <c r="F985" s="137"/>
      <c r="G985" s="137"/>
      <c r="H985" s="137"/>
      <c r="I985" s="137"/>
      <c r="J985" s="137"/>
      <c r="K985" s="137"/>
      <c r="L985" s="137"/>
      <c r="M985" s="137"/>
      <c r="N985" s="137"/>
      <c r="O985" s="137"/>
      <c r="P985" s="137"/>
      <c r="Q985" s="137"/>
      <c r="R985" s="137"/>
      <c r="S985" s="137"/>
      <c r="T985" s="137"/>
      <c r="U985" s="137"/>
      <c r="V985" s="137"/>
      <c r="W985" s="137"/>
      <c r="X985" s="137"/>
      <c r="Y985" s="137"/>
      <c r="Z985" s="137"/>
    </row>
    <row r="986" spans="1:26" x14ac:dyDescent="0.3">
      <c r="A986" s="137"/>
      <c r="B986" s="137"/>
      <c r="C986" s="137"/>
      <c r="D986" s="137"/>
      <c r="E986" s="137"/>
      <c r="F986" s="137"/>
      <c r="G986" s="137"/>
      <c r="H986" s="137"/>
      <c r="I986" s="137"/>
      <c r="J986" s="137"/>
      <c r="K986" s="137"/>
      <c r="L986" s="137"/>
      <c r="M986" s="137"/>
      <c r="N986" s="137"/>
      <c r="O986" s="137"/>
      <c r="P986" s="137"/>
      <c r="Q986" s="137"/>
      <c r="R986" s="137"/>
      <c r="S986" s="137"/>
      <c r="T986" s="137"/>
      <c r="U986" s="137"/>
      <c r="V986" s="137"/>
      <c r="W986" s="137"/>
      <c r="X986" s="137"/>
      <c r="Y986" s="137"/>
      <c r="Z986" s="137"/>
    </row>
    <row r="987" spans="1:26" x14ac:dyDescent="0.3">
      <c r="A987" s="137"/>
      <c r="B987" s="137"/>
      <c r="C987" s="137"/>
      <c r="D987" s="137"/>
      <c r="E987" s="137"/>
      <c r="F987" s="137"/>
      <c r="G987" s="137"/>
      <c r="H987" s="137"/>
      <c r="I987" s="137"/>
      <c r="J987" s="137"/>
      <c r="K987" s="137"/>
      <c r="L987" s="137"/>
      <c r="M987" s="137"/>
      <c r="N987" s="137"/>
      <c r="O987" s="137"/>
      <c r="P987" s="137"/>
      <c r="Q987" s="137"/>
      <c r="R987" s="137"/>
      <c r="S987" s="137"/>
      <c r="T987" s="137"/>
      <c r="U987" s="137"/>
      <c r="V987" s="137"/>
      <c r="W987" s="137"/>
      <c r="X987" s="137"/>
      <c r="Y987" s="137"/>
      <c r="Z987" s="137"/>
    </row>
    <row r="988" spans="1:26" x14ac:dyDescent="0.3">
      <c r="A988" s="137"/>
      <c r="B988" s="137"/>
      <c r="C988" s="137"/>
      <c r="D988" s="137"/>
      <c r="E988" s="137"/>
      <c r="F988" s="137"/>
      <c r="G988" s="137"/>
      <c r="H988" s="137"/>
      <c r="I988" s="137"/>
      <c r="J988" s="137"/>
      <c r="K988" s="137"/>
      <c r="L988" s="137"/>
      <c r="M988" s="137"/>
      <c r="N988" s="137"/>
      <c r="O988" s="137"/>
      <c r="P988" s="137"/>
      <c r="Q988" s="137"/>
      <c r="R988" s="137"/>
      <c r="S988" s="137"/>
      <c r="T988" s="137"/>
      <c r="U988" s="137"/>
      <c r="V988" s="137"/>
      <c r="W988" s="137"/>
      <c r="X988" s="137"/>
      <c r="Y988" s="137"/>
      <c r="Z988" s="137"/>
    </row>
    <row r="989" spans="1:26" x14ac:dyDescent="0.3">
      <c r="A989" s="137"/>
      <c r="B989" s="137"/>
      <c r="C989" s="137"/>
      <c r="D989" s="137"/>
      <c r="E989" s="137"/>
      <c r="F989" s="137"/>
      <c r="G989" s="137"/>
      <c r="H989" s="137"/>
      <c r="I989" s="137"/>
      <c r="J989" s="137"/>
      <c r="K989" s="137"/>
      <c r="L989" s="137"/>
      <c r="M989" s="137"/>
      <c r="N989" s="137"/>
      <c r="O989" s="137"/>
      <c r="P989" s="137"/>
      <c r="Q989" s="137"/>
      <c r="R989" s="137"/>
      <c r="S989" s="137"/>
      <c r="T989" s="137"/>
      <c r="U989" s="137"/>
      <c r="V989" s="137"/>
      <c r="W989" s="137"/>
      <c r="X989" s="137"/>
      <c r="Y989" s="137"/>
      <c r="Z989" s="137"/>
    </row>
    <row r="990" spans="1:26" x14ac:dyDescent="0.3">
      <c r="A990" s="137"/>
      <c r="B990" s="137"/>
      <c r="C990" s="137"/>
      <c r="D990" s="137"/>
      <c r="E990" s="137"/>
      <c r="F990" s="137"/>
      <c r="G990" s="137"/>
      <c r="H990" s="137"/>
      <c r="I990" s="137"/>
      <c r="J990" s="137"/>
      <c r="K990" s="137"/>
      <c r="L990" s="137"/>
      <c r="M990" s="137"/>
      <c r="N990" s="137"/>
      <c r="O990" s="137"/>
      <c r="P990" s="137"/>
      <c r="Q990" s="137"/>
      <c r="R990" s="137"/>
      <c r="S990" s="137"/>
      <c r="T990" s="137"/>
      <c r="U990" s="137"/>
      <c r="V990" s="137"/>
      <c r="W990" s="137"/>
      <c r="X990" s="137"/>
      <c r="Y990" s="137"/>
      <c r="Z990" s="137"/>
    </row>
    <row r="991" spans="1:26" x14ac:dyDescent="0.3">
      <c r="A991" s="137"/>
      <c r="B991" s="137"/>
      <c r="C991" s="137"/>
      <c r="D991" s="137"/>
      <c r="E991" s="137"/>
      <c r="F991" s="137"/>
      <c r="G991" s="137"/>
      <c r="H991" s="137"/>
      <c r="I991" s="137"/>
      <c r="J991" s="137"/>
      <c r="K991" s="137"/>
      <c r="L991" s="137"/>
      <c r="M991" s="137"/>
      <c r="N991" s="137"/>
      <c r="O991" s="137"/>
      <c r="P991" s="137"/>
      <c r="Q991" s="137"/>
      <c r="R991" s="137"/>
      <c r="S991" s="137"/>
      <c r="T991" s="137"/>
      <c r="U991" s="137"/>
      <c r="V991" s="137"/>
      <c r="W991" s="137"/>
      <c r="X991" s="137"/>
      <c r="Y991" s="137"/>
      <c r="Z991" s="137"/>
    </row>
    <row r="992" spans="1:26" x14ac:dyDescent="0.3">
      <c r="A992" s="137"/>
      <c r="B992" s="137"/>
      <c r="C992" s="137"/>
      <c r="D992" s="137"/>
      <c r="E992" s="137"/>
      <c r="F992" s="137"/>
      <c r="G992" s="137"/>
      <c r="H992" s="137"/>
      <c r="I992" s="137"/>
      <c r="J992" s="137"/>
      <c r="K992" s="137"/>
      <c r="L992" s="137"/>
      <c r="M992" s="137"/>
      <c r="N992" s="137"/>
      <c r="O992" s="137"/>
      <c r="P992" s="137"/>
      <c r="Q992" s="137"/>
      <c r="R992" s="137"/>
      <c r="S992" s="137"/>
      <c r="T992" s="137"/>
      <c r="U992" s="137"/>
      <c r="V992" s="137"/>
      <c r="W992" s="137"/>
      <c r="X992" s="137"/>
      <c r="Y992" s="137"/>
      <c r="Z992" s="137"/>
    </row>
    <row r="993" spans="1:26" x14ac:dyDescent="0.3">
      <c r="A993" s="137"/>
      <c r="B993" s="137"/>
      <c r="C993" s="137"/>
      <c r="D993" s="137"/>
      <c r="E993" s="137"/>
      <c r="F993" s="137"/>
      <c r="G993" s="137"/>
      <c r="H993" s="137"/>
      <c r="I993" s="137"/>
      <c r="J993" s="137"/>
      <c r="K993" s="137"/>
      <c r="L993" s="137"/>
      <c r="M993" s="137"/>
      <c r="N993" s="137"/>
      <c r="O993" s="137"/>
      <c r="P993" s="137"/>
      <c r="Q993" s="137"/>
      <c r="R993" s="137"/>
      <c r="S993" s="137"/>
      <c r="T993" s="137"/>
      <c r="U993" s="137"/>
      <c r="V993" s="137"/>
      <c r="W993" s="137"/>
      <c r="X993" s="137"/>
      <c r="Y993" s="137"/>
      <c r="Z993" s="137"/>
    </row>
    <row r="994" spans="1:26" x14ac:dyDescent="0.3">
      <c r="A994" s="137"/>
      <c r="B994" s="137"/>
      <c r="C994" s="137"/>
      <c r="D994" s="137"/>
      <c r="E994" s="137"/>
      <c r="F994" s="137"/>
      <c r="G994" s="137"/>
      <c r="H994" s="137"/>
      <c r="I994" s="137"/>
      <c r="J994" s="137"/>
      <c r="K994" s="137"/>
      <c r="L994" s="137"/>
      <c r="M994" s="137"/>
      <c r="N994" s="137"/>
      <c r="O994" s="137"/>
      <c r="P994" s="137"/>
      <c r="Q994" s="137"/>
      <c r="R994" s="137"/>
      <c r="S994" s="137"/>
      <c r="T994" s="137"/>
      <c r="U994" s="137"/>
      <c r="V994" s="137"/>
      <c r="W994" s="137"/>
      <c r="X994" s="137"/>
      <c r="Y994" s="137"/>
      <c r="Z994" s="137"/>
    </row>
    <row r="995" spans="1:26" x14ac:dyDescent="0.3">
      <c r="A995" s="137"/>
      <c r="B995" s="137"/>
      <c r="C995" s="137"/>
      <c r="D995" s="137"/>
      <c r="E995" s="137"/>
      <c r="F995" s="137"/>
      <c r="G995" s="137"/>
      <c r="H995" s="137"/>
      <c r="I995" s="137"/>
      <c r="J995" s="137"/>
      <c r="K995" s="137"/>
      <c r="L995" s="137"/>
      <c r="M995" s="137"/>
      <c r="N995" s="137"/>
      <c r="O995" s="137"/>
      <c r="P995" s="137"/>
      <c r="Q995" s="137"/>
      <c r="R995" s="137"/>
      <c r="S995" s="137"/>
      <c r="T995" s="137"/>
      <c r="U995" s="137"/>
      <c r="V995" s="137"/>
      <c r="W995" s="137"/>
      <c r="X995" s="137"/>
      <c r="Y995" s="137"/>
      <c r="Z995" s="137"/>
    </row>
    <row r="996" spans="1:26" x14ac:dyDescent="0.3">
      <c r="A996" s="137"/>
      <c r="B996" s="137"/>
      <c r="C996" s="137"/>
      <c r="D996" s="137"/>
      <c r="E996" s="137"/>
      <c r="F996" s="137"/>
      <c r="G996" s="137"/>
      <c r="H996" s="137"/>
      <c r="I996" s="137"/>
      <c r="J996" s="137"/>
      <c r="K996" s="137"/>
      <c r="L996" s="137"/>
      <c r="M996" s="137"/>
      <c r="N996" s="137"/>
      <c r="O996" s="137"/>
      <c r="P996" s="137"/>
      <c r="Q996" s="137"/>
      <c r="R996" s="137"/>
      <c r="S996" s="137"/>
      <c r="T996" s="137"/>
      <c r="U996" s="137"/>
      <c r="V996" s="137"/>
      <c r="W996" s="137"/>
      <c r="X996" s="137"/>
      <c r="Y996" s="137"/>
      <c r="Z996" s="137"/>
    </row>
    <row r="997" spans="1:26" x14ac:dyDescent="0.3">
      <c r="A997" s="137"/>
      <c r="B997" s="137"/>
      <c r="C997" s="137"/>
      <c r="D997" s="137"/>
      <c r="E997" s="137"/>
      <c r="F997" s="137"/>
      <c r="G997" s="137"/>
      <c r="H997" s="137"/>
      <c r="I997" s="137"/>
      <c r="J997" s="137"/>
      <c r="K997" s="137"/>
      <c r="L997" s="137"/>
      <c r="M997" s="137"/>
      <c r="N997" s="137"/>
      <c r="O997" s="137"/>
      <c r="P997" s="137"/>
      <c r="Q997" s="137"/>
      <c r="R997" s="137"/>
      <c r="S997" s="137"/>
      <c r="T997" s="137"/>
      <c r="U997" s="137"/>
      <c r="V997" s="137"/>
      <c r="W997" s="137"/>
      <c r="X997" s="137"/>
      <c r="Y997" s="137"/>
      <c r="Z997" s="137"/>
    </row>
    <row r="998" spans="1:26" x14ac:dyDescent="0.3">
      <c r="A998" s="137"/>
      <c r="B998" s="137"/>
      <c r="C998" s="137"/>
      <c r="D998" s="137"/>
      <c r="E998" s="137"/>
      <c r="F998" s="137"/>
      <c r="G998" s="137"/>
      <c r="H998" s="137"/>
      <c r="I998" s="137"/>
      <c r="J998" s="137"/>
      <c r="K998" s="137"/>
      <c r="L998" s="137"/>
      <c r="M998" s="137"/>
      <c r="N998" s="137"/>
      <c r="O998" s="137"/>
      <c r="P998" s="137"/>
      <c r="Q998" s="137"/>
      <c r="R998" s="137"/>
      <c r="S998" s="137"/>
      <c r="T998" s="137"/>
      <c r="U998" s="137"/>
      <c r="V998" s="137"/>
      <c r="W998" s="137"/>
      <c r="X998" s="137"/>
      <c r="Y998" s="137"/>
      <c r="Z998" s="137"/>
    </row>
    <row r="999" spans="1:26" x14ac:dyDescent="0.3">
      <c r="A999" s="137"/>
      <c r="B999" s="137"/>
      <c r="C999" s="137"/>
      <c r="D999" s="137"/>
      <c r="E999" s="137"/>
      <c r="F999" s="137"/>
      <c r="G999" s="137"/>
      <c r="H999" s="137"/>
      <c r="I999" s="137"/>
      <c r="J999" s="137"/>
      <c r="K999" s="137"/>
      <c r="L999" s="137"/>
      <c r="M999" s="137"/>
      <c r="N999" s="137"/>
      <c r="O999" s="137"/>
      <c r="P999" s="137"/>
      <c r="Q999" s="137"/>
      <c r="R999" s="137"/>
      <c r="S999" s="137"/>
      <c r="T999" s="137"/>
      <c r="U999" s="137"/>
      <c r="V999" s="137"/>
      <c r="W999" s="137"/>
      <c r="X999" s="137"/>
      <c r="Y999" s="137"/>
      <c r="Z999" s="137"/>
    </row>
    <row r="1000" spans="1:26" x14ac:dyDescent="0.3">
      <c r="A1000" s="137"/>
      <c r="B1000" s="137"/>
      <c r="C1000" s="137"/>
      <c r="D1000" s="137"/>
      <c r="E1000" s="137"/>
      <c r="F1000" s="137"/>
      <c r="G1000" s="137"/>
      <c r="H1000" s="137"/>
      <c r="I1000" s="137"/>
      <c r="J1000" s="137"/>
      <c r="K1000" s="137"/>
      <c r="L1000" s="137"/>
      <c r="M1000" s="137"/>
      <c r="N1000" s="137"/>
      <c r="O1000" s="137"/>
      <c r="P1000" s="137"/>
      <c r="Q1000" s="137"/>
      <c r="R1000" s="137"/>
      <c r="S1000" s="137"/>
      <c r="T1000" s="137"/>
      <c r="U1000" s="137"/>
      <c r="V1000" s="137"/>
      <c r="W1000" s="137"/>
      <c r="X1000" s="137"/>
      <c r="Y1000" s="137"/>
      <c r="Z1000" s="137"/>
    </row>
    <row r="1001" spans="1:26" x14ac:dyDescent="0.3">
      <c r="A1001" s="137"/>
      <c r="B1001" s="137"/>
      <c r="C1001" s="137"/>
      <c r="D1001" s="137"/>
      <c r="E1001" s="137"/>
      <c r="F1001" s="137"/>
      <c r="G1001" s="137"/>
      <c r="H1001" s="137"/>
      <c r="I1001" s="137"/>
      <c r="J1001" s="137"/>
      <c r="K1001" s="137"/>
      <c r="L1001" s="137"/>
      <c r="M1001" s="137"/>
      <c r="N1001" s="137"/>
      <c r="O1001" s="137"/>
      <c r="P1001" s="137"/>
      <c r="Q1001" s="137"/>
      <c r="R1001" s="137"/>
      <c r="S1001" s="137"/>
      <c r="T1001" s="137"/>
      <c r="U1001" s="137"/>
      <c r="V1001" s="137"/>
      <c r="W1001" s="137"/>
      <c r="X1001" s="137"/>
      <c r="Y1001" s="137"/>
      <c r="Z1001" s="137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2:C11"/>
  <sheetViews>
    <sheetView workbookViewId="0"/>
  </sheetViews>
  <sheetFormatPr defaultColWidth="16.85546875" defaultRowHeight="15" customHeight="1" x14ac:dyDescent="0.2"/>
  <sheetData>
    <row r="2" spans="1:3" x14ac:dyDescent="0.3">
      <c r="A2" s="412" t="s">
        <v>5007</v>
      </c>
    </row>
    <row r="10" spans="1:3" x14ac:dyDescent="0.3">
      <c r="C10" s="411"/>
    </row>
    <row r="11" spans="1:3" x14ac:dyDescent="0.3">
      <c r="C11" s="41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K1000"/>
  <sheetViews>
    <sheetView workbookViewId="0"/>
  </sheetViews>
  <sheetFormatPr defaultColWidth="16.85546875" defaultRowHeight="15" customHeight="1" x14ac:dyDescent="0.2"/>
  <cols>
    <col min="1" max="11" width="4.140625" customWidth="1"/>
    <col min="12" max="26" width="10.140625" customWidth="1"/>
  </cols>
  <sheetData>
    <row r="1" spans="1:11" ht="14.25" customHeight="1" x14ac:dyDescent="0.2"/>
    <row r="2" spans="1:11" ht="14.25" customHeight="1" x14ac:dyDescent="0.2">
      <c r="B2" s="142">
        <v>1</v>
      </c>
      <c r="C2" s="142">
        <v>2</v>
      </c>
      <c r="D2" s="142">
        <v>3</v>
      </c>
      <c r="E2" s="142">
        <v>4</v>
      </c>
      <c r="F2" s="142">
        <v>5</v>
      </c>
      <c r="G2" s="142">
        <v>6</v>
      </c>
      <c r="H2" s="142">
        <v>7</v>
      </c>
      <c r="I2" s="142">
        <v>8</v>
      </c>
      <c r="J2" s="142">
        <v>9</v>
      </c>
      <c r="K2" s="142">
        <v>10</v>
      </c>
    </row>
    <row r="3" spans="1:11" ht="14.25" customHeight="1" x14ac:dyDescent="0.2">
      <c r="A3" s="142">
        <v>1</v>
      </c>
    </row>
    <row r="4" spans="1:11" ht="14.25" customHeight="1" x14ac:dyDescent="0.2">
      <c r="A4" s="142">
        <v>2</v>
      </c>
    </row>
    <row r="5" spans="1:11" ht="14.25" customHeight="1" x14ac:dyDescent="0.2">
      <c r="A5" s="142">
        <v>3</v>
      </c>
    </row>
    <row r="6" spans="1:11" ht="14.25" customHeight="1" x14ac:dyDescent="0.2">
      <c r="A6" s="142">
        <v>4</v>
      </c>
    </row>
    <row r="7" spans="1:11" ht="14.25" customHeight="1" x14ac:dyDescent="0.2">
      <c r="A7" s="142">
        <v>5</v>
      </c>
    </row>
    <row r="8" spans="1:11" ht="14.25" customHeight="1" x14ac:dyDescent="0.2">
      <c r="A8" s="142">
        <v>6</v>
      </c>
    </row>
    <row r="9" spans="1:11" ht="14.25" customHeight="1" x14ac:dyDescent="0.2">
      <c r="A9" s="142">
        <v>7</v>
      </c>
    </row>
    <row r="10" spans="1:11" ht="14.25" customHeight="1" x14ac:dyDescent="0.2">
      <c r="A10" s="142">
        <v>8</v>
      </c>
    </row>
    <row r="11" spans="1:11" ht="14.25" customHeight="1" x14ac:dyDescent="0.2">
      <c r="A11" s="142">
        <v>9</v>
      </c>
    </row>
    <row r="12" spans="1:11" ht="14.25" customHeight="1" x14ac:dyDescent="0.2">
      <c r="A12" s="142">
        <v>10</v>
      </c>
    </row>
    <row r="13" spans="1:11" ht="14.25" customHeight="1" x14ac:dyDescent="0.2">
      <c r="A13" s="142">
        <v>11</v>
      </c>
    </row>
    <row r="14" spans="1:11" ht="14.25" customHeight="1" x14ac:dyDescent="0.2">
      <c r="A14" s="142">
        <v>12</v>
      </c>
    </row>
    <row r="15" spans="1:11" ht="14.25" customHeight="1" x14ac:dyDescent="0.2">
      <c r="A15" s="142">
        <v>13</v>
      </c>
    </row>
    <row r="16" spans="1:11" ht="14.25" customHeight="1" x14ac:dyDescent="0.2">
      <c r="A16" s="142">
        <v>14</v>
      </c>
    </row>
    <row r="17" spans="1:1" ht="14.25" customHeight="1" x14ac:dyDescent="0.2">
      <c r="A17" s="142">
        <v>15</v>
      </c>
    </row>
    <row r="18" spans="1:1" ht="14.25" customHeight="1" x14ac:dyDescent="0.2">
      <c r="A18" s="142">
        <v>16</v>
      </c>
    </row>
    <row r="19" spans="1:1" ht="14.25" customHeight="1" x14ac:dyDescent="0.2">
      <c r="A19" s="142">
        <v>17</v>
      </c>
    </row>
    <row r="20" spans="1:1" ht="14.25" customHeight="1" x14ac:dyDescent="0.2">
      <c r="A20" s="142">
        <v>18</v>
      </c>
    </row>
    <row r="21" spans="1:1" ht="14.25" customHeight="1" x14ac:dyDescent="0.2">
      <c r="A21" s="142">
        <v>19</v>
      </c>
    </row>
    <row r="22" spans="1:1" ht="14.25" customHeight="1" x14ac:dyDescent="0.2">
      <c r="A22" s="142">
        <v>20</v>
      </c>
    </row>
    <row r="23" spans="1:1" ht="14.25" customHeight="1" x14ac:dyDescent="0.2">
      <c r="A23" s="142">
        <v>21</v>
      </c>
    </row>
    <row r="24" spans="1:1" ht="14.25" customHeight="1" x14ac:dyDescent="0.2">
      <c r="A24" s="142">
        <v>22</v>
      </c>
    </row>
    <row r="25" spans="1:1" ht="14.25" customHeight="1" x14ac:dyDescent="0.2">
      <c r="A25" s="142">
        <v>23</v>
      </c>
    </row>
    <row r="26" spans="1:1" ht="14.25" customHeight="1" x14ac:dyDescent="0.2">
      <c r="A26" s="142">
        <v>24</v>
      </c>
    </row>
    <row r="27" spans="1:1" ht="14.25" customHeight="1" x14ac:dyDescent="0.2">
      <c r="A27" s="142">
        <v>25</v>
      </c>
    </row>
    <row r="28" spans="1:1" ht="14.25" customHeight="1" x14ac:dyDescent="0.2">
      <c r="A28" s="142">
        <v>26</v>
      </c>
    </row>
    <row r="29" spans="1:1" ht="14.25" customHeight="1" x14ac:dyDescent="0.2">
      <c r="A29" s="142">
        <v>27</v>
      </c>
    </row>
    <row r="30" spans="1:1" ht="14.25" customHeight="1" x14ac:dyDescent="0.2">
      <c r="A30" s="142">
        <v>28</v>
      </c>
    </row>
    <row r="31" spans="1:1" ht="14.25" customHeight="1" x14ac:dyDescent="0.2">
      <c r="A31" s="142">
        <v>29</v>
      </c>
    </row>
    <row r="32" spans="1:1" ht="14.25" customHeight="1" x14ac:dyDescent="0.2">
      <c r="A32" s="142">
        <v>30</v>
      </c>
    </row>
    <row r="33" spans="1:1" ht="14.25" customHeight="1" x14ac:dyDescent="0.2">
      <c r="A33" s="142">
        <v>31</v>
      </c>
    </row>
    <row r="34" spans="1:1" ht="14.25" customHeight="1" x14ac:dyDescent="0.2">
      <c r="A34" s="142">
        <v>32</v>
      </c>
    </row>
    <row r="35" spans="1:1" ht="14.25" customHeight="1" x14ac:dyDescent="0.2">
      <c r="A35" s="142">
        <v>33</v>
      </c>
    </row>
    <row r="36" spans="1:1" ht="14.25" customHeight="1" x14ac:dyDescent="0.2">
      <c r="A36" s="142">
        <v>34</v>
      </c>
    </row>
    <row r="37" spans="1:1" ht="14.25" customHeight="1" x14ac:dyDescent="0.2">
      <c r="A37" s="142">
        <v>35</v>
      </c>
    </row>
    <row r="38" spans="1:1" ht="14.25" customHeight="1" x14ac:dyDescent="0.2">
      <c r="A38" s="142">
        <v>36</v>
      </c>
    </row>
    <row r="39" spans="1:1" ht="14.25" customHeight="1" x14ac:dyDescent="0.2">
      <c r="A39" s="142">
        <v>37</v>
      </c>
    </row>
    <row r="40" spans="1:1" ht="14.25" customHeight="1" x14ac:dyDescent="0.2">
      <c r="A40" s="142">
        <v>38</v>
      </c>
    </row>
    <row r="41" spans="1:1" ht="14.25" customHeight="1" x14ac:dyDescent="0.2">
      <c r="A41" s="142">
        <v>39</v>
      </c>
    </row>
    <row r="42" spans="1:1" ht="14.25" customHeight="1" x14ac:dyDescent="0.2">
      <c r="A42" s="142">
        <v>40</v>
      </c>
    </row>
    <row r="43" spans="1:1" ht="14.25" customHeight="1" x14ac:dyDescent="0.2">
      <c r="A43" s="142">
        <v>41</v>
      </c>
    </row>
    <row r="44" spans="1:1" ht="14.25" customHeight="1" x14ac:dyDescent="0.2">
      <c r="A44" s="142">
        <v>42</v>
      </c>
    </row>
    <row r="45" spans="1:1" ht="14.25" customHeight="1" x14ac:dyDescent="0.2">
      <c r="A45" s="142">
        <v>43</v>
      </c>
    </row>
    <row r="46" spans="1:1" ht="14.25" customHeight="1" x14ac:dyDescent="0.2">
      <c r="A46" s="142">
        <v>44</v>
      </c>
    </row>
    <row r="47" spans="1:1" ht="14.25" customHeight="1" x14ac:dyDescent="0.2">
      <c r="A47" s="142">
        <v>45</v>
      </c>
    </row>
    <row r="48" spans="1:1" ht="14.25" customHeight="1" x14ac:dyDescent="0.2">
      <c r="A48" s="142">
        <v>46</v>
      </c>
    </row>
    <row r="49" spans="1:1" ht="14.25" customHeight="1" x14ac:dyDescent="0.2">
      <c r="A49" s="142">
        <v>47</v>
      </c>
    </row>
    <row r="50" spans="1:1" ht="14.25" customHeight="1" x14ac:dyDescent="0.2">
      <c r="A50" s="142">
        <v>48</v>
      </c>
    </row>
    <row r="51" spans="1:1" ht="14.25" customHeight="1" x14ac:dyDescent="0.2"/>
    <row r="52" spans="1:1" ht="14.25" customHeight="1" x14ac:dyDescent="0.2"/>
    <row r="53" spans="1:1" ht="14.25" customHeight="1" x14ac:dyDescent="0.2"/>
    <row r="54" spans="1:1" ht="14.25" customHeight="1" x14ac:dyDescent="0.2"/>
    <row r="55" spans="1:1" ht="14.25" customHeight="1" x14ac:dyDescent="0.2"/>
    <row r="56" spans="1:1" ht="14.25" customHeight="1" x14ac:dyDescent="0.2"/>
    <row r="57" spans="1:1" ht="14.25" customHeight="1" x14ac:dyDescent="0.2"/>
    <row r="58" spans="1:1" ht="14.25" customHeight="1" x14ac:dyDescent="0.2"/>
    <row r="59" spans="1:1" ht="14.25" customHeight="1" x14ac:dyDescent="0.2"/>
    <row r="60" spans="1:1" ht="14.25" customHeight="1" x14ac:dyDescent="0.2"/>
    <row r="61" spans="1:1" ht="14.25" customHeight="1" x14ac:dyDescent="0.2"/>
    <row r="62" spans="1:1" ht="14.25" customHeight="1" x14ac:dyDescent="0.2"/>
    <row r="63" spans="1:1" ht="14.25" customHeight="1" x14ac:dyDescent="0.2"/>
    <row r="64" spans="1:1" ht="14.25" customHeight="1" x14ac:dyDescent="0.2"/>
    <row r="65" ht="14.25" customHeight="1" x14ac:dyDescent="0.2"/>
    <row r="66" ht="14.25" customHeight="1" x14ac:dyDescent="0.2"/>
    <row r="67" ht="14.25" customHeight="1" x14ac:dyDescent="0.2"/>
    <row r="68" ht="14.25" customHeight="1" x14ac:dyDescent="0.2"/>
    <row r="69" ht="14.25" customHeight="1" x14ac:dyDescent="0.2"/>
    <row r="70" ht="14.25" customHeight="1" x14ac:dyDescent="0.2"/>
    <row r="71" ht="14.25" customHeight="1" x14ac:dyDescent="0.2"/>
    <row r="72" ht="14.25" customHeight="1" x14ac:dyDescent="0.2"/>
    <row r="73" ht="14.25" customHeight="1" x14ac:dyDescent="0.2"/>
    <row r="74" ht="14.25" customHeight="1" x14ac:dyDescent="0.2"/>
    <row r="75" ht="14.25" customHeight="1" x14ac:dyDescent="0.2"/>
    <row r="76" ht="14.25" customHeight="1" x14ac:dyDescent="0.2"/>
    <row r="77" ht="14.25" customHeight="1" x14ac:dyDescent="0.2"/>
    <row r="78" ht="14.25" customHeight="1" x14ac:dyDescent="0.2"/>
    <row r="79" ht="14.25" customHeight="1" x14ac:dyDescent="0.2"/>
    <row r="80" ht="14.25" customHeight="1" x14ac:dyDescent="0.2"/>
    <row r="81" ht="14.25" customHeight="1" x14ac:dyDescent="0.2"/>
    <row r="82" ht="14.25" customHeight="1" x14ac:dyDescent="0.2"/>
    <row r="83" ht="14.25" customHeight="1" x14ac:dyDescent="0.2"/>
    <row r="84" ht="14.25" customHeight="1" x14ac:dyDescent="0.2"/>
    <row r="85" ht="14.25" customHeight="1" x14ac:dyDescent="0.2"/>
    <row r="86" ht="14.25" customHeight="1" x14ac:dyDescent="0.2"/>
    <row r="87" ht="14.25" customHeight="1" x14ac:dyDescent="0.2"/>
    <row r="88" ht="14.25" customHeight="1" x14ac:dyDescent="0.2"/>
    <row r="89" ht="14.25" customHeight="1" x14ac:dyDescent="0.2"/>
    <row r="90" ht="14.25" customHeight="1" x14ac:dyDescent="0.2"/>
    <row r="91" ht="14.25" customHeight="1" x14ac:dyDescent="0.2"/>
    <row r="92" ht="14.25" customHeight="1" x14ac:dyDescent="0.2"/>
    <row r="93" ht="14.25" customHeight="1" x14ac:dyDescent="0.2"/>
    <row r="94" ht="14.25" customHeight="1" x14ac:dyDescent="0.2"/>
    <row r="95" ht="14.25" customHeight="1" x14ac:dyDescent="0.2"/>
    <row r="96" ht="14.25" customHeight="1" x14ac:dyDescent="0.2"/>
    <row r="97" ht="14.25" customHeight="1" x14ac:dyDescent="0.2"/>
    <row r="98" ht="14.25" customHeight="1" x14ac:dyDescent="0.2"/>
    <row r="99" ht="14.25" customHeight="1" x14ac:dyDescent="0.2"/>
    <row r="100" ht="14.25" customHeight="1" x14ac:dyDescent="0.2"/>
    <row r="101" ht="14.25" customHeight="1" x14ac:dyDescent="0.2"/>
    <row r="102" ht="14.25" customHeight="1" x14ac:dyDescent="0.2"/>
    <row r="103" ht="14.25" customHeight="1" x14ac:dyDescent="0.2"/>
    <row r="104" ht="14.25" customHeight="1" x14ac:dyDescent="0.2"/>
    <row r="105" ht="14.25" customHeight="1" x14ac:dyDescent="0.2"/>
    <row r="106" ht="14.25" customHeight="1" x14ac:dyDescent="0.2"/>
    <row r="107" ht="14.25" customHeight="1" x14ac:dyDescent="0.2"/>
    <row r="108" ht="14.25" customHeight="1" x14ac:dyDescent="0.2"/>
    <row r="109" ht="14.25" customHeight="1" x14ac:dyDescent="0.2"/>
    <row r="110" ht="14.25" customHeight="1" x14ac:dyDescent="0.2"/>
    <row r="111" ht="14.25" customHeight="1" x14ac:dyDescent="0.2"/>
    <row r="112" ht="14.25" customHeight="1" x14ac:dyDescent="0.2"/>
    <row r="113" ht="14.25" customHeight="1" x14ac:dyDescent="0.2"/>
    <row r="114" ht="14.25" customHeight="1" x14ac:dyDescent="0.2"/>
    <row r="115" ht="14.25" customHeight="1" x14ac:dyDescent="0.2"/>
    <row r="116" ht="14.25" customHeight="1" x14ac:dyDescent="0.2"/>
    <row r="117" ht="14.25" customHeight="1" x14ac:dyDescent="0.2"/>
    <row r="118" ht="14.25" customHeight="1" x14ac:dyDescent="0.2"/>
    <row r="119" ht="14.25" customHeight="1" x14ac:dyDescent="0.2"/>
    <row r="120" ht="14.25" customHeight="1" x14ac:dyDescent="0.2"/>
    <row r="121" ht="14.25" customHeight="1" x14ac:dyDescent="0.2"/>
    <row r="122" ht="14.25" customHeight="1" x14ac:dyDescent="0.2"/>
    <row r="123" ht="14.25" customHeight="1" x14ac:dyDescent="0.2"/>
    <row r="124" ht="14.25" customHeight="1" x14ac:dyDescent="0.2"/>
    <row r="125" ht="14.25" customHeight="1" x14ac:dyDescent="0.2"/>
    <row r="126" ht="14.25" customHeight="1" x14ac:dyDescent="0.2"/>
    <row r="127" ht="14.25" customHeight="1" x14ac:dyDescent="0.2"/>
    <row r="128" ht="14.25" customHeight="1" x14ac:dyDescent="0.2"/>
    <row r="129" ht="14.25" customHeight="1" x14ac:dyDescent="0.2"/>
    <row r="130" ht="14.25" customHeight="1" x14ac:dyDescent="0.2"/>
    <row r="131" ht="14.25" customHeight="1" x14ac:dyDescent="0.2"/>
    <row r="132" ht="14.25" customHeight="1" x14ac:dyDescent="0.2"/>
    <row r="133" ht="14.25" customHeight="1" x14ac:dyDescent="0.2"/>
    <row r="134" ht="14.25" customHeight="1" x14ac:dyDescent="0.2"/>
    <row r="135" ht="14.25" customHeight="1" x14ac:dyDescent="0.2"/>
    <row r="136" ht="14.25" customHeight="1" x14ac:dyDescent="0.2"/>
    <row r="137" ht="14.25" customHeight="1" x14ac:dyDescent="0.2"/>
    <row r="138" ht="14.25" customHeight="1" x14ac:dyDescent="0.2"/>
    <row r="139" ht="14.25" customHeight="1" x14ac:dyDescent="0.2"/>
    <row r="140" ht="14.25" customHeight="1" x14ac:dyDescent="0.2"/>
    <row r="141" ht="14.25" customHeight="1" x14ac:dyDescent="0.2"/>
    <row r="142" ht="14.25" customHeight="1" x14ac:dyDescent="0.2"/>
    <row r="143" ht="14.25" customHeight="1" x14ac:dyDescent="0.2"/>
    <row r="144" ht="14.25" customHeight="1" x14ac:dyDescent="0.2"/>
    <row r="145" ht="14.25" customHeight="1" x14ac:dyDescent="0.2"/>
    <row r="146" ht="14.25" customHeight="1" x14ac:dyDescent="0.2"/>
    <row r="147" ht="14.25" customHeight="1" x14ac:dyDescent="0.2"/>
    <row r="148" ht="14.25" customHeight="1" x14ac:dyDescent="0.2"/>
    <row r="149" ht="14.25" customHeight="1" x14ac:dyDescent="0.2"/>
    <row r="150" ht="14.25" customHeight="1" x14ac:dyDescent="0.2"/>
    <row r="151" ht="14.25" customHeight="1" x14ac:dyDescent="0.2"/>
    <row r="152" ht="14.25" customHeight="1" x14ac:dyDescent="0.2"/>
    <row r="153" ht="14.25" customHeight="1" x14ac:dyDescent="0.2"/>
    <row r="154" ht="14.25" customHeight="1" x14ac:dyDescent="0.2"/>
    <row r="155" ht="14.25" customHeight="1" x14ac:dyDescent="0.2"/>
    <row r="156" ht="14.25" customHeight="1" x14ac:dyDescent="0.2"/>
    <row r="157" ht="14.25" customHeight="1" x14ac:dyDescent="0.2"/>
    <row r="158" ht="14.25" customHeight="1" x14ac:dyDescent="0.2"/>
    <row r="159" ht="14.25" customHeight="1" x14ac:dyDescent="0.2"/>
    <row r="160" ht="14.25" customHeight="1" x14ac:dyDescent="0.2"/>
    <row r="161" ht="14.25" customHeight="1" x14ac:dyDescent="0.2"/>
    <row r="162" ht="14.25" customHeight="1" x14ac:dyDescent="0.2"/>
    <row r="163" ht="14.25" customHeight="1" x14ac:dyDescent="0.2"/>
    <row r="164" ht="14.25" customHeight="1" x14ac:dyDescent="0.2"/>
    <row r="165" ht="14.25" customHeight="1" x14ac:dyDescent="0.2"/>
    <row r="166" ht="14.25" customHeight="1" x14ac:dyDescent="0.2"/>
    <row r="167" ht="14.25" customHeight="1" x14ac:dyDescent="0.2"/>
    <row r="168" ht="14.25" customHeight="1" x14ac:dyDescent="0.2"/>
    <row r="169" ht="14.25" customHeight="1" x14ac:dyDescent="0.2"/>
    <row r="170" ht="14.25" customHeight="1" x14ac:dyDescent="0.2"/>
    <row r="171" ht="14.25" customHeight="1" x14ac:dyDescent="0.2"/>
    <row r="172" ht="14.25" customHeight="1" x14ac:dyDescent="0.2"/>
    <row r="173" ht="14.25" customHeight="1" x14ac:dyDescent="0.2"/>
    <row r="174" ht="14.25" customHeight="1" x14ac:dyDescent="0.2"/>
    <row r="175" ht="14.25" customHeight="1" x14ac:dyDescent="0.2"/>
    <row r="176" ht="14.25" customHeight="1" x14ac:dyDescent="0.2"/>
    <row r="177" ht="14.25" customHeight="1" x14ac:dyDescent="0.2"/>
    <row r="178" ht="14.25" customHeight="1" x14ac:dyDescent="0.2"/>
    <row r="179" ht="14.25" customHeight="1" x14ac:dyDescent="0.2"/>
    <row r="180" ht="14.25" customHeight="1" x14ac:dyDescent="0.2"/>
    <row r="181" ht="14.25" customHeight="1" x14ac:dyDescent="0.2"/>
    <row r="182" ht="14.25" customHeight="1" x14ac:dyDescent="0.2"/>
    <row r="183" ht="14.25" customHeight="1" x14ac:dyDescent="0.2"/>
    <row r="184" ht="14.25" customHeight="1" x14ac:dyDescent="0.2"/>
    <row r="185" ht="14.25" customHeight="1" x14ac:dyDescent="0.2"/>
    <row r="186" ht="14.25" customHeight="1" x14ac:dyDescent="0.2"/>
    <row r="187" ht="14.25" customHeight="1" x14ac:dyDescent="0.2"/>
    <row r="188" ht="14.25" customHeight="1" x14ac:dyDescent="0.2"/>
    <row r="189" ht="14.25" customHeight="1" x14ac:dyDescent="0.2"/>
    <row r="190" ht="14.25" customHeight="1" x14ac:dyDescent="0.2"/>
    <row r="191" ht="14.25" customHeight="1" x14ac:dyDescent="0.2"/>
    <row r="192" ht="14.25" customHeight="1" x14ac:dyDescent="0.2"/>
    <row r="193" ht="14.25" customHeight="1" x14ac:dyDescent="0.2"/>
    <row r="194" ht="14.25" customHeight="1" x14ac:dyDescent="0.2"/>
    <row r="195" ht="14.25" customHeight="1" x14ac:dyDescent="0.2"/>
    <row r="196" ht="14.25" customHeight="1" x14ac:dyDescent="0.2"/>
    <row r="197" ht="14.25" customHeight="1" x14ac:dyDescent="0.2"/>
    <row r="198" ht="14.25" customHeight="1" x14ac:dyDescent="0.2"/>
    <row r="199" ht="14.25" customHeight="1" x14ac:dyDescent="0.2"/>
    <row r="200" ht="14.25" customHeight="1" x14ac:dyDescent="0.2"/>
    <row r="201" ht="14.25" customHeight="1" x14ac:dyDescent="0.2"/>
    <row r="202" ht="14.25" customHeight="1" x14ac:dyDescent="0.2"/>
    <row r="203" ht="14.25" customHeight="1" x14ac:dyDescent="0.2"/>
    <row r="204" ht="14.25" customHeight="1" x14ac:dyDescent="0.2"/>
    <row r="205" ht="14.25" customHeight="1" x14ac:dyDescent="0.2"/>
    <row r="206" ht="14.25" customHeight="1" x14ac:dyDescent="0.2"/>
    <row r="207" ht="14.25" customHeight="1" x14ac:dyDescent="0.2"/>
    <row r="208" ht="14.25" customHeight="1" x14ac:dyDescent="0.2"/>
    <row r="209" ht="14.25" customHeight="1" x14ac:dyDescent="0.2"/>
    <row r="210" ht="14.25" customHeight="1" x14ac:dyDescent="0.2"/>
    <row r="211" ht="14.25" customHeight="1" x14ac:dyDescent="0.2"/>
    <row r="212" ht="14.25" customHeight="1" x14ac:dyDescent="0.2"/>
    <row r="213" ht="14.25" customHeight="1" x14ac:dyDescent="0.2"/>
    <row r="214" ht="14.25" customHeight="1" x14ac:dyDescent="0.2"/>
    <row r="215" ht="14.25" customHeight="1" x14ac:dyDescent="0.2"/>
    <row r="216" ht="14.25" customHeight="1" x14ac:dyDescent="0.2"/>
    <row r="217" ht="14.25" customHeight="1" x14ac:dyDescent="0.2"/>
    <row r="218" ht="14.25" customHeight="1" x14ac:dyDescent="0.2"/>
    <row r="219" ht="14.25" customHeight="1" x14ac:dyDescent="0.2"/>
    <row r="220" ht="14.25" customHeight="1" x14ac:dyDescent="0.2"/>
    <row r="221" ht="14.25" customHeight="1" x14ac:dyDescent="0.2"/>
    <row r="222" ht="14.25" customHeight="1" x14ac:dyDescent="0.2"/>
    <row r="223" ht="14.25" customHeight="1" x14ac:dyDescent="0.2"/>
    <row r="224" ht="14.25" customHeight="1" x14ac:dyDescent="0.2"/>
    <row r="225" ht="14.25" customHeight="1" x14ac:dyDescent="0.2"/>
    <row r="226" ht="14.25" customHeight="1" x14ac:dyDescent="0.2"/>
    <row r="227" ht="14.25" customHeight="1" x14ac:dyDescent="0.2"/>
    <row r="228" ht="14.25" customHeight="1" x14ac:dyDescent="0.2"/>
    <row r="229" ht="14.25" customHeight="1" x14ac:dyDescent="0.2"/>
    <row r="230" ht="14.25" customHeight="1" x14ac:dyDescent="0.2"/>
    <row r="231" ht="14.25" customHeight="1" x14ac:dyDescent="0.2"/>
    <row r="232" ht="14.25" customHeight="1" x14ac:dyDescent="0.2"/>
    <row r="233" ht="14.25" customHeight="1" x14ac:dyDescent="0.2"/>
    <row r="234" ht="14.25" customHeight="1" x14ac:dyDescent="0.2"/>
    <row r="235" ht="14.25" customHeight="1" x14ac:dyDescent="0.2"/>
    <row r="236" ht="14.25" customHeight="1" x14ac:dyDescent="0.2"/>
    <row r="237" ht="14.25" customHeight="1" x14ac:dyDescent="0.2"/>
    <row r="238" ht="14.25" customHeight="1" x14ac:dyDescent="0.2"/>
    <row r="239" ht="14.25" customHeight="1" x14ac:dyDescent="0.2"/>
    <row r="240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  <row r="249" ht="14.25" customHeight="1" x14ac:dyDescent="0.2"/>
    <row r="250" ht="14.25" customHeight="1" x14ac:dyDescent="0.2"/>
    <row r="251" ht="14.25" customHeight="1" x14ac:dyDescent="0.2"/>
    <row r="252" ht="14.25" customHeight="1" x14ac:dyDescent="0.2"/>
    <row r="253" ht="14.25" customHeight="1" x14ac:dyDescent="0.2"/>
    <row r="254" ht="14.25" customHeight="1" x14ac:dyDescent="0.2"/>
    <row r="255" ht="14.25" customHeight="1" x14ac:dyDescent="0.2"/>
    <row r="256" ht="14.25" customHeight="1" x14ac:dyDescent="0.2"/>
    <row r="257" ht="14.25" customHeight="1" x14ac:dyDescent="0.2"/>
    <row r="258" ht="14.25" customHeight="1" x14ac:dyDescent="0.2"/>
    <row r="259" ht="14.25" customHeight="1" x14ac:dyDescent="0.2"/>
    <row r="260" ht="14.25" customHeight="1" x14ac:dyDescent="0.2"/>
    <row r="261" ht="14.25" customHeight="1" x14ac:dyDescent="0.2"/>
    <row r="262" ht="14.25" customHeight="1" x14ac:dyDescent="0.2"/>
    <row r="263" ht="14.25" customHeight="1" x14ac:dyDescent="0.2"/>
    <row r="264" ht="14.25" customHeight="1" x14ac:dyDescent="0.2"/>
    <row r="265" ht="14.25" customHeight="1" x14ac:dyDescent="0.2"/>
    <row r="266" ht="14.25" customHeight="1" x14ac:dyDescent="0.2"/>
    <row r="267" ht="14.25" customHeight="1" x14ac:dyDescent="0.2"/>
    <row r="268" ht="14.25" customHeight="1" x14ac:dyDescent="0.2"/>
    <row r="269" ht="14.25" customHeight="1" x14ac:dyDescent="0.2"/>
    <row r="270" ht="14.25" customHeight="1" x14ac:dyDescent="0.2"/>
    <row r="271" ht="14.25" customHeight="1" x14ac:dyDescent="0.2"/>
    <row r="272" ht="14.25" customHeight="1" x14ac:dyDescent="0.2"/>
    <row r="273" ht="14.25" customHeight="1" x14ac:dyDescent="0.2"/>
    <row r="274" ht="14.25" customHeight="1" x14ac:dyDescent="0.2"/>
    <row r="275" ht="14.25" customHeight="1" x14ac:dyDescent="0.2"/>
    <row r="276" ht="14.25" customHeight="1" x14ac:dyDescent="0.2"/>
    <row r="277" ht="14.25" customHeight="1" x14ac:dyDescent="0.2"/>
    <row r="278" ht="14.25" customHeight="1" x14ac:dyDescent="0.2"/>
    <row r="279" ht="14.25" customHeight="1" x14ac:dyDescent="0.2"/>
    <row r="280" ht="14.25" customHeight="1" x14ac:dyDescent="0.2"/>
    <row r="281" ht="14.25" customHeight="1" x14ac:dyDescent="0.2"/>
    <row r="282" ht="14.25" customHeight="1" x14ac:dyDescent="0.2"/>
    <row r="283" ht="14.25" customHeight="1" x14ac:dyDescent="0.2"/>
    <row r="284" ht="14.25" customHeight="1" x14ac:dyDescent="0.2"/>
    <row r="285" ht="14.25" customHeight="1" x14ac:dyDescent="0.2"/>
    <row r="286" ht="14.25" customHeight="1" x14ac:dyDescent="0.2"/>
    <row r="287" ht="14.25" customHeight="1" x14ac:dyDescent="0.2"/>
    <row r="288" ht="14.25" customHeight="1" x14ac:dyDescent="0.2"/>
    <row r="289" ht="14.25" customHeight="1" x14ac:dyDescent="0.2"/>
    <row r="290" ht="14.25" customHeight="1" x14ac:dyDescent="0.2"/>
    <row r="291" ht="14.25" customHeight="1" x14ac:dyDescent="0.2"/>
    <row r="292" ht="14.25" customHeight="1" x14ac:dyDescent="0.2"/>
    <row r="293" ht="14.25" customHeight="1" x14ac:dyDescent="0.2"/>
    <row r="294" ht="14.25" customHeight="1" x14ac:dyDescent="0.2"/>
    <row r="295" ht="14.25" customHeight="1" x14ac:dyDescent="0.2"/>
    <row r="296" ht="14.25" customHeight="1" x14ac:dyDescent="0.2"/>
    <row r="297" ht="14.25" customHeight="1" x14ac:dyDescent="0.2"/>
    <row r="298" ht="14.25" customHeight="1" x14ac:dyDescent="0.2"/>
    <row r="299" ht="14.25" customHeight="1" x14ac:dyDescent="0.2"/>
    <row r="300" ht="14.25" customHeight="1" x14ac:dyDescent="0.2"/>
    <row r="301" ht="14.25" customHeight="1" x14ac:dyDescent="0.2"/>
    <row r="302" ht="14.25" customHeight="1" x14ac:dyDescent="0.2"/>
    <row r="303" ht="14.25" customHeight="1" x14ac:dyDescent="0.2"/>
    <row r="304" ht="14.25" customHeight="1" x14ac:dyDescent="0.2"/>
    <row r="305" ht="14.25" customHeight="1" x14ac:dyDescent="0.2"/>
    <row r="306" ht="14.25" customHeight="1" x14ac:dyDescent="0.2"/>
    <row r="307" ht="14.25" customHeight="1" x14ac:dyDescent="0.2"/>
    <row r="308" ht="14.25" customHeight="1" x14ac:dyDescent="0.2"/>
    <row r="309" ht="14.25" customHeight="1" x14ac:dyDescent="0.2"/>
    <row r="310" ht="14.25" customHeight="1" x14ac:dyDescent="0.2"/>
    <row r="311" ht="14.25" customHeight="1" x14ac:dyDescent="0.2"/>
    <row r="312" ht="14.25" customHeight="1" x14ac:dyDescent="0.2"/>
    <row r="313" ht="14.25" customHeight="1" x14ac:dyDescent="0.2"/>
    <row r="314" ht="14.25" customHeight="1" x14ac:dyDescent="0.2"/>
    <row r="315" ht="14.25" customHeight="1" x14ac:dyDescent="0.2"/>
    <row r="316" ht="14.25" customHeight="1" x14ac:dyDescent="0.2"/>
    <row r="317" ht="14.25" customHeight="1" x14ac:dyDescent="0.2"/>
    <row r="318" ht="14.25" customHeight="1" x14ac:dyDescent="0.2"/>
    <row r="319" ht="14.25" customHeight="1" x14ac:dyDescent="0.2"/>
    <row r="320" ht="14.25" customHeight="1" x14ac:dyDescent="0.2"/>
    <row r="321" ht="14.25" customHeight="1" x14ac:dyDescent="0.2"/>
    <row r="322" ht="14.25" customHeight="1" x14ac:dyDescent="0.2"/>
    <row r="323" ht="14.25" customHeight="1" x14ac:dyDescent="0.2"/>
    <row r="324" ht="14.25" customHeight="1" x14ac:dyDescent="0.2"/>
    <row r="325" ht="14.25" customHeight="1" x14ac:dyDescent="0.2"/>
    <row r="326" ht="14.25" customHeight="1" x14ac:dyDescent="0.2"/>
    <row r="327" ht="14.25" customHeight="1" x14ac:dyDescent="0.2"/>
    <row r="328" ht="14.25" customHeight="1" x14ac:dyDescent="0.2"/>
    <row r="329" ht="14.25" customHeight="1" x14ac:dyDescent="0.2"/>
    <row r="330" ht="14.25" customHeight="1" x14ac:dyDescent="0.2"/>
    <row r="331" ht="14.25" customHeight="1" x14ac:dyDescent="0.2"/>
    <row r="332" ht="14.25" customHeight="1" x14ac:dyDescent="0.2"/>
    <row r="333" ht="14.25" customHeight="1" x14ac:dyDescent="0.2"/>
    <row r="334" ht="14.25" customHeight="1" x14ac:dyDescent="0.2"/>
    <row r="335" ht="14.25" customHeight="1" x14ac:dyDescent="0.2"/>
    <row r="336" ht="14.25" customHeight="1" x14ac:dyDescent="0.2"/>
    <row r="337" ht="14.25" customHeight="1" x14ac:dyDescent="0.2"/>
    <row r="338" ht="14.25" customHeight="1" x14ac:dyDescent="0.2"/>
    <row r="339" ht="14.25" customHeight="1" x14ac:dyDescent="0.2"/>
    <row r="340" ht="14.25" customHeight="1" x14ac:dyDescent="0.2"/>
    <row r="341" ht="14.25" customHeight="1" x14ac:dyDescent="0.2"/>
    <row r="342" ht="14.25" customHeight="1" x14ac:dyDescent="0.2"/>
    <row r="343" ht="14.25" customHeight="1" x14ac:dyDescent="0.2"/>
    <row r="344" ht="14.25" customHeight="1" x14ac:dyDescent="0.2"/>
    <row r="345" ht="14.25" customHeight="1" x14ac:dyDescent="0.2"/>
    <row r="346" ht="14.25" customHeight="1" x14ac:dyDescent="0.2"/>
    <row r="347" ht="14.25" customHeight="1" x14ac:dyDescent="0.2"/>
    <row r="348" ht="14.25" customHeight="1" x14ac:dyDescent="0.2"/>
    <row r="349" ht="14.25" customHeight="1" x14ac:dyDescent="0.2"/>
    <row r="350" ht="14.25" customHeight="1" x14ac:dyDescent="0.2"/>
    <row r="351" ht="14.25" customHeight="1" x14ac:dyDescent="0.2"/>
    <row r="352" ht="14.25" customHeight="1" x14ac:dyDescent="0.2"/>
    <row r="353" ht="14.25" customHeight="1" x14ac:dyDescent="0.2"/>
    <row r="354" ht="14.25" customHeight="1" x14ac:dyDescent="0.2"/>
    <row r="355" ht="14.25" customHeight="1" x14ac:dyDescent="0.2"/>
    <row r="356" ht="14.25" customHeight="1" x14ac:dyDescent="0.2"/>
    <row r="357" ht="14.25" customHeight="1" x14ac:dyDescent="0.2"/>
    <row r="358" ht="14.25" customHeight="1" x14ac:dyDescent="0.2"/>
    <row r="359" ht="14.25" customHeight="1" x14ac:dyDescent="0.2"/>
    <row r="360" ht="14.25" customHeight="1" x14ac:dyDescent="0.2"/>
    <row r="361" ht="14.25" customHeight="1" x14ac:dyDescent="0.2"/>
    <row r="362" ht="14.25" customHeight="1" x14ac:dyDescent="0.2"/>
    <row r="363" ht="14.25" customHeight="1" x14ac:dyDescent="0.2"/>
    <row r="364" ht="14.25" customHeight="1" x14ac:dyDescent="0.2"/>
    <row r="365" ht="14.25" customHeight="1" x14ac:dyDescent="0.2"/>
    <row r="366" ht="14.25" customHeight="1" x14ac:dyDescent="0.2"/>
    <row r="367" ht="14.25" customHeight="1" x14ac:dyDescent="0.2"/>
    <row r="368" ht="14.25" customHeight="1" x14ac:dyDescent="0.2"/>
    <row r="369" ht="14.25" customHeight="1" x14ac:dyDescent="0.2"/>
    <row r="370" ht="14.25" customHeight="1" x14ac:dyDescent="0.2"/>
    <row r="371" ht="14.25" customHeight="1" x14ac:dyDescent="0.2"/>
    <row r="372" ht="14.25" customHeight="1" x14ac:dyDescent="0.2"/>
    <row r="373" ht="14.25" customHeight="1" x14ac:dyDescent="0.2"/>
    <row r="374" ht="14.25" customHeight="1" x14ac:dyDescent="0.2"/>
    <row r="375" ht="14.25" customHeight="1" x14ac:dyDescent="0.2"/>
    <row r="376" ht="14.25" customHeight="1" x14ac:dyDescent="0.2"/>
    <row r="377" ht="14.25" customHeight="1" x14ac:dyDescent="0.2"/>
    <row r="378" ht="14.25" customHeight="1" x14ac:dyDescent="0.2"/>
    <row r="379" ht="14.25" customHeight="1" x14ac:dyDescent="0.2"/>
    <row r="380" ht="14.25" customHeight="1" x14ac:dyDescent="0.2"/>
    <row r="381" ht="14.25" customHeight="1" x14ac:dyDescent="0.2"/>
    <row r="382" ht="14.25" customHeight="1" x14ac:dyDescent="0.2"/>
    <row r="383" ht="14.25" customHeight="1" x14ac:dyDescent="0.2"/>
    <row r="384" ht="14.25" customHeight="1" x14ac:dyDescent="0.2"/>
    <row r="385" ht="14.25" customHeight="1" x14ac:dyDescent="0.2"/>
    <row r="386" ht="14.25" customHeight="1" x14ac:dyDescent="0.2"/>
    <row r="387" ht="14.25" customHeight="1" x14ac:dyDescent="0.2"/>
    <row r="388" ht="14.25" customHeight="1" x14ac:dyDescent="0.2"/>
    <row r="389" ht="14.25" customHeight="1" x14ac:dyDescent="0.2"/>
    <row r="390" ht="14.25" customHeight="1" x14ac:dyDescent="0.2"/>
    <row r="391" ht="14.25" customHeight="1" x14ac:dyDescent="0.2"/>
    <row r="392" ht="14.25" customHeight="1" x14ac:dyDescent="0.2"/>
    <row r="393" ht="14.25" customHeight="1" x14ac:dyDescent="0.2"/>
    <row r="394" ht="14.25" customHeight="1" x14ac:dyDescent="0.2"/>
    <row r="395" ht="14.25" customHeight="1" x14ac:dyDescent="0.2"/>
    <row r="396" ht="14.25" customHeight="1" x14ac:dyDescent="0.2"/>
    <row r="397" ht="14.25" customHeight="1" x14ac:dyDescent="0.2"/>
    <row r="398" ht="14.25" customHeight="1" x14ac:dyDescent="0.2"/>
    <row r="399" ht="14.25" customHeight="1" x14ac:dyDescent="0.2"/>
    <row r="400" ht="14.25" customHeight="1" x14ac:dyDescent="0.2"/>
    <row r="401" ht="14.25" customHeight="1" x14ac:dyDescent="0.2"/>
    <row r="402" ht="14.25" customHeight="1" x14ac:dyDescent="0.2"/>
    <row r="403" ht="14.25" customHeight="1" x14ac:dyDescent="0.2"/>
    <row r="404" ht="14.25" customHeight="1" x14ac:dyDescent="0.2"/>
    <row r="405" ht="14.25" customHeight="1" x14ac:dyDescent="0.2"/>
    <row r="406" ht="14.25" customHeight="1" x14ac:dyDescent="0.2"/>
    <row r="407" ht="14.25" customHeight="1" x14ac:dyDescent="0.2"/>
    <row r="408" ht="14.25" customHeight="1" x14ac:dyDescent="0.2"/>
    <row r="409" ht="14.25" customHeight="1" x14ac:dyDescent="0.2"/>
    <row r="410" ht="14.25" customHeight="1" x14ac:dyDescent="0.2"/>
    <row r="411" ht="14.25" customHeight="1" x14ac:dyDescent="0.2"/>
    <row r="412" ht="14.25" customHeight="1" x14ac:dyDescent="0.2"/>
    <row r="413" ht="14.25" customHeight="1" x14ac:dyDescent="0.2"/>
    <row r="414" ht="14.25" customHeight="1" x14ac:dyDescent="0.2"/>
    <row r="415" ht="14.25" customHeight="1" x14ac:dyDescent="0.2"/>
    <row r="416" ht="14.25" customHeight="1" x14ac:dyDescent="0.2"/>
    <row r="417" ht="14.25" customHeight="1" x14ac:dyDescent="0.2"/>
    <row r="418" ht="14.25" customHeight="1" x14ac:dyDescent="0.2"/>
    <row r="419" ht="14.25" customHeight="1" x14ac:dyDescent="0.2"/>
    <row r="420" ht="14.25" customHeight="1" x14ac:dyDescent="0.2"/>
    <row r="421" ht="14.25" customHeight="1" x14ac:dyDescent="0.2"/>
    <row r="422" ht="14.25" customHeight="1" x14ac:dyDescent="0.2"/>
    <row r="423" ht="14.25" customHeight="1" x14ac:dyDescent="0.2"/>
    <row r="424" ht="14.25" customHeight="1" x14ac:dyDescent="0.2"/>
    <row r="425" ht="14.25" customHeight="1" x14ac:dyDescent="0.2"/>
    <row r="426" ht="14.25" customHeight="1" x14ac:dyDescent="0.2"/>
    <row r="427" ht="14.25" customHeight="1" x14ac:dyDescent="0.2"/>
    <row r="428" ht="14.25" customHeight="1" x14ac:dyDescent="0.2"/>
    <row r="429" ht="14.25" customHeight="1" x14ac:dyDescent="0.2"/>
    <row r="430" ht="14.25" customHeight="1" x14ac:dyDescent="0.2"/>
    <row r="431" ht="14.25" customHeight="1" x14ac:dyDescent="0.2"/>
    <row r="432" ht="14.25" customHeight="1" x14ac:dyDescent="0.2"/>
    <row r="433" ht="14.25" customHeight="1" x14ac:dyDescent="0.2"/>
    <row r="434" ht="14.25" customHeight="1" x14ac:dyDescent="0.2"/>
    <row r="435" ht="14.25" customHeight="1" x14ac:dyDescent="0.2"/>
    <row r="436" ht="14.25" customHeight="1" x14ac:dyDescent="0.2"/>
    <row r="437" ht="14.25" customHeight="1" x14ac:dyDescent="0.2"/>
    <row r="438" ht="14.25" customHeight="1" x14ac:dyDescent="0.2"/>
    <row r="439" ht="14.25" customHeight="1" x14ac:dyDescent="0.2"/>
    <row r="440" ht="14.25" customHeight="1" x14ac:dyDescent="0.2"/>
    <row r="441" ht="14.25" customHeight="1" x14ac:dyDescent="0.2"/>
    <row r="442" ht="14.25" customHeight="1" x14ac:dyDescent="0.2"/>
    <row r="443" ht="14.25" customHeight="1" x14ac:dyDescent="0.2"/>
    <row r="444" ht="14.25" customHeight="1" x14ac:dyDescent="0.2"/>
    <row r="445" ht="14.25" customHeight="1" x14ac:dyDescent="0.2"/>
    <row r="446" ht="14.25" customHeight="1" x14ac:dyDescent="0.2"/>
    <row r="447" ht="14.25" customHeight="1" x14ac:dyDescent="0.2"/>
    <row r="448" ht="14.25" customHeight="1" x14ac:dyDescent="0.2"/>
    <row r="449" ht="14.25" customHeight="1" x14ac:dyDescent="0.2"/>
    <row r="450" ht="14.25" customHeight="1" x14ac:dyDescent="0.2"/>
    <row r="451" ht="14.25" customHeight="1" x14ac:dyDescent="0.2"/>
    <row r="452" ht="14.25" customHeight="1" x14ac:dyDescent="0.2"/>
    <row r="453" ht="14.25" customHeight="1" x14ac:dyDescent="0.2"/>
    <row r="454" ht="14.25" customHeight="1" x14ac:dyDescent="0.2"/>
    <row r="455" ht="14.25" customHeight="1" x14ac:dyDescent="0.2"/>
    <row r="456" ht="14.25" customHeight="1" x14ac:dyDescent="0.2"/>
    <row r="457" ht="14.25" customHeight="1" x14ac:dyDescent="0.2"/>
    <row r="458" ht="14.25" customHeight="1" x14ac:dyDescent="0.2"/>
    <row r="459" ht="14.25" customHeight="1" x14ac:dyDescent="0.2"/>
    <row r="460" ht="14.25" customHeight="1" x14ac:dyDescent="0.2"/>
    <row r="461" ht="14.25" customHeight="1" x14ac:dyDescent="0.2"/>
    <row r="462" ht="14.25" customHeight="1" x14ac:dyDescent="0.2"/>
    <row r="463" ht="14.25" customHeight="1" x14ac:dyDescent="0.2"/>
    <row r="464" ht="14.25" customHeight="1" x14ac:dyDescent="0.2"/>
    <row r="465" ht="14.25" customHeight="1" x14ac:dyDescent="0.2"/>
    <row r="466" ht="14.25" customHeight="1" x14ac:dyDescent="0.2"/>
    <row r="467" ht="14.25" customHeight="1" x14ac:dyDescent="0.2"/>
    <row r="468" ht="14.25" customHeight="1" x14ac:dyDescent="0.2"/>
    <row r="469" ht="14.25" customHeight="1" x14ac:dyDescent="0.2"/>
    <row r="470" ht="14.25" customHeight="1" x14ac:dyDescent="0.2"/>
    <row r="471" ht="14.25" customHeight="1" x14ac:dyDescent="0.2"/>
    <row r="472" ht="14.25" customHeight="1" x14ac:dyDescent="0.2"/>
    <row r="473" ht="14.25" customHeight="1" x14ac:dyDescent="0.2"/>
    <row r="474" ht="14.25" customHeight="1" x14ac:dyDescent="0.2"/>
    <row r="475" ht="14.25" customHeight="1" x14ac:dyDescent="0.2"/>
    <row r="476" ht="14.25" customHeight="1" x14ac:dyDescent="0.2"/>
    <row r="477" ht="14.25" customHeight="1" x14ac:dyDescent="0.2"/>
    <row r="478" ht="14.25" customHeight="1" x14ac:dyDescent="0.2"/>
    <row r="479" ht="14.25" customHeight="1" x14ac:dyDescent="0.2"/>
    <row r="480" ht="14.25" customHeight="1" x14ac:dyDescent="0.2"/>
    <row r="481" ht="14.25" customHeight="1" x14ac:dyDescent="0.2"/>
    <row r="482" ht="14.25" customHeight="1" x14ac:dyDescent="0.2"/>
    <row r="483" ht="14.25" customHeight="1" x14ac:dyDescent="0.2"/>
    <row r="484" ht="14.25" customHeight="1" x14ac:dyDescent="0.2"/>
    <row r="485" ht="14.25" customHeight="1" x14ac:dyDescent="0.2"/>
    <row r="486" ht="14.25" customHeight="1" x14ac:dyDescent="0.2"/>
    <row r="487" ht="14.25" customHeight="1" x14ac:dyDescent="0.2"/>
    <row r="488" ht="14.25" customHeight="1" x14ac:dyDescent="0.2"/>
    <row r="489" ht="14.25" customHeight="1" x14ac:dyDescent="0.2"/>
    <row r="490" ht="14.25" customHeight="1" x14ac:dyDescent="0.2"/>
    <row r="491" ht="14.25" customHeight="1" x14ac:dyDescent="0.2"/>
    <row r="492" ht="14.25" customHeight="1" x14ac:dyDescent="0.2"/>
    <row r="493" ht="14.25" customHeight="1" x14ac:dyDescent="0.2"/>
    <row r="494" ht="14.25" customHeight="1" x14ac:dyDescent="0.2"/>
    <row r="495" ht="14.25" customHeight="1" x14ac:dyDescent="0.2"/>
    <row r="496" ht="14.25" customHeight="1" x14ac:dyDescent="0.2"/>
    <row r="497" ht="14.25" customHeight="1" x14ac:dyDescent="0.2"/>
    <row r="498" ht="14.25" customHeight="1" x14ac:dyDescent="0.2"/>
    <row r="499" ht="14.25" customHeight="1" x14ac:dyDescent="0.2"/>
    <row r="500" ht="14.25" customHeight="1" x14ac:dyDescent="0.2"/>
    <row r="501" ht="14.25" customHeight="1" x14ac:dyDescent="0.2"/>
    <row r="502" ht="14.25" customHeight="1" x14ac:dyDescent="0.2"/>
    <row r="503" ht="14.25" customHeight="1" x14ac:dyDescent="0.2"/>
    <row r="504" ht="14.25" customHeight="1" x14ac:dyDescent="0.2"/>
    <row r="505" ht="14.25" customHeight="1" x14ac:dyDescent="0.2"/>
    <row r="506" ht="14.25" customHeight="1" x14ac:dyDescent="0.2"/>
    <row r="507" ht="14.25" customHeight="1" x14ac:dyDescent="0.2"/>
    <row r="508" ht="14.25" customHeight="1" x14ac:dyDescent="0.2"/>
    <row r="509" ht="14.25" customHeight="1" x14ac:dyDescent="0.2"/>
    <row r="510" ht="14.25" customHeight="1" x14ac:dyDescent="0.2"/>
    <row r="511" ht="14.25" customHeight="1" x14ac:dyDescent="0.2"/>
    <row r="512" ht="14.25" customHeight="1" x14ac:dyDescent="0.2"/>
    <row r="513" ht="14.25" customHeight="1" x14ac:dyDescent="0.2"/>
    <row r="514" ht="14.25" customHeight="1" x14ac:dyDescent="0.2"/>
    <row r="515" ht="14.25" customHeight="1" x14ac:dyDescent="0.2"/>
    <row r="516" ht="14.25" customHeight="1" x14ac:dyDescent="0.2"/>
    <row r="517" ht="14.25" customHeight="1" x14ac:dyDescent="0.2"/>
    <row r="518" ht="14.25" customHeight="1" x14ac:dyDescent="0.2"/>
    <row r="519" ht="14.25" customHeight="1" x14ac:dyDescent="0.2"/>
    <row r="520" ht="14.25" customHeight="1" x14ac:dyDescent="0.2"/>
    <row r="521" ht="14.25" customHeight="1" x14ac:dyDescent="0.2"/>
    <row r="522" ht="14.25" customHeight="1" x14ac:dyDescent="0.2"/>
    <row r="523" ht="14.25" customHeight="1" x14ac:dyDescent="0.2"/>
    <row r="524" ht="14.25" customHeight="1" x14ac:dyDescent="0.2"/>
    <row r="525" ht="14.25" customHeight="1" x14ac:dyDescent="0.2"/>
    <row r="526" ht="14.25" customHeight="1" x14ac:dyDescent="0.2"/>
    <row r="527" ht="14.25" customHeight="1" x14ac:dyDescent="0.2"/>
    <row r="528" ht="14.25" customHeight="1" x14ac:dyDescent="0.2"/>
    <row r="529" ht="14.25" customHeight="1" x14ac:dyDescent="0.2"/>
    <row r="530" ht="14.25" customHeight="1" x14ac:dyDescent="0.2"/>
    <row r="531" ht="14.25" customHeight="1" x14ac:dyDescent="0.2"/>
    <row r="532" ht="14.25" customHeight="1" x14ac:dyDescent="0.2"/>
    <row r="533" ht="14.25" customHeight="1" x14ac:dyDescent="0.2"/>
    <row r="534" ht="14.25" customHeight="1" x14ac:dyDescent="0.2"/>
    <row r="535" ht="14.25" customHeight="1" x14ac:dyDescent="0.2"/>
    <row r="536" ht="14.25" customHeight="1" x14ac:dyDescent="0.2"/>
    <row r="537" ht="14.25" customHeight="1" x14ac:dyDescent="0.2"/>
    <row r="538" ht="14.25" customHeight="1" x14ac:dyDescent="0.2"/>
    <row r="539" ht="14.25" customHeight="1" x14ac:dyDescent="0.2"/>
    <row r="540" ht="14.25" customHeight="1" x14ac:dyDescent="0.2"/>
    <row r="541" ht="14.25" customHeight="1" x14ac:dyDescent="0.2"/>
    <row r="542" ht="14.25" customHeight="1" x14ac:dyDescent="0.2"/>
    <row r="543" ht="14.25" customHeight="1" x14ac:dyDescent="0.2"/>
    <row r="544" ht="14.25" customHeight="1" x14ac:dyDescent="0.2"/>
    <row r="545" ht="14.25" customHeight="1" x14ac:dyDescent="0.2"/>
    <row r="546" ht="14.25" customHeight="1" x14ac:dyDescent="0.2"/>
    <row r="547" ht="14.25" customHeight="1" x14ac:dyDescent="0.2"/>
    <row r="548" ht="14.25" customHeight="1" x14ac:dyDescent="0.2"/>
    <row r="549" ht="14.25" customHeight="1" x14ac:dyDescent="0.2"/>
    <row r="550" ht="14.25" customHeight="1" x14ac:dyDescent="0.2"/>
    <row r="551" ht="14.25" customHeight="1" x14ac:dyDescent="0.2"/>
    <row r="552" ht="14.25" customHeight="1" x14ac:dyDescent="0.2"/>
    <row r="553" ht="14.25" customHeight="1" x14ac:dyDescent="0.2"/>
    <row r="554" ht="14.25" customHeight="1" x14ac:dyDescent="0.2"/>
    <row r="555" ht="14.25" customHeight="1" x14ac:dyDescent="0.2"/>
    <row r="556" ht="14.25" customHeight="1" x14ac:dyDescent="0.2"/>
    <row r="557" ht="14.25" customHeight="1" x14ac:dyDescent="0.2"/>
    <row r="558" ht="14.25" customHeight="1" x14ac:dyDescent="0.2"/>
    <row r="559" ht="14.25" customHeight="1" x14ac:dyDescent="0.2"/>
    <row r="560" ht="14.25" customHeight="1" x14ac:dyDescent="0.2"/>
    <row r="561" ht="14.25" customHeight="1" x14ac:dyDescent="0.2"/>
    <row r="562" ht="14.25" customHeight="1" x14ac:dyDescent="0.2"/>
    <row r="563" ht="14.25" customHeight="1" x14ac:dyDescent="0.2"/>
    <row r="564" ht="14.25" customHeight="1" x14ac:dyDescent="0.2"/>
    <row r="565" ht="14.25" customHeight="1" x14ac:dyDescent="0.2"/>
    <row r="566" ht="14.25" customHeight="1" x14ac:dyDescent="0.2"/>
    <row r="567" ht="14.25" customHeight="1" x14ac:dyDescent="0.2"/>
    <row r="568" ht="14.25" customHeight="1" x14ac:dyDescent="0.2"/>
    <row r="569" ht="14.25" customHeight="1" x14ac:dyDescent="0.2"/>
    <row r="570" ht="14.25" customHeight="1" x14ac:dyDescent="0.2"/>
    <row r="571" ht="14.25" customHeight="1" x14ac:dyDescent="0.2"/>
    <row r="572" ht="14.25" customHeight="1" x14ac:dyDescent="0.2"/>
    <row r="573" ht="14.25" customHeight="1" x14ac:dyDescent="0.2"/>
    <row r="574" ht="14.25" customHeight="1" x14ac:dyDescent="0.2"/>
    <row r="575" ht="14.25" customHeight="1" x14ac:dyDescent="0.2"/>
    <row r="576" ht="14.25" customHeight="1" x14ac:dyDescent="0.2"/>
    <row r="577" ht="14.25" customHeight="1" x14ac:dyDescent="0.2"/>
    <row r="578" ht="14.25" customHeight="1" x14ac:dyDescent="0.2"/>
    <row r="579" ht="14.25" customHeight="1" x14ac:dyDescent="0.2"/>
    <row r="580" ht="14.25" customHeight="1" x14ac:dyDescent="0.2"/>
    <row r="581" ht="14.25" customHeight="1" x14ac:dyDescent="0.2"/>
    <row r="582" ht="14.25" customHeight="1" x14ac:dyDescent="0.2"/>
    <row r="583" ht="14.25" customHeight="1" x14ac:dyDescent="0.2"/>
    <row r="584" ht="14.25" customHeight="1" x14ac:dyDescent="0.2"/>
    <row r="585" ht="14.25" customHeight="1" x14ac:dyDescent="0.2"/>
    <row r="586" ht="14.25" customHeight="1" x14ac:dyDescent="0.2"/>
    <row r="587" ht="14.25" customHeight="1" x14ac:dyDescent="0.2"/>
    <row r="588" ht="14.25" customHeight="1" x14ac:dyDescent="0.2"/>
    <row r="589" ht="14.25" customHeight="1" x14ac:dyDescent="0.2"/>
    <row r="590" ht="14.25" customHeight="1" x14ac:dyDescent="0.2"/>
    <row r="591" ht="14.25" customHeight="1" x14ac:dyDescent="0.2"/>
    <row r="592" ht="14.25" customHeight="1" x14ac:dyDescent="0.2"/>
    <row r="593" ht="14.25" customHeight="1" x14ac:dyDescent="0.2"/>
    <row r="594" ht="14.25" customHeight="1" x14ac:dyDescent="0.2"/>
    <row r="595" ht="14.25" customHeight="1" x14ac:dyDescent="0.2"/>
    <row r="596" ht="14.25" customHeight="1" x14ac:dyDescent="0.2"/>
    <row r="597" ht="14.25" customHeight="1" x14ac:dyDescent="0.2"/>
    <row r="598" ht="14.25" customHeight="1" x14ac:dyDescent="0.2"/>
    <row r="599" ht="14.25" customHeight="1" x14ac:dyDescent="0.2"/>
    <row r="600" ht="14.25" customHeight="1" x14ac:dyDescent="0.2"/>
    <row r="601" ht="14.25" customHeight="1" x14ac:dyDescent="0.2"/>
    <row r="602" ht="14.25" customHeight="1" x14ac:dyDescent="0.2"/>
    <row r="603" ht="14.25" customHeight="1" x14ac:dyDescent="0.2"/>
    <row r="604" ht="14.25" customHeight="1" x14ac:dyDescent="0.2"/>
    <row r="605" ht="14.25" customHeight="1" x14ac:dyDescent="0.2"/>
    <row r="606" ht="14.25" customHeight="1" x14ac:dyDescent="0.2"/>
    <row r="607" ht="14.25" customHeight="1" x14ac:dyDescent="0.2"/>
    <row r="608" ht="14.25" customHeight="1" x14ac:dyDescent="0.2"/>
    <row r="609" ht="14.25" customHeight="1" x14ac:dyDescent="0.2"/>
    <row r="610" ht="14.25" customHeight="1" x14ac:dyDescent="0.2"/>
    <row r="611" ht="14.25" customHeight="1" x14ac:dyDescent="0.2"/>
    <row r="612" ht="14.25" customHeight="1" x14ac:dyDescent="0.2"/>
    <row r="613" ht="14.25" customHeight="1" x14ac:dyDescent="0.2"/>
    <row r="614" ht="14.25" customHeight="1" x14ac:dyDescent="0.2"/>
    <row r="615" ht="14.25" customHeight="1" x14ac:dyDescent="0.2"/>
    <row r="616" ht="14.25" customHeight="1" x14ac:dyDescent="0.2"/>
    <row r="617" ht="14.25" customHeight="1" x14ac:dyDescent="0.2"/>
    <row r="618" ht="14.25" customHeight="1" x14ac:dyDescent="0.2"/>
    <row r="619" ht="14.25" customHeight="1" x14ac:dyDescent="0.2"/>
    <row r="620" ht="14.25" customHeight="1" x14ac:dyDescent="0.2"/>
    <row r="621" ht="14.25" customHeight="1" x14ac:dyDescent="0.2"/>
    <row r="622" ht="14.25" customHeight="1" x14ac:dyDescent="0.2"/>
    <row r="623" ht="14.25" customHeight="1" x14ac:dyDescent="0.2"/>
    <row r="624" ht="14.25" customHeight="1" x14ac:dyDescent="0.2"/>
    <row r="625" ht="14.25" customHeight="1" x14ac:dyDescent="0.2"/>
    <row r="626" ht="14.25" customHeight="1" x14ac:dyDescent="0.2"/>
    <row r="627" ht="14.25" customHeight="1" x14ac:dyDescent="0.2"/>
    <row r="628" ht="14.25" customHeight="1" x14ac:dyDescent="0.2"/>
    <row r="629" ht="14.25" customHeight="1" x14ac:dyDescent="0.2"/>
    <row r="630" ht="14.25" customHeight="1" x14ac:dyDescent="0.2"/>
    <row r="631" ht="14.25" customHeight="1" x14ac:dyDescent="0.2"/>
    <row r="632" ht="14.25" customHeight="1" x14ac:dyDescent="0.2"/>
    <row r="633" ht="14.25" customHeight="1" x14ac:dyDescent="0.2"/>
    <row r="634" ht="14.25" customHeight="1" x14ac:dyDescent="0.2"/>
    <row r="635" ht="14.25" customHeight="1" x14ac:dyDescent="0.2"/>
    <row r="636" ht="14.25" customHeight="1" x14ac:dyDescent="0.2"/>
    <row r="637" ht="14.25" customHeight="1" x14ac:dyDescent="0.2"/>
    <row r="638" ht="14.25" customHeight="1" x14ac:dyDescent="0.2"/>
    <row r="639" ht="14.25" customHeight="1" x14ac:dyDescent="0.2"/>
    <row r="640" ht="14.25" customHeight="1" x14ac:dyDescent="0.2"/>
    <row r="641" ht="14.25" customHeight="1" x14ac:dyDescent="0.2"/>
    <row r="642" ht="14.25" customHeight="1" x14ac:dyDescent="0.2"/>
    <row r="643" ht="14.25" customHeight="1" x14ac:dyDescent="0.2"/>
    <row r="644" ht="14.25" customHeight="1" x14ac:dyDescent="0.2"/>
    <row r="645" ht="14.25" customHeight="1" x14ac:dyDescent="0.2"/>
    <row r="646" ht="14.25" customHeight="1" x14ac:dyDescent="0.2"/>
    <row r="647" ht="14.25" customHeight="1" x14ac:dyDescent="0.2"/>
    <row r="648" ht="14.25" customHeight="1" x14ac:dyDescent="0.2"/>
    <row r="649" ht="14.25" customHeight="1" x14ac:dyDescent="0.2"/>
    <row r="650" ht="14.25" customHeight="1" x14ac:dyDescent="0.2"/>
    <row r="651" ht="14.25" customHeight="1" x14ac:dyDescent="0.2"/>
    <row r="652" ht="14.25" customHeight="1" x14ac:dyDescent="0.2"/>
    <row r="653" ht="14.25" customHeight="1" x14ac:dyDescent="0.2"/>
    <row r="654" ht="14.25" customHeight="1" x14ac:dyDescent="0.2"/>
    <row r="655" ht="14.25" customHeight="1" x14ac:dyDescent="0.2"/>
    <row r="656" ht="14.25" customHeight="1" x14ac:dyDescent="0.2"/>
    <row r="657" ht="14.25" customHeight="1" x14ac:dyDescent="0.2"/>
    <row r="658" ht="14.25" customHeight="1" x14ac:dyDescent="0.2"/>
    <row r="659" ht="14.25" customHeight="1" x14ac:dyDescent="0.2"/>
    <row r="660" ht="14.25" customHeight="1" x14ac:dyDescent="0.2"/>
    <row r="661" ht="14.25" customHeight="1" x14ac:dyDescent="0.2"/>
    <row r="662" ht="14.25" customHeight="1" x14ac:dyDescent="0.2"/>
    <row r="663" ht="14.25" customHeight="1" x14ac:dyDescent="0.2"/>
    <row r="664" ht="14.25" customHeight="1" x14ac:dyDescent="0.2"/>
    <row r="665" ht="14.25" customHeight="1" x14ac:dyDescent="0.2"/>
    <row r="666" ht="14.25" customHeight="1" x14ac:dyDescent="0.2"/>
    <row r="667" ht="14.25" customHeight="1" x14ac:dyDescent="0.2"/>
    <row r="668" ht="14.25" customHeight="1" x14ac:dyDescent="0.2"/>
    <row r="669" ht="14.25" customHeight="1" x14ac:dyDescent="0.2"/>
    <row r="670" ht="14.25" customHeight="1" x14ac:dyDescent="0.2"/>
    <row r="671" ht="14.25" customHeight="1" x14ac:dyDescent="0.2"/>
    <row r="672" ht="14.25" customHeight="1" x14ac:dyDescent="0.2"/>
    <row r="673" ht="14.25" customHeight="1" x14ac:dyDescent="0.2"/>
    <row r="674" ht="14.25" customHeight="1" x14ac:dyDescent="0.2"/>
    <row r="675" ht="14.25" customHeight="1" x14ac:dyDescent="0.2"/>
    <row r="676" ht="14.25" customHeight="1" x14ac:dyDescent="0.2"/>
    <row r="677" ht="14.25" customHeight="1" x14ac:dyDescent="0.2"/>
    <row r="678" ht="14.25" customHeight="1" x14ac:dyDescent="0.2"/>
    <row r="679" ht="14.25" customHeight="1" x14ac:dyDescent="0.2"/>
    <row r="680" ht="14.25" customHeight="1" x14ac:dyDescent="0.2"/>
    <row r="681" ht="14.25" customHeight="1" x14ac:dyDescent="0.2"/>
    <row r="682" ht="14.25" customHeight="1" x14ac:dyDescent="0.2"/>
    <row r="683" ht="14.25" customHeight="1" x14ac:dyDescent="0.2"/>
    <row r="684" ht="14.25" customHeight="1" x14ac:dyDescent="0.2"/>
    <row r="685" ht="14.25" customHeight="1" x14ac:dyDescent="0.2"/>
    <row r="686" ht="14.25" customHeight="1" x14ac:dyDescent="0.2"/>
    <row r="687" ht="14.25" customHeight="1" x14ac:dyDescent="0.2"/>
    <row r="688" ht="14.25" customHeight="1" x14ac:dyDescent="0.2"/>
    <row r="689" ht="14.25" customHeight="1" x14ac:dyDescent="0.2"/>
    <row r="690" ht="14.25" customHeight="1" x14ac:dyDescent="0.2"/>
    <row r="691" ht="14.25" customHeight="1" x14ac:dyDescent="0.2"/>
    <row r="692" ht="14.25" customHeight="1" x14ac:dyDescent="0.2"/>
    <row r="693" ht="14.25" customHeight="1" x14ac:dyDescent="0.2"/>
    <row r="694" ht="14.25" customHeight="1" x14ac:dyDescent="0.2"/>
    <row r="695" ht="14.25" customHeight="1" x14ac:dyDescent="0.2"/>
    <row r="696" ht="14.25" customHeight="1" x14ac:dyDescent="0.2"/>
    <row r="697" ht="14.25" customHeight="1" x14ac:dyDescent="0.2"/>
    <row r="698" ht="14.25" customHeight="1" x14ac:dyDescent="0.2"/>
    <row r="699" ht="14.25" customHeight="1" x14ac:dyDescent="0.2"/>
    <row r="700" ht="14.25" customHeight="1" x14ac:dyDescent="0.2"/>
    <row r="701" ht="14.25" customHeight="1" x14ac:dyDescent="0.2"/>
    <row r="702" ht="14.25" customHeight="1" x14ac:dyDescent="0.2"/>
    <row r="703" ht="14.25" customHeight="1" x14ac:dyDescent="0.2"/>
    <row r="704" ht="14.25" customHeight="1" x14ac:dyDescent="0.2"/>
    <row r="705" ht="14.25" customHeight="1" x14ac:dyDescent="0.2"/>
    <row r="706" ht="14.25" customHeight="1" x14ac:dyDescent="0.2"/>
    <row r="707" ht="14.25" customHeight="1" x14ac:dyDescent="0.2"/>
    <row r="708" ht="14.25" customHeight="1" x14ac:dyDescent="0.2"/>
    <row r="709" ht="14.25" customHeight="1" x14ac:dyDescent="0.2"/>
    <row r="710" ht="14.25" customHeight="1" x14ac:dyDescent="0.2"/>
    <row r="711" ht="14.25" customHeight="1" x14ac:dyDescent="0.2"/>
    <row r="712" ht="14.25" customHeight="1" x14ac:dyDescent="0.2"/>
    <row r="713" ht="14.25" customHeight="1" x14ac:dyDescent="0.2"/>
    <row r="714" ht="14.25" customHeight="1" x14ac:dyDescent="0.2"/>
    <row r="715" ht="14.25" customHeight="1" x14ac:dyDescent="0.2"/>
    <row r="716" ht="14.25" customHeight="1" x14ac:dyDescent="0.2"/>
    <row r="717" ht="14.25" customHeight="1" x14ac:dyDescent="0.2"/>
    <row r="718" ht="14.25" customHeight="1" x14ac:dyDescent="0.2"/>
    <row r="719" ht="14.25" customHeight="1" x14ac:dyDescent="0.2"/>
    <row r="720" ht="14.25" customHeight="1" x14ac:dyDescent="0.2"/>
    <row r="721" ht="14.25" customHeight="1" x14ac:dyDescent="0.2"/>
    <row r="722" ht="14.25" customHeight="1" x14ac:dyDescent="0.2"/>
    <row r="723" ht="14.25" customHeight="1" x14ac:dyDescent="0.2"/>
    <row r="724" ht="14.25" customHeight="1" x14ac:dyDescent="0.2"/>
    <row r="725" ht="14.25" customHeight="1" x14ac:dyDescent="0.2"/>
    <row r="726" ht="14.25" customHeight="1" x14ac:dyDescent="0.2"/>
    <row r="727" ht="14.25" customHeight="1" x14ac:dyDescent="0.2"/>
    <row r="728" ht="14.25" customHeight="1" x14ac:dyDescent="0.2"/>
    <row r="729" ht="14.25" customHeight="1" x14ac:dyDescent="0.2"/>
    <row r="730" ht="14.25" customHeight="1" x14ac:dyDescent="0.2"/>
    <row r="731" ht="14.25" customHeight="1" x14ac:dyDescent="0.2"/>
    <row r="732" ht="14.25" customHeight="1" x14ac:dyDescent="0.2"/>
    <row r="733" ht="14.25" customHeight="1" x14ac:dyDescent="0.2"/>
    <row r="734" ht="14.25" customHeight="1" x14ac:dyDescent="0.2"/>
    <row r="735" ht="14.25" customHeight="1" x14ac:dyDescent="0.2"/>
    <row r="736" ht="14.25" customHeight="1" x14ac:dyDescent="0.2"/>
    <row r="737" ht="14.25" customHeight="1" x14ac:dyDescent="0.2"/>
    <row r="738" ht="14.25" customHeight="1" x14ac:dyDescent="0.2"/>
    <row r="739" ht="14.25" customHeight="1" x14ac:dyDescent="0.2"/>
    <row r="740" ht="14.25" customHeight="1" x14ac:dyDescent="0.2"/>
    <row r="741" ht="14.25" customHeight="1" x14ac:dyDescent="0.2"/>
    <row r="742" ht="14.25" customHeight="1" x14ac:dyDescent="0.2"/>
    <row r="743" ht="14.25" customHeight="1" x14ac:dyDescent="0.2"/>
    <row r="744" ht="14.25" customHeight="1" x14ac:dyDescent="0.2"/>
    <row r="745" ht="14.25" customHeight="1" x14ac:dyDescent="0.2"/>
    <row r="746" ht="14.25" customHeight="1" x14ac:dyDescent="0.2"/>
    <row r="747" ht="14.25" customHeight="1" x14ac:dyDescent="0.2"/>
    <row r="748" ht="14.25" customHeight="1" x14ac:dyDescent="0.2"/>
    <row r="749" ht="14.25" customHeight="1" x14ac:dyDescent="0.2"/>
    <row r="750" ht="14.25" customHeight="1" x14ac:dyDescent="0.2"/>
    <row r="751" ht="14.25" customHeight="1" x14ac:dyDescent="0.2"/>
    <row r="752" ht="14.25" customHeight="1" x14ac:dyDescent="0.2"/>
    <row r="753" ht="14.25" customHeight="1" x14ac:dyDescent="0.2"/>
    <row r="754" ht="14.25" customHeight="1" x14ac:dyDescent="0.2"/>
    <row r="755" ht="14.25" customHeight="1" x14ac:dyDescent="0.2"/>
    <row r="756" ht="14.25" customHeight="1" x14ac:dyDescent="0.2"/>
    <row r="757" ht="14.25" customHeight="1" x14ac:dyDescent="0.2"/>
    <row r="758" ht="14.25" customHeight="1" x14ac:dyDescent="0.2"/>
    <row r="759" ht="14.25" customHeight="1" x14ac:dyDescent="0.2"/>
    <row r="760" ht="14.25" customHeight="1" x14ac:dyDescent="0.2"/>
    <row r="761" ht="14.25" customHeight="1" x14ac:dyDescent="0.2"/>
    <row r="762" ht="14.25" customHeight="1" x14ac:dyDescent="0.2"/>
    <row r="763" ht="14.25" customHeight="1" x14ac:dyDescent="0.2"/>
    <row r="764" ht="14.25" customHeight="1" x14ac:dyDescent="0.2"/>
    <row r="765" ht="14.25" customHeight="1" x14ac:dyDescent="0.2"/>
    <row r="766" ht="14.25" customHeight="1" x14ac:dyDescent="0.2"/>
    <row r="767" ht="14.25" customHeight="1" x14ac:dyDescent="0.2"/>
    <row r="768" ht="14.25" customHeight="1" x14ac:dyDescent="0.2"/>
    <row r="769" ht="14.25" customHeight="1" x14ac:dyDescent="0.2"/>
    <row r="770" ht="14.25" customHeight="1" x14ac:dyDescent="0.2"/>
    <row r="771" ht="14.25" customHeight="1" x14ac:dyDescent="0.2"/>
    <row r="772" ht="14.25" customHeight="1" x14ac:dyDescent="0.2"/>
    <row r="773" ht="14.25" customHeight="1" x14ac:dyDescent="0.2"/>
    <row r="774" ht="14.25" customHeight="1" x14ac:dyDescent="0.2"/>
    <row r="775" ht="14.25" customHeight="1" x14ac:dyDescent="0.2"/>
    <row r="776" ht="14.25" customHeight="1" x14ac:dyDescent="0.2"/>
    <row r="777" ht="14.25" customHeight="1" x14ac:dyDescent="0.2"/>
    <row r="778" ht="14.25" customHeight="1" x14ac:dyDescent="0.2"/>
    <row r="779" ht="14.25" customHeight="1" x14ac:dyDescent="0.2"/>
    <row r="780" ht="14.25" customHeight="1" x14ac:dyDescent="0.2"/>
    <row r="781" ht="14.25" customHeight="1" x14ac:dyDescent="0.2"/>
    <row r="782" ht="14.25" customHeight="1" x14ac:dyDescent="0.2"/>
    <row r="783" ht="14.25" customHeight="1" x14ac:dyDescent="0.2"/>
    <row r="784" ht="14.25" customHeight="1" x14ac:dyDescent="0.2"/>
    <row r="785" ht="14.25" customHeight="1" x14ac:dyDescent="0.2"/>
    <row r="786" ht="14.25" customHeight="1" x14ac:dyDescent="0.2"/>
    <row r="787" ht="14.25" customHeight="1" x14ac:dyDescent="0.2"/>
    <row r="788" ht="14.25" customHeight="1" x14ac:dyDescent="0.2"/>
    <row r="789" ht="14.25" customHeight="1" x14ac:dyDescent="0.2"/>
    <row r="790" ht="14.25" customHeight="1" x14ac:dyDescent="0.2"/>
    <row r="791" ht="14.25" customHeight="1" x14ac:dyDescent="0.2"/>
    <row r="792" ht="14.25" customHeight="1" x14ac:dyDescent="0.2"/>
    <row r="793" ht="14.25" customHeight="1" x14ac:dyDescent="0.2"/>
    <row r="794" ht="14.25" customHeight="1" x14ac:dyDescent="0.2"/>
    <row r="795" ht="14.25" customHeight="1" x14ac:dyDescent="0.2"/>
    <row r="796" ht="14.25" customHeight="1" x14ac:dyDescent="0.2"/>
    <row r="797" ht="14.25" customHeight="1" x14ac:dyDescent="0.2"/>
    <row r="798" ht="14.25" customHeight="1" x14ac:dyDescent="0.2"/>
    <row r="799" ht="14.25" customHeight="1" x14ac:dyDescent="0.2"/>
    <row r="800" ht="14.25" customHeight="1" x14ac:dyDescent="0.2"/>
    <row r="801" ht="14.25" customHeight="1" x14ac:dyDescent="0.2"/>
    <row r="802" ht="14.25" customHeight="1" x14ac:dyDescent="0.2"/>
    <row r="803" ht="14.25" customHeight="1" x14ac:dyDescent="0.2"/>
    <row r="804" ht="14.25" customHeight="1" x14ac:dyDescent="0.2"/>
    <row r="805" ht="14.25" customHeight="1" x14ac:dyDescent="0.2"/>
    <row r="806" ht="14.25" customHeight="1" x14ac:dyDescent="0.2"/>
    <row r="807" ht="14.25" customHeight="1" x14ac:dyDescent="0.2"/>
    <row r="808" ht="14.25" customHeight="1" x14ac:dyDescent="0.2"/>
    <row r="809" ht="14.25" customHeight="1" x14ac:dyDescent="0.2"/>
    <row r="810" ht="14.25" customHeight="1" x14ac:dyDescent="0.2"/>
    <row r="811" ht="14.25" customHeight="1" x14ac:dyDescent="0.2"/>
    <row r="812" ht="14.25" customHeight="1" x14ac:dyDescent="0.2"/>
    <row r="813" ht="14.25" customHeight="1" x14ac:dyDescent="0.2"/>
    <row r="814" ht="14.25" customHeight="1" x14ac:dyDescent="0.2"/>
    <row r="815" ht="14.25" customHeight="1" x14ac:dyDescent="0.2"/>
    <row r="816" ht="14.25" customHeight="1" x14ac:dyDescent="0.2"/>
    <row r="817" ht="14.25" customHeight="1" x14ac:dyDescent="0.2"/>
    <row r="818" ht="14.25" customHeight="1" x14ac:dyDescent="0.2"/>
    <row r="819" ht="14.25" customHeight="1" x14ac:dyDescent="0.2"/>
    <row r="820" ht="14.25" customHeight="1" x14ac:dyDescent="0.2"/>
    <row r="821" ht="14.25" customHeight="1" x14ac:dyDescent="0.2"/>
    <row r="822" ht="14.25" customHeight="1" x14ac:dyDescent="0.2"/>
    <row r="823" ht="14.25" customHeight="1" x14ac:dyDescent="0.2"/>
    <row r="824" ht="14.25" customHeight="1" x14ac:dyDescent="0.2"/>
    <row r="825" ht="14.25" customHeight="1" x14ac:dyDescent="0.2"/>
    <row r="826" ht="14.25" customHeight="1" x14ac:dyDescent="0.2"/>
    <row r="827" ht="14.25" customHeight="1" x14ac:dyDescent="0.2"/>
    <row r="828" ht="14.25" customHeight="1" x14ac:dyDescent="0.2"/>
    <row r="829" ht="14.25" customHeight="1" x14ac:dyDescent="0.2"/>
    <row r="830" ht="14.25" customHeight="1" x14ac:dyDescent="0.2"/>
    <row r="831" ht="14.25" customHeight="1" x14ac:dyDescent="0.2"/>
    <row r="832" ht="14.25" customHeight="1" x14ac:dyDescent="0.2"/>
    <row r="833" ht="14.25" customHeight="1" x14ac:dyDescent="0.2"/>
    <row r="834" ht="14.25" customHeight="1" x14ac:dyDescent="0.2"/>
    <row r="835" ht="14.25" customHeight="1" x14ac:dyDescent="0.2"/>
    <row r="836" ht="14.25" customHeight="1" x14ac:dyDescent="0.2"/>
    <row r="837" ht="14.25" customHeight="1" x14ac:dyDescent="0.2"/>
    <row r="838" ht="14.25" customHeight="1" x14ac:dyDescent="0.2"/>
    <row r="839" ht="14.25" customHeight="1" x14ac:dyDescent="0.2"/>
    <row r="840" ht="14.25" customHeight="1" x14ac:dyDescent="0.2"/>
    <row r="841" ht="14.25" customHeight="1" x14ac:dyDescent="0.2"/>
    <row r="842" ht="14.25" customHeight="1" x14ac:dyDescent="0.2"/>
    <row r="843" ht="14.25" customHeight="1" x14ac:dyDescent="0.2"/>
    <row r="844" ht="14.25" customHeight="1" x14ac:dyDescent="0.2"/>
    <row r="845" ht="14.25" customHeight="1" x14ac:dyDescent="0.2"/>
    <row r="846" ht="14.25" customHeight="1" x14ac:dyDescent="0.2"/>
    <row r="847" ht="14.25" customHeight="1" x14ac:dyDescent="0.2"/>
    <row r="848" ht="14.25" customHeight="1" x14ac:dyDescent="0.2"/>
    <row r="849" ht="14.25" customHeight="1" x14ac:dyDescent="0.2"/>
    <row r="850" ht="14.25" customHeight="1" x14ac:dyDescent="0.2"/>
    <row r="851" ht="14.25" customHeight="1" x14ac:dyDescent="0.2"/>
    <row r="852" ht="14.25" customHeight="1" x14ac:dyDescent="0.2"/>
    <row r="853" ht="14.25" customHeight="1" x14ac:dyDescent="0.2"/>
    <row r="854" ht="14.25" customHeight="1" x14ac:dyDescent="0.2"/>
    <row r="855" ht="14.25" customHeight="1" x14ac:dyDescent="0.2"/>
    <row r="856" ht="14.25" customHeight="1" x14ac:dyDescent="0.2"/>
    <row r="857" ht="14.25" customHeight="1" x14ac:dyDescent="0.2"/>
    <row r="858" ht="14.25" customHeight="1" x14ac:dyDescent="0.2"/>
    <row r="859" ht="14.25" customHeight="1" x14ac:dyDescent="0.2"/>
    <row r="860" ht="14.25" customHeight="1" x14ac:dyDescent="0.2"/>
    <row r="861" ht="14.25" customHeight="1" x14ac:dyDescent="0.2"/>
    <row r="862" ht="14.25" customHeight="1" x14ac:dyDescent="0.2"/>
    <row r="863" ht="14.25" customHeight="1" x14ac:dyDescent="0.2"/>
    <row r="864" ht="14.25" customHeight="1" x14ac:dyDescent="0.2"/>
    <row r="865" ht="14.25" customHeight="1" x14ac:dyDescent="0.2"/>
    <row r="866" ht="14.25" customHeight="1" x14ac:dyDescent="0.2"/>
    <row r="867" ht="14.25" customHeight="1" x14ac:dyDescent="0.2"/>
    <row r="868" ht="14.25" customHeight="1" x14ac:dyDescent="0.2"/>
    <row r="869" ht="14.25" customHeight="1" x14ac:dyDescent="0.2"/>
    <row r="870" ht="14.25" customHeight="1" x14ac:dyDescent="0.2"/>
    <row r="871" ht="14.25" customHeight="1" x14ac:dyDescent="0.2"/>
    <row r="872" ht="14.25" customHeight="1" x14ac:dyDescent="0.2"/>
    <row r="873" ht="14.25" customHeight="1" x14ac:dyDescent="0.2"/>
    <row r="874" ht="14.25" customHeight="1" x14ac:dyDescent="0.2"/>
    <row r="875" ht="14.25" customHeight="1" x14ac:dyDescent="0.2"/>
    <row r="876" ht="14.25" customHeight="1" x14ac:dyDescent="0.2"/>
    <row r="877" ht="14.25" customHeight="1" x14ac:dyDescent="0.2"/>
    <row r="878" ht="14.25" customHeight="1" x14ac:dyDescent="0.2"/>
    <row r="879" ht="14.25" customHeight="1" x14ac:dyDescent="0.2"/>
    <row r="880" ht="14.25" customHeight="1" x14ac:dyDescent="0.2"/>
    <row r="881" ht="14.25" customHeight="1" x14ac:dyDescent="0.2"/>
    <row r="882" ht="14.25" customHeight="1" x14ac:dyDescent="0.2"/>
    <row r="883" ht="14.25" customHeight="1" x14ac:dyDescent="0.2"/>
    <row r="884" ht="14.25" customHeight="1" x14ac:dyDescent="0.2"/>
    <row r="885" ht="14.25" customHeight="1" x14ac:dyDescent="0.2"/>
    <row r="886" ht="14.25" customHeight="1" x14ac:dyDescent="0.2"/>
    <row r="887" ht="14.25" customHeight="1" x14ac:dyDescent="0.2"/>
    <row r="888" ht="14.25" customHeight="1" x14ac:dyDescent="0.2"/>
    <row r="889" ht="14.25" customHeight="1" x14ac:dyDescent="0.2"/>
    <row r="890" ht="14.25" customHeight="1" x14ac:dyDescent="0.2"/>
    <row r="891" ht="14.25" customHeight="1" x14ac:dyDescent="0.2"/>
    <row r="892" ht="14.25" customHeight="1" x14ac:dyDescent="0.2"/>
    <row r="893" ht="14.25" customHeight="1" x14ac:dyDescent="0.2"/>
    <row r="894" ht="14.25" customHeight="1" x14ac:dyDescent="0.2"/>
    <row r="895" ht="14.25" customHeight="1" x14ac:dyDescent="0.2"/>
    <row r="896" ht="14.25" customHeight="1" x14ac:dyDescent="0.2"/>
    <row r="897" ht="14.25" customHeight="1" x14ac:dyDescent="0.2"/>
    <row r="898" ht="14.25" customHeight="1" x14ac:dyDescent="0.2"/>
    <row r="899" ht="14.25" customHeight="1" x14ac:dyDescent="0.2"/>
    <row r="900" ht="14.25" customHeight="1" x14ac:dyDescent="0.2"/>
    <row r="901" ht="14.25" customHeight="1" x14ac:dyDescent="0.2"/>
    <row r="902" ht="14.25" customHeight="1" x14ac:dyDescent="0.2"/>
    <row r="903" ht="14.25" customHeight="1" x14ac:dyDescent="0.2"/>
    <row r="904" ht="14.25" customHeight="1" x14ac:dyDescent="0.2"/>
    <row r="905" ht="14.25" customHeight="1" x14ac:dyDescent="0.2"/>
    <row r="906" ht="14.25" customHeight="1" x14ac:dyDescent="0.2"/>
    <row r="907" ht="14.25" customHeight="1" x14ac:dyDescent="0.2"/>
    <row r="908" ht="14.25" customHeight="1" x14ac:dyDescent="0.2"/>
    <row r="909" ht="14.25" customHeight="1" x14ac:dyDescent="0.2"/>
    <row r="910" ht="14.25" customHeight="1" x14ac:dyDescent="0.2"/>
    <row r="911" ht="14.25" customHeight="1" x14ac:dyDescent="0.2"/>
    <row r="912" ht="14.25" customHeight="1" x14ac:dyDescent="0.2"/>
    <row r="913" ht="14.25" customHeight="1" x14ac:dyDescent="0.2"/>
    <row r="914" ht="14.25" customHeight="1" x14ac:dyDescent="0.2"/>
    <row r="915" ht="14.25" customHeight="1" x14ac:dyDescent="0.2"/>
    <row r="916" ht="14.25" customHeight="1" x14ac:dyDescent="0.2"/>
    <row r="917" ht="14.25" customHeight="1" x14ac:dyDescent="0.2"/>
    <row r="918" ht="14.25" customHeight="1" x14ac:dyDescent="0.2"/>
    <row r="919" ht="14.25" customHeight="1" x14ac:dyDescent="0.2"/>
    <row r="920" ht="14.25" customHeight="1" x14ac:dyDescent="0.2"/>
    <row r="921" ht="14.25" customHeight="1" x14ac:dyDescent="0.2"/>
    <row r="922" ht="14.25" customHeight="1" x14ac:dyDescent="0.2"/>
    <row r="923" ht="14.25" customHeight="1" x14ac:dyDescent="0.2"/>
    <row r="924" ht="14.25" customHeight="1" x14ac:dyDescent="0.2"/>
    <row r="925" ht="14.25" customHeight="1" x14ac:dyDescent="0.2"/>
    <row r="926" ht="14.25" customHeight="1" x14ac:dyDescent="0.2"/>
    <row r="927" ht="14.25" customHeight="1" x14ac:dyDescent="0.2"/>
    <row r="928" ht="14.25" customHeight="1" x14ac:dyDescent="0.2"/>
    <row r="929" ht="14.25" customHeight="1" x14ac:dyDescent="0.2"/>
    <row r="930" ht="14.25" customHeight="1" x14ac:dyDescent="0.2"/>
    <row r="931" ht="14.25" customHeight="1" x14ac:dyDescent="0.2"/>
    <row r="932" ht="14.25" customHeight="1" x14ac:dyDescent="0.2"/>
    <row r="933" ht="14.25" customHeight="1" x14ac:dyDescent="0.2"/>
    <row r="934" ht="14.25" customHeight="1" x14ac:dyDescent="0.2"/>
    <row r="935" ht="14.25" customHeight="1" x14ac:dyDescent="0.2"/>
    <row r="936" ht="14.25" customHeight="1" x14ac:dyDescent="0.2"/>
    <row r="937" ht="14.25" customHeight="1" x14ac:dyDescent="0.2"/>
    <row r="938" ht="14.25" customHeight="1" x14ac:dyDescent="0.2"/>
    <row r="939" ht="14.25" customHeight="1" x14ac:dyDescent="0.2"/>
    <row r="940" ht="14.25" customHeight="1" x14ac:dyDescent="0.2"/>
    <row r="941" ht="14.25" customHeight="1" x14ac:dyDescent="0.2"/>
    <row r="942" ht="14.25" customHeight="1" x14ac:dyDescent="0.2"/>
    <row r="943" ht="14.25" customHeight="1" x14ac:dyDescent="0.2"/>
    <row r="944" ht="14.25" customHeight="1" x14ac:dyDescent="0.2"/>
    <row r="945" ht="14.25" customHeight="1" x14ac:dyDescent="0.2"/>
    <row r="946" ht="14.25" customHeight="1" x14ac:dyDescent="0.2"/>
    <row r="947" ht="14.25" customHeight="1" x14ac:dyDescent="0.2"/>
    <row r="948" ht="14.25" customHeight="1" x14ac:dyDescent="0.2"/>
    <row r="949" ht="14.25" customHeight="1" x14ac:dyDescent="0.2"/>
    <row r="950" ht="14.25" customHeight="1" x14ac:dyDescent="0.2"/>
    <row r="951" ht="14.25" customHeight="1" x14ac:dyDescent="0.2"/>
    <row r="952" ht="14.25" customHeight="1" x14ac:dyDescent="0.2"/>
    <row r="953" ht="14.25" customHeight="1" x14ac:dyDescent="0.2"/>
    <row r="954" ht="14.25" customHeight="1" x14ac:dyDescent="0.2"/>
    <row r="955" ht="14.25" customHeight="1" x14ac:dyDescent="0.2"/>
    <row r="956" ht="14.25" customHeight="1" x14ac:dyDescent="0.2"/>
    <row r="957" ht="14.25" customHeight="1" x14ac:dyDescent="0.2"/>
    <row r="958" ht="14.25" customHeight="1" x14ac:dyDescent="0.2"/>
    <row r="959" ht="14.25" customHeight="1" x14ac:dyDescent="0.2"/>
    <row r="960" ht="14.25" customHeight="1" x14ac:dyDescent="0.2"/>
    <row r="961" ht="14.25" customHeight="1" x14ac:dyDescent="0.2"/>
    <row r="962" ht="14.25" customHeight="1" x14ac:dyDescent="0.2"/>
    <row r="963" ht="14.25" customHeight="1" x14ac:dyDescent="0.2"/>
    <row r="964" ht="14.25" customHeight="1" x14ac:dyDescent="0.2"/>
    <row r="965" ht="14.25" customHeight="1" x14ac:dyDescent="0.2"/>
    <row r="966" ht="14.25" customHeight="1" x14ac:dyDescent="0.2"/>
    <row r="967" ht="14.25" customHeight="1" x14ac:dyDescent="0.2"/>
    <row r="968" ht="14.25" customHeight="1" x14ac:dyDescent="0.2"/>
    <row r="969" ht="14.25" customHeight="1" x14ac:dyDescent="0.2"/>
    <row r="970" ht="14.25" customHeight="1" x14ac:dyDescent="0.2"/>
    <row r="971" ht="14.25" customHeight="1" x14ac:dyDescent="0.2"/>
    <row r="972" ht="14.25" customHeight="1" x14ac:dyDescent="0.2"/>
    <row r="973" ht="14.25" customHeight="1" x14ac:dyDescent="0.2"/>
    <row r="974" ht="14.25" customHeight="1" x14ac:dyDescent="0.2"/>
    <row r="975" ht="14.25" customHeight="1" x14ac:dyDescent="0.2"/>
    <row r="976" ht="14.25" customHeight="1" x14ac:dyDescent="0.2"/>
    <row r="977" ht="14.25" customHeight="1" x14ac:dyDescent="0.2"/>
    <row r="978" ht="14.25" customHeight="1" x14ac:dyDescent="0.2"/>
    <row r="979" ht="14.25" customHeight="1" x14ac:dyDescent="0.2"/>
    <row r="980" ht="14.25" customHeight="1" x14ac:dyDescent="0.2"/>
    <row r="981" ht="14.25" customHeight="1" x14ac:dyDescent="0.2"/>
    <row r="982" ht="14.25" customHeight="1" x14ac:dyDescent="0.2"/>
    <row r="983" ht="14.25" customHeight="1" x14ac:dyDescent="0.2"/>
    <row r="984" ht="14.25" customHeight="1" x14ac:dyDescent="0.2"/>
    <row r="985" ht="14.25" customHeight="1" x14ac:dyDescent="0.2"/>
    <row r="986" ht="14.25" customHeight="1" x14ac:dyDescent="0.2"/>
    <row r="987" ht="14.25" customHeight="1" x14ac:dyDescent="0.2"/>
    <row r="988" ht="14.25" customHeight="1" x14ac:dyDescent="0.2"/>
    <row r="989" ht="14.25" customHeight="1" x14ac:dyDescent="0.2"/>
    <row r="990" ht="14.25" customHeight="1" x14ac:dyDescent="0.2"/>
    <row r="991" ht="14.25" customHeight="1" x14ac:dyDescent="0.2"/>
    <row r="992" ht="14.25" customHeight="1" x14ac:dyDescent="0.2"/>
    <row r="993" ht="14.25" customHeight="1" x14ac:dyDescent="0.2"/>
    <row r="994" ht="14.25" customHeight="1" x14ac:dyDescent="0.2"/>
    <row r="995" ht="14.25" customHeight="1" x14ac:dyDescent="0.2"/>
    <row r="996" ht="14.25" customHeight="1" x14ac:dyDescent="0.2"/>
    <row r="997" ht="14.25" customHeight="1" x14ac:dyDescent="0.2"/>
    <row r="998" ht="14.25" customHeight="1" x14ac:dyDescent="0.2"/>
    <row r="999" ht="14.25" customHeight="1" x14ac:dyDescent="0.2"/>
    <row r="1000" ht="14.25" customHeight="1" x14ac:dyDescent="0.2"/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2668"/>
  <sheetViews>
    <sheetView workbookViewId="0"/>
  </sheetViews>
  <sheetFormatPr defaultColWidth="16.85546875" defaultRowHeight="15" customHeight="1" x14ac:dyDescent="0.2"/>
  <cols>
    <col min="1" max="26" width="10.140625" customWidth="1"/>
  </cols>
  <sheetData>
    <row r="1" spans="1:8" ht="9.75" customHeight="1" x14ac:dyDescent="0.2">
      <c r="A1" s="437" t="s">
        <v>4966</v>
      </c>
      <c r="B1" s="437" t="s">
        <v>5008</v>
      </c>
      <c r="C1" s="437" t="s">
        <v>5009</v>
      </c>
      <c r="D1" s="437" t="s">
        <v>3907</v>
      </c>
      <c r="E1" s="437" t="s">
        <v>4967</v>
      </c>
      <c r="F1" s="437" t="s">
        <v>5010</v>
      </c>
      <c r="G1" s="437" t="s">
        <v>2124</v>
      </c>
      <c r="H1" s="437" t="s">
        <v>5011</v>
      </c>
    </row>
    <row r="2" spans="1:8" ht="9.75" customHeight="1" x14ac:dyDescent="0.2">
      <c r="A2" s="438">
        <v>169948</v>
      </c>
      <c r="B2" s="439" t="s">
        <v>3435</v>
      </c>
      <c r="C2" s="440">
        <v>0.4</v>
      </c>
      <c r="D2" s="440">
        <v>2.5999999999999999E-2</v>
      </c>
      <c r="E2" s="440">
        <v>1</v>
      </c>
      <c r="F2" s="441">
        <v>42</v>
      </c>
      <c r="G2" s="441">
        <v>41</v>
      </c>
      <c r="H2" s="441">
        <v>15.5</v>
      </c>
    </row>
    <row r="3" spans="1:8" ht="9.75" customHeight="1" x14ac:dyDescent="0.2">
      <c r="A3" s="438">
        <v>170075</v>
      </c>
      <c r="B3" s="439" t="s">
        <v>3435</v>
      </c>
      <c r="C3" s="440">
        <v>0.1</v>
      </c>
      <c r="D3" s="440">
        <v>1E-3</v>
      </c>
      <c r="E3" s="440">
        <v>1</v>
      </c>
      <c r="F3" s="441">
        <v>6</v>
      </c>
      <c r="G3" s="441">
        <v>6</v>
      </c>
      <c r="H3" s="441">
        <v>1</v>
      </c>
    </row>
    <row r="4" spans="1:8" ht="9.75" customHeight="1" x14ac:dyDescent="0.2">
      <c r="A4" s="438">
        <v>170076</v>
      </c>
      <c r="B4" s="439" t="s">
        <v>3435</v>
      </c>
      <c r="C4" s="440">
        <v>0.22500000000000001</v>
      </c>
      <c r="D4" s="440">
        <v>1E-3</v>
      </c>
      <c r="E4" s="440">
        <v>1</v>
      </c>
      <c r="F4" s="441">
        <v>22</v>
      </c>
      <c r="G4" s="441">
        <v>16</v>
      </c>
      <c r="H4" s="441">
        <v>1</v>
      </c>
    </row>
    <row r="5" spans="1:8" ht="9.75" customHeight="1" x14ac:dyDescent="0.2">
      <c r="A5" s="438">
        <v>166952</v>
      </c>
      <c r="B5" s="439" t="s">
        <v>3435</v>
      </c>
      <c r="C5" s="440">
        <v>0.5</v>
      </c>
      <c r="D5" s="440">
        <v>3.0000000000000001E-3</v>
      </c>
      <c r="E5" s="440">
        <v>1</v>
      </c>
      <c r="F5" s="441">
        <v>17</v>
      </c>
      <c r="G5" s="441">
        <v>17</v>
      </c>
      <c r="H5" s="441">
        <v>11.5</v>
      </c>
    </row>
    <row r="6" spans="1:8" ht="9.75" customHeight="1" x14ac:dyDescent="0.2">
      <c r="A6" s="438">
        <v>166953</v>
      </c>
      <c r="B6" s="439" t="s">
        <v>3435</v>
      </c>
      <c r="C6" s="440">
        <v>2.4</v>
      </c>
      <c r="D6" s="440">
        <v>8.9999999999999993E-3</v>
      </c>
      <c r="E6" s="440">
        <v>1</v>
      </c>
      <c r="F6" s="441">
        <v>30</v>
      </c>
      <c r="G6" s="441">
        <v>20</v>
      </c>
      <c r="H6" s="441">
        <v>15</v>
      </c>
    </row>
    <row r="7" spans="1:8" ht="9.75" customHeight="1" x14ac:dyDescent="0.2">
      <c r="A7" s="438">
        <v>167057</v>
      </c>
      <c r="B7" s="439" t="s">
        <v>3435</v>
      </c>
      <c r="C7" s="440">
        <v>1.4</v>
      </c>
      <c r="D7" s="440">
        <v>4.0000000000000001E-3</v>
      </c>
      <c r="E7" s="440">
        <v>1</v>
      </c>
      <c r="F7" s="441">
        <v>29</v>
      </c>
      <c r="G7" s="441">
        <v>22</v>
      </c>
      <c r="H7" s="441">
        <v>7</v>
      </c>
    </row>
    <row r="8" spans="1:8" ht="9.75" customHeight="1" x14ac:dyDescent="0.2">
      <c r="A8" s="438">
        <v>167058</v>
      </c>
      <c r="B8" s="439" t="s">
        <v>3435</v>
      </c>
      <c r="C8" s="440">
        <v>1</v>
      </c>
      <c r="D8" s="440">
        <v>6.0000000000000001E-3</v>
      </c>
      <c r="E8" s="440">
        <v>1</v>
      </c>
      <c r="F8" s="441">
        <v>33</v>
      </c>
      <c r="G8" s="441">
        <v>23.5</v>
      </c>
      <c r="H8" s="441">
        <v>7.5</v>
      </c>
    </row>
    <row r="9" spans="1:8" ht="9.75" customHeight="1" x14ac:dyDescent="0.2">
      <c r="A9" s="438">
        <v>167059</v>
      </c>
      <c r="B9" s="439" t="s">
        <v>3435</v>
      </c>
      <c r="C9" s="440">
        <v>0.6</v>
      </c>
      <c r="D9" s="440">
        <v>7.0000000000000001E-3</v>
      </c>
      <c r="E9" s="440">
        <v>1</v>
      </c>
      <c r="F9" s="441">
        <v>37.5</v>
      </c>
      <c r="G9" s="441">
        <v>13.5</v>
      </c>
      <c r="H9" s="441">
        <v>13.5</v>
      </c>
    </row>
    <row r="10" spans="1:8" ht="9.75" customHeight="1" x14ac:dyDescent="0.2">
      <c r="A10" s="438">
        <v>167060</v>
      </c>
      <c r="B10" s="439" t="s">
        <v>3435</v>
      </c>
      <c r="C10" s="440">
        <v>0.5</v>
      </c>
      <c r="D10" s="440">
        <v>3.0000000000000001E-3</v>
      </c>
      <c r="E10" s="440">
        <v>1</v>
      </c>
      <c r="F10" s="441">
        <v>31</v>
      </c>
      <c r="G10" s="441">
        <v>10.5</v>
      </c>
      <c r="H10" s="441">
        <v>10.5</v>
      </c>
    </row>
    <row r="11" spans="1:8" ht="9.75" customHeight="1" x14ac:dyDescent="0.2">
      <c r="A11" s="438">
        <v>167061</v>
      </c>
      <c r="B11" s="439" t="s">
        <v>3435</v>
      </c>
      <c r="C11" s="440">
        <v>1.25</v>
      </c>
      <c r="D11" s="440">
        <v>1.2E-2</v>
      </c>
      <c r="E11" s="440">
        <v>1</v>
      </c>
      <c r="F11" s="441">
        <v>48</v>
      </c>
      <c r="G11" s="441">
        <v>20.5</v>
      </c>
      <c r="H11" s="441">
        <v>12</v>
      </c>
    </row>
    <row r="12" spans="1:8" ht="9.75" customHeight="1" x14ac:dyDescent="0.2">
      <c r="A12" s="438">
        <v>167063</v>
      </c>
      <c r="B12" s="439" t="s">
        <v>3435</v>
      </c>
      <c r="C12" s="440">
        <v>1.22</v>
      </c>
      <c r="D12" s="440">
        <v>3.0000000000000001E-3</v>
      </c>
      <c r="E12" s="440">
        <v>1</v>
      </c>
      <c r="F12" s="441">
        <v>18.5</v>
      </c>
      <c r="G12" s="441">
        <v>14</v>
      </c>
      <c r="H12" s="441">
        <v>12.5</v>
      </c>
    </row>
    <row r="13" spans="1:8" ht="9.75" customHeight="1" x14ac:dyDescent="0.2">
      <c r="A13" s="438">
        <v>167064</v>
      </c>
      <c r="B13" s="439" t="s">
        <v>3435</v>
      </c>
      <c r="C13" s="440">
        <v>0.5</v>
      </c>
      <c r="D13" s="440">
        <v>2E-3</v>
      </c>
      <c r="E13" s="440">
        <v>1</v>
      </c>
      <c r="F13" s="441">
        <v>14</v>
      </c>
      <c r="G13" s="441">
        <v>12</v>
      </c>
      <c r="H13" s="441">
        <v>12</v>
      </c>
    </row>
    <row r="14" spans="1:8" ht="9.75" customHeight="1" x14ac:dyDescent="0.2">
      <c r="A14" s="438">
        <v>167066</v>
      </c>
      <c r="B14" s="439" t="s">
        <v>3435</v>
      </c>
      <c r="C14" s="440">
        <v>1.45</v>
      </c>
      <c r="D14" s="440">
        <v>2E-3</v>
      </c>
      <c r="E14" s="440">
        <v>1</v>
      </c>
      <c r="F14" s="441">
        <v>14</v>
      </c>
      <c r="G14" s="441">
        <v>13.7</v>
      </c>
      <c r="H14" s="441">
        <v>11</v>
      </c>
    </row>
    <row r="15" spans="1:8" ht="9.75" customHeight="1" x14ac:dyDescent="0.2">
      <c r="A15" s="438">
        <v>167067</v>
      </c>
      <c r="B15" s="439" t="s">
        <v>3435</v>
      </c>
      <c r="C15" s="440">
        <v>1.45</v>
      </c>
      <c r="D15" s="440">
        <v>2E-3</v>
      </c>
      <c r="E15" s="440">
        <v>1</v>
      </c>
      <c r="F15" s="441">
        <v>14</v>
      </c>
      <c r="G15" s="441">
        <v>13</v>
      </c>
      <c r="H15" s="441">
        <v>12</v>
      </c>
    </row>
    <row r="16" spans="1:8" ht="9.75" customHeight="1" x14ac:dyDescent="0.2">
      <c r="A16" s="438">
        <v>167080</v>
      </c>
      <c r="B16" s="439" t="s">
        <v>3435</v>
      </c>
      <c r="C16" s="440">
        <v>0.5</v>
      </c>
      <c r="D16" s="440">
        <v>3.6999999999999998E-2</v>
      </c>
      <c r="E16" s="440">
        <v>1</v>
      </c>
      <c r="F16" s="441">
        <v>60</v>
      </c>
      <c r="G16" s="441">
        <v>48</v>
      </c>
      <c r="H16" s="441">
        <v>13</v>
      </c>
    </row>
    <row r="17" spans="1:8" ht="9.75" customHeight="1" x14ac:dyDescent="0.2">
      <c r="A17" s="438">
        <v>167082</v>
      </c>
      <c r="B17" s="439" t="s">
        <v>3435</v>
      </c>
      <c r="C17" s="440">
        <v>10.19</v>
      </c>
      <c r="D17" s="440">
        <v>4.8000000000000001E-2</v>
      </c>
      <c r="E17" s="440">
        <v>1</v>
      </c>
      <c r="F17" s="441">
        <v>114</v>
      </c>
      <c r="G17" s="441">
        <v>42</v>
      </c>
      <c r="H17" s="441">
        <v>10</v>
      </c>
    </row>
    <row r="18" spans="1:8" ht="9.75" customHeight="1" x14ac:dyDescent="0.2">
      <c r="A18" s="438">
        <v>167086</v>
      </c>
      <c r="B18" s="439" t="s">
        <v>3435</v>
      </c>
      <c r="C18" s="440">
        <v>5.64</v>
      </c>
      <c r="D18" s="440">
        <v>0.03</v>
      </c>
      <c r="E18" s="440">
        <v>1</v>
      </c>
      <c r="F18" s="441">
        <v>79</v>
      </c>
      <c r="G18" s="441">
        <v>42.5</v>
      </c>
      <c r="H18" s="441">
        <v>9</v>
      </c>
    </row>
    <row r="19" spans="1:8" ht="9.75" customHeight="1" x14ac:dyDescent="0.2">
      <c r="A19" s="438">
        <v>169023</v>
      </c>
      <c r="B19" s="439" t="s">
        <v>3435</v>
      </c>
      <c r="C19" s="440">
        <v>13.8</v>
      </c>
      <c r="D19" s="440">
        <v>7.6999999999999999E-2</v>
      </c>
      <c r="E19" s="440">
        <v>1</v>
      </c>
      <c r="F19" s="441">
        <v>128</v>
      </c>
      <c r="G19" s="441">
        <v>50</v>
      </c>
      <c r="H19" s="441">
        <v>12</v>
      </c>
    </row>
    <row r="20" spans="1:8" ht="9.75" customHeight="1" x14ac:dyDescent="0.2">
      <c r="A20" s="438">
        <v>167105</v>
      </c>
      <c r="B20" s="439" t="s">
        <v>3435</v>
      </c>
      <c r="C20" s="440">
        <v>1</v>
      </c>
      <c r="D20" s="440">
        <v>3.0000000000000001E-3</v>
      </c>
      <c r="E20" s="440">
        <v>1</v>
      </c>
      <c r="F20" s="441">
        <v>24</v>
      </c>
      <c r="G20" s="441">
        <v>23</v>
      </c>
      <c r="H20" s="441">
        <v>5</v>
      </c>
    </row>
    <row r="21" spans="1:8" ht="9.75" customHeight="1" x14ac:dyDescent="0.2">
      <c r="A21" s="438">
        <v>167106</v>
      </c>
      <c r="B21" s="439" t="s">
        <v>3435</v>
      </c>
      <c r="C21" s="440">
        <v>1</v>
      </c>
      <c r="D21" s="440">
        <v>4.0000000000000001E-3</v>
      </c>
      <c r="E21" s="440">
        <v>1</v>
      </c>
      <c r="F21" s="441">
        <v>24</v>
      </c>
      <c r="G21" s="441">
        <v>23</v>
      </c>
      <c r="H21" s="441">
        <v>7</v>
      </c>
    </row>
    <row r="22" spans="1:8" ht="9.75" customHeight="1" x14ac:dyDescent="0.2">
      <c r="A22" s="438">
        <v>167107</v>
      </c>
      <c r="B22" s="439" t="s">
        <v>3435</v>
      </c>
      <c r="C22" s="440">
        <v>0.5</v>
      </c>
      <c r="D22" s="440">
        <v>3.0000000000000001E-3</v>
      </c>
      <c r="E22" s="440">
        <v>1</v>
      </c>
      <c r="F22" s="441">
        <v>20</v>
      </c>
      <c r="G22" s="441">
        <v>20</v>
      </c>
      <c r="H22" s="441">
        <v>8</v>
      </c>
    </row>
    <row r="23" spans="1:8" ht="9.75" customHeight="1" x14ac:dyDescent="0.2">
      <c r="A23" s="438">
        <v>167108</v>
      </c>
      <c r="B23" s="439" t="s">
        <v>3435</v>
      </c>
      <c r="C23" s="440">
        <v>1.9</v>
      </c>
      <c r="D23" s="440">
        <v>5.0000000000000001E-3</v>
      </c>
      <c r="E23" s="440">
        <v>1</v>
      </c>
      <c r="F23" s="441">
        <v>30</v>
      </c>
      <c r="G23" s="441">
        <v>29.5</v>
      </c>
      <c r="H23" s="441">
        <v>6</v>
      </c>
    </row>
    <row r="24" spans="1:8" ht="9.75" customHeight="1" x14ac:dyDescent="0.2">
      <c r="A24" s="438">
        <v>167109</v>
      </c>
      <c r="B24" s="439" t="s">
        <v>3435</v>
      </c>
      <c r="C24" s="440">
        <v>3.1</v>
      </c>
      <c r="D24" s="440">
        <v>7.4999999999999997E-2</v>
      </c>
      <c r="E24" s="440">
        <v>1</v>
      </c>
      <c r="F24" s="441">
        <v>55</v>
      </c>
      <c r="G24" s="441">
        <v>47</v>
      </c>
      <c r="H24" s="441">
        <v>29</v>
      </c>
    </row>
    <row r="25" spans="1:8" ht="9.75" customHeight="1" x14ac:dyDescent="0.2">
      <c r="A25" s="438">
        <v>167111</v>
      </c>
      <c r="B25" s="439" t="s">
        <v>3435</v>
      </c>
      <c r="C25" s="440">
        <v>5.0999999999999996</v>
      </c>
      <c r="D25" s="440">
        <v>0.113</v>
      </c>
      <c r="E25" s="440">
        <v>1</v>
      </c>
      <c r="F25" s="441">
        <v>56.6</v>
      </c>
      <c r="G25" s="441">
        <v>30.9</v>
      </c>
      <c r="H25" s="441">
        <v>64.8</v>
      </c>
    </row>
    <row r="26" spans="1:8" ht="9.75" customHeight="1" x14ac:dyDescent="0.2">
      <c r="A26" s="438">
        <v>167114</v>
      </c>
      <c r="B26" s="439" t="s">
        <v>3435</v>
      </c>
      <c r="C26" s="440">
        <v>1.59</v>
      </c>
      <c r="D26" s="440">
        <v>4.0000000000000001E-3</v>
      </c>
      <c r="E26" s="440">
        <v>1</v>
      </c>
      <c r="F26" s="441">
        <v>24.5</v>
      </c>
      <c r="G26" s="441">
        <v>23</v>
      </c>
      <c r="H26" s="441">
        <v>7.5</v>
      </c>
    </row>
    <row r="27" spans="1:8" ht="9.75" customHeight="1" x14ac:dyDescent="0.2">
      <c r="A27" s="438">
        <v>167116</v>
      </c>
      <c r="B27" s="439" t="s">
        <v>3435</v>
      </c>
      <c r="C27" s="440">
        <v>2.37</v>
      </c>
      <c r="D27" s="440">
        <v>6.0000000000000001E-3</v>
      </c>
      <c r="E27" s="440">
        <v>1</v>
      </c>
      <c r="F27" s="441">
        <v>24.5</v>
      </c>
      <c r="G27" s="441">
        <v>23</v>
      </c>
      <c r="H27" s="441">
        <v>10.5</v>
      </c>
    </row>
    <row r="28" spans="1:8" ht="9.75" customHeight="1" x14ac:dyDescent="0.2">
      <c r="A28" s="438">
        <v>167120</v>
      </c>
      <c r="B28" s="439" t="s">
        <v>3435</v>
      </c>
      <c r="C28" s="440">
        <v>1</v>
      </c>
      <c r="D28" s="440">
        <v>4.0000000000000001E-3</v>
      </c>
      <c r="E28" s="440">
        <v>1</v>
      </c>
      <c r="F28" s="441">
        <v>20</v>
      </c>
      <c r="G28" s="441">
        <v>20</v>
      </c>
      <c r="H28" s="441">
        <v>9</v>
      </c>
    </row>
    <row r="29" spans="1:8" ht="9.75" customHeight="1" x14ac:dyDescent="0.2">
      <c r="A29" s="438">
        <v>167123</v>
      </c>
      <c r="B29" s="439" t="s">
        <v>3435</v>
      </c>
      <c r="C29" s="440">
        <v>1.2</v>
      </c>
      <c r="D29" s="440">
        <v>6.0000000000000001E-3</v>
      </c>
      <c r="E29" s="440">
        <v>1</v>
      </c>
      <c r="F29" s="441">
        <v>24</v>
      </c>
      <c r="G29" s="441">
        <v>23</v>
      </c>
      <c r="H29" s="441">
        <v>10</v>
      </c>
    </row>
    <row r="30" spans="1:8" ht="9.75" customHeight="1" x14ac:dyDescent="0.2">
      <c r="A30" s="438">
        <v>167124</v>
      </c>
      <c r="B30" s="439" t="s">
        <v>3435</v>
      </c>
      <c r="C30" s="440">
        <v>2</v>
      </c>
      <c r="D30" s="440">
        <v>0.01</v>
      </c>
      <c r="E30" s="440">
        <v>1</v>
      </c>
      <c r="F30" s="441">
        <v>35</v>
      </c>
      <c r="G30" s="441">
        <v>33</v>
      </c>
      <c r="H30" s="441">
        <v>9</v>
      </c>
    </row>
    <row r="31" spans="1:8" ht="9.75" customHeight="1" x14ac:dyDescent="0.2">
      <c r="A31" s="438">
        <v>167125</v>
      </c>
      <c r="B31" s="439" t="s">
        <v>3435</v>
      </c>
      <c r="C31" s="440">
        <v>3.25</v>
      </c>
      <c r="D31" s="440">
        <v>7.0000000000000001E-3</v>
      </c>
      <c r="E31" s="440">
        <v>1</v>
      </c>
      <c r="F31" s="441">
        <v>30.5</v>
      </c>
      <c r="G31" s="441">
        <v>27</v>
      </c>
      <c r="H31" s="441">
        <v>9</v>
      </c>
    </row>
    <row r="32" spans="1:8" ht="9.75" customHeight="1" x14ac:dyDescent="0.2">
      <c r="A32" s="438">
        <v>167126</v>
      </c>
      <c r="B32" s="439" t="s">
        <v>3435</v>
      </c>
      <c r="C32" s="440">
        <v>4.5</v>
      </c>
      <c r="D32" s="440">
        <v>1.0999999999999999E-2</v>
      </c>
      <c r="E32" s="440">
        <v>1</v>
      </c>
      <c r="F32" s="441">
        <v>30.5</v>
      </c>
      <c r="G32" s="441">
        <v>27</v>
      </c>
      <c r="H32" s="441">
        <v>13.3</v>
      </c>
    </row>
    <row r="33" spans="1:8" ht="9.75" customHeight="1" x14ac:dyDescent="0.2">
      <c r="A33" s="438">
        <v>167129</v>
      </c>
      <c r="B33" s="439" t="s">
        <v>3435</v>
      </c>
      <c r="C33" s="440">
        <v>1.31</v>
      </c>
      <c r="D33" s="440">
        <v>2.8000000000000001E-2</v>
      </c>
      <c r="E33" s="440">
        <v>1</v>
      </c>
      <c r="F33" s="441">
        <v>28.6</v>
      </c>
      <c r="G33" s="441">
        <v>22.6</v>
      </c>
      <c r="H33" s="441">
        <v>43.2</v>
      </c>
    </row>
    <row r="34" spans="1:8" ht="9.75" customHeight="1" x14ac:dyDescent="0.2">
      <c r="A34" s="438">
        <v>167130</v>
      </c>
      <c r="B34" s="439" t="s">
        <v>3435</v>
      </c>
      <c r="C34" s="440">
        <v>3</v>
      </c>
      <c r="D34" s="440">
        <v>8.5000000000000006E-2</v>
      </c>
      <c r="E34" s="440">
        <v>1</v>
      </c>
      <c r="F34" s="441">
        <v>41</v>
      </c>
      <c r="G34" s="441">
        <v>32</v>
      </c>
      <c r="H34" s="441">
        <v>65</v>
      </c>
    </row>
    <row r="35" spans="1:8" ht="9.75" customHeight="1" x14ac:dyDescent="0.2">
      <c r="A35" s="438">
        <v>167133</v>
      </c>
      <c r="B35" s="439" t="s">
        <v>3435</v>
      </c>
      <c r="C35" s="440">
        <v>0.5</v>
      </c>
      <c r="D35" s="440">
        <v>1.4E-2</v>
      </c>
      <c r="E35" s="440">
        <v>1</v>
      </c>
      <c r="F35" s="441">
        <v>29</v>
      </c>
      <c r="G35" s="441">
        <v>11</v>
      </c>
      <c r="H35" s="441">
        <v>43</v>
      </c>
    </row>
    <row r="36" spans="1:8" ht="9.75" customHeight="1" x14ac:dyDescent="0.2">
      <c r="A36" s="438">
        <v>167134</v>
      </c>
      <c r="B36" s="439" t="s">
        <v>3435</v>
      </c>
      <c r="C36" s="440">
        <v>1.55</v>
      </c>
      <c r="D36" s="440">
        <v>3.9E-2</v>
      </c>
      <c r="E36" s="440">
        <v>1</v>
      </c>
      <c r="F36" s="441">
        <v>37.5</v>
      </c>
      <c r="G36" s="441">
        <v>24.2</v>
      </c>
      <c r="H36" s="441">
        <v>43.2</v>
      </c>
    </row>
    <row r="37" spans="1:8" ht="9.75" customHeight="1" x14ac:dyDescent="0.2">
      <c r="A37" s="438">
        <v>167135</v>
      </c>
      <c r="B37" s="439" t="s">
        <v>3435</v>
      </c>
      <c r="C37" s="440">
        <v>3</v>
      </c>
      <c r="D37" s="440">
        <v>7.4999999999999997E-2</v>
      </c>
      <c r="E37" s="440">
        <v>1</v>
      </c>
      <c r="F37" s="441">
        <v>40.700000000000003</v>
      </c>
      <c r="G37" s="441">
        <v>28.6</v>
      </c>
      <c r="H37" s="441">
        <v>64.8</v>
      </c>
    </row>
    <row r="38" spans="1:8" ht="9.75" customHeight="1" x14ac:dyDescent="0.2">
      <c r="A38" s="438">
        <v>167136</v>
      </c>
      <c r="B38" s="439" t="s">
        <v>3435</v>
      </c>
      <c r="C38" s="440">
        <v>4.66</v>
      </c>
      <c r="D38" s="440">
        <v>0.115</v>
      </c>
      <c r="E38" s="440">
        <v>1</v>
      </c>
      <c r="F38" s="441">
        <v>57</v>
      </c>
      <c r="G38" s="441">
        <v>31</v>
      </c>
      <c r="H38" s="441">
        <v>65</v>
      </c>
    </row>
    <row r="39" spans="1:8" ht="9.75" customHeight="1" x14ac:dyDescent="0.2">
      <c r="A39" s="438">
        <v>167138</v>
      </c>
      <c r="B39" s="439" t="s">
        <v>3435</v>
      </c>
      <c r="C39" s="440">
        <v>0.6</v>
      </c>
      <c r="D39" s="440">
        <v>1.6E-2</v>
      </c>
      <c r="E39" s="440">
        <v>1</v>
      </c>
      <c r="F39" s="441">
        <v>41</v>
      </c>
      <c r="G39" s="441">
        <v>28.5</v>
      </c>
      <c r="H39" s="441">
        <v>14</v>
      </c>
    </row>
    <row r="40" spans="1:8" ht="9.75" customHeight="1" x14ac:dyDescent="0.2">
      <c r="A40" s="438">
        <v>167139</v>
      </c>
      <c r="B40" s="439" t="s">
        <v>3435</v>
      </c>
      <c r="C40" s="440">
        <v>1.5</v>
      </c>
      <c r="D40" s="440">
        <v>4.1000000000000002E-2</v>
      </c>
      <c r="E40" s="440">
        <v>1</v>
      </c>
      <c r="F40" s="441">
        <v>60</v>
      </c>
      <c r="G40" s="441">
        <v>40</v>
      </c>
      <c r="H40" s="441">
        <v>17</v>
      </c>
    </row>
    <row r="41" spans="1:8" ht="9.75" customHeight="1" x14ac:dyDescent="0.2">
      <c r="A41" s="438">
        <v>167141</v>
      </c>
      <c r="B41" s="439" t="s">
        <v>3435</v>
      </c>
      <c r="C41" s="440">
        <v>0.73</v>
      </c>
      <c r="D41" s="440">
        <v>1.6E-2</v>
      </c>
      <c r="E41" s="440">
        <v>1</v>
      </c>
      <c r="F41" s="441">
        <v>38</v>
      </c>
      <c r="G41" s="441">
        <v>27</v>
      </c>
      <c r="H41" s="441">
        <v>16</v>
      </c>
    </row>
    <row r="42" spans="1:8" ht="9.75" customHeight="1" x14ac:dyDescent="0.2">
      <c r="A42" s="438">
        <v>167143</v>
      </c>
      <c r="B42" s="439" t="s">
        <v>3435</v>
      </c>
      <c r="C42" s="440">
        <v>3.46</v>
      </c>
      <c r="D42" s="440">
        <v>8.9999999999999993E-3</v>
      </c>
      <c r="E42" s="440">
        <v>1</v>
      </c>
      <c r="F42" s="441">
        <v>30.5</v>
      </c>
      <c r="G42" s="441">
        <v>27</v>
      </c>
      <c r="H42" s="441">
        <v>10.5</v>
      </c>
    </row>
    <row r="43" spans="1:8" ht="9.75" customHeight="1" x14ac:dyDescent="0.2">
      <c r="A43" s="438">
        <v>167144</v>
      </c>
      <c r="B43" s="439" t="s">
        <v>3435</v>
      </c>
      <c r="C43" s="440">
        <v>5.0999999999999996</v>
      </c>
      <c r="D43" s="440">
        <v>1.2999999999999999E-2</v>
      </c>
      <c r="E43" s="440">
        <v>1</v>
      </c>
      <c r="F43" s="441">
        <v>35.549999999999997</v>
      </c>
      <c r="G43" s="441">
        <v>30.5</v>
      </c>
      <c r="H43" s="441">
        <v>12</v>
      </c>
    </row>
    <row r="44" spans="1:8" ht="9.75" customHeight="1" x14ac:dyDescent="0.2">
      <c r="A44" s="438">
        <v>167145</v>
      </c>
      <c r="B44" s="439" t="s">
        <v>3435</v>
      </c>
      <c r="C44" s="440">
        <v>4.33</v>
      </c>
      <c r="D44" s="440">
        <v>2.7E-2</v>
      </c>
      <c r="E44" s="440">
        <v>1</v>
      </c>
      <c r="F44" s="441">
        <v>41</v>
      </c>
      <c r="G44" s="441">
        <v>36</v>
      </c>
      <c r="H44" s="441">
        <v>18</v>
      </c>
    </row>
    <row r="45" spans="1:8" ht="9.75" customHeight="1" x14ac:dyDescent="0.2">
      <c r="A45" s="438">
        <v>167146</v>
      </c>
      <c r="B45" s="439" t="s">
        <v>3435</v>
      </c>
      <c r="C45" s="440">
        <v>3.8</v>
      </c>
      <c r="D45" s="440">
        <v>2.3E-2</v>
      </c>
      <c r="E45" s="440">
        <v>1</v>
      </c>
      <c r="F45" s="441">
        <v>41.5</v>
      </c>
      <c r="G45" s="441">
        <v>35.5</v>
      </c>
      <c r="H45" s="441">
        <v>15</v>
      </c>
    </row>
    <row r="46" spans="1:8" ht="9.75" customHeight="1" x14ac:dyDescent="0.2">
      <c r="A46" s="438">
        <v>167147</v>
      </c>
      <c r="B46" s="439" t="s">
        <v>3435</v>
      </c>
      <c r="C46" s="440">
        <v>1.95</v>
      </c>
      <c r="D46" s="440">
        <v>5.0000000000000001E-3</v>
      </c>
      <c r="E46" s="440">
        <v>1</v>
      </c>
      <c r="F46" s="441">
        <v>30</v>
      </c>
      <c r="G46" s="441">
        <v>29.5</v>
      </c>
      <c r="H46" s="441">
        <v>6</v>
      </c>
    </row>
    <row r="47" spans="1:8" ht="9.75" customHeight="1" x14ac:dyDescent="0.2">
      <c r="A47" s="438">
        <v>167148</v>
      </c>
      <c r="B47" s="439" t="s">
        <v>3435</v>
      </c>
      <c r="C47" s="440">
        <v>1</v>
      </c>
      <c r="D47" s="440">
        <v>0.01</v>
      </c>
      <c r="E47" s="440">
        <v>1</v>
      </c>
      <c r="F47" s="441">
        <v>32</v>
      </c>
      <c r="G47" s="441">
        <v>27</v>
      </c>
      <c r="H47" s="441">
        <v>11</v>
      </c>
    </row>
    <row r="48" spans="1:8" ht="9.75" customHeight="1" x14ac:dyDescent="0.2">
      <c r="A48" s="438">
        <v>167149</v>
      </c>
      <c r="B48" s="439" t="s">
        <v>3435</v>
      </c>
      <c r="C48" s="440">
        <v>4</v>
      </c>
      <c r="D48" s="440">
        <v>1.2E-2</v>
      </c>
      <c r="E48" s="440">
        <v>1</v>
      </c>
      <c r="F48" s="441">
        <v>35</v>
      </c>
      <c r="G48" s="441">
        <v>33</v>
      </c>
      <c r="H48" s="441">
        <v>10</v>
      </c>
    </row>
    <row r="49" spans="1:8" ht="9.75" customHeight="1" x14ac:dyDescent="0.2">
      <c r="A49" s="438">
        <v>167197</v>
      </c>
      <c r="B49" s="439" t="s">
        <v>3435</v>
      </c>
      <c r="C49" s="440">
        <v>1.8</v>
      </c>
      <c r="D49" s="440">
        <v>0.02</v>
      </c>
      <c r="E49" s="440">
        <v>1</v>
      </c>
      <c r="F49" s="441">
        <v>50</v>
      </c>
      <c r="G49" s="441">
        <v>50</v>
      </c>
      <c r="H49" s="441">
        <v>8</v>
      </c>
    </row>
    <row r="50" spans="1:8" ht="9.75" customHeight="1" x14ac:dyDescent="0.2">
      <c r="A50" s="438">
        <v>167202</v>
      </c>
      <c r="B50" s="439" t="s">
        <v>3435</v>
      </c>
      <c r="C50" s="440">
        <v>1.9</v>
      </c>
      <c r="D50" s="440">
        <v>8.9999999999999993E-3</v>
      </c>
      <c r="E50" s="440">
        <v>1</v>
      </c>
      <c r="F50" s="441">
        <v>38</v>
      </c>
      <c r="G50" s="441">
        <v>36</v>
      </c>
      <c r="H50" s="441">
        <v>6.5</v>
      </c>
    </row>
    <row r="51" spans="1:8" ht="9.75" customHeight="1" x14ac:dyDescent="0.2">
      <c r="A51" s="438">
        <v>167213</v>
      </c>
      <c r="B51" s="439" t="s">
        <v>3435</v>
      </c>
      <c r="C51" s="440">
        <v>0.6</v>
      </c>
      <c r="D51" s="440">
        <v>3.0000000000000001E-3</v>
      </c>
      <c r="E51" s="440">
        <v>1</v>
      </c>
      <c r="F51" s="441">
        <v>20</v>
      </c>
      <c r="G51" s="441">
        <v>20</v>
      </c>
      <c r="H51" s="441">
        <v>6.5</v>
      </c>
    </row>
    <row r="52" spans="1:8" ht="9.75" customHeight="1" x14ac:dyDescent="0.2">
      <c r="A52" s="438">
        <v>167214</v>
      </c>
      <c r="B52" s="439" t="s">
        <v>3435</v>
      </c>
      <c r="C52" s="440">
        <v>1</v>
      </c>
      <c r="D52" s="440">
        <v>4.0000000000000001E-3</v>
      </c>
      <c r="E52" s="440">
        <v>1</v>
      </c>
      <c r="F52" s="441">
        <v>20</v>
      </c>
      <c r="G52" s="441">
        <v>20</v>
      </c>
      <c r="H52" s="441">
        <v>9</v>
      </c>
    </row>
    <row r="53" spans="1:8" ht="9.75" customHeight="1" x14ac:dyDescent="0.2">
      <c r="A53" s="438">
        <v>167217</v>
      </c>
      <c r="B53" s="439" t="s">
        <v>3435</v>
      </c>
      <c r="C53" s="440">
        <v>0.75</v>
      </c>
      <c r="D53" s="440">
        <v>4.0000000000000001E-3</v>
      </c>
      <c r="E53" s="440">
        <v>1</v>
      </c>
      <c r="F53" s="441">
        <v>20</v>
      </c>
      <c r="G53" s="441">
        <v>20</v>
      </c>
      <c r="H53" s="441">
        <v>9</v>
      </c>
    </row>
    <row r="54" spans="1:8" ht="9.75" customHeight="1" x14ac:dyDescent="0.2">
      <c r="A54" s="438">
        <v>167218</v>
      </c>
      <c r="B54" s="439" t="s">
        <v>3435</v>
      </c>
      <c r="C54" s="440">
        <v>1.35</v>
      </c>
      <c r="D54" s="440">
        <v>7.0000000000000001E-3</v>
      </c>
      <c r="E54" s="440">
        <v>1</v>
      </c>
      <c r="F54" s="441">
        <v>30</v>
      </c>
      <c r="G54" s="441">
        <v>29.5</v>
      </c>
      <c r="H54" s="441">
        <v>8</v>
      </c>
    </row>
    <row r="55" spans="1:8" ht="9.75" customHeight="1" x14ac:dyDescent="0.2">
      <c r="A55" s="438">
        <v>167219</v>
      </c>
      <c r="B55" s="439" t="s">
        <v>3435</v>
      </c>
      <c r="C55" s="440">
        <v>0.8</v>
      </c>
      <c r="D55" s="440">
        <v>3.0000000000000001E-3</v>
      </c>
      <c r="E55" s="440">
        <v>1</v>
      </c>
      <c r="F55" s="441">
        <v>20</v>
      </c>
      <c r="G55" s="441">
        <v>20</v>
      </c>
      <c r="H55" s="441">
        <v>7</v>
      </c>
    </row>
    <row r="56" spans="1:8" ht="9.75" customHeight="1" x14ac:dyDescent="0.2">
      <c r="A56" s="438">
        <v>167222</v>
      </c>
      <c r="B56" s="439" t="s">
        <v>3435</v>
      </c>
      <c r="C56" s="440">
        <v>0.3</v>
      </c>
      <c r="D56" s="440">
        <v>2E-3</v>
      </c>
      <c r="E56" s="440">
        <v>1</v>
      </c>
      <c r="F56" s="441">
        <v>54</v>
      </c>
      <c r="G56" s="441">
        <v>41</v>
      </c>
      <c r="H56" s="441">
        <v>0.7</v>
      </c>
    </row>
    <row r="57" spans="1:8" ht="9.75" customHeight="1" x14ac:dyDescent="0.2">
      <c r="A57" s="438">
        <v>167223</v>
      </c>
      <c r="B57" s="439" t="s">
        <v>3435</v>
      </c>
      <c r="C57" s="440">
        <v>0.65</v>
      </c>
      <c r="D57" s="440">
        <v>3.0000000000000001E-3</v>
      </c>
      <c r="E57" s="440">
        <v>1</v>
      </c>
      <c r="F57" s="441">
        <v>49</v>
      </c>
      <c r="G57" s="441">
        <v>42</v>
      </c>
      <c r="H57" s="441">
        <v>1.5</v>
      </c>
    </row>
    <row r="58" spans="1:8" ht="9.75" customHeight="1" x14ac:dyDescent="0.2">
      <c r="A58" s="438">
        <v>167227</v>
      </c>
      <c r="B58" s="439" t="s">
        <v>3435</v>
      </c>
      <c r="C58" s="440">
        <v>1.1499999999999999</v>
      </c>
      <c r="D58" s="440">
        <v>5.0000000000000001E-3</v>
      </c>
      <c r="E58" s="440">
        <v>1</v>
      </c>
      <c r="F58" s="441">
        <v>28</v>
      </c>
      <c r="G58" s="441">
        <v>24</v>
      </c>
      <c r="H58" s="441">
        <v>8</v>
      </c>
    </row>
    <row r="59" spans="1:8" ht="9.75" customHeight="1" x14ac:dyDescent="0.2">
      <c r="A59" s="438">
        <v>167229</v>
      </c>
      <c r="B59" s="439" t="s">
        <v>3435</v>
      </c>
      <c r="C59" s="440">
        <v>1.3</v>
      </c>
      <c r="D59" s="440">
        <v>5.0000000000000001E-3</v>
      </c>
      <c r="E59" s="440">
        <v>1</v>
      </c>
      <c r="F59" s="441">
        <v>41</v>
      </c>
      <c r="G59" s="441">
        <v>26</v>
      </c>
      <c r="H59" s="441">
        <v>5</v>
      </c>
    </row>
    <row r="60" spans="1:8" ht="9.75" customHeight="1" x14ac:dyDescent="0.2">
      <c r="A60" s="438">
        <v>167230</v>
      </c>
      <c r="B60" s="439" t="s">
        <v>3435</v>
      </c>
      <c r="C60" s="440">
        <v>1.5</v>
      </c>
      <c r="D60" s="440">
        <v>5.0000000000000001E-3</v>
      </c>
      <c r="E60" s="440">
        <v>1</v>
      </c>
      <c r="F60" s="441">
        <v>55</v>
      </c>
      <c r="G60" s="441">
        <v>44</v>
      </c>
      <c r="H60" s="441">
        <v>2</v>
      </c>
    </row>
    <row r="61" spans="1:8" ht="9.75" customHeight="1" x14ac:dyDescent="0.2">
      <c r="A61" s="438">
        <v>167231</v>
      </c>
      <c r="B61" s="439" t="s">
        <v>3435</v>
      </c>
      <c r="C61" s="440">
        <v>2.5</v>
      </c>
      <c r="D61" s="440">
        <v>1.2E-2</v>
      </c>
      <c r="E61" s="440">
        <v>1</v>
      </c>
      <c r="F61" s="441">
        <v>58</v>
      </c>
      <c r="G61" s="441">
        <v>44</v>
      </c>
      <c r="H61" s="441">
        <v>5</v>
      </c>
    </row>
    <row r="62" spans="1:8" ht="9.75" customHeight="1" x14ac:dyDescent="0.2">
      <c r="A62" s="438">
        <v>167233</v>
      </c>
      <c r="B62" s="439" t="s">
        <v>3435</v>
      </c>
      <c r="C62" s="440">
        <v>4.5</v>
      </c>
      <c r="D62" s="440">
        <v>1.4E-2</v>
      </c>
      <c r="E62" s="440">
        <v>1</v>
      </c>
      <c r="F62" s="441">
        <v>43</v>
      </c>
      <c r="G62" s="441">
        <v>32</v>
      </c>
      <c r="H62" s="441">
        <v>10</v>
      </c>
    </row>
    <row r="63" spans="1:8" ht="9.75" customHeight="1" x14ac:dyDescent="0.2">
      <c r="A63" s="438">
        <v>167245</v>
      </c>
      <c r="B63" s="439" t="s">
        <v>3435</v>
      </c>
      <c r="C63" s="440">
        <v>2.9</v>
      </c>
      <c r="D63" s="440">
        <v>1.2999999999999999E-2</v>
      </c>
      <c r="E63" s="440">
        <v>1</v>
      </c>
      <c r="F63" s="441">
        <v>32</v>
      </c>
      <c r="G63" s="441">
        <v>23</v>
      </c>
      <c r="H63" s="441">
        <v>17</v>
      </c>
    </row>
    <row r="64" spans="1:8" ht="9.75" customHeight="1" x14ac:dyDescent="0.2">
      <c r="A64" s="438">
        <v>167246</v>
      </c>
      <c r="B64" s="439" t="s">
        <v>3435</v>
      </c>
      <c r="C64" s="440">
        <v>3.6</v>
      </c>
      <c r="D64" s="440">
        <v>0.03</v>
      </c>
      <c r="E64" s="440">
        <v>1</v>
      </c>
      <c r="F64" s="441">
        <v>45.5</v>
      </c>
      <c r="G64" s="441">
        <v>25.5</v>
      </c>
      <c r="H64" s="441">
        <v>25.5</v>
      </c>
    </row>
    <row r="65" spans="1:8" ht="9.75" customHeight="1" x14ac:dyDescent="0.2">
      <c r="A65" s="438">
        <v>167247</v>
      </c>
      <c r="B65" s="439" t="s">
        <v>3435</v>
      </c>
      <c r="C65" s="440">
        <v>0.15</v>
      </c>
      <c r="D65" s="440">
        <v>4.0000000000000001E-3</v>
      </c>
      <c r="E65" s="440">
        <v>1</v>
      </c>
      <c r="F65" s="441">
        <v>29</v>
      </c>
      <c r="G65" s="441">
        <v>17</v>
      </c>
      <c r="H65" s="441">
        <v>8</v>
      </c>
    </row>
    <row r="66" spans="1:8" ht="9.75" customHeight="1" x14ac:dyDescent="0.2">
      <c r="A66" s="438">
        <v>167248</v>
      </c>
      <c r="B66" s="439" t="s">
        <v>3435</v>
      </c>
      <c r="C66" s="440">
        <v>0.2</v>
      </c>
      <c r="D66" s="440">
        <v>4.0000000000000001E-3</v>
      </c>
      <c r="E66" s="440">
        <v>1</v>
      </c>
      <c r="F66" s="441">
        <v>25</v>
      </c>
      <c r="G66" s="441">
        <v>15</v>
      </c>
      <c r="H66" s="441">
        <v>11</v>
      </c>
    </row>
    <row r="67" spans="1:8" ht="9.75" customHeight="1" x14ac:dyDescent="0.2">
      <c r="A67" s="438">
        <v>167249</v>
      </c>
      <c r="B67" s="439" t="s">
        <v>3435</v>
      </c>
      <c r="C67" s="440">
        <v>0.1</v>
      </c>
      <c r="D67" s="440">
        <v>1E-3</v>
      </c>
      <c r="E67" s="440">
        <v>1</v>
      </c>
      <c r="F67" s="441">
        <v>24</v>
      </c>
      <c r="G67" s="441">
        <v>7</v>
      </c>
      <c r="H67" s="441">
        <v>5</v>
      </c>
    </row>
    <row r="68" spans="1:8" ht="9.75" customHeight="1" x14ac:dyDescent="0.2">
      <c r="A68" s="438">
        <v>167252</v>
      </c>
      <c r="B68" s="439" t="s">
        <v>3435</v>
      </c>
      <c r="C68" s="440">
        <v>0.45</v>
      </c>
      <c r="D68" s="440">
        <v>4.0000000000000001E-3</v>
      </c>
      <c r="E68" s="440">
        <v>1</v>
      </c>
      <c r="F68" s="441">
        <v>22</v>
      </c>
      <c r="G68" s="441">
        <v>20</v>
      </c>
      <c r="H68" s="441">
        <v>8</v>
      </c>
    </row>
    <row r="69" spans="1:8" ht="9.75" customHeight="1" x14ac:dyDescent="0.2">
      <c r="A69" s="438">
        <v>167260</v>
      </c>
      <c r="B69" s="439" t="s">
        <v>3435</v>
      </c>
      <c r="C69" s="440">
        <v>0.1</v>
      </c>
      <c r="D69" s="440">
        <v>1E-3</v>
      </c>
      <c r="E69" s="440">
        <v>1</v>
      </c>
      <c r="F69" s="441">
        <v>15</v>
      </c>
      <c r="G69" s="441">
        <v>12</v>
      </c>
      <c r="H69" s="441">
        <v>2</v>
      </c>
    </row>
    <row r="70" spans="1:8" ht="9.75" customHeight="1" x14ac:dyDescent="0.2">
      <c r="A70" s="438">
        <v>167323</v>
      </c>
      <c r="B70" s="439" t="s">
        <v>3435</v>
      </c>
      <c r="C70" s="440">
        <v>0.05</v>
      </c>
      <c r="D70" s="440">
        <v>1E-3</v>
      </c>
      <c r="E70" s="440">
        <v>1</v>
      </c>
      <c r="F70" s="441">
        <v>13</v>
      </c>
      <c r="G70" s="441">
        <v>10</v>
      </c>
      <c r="H70" s="441">
        <v>0.5</v>
      </c>
    </row>
    <row r="71" spans="1:8" ht="9.75" customHeight="1" x14ac:dyDescent="0.2">
      <c r="A71" s="438">
        <v>167536</v>
      </c>
      <c r="B71" s="439" t="s">
        <v>3435</v>
      </c>
      <c r="C71" s="440">
        <v>0.15</v>
      </c>
      <c r="D71" s="440">
        <v>1E-3</v>
      </c>
      <c r="E71" s="440">
        <v>1</v>
      </c>
      <c r="F71" s="441">
        <v>29</v>
      </c>
      <c r="G71" s="441">
        <v>5</v>
      </c>
      <c r="H71" s="441">
        <v>5</v>
      </c>
    </row>
    <row r="72" spans="1:8" ht="9.75" customHeight="1" x14ac:dyDescent="0.2">
      <c r="A72" s="438">
        <v>167607</v>
      </c>
      <c r="B72" s="439" t="s">
        <v>3435</v>
      </c>
      <c r="C72" s="440">
        <v>0.1</v>
      </c>
      <c r="D72" s="440">
        <v>1E-3</v>
      </c>
      <c r="E72" s="440">
        <v>1</v>
      </c>
      <c r="F72" s="441">
        <v>13</v>
      </c>
      <c r="G72" s="441">
        <v>10</v>
      </c>
      <c r="H72" s="441">
        <v>1</v>
      </c>
    </row>
    <row r="73" spans="1:8" ht="9.75" customHeight="1" x14ac:dyDescent="0.2">
      <c r="A73" s="438">
        <v>167610</v>
      </c>
      <c r="B73" s="439" t="s">
        <v>3435</v>
      </c>
      <c r="C73" s="440">
        <v>0.05</v>
      </c>
      <c r="D73" s="440">
        <v>1E-3</v>
      </c>
      <c r="E73" s="440">
        <v>1</v>
      </c>
      <c r="F73" s="441">
        <v>23</v>
      </c>
      <c r="G73" s="441">
        <v>22</v>
      </c>
      <c r="H73" s="441">
        <v>0.5</v>
      </c>
    </row>
    <row r="74" spans="1:8" ht="9.75" customHeight="1" x14ac:dyDescent="0.2">
      <c r="A74" s="438">
        <v>167612</v>
      </c>
      <c r="B74" s="439" t="s">
        <v>3435</v>
      </c>
      <c r="C74" s="440">
        <v>1.7000000000000001E-2</v>
      </c>
      <c r="D74" s="440">
        <v>1E-3</v>
      </c>
      <c r="E74" s="440">
        <v>1</v>
      </c>
      <c r="F74" s="441">
        <v>7</v>
      </c>
      <c r="G74" s="441">
        <v>7</v>
      </c>
      <c r="H74" s="441">
        <v>0.01</v>
      </c>
    </row>
    <row r="75" spans="1:8" ht="9.75" customHeight="1" x14ac:dyDescent="0.2">
      <c r="A75" s="438">
        <v>167626</v>
      </c>
      <c r="B75" s="439" t="s">
        <v>3435</v>
      </c>
      <c r="C75" s="440">
        <v>2.15</v>
      </c>
      <c r="D75" s="440">
        <v>6.0000000000000001E-3</v>
      </c>
      <c r="E75" s="440">
        <v>1</v>
      </c>
      <c r="F75" s="441">
        <v>24.5</v>
      </c>
      <c r="G75" s="441">
        <v>23</v>
      </c>
      <c r="H75" s="441">
        <v>10</v>
      </c>
    </row>
    <row r="76" spans="1:8" ht="9.75" customHeight="1" x14ac:dyDescent="0.2">
      <c r="A76" s="438">
        <v>167627</v>
      </c>
      <c r="B76" s="439" t="s">
        <v>3435</v>
      </c>
      <c r="C76" s="440">
        <v>3.45</v>
      </c>
      <c r="D76" s="440">
        <v>8.0000000000000002E-3</v>
      </c>
      <c r="E76" s="440">
        <v>1</v>
      </c>
      <c r="F76" s="441">
        <v>30.5</v>
      </c>
      <c r="G76" s="441">
        <v>26.5</v>
      </c>
      <c r="H76" s="441">
        <v>10</v>
      </c>
    </row>
    <row r="77" spans="1:8" ht="9.75" customHeight="1" x14ac:dyDescent="0.2">
      <c r="A77" s="438">
        <v>167997</v>
      </c>
      <c r="B77" s="439" t="s">
        <v>3435</v>
      </c>
      <c r="C77" s="440">
        <v>3.3</v>
      </c>
      <c r="D77" s="440">
        <v>6.0000000000000001E-3</v>
      </c>
      <c r="E77" s="440">
        <v>1</v>
      </c>
      <c r="F77" s="441">
        <v>27</v>
      </c>
      <c r="G77" s="441">
        <v>17</v>
      </c>
      <c r="H77" s="441">
        <v>14</v>
      </c>
    </row>
    <row r="78" spans="1:8" ht="9.75" customHeight="1" x14ac:dyDescent="0.2">
      <c r="A78" s="438">
        <v>168063</v>
      </c>
      <c r="B78" s="439" t="s">
        <v>3435</v>
      </c>
      <c r="C78" s="440">
        <v>2</v>
      </c>
      <c r="D78" s="440">
        <v>2.3E-2</v>
      </c>
      <c r="E78" s="440">
        <v>1</v>
      </c>
      <c r="F78" s="441">
        <v>48</v>
      </c>
      <c r="G78" s="441">
        <v>25.5</v>
      </c>
      <c r="H78" s="441">
        <v>18.5</v>
      </c>
    </row>
    <row r="79" spans="1:8" ht="9.75" customHeight="1" x14ac:dyDescent="0.2">
      <c r="A79" s="438">
        <v>168065</v>
      </c>
      <c r="B79" s="439" t="s">
        <v>3435</v>
      </c>
      <c r="C79" s="440">
        <v>3.21</v>
      </c>
      <c r="D79" s="440">
        <v>3.9E-2</v>
      </c>
      <c r="E79" s="440">
        <v>1</v>
      </c>
      <c r="F79" s="441">
        <v>106</v>
      </c>
      <c r="G79" s="441">
        <v>23</v>
      </c>
      <c r="H79" s="441">
        <v>16</v>
      </c>
    </row>
    <row r="80" spans="1:8" ht="9.75" customHeight="1" x14ac:dyDescent="0.2">
      <c r="A80" s="438">
        <v>168067</v>
      </c>
      <c r="B80" s="439" t="s">
        <v>3435</v>
      </c>
      <c r="C80" s="440">
        <v>3.81</v>
      </c>
      <c r="D80" s="440">
        <v>2.9000000000000001E-2</v>
      </c>
      <c r="E80" s="440">
        <v>1</v>
      </c>
      <c r="F80" s="441">
        <v>113</v>
      </c>
      <c r="G80" s="441">
        <v>26</v>
      </c>
      <c r="H80" s="441">
        <v>10</v>
      </c>
    </row>
    <row r="81" spans="1:8" ht="9.75" customHeight="1" x14ac:dyDescent="0.2">
      <c r="A81" s="438">
        <v>168139</v>
      </c>
      <c r="B81" s="439" t="s">
        <v>3435</v>
      </c>
      <c r="C81" s="440">
        <v>2.2000000000000002</v>
      </c>
      <c r="D81" s="440">
        <v>8.9999999999999993E-3</v>
      </c>
      <c r="E81" s="440">
        <v>1</v>
      </c>
      <c r="F81" s="441">
        <v>30.5</v>
      </c>
      <c r="G81" s="441">
        <v>29.5</v>
      </c>
      <c r="H81" s="441">
        <v>10.5</v>
      </c>
    </row>
    <row r="82" spans="1:8" ht="9.75" customHeight="1" x14ac:dyDescent="0.2">
      <c r="A82" s="438">
        <v>168140</v>
      </c>
      <c r="B82" s="439" t="s">
        <v>3435</v>
      </c>
      <c r="C82" s="440">
        <v>1.1000000000000001</v>
      </c>
      <c r="D82" s="440">
        <v>5.0000000000000001E-3</v>
      </c>
      <c r="E82" s="440">
        <v>1</v>
      </c>
      <c r="F82" s="441">
        <v>30</v>
      </c>
      <c r="G82" s="441">
        <v>29.5</v>
      </c>
      <c r="H82" s="441">
        <v>6</v>
      </c>
    </row>
    <row r="83" spans="1:8" ht="9.75" customHeight="1" x14ac:dyDescent="0.2">
      <c r="A83" s="438">
        <v>168142</v>
      </c>
      <c r="B83" s="439" t="s">
        <v>3435</v>
      </c>
      <c r="C83" s="440">
        <v>1.1679999999999999</v>
      </c>
      <c r="D83" s="440">
        <v>7.0000000000000001E-3</v>
      </c>
      <c r="E83" s="440">
        <v>1</v>
      </c>
      <c r="F83" s="441">
        <v>29.5</v>
      </c>
      <c r="G83" s="441">
        <v>29.5</v>
      </c>
      <c r="H83" s="441">
        <v>8</v>
      </c>
    </row>
    <row r="84" spans="1:8" ht="9.75" customHeight="1" x14ac:dyDescent="0.2">
      <c r="A84" s="438">
        <v>168145</v>
      </c>
      <c r="B84" s="439" t="s">
        <v>3435</v>
      </c>
      <c r="C84" s="440">
        <v>1.7749999999999999</v>
      </c>
      <c r="D84" s="440">
        <v>1.0999999999999999E-2</v>
      </c>
      <c r="E84" s="440">
        <v>1</v>
      </c>
      <c r="F84" s="441">
        <v>35</v>
      </c>
      <c r="G84" s="441">
        <v>32</v>
      </c>
      <c r="H84" s="441">
        <v>9.5</v>
      </c>
    </row>
    <row r="85" spans="1:8" ht="9.75" customHeight="1" x14ac:dyDescent="0.2">
      <c r="A85" s="438">
        <v>168146</v>
      </c>
      <c r="B85" s="439" t="s">
        <v>3435</v>
      </c>
      <c r="C85" s="440">
        <v>0.5</v>
      </c>
      <c r="D85" s="440">
        <v>3.0000000000000001E-3</v>
      </c>
      <c r="E85" s="440">
        <v>1</v>
      </c>
      <c r="F85" s="441">
        <v>20</v>
      </c>
      <c r="G85" s="441">
        <v>20</v>
      </c>
      <c r="H85" s="441">
        <v>6.5</v>
      </c>
    </row>
    <row r="86" spans="1:8" ht="9.75" customHeight="1" x14ac:dyDescent="0.2">
      <c r="A86" s="438">
        <v>168147</v>
      </c>
      <c r="B86" s="439" t="s">
        <v>3435</v>
      </c>
      <c r="C86" s="440">
        <v>0.45</v>
      </c>
      <c r="D86" s="440">
        <v>7.0000000000000001E-3</v>
      </c>
      <c r="E86" s="440">
        <v>1</v>
      </c>
      <c r="F86" s="441">
        <v>38</v>
      </c>
      <c r="G86" s="441">
        <v>27</v>
      </c>
      <c r="H86" s="441">
        <v>7</v>
      </c>
    </row>
    <row r="87" spans="1:8" ht="9.75" customHeight="1" x14ac:dyDescent="0.2">
      <c r="A87" s="438">
        <v>168150</v>
      </c>
      <c r="B87" s="439" t="s">
        <v>3435</v>
      </c>
      <c r="C87" s="440">
        <v>2.91</v>
      </c>
      <c r="D87" s="440">
        <v>7.1999999999999995E-2</v>
      </c>
      <c r="E87" s="440">
        <v>1</v>
      </c>
      <c r="F87" s="441">
        <v>60</v>
      </c>
      <c r="G87" s="441">
        <v>40</v>
      </c>
      <c r="H87" s="441">
        <v>30</v>
      </c>
    </row>
    <row r="88" spans="1:8" ht="9.75" customHeight="1" x14ac:dyDescent="0.2">
      <c r="A88" s="438">
        <v>168151</v>
      </c>
      <c r="B88" s="439" t="s">
        <v>3435</v>
      </c>
      <c r="C88" s="440">
        <v>1.03</v>
      </c>
      <c r="D88" s="440">
        <v>4.8000000000000001E-2</v>
      </c>
      <c r="E88" s="440">
        <v>1</v>
      </c>
      <c r="F88" s="441">
        <v>60</v>
      </c>
      <c r="G88" s="441">
        <v>40</v>
      </c>
      <c r="H88" s="441">
        <v>20</v>
      </c>
    </row>
    <row r="89" spans="1:8" ht="9.75" customHeight="1" x14ac:dyDescent="0.2">
      <c r="A89" s="438">
        <v>168152</v>
      </c>
      <c r="B89" s="439" t="s">
        <v>3435</v>
      </c>
      <c r="C89" s="440">
        <v>2.4</v>
      </c>
      <c r="D89" s="440">
        <v>3.9E-2</v>
      </c>
      <c r="E89" s="440">
        <v>1</v>
      </c>
      <c r="F89" s="441">
        <v>57</v>
      </c>
      <c r="G89" s="441">
        <v>40</v>
      </c>
      <c r="H89" s="441">
        <v>17</v>
      </c>
    </row>
    <row r="90" spans="1:8" ht="9.75" customHeight="1" x14ac:dyDescent="0.2">
      <c r="A90" s="438">
        <v>168155</v>
      </c>
      <c r="B90" s="439" t="s">
        <v>3435</v>
      </c>
      <c r="C90" s="440">
        <v>0.66</v>
      </c>
      <c r="D90" s="440">
        <v>2.1999999999999999E-2</v>
      </c>
      <c r="E90" s="440">
        <v>1</v>
      </c>
      <c r="F90" s="441">
        <v>39</v>
      </c>
      <c r="G90" s="441">
        <v>31.5</v>
      </c>
      <c r="H90" s="441">
        <v>18</v>
      </c>
    </row>
    <row r="91" spans="1:8" ht="9.75" customHeight="1" x14ac:dyDescent="0.2">
      <c r="A91" s="438">
        <v>168158</v>
      </c>
      <c r="B91" s="439" t="s">
        <v>3435</v>
      </c>
      <c r="C91" s="440">
        <v>1.4</v>
      </c>
      <c r="D91" s="440">
        <v>7.3999999999999996E-2</v>
      </c>
      <c r="E91" s="440">
        <v>1</v>
      </c>
      <c r="F91" s="441">
        <v>60</v>
      </c>
      <c r="G91" s="441">
        <v>40</v>
      </c>
      <c r="H91" s="441">
        <v>31</v>
      </c>
    </row>
    <row r="92" spans="1:8" ht="9.75" customHeight="1" x14ac:dyDescent="0.2">
      <c r="A92" s="438">
        <v>168409</v>
      </c>
      <c r="B92" s="439" t="s">
        <v>3435</v>
      </c>
      <c r="C92" s="440">
        <v>3.8</v>
      </c>
      <c r="D92" s="440">
        <v>8.9999999999999993E-3</v>
      </c>
      <c r="E92" s="440">
        <v>1</v>
      </c>
      <c r="F92" s="441">
        <v>31</v>
      </c>
      <c r="G92" s="441">
        <v>27</v>
      </c>
      <c r="H92" s="441">
        <v>11</v>
      </c>
    </row>
    <row r="93" spans="1:8" ht="9.75" customHeight="1" x14ac:dyDescent="0.2">
      <c r="A93" s="438">
        <v>168497</v>
      </c>
      <c r="B93" s="439" t="s">
        <v>3435</v>
      </c>
      <c r="C93" s="440">
        <v>12.4</v>
      </c>
      <c r="D93" s="440">
        <v>7.6999999999999999E-2</v>
      </c>
      <c r="E93" s="440">
        <v>1</v>
      </c>
      <c r="F93" s="441">
        <v>129</v>
      </c>
      <c r="G93" s="441">
        <v>50</v>
      </c>
      <c r="H93" s="441">
        <v>12</v>
      </c>
    </row>
    <row r="94" spans="1:8" ht="9.75" customHeight="1" x14ac:dyDescent="0.2">
      <c r="A94" s="438">
        <v>168501</v>
      </c>
      <c r="B94" s="439" t="s">
        <v>3435</v>
      </c>
      <c r="C94" s="440">
        <v>0.45</v>
      </c>
      <c r="D94" s="440">
        <v>2E-3</v>
      </c>
      <c r="E94" s="440">
        <v>1</v>
      </c>
      <c r="F94" s="441">
        <v>14</v>
      </c>
      <c r="G94" s="441">
        <v>14</v>
      </c>
      <c r="H94" s="441">
        <v>11.5</v>
      </c>
    </row>
    <row r="95" spans="1:8" ht="9.75" customHeight="1" x14ac:dyDescent="0.2">
      <c r="A95" s="438">
        <v>168502</v>
      </c>
      <c r="B95" s="439" t="s">
        <v>3435</v>
      </c>
      <c r="C95" s="440">
        <v>0.45</v>
      </c>
      <c r="D95" s="440">
        <v>2E-3</v>
      </c>
      <c r="E95" s="440">
        <v>1</v>
      </c>
      <c r="F95" s="441">
        <v>14</v>
      </c>
      <c r="G95" s="441">
        <v>14</v>
      </c>
      <c r="H95" s="441">
        <v>11.5</v>
      </c>
    </row>
    <row r="96" spans="1:8" ht="9.75" customHeight="1" x14ac:dyDescent="0.2">
      <c r="A96" s="438">
        <v>166455</v>
      </c>
      <c r="B96" s="439" t="s">
        <v>3435</v>
      </c>
      <c r="C96" s="440">
        <v>0.9</v>
      </c>
      <c r="D96" s="440">
        <v>8.9999999999999993E-3</v>
      </c>
      <c r="E96" s="440">
        <v>1</v>
      </c>
      <c r="F96" s="441">
        <v>38.5</v>
      </c>
      <c r="G96" s="441">
        <v>19.5</v>
      </c>
      <c r="H96" s="441">
        <v>12</v>
      </c>
    </row>
    <row r="97" spans="1:8" ht="9.75" customHeight="1" x14ac:dyDescent="0.2">
      <c r="A97" s="438">
        <v>166483</v>
      </c>
      <c r="B97" s="439" t="s">
        <v>3435</v>
      </c>
      <c r="C97" s="440">
        <v>0.1</v>
      </c>
      <c r="D97" s="440">
        <v>1E-3</v>
      </c>
      <c r="E97" s="440">
        <v>1</v>
      </c>
      <c r="F97" s="441">
        <v>29</v>
      </c>
      <c r="G97" s="441">
        <v>8</v>
      </c>
      <c r="H97" s="441">
        <v>3</v>
      </c>
    </row>
    <row r="98" spans="1:8" ht="9.75" customHeight="1" x14ac:dyDescent="0.2">
      <c r="A98" s="438">
        <v>166485</v>
      </c>
      <c r="B98" s="439" t="s">
        <v>3435</v>
      </c>
      <c r="C98" s="440">
        <v>0.4</v>
      </c>
      <c r="D98" s="440">
        <v>3.0000000000000001E-3</v>
      </c>
      <c r="E98" s="440">
        <v>1</v>
      </c>
      <c r="F98" s="441">
        <v>20.5</v>
      </c>
      <c r="G98" s="441">
        <v>20.5</v>
      </c>
      <c r="H98" s="441">
        <v>7.5</v>
      </c>
    </row>
    <row r="99" spans="1:8" ht="9.75" customHeight="1" x14ac:dyDescent="0.2">
      <c r="A99" s="438">
        <v>166480</v>
      </c>
      <c r="B99" s="439" t="s">
        <v>3435</v>
      </c>
      <c r="C99" s="440">
        <v>5.3</v>
      </c>
      <c r="D99" s="440">
        <v>3.5999999999999997E-2</v>
      </c>
      <c r="E99" s="440">
        <v>1</v>
      </c>
      <c r="F99" s="441">
        <v>48</v>
      </c>
      <c r="G99" s="441">
        <v>30</v>
      </c>
      <c r="H99" s="441">
        <v>25</v>
      </c>
    </row>
    <row r="100" spans="1:8" ht="9.75" customHeight="1" x14ac:dyDescent="0.2">
      <c r="A100" s="438">
        <v>166486</v>
      </c>
      <c r="B100" s="439" t="s">
        <v>3435</v>
      </c>
      <c r="C100" s="440">
        <v>0.6</v>
      </c>
      <c r="D100" s="440">
        <v>4.0000000000000001E-3</v>
      </c>
      <c r="E100" s="440">
        <v>1</v>
      </c>
      <c r="F100" s="441">
        <v>17</v>
      </c>
      <c r="G100" s="441">
        <v>17</v>
      </c>
      <c r="H100" s="441">
        <v>13</v>
      </c>
    </row>
    <row r="101" spans="1:8" ht="9.75" customHeight="1" x14ac:dyDescent="0.2">
      <c r="A101" s="438">
        <v>166493</v>
      </c>
      <c r="B101" s="439" t="s">
        <v>3435</v>
      </c>
      <c r="C101" s="440">
        <v>2.6</v>
      </c>
      <c r="D101" s="440">
        <v>7.0000000000000001E-3</v>
      </c>
      <c r="E101" s="440">
        <v>1</v>
      </c>
      <c r="F101" s="441">
        <v>24.5</v>
      </c>
      <c r="G101" s="441">
        <v>23</v>
      </c>
      <c r="H101" s="441">
        <v>12</v>
      </c>
    </row>
    <row r="102" spans="1:8" ht="9.75" customHeight="1" x14ac:dyDescent="0.2">
      <c r="A102" s="438">
        <v>168534</v>
      </c>
      <c r="B102" s="439" t="s">
        <v>3435</v>
      </c>
      <c r="C102" s="440">
        <v>2.15</v>
      </c>
      <c r="D102" s="440">
        <v>5.0000000000000001E-3</v>
      </c>
      <c r="E102" s="440">
        <v>1</v>
      </c>
      <c r="F102" s="441">
        <v>24.5</v>
      </c>
      <c r="G102" s="441">
        <v>23</v>
      </c>
      <c r="H102" s="441">
        <v>8</v>
      </c>
    </row>
    <row r="103" spans="1:8" ht="9.75" customHeight="1" x14ac:dyDescent="0.2">
      <c r="A103" s="438">
        <v>168553</v>
      </c>
      <c r="B103" s="439" t="s">
        <v>3435</v>
      </c>
      <c r="C103" s="440">
        <v>2.5499999999999998</v>
      </c>
      <c r="D103" s="440">
        <v>7.0000000000000001E-3</v>
      </c>
      <c r="E103" s="440">
        <v>1</v>
      </c>
      <c r="F103" s="441">
        <v>24</v>
      </c>
      <c r="G103" s="441">
        <v>23</v>
      </c>
      <c r="H103" s="441">
        <v>12.5</v>
      </c>
    </row>
    <row r="104" spans="1:8" ht="9.75" customHeight="1" x14ac:dyDescent="0.2">
      <c r="A104" s="438">
        <v>168633</v>
      </c>
      <c r="B104" s="439" t="s">
        <v>3435</v>
      </c>
      <c r="C104" s="440">
        <v>0.3</v>
      </c>
      <c r="D104" s="440">
        <v>3.0000000000000001E-3</v>
      </c>
      <c r="E104" s="440">
        <v>1</v>
      </c>
      <c r="F104" s="441">
        <v>20</v>
      </c>
      <c r="G104" s="441">
        <v>20</v>
      </c>
      <c r="H104" s="441">
        <v>7.5</v>
      </c>
    </row>
    <row r="105" spans="1:8" ht="9.75" customHeight="1" x14ac:dyDescent="0.2">
      <c r="A105" s="438">
        <v>168705</v>
      </c>
      <c r="B105" s="439" t="s">
        <v>3435</v>
      </c>
      <c r="C105" s="440">
        <v>12</v>
      </c>
      <c r="D105" s="440">
        <v>4.7E-2</v>
      </c>
      <c r="E105" s="440">
        <v>1</v>
      </c>
      <c r="F105" s="441">
        <v>93</v>
      </c>
      <c r="G105" s="441">
        <v>46</v>
      </c>
      <c r="H105" s="441">
        <v>11</v>
      </c>
    </row>
    <row r="106" spans="1:8" ht="9.75" customHeight="1" x14ac:dyDescent="0.2">
      <c r="A106" s="438">
        <v>168801</v>
      </c>
      <c r="B106" s="439" t="s">
        <v>3435</v>
      </c>
      <c r="C106" s="440">
        <v>69</v>
      </c>
      <c r="D106" s="440">
        <v>0.22700000000000001</v>
      </c>
      <c r="E106" s="440">
        <v>1</v>
      </c>
      <c r="F106" s="151">
        <v>1034</v>
      </c>
      <c r="G106" s="441">
        <v>579</v>
      </c>
      <c r="H106" s="441">
        <v>380</v>
      </c>
    </row>
    <row r="107" spans="1:8" ht="9.75" customHeight="1" x14ac:dyDescent="0.2">
      <c r="A107" s="438">
        <v>168841</v>
      </c>
      <c r="B107" s="439" t="s">
        <v>3435</v>
      </c>
      <c r="C107" s="440">
        <v>0.05</v>
      </c>
      <c r="D107" s="440">
        <v>1E-3</v>
      </c>
      <c r="E107" s="440">
        <v>1</v>
      </c>
      <c r="F107" s="441">
        <v>16</v>
      </c>
      <c r="G107" s="441">
        <v>11</v>
      </c>
      <c r="H107" s="441">
        <v>1</v>
      </c>
    </row>
    <row r="108" spans="1:8" ht="9.75" customHeight="1" x14ac:dyDescent="0.2">
      <c r="A108" s="438">
        <v>168922</v>
      </c>
      <c r="B108" s="439" t="s">
        <v>3435</v>
      </c>
      <c r="C108" s="440">
        <v>0.01</v>
      </c>
      <c r="D108" s="440">
        <v>1E-3</v>
      </c>
      <c r="E108" s="440">
        <v>1</v>
      </c>
      <c r="F108" s="441">
        <v>12</v>
      </c>
      <c r="G108" s="441">
        <v>4</v>
      </c>
      <c r="H108" s="441">
        <v>2</v>
      </c>
    </row>
    <row r="109" spans="1:8" ht="9.75" customHeight="1" x14ac:dyDescent="0.2">
      <c r="A109" s="438">
        <v>169012</v>
      </c>
      <c r="B109" s="439" t="s">
        <v>3435</v>
      </c>
      <c r="C109" s="440">
        <v>4.49</v>
      </c>
      <c r="D109" s="440">
        <v>4.2999999999999997E-2</v>
      </c>
      <c r="E109" s="440">
        <v>1</v>
      </c>
      <c r="F109" s="441">
        <v>38.5</v>
      </c>
      <c r="G109" s="441">
        <v>34</v>
      </c>
      <c r="H109" s="441">
        <v>33</v>
      </c>
    </row>
    <row r="110" spans="1:8" ht="9.75" customHeight="1" x14ac:dyDescent="0.2">
      <c r="A110" s="438">
        <v>169014</v>
      </c>
      <c r="B110" s="439" t="s">
        <v>3435</v>
      </c>
      <c r="C110" s="440">
        <v>0.8</v>
      </c>
      <c r="D110" s="440">
        <v>4.0000000000000001E-3</v>
      </c>
      <c r="E110" s="440">
        <v>1</v>
      </c>
      <c r="F110" s="441">
        <v>17</v>
      </c>
      <c r="G110" s="441">
        <v>17</v>
      </c>
      <c r="H110" s="441">
        <v>14.5</v>
      </c>
    </row>
    <row r="111" spans="1:8" ht="9.75" customHeight="1" x14ac:dyDescent="0.2">
      <c r="A111" s="438">
        <v>169017</v>
      </c>
      <c r="B111" s="439" t="s">
        <v>3435</v>
      </c>
      <c r="C111" s="440">
        <v>8</v>
      </c>
      <c r="D111" s="440">
        <v>3.3000000000000002E-2</v>
      </c>
      <c r="E111" s="440">
        <v>1</v>
      </c>
      <c r="F111" s="441">
        <v>107</v>
      </c>
      <c r="G111" s="441">
        <v>43</v>
      </c>
      <c r="H111" s="441">
        <v>7.2</v>
      </c>
    </row>
    <row r="112" spans="1:8" ht="9.75" customHeight="1" x14ac:dyDescent="0.2">
      <c r="A112" s="438">
        <v>169018</v>
      </c>
      <c r="B112" s="439" t="s">
        <v>3435</v>
      </c>
      <c r="C112" s="440">
        <v>7.2</v>
      </c>
      <c r="D112" s="440">
        <v>4.8000000000000001E-2</v>
      </c>
      <c r="E112" s="440">
        <v>1</v>
      </c>
      <c r="F112" s="441">
        <v>115</v>
      </c>
      <c r="G112" s="441">
        <v>47</v>
      </c>
      <c r="H112" s="441">
        <v>9</v>
      </c>
    </row>
    <row r="113" spans="1:8" ht="9.75" customHeight="1" x14ac:dyDescent="0.2">
      <c r="A113" s="438">
        <v>169019</v>
      </c>
      <c r="B113" s="439" t="s">
        <v>3435</v>
      </c>
      <c r="C113" s="440">
        <v>9.9</v>
      </c>
      <c r="D113" s="440">
        <v>3.3000000000000002E-2</v>
      </c>
      <c r="E113" s="440">
        <v>1</v>
      </c>
      <c r="F113" s="441">
        <v>128</v>
      </c>
      <c r="G113" s="441">
        <v>49.5</v>
      </c>
      <c r="H113" s="441">
        <v>7.2</v>
      </c>
    </row>
    <row r="114" spans="1:8" ht="9.75" customHeight="1" x14ac:dyDescent="0.2">
      <c r="A114" s="438">
        <v>169020</v>
      </c>
      <c r="B114" s="439" t="s">
        <v>3435</v>
      </c>
      <c r="C114" s="440">
        <v>13.3</v>
      </c>
      <c r="D114" s="440">
        <v>0.06</v>
      </c>
      <c r="E114" s="440">
        <v>1</v>
      </c>
      <c r="F114" s="441">
        <v>128</v>
      </c>
      <c r="G114" s="441">
        <v>48</v>
      </c>
      <c r="H114" s="441">
        <v>10</v>
      </c>
    </row>
    <row r="115" spans="1:8" ht="9.75" customHeight="1" x14ac:dyDescent="0.2">
      <c r="A115" s="438">
        <v>169027</v>
      </c>
      <c r="B115" s="439" t="s">
        <v>3435</v>
      </c>
      <c r="C115" s="440">
        <v>7.5</v>
      </c>
      <c r="D115" s="440">
        <v>6.9000000000000006E-2</v>
      </c>
      <c r="E115" s="440">
        <v>1</v>
      </c>
      <c r="F115" s="441">
        <v>127</v>
      </c>
      <c r="G115" s="441">
        <v>26</v>
      </c>
      <c r="H115" s="441">
        <v>21</v>
      </c>
    </row>
    <row r="116" spans="1:8" ht="9.75" customHeight="1" x14ac:dyDescent="0.2">
      <c r="A116" s="438">
        <v>169028</v>
      </c>
      <c r="B116" s="439" t="s">
        <v>3435</v>
      </c>
      <c r="C116" s="440">
        <v>0.5</v>
      </c>
      <c r="D116" s="440">
        <v>4.0000000000000001E-3</v>
      </c>
      <c r="E116" s="440">
        <v>1</v>
      </c>
      <c r="F116" s="441">
        <v>17</v>
      </c>
      <c r="G116" s="441">
        <v>17</v>
      </c>
      <c r="H116" s="441">
        <v>11</v>
      </c>
    </row>
    <row r="117" spans="1:8" ht="9.75" customHeight="1" x14ac:dyDescent="0.2">
      <c r="A117" s="438">
        <v>169124</v>
      </c>
      <c r="B117" s="439" t="s">
        <v>3435</v>
      </c>
      <c r="C117" s="440">
        <v>1</v>
      </c>
      <c r="D117" s="440">
        <v>1.2E-2</v>
      </c>
      <c r="E117" s="440">
        <v>1</v>
      </c>
      <c r="F117" s="441">
        <v>28</v>
      </c>
      <c r="G117" s="441">
        <v>27</v>
      </c>
      <c r="H117" s="441">
        <v>16</v>
      </c>
    </row>
    <row r="118" spans="1:8" ht="9.75" customHeight="1" x14ac:dyDescent="0.2">
      <c r="A118" s="438">
        <v>169141</v>
      </c>
      <c r="B118" s="439" t="s">
        <v>3435</v>
      </c>
      <c r="C118" s="440">
        <v>0.28799999999999998</v>
      </c>
      <c r="D118" s="440">
        <v>6.0000000000000001E-3</v>
      </c>
      <c r="E118" s="440">
        <v>1</v>
      </c>
      <c r="F118" s="441">
        <v>20</v>
      </c>
      <c r="G118" s="441">
        <v>18</v>
      </c>
      <c r="H118" s="441">
        <v>4.5</v>
      </c>
    </row>
    <row r="119" spans="1:8" ht="9.75" customHeight="1" x14ac:dyDescent="0.2">
      <c r="A119" s="438">
        <v>169142</v>
      </c>
      <c r="B119" s="439" t="s">
        <v>3435</v>
      </c>
      <c r="C119" s="440">
        <v>0.28000000000000003</v>
      </c>
      <c r="D119" s="440">
        <v>2E-3</v>
      </c>
      <c r="E119" s="440">
        <v>1</v>
      </c>
      <c r="F119" s="441">
        <v>20</v>
      </c>
      <c r="G119" s="441">
        <v>18</v>
      </c>
      <c r="H119" s="441">
        <v>4.5</v>
      </c>
    </row>
    <row r="120" spans="1:8" ht="9.75" customHeight="1" x14ac:dyDescent="0.2">
      <c r="A120" s="438">
        <v>169241</v>
      </c>
      <c r="B120" s="439" t="s">
        <v>3435</v>
      </c>
      <c r="C120" s="440">
        <v>1</v>
      </c>
      <c r="D120" s="440">
        <v>4.0000000000000001E-3</v>
      </c>
      <c r="E120" s="440">
        <v>1</v>
      </c>
      <c r="F120" s="441">
        <v>20</v>
      </c>
      <c r="G120" s="441">
        <v>14</v>
      </c>
      <c r="H120" s="441">
        <v>13</v>
      </c>
    </row>
    <row r="121" spans="1:8" ht="9.75" customHeight="1" x14ac:dyDescent="0.2">
      <c r="A121" s="438">
        <v>169242</v>
      </c>
      <c r="B121" s="439" t="s">
        <v>3435</v>
      </c>
      <c r="C121" s="440">
        <v>0.35</v>
      </c>
      <c r="D121" s="440">
        <v>2E-3</v>
      </c>
      <c r="E121" s="440">
        <v>1</v>
      </c>
      <c r="F121" s="441">
        <v>13</v>
      </c>
      <c r="G121" s="441">
        <v>12</v>
      </c>
      <c r="H121" s="441">
        <v>10</v>
      </c>
    </row>
    <row r="122" spans="1:8" ht="9.75" customHeight="1" x14ac:dyDescent="0.2">
      <c r="A122" s="438">
        <v>169243</v>
      </c>
      <c r="B122" s="439" t="s">
        <v>3435</v>
      </c>
      <c r="C122" s="440">
        <v>0.72</v>
      </c>
      <c r="D122" s="440">
        <v>8.9999999999999993E-3</v>
      </c>
      <c r="E122" s="440">
        <v>1</v>
      </c>
      <c r="F122" s="441">
        <v>38</v>
      </c>
      <c r="G122" s="441">
        <v>20</v>
      </c>
      <c r="H122" s="441">
        <v>12</v>
      </c>
    </row>
    <row r="123" spans="1:8" ht="9.75" customHeight="1" x14ac:dyDescent="0.2">
      <c r="A123" s="438">
        <v>169244</v>
      </c>
      <c r="B123" s="439" t="s">
        <v>3435</v>
      </c>
      <c r="C123" s="440">
        <v>0.5</v>
      </c>
      <c r="D123" s="440">
        <v>2E-3</v>
      </c>
      <c r="E123" s="440">
        <v>1</v>
      </c>
      <c r="F123" s="441">
        <v>14</v>
      </c>
      <c r="G123" s="441">
        <v>11</v>
      </c>
      <c r="H123" s="441">
        <v>11</v>
      </c>
    </row>
    <row r="124" spans="1:8" ht="9.75" customHeight="1" x14ac:dyDescent="0.2">
      <c r="A124" s="438">
        <v>169245</v>
      </c>
      <c r="B124" s="439" t="s">
        <v>3435</v>
      </c>
      <c r="C124" s="440">
        <v>0.5</v>
      </c>
      <c r="D124" s="440">
        <v>2E-3</v>
      </c>
      <c r="E124" s="440">
        <v>1</v>
      </c>
      <c r="F124" s="441">
        <v>14</v>
      </c>
      <c r="G124" s="441">
        <v>12</v>
      </c>
      <c r="H124" s="441">
        <v>10.5</v>
      </c>
    </row>
    <row r="125" spans="1:8" ht="9.75" customHeight="1" x14ac:dyDescent="0.2">
      <c r="A125" s="438">
        <v>169249</v>
      </c>
      <c r="B125" s="439" t="s">
        <v>3435</v>
      </c>
      <c r="C125" s="440">
        <v>0.53</v>
      </c>
      <c r="D125" s="440">
        <v>1E-3</v>
      </c>
      <c r="E125" s="440">
        <v>1</v>
      </c>
      <c r="F125" s="441">
        <v>14</v>
      </c>
      <c r="G125" s="441">
        <v>10.5</v>
      </c>
      <c r="H125" s="441">
        <v>10</v>
      </c>
    </row>
    <row r="126" spans="1:8" ht="9.75" customHeight="1" x14ac:dyDescent="0.2">
      <c r="A126" s="438">
        <v>169250</v>
      </c>
      <c r="B126" s="439" t="s">
        <v>3435</v>
      </c>
      <c r="C126" s="440">
        <v>0.4</v>
      </c>
      <c r="D126" s="440">
        <v>2E-3</v>
      </c>
      <c r="E126" s="440">
        <v>1</v>
      </c>
      <c r="F126" s="441">
        <v>12</v>
      </c>
      <c r="G126" s="441">
        <v>12</v>
      </c>
      <c r="H126" s="441">
        <v>11</v>
      </c>
    </row>
    <row r="127" spans="1:8" ht="9.75" customHeight="1" x14ac:dyDescent="0.2">
      <c r="A127" s="438">
        <v>169251</v>
      </c>
      <c r="B127" s="439" t="s">
        <v>3435</v>
      </c>
      <c r="C127" s="440">
        <v>0.96</v>
      </c>
      <c r="D127" s="440">
        <v>1.2E-2</v>
      </c>
      <c r="E127" s="440">
        <v>1</v>
      </c>
      <c r="F127" s="441">
        <v>49.5</v>
      </c>
      <c r="G127" s="441">
        <v>20.5</v>
      </c>
      <c r="H127" s="441">
        <v>12</v>
      </c>
    </row>
    <row r="128" spans="1:8" ht="9.75" customHeight="1" x14ac:dyDescent="0.2">
      <c r="A128" s="438">
        <v>169252</v>
      </c>
      <c r="B128" s="439" t="s">
        <v>3435</v>
      </c>
      <c r="C128" s="440">
        <v>0.33</v>
      </c>
      <c r="D128" s="440">
        <v>3.0000000000000001E-3</v>
      </c>
      <c r="E128" s="440">
        <v>1</v>
      </c>
      <c r="F128" s="441">
        <v>23</v>
      </c>
      <c r="G128" s="441">
        <v>17</v>
      </c>
      <c r="H128" s="441">
        <v>7</v>
      </c>
    </row>
    <row r="129" spans="1:8" ht="9.75" customHeight="1" x14ac:dyDescent="0.2">
      <c r="A129" s="438">
        <v>169254</v>
      </c>
      <c r="B129" s="439" t="s">
        <v>3435</v>
      </c>
      <c r="C129" s="440">
        <v>0.12</v>
      </c>
      <c r="D129" s="440">
        <v>2E-3</v>
      </c>
      <c r="E129" s="440">
        <v>1</v>
      </c>
      <c r="F129" s="441">
        <v>15</v>
      </c>
      <c r="G129" s="441">
        <v>15</v>
      </c>
      <c r="H129" s="441">
        <v>9</v>
      </c>
    </row>
    <row r="130" spans="1:8" ht="9.75" customHeight="1" x14ac:dyDescent="0.2">
      <c r="A130" s="438">
        <v>169255</v>
      </c>
      <c r="B130" s="439" t="s">
        <v>3435</v>
      </c>
      <c r="C130" s="440">
        <v>1.5</v>
      </c>
      <c r="D130" s="440">
        <v>1.0999999999999999E-2</v>
      </c>
      <c r="E130" s="440">
        <v>1</v>
      </c>
      <c r="F130" s="441">
        <v>33</v>
      </c>
      <c r="G130" s="441">
        <v>33</v>
      </c>
      <c r="H130" s="441">
        <v>9.5</v>
      </c>
    </row>
    <row r="131" spans="1:8" ht="9.75" customHeight="1" x14ac:dyDescent="0.2">
      <c r="A131" s="438">
        <v>169256</v>
      </c>
      <c r="B131" s="439" t="s">
        <v>3435</v>
      </c>
      <c r="C131" s="440">
        <v>0.5</v>
      </c>
      <c r="D131" s="440">
        <v>4.0000000000000001E-3</v>
      </c>
      <c r="E131" s="440">
        <v>1</v>
      </c>
      <c r="F131" s="441">
        <v>30</v>
      </c>
      <c r="G131" s="441">
        <v>20</v>
      </c>
      <c r="H131" s="441">
        <v>7</v>
      </c>
    </row>
    <row r="132" spans="1:8" ht="9.75" customHeight="1" x14ac:dyDescent="0.2">
      <c r="A132" s="438">
        <v>169257</v>
      </c>
      <c r="B132" s="439" t="s">
        <v>3435</v>
      </c>
      <c r="C132" s="440">
        <v>0.45</v>
      </c>
      <c r="D132" s="440">
        <v>5.0000000000000001E-3</v>
      </c>
      <c r="E132" s="440">
        <v>1</v>
      </c>
      <c r="F132" s="441">
        <v>36</v>
      </c>
      <c r="G132" s="441">
        <v>12.5</v>
      </c>
      <c r="H132" s="441">
        <v>11</v>
      </c>
    </row>
    <row r="133" spans="1:8" ht="9.75" customHeight="1" x14ac:dyDescent="0.2">
      <c r="A133" s="438">
        <v>169258</v>
      </c>
      <c r="B133" s="439" t="s">
        <v>3435</v>
      </c>
      <c r="C133" s="440">
        <v>0.5</v>
      </c>
      <c r="D133" s="440">
        <v>3.0000000000000001E-3</v>
      </c>
      <c r="E133" s="440">
        <v>1</v>
      </c>
      <c r="F133" s="441">
        <v>31</v>
      </c>
      <c r="G133" s="441">
        <v>11</v>
      </c>
      <c r="H133" s="441">
        <v>9</v>
      </c>
    </row>
    <row r="134" spans="1:8" ht="9.75" customHeight="1" x14ac:dyDescent="0.2">
      <c r="A134" s="438">
        <v>169259</v>
      </c>
      <c r="B134" s="439" t="s">
        <v>3435</v>
      </c>
      <c r="C134" s="440">
        <v>5.6</v>
      </c>
      <c r="D134" s="440">
        <v>3.3000000000000002E-2</v>
      </c>
      <c r="E134" s="440">
        <v>1</v>
      </c>
      <c r="F134" s="441">
        <v>87</v>
      </c>
      <c r="G134" s="441">
        <v>42</v>
      </c>
      <c r="H134" s="441">
        <v>9</v>
      </c>
    </row>
    <row r="135" spans="1:8" ht="9.75" customHeight="1" x14ac:dyDescent="0.2">
      <c r="A135" s="438">
        <v>169260</v>
      </c>
      <c r="B135" s="439" t="s">
        <v>3435</v>
      </c>
      <c r="C135" s="440">
        <v>1.5</v>
      </c>
      <c r="D135" s="440">
        <v>4.0000000000000001E-3</v>
      </c>
      <c r="E135" s="440">
        <v>1</v>
      </c>
      <c r="F135" s="441">
        <v>24</v>
      </c>
      <c r="G135" s="441">
        <v>23</v>
      </c>
      <c r="H135" s="441">
        <v>6.5</v>
      </c>
    </row>
    <row r="136" spans="1:8" ht="9.75" customHeight="1" x14ac:dyDescent="0.2">
      <c r="A136" s="438">
        <v>169263</v>
      </c>
      <c r="B136" s="439" t="s">
        <v>3435</v>
      </c>
      <c r="C136" s="440">
        <v>1.26</v>
      </c>
      <c r="D136" s="440">
        <v>6.0000000000000001E-3</v>
      </c>
      <c r="E136" s="440">
        <v>1</v>
      </c>
      <c r="F136" s="441">
        <v>29.5</v>
      </c>
      <c r="G136" s="441">
        <v>29</v>
      </c>
      <c r="H136" s="441">
        <v>7</v>
      </c>
    </row>
    <row r="137" spans="1:8" ht="9.75" customHeight="1" x14ac:dyDescent="0.2">
      <c r="A137" s="438">
        <v>169264</v>
      </c>
      <c r="B137" s="439" t="s">
        <v>3435</v>
      </c>
      <c r="C137" s="440">
        <v>7.3</v>
      </c>
      <c r="D137" s="440">
        <v>0.04</v>
      </c>
      <c r="E137" s="440">
        <v>1</v>
      </c>
      <c r="F137" s="441">
        <v>106</v>
      </c>
      <c r="G137" s="441">
        <v>42.5</v>
      </c>
      <c r="H137" s="441">
        <v>9</v>
      </c>
    </row>
    <row r="138" spans="1:8" ht="9.75" customHeight="1" x14ac:dyDescent="0.2">
      <c r="A138" s="438">
        <v>169271</v>
      </c>
      <c r="B138" s="439" t="s">
        <v>3435</v>
      </c>
      <c r="C138" s="440">
        <v>1.6</v>
      </c>
      <c r="D138" s="440">
        <v>0.02</v>
      </c>
      <c r="E138" s="440">
        <v>1</v>
      </c>
      <c r="F138" s="441">
        <v>81</v>
      </c>
      <c r="G138" s="441">
        <v>81</v>
      </c>
      <c r="H138" s="441">
        <v>3</v>
      </c>
    </row>
    <row r="139" spans="1:8" ht="9.75" customHeight="1" x14ac:dyDescent="0.2">
      <c r="A139" s="438">
        <v>169272</v>
      </c>
      <c r="B139" s="439" t="s">
        <v>3435</v>
      </c>
      <c r="C139" s="440">
        <v>1.25</v>
      </c>
      <c r="D139" s="440">
        <v>8.0000000000000002E-3</v>
      </c>
      <c r="E139" s="440">
        <v>1</v>
      </c>
      <c r="F139" s="441">
        <v>30</v>
      </c>
      <c r="G139" s="441">
        <v>29.5</v>
      </c>
      <c r="H139" s="441">
        <v>9</v>
      </c>
    </row>
    <row r="140" spans="1:8" ht="9.75" customHeight="1" x14ac:dyDescent="0.2">
      <c r="A140" s="438">
        <v>169273</v>
      </c>
      <c r="B140" s="439" t="s">
        <v>3435</v>
      </c>
      <c r="C140" s="440">
        <v>0.65</v>
      </c>
      <c r="D140" s="440">
        <v>8.0000000000000002E-3</v>
      </c>
      <c r="E140" s="440">
        <v>1</v>
      </c>
      <c r="F140" s="441">
        <v>50</v>
      </c>
      <c r="G140" s="441">
        <v>50</v>
      </c>
      <c r="H140" s="441">
        <v>3</v>
      </c>
    </row>
    <row r="141" spans="1:8" ht="9.75" customHeight="1" x14ac:dyDescent="0.2">
      <c r="A141" s="438">
        <v>169335</v>
      </c>
      <c r="B141" s="439" t="s">
        <v>3435</v>
      </c>
      <c r="C141" s="440">
        <v>2.67</v>
      </c>
      <c r="D141" s="440">
        <v>5.3999999999999999E-2</v>
      </c>
      <c r="E141" s="440">
        <v>1</v>
      </c>
      <c r="F141" s="441">
        <v>40.700000000000003</v>
      </c>
      <c r="G141" s="441">
        <v>30.9</v>
      </c>
      <c r="H141" s="441">
        <v>43.2</v>
      </c>
    </row>
    <row r="142" spans="1:8" ht="9.75" customHeight="1" x14ac:dyDescent="0.2">
      <c r="A142" s="438">
        <v>169336</v>
      </c>
      <c r="B142" s="439" t="s">
        <v>3435</v>
      </c>
      <c r="C142" s="440">
        <v>3.2</v>
      </c>
      <c r="D142" s="440">
        <v>3.3000000000000002E-2</v>
      </c>
      <c r="E142" s="440">
        <v>1</v>
      </c>
      <c r="F142" s="441">
        <v>37</v>
      </c>
      <c r="G142" s="441">
        <v>21</v>
      </c>
      <c r="H142" s="441">
        <v>43</v>
      </c>
    </row>
    <row r="143" spans="1:8" ht="9.75" customHeight="1" x14ac:dyDescent="0.2">
      <c r="A143" s="438">
        <v>169378</v>
      </c>
      <c r="B143" s="439" t="s">
        <v>3435</v>
      </c>
      <c r="C143" s="440">
        <v>0.53</v>
      </c>
      <c r="D143" s="440">
        <v>2E-3</v>
      </c>
      <c r="E143" s="440">
        <v>1</v>
      </c>
      <c r="F143" s="441">
        <v>16.5</v>
      </c>
      <c r="G143" s="441">
        <v>16.5</v>
      </c>
      <c r="H143" s="441">
        <v>8.5</v>
      </c>
    </row>
    <row r="144" spans="1:8" ht="9.75" customHeight="1" x14ac:dyDescent="0.2">
      <c r="A144" s="438">
        <v>169379</v>
      </c>
      <c r="B144" s="439" t="s">
        <v>3435</v>
      </c>
      <c r="C144" s="440">
        <v>0.45</v>
      </c>
      <c r="D144" s="440">
        <v>2E-3</v>
      </c>
      <c r="E144" s="440">
        <v>1</v>
      </c>
      <c r="F144" s="441">
        <v>14</v>
      </c>
      <c r="G144" s="441">
        <v>14</v>
      </c>
      <c r="H144" s="441">
        <v>8</v>
      </c>
    </row>
    <row r="145" spans="1:8" ht="9.75" customHeight="1" x14ac:dyDescent="0.2">
      <c r="A145" s="438">
        <v>169423</v>
      </c>
      <c r="B145" s="439" t="s">
        <v>3435</v>
      </c>
      <c r="C145" s="440">
        <v>3.5</v>
      </c>
      <c r="D145" s="440">
        <v>6.0000000000000001E-3</v>
      </c>
      <c r="E145" s="440">
        <v>1</v>
      </c>
      <c r="F145" s="441">
        <v>36</v>
      </c>
      <c r="G145" s="441">
        <v>17</v>
      </c>
      <c r="H145" s="441">
        <v>10</v>
      </c>
    </row>
    <row r="146" spans="1:8" ht="9.75" customHeight="1" x14ac:dyDescent="0.2">
      <c r="A146" s="438">
        <v>169424</v>
      </c>
      <c r="B146" s="439" t="s">
        <v>3435</v>
      </c>
      <c r="C146" s="440">
        <v>5.8</v>
      </c>
      <c r="D146" s="440">
        <v>1.2999999999999999E-2</v>
      </c>
      <c r="E146" s="440">
        <v>1</v>
      </c>
      <c r="F146" s="441">
        <v>35</v>
      </c>
      <c r="G146" s="441">
        <v>33</v>
      </c>
      <c r="H146" s="441">
        <v>11</v>
      </c>
    </row>
    <row r="147" spans="1:8" ht="9.75" customHeight="1" x14ac:dyDescent="0.2">
      <c r="A147" s="438">
        <v>169435</v>
      </c>
      <c r="B147" s="439" t="s">
        <v>3435</v>
      </c>
      <c r="C147" s="440">
        <v>8.5</v>
      </c>
      <c r="D147" s="440">
        <v>5.8999999999999997E-2</v>
      </c>
      <c r="E147" s="440">
        <v>1</v>
      </c>
      <c r="F147" s="441">
        <v>117</v>
      </c>
      <c r="G147" s="441">
        <v>56</v>
      </c>
      <c r="H147" s="441">
        <v>9</v>
      </c>
    </row>
    <row r="148" spans="1:8" ht="9.75" customHeight="1" x14ac:dyDescent="0.2">
      <c r="A148" s="438">
        <v>169483</v>
      </c>
      <c r="B148" s="439" t="s">
        <v>3435</v>
      </c>
      <c r="C148" s="440">
        <v>6</v>
      </c>
      <c r="D148" s="440">
        <v>0.04</v>
      </c>
      <c r="E148" s="440">
        <v>1</v>
      </c>
      <c r="F148" s="441">
        <v>66</v>
      </c>
      <c r="G148" s="441">
        <v>27</v>
      </c>
      <c r="H148" s="441">
        <v>22</v>
      </c>
    </row>
    <row r="149" spans="1:8" ht="9.75" customHeight="1" x14ac:dyDescent="0.2">
      <c r="A149" s="439" t="s">
        <v>5012</v>
      </c>
      <c r="B149" s="439" t="s">
        <v>3435</v>
      </c>
      <c r="C149" s="440">
        <v>0.32</v>
      </c>
      <c r="D149" s="440">
        <v>1E-3</v>
      </c>
      <c r="E149" s="440">
        <v>1</v>
      </c>
      <c r="F149" s="441">
        <v>15</v>
      </c>
      <c r="G149" s="441">
        <v>15</v>
      </c>
      <c r="H149" s="441">
        <v>3</v>
      </c>
    </row>
    <row r="150" spans="1:8" ht="9.75" customHeight="1" x14ac:dyDescent="0.2">
      <c r="A150" s="439" t="s">
        <v>5013</v>
      </c>
      <c r="B150" s="439" t="s">
        <v>3435</v>
      </c>
      <c r="C150" s="440">
        <v>1.36</v>
      </c>
      <c r="D150" s="440">
        <v>3.0000000000000001E-3</v>
      </c>
      <c r="E150" s="440">
        <v>1</v>
      </c>
      <c r="F150" s="441">
        <v>57</v>
      </c>
      <c r="G150" s="441">
        <v>15</v>
      </c>
      <c r="H150" s="441">
        <v>3</v>
      </c>
    </row>
    <row r="151" spans="1:8" ht="9.75" customHeight="1" x14ac:dyDescent="0.2">
      <c r="A151" s="438">
        <v>172349</v>
      </c>
      <c r="B151" s="439" t="s">
        <v>3435</v>
      </c>
      <c r="C151" s="440">
        <v>0.06</v>
      </c>
      <c r="D151" s="440">
        <v>1E-3</v>
      </c>
      <c r="E151" s="440">
        <v>1</v>
      </c>
      <c r="F151" s="441">
        <v>14.5</v>
      </c>
      <c r="G151" s="441">
        <v>4</v>
      </c>
      <c r="H151" s="441">
        <v>3.5</v>
      </c>
    </row>
    <row r="152" spans="1:8" ht="9.75" customHeight="1" x14ac:dyDescent="0.2">
      <c r="A152" s="438">
        <v>170171</v>
      </c>
      <c r="B152" s="439" t="s">
        <v>3435</v>
      </c>
      <c r="C152" s="440">
        <v>9</v>
      </c>
      <c r="D152" s="440">
        <v>0.21</v>
      </c>
      <c r="E152" s="440">
        <v>1</v>
      </c>
      <c r="F152" s="441">
        <v>75</v>
      </c>
      <c r="G152" s="441">
        <v>65</v>
      </c>
      <c r="H152" s="441">
        <v>43</v>
      </c>
    </row>
    <row r="153" spans="1:8" ht="9.75" customHeight="1" x14ac:dyDescent="0.2">
      <c r="A153" s="438">
        <v>170353</v>
      </c>
      <c r="B153" s="439" t="s">
        <v>3435</v>
      </c>
      <c r="C153" s="440">
        <v>0.4</v>
      </c>
      <c r="D153" s="440">
        <v>3.0000000000000001E-3</v>
      </c>
      <c r="E153" s="440">
        <v>1</v>
      </c>
      <c r="F153" s="441">
        <v>14</v>
      </c>
      <c r="G153" s="441">
        <v>14</v>
      </c>
      <c r="H153" s="441">
        <v>13</v>
      </c>
    </row>
    <row r="154" spans="1:8" ht="9.75" customHeight="1" x14ac:dyDescent="0.2">
      <c r="A154" s="438">
        <v>170354</v>
      </c>
      <c r="B154" s="439" t="s">
        <v>3435</v>
      </c>
      <c r="C154" s="440">
        <v>0.5</v>
      </c>
      <c r="D154" s="440">
        <v>3.0000000000000001E-3</v>
      </c>
      <c r="E154" s="440">
        <v>1</v>
      </c>
      <c r="F154" s="441">
        <v>14.5</v>
      </c>
      <c r="G154" s="441">
        <v>14</v>
      </c>
      <c r="H154" s="441">
        <v>12.5</v>
      </c>
    </row>
    <row r="155" spans="1:8" ht="9.75" customHeight="1" x14ac:dyDescent="0.2">
      <c r="A155" s="438">
        <v>170355</v>
      </c>
      <c r="B155" s="439" t="s">
        <v>3435</v>
      </c>
      <c r="C155" s="440">
        <v>0.57999999999999996</v>
      </c>
      <c r="D155" s="440">
        <v>3.0000000000000001E-3</v>
      </c>
      <c r="E155" s="440">
        <v>1</v>
      </c>
      <c r="F155" s="441">
        <v>14.5</v>
      </c>
      <c r="G155" s="441">
        <v>14.5</v>
      </c>
      <c r="H155" s="441">
        <v>12.2</v>
      </c>
    </row>
    <row r="156" spans="1:8" ht="9.75" customHeight="1" x14ac:dyDescent="0.2">
      <c r="A156" s="438">
        <v>170356</v>
      </c>
      <c r="B156" s="439" t="s">
        <v>3435</v>
      </c>
      <c r="C156" s="440">
        <v>1.7</v>
      </c>
      <c r="D156" s="440">
        <v>3.0000000000000001E-3</v>
      </c>
      <c r="E156" s="440">
        <v>1</v>
      </c>
      <c r="F156" s="441">
        <v>19.5</v>
      </c>
      <c r="G156" s="441">
        <v>14.5</v>
      </c>
      <c r="H156" s="441">
        <v>12.2</v>
      </c>
    </row>
    <row r="157" spans="1:8" ht="9.75" customHeight="1" x14ac:dyDescent="0.2">
      <c r="A157" s="438">
        <v>170357</v>
      </c>
      <c r="B157" s="439" t="s">
        <v>3435</v>
      </c>
      <c r="C157" s="440">
        <v>1.1000000000000001</v>
      </c>
      <c r="D157" s="440">
        <v>6.0000000000000001E-3</v>
      </c>
      <c r="E157" s="440">
        <v>1</v>
      </c>
      <c r="F157" s="441">
        <v>27</v>
      </c>
      <c r="G157" s="441">
        <v>16</v>
      </c>
      <c r="H157" s="441">
        <v>14.5</v>
      </c>
    </row>
    <row r="158" spans="1:8" ht="9.75" customHeight="1" x14ac:dyDescent="0.2">
      <c r="A158" s="438">
        <v>170358</v>
      </c>
      <c r="B158" s="439" t="s">
        <v>3435</v>
      </c>
      <c r="C158" s="440">
        <v>0.4</v>
      </c>
      <c r="D158" s="440">
        <v>2E-3</v>
      </c>
      <c r="E158" s="440">
        <v>1</v>
      </c>
      <c r="F158" s="441">
        <v>15</v>
      </c>
      <c r="G158" s="441">
        <v>13</v>
      </c>
      <c r="H158" s="441">
        <v>11</v>
      </c>
    </row>
    <row r="159" spans="1:8" ht="9.75" customHeight="1" x14ac:dyDescent="0.2">
      <c r="A159" s="438">
        <v>170411</v>
      </c>
      <c r="B159" s="439" t="s">
        <v>3435</v>
      </c>
      <c r="C159" s="440">
        <v>1.47</v>
      </c>
      <c r="D159" s="440">
        <v>8.9999999999999993E-3</v>
      </c>
      <c r="E159" s="440">
        <v>1</v>
      </c>
      <c r="F159" s="441">
        <v>31</v>
      </c>
      <c r="G159" s="441">
        <v>30.5</v>
      </c>
      <c r="H159" s="441">
        <v>10</v>
      </c>
    </row>
    <row r="160" spans="1:8" ht="9.75" customHeight="1" x14ac:dyDescent="0.2">
      <c r="A160" s="438">
        <v>170412</v>
      </c>
      <c r="B160" s="439" t="s">
        <v>3435</v>
      </c>
      <c r="C160" s="440">
        <v>1.65</v>
      </c>
      <c r="D160" s="440">
        <v>0.01</v>
      </c>
      <c r="E160" s="440">
        <v>1</v>
      </c>
      <c r="F160" s="441">
        <v>30.5</v>
      </c>
      <c r="G160" s="441">
        <v>30.5</v>
      </c>
      <c r="H160" s="441">
        <v>10.5</v>
      </c>
    </row>
    <row r="161" spans="1:8" ht="9.75" customHeight="1" x14ac:dyDescent="0.2">
      <c r="A161" s="438">
        <v>170413</v>
      </c>
      <c r="B161" s="439" t="s">
        <v>3435</v>
      </c>
      <c r="C161" s="440">
        <v>1</v>
      </c>
      <c r="D161" s="440">
        <v>7.0000000000000001E-3</v>
      </c>
      <c r="E161" s="440">
        <v>1</v>
      </c>
      <c r="F161" s="441">
        <v>31</v>
      </c>
      <c r="G161" s="441">
        <v>30.5</v>
      </c>
      <c r="H161" s="441">
        <v>7.5</v>
      </c>
    </row>
    <row r="162" spans="1:8" ht="9.75" customHeight="1" x14ac:dyDescent="0.2">
      <c r="A162" s="438">
        <v>170414</v>
      </c>
      <c r="B162" s="439" t="s">
        <v>3435</v>
      </c>
      <c r="C162" s="440">
        <v>1.1000000000000001</v>
      </c>
      <c r="D162" s="440">
        <v>6.0000000000000001E-3</v>
      </c>
      <c r="E162" s="440">
        <v>1</v>
      </c>
      <c r="F162" s="441">
        <v>21</v>
      </c>
      <c r="G162" s="441">
        <v>21</v>
      </c>
      <c r="H162" s="441">
        <v>12.5</v>
      </c>
    </row>
    <row r="163" spans="1:8" ht="9.75" customHeight="1" x14ac:dyDescent="0.2">
      <c r="A163" s="438">
        <v>170528</v>
      </c>
      <c r="B163" s="439" t="s">
        <v>3435</v>
      </c>
      <c r="C163" s="440">
        <v>0.6</v>
      </c>
      <c r="D163" s="440">
        <v>3.0000000000000001E-3</v>
      </c>
      <c r="E163" s="440">
        <v>1</v>
      </c>
      <c r="F163" s="441">
        <v>20</v>
      </c>
      <c r="G163" s="441">
        <v>20</v>
      </c>
      <c r="H163" s="441">
        <v>7.5</v>
      </c>
    </row>
    <row r="164" spans="1:8" ht="9.75" customHeight="1" x14ac:dyDescent="0.2">
      <c r="A164" s="438">
        <v>170530</v>
      </c>
      <c r="B164" s="439" t="s">
        <v>3435</v>
      </c>
      <c r="C164" s="440">
        <v>7.2</v>
      </c>
      <c r="D164" s="440">
        <v>4.7E-2</v>
      </c>
      <c r="E164" s="440">
        <v>1</v>
      </c>
      <c r="F164" s="441">
        <v>111</v>
      </c>
      <c r="G164" s="441">
        <v>42</v>
      </c>
      <c r="H164" s="441">
        <v>10</v>
      </c>
    </row>
    <row r="165" spans="1:8" ht="9.75" customHeight="1" x14ac:dyDescent="0.2">
      <c r="A165" s="438">
        <v>170531</v>
      </c>
      <c r="B165" s="439" t="s">
        <v>3435</v>
      </c>
      <c r="C165" s="440">
        <v>12.3</v>
      </c>
      <c r="D165" s="440">
        <v>5.8000000000000003E-2</v>
      </c>
      <c r="E165" s="440">
        <v>1</v>
      </c>
      <c r="F165" s="441">
        <v>105</v>
      </c>
      <c r="G165" s="441">
        <v>50</v>
      </c>
      <c r="H165" s="441">
        <v>11</v>
      </c>
    </row>
    <row r="166" spans="1:8" ht="9.75" customHeight="1" x14ac:dyDescent="0.2">
      <c r="A166" s="438">
        <v>170532</v>
      </c>
      <c r="B166" s="439" t="s">
        <v>3435</v>
      </c>
      <c r="C166" s="440">
        <v>1.5</v>
      </c>
      <c r="D166" s="440">
        <v>3.0000000000000001E-3</v>
      </c>
      <c r="E166" s="440">
        <v>1</v>
      </c>
      <c r="F166" s="441">
        <v>24</v>
      </c>
      <c r="G166" s="441">
        <v>23</v>
      </c>
      <c r="H166" s="441">
        <v>6</v>
      </c>
    </row>
    <row r="167" spans="1:8" ht="9.75" customHeight="1" x14ac:dyDescent="0.2">
      <c r="A167" s="438">
        <v>170549</v>
      </c>
      <c r="B167" s="439" t="s">
        <v>3435</v>
      </c>
      <c r="C167" s="440">
        <v>0.2</v>
      </c>
      <c r="D167" s="440">
        <v>1E-3</v>
      </c>
      <c r="E167" s="440">
        <v>1</v>
      </c>
      <c r="F167" s="441">
        <v>11.5</v>
      </c>
      <c r="G167" s="441">
        <v>8.5</v>
      </c>
      <c r="H167" s="441">
        <v>7.5</v>
      </c>
    </row>
    <row r="168" spans="1:8" ht="9.75" customHeight="1" x14ac:dyDescent="0.2">
      <c r="A168" s="438">
        <v>170550</v>
      </c>
      <c r="B168" s="439" t="s">
        <v>3435</v>
      </c>
      <c r="C168" s="440">
        <v>0.15</v>
      </c>
      <c r="D168" s="440">
        <v>1E-3</v>
      </c>
      <c r="E168" s="440">
        <v>1</v>
      </c>
      <c r="F168" s="441">
        <v>30</v>
      </c>
      <c r="G168" s="441">
        <v>5</v>
      </c>
      <c r="H168" s="441">
        <v>5</v>
      </c>
    </row>
    <row r="169" spans="1:8" ht="9.75" customHeight="1" x14ac:dyDescent="0.2">
      <c r="A169" s="438">
        <v>170243</v>
      </c>
      <c r="B169" s="439" t="s">
        <v>3435</v>
      </c>
      <c r="C169" s="440">
        <v>2</v>
      </c>
      <c r="D169" s="440">
        <v>0.01</v>
      </c>
      <c r="E169" s="440">
        <v>1</v>
      </c>
      <c r="F169" s="441">
        <v>30</v>
      </c>
      <c r="G169" s="441">
        <v>29</v>
      </c>
      <c r="H169" s="441">
        <v>11</v>
      </c>
    </row>
    <row r="170" spans="1:8" ht="9.75" customHeight="1" x14ac:dyDescent="0.2">
      <c r="A170" s="438">
        <v>172663</v>
      </c>
      <c r="B170" s="439" t="s">
        <v>3435</v>
      </c>
      <c r="C170" s="440">
        <v>0.1</v>
      </c>
      <c r="D170" s="440">
        <v>1E-3</v>
      </c>
      <c r="E170" s="440">
        <v>1</v>
      </c>
      <c r="F170" s="441">
        <v>15</v>
      </c>
      <c r="G170" s="441">
        <v>10</v>
      </c>
      <c r="H170" s="441">
        <v>4</v>
      </c>
    </row>
    <row r="171" spans="1:8" ht="9.75" customHeight="1" x14ac:dyDescent="0.2">
      <c r="A171" s="438">
        <v>171297</v>
      </c>
      <c r="B171" s="439" t="s">
        <v>3435</v>
      </c>
      <c r="C171" s="440">
        <v>0.47</v>
      </c>
      <c r="D171" s="440">
        <v>3.0000000000000001E-3</v>
      </c>
      <c r="E171" s="440">
        <v>1</v>
      </c>
      <c r="F171" s="441">
        <v>14.5</v>
      </c>
      <c r="G171" s="441">
        <v>14.3</v>
      </c>
      <c r="H171" s="441">
        <v>12.2</v>
      </c>
    </row>
    <row r="172" spans="1:8" ht="9.75" customHeight="1" x14ac:dyDescent="0.2">
      <c r="A172" s="438">
        <v>171320</v>
      </c>
      <c r="B172" s="439" t="s">
        <v>3435</v>
      </c>
      <c r="C172" s="440">
        <v>1.5</v>
      </c>
      <c r="D172" s="440">
        <v>0.01</v>
      </c>
      <c r="E172" s="440">
        <v>1</v>
      </c>
      <c r="F172" s="441">
        <v>35</v>
      </c>
      <c r="G172" s="441">
        <v>23</v>
      </c>
      <c r="H172" s="441">
        <v>13</v>
      </c>
    </row>
    <row r="173" spans="1:8" ht="9.75" customHeight="1" x14ac:dyDescent="0.2">
      <c r="A173" s="438">
        <v>171343</v>
      </c>
      <c r="B173" s="439" t="s">
        <v>3435</v>
      </c>
      <c r="C173" s="440">
        <v>6.25</v>
      </c>
      <c r="D173" s="440">
        <v>1.6E-2</v>
      </c>
      <c r="E173" s="440">
        <v>1</v>
      </c>
      <c r="F173" s="441">
        <v>35</v>
      </c>
      <c r="G173" s="441">
        <v>32</v>
      </c>
      <c r="H173" s="441">
        <v>14</v>
      </c>
    </row>
    <row r="174" spans="1:8" ht="9.75" customHeight="1" x14ac:dyDescent="0.2">
      <c r="A174" s="438">
        <v>171346</v>
      </c>
      <c r="B174" s="439" t="s">
        <v>3435</v>
      </c>
      <c r="C174" s="440">
        <v>12</v>
      </c>
      <c r="D174" s="440">
        <v>4.2000000000000003E-2</v>
      </c>
      <c r="E174" s="440">
        <v>1</v>
      </c>
      <c r="F174" s="441">
        <v>51</v>
      </c>
      <c r="G174" s="441">
        <v>37</v>
      </c>
      <c r="H174" s="441">
        <v>22</v>
      </c>
    </row>
    <row r="175" spans="1:8" ht="9.75" customHeight="1" x14ac:dyDescent="0.2">
      <c r="A175" s="438">
        <v>171350</v>
      </c>
      <c r="B175" s="439" t="s">
        <v>3435</v>
      </c>
      <c r="C175" s="440">
        <v>2</v>
      </c>
      <c r="D175" s="440">
        <v>6.0000000000000001E-3</v>
      </c>
      <c r="E175" s="440">
        <v>1</v>
      </c>
      <c r="F175" s="441">
        <v>27</v>
      </c>
      <c r="G175" s="441">
        <v>17</v>
      </c>
      <c r="H175" s="441">
        <v>12</v>
      </c>
    </row>
    <row r="176" spans="1:8" ht="9.75" customHeight="1" x14ac:dyDescent="0.2">
      <c r="A176" s="438">
        <v>171354</v>
      </c>
      <c r="B176" s="439" t="s">
        <v>3435</v>
      </c>
      <c r="C176" s="440">
        <v>2.78</v>
      </c>
      <c r="D176" s="440">
        <v>5.0000000000000001E-3</v>
      </c>
      <c r="E176" s="440">
        <v>1</v>
      </c>
      <c r="F176" s="441">
        <v>28</v>
      </c>
      <c r="G176" s="441">
        <v>28</v>
      </c>
      <c r="H176" s="441">
        <v>6</v>
      </c>
    </row>
    <row r="177" spans="1:8" ht="9.75" customHeight="1" x14ac:dyDescent="0.2">
      <c r="A177" s="438">
        <v>171675</v>
      </c>
      <c r="B177" s="439" t="s">
        <v>3435</v>
      </c>
      <c r="C177" s="440">
        <v>47</v>
      </c>
      <c r="D177" s="440">
        <v>0.255</v>
      </c>
      <c r="E177" s="440">
        <v>1</v>
      </c>
      <c r="F177" s="441">
        <v>96</v>
      </c>
      <c r="G177" s="441">
        <v>70</v>
      </c>
      <c r="H177" s="441">
        <v>38</v>
      </c>
    </row>
    <row r="178" spans="1:8" ht="9.75" customHeight="1" x14ac:dyDescent="0.2">
      <c r="A178" s="438">
        <v>171874</v>
      </c>
      <c r="B178" s="439" t="s">
        <v>3435</v>
      </c>
      <c r="C178" s="440">
        <v>8.5</v>
      </c>
      <c r="D178" s="440">
        <v>7.8E-2</v>
      </c>
      <c r="E178" s="440">
        <v>1</v>
      </c>
      <c r="F178" s="441">
        <v>60.5</v>
      </c>
      <c r="G178" s="441">
        <v>51.5</v>
      </c>
      <c r="H178" s="441">
        <v>25</v>
      </c>
    </row>
    <row r="179" spans="1:8" ht="9.75" customHeight="1" x14ac:dyDescent="0.2">
      <c r="A179" s="438">
        <v>170316</v>
      </c>
      <c r="B179" s="439" t="s">
        <v>3435</v>
      </c>
      <c r="C179" s="440">
        <v>0.05</v>
      </c>
      <c r="D179" s="440">
        <v>1E-3</v>
      </c>
      <c r="E179" s="440">
        <v>1</v>
      </c>
      <c r="F179" s="441">
        <v>12</v>
      </c>
      <c r="G179" s="441">
        <v>3</v>
      </c>
      <c r="H179" s="441">
        <v>2</v>
      </c>
    </row>
    <row r="180" spans="1:8" ht="9.75" customHeight="1" x14ac:dyDescent="0.2">
      <c r="A180" s="438">
        <v>172191</v>
      </c>
      <c r="B180" s="439" t="s">
        <v>3435</v>
      </c>
      <c r="C180" s="440">
        <v>1</v>
      </c>
      <c r="D180" s="440">
        <v>6.0000000000000001E-3</v>
      </c>
      <c r="E180" s="440">
        <v>1</v>
      </c>
      <c r="F180" s="441">
        <v>62</v>
      </c>
      <c r="G180" s="441">
        <v>12</v>
      </c>
      <c r="H180" s="441">
        <v>8</v>
      </c>
    </row>
    <row r="181" spans="1:8" ht="9.75" customHeight="1" x14ac:dyDescent="0.2">
      <c r="A181" s="438">
        <v>172193</v>
      </c>
      <c r="B181" s="439" t="s">
        <v>3435</v>
      </c>
      <c r="C181" s="440">
        <v>1.5</v>
      </c>
      <c r="D181" s="440">
        <v>4.0000000000000001E-3</v>
      </c>
      <c r="E181" s="440">
        <v>1</v>
      </c>
      <c r="F181" s="441">
        <v>30</v>
      </c>
      <c r="G181" s="441">
        <v>24</v>
      </c>
      <c r="H181" s="441">
        <v>6</v>
      </c>
    </row>
    <row r="182" spans="1:8" ht="9.75" customHeight="1" x14ac:dyDescent="0.2">
      <c r="A182" s="438">
        <v>172251</v>
      </c>
      <c r="B182" s="439" t="s">
        <v>3435</v>
      </c>
      <c r="C182" s="440">
        <v>52</v>
      </c>
      <c r="D182" s="440">
        <v>0.24199999999999999</v>
      </c>
      <c r="E182" s="440">
        <v>1</v>
      </c>
      <c r="F182" s="441">
        <v>95</v>
      </c>
      <c r="G182" s="441">
        <v>67</v>
      </c>
      <c r="H182" s="441">
        <v>38</v>
      </c>
    </row>
    <row r="183" spans="1:8" ht="9.75" customHeight="1" x14ac:dyDescent="0.2">
      <c r="A183" s="438">
        <v>173129</v>
      </c>
      <c r="B183" s="439" t="s">
        <v>3435</v>
      </c>
      <c r="C183" s="440">
        <v>0.5</v>
      </c>
      <c r="D183" s="440">
        <v>2E-3</v>
      </c>
      <c r="E183" s="440">
        <v>1</v>
      </c>
      <c r="F183" s="441">
        <v>16.5</v>
      </c>
      <c r="G183" s="441">
        <v>12</v>
      </c>
      <c r="H183" s="441">
        <v>10.5</v>
      </c>
    </row>
    <row r="184" spans="1:8" ht="9.75" customHeight="1" x14ac:dyDescent="0.2">
      <c r="A184" s="438">
        <v>173135</v>
      </c>
      <c r="B184" s="439" t="s">
        <v>3435</v>
      </c>
      <c r="C184" s="440">
        <v>0.7</v>
      </c>
      <c r="D184" s="440">
        <v>3.0000000000000001E-3</v>
      </c>
      <c r="E184" s="440">
        <v>1</v>
      </c>
      <c r="F184" s="441">
        <v>17</v>
      </c>
      <c r="G184" s="441">
        <v>16</v>
      </c>
      <c r="H184" s="441">
        <v>11</v>
      </c>
    </row>
    <row r="185" spans="1:8" ht="9.75" customHeight="1" x14ac:dyDescent="0.2">
      <c r="A185" s="438">
        <v>173137</v>
      </c>
      <c r="B185" s="439" t="s">
        <v>3435</v>
      </c>
      <c r="C185" s="440">
        <v>1</v>
      </c>
      <c r="D185" s="440">
        <v>3.0000000000000001E-3</v>
      </c>
      <c r="E185" s="440">
        <v>1</v>
      </c>
      <c r="F185" s="441">
        <v>20</v>
      </c>
      <c r="G185" s="441">
        <v>13</v>
      </c>
      <c r="H185" s="441">
        <v>12</v>
      </c>
    </row>
    <row r="186" spans="1:8" ht="9.75" customHeight="1" x14ac:dyDescent="0.2">
      <c r="A186" s="438">
        <v>170841</v>
      </c>
      <c r="B186" s="439" t="s">
        <v>3435</v>
      </c>
      <c r="C186" s="440">
        <v>0.1</v>
      </c>
      <c r="D186" s="440">
        <v>1E-3</v>
      </c>
      <c r="E186" s="440">
        <v>1</v>
      </c>
      <c r="F186" s="441">
        <v>15</v>
      </c>
      <c r="G186" s="441">
        <v>11</v>
      </c>
      <c r="H186" s="441">
        <v>4.5</v>
      </c>
    </row>
    <row r="187" spans="1:8" ht="9.75" customHeight="1" x14ac:dyDescent="0.2">
      <c r="A187" s="438">
        <v>170879</v>
      </c>
      <c r="B187" s="439" t="s">
        <v>3435</v>
      </c>
      <c r="C187" s="440">
        <v>1.54</v>
      </c>
      <c r="D187" s="440">
        <v>8.9999999999999993E-3</v>
      </c>
      <c r="E187" s="440">
        <v>1</v>
      </c>
      <c r="F187" s="441">
        <v>30</v>
      </c>
      <c r="G187" s="441">
        <v>20</v>
      </c>
      <c r="H187" s="441">
        <v>14.5</v>
      </c>
    </row>
    <row r="188" spans="1:8" ht="9.75" customHeight="1" x14ac:dyDescent="0.2">
      <c r="A188" s="438">
        <v>173440</v>
      </c>
      <c r="B188" s="439" t="s">
        <v>3435</v>
      </c>
      <c r="C188" s="440">
        <v>25</v>
      </c>
      <c r="D188" s="440">
        <v>0.26500000000000001</v>
      </c>
      <c r="E188" s="440">
        <v>1</v>
      </c>
      <c r="F188" s="441">
        <v>62</v>
      </c>
      <c r="G188" s="441">
        <v>62</v>
      </c>
      <c r="H188" s="441">
        <v>69</v>
      </c>
    </row>
    <row r="189" spans="1:8" ht="9.75" customHeight="1" x14ac:dyDescent="0.2">
      <c r="A189" s="438">
        <v>173353</v>
      </c>
      <c r="B189" s="439" t="s">
        <v>3435</v>
      </c>
      <c r="C189" s="440">
        <v>1.5</v>
      </c>
      <c r="D189" s="440">
        <v>5.0000000000000001E-3</v>
      </c>
      <c r="E189" s="440">
        <v>1</v>
      </c>
      <c r="F189" s="441">
        <v>24</v>
      </c>
      <c r="G189" s="441">
        <v>24</v>
      </c>
      <c r="H189" s="441">
        <v>8</v>
      </c>
    </row>
    <row r="190" spans="1:8" ht="9.75" customHeight="1" x14ac:dyDescent="0.2">
      <c r="A190" s="438">
        <v>167245</v>
      </c>
      <c r="B190" s="439" t="s">
        <v>3435</v>
      </c>
      <c r="C190" s="440">
        <v>8.6</v>
      </c>
      <c r="D190" s="440">
        <v>4.2000000000000003E-2</v>
      </c>
      <c r="E190" s="440">
        <v>1</v>
      </c>
      <c r="F190" s="441">
        <v>53</v>
      </c>
      <c r="G190" s="441">
        <v>33</v>
      </c>
      <c r="H190" s="441">
        <v>24</v>
      </c>
    </row>
    <row r="191" spans="1:8" ht="9.75" customHeight="1" x14ac:dyDescent="0.2">
      <c r="A191" s="438">
        <v>173757</v>
      </c>
      <c r="B191" s="439" t="s">
        <v>3435</v>
      </c>
      <c r="C191" s="440">
        <v>0.5</v>
      </c>
      <c r="D191" s="440">
        <v>3.0000000000000001E-3</v>
      </c>
      <c r="E191" s="440">
        <v>1</v>
      </c>
      <c r="F191" s="441">
        <v>25</v>
      </c>
      <c r="G191" s="441">
        <v>19</v>
      </c>
      <c r="H191" s="441">
        <v>6</v>
      </c>
    </row>
    <row r="192" spans="1:8" ht="9.75" customHeight="1" x14ac:dyDescent="0.2">
      <c r="A192" s="438">
        <v>174108</v>
      </c>
      <c r="B192" s="439" t="s">
        <v>3435</v>
      </c>
      <c r="C192" s="440">
        <v>0.26</v>
      </c>
      <c r="D192" s="440">
        <v>1E-3</v>
      </c>
      <c r="E192" s="440">
        <v>1</v>
      </c>
      <c r="F192" s="441">
        <v>11</v>
      </c>
      <c r="G192" s="441">
        <v>8</v>
      </c>
      <c r="H192" s="441">
        <v>11</v>
      </c>
    </row>
    <row r="193" spans="1:8" ht="9.75" customHeight="1" x14ac:dyDescent="0.2">
      <c r="A193" s="438">
        <v>174111</v>
      </c>
      <c r="B193" s="439" t="s">
        <v>3435</v>
      </c>
      <c r="C193" s="440">
        <v>2</v>
      </c>
      <c r="D193" s="440">
        <v>2E-3</v>
      </c>
      <c r="E193" s="440">
        <v>1</v>
      </c>
      <c r="F193" s="441">
        <v>24</v>
      </c>
      <c r="G193" s="441">
        <v>23</v>
      </c>
      <c r="H193" s="441">
        <v>3</v>
      </c>
    </row>
    <row r="194" spans="1:8" ht="9.75" customHeight="1" x14ac:dyDescent="0.2">
      <c r="A194" s="438">
        <v>174179</v>
      </c>
      <c r="B194" s="439" t="s">
        <v>3435</v>
      </c>
      <c r="C194" s="440">
        <v>1</v>
      </c>
      <c r="D194" s="440">
        <v>2.7E-2</v>
      </c>
      <c r="E194" s="440">
        <v>1</v>
      </c>
      <c r="F194" s="441">
        <v>58</v>
      </c>
      <c r="G194" s="441">
        <v>10</v>
      </c>
      <c r="H194" s="441">
        <v>47</v>
      </c>
    </row>
    <row r="195" spans="1:8" ht="9.75" customHeight="1" x14ac:dyDescent="0.2">
      <c r="A195" s="438">
        <v>172054</v>
      </c>
      <c r="B195" s="439" t="s">
        <v>3435</v>
      </c>
      <c r="C195" s="440">
        <v>0.89</v>
      </c>
      <c r="D195" s="440">
        <v>4.0000000000000001E-3</v>
      </c>
      <c r="E195" s="440">
        <v>1</v>
      </c>
      <c r="F195" s="441">
        <v>20</v>
      </c>
      <c r="G195" s="441">
        <v>14</v>
      </c>
      <c r="H195" s="441">
        <v>13</v>
      </c>
    </row>
    <row r="196" spans="1:8" ht="9.75" customHeight="1" x14ac:dyDescent="0.2">
      <c r="A196" s="438">
        <v>172042</v>
      </c>
      <c r="B196" s="439" t="s">
        <v>3435</v>
      </c>
      <c r="C196" s="440">
        <v>20.39</v>
      </c>
      <c r="D196" s="440">
        <v>7.1999999999999995E-2</v>
      </c>
      <c r="E196" s="440">
        <v>1</v>
      </c>
      <c r="F196" s="441">
        <v>81.5</v>
      </c>
      <c r="G196" s="441">
        <v>31.5</v>
      </c>
      <c r="H196" s="441">
        <v>28</v>
      </c>
    </row>
    <row r="197" spans="1:8" ht="9.75" customHeight="1" x14ac:dyDescent="0.2">
      <c r="A197" s="438">
        <v>172045</v>
      </c>
      <c r="B197" s="439" t="s">
        <v>3435</v>
      </c>
      <c r="C197" s="440">
        <v>0.1</v>
      </c>
      <c r="D197" s="440">
        <v>6.0000000000000001E-3</v>
      </c>
      <c r="E197" s="440">
        <v>1</v>
      </c>
      <c r="F197" s="441">
        <v>34</v>
      </c>
      <c r="G197" s="441">
        <v>18</v>
      </c>
      <c r="H197" s="441">
        <v>10</v>
      </c>
    </row>
    <row r="198" spans="1:8" ht="9.75" customHeight="1" x14ac:dyDescent="0.2">
      <c r="A198" s="438">
        <v>174579</v>
      </c>
      <c r="B198" s="439" t="s">
        <v>3435</v>
      </c>
      <c r="C198" s="440">
        <v>0.3</v>
      </c>
      <c r="D198" s="440">
        <v>4.0000000000000001E-3</v>
      </c>
      <c r="E198" s="440">
        <v>1</v>
      </c>
      <c r="F198" s="441">
        <v>25</v>
      </c>
      <c r="G198" s="441">
        <v>20</v>
      </c>
      <c r="H198" s="441">
        <v>7</v>
      </c>
    </row>
    <row r="199" spans="1:8" ht="9.75" customHeight="1" x14ac:dyDescent="0.2">
      <c r="A199" s="438">
        <v>174580</v>
      </c>
      <c r="B199" s="439" t="s">
        <v>3435</v>
      </c>
      <c r="C199" s="440">
        <v>0.7</v>
      </c>
      <c r="D199" s="440">
        <v>5.0000000000000001E-3</v>
      </c>
      <c r="E199" s="440">
        <v>1</v>
      </c>
      <c r="F199" s="441">
        <v>33</v>
      </c>
      <c r="G199" s="441">
        <v>23</v>
      </c>
      <c r="H199" s="441">
        <v>6</v>
      </c>
    </row>
    <row r="200" spans="1:8" ht="9.75" customHeight="1" x14ac:dyDescent="0.2">
      <c r="A200" s="438">
        <v>174581</v>
      </c>
      <c r="B200" s="439" t="s">
        <v>3435</v>
      </c>
      <c r="C200" s="440">
        <v>0.5</v>
      </c>
      <c r="D200" s="440">
        <v>3.0000000000000001E-3</v>
      </c>
      <c r="E200" s="440">
        <v>1</v>
      </c>
      <c r="F200" s="441">
        <v>25</v>
      </c>
      <c r="G200" s="441">
        <v>19</v>
      </c>
      <c r="H200" s="441">
        <v>6</v>
      </c>
    </row>
    <row r="201" spans="1:8" ht="9.75" customHeight="1" x14ac:dyDescent="0.2">
      <c r="A201" s="438">
        <v>172305</v>
      </c>
      <c r="B201" s="439" t="s">
        <v>3435</v>
      </c>
      <c r="C201" s="440">
        <v>0.1</v>
      </c>
      <c r="D201" s="440">
        <v>1E-3</v>
      </c>
      <c r="E201" s="440">
        <v>1</v>
      </c>
      <c r="F201" s="441">
        <v>14</v>
      </c>
      <c r="G201" s="441">
        <v>4</v>
      </c>
      <c r="H201" s="441">
        <v>3</v>
      </c>
    </row>
    <row r="202" spans="1:8" ht="9.75" customHeight="1" x14ac:dyDescent="0.2">
      <c r="A202" s="438">
        <v>173087</v>
      </c>
      <c r="B202" s="439" t="s">
        <v>3435</v>
      </c>
      <c r="C202" s="440">
        <v>0.5</v>
      </c>
      <c r="D202" s="440">
        <v>3.0000000000000001E-3</v>
      </c>
      <c r="E202" s="440">
        <v>1</v>
      </c>
      <c r="F202" s="441">
        <v>25</v>
      </c>
      <c r="G202" s="441">
        <v>19</v>
      </c>
      <c r="H202" s="441">
        <v>6</v>
      </c>
    </row>
    <row r="203" spans="1:8" ht="9.75" customHeight="1" x14ac:dyDescent="0.2">
      <c r="A203" s="438">
        <v>173294</v>
      </c>
      <c r="B203" s="439" t="s">
        <v>3435</v>
      </c>
      <c r="C203" s="440">
        <v>3.5</v>
      </c>
      <c r="D203" s="440">
        <v>4.4999999999999998E-2</v>
      </c>
      <c r="E203" s="440">
        <v>1</v>
      </c>
      <c r="F203" s="441">
        <v>80</v>
      </c>
      <c r="G203" s="441">
        <v>80</v>
      </c>
      <c r="H203" s="441">
        <v>7</v>
      </c>
    </row>
    <row r="204" spans="1:8" ht="9.75" customHeight="1" x14ac:dyDescent="0.2">
      <c r="A204" s="438">
        <v>173441</v>
      </c>
      <c r="B204" s="439" t="s">
        <v>3435</v>
      </c>
      <c r="C204" s="440">
        <v>32</v>
      </c>
      <c r="D204" s="440">
        <v>9.0999999999999998E-2</v>
      </c>
      <c r="E204" s="440">
        <v>1</v>
      </c>
      <c r="F204" s="441">
        <v>46</v>
      </c>
      <c r="G204" s="441">
        <v>45</v>
      </c>
      <c r="H204" s="441">
        <v>44</v>
      </c>
    </row>
    <row r="205" spans="1:8" ht="9.75" customHeight="1" x14ac:dyDescent="0.2">
      <c r="A205" s="438">
        <v>173300</v>
      </c>
      <c r="B205" s="439" t="s">
        <v>3435</v>
      </c>
      <c r="C205" s="440">
        <v>5.15</v>
      </c>
      <c r="D205" s="440">
        <v>1.6E-2</v>
      </c>
      <c r="E205" s="440">
        <v>1</v>
      </c>
      <c r="F205" s="441">
        <v>81</v>
      </c>
      <c r="G205" s="441">
        <v>22</v>
      </c>
      <c r="H205" s="441">
        <v>9</v>
      </c>
    </row>
    <row r="206" spans="1:8" ht="9.75" customHeight="1" x14ac:dyDescent="0.2">
      <c r="A206" s="438">
        <v>173302</v>
      </c>
      <c r="B206" s="439" t="s">
        <v>3435</v>
      </c>
      <c r="C206" s="440">
        <v>2.62</v>
      </c>
      <c r="D206" s="440">
        <v>1.4999999999999999E-2</v>
      </c>
      <c r="E206" s="440">
        <v>1</v>
      </c>
      <c r="F206" s="441">
        <v>35</v>
      </c>
      <c r="G206" s="441">
        <v>26</v>
      </c>
      <c r="H206" s="441">
        <v>16</v>
      </c>
    </row>
    <row r="207" spans="1:8" ht="9.75" customHeight="1" x14ac:dyDescent="0.2">
      <c r="A207" s="438">
        <v>173961</v>
      </c>
      <c r="B207" s="439" t="s">
        <v>3435</v>
      </c>
      <c r="C207" s="440">
        <v>0.5</v>
      </c>
      <c r="D207" s="440">
        <v>4.0000000000000001E-3</v>
      </c>
      <c r="E207" s="440">
        <v>1</v>
      </c>
      <c r="F207" s="441">
        <v>27</v>
      </c>
      <c r="G207" s="441">
        <v>21</v>
      </c>
      <c r="H207" s="441">
        <v>7</v>
      </c>
    </row>
    <row r="208" spans="1:8" ht="9.75" customHeight="1" x14ac:dyDescent="0.2">
      <c r="A208" s="438">
        <v>173971</v>
      </c>
      <c r="B208" s="439" t="s">
        <v>3435</v>
      </c>
      <c r="C208" s="440">
        <v>3</v>
      </c>
      <c r="D208" s="440">
        <v>3.2000000000000001E-2</v>
      </c>
      <c r="E208" s="440">
        <v>1</v>
      </c>
      <c r="F208" s="441">
        <v>45</v>
      </c>
      <c r="G208" s="441">
        <v>40</v>
      </c>
      <c r="H208" s="441">
        <v>18</v>
      </c>
    </row>
    <row r="209" spans="1:8" ht="9.75" customHeight="1" x14ac:dyDescent="0.2">
      <c r="A209" s="438">
        <v>174261</v>
      </c>
      <c r="B209" s="439" t="s">
        <v>3435</v>
      </c>
      <c r="C209" s="440">
        <v>8.9</v>
      </c>
      <c r="D209" s="440">
        <v>0.08</v>
      </c>
      <c r="E209" s="440">
        <v>1</v>
      </c>
      <c r="F209" s="441">
        <v>114</v>
      </c>
      <c r="G209" s="441">
        <v>30</v>
      </c>
      <c r="H209" s="441">
        <v>23.5</v>
      </c>
    </row>
    <row r="210" spans="1:8" ht="9.75" customHeight="1" x14ac:dyDescent="0.2">
      <c r="A210" s="438">
        <v>174262</v>
      </c>
      <c r="B210" s="439" t="s">
        <v>3435</v>
      </c>
      <c r="C210" s="440">
        <v>13.45</v>
      </c>
      <c r="D210" s="440">
        <v>0.10100000000000001</v>
      </c>
      <c r="E210" s="440">
        <v>1</v>
      </c>
      <c r="F210" s="441">
        <v>37</v>
      </c>
      <c r="G210" s="441">
        <v>114</v>
      </c>
      <c r="H210" s="441">
        <v>24</v>
      </c>
    </row>
    <row r="211" spans="1:8" ht="9.75" customHeight="1" x14ac:dyDescent="0.2">
      <c r="A211" s="438">
        <v>174263</v>
      </c>
      <c r="B211" s="439" t="s">
        <v>3435</v>
      </c>
      <c r="C211" s="440">
        <v>18.399999999999999</v>
      </c>
      <c r="D211" s="440">
        <v>0.14699999999999999</v>
      </c>
      <c r="E211" s="440">
        <v>1</v>
      </c>
      <c r="F211" s="441">
        <v>114</v>
      </c>
      <c r="G211" s="441">
        <v>46</v>
      </c>
      <c r="H211" s="441">
        <v>28</v>
      </c>
    </row>
    <row r="212" spans="1:8" ht="9.75" customHeight="1" x14ac:dyDescent="0.2">
      <c r="A212" s="438">
        <v>174553</v>
      </c>
      <c r="B212" s="439" t="s">
        <v>3435</v>
      </c>
      <c r="C212" s="440">
        <v>1.5</v>
      </c>
      <c r="D212" s="440">
        <v>0.01</v>
      </c>
      <c r="E212" s="440">
        <v>1</v>
      </c>
      <c r="F212" s="441">
        <v>25</v>
      </c>
      <c r="G212" s="441">
        <v>38</v>
      </c>
      <c r="H212" s="441">
        <v>10</v>
      </c>
    </row>
    <row r="213" spans="1:8" ht="9.75" customHeight="1" x14ac:dyDescent="0.2">
      <c r="A213" s="438">
        <v>166882</v>
      </c>
      <c r="B213" s="439" t="s">
        <v>3435</v>
      </c>
      <c r="C213" s="440">
        <v>0.06</v>
      </c>
      <c r="D213" s="440">
        <v>1E-3</v>
      </c>
      <c r="E213" s="440">
        <v>1</v>
      </c>
      <c r="F213" s="441">
        <v>20</v>
      </c>
      <c r="G213" s="441">
        <v>12.5</v>
      </c>
      <c r="H213" s="441">
        <v>4.5</v>
      </c>
    </row>
    <row r="214" spans="1:8" ht="9.75" customHeight="1" x14ac:dyDescent="0.2">
      <c r="A214" s="438">
        <v>166884</v>
      </c>
      <c r="B214" s="439" t="s">
        <v>3435</v>
      </c>
      <c r="C214" s="440">
        <v>5.2999999999999999E-2</v>
      </c>
      <c r="D214" s="440">
        <v>1E-3</v>
      </c>
      <c r="E214" s="440">
        <v>1</v>
      </c>
      <c r="F214" s="441">
        <v>19.5</v>
      </c>
      <c r="G214" s="441">
        <v>12.5</v>
      </c>
      <c r="H214" s="441">
        <v>2.5</v>
      </c>
    </row>
    <row r="215" spans="1:8" ht="9.75" customHeight="1" x14ac:dyDescent="0.2">
      <c r="A215" s="438">
        <v>166886</v>
      </c>
      <c r="B215" s="439" t="s">
        <v>3435</v>
      </c>
      <c r="C215" s="440">
        <v>0.08</v>
      </c>
      <c r="D215" s="440">
        <v>1E-3</v>
      </c>
      <c r="E215" s="440">
        <v>1</v>
      </c>
      <c r="F215" s="441">
        <v>19.5</v>
      </c>
      <c r="G215" s="441">
        <v>14.5</v>
      </c>
      <c r="H215" s="441">
        <v>4.5</v>
      </c>
    </row>
    <row r="216" spans="1:8" ht="9.75" customHeight="1" x14ac:dyDescent="0.2">
      <c r="A216" s="438">
        <v>166891</v>
      </c>
      <c r="B216" s="439" t="s">
        <v>3435</v>
      </c>
      <c r="C216" s="440">
        <v>0.08</v>
      </c>
      <c r="D216" s="440">
        <v>1E-3</v>
      </c>
      <c r="E216" s="440">
        <v>1</v>
      </c>
      <c r="F216" s="441">
        <v>19.5</v>
      </c>
      <c r="G216" s="441">
        <v>14.5</v>
      </c>
      <c r="H216" s="441">
        <v>4.5</v>
      </c>
    </row>
    <row r="217" spans="1:8" ht="9.75" customHeight="1" x14ac:dyDescent="0.2">
      <c r="A217" s="438">
        <v>166905</v>
      </c>
      <c r="B217" s="439" t="s">
        <v>3435</v>
      </c>
      <c r="C217" s="440">
        <v>0.3</v>
      </c>
      <c r="D217" s="440">
        <v>4.0000000000000001E-3</v>
      </c>
      <c r="E217" s="440">
        <v>1</v>
      </c>
      <c r="F217" s="441">
        <v>53</v>
      </c>
      <c r="G217" s="441">
        <v>19.5</v>
      </c>
      <c r="H217" s="441">
        <v>4</v>
      </c>
    </row>
    <row r="218" spans="1:8" ht="9.75" customHeight="1" x14ac:dyDescent="0.2">
      <c r="A218" s="438">
        <v>166911</v>
      </c>
      <c r="B218" s="439" t="s">
        <v>3435</v>
      </c>
      <c r="C218" s="440">
        <v>0.38</v>
      </c>
      <c r="D218" s="440">
        <v>2E-3</v>
      </c>
      <c r="E218" s="440">
        <v>1</v>
      </c>
      <c r="F218" s="441">
        <v>20</v>
      </c>
      <c r="G218" s="441">
        <v>12</v>
      </c>
      <c r="H218" s="441">
        <v>10</v>
      </c>
    </row>
    <row r="219" spans="1:8" ht="9.75" customHeight="1" x14ac:dyDescent="0.2">
      <c r="A219" s="438">
        <v>166912</v>
      </c>
      <c r="B219" s="439" t="s">
        <v>3435</v>
      </c>
      <c r="C219" s="440">
        <v>0.38</v>
      </c>
      <c r="D219" s="440">
        <v>2E-3</v>
      </c>
      <c r="E219" s="440">
        <v>1</v>
      </c>
      <c r="F219" s="441">
        <v>20</v>
      </c>
      <c r="G219" s="441">
        <v>12</v>
      </c>
      <c r="H219" s="441">
        <v>10</v>
      </c>
    </row>
    <row r="220" spans="1:8" ht="9.75" customHeight="1" x14ac:dyDescent="0.2">
      <c r="A220" s="438">
        <v>166914</v>
      </c>
      <c r="B220" s="439" t="s">
        <v>3435</v>
      </c>
      <c r="C220" s="440">
        <v>0.21</v>
      </c>
      <c r="D220" s="440">
        <v>4.0000000000000001E-3</v>
      </c>
      <c r="E220" s="440">
        <v>1</v>
      </c>
      <c r="F220" s="441">
        <v>28</v>
      </c>
      <c r="G220" s="441">
        <v>23</v>
      </c>
      <c r="H220" s="441">
        <v>7</v>
      </c>
    </row>
    <row r="221" spans="1:8" ht="9.75" customHeight="1" x14ac:dyDescent="0.2">
      <c r="A221" s="438">
        <v>166915</v>
      </c>
      <c r="B221" s="439" t="s">
        <v>3435</v>
      </c>
      <c r="C221" s="440">
        <v>0.21</v>
      </c>
      <c r="D221" s="440">
        <v>4.0000000000000001E-3</v>
      </c>
      <c r="E221" s="440">
        <v>1</v>
      </c>
      <c r="F221" s="441">
        <v>28</v>
      </c>
      <c r="G221" s="441">
        <v>23</v>
      </c>
      <c r="H221" s="441">
        <v>7</v>
      </c>
    </row>
    <row r="222" spans="1:8" ht="9.75" customHeight="1" x14ac:dyDescent="0.2">
      <c r="A222" s="438">
        <v>166923</v>
      </c>
      <c r="B222" s="439" t="s">
        <v>3435</v>
      </c>
      <c r="C222" s="440">
        <v>1.2</v>
      </c>
      <c r="D222" s="440">
        <v>0.02</v>
      </c>
      <c r="E222" s="440">
        <v>1</v>
      </c>
      <c r="F222" s="441">
        <v>60</v>
      </c>
      <c r="G222" s="441">
        <v>20</v>
      </c>
      <c r="H222" s="441">
        <v>17</v>
      </c>
    </row>
    <row r="223" spans="1:8" ht="9.75" customHeight="1" x14ac:dyDescent="0.2">
      <c r="A223" s="438">
        <v>166925</v>
      </c>
      <c r="B223" s="439" t="s">
        <v>3435</v>
      </c>
      <c r="C223" s="440">
        <v>0.63</v>
      </c>
      <c r="D223" s="440">
        <v>2E-3</v>
      </c>
      <c r="E223" s="440">
        <v>1</v>
      </c>
      <c r="F223" s="441">
        <v>20</v>
      </c>
      <c r="G223" s="441">
        <v>19</v>
      </c>
      <c r="H223" s="441">
        <v>6</v>
      </c>
    </row>
    <row r="224" spans="1:8" ht="9.75" customHeight="1" x14ac:dyDescent="0.2">
      <c r="A224" s="438">
        <v>166926</v>
      </c>
      <c r="B224" s="439" t="s">
        <v>3435</v>
      </c>
      <c r="C224" s="440">
        <v>0.95</v>
      </c>
      <c r="D224" s="440">
        <v>1.6E-2</v>
      </c>
      <c r="E224" s="440">
        <v>1</v>
      </c>
      <c r="F224" s="441">
        <v>47</v>
      </c>
      <c r="G224" s="441">
        <v>20</v>
      </c>
      <c r="H224" s="441">
        <v>17</v>
      </c>
    </row>
    <row r="225" spans="1:8" ht="9.75" customHeight="1" x14ac:dyDescent="0.2">
      <c r="A225" s="438">
        <v>166930</v>
      </c>
      <c r="B225" s="439" t="s">
        <v>3435</v>
      </c>
      <c r="C225" s="440">
        <v>0.95</v>
      </c>
      <c r="D225" s="440">
        <v>1.6E-2</v>
      </c>
      <c r="E225" s="440">
        <v>1</v>
      </c>
      <c r="F225" s="441">
        <v>52</v>
      </c>
      <c r="G225" s="441">
        <v>20</v>
      </c>
      <c r="H225" s="441">
        <v>15</v>
      </c>
    </row>
    <row r="226" spans="1:8" ht="9.75" customHeight="1" x14ac:dyDescent="0.2">
      <c r="A226" s="438">
        <v>166931</v>
      </c>
      <c r="B226" s="439" t="s">
        <v>3435</v>
      </c>
      <c r="C226" s="440">
        <v>0.8</v>
      </c>
      <c r="D226" s="440">
        <v>8.0000000000000002E-3</v>
      </c>
      <c r="E226" s="440">
        <v>1</v>
      </c>
      <c r="F226" s="441">
        <v>43</v>
      </c>
      <c r="G226" s="441">
        <v>19</v>
      </c>
      <c r="H226" s="441">
        <v>10</v>
      </c>
    </row>
    <row r="227" spans="1:8" ht="9.75" customHeight="1" x14ac:dyDescent="0.2">
      <c r="A227" s="438">
        <v>166932</v>
      </c>
      <c r="B227" s="439" t="s">
        <v>3435</v>
      </c>
      <c r="C227" s="440">
        <v>0.8</v>
      </c>
      <c r="D227" s="440">
        <v>8.0000000000000002E-3</v>
      </c>
      <c r="E227" s="440">
        <v>1</v>
      </c>
      <c r="F227" s="441">
        <v>43</v>
      </c>
      <c r="G227" s="441">
        <v>19</v>
      </c>
      <c r="H227" s="441">
        <v>10</v>
      </c>
    </row>
    <row r="228" spans="1:8" ht="9.75" customHeight="1" x14ac:dyDescent="0.2">
      <c r="A228" s="438">
        <v>166933</v>
      </c>
      <c r="B228" s="439" t="s">
        <v>3435</v>
      </c>
      <c r="C228" s="440">
        <v>2.6</v>
      </c>
      <c r="D228" s="440">
        <v>0.01</v>
      </c>
      <c r="E228" s="440">
        <v>1</v>
      </c>
      <c r="F228" s="441">
        <v>32</v>
      </c>
      <c r="G228" s="441">
        <v>30</v>
      </c>
      <c r="H228" s="441">
        <v>10</v>
      </c>
    </row>
    <row r="229" spans="1:8" ht="9.75" customHeight="1" x14ac:dyDescent="0.2">
      <c r="A229" s="438">
        <v>166934</v>
      </c>
      <c r="B229" s="439" t="s">
        <v>3435</v>
      </c>
      <c r="C229" s="440">
        <v>1.3</v>
      </c>
      <c r="D229" s="440">
        <v>3.0000000000000001E-3</v>
      </c>
      <c r="E229" s="440">
        <v>1</v>
      </c>
      <c r="F229" s="441">
        <v>23</v>
      </c>
      <c r="G229" s="441">
        <v>20</v>
      </c>
      <c r="H229" s="441">
        <v>7</v>
      </c>
    </row>
    <row r="230" spans="1:8" ht="9.75" customHeight="1" x14ac:dyDescent="0.2">
      <c r="A230" s="438">
        <v>166935</v>
      </c>
      <c r="B230" s="439" t="s">
        <v>3435</v>
      </c>
      <c r="C230" s="440">
        <v>2</v>
      </c>
      <c r="D230" s="440">
        <v>6.0000000000000001E-3</v>
      </c>
      <c r="E230" s="440">
        <v>1</v>
      </c>
      <c r="F230" s="441">
        <v>30.5</v>
      </c>
      <c r="G230" s="441">
        <v>26.5</v>
      </c>
      <c r="H230" s="441">
        <v>7.5</v>
      </c>
    </row>
    <row r="231" spans="1:8" ht="9.75" customHeight="1" x14ac:dyDescent="0.2">
      <c r="A231" s="438">
        <v>166936</v>
      </c>
      <c r="B231" s="439" t="s">
        <v>3435</v>
      </c>
      <c r="C231" s="440">
        <v>1.8</v>
      </c>
      <c r="D231" s="440">
        <v>6.0000000000000001E-3</v>
      </c>
      <c r="E231" s="440">
        <v>1</v>
      </c>
      <c r="F231" s="441">
        <v>25.5</v>
      </c>
      <c r="G231" s="441">
        <v>23.5</v>
      </c>
      <c r="H231" s="441">
        <v>9.5</v>
      </c>
    </row>
    <row r="232" spans="1:8" ht="9.75" customHeight="1" x14ac:dyDescent="0.2">
      <c r="A232" s="438">
        <v>166937</v>
      </c>
      <c r="B232" s="439" t="s">
        <v>3435</v>
      </c>
      <c r="C232" s="440">
        <v>1.5</v>
      </c>
      <c r="D232" s="440">
        <v>4.0000000000000001E-3</v>
      </c>
      <c r="E232" s="440">
        <v>1</v>
      </c>
      <c r="F232" s="441">
        <v>23</v>
      </c>
      <c r="G232" s="441">
        <v>20.5</v>
      </c>
      <c r="H232" s="441">
        <v>7.5</v>
      </c>
    </row>
    <row r="233" spans="1:8" ht="9.75" customHeight="1" x14ac:dyDescent="0.2">
      <c r="A233" s="438">
        <v>166938</v>
      </c>
      <c r="B233" s="439" t="s">
        <v>3435</v>
      </c>
      <c r="C233" s="440">
        <v>1.3</v>
      </c>
      <c r="D233" s="440">
        <v>4.0000000000000001E-3</v>
      </c>
      <c r="E233" s="440">
        <v>1</v>
      </c>
      <c r="F233" s="441">
        <v>23</v>
      </c>
      <c r="G233" s="441">
        <v>20.5</v>
      </c>
      <c r="H233" s="441">
        <v>7.5</v>
      </c>
    </row>
    <row r="234" spans="1:8" ht="9.75" customHeight="1" x14ac:dyDescent="0.2">
      <c r="A234" s="438">
        <v>166939</v>
      </c>
      <c r="B234" s="439" t="s">
        <v>3435</v>
      </c>
      <c r="C234" s="440">
        <v>1</v>
      </c>
      <c r="D234" s="440">
        <v>2E-3</v>
      </c>
      <c r="E234" s="440">
        <v>1</v>
      </c>
      <c r="F234" s="441">
        <v>24</v>
      </c>
      <c r="G234" s="441">
        <v>24</v>
      </c>
      <c r="H234" s="441">
        <v>4</v>
      </c>
    </row>
    <row r="235" spans="1:8" ht="9.75" customHeight="1" x14ac:dyDescent="0.2">
      <c r="A235" s="438">
        <v>166942</v>
      </c>
      <c r="B235" s="439" t="s">
        <v>3435</v>
      </c>
      <c r="C235" s="440">
        <v>0.4</v>
      </c>
      <c r="D235" s="440">
        <v>1E-3</v>
      </c>
      <c r="E235" s="440">
        <v>1</v>
      </c>
      <c r="F235" s="441">
        <v>24</v>
      </c>
      <c r="G235" s="441">
        <v>20.5</v>
      </c>
      <c r="H235" s="441">
        <v>2.5</v>
      </c>
    </row>
    <row r="236" spans="1:8" ht="9.75" customHeight="1" x14ac:dyDescent="0.2">
      <c r="A236" s="438">
        <v>166943</v>
      </c>
      <c r="B236" s="439" t="s">
        <v>3435</v>
      </c>
      <c r="C236" s="440">
        <v>5.2999999999999999E-2</v>
      </c>
      <c r="D236" s="440">
        <v>1E-3</v>
      </c>
      <c r="E236" s="440">
        <v>1</v>
      </c>
      <c r="F236" s="441">
        <v>19.5</v>
      </c>
      <c r="G236" s="441">
        <v>12.5</v>
      </c>
      <c r="H236" s="441">
        <v>2.5</v>
      </c>
    </row>
    <row r="237" spans="1:8" ht="9.75" customHeight="1" x14ac:dyDescent="0.2">
      <c r="A237" s="438">
        <v>166944</v>
      </c>
      <c r="B237" s="439" t="s">
        <v>3435</v>
      </c>
      <c r="C237" s="440">
        <v>2.7</v>
      </c>
      <c r="D237" s="440">
        <v>7.0000000000000001E-3</v>
      </c>
      <c r="E237" s="440">
        <v>1</v>
      </c>
      <c r="F237" s="441">
        <v>30</v>
      </c>
      <c r="G237" s="441">
        <v>29.5</v>
      </c>
      <c r="H237" s="441">
        <v>8</v>
      </c>
    </row>
    <row r="238" spans="1:8" ht="9.75" customHeight="1" x14ac:dyDescent="0.2">
      <c r="A238" s="438">
        <v>166945</v>
      </c>
      <c r="B238" s="439" t="s">
        <v>3435</v>
      </c>
      <c r="C238" s="440">
        <v>0.5</v>
      </c>
      <c r="D238" s="440">
        <v>3.0000000000000001E-3</v>
      </c>
      <c r="E238" s="440">
        <v>1</v>
      </c>
      <c r="F238" s="441">
        <v>24</v>
      </c>
      <c r="G238" s="441">
        <v>24</v>
      </c>
      <c r="H238" s="441">
        <v>5</v>
      </c>
    </row>
    <row r="239" spans="1:8" ht="9.75" customHeight="1" x14ac:dyDescent="0.2">
      <c r="A239" s="438">
        <v>166946</v>
      </c>
      <c r="B239" s="439" t="s">
        <v>3435</v>
      </c>
      <c r="C239" s="440">
        <v>1.3</v>
      </c>
      <c r="D239" s="440">
        <v>4.0000000000000001E-3</v>
      </c>
      <c r="E239" s="440">
        <v>1</v>
      </c>
      <c r="F239" s="441">
        <v>24.5</v>
      </c>
      <c r="G239" s="441">
        <v>23.5</v>
      </c>
      <c r="H239" s="441">
        <v>7</v>
      </c>
    </row>
    <row r="240" spans="1:8" ht="9.75" customHeight="1" x14ac:dyDescent="0.2">
      <c r="A240" s="438">
        <v>166947</v>
      </c>
      <c r="B240" s="439" t="s">
        <v>3435</v>
      </c>
      <c r="C240" s="440">
        <v>0.4</v>
      </c>
      <c r="D240" s="440">
        <v>1E-3</v>
      </c>
      <c r="E240" s="440">
        <v>1</v>
      </c>
      <c r="F240" s="441">
        <v>20</v>
      </c>
      <c r="G240" s="441">
        <v>20</v>
      </c>
      <c r="H240" s="441">
        <v>3</v>
      </c>
    </row>
    <row r="241" spans="1:8" ht="9.75" customHeight="1" x14ac:dyDescent="0.2">
      <c r="A241" s="438">
        <v>166949</v>
      </c>
      <c r="B241" s="439" t="s">
        <v>3435</v>
      </c>
      <c r="C241" s="440">
        <v>0.5</v>
      </c>
      <c r="D241" s="440">
        <v>3.0000000000000001E-3</v>
      </c>
      <c r="E241" s="440">
        <v>1</v>
      </c>
      <c r="F241" s="441">
        <v>24</v>
      </c>
      <c r="G241" s="441">
        <v>24</v>
      </c>
      <c r="H241" s="441">
        <v>5</v>
      </c>
    </row>
    <row r="242" spans="1:8" ht="9.75" customHeight="1" x14ac:dyDescent="0.2">
      <c r="A242" s="438">
        <v>166957</v>
      </c>
      <c r="B242" s="439" t="s">
        <v>3435</v>
      </c>
      <c r="C242" s="440">
        <v>1</v>
      </c>
      <c r="D242" s="440">
        <v>3.0000000000000001E-3</v>
      </c>
      <c r="E242" s="440">
        <v>1</v>
      </c>
      <c r="F242" s="441">
        <v>25</v>
      </c>
      <c r="G242" s="441">
        <v>23</v>
      </c>
      <c r="H242" s="441">
        <v>5</v>
      </c>
    </row>
    <row r="243" spans="1:8" ht="9.75" customHeight="1" x14ac:dyDescent="0.2">
      <c r="A243" s="438">
        <v>166961</v>
      </c>
      <c r="B243" s="439" t="s">
        <v>3435</v>
      </c>
      <c r="C243" s="440">
        <v>1.5</v>
      </c>
      <c r="D243" s="440">
        <v>4.0000000000000001E-3</v>
      </c>
      <c r="E243" s="440">
        <v>1</v>
      </c>
      <c r="F243" s="441">
        <v>23</v>
      </c>
      <c r="G243" s="441">
        <v>20</v>
      </c>
      <c r="H243" s="441">
        <v>8</v>
      </c>
    </row>
    <row r="244" spans="1:8" ht="9.75" customHeight="1" x14ac:dyDescent="0.2">
      <c r="A244" s="438">
        <v>166967</v>
      </c>
      <c r="B244" s="439" t="s">
        <v>3435</v>
      </c>
      <c r="C244" s="440">
        <v>1.3</v>
      </c>
      <c r="D244" s="440">
        <v>3.0000000000000001E-3</v>
      </c>
      <c r="E244" s="440">
        <v>1</v>
      </c>
      <c r="F244" s="441">
        <v>23</v>
      </c>
      <c r="G244" s="441">
        <v>20</v>
      </c>
      <c r="H244" s="441">
        <v>7</v>
      </c>
    </row>
    <row r="245" spans="1:8" ht="9.75" customHeight="1" x14ac:dyDescent="0.2">
      <c r="A245" s="438">
        <v>166971</v>
      </c>
      <c r="B245" s="439" t="s">
        <v>3435</v>
      </c>
      <c r="C245" s="440">
        <v>1.3</v>
      </c>
      <c r="D245" s="440">
        <v>3.0000000000000001E-3</v>
      </c>
      <c r="E245" s="440">
        <v>1</v>
      </c>
      <c r="F245" s="441">
        <v>23</v>
      </c>
      <c r="G245" s="441">
        <v>20</v>
      </c>
      <c r="H245" s="441">
        <v>7</v>
      </c>
    </row>
    <row r="246" spans="1:8" ht="9.75" customHeight="1" x14ac:dyDescent="0.2">
      <c r="A246" s="438">
        <v>166972</v>
      </c>
      <c r="B246" s="439" t="s">
        <v>3435</v>
      </c>
      <c r="C246" s="440">
        <v>1.2</v>
      </c>
      <c r="D246" s="440">
        <v>3.0000000000000001E-3</v>
      </c>
      <c r="E246" s="440">
        <v>1</v>
      </c>
      <c r="F246" s="441">
        <v>23</v>
      </c>
      <c r="G246" s="441">
        <v>20</v>
      </c>
      <c r="H246" s="441">
        <v>7.5</v>
      </c>
    </row>
    <row r="247" spans="1:8" ht="9.75" customHeight="1" x14ac:dyDescent="0.2">
      <c r="A247" s="438">
        <v>166977</v>
      </c>
      <c r="B247" s="439" t="s">
        <v>3435</v>
      </c>
      <c r="C247" s="440">
        <v>0.48</v>
      </c>
      <c r="D247" s="440">
        <v>1E-3</v>
      </c>
      <c r="E247" s="440">
        <v>1</v>
      </c>
      <c r="F247" s="441">
        <v>25</v>
      </c>
      <c r="G247" s="441">
        <v>25</v>
      </c>
      <c r="H247" s="441">
        <v>1</v>
      </c>
    </row>
    <row r="248" spans="1:8" ht="9.75" customHeight="1" x14ac:dyDescent="0.2">
      <c r="A248" s="438">
        <v>166978</v>
      </c>
      <c r="B248" s="439" t="s">
        <v>3435</v>
      </c>
      <c r="C248" s="440">
        <v>0.48</v>
      </c>
      <c r="D248" s="440">
        <v>1E-3</v>
      </c>
      <c r="E248" s="440">
        <v>1</v>
      </c>
      <c r="F248" s="441">
        <v>25</v>
      </c>
      <c r="G248" s="441">
        <v>25</v>
      </c>
      <c r="H248" s="441">
        <v>1</v>
      </c>
    </row>
    <row r="249" spans="1:8" ht="9.75" customHeight="1" x14ac:dyDescent="0.2">
      <c r="A249" s="438">
        <v>166979</v>
      </c>
      <c r="B249" s="439" t="s">
        <v>3435</v>
      </c>
      <c r="C249" s="440">
        <v>0.48</v>
      </c>
      <c r="D249" s="440">
        <v>1E-3</v>
      </c>
      <c r="E249" s="440">
        <v>1</v>
      </c>
      <c r="F249" s="441">
        <v>25</v>
      </c>
      <c r="G249" s="441">
        <v>25</v>
      </c>
      <c r="H249" s="441">
        <v>1</v>
      </c>
    </row>
    <row r="250" spans="1:8" ht="9.75" customHeight="1" x14ac:dyDescent="0.2">
      <c r="A250" s="438">
        <v>166982</v>
      </c>
      <c r="B250" s="439" t="s">
        <v>3435</v>
      </c>
      <c r="C250" s="440">
        <v>0.6</v>
      </c>
      <c r="D250" s="440">
        <v>2E-3</v>
      </c>
      <c r="E250" s="440">
        <v>1</v>
      </c>
      <c r="F250" s="441">
        <v>20.5</v>
      </c>
      <c r="G250" s="441">
        <v>19.5</v>
      </c>
      <c r="H250" s="441">
        <v>5</v>
      </c>
    </row>
    <row r="251" spans="1:8" ht="9.75" customHeight="1" x14ac:dyDescent="0.2">
      <c r="A251" s="438">
        <v>166983</v>
      </c>
      <c r="B251" s="439" t="s">
        <v>3435</v>
      </c>
      <c r="C251" s="440">
        <v>0.9</v>
      </c>
      <c r="D251" s="440">
        <v>3.0000000000000001E-3</v>
      </c>
      <c r="E251" s="440">
        <v>1</v>
      </c>
      <c r="F251" s="441">
        <v>20.5</v>
      </c>
      <c r="G251" s="441">
        <v>19.5</v>
      </c>
      <c r="H251" s="441">
        <v>7</v>
      </c>
    </row>
    <row r="252" spans="1:8" ht="9.75" customHeight="1" x14ac:dyDescent="0.2">
      <c r="A252" s="438">
        <v>166986</v>
      </c>
      <c r="B252" s="439" t="s">
        <v>3435</v>
      </c>
      <c r="C252" s="440">
        <v>0.64</v>
      </c>
      <c r="D252" s="440">
        <v>3.0000000000000001E-3</v>
      </c>
      <c r="E252" s="440">
        <v>1</v>
      </c>
      <c r="F252" s="441">
        <v>20</v>
      </c>
      <c r="G252" s="441">
        <v>19</v>
      </c>
      <c r="H252" s="441">
        <v>7.5</v>
      </c>
    </row>
    <row r="253" spans="1:8" ht="9.75" customHeight="1" x14ac:dyDescent="0.2">
      <c r="A253" s="438">
        <v>166987</v>
      </c>
      <c r="B253" s="439" t="s">
        <v>3435</v>
      </c>
      <c r="C253" s="440">
        <v>1.46</v>
      </c>
      <c r="D253" s="440">
        <v>5.0000000000000001E-3</v>
      </c>
      <c r="E253" s="440">
        <v>1</v>
      </c>
      <c r="F253" s="441">
        <v>25.5</v>
      </c>
      <c r="G253" s="441">
        <v>23</v>
      </c>
      <c r="H253" s="441">
        <v>8.5</v>
      </c>
    </row>
    <row r="254" spans="1:8" ht="9.75" customHeight="1" x14ac:dyDescent="0.2">
      <c r="A254" s="438">
        <v>166999</v>
      </c>
      <c r="B254" s="439" t="s">
        <v>3435</v>
      </c>
      <c r="C254" s="440">
        <v>3.5</v>
      </c>
      <c r="D254" s="440">
        <v>1.9E-2</v>
      </c>
      <c r="E254" s="440">
        <v>1</v>
      </c>
      <c r="F254" s="441">
        <v>36</v>
      </c>
      <c r="G254" s="441">
        <v>30.5</v>
      </c>
      <c r="H254" s="441">
        <v>17</v>
      </c>
    </row>
    <row r="255" spans="1:8" ht="9.75" customHeight="1" x14ac:dyDescent="0.2">
      <c r="A255" s="438">
        <v>167000</v>
      </c>
      <c r="B255" s="439" t="s">
        <v>3435</v>
      </c>
      <c r="C255" s="440">
        <v>1.5</v>
      </c>
      <c r="D255" s="440">
        <v>6.0000000000000001E-3</v>
      </c>
      <c r="E255" s="440">
        <v>1</v>
      </c>
      <c r="F255" s="441">
        <v>25.5</v>
      </c>
      <c r="G255" s="441">
        <v>23</v>
      </c>
      <c r="H255" s="441">
        <v>9.5</v>
      </c>
    </row>
    <row r="256" spans="1:8" ht="9.75" customHeight="1" x14ac:dyDescent="0.2">
      <c r="A256" s="438">
        <v>167001</v>
      </c>
      <c r="B256" s="439" t="s">
        <v>3435</v>
      </c>
      <c r="C256" s="440">
        <v>0.2</v>
      </c>
      <c r="D256" s="440">
        <v>1E-3</v>
      </c>
      <c r="E256" s="440">
        <v>1</v>
      </c>
      <c r="F256" s="441">
        <v>25</v>
      </c>
      <c r="G256" s="441">
        <v>15.5</v>
      </c>
      <c r="H256" s="441">
        <v>2</v>
      </c>
    </row>
    <row r="257" spans="1:8" ht="9.75" customHeight="1" x14ac:dyDescent="0.2">
      <c r="A257" s="438">
        <v>167008</v>
      </c>
      <c r="B257" s="439" t="s">
        <v>3435</v>
      </c>
      <c r="C257" s="440">
        <v>0.16</v>
      </c>
      <c r="D257" s="440">
        <v>1E-3</v>
      </c>
      <c r="E257" s="440">
        <v>1</v>
      </c>
      <c r="F257" s="441">
        <v>17</v>
      </c>
      <c r="G257" s="441">
        <v>13</v>
      </c>
      <c r="H257" s="441">
        <v>2.5</v>
      </c>
    </row>
    <row r="258" spans="1:8" ht="9.75" customHeight="1" x14ac:dyDescent="0.2">
      <c r="A258" s="438">
        <v>167009</v>
      </c>
      <c r="B258" s="439" t="s">
        <v>3435</v>
      </c>
      <c r="C258" s="440">
        <v>0.14000000000000001</v>
      </c>
      <c r="D258" s="440">
        <v>1E-3</v>
      </c>
      <c r="E258" s="440">
        <v>1</v>
      </c>
      <c r="F258" s="441">
        <v>17</v>
      </c>
      <c r="G258" s="441">
        <v>13</v>
      </c>
      <c r="H258" s="441">
        <v>2.5</v>
      </c>
    </row>
    <row r="259" spans="1:8" ht="9.75" customHeight="1" x14ac:dyDescent="0.2">
      <c r="A259" s="438">
        <v>169812</v>
      </c>
      <c r="B259" s="439" t="s">
        <v>3435</v>
      </c>
      <c r="C259" s="440">
        <v>0.3</v>
      </c>
      <c r="D259" s="440">
        <v>1E-3</v>
      </c>
      <c r="E259" s="440">
        <v>1</v>
      </c>
      <c r="F259" s="441">
        <v>19.5</v>
      </c>
      <c r="G259" s="441">
        <v>13</v>
      </c>
      <c r="H259" s="441">
        <v>4</v>
      </c>
    </row>
    <row r="260" spans="1:8" ht="9.75" customHeight="1" x14ac:dyDescent="0.2">
      <c r="A260" s="438">
        <v>167014</v>
      </c>
      <c r="B260" s="439" t="s">
        <v>3435</v>
      </c>
      <c r="C260" s="440">
        <v>0.14000000000000001</v>
      </c>
      <c r="D260" s="440">
        <v>1E-3</v>
      </c>
      <c r="E260" s="440">
        <v>1</v>
      </c>
      <c r="F260" s="441">
        <v>16.5</v>
      </c>
      <c r="G260" s="441">
        <v>13</v>
      </c>
      <c r="H260" s="441">
        <v>2.5</v>
      </c>
    </row>
    <row r="261" spans="1:8" ht="9.75" customHeight="1" x14ac:dyDescent="0.2">
      <c r="A261" s="438">
        <v>167158</v>
      </c>
      <c r="B261" s="439" t="s">
        <v>3435</v>
      </c>
      <c r="C261" s="440">
        <v>8.8999999999999996E-2</v>
      </c>
      <c r="D261" s="440">
        <v>1E-3</v>
      </c>
      <c r="E261" s="440">
        <v>1</v>
      </c>
      <c r="F261" s="441">
        <v>20.3</v>
      </c>
      <c r="G261" s="441">
        <v>14.9</v>
      </c>
      <c r="H261" s="441">
        <v>5</v>
      </c>
    </row>
    <row r="262" spans="1:8" ht="9.75" customHeight="1" x14ac:dyDescent="0.2">
      <c r="A262" s="438">
        <v>167159</v>
      </c>
      <c r="B262" s="439" t="s">
        <v>3435</v>
      </c>
      <c r="C262" s="440">
        <v>8.5999999999999993E-2</v>
      </c>
      <c r="D262" s="440">
        <v>1E-3</v>
      </c>
      <c r="E262" s="440">
        <v>1</v>
      </c>
      <c r="F262" s="441">
        <v>20.3</v>
      </c>
      <c r="G262" s="441">
        <v>14.9</v>
      </c>
      <c r="H262" s="441">
        <v>5</v>
      </c>
    </row>
    <row r="263" spans="1:8" ht="9.75" customHeight="1" x14ac:dyDescent="0.2">
      <c r="A263" s="438">
        <v>167160</v>
      </c>
      <c r="B263" s="439" t="s">
        <v>3435</v>
      </c>
      <c r="C263" s="440">
        <v>0.08</v>
      </c>
      <c r="D263" s="440">
        <v>1E-3</v>
      </c>
      <c r="E263" s="440">
        <v>1</v>
      </c>
      <c r="F263" s="441">
        <v>20.3</v>
      </c>
      <c r="G263" s="441">
        <v>14.9</v>
      </c>
      <c r="H263" s="441">
        <v>5</v>
      </c>
    </row>
    <row r="264" spans="1:8" ht="9.75" customHeight="1" x14ac:dyDescent="0.2">
      <c r="A264" s="438">
        <v>167161</v>
      </c>
      <c r="B264" s="439" t="s">
        <v>3435</v>
      </c>
      <c r="C264" s="440">
        <v>8.6999999999999994E-2</v>
      </c>
      <c r="D264" s="440">
        <v>1E-3</v>
      </c>
      <c r="E264" s="440">
        <v>1</v>
      </c>
      <c r="F264" s="441">
        <v>18.3</v>
      </c>
      <c r="G264" s="441">
        <v>5</v>
      </c>
      <c r="H264" s="441">
        <v>4.3</v>
      </c>
    </row>
    <row r="265" spans="1:8" ht="9.75" customHeight="1" x14ac:dyDescent="0.2">
      <c r="A265" s="438">
        <v>167163</v>
      </c>
      <c r="B265" s="439" t="s">
        <v>3435</v>
      </c>
      <c r="C265" s="440">
        <v>8.6999999999999994E-2</v>
      </c>
      <c r="D265" s="440">
        <v>1E-3</v>
      </c>
      <c r="E265" s="440">
        <v>1</v>
      </c>
      <c r="F265" s="441">
        <v>18.3</v>
      </c>
      <c r="G265" s="441">
        <v>5</v>
      </c>
      <c r="H265" s="441">
        <v>4.3</v>
      </c>
    </row>
    <row r="266" spans="1:8" ht="9.75" customHeight="1" x14ac:dyDescent="0.2">
      <c r="A266" s="438">
        <v>167164</v>
      </c>
      <c r="B266" s="439" t="s">
        <v>3435</v>
      </c>
      <c r="C266" s="440">
        <v>0.06</v>
      </c>
      <c r="D266" s="440">
        <v>1E-3</v>
      </c>
      <c r="E266" s="440">
        <v>1</v>
      </c>
      <c r="F266" s="441">
        <v>20</v>
      </c>
      <c r="G266" s="441">
        <v>12.5</v>
      </c>
      <c r="H266" s="441">
        <v>4.5</v>
      </c>
    </row>
    <row r="267" spans="1:8" ht="9.75" customHeight="1" x14ac:dyDescent="0.2">
      <c r="A267" s="438">
        <v>167168</v>
      </c>
      <c r="B267" s="439" t="s">
        <v>3435</v>
      </c>
      <c r="C267" s="440">
        <v>1</v>
      </c>
      <c r="D267" s="440">
        <v>1.7000000000000001E-2</v>
      </c>
      <c r="E267" s="440">
        <v>1</v>
      </c>
      <c r="F267" s="441">
        <v>50</v>
      </c>
      <c r="G267" s="441">
        <v>20</v>
      </c>
      <c r="H267" s="441">
        <v>17</v>
      </c>
    </row>
    <row r="268" spans="1:8" ht="9.75" customHeight="1" x14ac:dyDescent="0.2">
      <c r="A268" s="438">
        <v>167171</v>
      </c>
      <c r="B268" s="439" t="s">
        <v>3435</v>
      </c>
      <c r="C268" s="440">
        <v>0.65</v>
      </c>
      <c r="D268" s="440">
        <v>2E-3</v>
      </c>
      <c r="E268" s="440">
        <v>1</v>
      </c>
      <c r="F268" s="441">
        <v>24</v>
      </c>
      <c r="G268" s="441">
        <v>20.5</v>
      </c>
      <c r="H268" s="441">
        <v>4.5</v>
      </c>
    </row>
    <row r="269" spans="1:8" ht="9.75" customHeight="1" x14ac:dyDescent="0.2">
      <c r="A269" s="438">
        <v>167185</v>
      </c>
      <c r="B269" s="439" t="s">
        <v>3435</v>
      </c>
      <c r="C269" s="440">
        <v>0.5</v>
      </c>
      <c r="D269" s="440">
        <v>1E-3</v>
      </c>
      <c r="E269" s="440">
        <v>1</v>
      </c>
      <c r="F269" s="441">
        <v>21</v>
      </c>
      <c r="G269" s="441">
        <v>14</v>
      </c>
      <c r="H269" s="441">
        <v>3</v>
      </c>
    </row>
    <row r="270" spans="1:8" ht="9.75" customHeight="1" x14ac:dyDescent="0.2">
      <c r="A270" s="438">
        <v>167186</v>
      </c>
      <c r="B270" s="439" t="s">
        <v>3435</v>
      </c>
      <c r="C270" s="440">
        <v>0.15</v>
      </c>
      <c r="D270" s="440">
        <v>1E-3</v>
      </c>
      <c r="E270" s="440">
        <v>1</v>
      </c>
      <c r="F270" s="441">
        <v>19</v>
      </c>
      <c r="G270" s="441">
        <v>13</v>
      </c>
      <c r="H270" s="441">
        <v>2.5</v>
      </c>
    </row>
    <row r="271" spans="1:8" ht="9.75" customHeight="1" x14ac:dyDescent="0.2">
      <c r="A271" s="438">
        <v>167329</v>
      </c>
      <c r="B271" s="439" t="s">
        <v>3435</v>
      </c>
      <c r="C271" s="440">
        <v>5.2999999999999999E-2</v>
      </c>
      <c r="D271" s="440">
        <v>1E-3</v>
      </c>
      <c r="E271" s="440">
        <v>1</v>
      </c>
      <c r="F271" s="441">
        <v>19.5</v>
      </c>
      <c r="G271" s="441">
        <v>12.5</v>
      </c>
      <c r="H271" s="441">
        <v>2.5</v>
      </c>
    </row>
    <row r="272" spans="1:8" ht="9.75" customHeight="1" x14ac:dyDescent="0.2">
      <c r="A272" s="438">
        <v>167330</v>
      </c>
      <c r="B272" s="439" t="s">
        <v>3435</v>
      </c>
      <c r="C272" s="440">
        <v>0.08</v>
      </c>
      <c r="D272" s="440">
        <v>1E-3</v>
      </c>
      <c r="E272" s="440">
        <v>1</v>
      </c>
      <c r="F272" s="441">
        <v>19.5</v>
      </c>
      <c r="G272" s="441">
        <v>14.5</v>
      </c>
      <c r="H272" s="441">
        <v>4.5</v>
      </c>
    </row>
    <row r="273" spans="1:8" ht="9.75" customHeight="1" x14ac:dyDescent="0.2">
      <c r="A273" s="438">
        <v>167331</v>
      </c>
      <c r="B273" s="439" t="s">
        <v>3435</v>
      </c>
      <c r="C273" s="440">
        <v>8.6999999999999994E-2</v>
      </c>
      <c r="D273" s="440">
        <v>1E-3</v>
      </c>
      <c r="E273" s="440">
        <v>1</v>
      </c>
      <c r="F273" s="441">
        <v>18.3</v>
      </c>
      <c r="G273" s="441">
        <v>5</v>
      </c>
      <c r="H273" s="441">
        <v>4.3</v>
      </c>
    </row>
    <row r="274" spans="1:8" ht="9.75" customHeight="1" x14ac:dyDescent="0.2">
      <c r="A274" s="438">
        <v>167357</v>
      </c>
      <c r="B274" s="439" t="s">
        <v>3435</v>
      </c>
      <c r="C274" s="440">
        <v>0.06</v>
      </c>
      <c r="D274" s="440">
        <v>1E-3</v>
      </c>
      <c r="E274" s="440">
        <v>1</v>
      </c>
      <c r="F274" s="441">
        <v>16</v>
      </c>
      <c r="G274" s="441">
        <v>13</v>
      </c>
      <c r="H274" s="441">
        <v>2</v>
      </c>
    </row>
    <row r="275" spans="1:8" ht="9.75" customHeight="1" x14ac:dyDescent="0.2">
      <c r="A275" s="438">
        <v>167359</v>
      </c>
      <c r="B275" s="439" t="s">
        <v>3435</v>
      </c>
      <c r="C275" s="440">
        <v>0.06</v>
      </c>
      <c r="D275" s="440">
        <v>1E-3</v>
      </c>
      <c r="E275" s="440">
        <v>1</v>
      </c>
      <c r="F275" s="441">
        <v>16</v>
      </c>
      <c r="G275" s="441">
        <v>13</v>
      </c>
      <c r="H275" s="441">
        <v>2</v>
      </c>
    </row>
    <row r="276" spans="1:8" ht="9.75" customHeight="1" x14ac:dyDescent="0.2">
      <c r="A276" s="438">
        <v>167360</v>
      </c>
      <c r="B276" s="439" t="s">
        <v>3435</v>
      </c>
      <c r="C276" s="440">
        <v>0.06</v>
      </c>
      <c r="D276" s="440">
        <v>1E-3</v>
      </c>
      <c r="E276" s="440">
        <v>1</v>
      </c>
      <c r="F276" s="441">
        <v>16</v>
      </c>
      <c r="G276" s="441">
        <v>13</v>
      </c>
      <c r="H276" s="441">
        <v>2</v>
      </c>
    </row>
    <row r="277" spans="1:8" ht="9.75" customHeight="1" x14ac:dyDescent="0.2">
      <c r="A277" s="438">
        <v>167385</v>
      </c>
      <c r="B277" s="439" t="s">
        <v>3435</v>
      </c>
      <c r="C277" s="440">
        <v>0.85</v>
      </c>
      <c r="D277" s="440">
        <v>3.0000000000000001E-3</v>
      </c>
      <c r="E277" s="440">
        <v>1</v>
      </c>
      <c r="F277" s="441">
        <v>20</v>
      </c>
      <c r="G277" s="441">
        <v>19.5</v>
      </c>
      <c r="H277" s="441">
        <v>7</v>
      </c>
    </row>
    <row r="278" spans="1:8" ht="9.75" customHeight="1" x14ac:dyDescent="0.2">
      <c r="A278" s="438">
        <v>167386</v>
      </c>
      <c r="B278" s="439" t="s">
        <v>3435</v>
      </c>
      <c r="C278" s="440">
        <v>0.5</v>
      </c>
      <c r="D278" s="440">
        <v>2E-3</v>
      </c>
      <c r="E278" s="440">
        <v>1</v>
      </c>
      <c r="F278" s="441">
        <v>22</v>
      </c>
      <c r="G278" s="441">
        <v>16</v>
      </c>
      <c r="H278" s="441">
        <v>5</v>
      </c>
    </row>
    <row r="279" spans="1:8" ht="9.75" customHeight="1" x14ac:dyDescent="0.2">
      <c r="A279" s="438">
        <v>167387</v>
      </c>
      <c r="B279" s="439" t="s">
        <v>3435</v>
      </c>
      <c r="C279" s="440">
        <v>0.55000000000000004</v>
      </c>
      <c r="D279" s="440">
        <v>3.0000000000000001E-3</v>
      </c>
      <c r="E279" s="440">
        <v>1</v>
      </c>
      <c r="F279" s="441">
        <v>28</v>
      </c>
      <c r="G279" s="441">
        <v>27.5</v>
      </c>
      <c r="H279" s="441">
        <v>4</v>
      </c>
    </row>
    <row r="280" spans="1:8" ht="9.75" customHeight="1" x14ac:dyDescent="0.2">
      <c r="A280" s="438">
        <v>167470</v>
      </c>
      <c r="B280" s="439" t="s">
        <v>3435</v>
      </c>
      <c r="C280" s="440">
        <v>0.1</v>
      </c>
      <c r="D280" s="440">
        <v>1E-3</v>
      </c>
      <c r="E280" s="440">
        <v>1</v>
      </c>
      <c r="F280" s="441">
        <v>16.5</v>
      </c>
      <c r="G280" s="441">
        <v>12.5</v>
      </c>
      <c r="H280" s="441">
        <v>3</v>
      </c>
    </row>
    <row r="281" spans="1:8" ht="9.75" customHeight="1" x14ac:dyDescent="0.2">
      <c r="A281" s="438">
        <v>168029</v>
      </c>
      <c r="B281" s="439" t="s">
        <v>3435</v>
      </c>
      <c r="C281" s="440">
        <v>8.7999999999999995E-2</v>
      </c>
      <c r="D281" s="440">
        <v>1E-3</v>
      </c>
      <c r="E281" s="440">
        <v>1</v>
      </c>
      <c r="F281" s="441">
        <v>18</v>
      </c>
      <c r="G281" s="441">
        <v>4.5</v>
      </c>
      <c r="H281" s="441">
        <v>4.4000000000000004</v>
      </c>
    </row>
    <row r="282" spans="1:8" ht="9.75" customHeight="1" x14ac:dyDescent="0.2">
      <c r="A282" s="438">
        <v>168030</v>
      </c>
      <c r="B282" s="439" t="s">
        <v>3435</v>
      </c>
      <c r="C282" s="440">
        <v>8.7999999999999995E-2</v>
      </c>
      <c r="D282" s="440">
        <v>1E-3</v>
      </c>
      <c r="E282" s="440">
        <v>1</v>
      </c>
      <c r="F282" s="441">
        <v>18</v>
      </c>
      <c r="G282" s="441">
        <v>4.5</v>
      </c>
      <c r="H282" s="441">
        <v>4.4000000000000004</v>
      </c>
    </row>
    <row r="283" spans="1:8" ht="9.75" customHeight="1" x14ac:dyDescent="0.2">
      <c r="A283" s="438">
        <v>168031</v>
      </c>
      <c r="B283" s="439" t="s">
        <v>3435</v>
      </c>
      <c r="C283" s="440">
        <v>8.7999999999999995E-2</v>
      </c>
      <c r="D283" s="440">
        <v>1E-3</v>
      </c>
      <c r="E283" s="440">
        <v>1</v>
      </c>
      <c r="F283" s="441">
        <v>18</v>
      </c>
      <c r="G283" s="441">
        <v>4.5</v>
      </c>
      <c r="H283" s="441">
        <v>4.4000000000000004</v>
      </c>
    </row>
    <row r="284" spans="1:8" ht="9.75" customHeight="1" x14ac:dyDescent="0.2">
      <c r="A284" s="438">
        <v>168033</v>
      </c>
      <c r="B284" s="439" t="s">
        <v>3435</v>
      </c>
      <c r="C284" s="440">
        <v>9.8000000000000004E-2</v>
      </c>
      <c r="D284" s="440">
        <v>1E-3</v>
      </c>
      <c r="E284" s="440">
        <v>1</v>
      </c>
      <c r="F284" s="441">
        <v>18.5</v>
      </c>
      <c r="G284" s="441">
        <v>5</v>
      </c>
      <c r="H284" s="441">
        <v>4.8</v>
      </c>
    </row>
    <row r="285" spans="1:8" ht="9.75" customHeight="1" x14ac:dyDescent="0.2">
      <c r="A285" s="438">
        <v>168034</v>
      </c>
      <c r="B285" s="439" t="s">
        <v>3435</v>
      </c>
      <c r="C285" s="440">
        <v>9.8000000000000004E-2</v>
      </c>
      <c r="D285" s="440">
        <v>1E-3</v>
      </c>
      <c r="E285" s="440">
        <v>1</v>
      </c>
      <c r="F285" s="441">
        <v>18.5</v>
      </c>
      <c r="G285" s="441">
        <v>5</v>
      </c>
      <c r="H285" s="441">
        <v>4.8</v>
      </c>
    </row>
    <row r="286" spans="1:8" ht="9.75" customHeight="1" x14ac:dyDescent="0.2">
      <c r="A286" s="438">
        <v>168035</v>
      </c>
      <c r="B286" s="439" t="s">
        <v>3435</v>
      </c>
      <c r="C286" s="440">
        <v>9.8000000000000004E-2</v>
      </c>
      <c r="D286" s="440">
        <v>1E-3</v>
      </c>
      <c r="E286" s="440">
        <v>1</v>
      </c>
      <c r="F286" s="441">
        <v>18.5</v>
      </c>
      <c r="G286" s="441">
        <v>5</v>
      </c>
      <c r="H286" s="441">
        <v>4.8</v>
      </c>
    </row>
    <row r="287" spans="1:8" ht="9.75" customHeight="1" x14ac:dyDescent="0.2">
      <c r="A287" s="438">
        <v>168066</v>
      </c>
      <c r="B287" s="439" t="s">
        <v>3435</v>
      </c>
      <c r="C287" s="440">
        <v>0.09</v>
      </c>
      <c r="D287" s="440">
        <v>1E-3</v>
      </c>
      <c r="E287" s="440">
        <v>1</v>
      </c>
      <c r="F287" s="441">
        <v>27.5</v>
      </c>
      <c r="G287" s="441">
        <v>18</v>
      </c>
      <c r="H287" s="441">
        <v>0.5</v>
      </c>
    </row>
    <row r="288" spans="1:8" ht="9.75" customHeight="1" x14ac:dyDescent="0.2">
      <c r="A288" s="438">
        <v>168068</v>
      </c>
      <c r="B288" s="439" t="s">
        <v>3435</v>
      </c>
      <c r="C288" s="440">
        <v>0.08</v>
      </c>
      <c r="D288" s="440">
        <v>1E-3</v>
      </c>
      <c r="E288" s="440">
        <v>1</v>
      </c>
      <c r="F288" s="441">
        <v>19.5</v>
      </c>
      <c r="G288" s="441">
        <v>14.5</v>
      </c>
      <c r="H288" s="441">
        <v>4.5</v>
      </c>
    </row>
    <row r="289" spans="1:8" ht="9.75" customHeight="1" x14ac:dyDescent="0.2">
      <c r="A289" s="438">
        <v>168069</v>
      </c>
      <c r="B289" s="439" t="s">
        <v>3435</v>
      </c>
      <c r="C289" s="440">
        <v>0.08</v>
      </c>
      <c r="D289" s="440">
        <v>1E-3</v>
      </c>
      <c r="E289" s="440">
        <v>1</v>
      </c>
      <c r="F289" s="441">
        <v>19.5</v>
      </c>
      <c r="G289" s="441">
        <v>14.5</v>
      </c>
      <c r="H289" s="441">
        <v>4.5</v>
      </c>
    </row>
    <row r="290" spans="1:8" ht="9.75" customHeight="1" x14ac:dyDescent="0.2">
      <c r="A290" s="438">
        <v>168070</v>
      </c>
      <c r="B290" s="439" t="s">
        <v>3435</v>
      </c>
      <c r="C290" s="440">
        <v>0.08</v>
      </c>
      <c r="D290" s="440">
        <v>1E-3</v>
      </c>
      <c r="E290" s="440">
        <v>1</v>
      </c>
      <c r="F290" s="441">
        <v>19.5</v>
      </c>
      <c r="G290" s="441">
        <v>14.5</v>
      </c>
      <c r="H290" s="441">
        <v>4.5</v>
      </c>
    </row>
    <row r="291" spans="1:8" ht="9.75" customHeight="1" x14ac:dyDescent="0.2">
      <c r="A291" s="438">
        <v>168076</v>
      </c>
      <c r="B291" s="439" t="s">
        <v>3435</v>
      </c>
      <c r="C291" s="440">
        <v>0.36199999999999999</v>
      </c>
      <c r="D291" s="440">
        <v>2E-3</v>
      </c>
      <c r="E291" s="440">
        <v>1</v>
      </c>
      <c r="F291" s="441">
        <v>19</v>
      </c>
      <c r="G291" s="441">
        <v>12</v>
      </c>
      <c r="H291" s="441">
        <v>8.5</v>
      </c>
    </row>
    <row r="292" spans="1:8" ht="9.75" customHeight="1" x14ac:dyDescent="0.2">
      <c r="A292" s="438">
        <v>168077</v>
      </c>
      <c r="B292" s="439" t="s">
        <v>3435</v>
      </c>
      <c r="C292" s="440">
        <v>0.36199999999999999</v>
      </c>
      <c r="D292" s="440">
        <v>2E-3</v>
      </c>
      <c r="E292" s="440">
        <v>1</v>
      </c>
      <c r="F292" s="441">
        <v>19</v>
      </c>
      <c r="G292" s="441">
        <v>12</v>
      </c>
      <c r="H292" s="441">
        <v>8.5</v>
      </c>
    </row>
    <row r="293" spans="1:8" ht="9.75" customHeight="1" x14ac:dyDescent="0.2">
      <c r="A293" s="438">
        <v>168079</v>
      </c>
      <c r="B293" s="439" t="s">
        <v>3435</v>
      </c>
      <c r="C293" s="440">
        <v>8.5999999999999993E-2</v>
      </c>
      <c r="D293" s="440">
        <v>1E-3</v>
      </c>
      <c r="E293" s="440">
        <v>1</v>
      </c>
      <c r="F293" s="441">
        <v>19.5</v>
      </c>
      <c r="G293" s="441">
        <v>14.5</v>
      </c>
      <c r="H293" s="441">
        <v>4.5</v>
      </c>
    </row>
    <row r="294" spans="1:8" ht="9.75" customHeight="1" x14ac:dyDescent="0.2">
      <c r="A294" s="438">
        <v>168080</v>
      </c>
      <c r="B294" s="439" t="s">
        <v>3435</v>
      </c>
      <c r="C294" s="440">
        <v>8.5999999999999993E-2</v>
      </c>
      <c r="D294" s="440">
        <v>1E-3</v>
      </c>
      <c r="E294" s="440">
        <v>1</v>
      </c>
      <c r="F294" s="441">
        <v>19.5</v>
      </c>
      <c r="G294" s="441">
        <v>14.5</v>
      </c>
      <c r="H294" s="441">
        <v>4.5</v>
      </c>
    </row>
    <row r="295" spans="1:8" ht="9.75" customHeight="1" x14ac:dyDescent="0.2">
      <c r="A295" s="438">
        <v>168081</v>
      </c>
      <c r="B295" s="439" t="s">
        <v>3435</v>
      </c>
      <c r="C295" s="440">
        <v>8.5999999999999993E-2</v>
      </c>
      <c r="D295" s="440">
        <v>1E-3</v>
      </c>
      <c r="E295" s="440">
        <v>1</v>
      </c>
      <c r="F295" s="441">
        <v>19.5</v>
      </c>
      <c r="G295" s="441">
        <v>14.5</v>
      </c>
      <c r="H295" s="441">
        <v>4.5</v>
      </c>
    </row>
    <row r="296" spans="1:8" ht="9.75" customHeight="1" x14ac:dyDescent="0.2">
      <c r="A296" s="438">
        <v>168083</v>
      </c>
      <c r="B296" s="439" t="s">
        <v>3435</v>
      </c>
      <c r="C296" s="440">
        <v>8.6999999999999994E-2</v>
      </c>
      <c r="D296" s="440">
        <v>1E-3</v>
      </c>
      <c r="E296" s="440">
        <v>1</v>
      </c>
      <c r="F296" s="441">
        <v>19.5</v>
      </c>
      <c r="G296" s="441">
        <v>14</v>
      </c>
      <c r="H296" s="441">
        <v>4</v>
      </c>
    </row>
    <row r="297" spans="1:8" ht="9.75" customHeight="1" x14ac:dyDescent="0.2">
      <c r="A297" s="438">
        <v>168084</v>
      </c>
      <c r="B297" s="439" t="s">
        <v>3435</v>
      </c>
      <c r="C297" s="440">
        <v>8.6999999999999994E-2</v>
      </c>
      <c r="D297" s="440">
        <v>1E-3</v>
      </c>
      <c r="E297" s="440">
        <v>1</v>
      </c>
      <c r="F297" s="441">
        <v>19.5</v>
      </c>
      <c r="G297" s="441">
        <v>14</v>
      </c>
      <c r="H297" s="441">
        <v>4</v>
      </c>
    </row>
    <row r="298" spans="1:8" ht="9.75" customHeight="1" x14ac:dyDescent="0.2">
      <c r="A298" s="438">
        <v>168085</v>
      </c>
      <c r="B298" s="439" t="s">
        <v>3435</v>
      </c>
      <c r="C298" s="440">
        <v>8.6999999999999994E-2</v>
      </c>
      <c r="D298" s="440">
        <v>1E-3</v>
      </c>
      <c r="E298" s="440">
        <v>1</v>
      </c>
      <c r="F298" s="441">
        <v>19.5</v>
      </c>
      <c r="G298" s="441">
        <v>14</v>
      </c>
      <c r="H298" s="441">
        <v>4</v>
      </c>
    </row>
    <row r="299" spans="1:8" ht="9.75" customHeight="1" x14ac:dyDescent="0.2">
      <c r="A299" s="438">
        <v>168088</v>
      </c>
      <c r="B299" s="439" t="s">
        <v>3435</v>
      </c>
      <c r="C299" s="440">
        <v>0.1</v>
      </c>
      <c r="D299" s="440">
        <v>2E-3</v>
      </c>
      <c r="E299" s="440">
        <v>1</v>
      </c>
      <c r="F299" s="441">
        <v>19.5</v>
      </c>
      <c r="G299" s="441">
        <v>14</v>
      </c>
      <c r="H299" s="441">
        <v>5</v>
      </c>
    </row>
    <row r="300" spans="1:8" ht="9.75" customHeight="1" x14ac:dyDescent="0.2">
      <c r="A300" s="438">
        <v>168089</v>
      </c>
      <c r="B300" s="439" t="s">
        <v>3435</v>
      </c>
      <c r="C300" s="440">
        <v>0.1</v>
      </c>
      <c r="D300" s="440">
        <v>2E-3</v>
      </c>
      <c r="E300" s="440">
        <v>1</v>
      </c>
      <c r="F300" s="441">
        <v>19.5</v>
      </c>
      <c r="G300" s="441">
        <v>14</v>
      </c>
      <c r="H300" s="441">
        <v>5</v>
      </c>
    </row>
    <row r="301" spans="1:8" ht="9.75" customHeight="1" x14ac:dyDescent="0.2">
      <c r="A301" s="438">
        <v>168090</v>
      </c>
      <c r="B301" s="439" t="s">
        <v>3435</v>
      </c>
      <c r="C301" s="440">
        <v>0.1</v>
      </c>
      <c r="D301" s="440">
        <v>2E-3</v>
      </c>
      <c r="E301" s="440">
        <v>1</v>
      </c>
      <c r="F301" s="441">
        <v>19.5</v>
      </c>
      <c r="G301" s="441">
        <v>14</v>
      </c>
      <c r="H301" s="441">
        <v>5</v>
      </c>
    </row>
    <row r="302" spans="1:8" ht="9.75" customHeight="1" x14ac:dyDescent="0.2">
      <c r="A302" s="438">
        <v>168092</v>
      </c>
      <c r="B302" s="439" t="s">
        <v>3435</v>
      </c>
      <c r="C302" s="440">
        <v>6.0000000000000001E-3</v>
      </c>
      <c r="D302" s="440">
        <v>1E-3</v>
      </c>
      <c r="E302" s="440">
        <v>1</v>
      </c>
      <c r="F302" s="441">
        <v>19.5</v>
      </c>
      <c r="G302" s="441">
        <v>9</v>
      </c>
      <c r="H302" s="441">
        <v>0.5</v>
      </c>
    </row>
    <row r="303" spans="1:8" ht="9.75" customHeight="1" x14ac:dyDescent="0.2">
      <c r="A303" s="438">
        <v>168093</v>
      </c>
      <c r="B303" s="439" t="s">
        <v>3435</v>
      </c>
      <c r="C303" s="440">
        <v>6.0000000000000001E-3</v>
      </c>
      <c r="D303" s="440">
        <v>1E-3</v>
      </c>
      <c r="E303" s="440">
        <v>1</v>
      </c>
      <c r="F303" s="441">
        <v>19.5</v>
      </c>
      <c r="G303" s="441">
        <v>9</v>
      </c>
      <c r="H303" s="441">
        <v>0.5</v>
      </c>
    </row>
    <row r="304" spans="1:8" ht="9.75" customHeight="1" x14ac:dyDescent="0.2">
      <c r="A304" s="438">
        <v>168094</v>
      </c>
      <c r="B304" s="439" t="s">
        <v>3435</v>
      </c>
      <c r="C304" s="440">
        <v>6.0000000000000001E-3</v>
      </c>
      <c r="D304" s="440">
        <v>1E-3</v>
      </c>
      <c r="E304" s="440">
        <v>1</v>
      </c>
      <c r="F304" s="441">
        <v>19.5</v>
      </c>
      <c r="G304" s="441">
        <v>9</v>
      </c>
      <c r="H304" s="441">
        <v>0.5</v>
      </c>
    </row>
    <row r="305" spans="1:8" ht="9.75" customHeight="1" x14ac:dyDescent="0.2">
      <c r="A305" s="438">
        <v>168096</v>
      </c>
      <c r="B305" s="439" t="s">
        <v>3435</v>
      </c>
      <c r="C305" s="440">
        <v>0.3</v>
      </c>
      <c r="D305" s="440">
        <v>4.0000000000000001E-3</v>
      </c>
      <c r="E305" s="440">
        <v>1</v>
      </c>
      <c r="F305" s="441">
        <v>53</v>
      </c>
      <c r="G305" s="441">
        <v>19.5</v>
      </c>
      <c r="H305" s="441">
        <v>4</v>
      </c>
    </row>
    <row r="306" spans="1:8" ht="9.75" customHeight="1" x14ac:dyDescent="0.2">
      <c r="A306" s="438">
        <v>168098</v>
      </c>
      <c r="B306" s="439" t="s">
        <v>3435</v>
      </c>
      <c r="C306" s="440">
        <v>0.18</v>
      </c>
      <c r="D306" s="440">
        <v>1E-3</v>
      </c>
      <c r="E306" s="440">
        <v>1</v>
      </c>
      <c r="F306" s="441">
        <v>37</v>
      </c>
      <c r="G306" s="441">
        <v>12</v>
      </c>
      <c r="H306" s="441">
        <v>3</v>
      </c>
    </row>
    <row r="307" spans="1:8" ht="9.75" customHeight="1" x14ac:dyDescent="0.2">
      <c r="A307" s="438">
        <v>168099</v>
      </c>
      <c r="B307" s="439" t="s">
        <v>3435</v>
      </c>
      <c r="C307" s="440">
        <v>0.18</v>
      </c>
      <c r="D307" s="440">
        <v>1E-3</v>
      </c>
      <c r="E307" s="440">
        <v>1</v>
      </c>
      <c r="F307" s="441">
        <v>37</v>
      </c>
      <c r="G307" s="441">
        <v>12</v>
      </c>
      <c r="H307" s="441">
        <v>3</v>
      </c>
    </row>
    <row r="308" spans="1:8" ht="9.75" customHeight="1" x14ac:dyDescent="0.2">
      <c r="A308" s="438">
        <v>168101</v>
      </c>
      <c r="B308" s="439" t="s">
        <v>3435</v>
      </c>
      <c r="C308" s="440">
        <v>0.25</v>
      </c>
      <c r="D308" s="440">
        <v>3.0000000000000001E-3</v>
      </c>
      <c r="E308" s="440">
        <v>1</v>
      </c>
      <c r="F308" s="441">
        <v>48</v>
      </c>
      <c r="G308" s="441">
        <v>16.5</v>
      </c>
      <c r="H308" s="441">
        <v>4</v>
      </c>
    </row>
    <row r="309" spans="1:8" ht="9.75" customHeight="1" x14ac:dyDescent="0.2">
      <c r="A309" s="438">
        <v>168102</v>
      </c>
      <c r="B309" s="439" t="s">
        <v>3435</v>
      </c>
      <c r="C309" s="440">
        <v>0.25</v>
      </c>
      <c r="D309" s="440">
        <v>3.0000000000000001E-3</v>
      </c>
      <c r="E309" s="440">
        <v>1</v>
      </c>
      <c r="F309" s="441">
        <v>48</v>
      </c>
      <c r="G309" s="441">
        <v>16.5</v>
      </c>
      <c r="H309" s="441">
        <v>4</v>
      </c>
    </row>
    <row r="310" spans="1:8" ht="9.75" customHeight="1" x14ac:dyDescent="0.2">
      <c r="A310" s="438">
        <v>168103</v>
      </c>
      <c r="B310" s="439" t="s">
        <v>3435</v>
      </c>
      <c r="C310" s="440">
        <v>0.25</v>
      </c>
      <c r="D310" s="440">
        <v>3.0000000000000001E-3</v>
      </c>
      <c r="E310" s="440">
        <v>1</v>
      </c>
      <c r="F310" s="441">
        <v>48</v>
      </c>
      <c r="G310" s="441">
        <v>16.5</v>
      </c>
      <c r="H310" s="441">
        <v>4</v>
      </c>
    </row>
    <row r="311" spans="1:8" ht="9.75" customHeight="1" x14ac:dyDescent="0.2">
      <c r="A311" s="438">
        <v>168104</v>
      </c>
      <c r="B311" s="439" t="s">
        <v>3435</v>
      </c>
      <c r="C311" s="440">
        <v>0.36</v>
      </c>
      <c r="D311" s="440">
        <v>8.0000000000000002E-3</v>
      </c>
      <c r="E311" s="440">
        <v>1</v>
      </c>
      <c r="F311" s="441">
        <v>49</v>
      </c>
      <c r="G311" s="441">
        <v>21</v>
      </c>
      <c r="H311" s="441">
        <v>7.5</v>
      </c>
    </row>
    <row r="312" spans="1:8" ht="9.75" customHeight="1" x14ac:dyDescent="0.2">
      <c r="A312" s="438">
        <v>168106</v>
      </c>
      <c r="B312" s="439" t="s">
        <v>3435</v>
      </c>
      <c r="C312" s="440">
        <v>0.87</v>
      </c>
      <c r="D312" s="440">
        <v>7.0000000000000001E-3</v>
      </c>
      <c r="E312" s="440">
        <v>1</v>
      </c>
      <c r="F312" s="441">
        <v>44</v>
      </c>
      <c r="G312" s="441">
        <v>19</v>
      </c>
      <c r="H312" s="441">
        <v>8</v>
      </c>
    </row>
    <row r="313" spans="1:8" ht="9.75" customHeight="1" x14ac:dyDescent="0.2">
      <c r="A313" s="438">
        <v>168107</v>
      </c>
      <c r="B313" s="439" t="s">
        <v>3435</v>
      </c>
      <c r="C313" s="440">
        <v>1.5</v>
      </c>
      <c r="D313" s="440">
        <v>1.7999999999999999E-2</v>
      </c>
      <c r="E313" s="440">
        <v>1</v>
      </c>
      <c r="F313" s="441">
        <v>60</v>
      </c>
      <c r="G313" s="441">
        <v>20</v>
      </c>
      <c r="H313" s="441">
        <v>15</v>
      </c>
    </row>
    <row r="314" spans="1:8" ht="9.75" customHeight="1" x14ac:dyDescent="0.2">
      <c r="A314" s="438">
        <v>168108</v>
      </c>
      <c r="B314" s="439" t="s">
        <v>3435</v>
      </c>
      <c r="C314" s="440">
        <v>0.7</v>
      </c>
      <c r="D314" s="440">
        <v>1.2999999999999999E-2</v>
      </c>
      <c r="E314" s="440">
        <v>1</v>
      </c>
      <c r="F314" s="441">
        <v>50</v>
      </c>
      <c r="G314" s="441">
        <v>25</v>
      </c>
      <c r="H314" s="441">
        <v>10</v>
      </c>
    </row>
    <row r="315" spans="1:8" ht="9.75" customHeight="1" x14ac:dyDescent="0.2">
      <c r="A315" s="438">
        <v>168109</v>
      </c>
      <c r="B315" s="439" t="s">
        <v>3435</v>
      </c>
      <c r="C315" s="440">
        <v>1.5</v>
      </c>
      <c r="D315" s="440">
        <v>1.7999999999999999E-2</v>
      </c>
      <c r="E315" s="440">
        <v>1</v>
      </c>
      <c r="F315" s="441">
        <v>50</v>
      </c>
      <c r="G315" s="441">
        <v>35</v>
      </c>
      <c r="H315" s="441">
        <v>10</v>
      </c>
    </row>
    <row r="316" spans="1:8" ht="9.75" customHeight="1" x14ac:dyDescent="0.2">
      <c r="A316" s="438">
        <v>168110</v>
      </c>
      <c r="B316" s="439" t="s">
        <v>3435</v>
      </c>
      <c r="C316" s="440">
        <v>1.4</v>
      </c>
      <c r="D316" s="440">
        <v>1.7999999999999999E-2</v>
      </c>
      <c r="E316" s="440">
        <v>1</v>
      </c>
      <c r="F316" s="441">
        <v>50</v>
      </c>
      <c r="G316" s="441">
        <v>20</v>
      </c>
      <c r="H316" s="441">
        <v>18</v>
      </c>
    </row>
    <row r="317" spans="1:8" ht="9.75" customHeight="1" x14ac:dyDescent="0.2">
      <c r="A317" s="438">
        <v>168162</v>
      </c>
      <c r="B317" s="439" t="s">
        <v>3435</v>
      </c>
      <c r="C317" s="440">
        <v>1.3</v>
      </c>
      <c r="D317" s="440">
        <v>3.0000000000000001E-3</v>
      </c>
      <c r="E317" s="440">
        <v>1</v>
      </c>
      <c r="F317" s="441">
        <v>24</v>
      </c>
      <c r="G317" s="441">
        <v>23</v>
      </c>
      <c r="H317" s="441">
        <v>6</v>
      </c>
    </row>
    <row r="318" spans="1:8" ht="9.75" customHeight="1" x14ac:dyDescent="0.2">
      <c r="A318" s="438">
        <v>168164</v>
      </c>
      <c r="B318" s="439" t="s">
        <v>3435</v>
      </c>
      <c r="C318" s="440">
        <v>1.3</v>
      </c>
      <c r="D318" s="440">
        <v>3.0000000000000001E-3</v>
      </c>
      <c r="E318" s="440">
        <v>1</v>
      </c>
      <c r="F318" s="441">
        <v>24</v>
      </c>
      <c r="G318" s="441">
        <v>23</v>
      </c>
      <c r="H318" s="441">
        <v>6</v>
      </c>
    </row>
    <row r="319" spans="1:8" ht="9.75" customHeight="1" x14ac:dyDescent="0.2">
      <c r="A319" s="438">
        <v>168165</v>
      </c>
      <c r="B319" s="439" t="s">
        <v>3435</v>
      </c>
      <c r="C319" s="440">
        <v>1.3</v>
      </c>
      <c r="D319" s="440">
        <v>3.0000000000000001E-3</v>
      </c>
      <c r="E319" s="440">
        <v>1</v>
      </c>
      <c r="F319" s="441">
        <v>24</v>
      </c>
      <c r="G319" s="441">
        <v>23</v>
      </c>
      <c r="H319" s="441">
        <v>6</v>
      </c>
    </row>
    <row r="320" spans="1:8" ht="9.75" customHeight="1" x14ac:dyDescent="0.2">
      <c r="A320" s="438">
        <v>168169</v>
      </c>
      <c r="B320" s="439" t="s">
        <v>3435</v>
      </c>
      <c r="C320" s="440">
        <v>0.8</v>
      </c>
      <c r="D320" s="440">
        <v>2E-3</v>
      </c>
      <c r="E320" s="440">
        <v>1</v>
      </c>
      <c r="F320" s="441">
        <v>20.5</v>
      </c>
      <c r="G320" s="441">
        <v>19.5</v>
      </c>
      <c r="H320" s="441">
        <v>5</v>
      </c>
    </row>
    <row r="321" spans="1:8" ht="9.75" customHeight="1" x14ac:dyDescent="0.2">
      <c r="A321" s="438">
        <v>168175</v>
      </c>
      <c r="B321" s="439" t="s">
        <v>3435</v>
      </c>
      <c r="C321" s="440">
        <v>3.75</v>
      </c>
      <c r="D321" s="440">
        <v>1.4E-2</v>
      </c>
      <c r="E321" s="440">
        <v>1</v>
      </c>
      <c r="F321" s="441">
        <v>35.5</v>
      </c>
      <c r="G321" s="441">
        <v>30.5</v>
      </c>
      <c r="H321" s="441">
        <v>12.5</v>
      </c>
    </row>
    <row r="322" spans="1:8" ht="9.75" customHeight="1" x14ac:dyDescent="0.2">
      <c r="A322" s="438">
        <v>168176</v>
      </c>
      <c r="B322" s="439" t="s">
        <v>3435</v>
      </c>
      <c r="C322" s="440">
        <v>2.15</v>
      </c>
      <c r="D322" s="440">
        <v>6.0000000000000001E-3</v>
      </c>
      <c r="E322" s="440">
        <v>1</v>
      </c>
      <c r="F322" s="441">
        <v>30.5</v>
      </c>
      <c r="G322" s="441">
        <v>27</v>
      </c>
      <c r="H322" s="441">
        <v>7.5</v>
      </c>
    </row>
    <row r="323" spans="1:8" ht="9.75" customHeight="1" x14ac:dyDescent="0.2">
      <c r="A323" s="438">
        <v>168177</v>
      </c>
      <c r="B323" s="439" t="s">
        <v>3435</v>
      </c>
      <c r="C323" s="440">
        <v>1.3</v>
      </c>
      <c r="D323" s="440">
        <v>4.0000000000000001E-3</v>
      </c>
      <c r="E323" s="440">
        <v>1</v>
      </c>
      <c r="F323" s="441">
        <v>23</v>
      </c>
      <c r="G323" s="441">
        <v>20.5</v>
      </c>
      <c r="H323" s="441">
        <v>7.5</v>
      </c>
    </row>
    <row r="324" spans="1:8" ht="9.75" customHeight="1" x14ac:dyDescent="0.2">
      <c r="A324" s="438">
        <v>168178</v>
      </c>
      <c r="B324" s="439" t="s">
        <v>3435</v>
      </c>
      <c r="C324" s="440">
        <v>0.85</v>
      </c>
      <c r="D324" s="440">
        <v>3.0000000000000001E-3</v>
      </c>
      <c r="E324" s="440">
        <v>1</v>
      </c>
      <c r="F324" s="441">
        <v>27</v>
      </c>
      <c r="G324" s="441">
        <v>25</v>
      </c>
      <c r="H324" s="441">
        <v>4</v>
      </c>
    </row>
    <row r="325" spans="1:8" ht="9.75" customHeight="1" x14ac:dyDescent="0.2">
      <c r="A325" s="438">
        <v>168181</v>
      </c>
      <c r="B325" s="439" t="s">
        <v>3435</v>
      </c>
      <c r="C325" s="440">
        <v>0.48</v>
      </c>
      <c r="D325" s="440">
        <v>1E-3</v>
      </c>
      <c r="E325" s="440">
        <v>1</v>
      </c>
      <c r="F325" s="441">
        <v>25</v>
      </c>
      <c r="G325" s="441">
        <v>25</v>
      </c>
      <c r="H325" s="441">
        <v>1</v>
      </c>
    </row>
    <row r="326" spans="1:8" ht="9.75" customHeight="1" x14ac:dyDescent="0.2">
      <c r="A326" s="438">
        <v>168182</v>
      </c>
      <c r="B326" s="439" t="s">
        <v>3435</v>
      </c>
      <c r="C326" s="440">
        <v>0.48</v>
      </c>
      <c r="D326" s="440">
        <v>1E-3</v>
      </c>
      <c r="E326" s="440">
        <v>1</v>
      </c>
      <c r="F326" s="441">
        <v>25</v>
      </c>
      <c r="G326" s="441">
        <v>25</v>
      </c>
      <c r="H326" s="441">
        <v>1</v>
      </c>
    </row>
    <row r="327" spans="1:8" ht="9.75" customHeight="1" x14ac:dyDescent="0.2">
      <c r="A327" s="438">
        <v>168183</v>
      </c>
      <c r="B327" s="439" t="s">
        <v>3435</v>
      </c>
      <c r="C327" s="440">
        <v>0.6</v>
      </c>
      <c r="D327" s="440">
        <v>1E-3</v>
      </c>
      <c r="E327" s="440">
        <v>1</v>
      </c>
      <c r="F327" s="441">
        <v>25</v>
      </c>
      <c r="G327" s="441">
        <v>25</v>
      </c>
      <c r="H327" s="441">
        <v>1</v>
      </c>
    </row>
    <row r="328" spans="1:8" ht="9.75" customHeight="1" x14ac:dyDescent="0.2">
      <c r="A328" s="438">
        <v>168185</v>
      </c>
      <c r="B328" s="439" t="s">
        <v>3435</v>
      </c>
      <c r="C328" s="440">
        <v>0.7</v>
      </c>
      <c r="D328" s="440">
        <v>1E-3</v>
      </c>
      <c r="E328" s="440">
        <v>1</v>
      </c>
      <c r="F328" s="441">
        <v>25</v>
      </c>
      <c r="G328" s="441">
        <v>24</v>
      </c>
      <c r="H328" s="441">
        <v>2</v>
      </c>
    </row>
    <row r="329" spans="1:8" ht="9.75" customHeight="1" x14ac:dyDescent="0.2">
      <c r="A329" s="438">
        <v>168186</v>
      </c>
      <c r="B329" s="439" t="s">
        <v>3435</v>
      </c>
      <c r="C329" s="440">
        <v>0.7</v>
      </c>
      <c r="D329" s="440">
        <v>1E-3</v>
      </c>
      <c r="E329" s="440">
        <v>1</v>
      </c>
      <c r="F329" s="441">
        <v>25</v>
      </c>
      <c r="G329" s="441">
        <v>24</v>
      </c>
      <c r="H329" s="441">
        <v>2</v>
      </c>
    </row>
    <row r="330" spans="1:8" ht="9.75" customHeight="1" x14ac:dyDescent="0.2">
      <c r="A330" s="438">
        <v>168187</v>
      </c>
      <c r="B330" s="439" t="s">
        <v>3435</v>
      </c>
      <c r="C330" s="440">
        <v>0.7</v>
      </c>
      <c r="D330" s="440">
        <v>1E-3</v>
      </c>
      <c r="E330" s="440">
        <v>1</v>
      </c>
      <c r="F330" s="441">
        <v>25</v>
      </c>
      <c r="G330" s="441">
        <v>24</v>
      </c>
      <c r="H330" s="441">
        <v>2</v>
      </c>
    </row>
    <row r="331" spans="1:8" ht="9.75" customHeight="1" x14ac:dyDescent="0.2">
      <c r="A331" s="438">
        <v>168189</v>
      </c>
      <c r="B331" s="439" t="s">
        <v>3435</v>
      </c>
      <c r="C331" s="440">
        <v>0.6</v>
      </c>
      <c r="D331" s="440">
        <v>2E-3</v>
      </c>
      <c r="E331" s="440">
        <v>1</v>
      </c>
      <c r="F331" s="441">
        <v>25</v>
      </c>
      <c r="G331" s="441">
        <v>25</v>
      </c>
      <c r="H331" s="441">
        <v>3</v>
      </c>
    </row>
    <row r="332" spans="1:8" ht="9.75" customHeight="1" x14ac:dyDescent="0.2">
      <c r="A332" s="438">
        <v>168193</v>
      </c>
      <c r="B332" s="439" t="s">
        <v>3435</v>
      </c>
      <c r="C332" s="440">
        <v>1</v>
      </c>
      <c r="D332" s="440">
        <v>2E-3</v>
      </c>
      <c r="E332" s="440">
        <v>1</v>
      </c>
      <c r="F332" s="441">
        <v>25</v>
      </c>
      <c r="G332" s="441">
        <v>25</v>
      </c>
      <c r="H332" s="441">
        <v>3</v>
      </c>
    </row>
    <row r="333" spans="1:8" ht="9.75" customHeight="1" x14ac:dyDescent="0.2">
      <c r="A333" s="438">
        <v>168195</v>
      </c>
      <c r="B333" s="439" t="s">
        <v>3435</v>
      </c>
      <c r="C333" s="440">
        <v>2.4</v>
      </c>
      <c r="D333" s="440">
        <v>8.0000000000000002E-3</v>
      </c>
      <c r="E333" s="440">
        <v>1</v>
      </c>
      <c r="F333" s="441">
        <v>33</v>
      </c>
      <c r="G333" s="441">
        <v>30</v>
      </c>
      <c r="H333" s="441">
        <v>8</v>
      </c>
    </row>
    <row r="334" spans="1:8" ht="9.75" customHeight="1" x14ac:dyDescent="0.2">
      <c r="A334" s="438">
        <v>168196</v>
      </c>
      <c r="B334" s="439" t="s">
        <v>3435</v>
      </c>
      <c r="C334" s="440">
        <v>1.7</v>
      </c>
      <c r="D334" s="440">
        <v>6.0000000000000001E-3</v>
      </c>
      <c r="E334" s="440">
        <v>1</v>
      </c>
      <c r="F334" s="441">
        <v>25.5</v>
      </c>
      <c r="G334" s="441">
        <v>23</v>
      </c>
      <c r="H334" s="441">
        <v>9.5</v>
      </c>
    </row>
    <row r="335" spans="1:8" ht="9.75" customHeight="1" x14ac:dyDescent="0.2">
      <c r="A335" s="438">
        <v>168197</v>
      </c>
      <c r="B335" s="439" t="s">
        <v>3435</v>
      </c>
      <c r="C335" s="440">
        <v>1.3</v>
      </c>
      <c r="D335" s="440">
        <v>4.0000000000000001E-3</v>
      </c>
      <c r="E335" s="440">
        <v>1</v>
      </c>
      <c r="F335" s="441">
        <v>25</v>
      </c>
      <c r="G335" s="441">
        <v>23</v>
      </c>
      <c r="H335" s="441">
        <v>7.5</v>
      </c>
    </row>
    <row r="336" spans="1:8" ht="9.75" customHeight="1" x14ac:dyDescent="0.2">
      <c r="A336" s="438">
        <v>168199</v>
      </c>
      <c r="B336" s="439" t="s">
        <v>3435</v>
      </c>
      <c r="C336" s="440">
        <v>2.2000000000000002</v>
      </c>
      <c r="D336" s="440">
        <v>6.0000000000000001E-3</v>
      </c>
      <c r="E336" s="440">
        <v>1</v>
      </c>
      <c r="F336" s="441">
        <v>25.5</v>
      </c>
      <c r="G336" s="441">
        <v>23</v>
      </c>
      <c r="H336" s="441">
        <v>9.5</v>
      </c>
    </row>
    <row r="337" spans="1:8" ht="9.75" customHeight="1" x14ac:dyDescent="0.2">
      <c r="A337" s="438">
        <v>168200</v>
      </c>
      <c r="B337" s="439" t="s">
        <v>3435</v>
      </c>
      <c r="C337" s="440">
        <v>1.22</v>
      </c>
      <c r="D337" s="440">
        <v>0.06</v>
      </c>
      <c r="E337" s="440">
        <v>1</v>
      </c>
      <c r="F337" s="441">
        <v>48.9</v>
      </c>
      <c r="G337" s="441">
        <v>35.56</v>
      </c>
      <c r="H337" s="441">
        <v>34.29</v>
      </c>
    </row>
    <row r="338" spans="1:8" ht="9.75" customHeight="1" x14ac:dyDescent="0.2">
      <c r="A338" s="438">
        <v>168203</v>
      </c>
      <c r="B338" s="439" t="s">
        <v>3435</v>
      </c>
      <c r="C338" s="440">
        <v>2</v>
      </c>
      <c r="D338" s="440">
        <v>3.7999999999999999E-2</v>
      </c>
      <c r="E338" s="440">
        <v>1</v>
      </c>
      <c r="F338" s="441">
        <v>40</v>
      </c>
      <c r="G338" s="441">
        <v>35</v>
      </c>
      <c r="H338" s="441">
        <v>27</v>
      </c>
    </row>
    <row r="339" spans="1:8" ht="9.75" customHeight="1" x14ac:dyDescent="0.2">
      <c r="A339" s="438">
        <v>168207</v>
      </c>
      <c r="B339" s="439" t="s">
        <v>3435</v>
      </c>
      <c r="C339" s="440">
        <v>0.13</v>
      </c>
      <c r="D339" s="440">
        <v>1E-3</v>
      </c>
      <c r="E339" s="440">
        <v>1</v>
      </c>
      <c r="F339" s="441">
        <v>16.5</v>
      </c>
      <c r="G339" s="441">
        <v>12.7</v>
      </c>
      <c r="H339" s="441">
        <v>2.7</v>
      </c>
    </row>
    <row r="340" spans="1:8" ht="9.75" customHeight="1" x14ac:dyDescent="0.2">
      <c r="A340" s="438">
        <v>168208</v>
      </c>
      <c r="B340" s="439" t="s">
        <v>3435</v>
      </c>
      <c r="C340" s="440">
        <v>0.16</v>
      </c>
      <c r="D340" s="440">
        <v>1E-3</v>
      </c>
      <c r="E340" s="440">
        <v>1</v>
      </c>
      <c r="F340" s="441">
        <v>17</v>
      </c>
      <c r="G340" s="441">
        <v>13</v>
      </c>
      <c r="H340" s="441">
        <v>2.5</v>
      </c>
    </row>
    <row r="341" spans="1:8" ht="9.75" customHeight="1" x14ac:dyDescent="0.2">
      <c r="A341" s="438">
        <v>168210</v>
      </c>
      <c r="B341" s="439" t="s">
        <v>3435</v>
      </c>
      <c r="C341" s="440">
        <v>0.16</v>
      </c>
      <c r="D341" s="440">
        <v>1E-3</v>
      </c>
      <c r="E341" s="440">
        <v>1</v>
      </c>
      <c r="F341" s="441">
        <v>16.5</v>
      </c>
      <c r="G341" s="441">
        <v>13</v>
      </c>
      <c r="H341" s="441">
        <v>2.7</v>
      </c>
    </row>
    <row r="342" spans="1:8" ht="9.75" customHeight="1" x14ac:dyDescent="0.2">
      <c r="A342" s="438">
        <v>168211</v>
      </c>
      <c r="B342" s="439" t="s">
        <v>3435</v>
      </c>
      <c r="C342" s="440">
        <v>0.16</v>
      </c>
      <c r="D342" s="440">
        <v>1E-3</v>
      </c>
      <c r="E342" s="440">
        <v>1</v>
      </c>
      <c r="F342" s="441">
        <v>17</v>
      </c>
      <c r="G342" s="441">
        <v>13</v>
      </c>
      <c r="H342" s="441">
        <v>2.5</v>
      </c>
    </row>
    <row r="343" spans="1:8" ht="9.75" customHeight="1" x14ac:dyDescent="0.2">
      <c r="A343" s="438">
        <v>168212</v>
      </c>
      <c r="B343" s="439" t="s">
        <v>3435</v>
      </c>
      <c r="C343" s="440">
        <v>0.16</v>
      </c>
      <c r="D343" s="440">
        <v>1E-3</v>
      </c>
      <c r="E343" s="440">
        <v>1</v>
      </c>
      <c r="F343" s="441">
        <v>17</v>
      </c>
      <c r="G343" s="441">
        <v>13</v>
      </c>
      <c r="H343" s="441">
        <v>2.5</v>
      </c>
    </row>
    <row r="344" spans="1:8" ht="9.75" customHeight="1" x14ac:dyDescent="0.2">
      <c r="A344" s="438">
        <v>168214</v>
      </c>
      <c r="B344" s="439" t="s">
        <v>3435</v>
      </c>
      <c r="C344" s="440">
        <v>0.16</v>
      </c>
      <c r="D344" s="440">
        <v>1E-3</v>
      </c>
      <c r="E344" s="440">
        <v>1</v>
      </c>
      <c r="F344" s="441">
        <v>17</v>
      </c>
      <c r="G344" s="441">
        <v>13</v>
      </c>
      <c r="H344" s="441">
        <v>2.5</v>
      </c>
    </row>
    <row r="345" spans="1:8" ht="9.75" customHeight="1" x14ac:dyDescent="0.2">
      <c r="A345" s="438">
        <v>168215</v>
      </c>
      <c r="B345" s="439" t="s">
        <v>3435</v>
      </c>
      <c r="C345" s="440">
        <v>0.13200000000000001</v>
      </c>
      <c r="D345" s="440">
        <v>1E-3</v>
      </c>
      <c r="E345" s="440">
        <v>1</v>
      </c>
      <c r="F345" s="441">
        <v>24</v>
      </c>
      <c r="G345" s="441">
        <v>16</v>
      </c>
      <c r="H345" s="441">
        <v>1.5</v>
      </c>
    </row>
    <row r="346" spans="1:8" ht="9.75" customHeight="1" x14ac:dyDescent="0.2">
      <c r="A346" s="438">
        <v>168217</v>
      </c>
      <c r="B346" s="439" t="s">
        <v>3435</v>
      </c>
      <c r="C346" s="440">
        <v>0.48</v>
      </c>
      <c r="D346" s="440">
        <v>1E-3</v>
      </c>
      <c r="E346" s="440">
        <v>1</v>
      </c>
      <c r="F346" s="441">
        <v>25</v>
      </c>
      <c r="G346" s="441">
        <v>24</v>
      </c>
      <c r="H346" s="441">
        <v>2</v>
      </c>
    </row>
    <row r="347" spans="1:8" ht="9.75" customHeight="1" x14ac:dyDescent="0.2">
      <c r="A347" s="438">
        <v>168262</v>
      </c>
      <c r="B347" s="439" t="s">
        <v>3435</v>
      </c>
      <c r="C347" s="440">
        <v>0.14000000000000001</v>
      </c>
      <c r="D347" s="440">
        <v>1E-3</v>
      </c>
      <c r="E347" s="440">
        <v>1</v>
      </c>
      <c r="F347" s="441">
        <v>16.5</v>
      </c>
      <c r="G347" s="441">
        <v>13</v>
      </c>
      <c r="H347" s="441">
        <v>2.5</v>
      </c>
    </row>
    <row r="348" spans="1:8" ht="9.75" customHeight="1" x14ac:dyDescent="0.2">
      <c r="A348" s="438">
        <v>168264</v>
      </c>
      <c r="B348" s="439" t="s">
        <v>3435</v>
      </c>
      <c r="C348" s="440">
        <v>0.12</v>
      </c>
      <c r="D348" s="440">
        <v>1E-3</v>
      </c>
      <c r="E348" s="440">
        <v>1</v>
      </c>
      <c r="F348" s="441">
        <v>17</v>
      </c>
      <c r="G348" s="441">
        <v>13</v>
      </c>
      <c r="H348" s="441">
        <v>2.5</v>
      </c>
    </row>
    <row r="349" spans="1:8" ht="9.75" customHeight="1" x14ac:dyDescent="0.2">
      <c r="A349" s="438">
        <v>168265</v>
      </c>
      <c r="B349" s="439" t="s">
        <v>3435</v>
      </c>
      <c r="C349" s="440">
        <v>0.5</v>
      </c>
      <c r="D349" s="440">
        <v>2.1999999999999999E-2</v>
      </c>
      <c r="E349" s="440">
        <v>1</v>
      </c>
      <c r="F349" s="441">
        <v>40</v>
      </c>
      <c r="G349" s="441">
        <v>40</v>
      </c>
      <c r="H349" s="441">
        <v>13.5</v>
      </c>
    </row>
    <row r="350" spans="1:8" ht="9.75" customHeight="1" x14ac:dyDescent="0.2">
      <c r="A350" s="438">
        <v>168266</v>
      </c>
      <c r="B350" s="439" t="s">
        <v>3435</v>
      </c>
      <c r="C350" s="440">
        <v>0.17</v>
      </c>
      <c r="D350" s="440">
        <v>1E-3</v>
      </c>
      <c r="E350" s="440">
        <v>1</v>
      </c>
      <c r="F350" s="441">
        <v>17</v>
      </c>
      <c r="G350" s="441">
        <v>13</v>
      </c>
      <c r="H350" s="441">
        <v>2.5</v>
      </c>
    </row>
    <row r="351" spans="1:8" ht="9.75" customHeight="1" x14ac:dyDescent="0.2">
      <c r="A351" s="438">
        <v>168267</v>
      </c>
      <c r="B351" s="439" t="s">
        <v>3435</v>
      </c>
      <c r="C351" s="440">
        <v>1.35</v>
      </c>
      <c r="D351" s="440">
        <v>4.0000000000000001E-3</v>
      </c>
      <c r="E351" s="440">
        <v>1</v>
      </c>
      <c r="F351" s="441">
        <v>23</v>
      </c>
      <c r="G351" s="441">
        <v>20</v>
      </c>
      <c r="H351" s="441">
        <v>9</v>
      </c>
    </row>
    <row r="352" spans="1:8" ht="9.75" customHeight="1" x14ac:dyDescent="0.2">
      <c r="A352" s="438">
        <v>168272</v>
      </c>
      <c r="B352" s="439" t="s">
        <v>3435</v>
      </c>
      <c r="C352" s="440">
        <v>0.17</v>
      </c>
      <c r="D352" s="440">
        <v>1E-3</v>
      </c>
      <c r="E352" s="440">
        <v>1</v>
      </c>
      <c r="F352" s="441">
        <v>17</v>
      </c>
      <c r="G352" s="441">
        <v>13</v>
      </c>
      <c r="H352" s="441">
        <v>2.5</v>
      </c>
    </row>
    <row r="353" spans="1:8" ht="9.75" customHeight="1" x14ac:dyDescent="0.2">
      <c r="A353" s="438">
        <v>168273</v>
      </c>
      <c r="B353" s="439" t="s">
        <v>3435</v>
      </c>
      <c r="C353" s="440">
        <v>0.17</v>
      </c>
      <c r="D353" s="440">
        <v>1E-3</v>
      </c>
      <c r="E353" s="440">
        <v>1</v>
      </c>
      <c r="F353" s="441">
        <v>17</v>
      </c>
      <c r="G353" s="441">
        <v>13</v>
      </c>
      <c r="H353" s="441">
        <v>2.5</v>
      </c>
    </row>
    <row r="354" spans="1:8" ht="9.75" customHeight="1" x14ac:dyDescent="0.2">
      <c r="A354" s="438">
        <v>168274</v>
      </c>
      <c r="B354" s="439" t="s">
        <v>3435</v>
      </c>
      <c r="C354" s="440">
        <v>0.55000000000000004</v>
      </c>
      <c r="D354" s="440">
        <v>2E-3</v>
      </c>
      <c r="E354" s="440">
        <v>1</v>
      </c>
      <c r="F354" s="441">
        <v>20</v>
      </c>
      <c r="G354" s="441">
        <v>18</v>
      </c>
      <c r="H354" s="441">
        <v>5</v>
      </c>
    </row>
    <row r="355" spans="1:8" ht="9.75" customHeight="1" x14ac:dyDescent="0.2">
      <c r="A355" s="438">
        <v>168275</v>
      </c>
      <c r="B355" s="439" t="s">
        <v>3435</v>
      </c>
      <c r="C355" s="440">
        <v>0.55000000000000004</v>
      </c>
      <c r="D355" s="440">
        <v>2E-3</v>
      </c>
      <c r="E355" s="440">
        <v>1</v>
      </c>
      <c r="F355" s="441">
        <v>20</v>
      </c>
      <c r="G355" s="441">
        <v>18</v>
      </c>
      <c r="H355" s="441">
        <v>5</v>
      </c>
    </row>
    <row r="356" spans="1:8" ht="9.75" customHeight="1" x14ac:dyDescent="0.2">
      <c r="A356" s="438">
        <v>168276</v>
      </c>
      <c r="B356" s="439" t="s">
        <v>3435</v>
      </c>
      <c r="C356" s="440">
        <v>0.55000000000000004</v>
      </c>
      <c r="D356" s="440">
        <v>2E-3</v>
      </c>
      <c r="E356" s="440">
        <v>1</v>
      </c>
      <c r="F356" s="441">
        <v>20</v>
      </c>
      <c r="G356" s="441">
        <v>18</v>
      </c>
      <c r="H356" s="441">
        <v>5</v>
      </c>
    </row>
    <row r="357" spans="1:8" ht="9.75" customHeight="1" x14ac:dyDescent="0.2">
      <c r="A357" s="438">
        <v>168278</v>
      </c>
      <c r="B357" s="439" t="s">
        <v>3435</v>
      </c>
      <c r="C357" s="440">
        <v>2.6</v>
      </c>
      <c r="D357" s="440">
        <v>1.0999999999999999E-2</v>
      </c>
      <c r="E357" s="440">
        <v>1</v>
      </c>
      <c r="F357" s="441">
        <v>35.5</v>
      </c>
      <c r="G357" s="441">
        <v>30.5</v>
      </c>
      <c r="H357" s="441">
        <v>10.5</v>
      </c>
    </row>
    <row r="358" spans="1:8" ht="9.75" customHeight="1" x14ac:dyDescent="0.2">
      <c r="A358" s="438">
        <v>168279</v>
      </c>
      <c r="B358" s="439" t="s">
        <v>3435</v>
      </c>
      <c r="C358" s="440">
        <v>5.55</v>
      </c>
      <c r="D358" s="440">
        <v>2.4E-2</v>
      </c>
      <c r="E358" s="440">
        <v>1</v>
      </c>
      <c r="F358" s="441">
        <v>41</v>
      </c>
      <c r="G358" s="441">
        <v>36</v>
      </c>
      <c r="H358" s="441">
        <v>16.5</v>
      </c>
    </row>
    <row r="359" spans="1:8" ht="9.75" customHeight="1" x14ac:dyDescent="0.2">
      <c r="A359" s="438">
        <v>168280</v>
      </c>
      <c r="B359" s="439" t="s">
        <v>3435</v>
      </c>
      <c r="C359" s="440">
        <v>1.3</v>
      </c>
      <c r="D359" s="440">
        <v>5.0000000000000001E-3</v>
      </c>
      <c r="E359" s="440">
        <v>1</v>
      </c>
      <c r="F359" s="441">
        <v>24</v>
      </c>
      <c r="G359" s="441">
        <v>23</v>
      </c>
      <c r="H359" s="441">
        <v>9.5</v>
      </c>
    </row>
    <row r="360" spans="1:8" ht="9.75" customHeight="1" x14ac:dyDescent="0.2">
      <c r="A360" s="438">
        <v>168281</v>
      </c>
      <c r="B360" s="439" t="s">
        <v>3435</v>
      </c>
      <c r="C360" s="440">
        <v>1.3</v>
      </c>
      <c r="D360" s="440">
        <v>5.0000000000000001E-3</v>
      </c>
      <c r="E360" s="440">
        <v>1</v>
      </c>
      <c r="F360" s="441">
        <v>24</v>
      </c>
      <c r="G360" s="441">
        <v>23</v>
      </c>
      <c r="H360" s="441">
        <v>9.5</v>
      </c>
    </row>
    <row r="361" spans="1:8" ht="9.75" customHeight="1" x14ac:dyDescent="0.2">
      <c r="A361" s="438">
        <v>168282</v>
      </c>
      <c r="B361" s="439" t="s">
        <v>3435</v>
      </c>
      <c r="C361" s="440">
        <v>0.1</v>
      </c>
      <c r="D361" s="440">
        <v>1E-3</v>
      </c>
      <c r="E361" s="440">
        <v>1</v>
      </c>
      <c r="F361" s="441">
        <v>24.5</v>
      </c>
      <c r="G361" s="441">
        <v>16</v>
      </c>
      <c r="H361" s="441">
        <v>1</v>
      </c>
    </row>
    <row r="362" spans="1:8" ht="9.75" customHeight="1" x14ac:dyDescent="0.2">
      <c r="A362" s="438">
        <v>168283</v>
      </c>
      <c r="B362" s="439" t="s">
        <v>3435</v>
      </c>
      <c r="C362" s="440">
        <v>0.14000000000000001</v>
      </c>
      <c r="D362" s="440">
        <v>1E-3</v>
      </c>
      <c r="E362" s="440">
        <v>1</v>
      </c>
      <c r="F362" s="441">
        <v>25.5</v>
      </c>
      <c r="G362" s="441">
        <v>16</v>
      </c>
      <c r="H362" s="441">
        <v>1</v>
      </c>
    </row>
    <row r="363" spans="1:8" ht="9.75" customHeight="1" x14ac:dyDescent="0.2">
      <c r="A363" s="438">
        <v>168284</v>
      </c>
      <c r="B363" s="439" t="s">
        <v>3435</v>
      </c>
      <c r="C363" s="440">
        <v>0.14000000000000001</v>
      </c>
      <c r="D363" s="440">
        <v>1E-3</v>
      </c>
      <c r="E363" s="440">
        <v>1</v>
      </c>
      <c r="F363" s="441">
        <v>24</v>
      </c>
      <c r="G363" s="441">
        <v>16</v>
      </c>
      <c r="H363" s="441">
        <v>1</v>
      </c>
    </row>
    <row r="364" spans="1:8" ht="9.75" customHeight="1" x14ac:dyDescent="0.2">
      <c r="A364" s="438">
        <v>168285</v>
      </c>
      <c r="B364" s="439" t="s">
        <v>3435</v>
      </c>
      <c r="C364" s="440">
        <v>0.14000000000000001</v>
      </c>
      <c r="D364" s="440">
        <v>1E-3</v>
      </c>
      <c r="E364" s="440">
        <v>1</v>
      </c>
      <c r="F364" s="441">
        <v>24</v>
      </c>
      <c r="G364" s="441">
        <v>16</v>
      </c>
      <c r="H364" s="441">
        <v>1</v>
      </c>
    </row>
    <row r="365" spans="1:8" ht="9.75" customHeight="1" x14ac:dyDescent="0.2">
      <c r="A365" s="438">
        <v>168286</v>
      </c>
      <c r="B365" s="439" t="s">
        <v>3435</v>
      </c>
      <c r="C365" s="440">
        <v>0.36</v>
      </c>
      <c r="D365" s="440">
        <v>1E-3</v>
      </c>
      <c r="E365" s="440">
        <v>1</v>
      </c>
      <c r="F365" s="441">
        <v>24</v>
      </c>
      <c r="G365" s="441">
        <v>16.5</v>
      </c>
      <c r="H365" s="441">
        <v>1.5</v>
      </c>
    </row>
    <row r="366" spans="1:8" ht="9.75" customHeight="1" x14ac:dyDescent="0.2">
      <c r="A366" s="438">
        <v>168287</v>
      </c>
      <c r="B366" s="439" t="s">
        <v>3435</v>
      </c>
      <c r="C366" s="440">
        <v>1.4</v>
      </c>
      <c r="D366" s="440">
        <v>4.0000000000000001E-3</v>
      </c>
      <c r="E366" s="440">
        <v>1</v>
      </c>
      <c r="F366" s="441">
        <v>23</v>
      </c>
      <c r="G366" s="441">
        <v>20.5</v>
      </c>
      <c r="H366" s="441">
        <v>7.5</v>
      </c>
    </row>
    <row r="367" spans="1:8" ht="9.75" customHeight="1" x14ac:dyDescent="0.2">
      <c r="A367" s="438">
        <v>168288</v>
      </c>
      <c r="B367" s="439" t="s">
        <v>3435</v>
      </c>
      <c r="C367" s="440">
        <v>0.2</v>
      </c>
      <c r="D367" s="440">
        <v>1E-3</v>
      </c>
      <c r="E367" s="440">
        <v>1</v>
      </c>
      <c r="F367" s="441">
        <v>17.5</v>
      </c>
      <c r="G367" s="441">
        <v>12</v>
      </c>
      <c r="H367" s="441">
        <v>3</v>
      </c>
    </row>
    <row r="368" spans="1:8" ht="9.75" customHeight="1" x14ac:dyDescent="0.2">
      <c r="A368" s="438">
        <v>168293</v>
      </c>
      <c r="B368" s="439" t="s">
        <v>3435</v>
      </c>
      <c r="C368" s="440">
        <v>0.13700000000000001</v>
      </c>
      <c r="D368" s="440">
        <v>1E-3</v>
      </c>
      <c r="E368" s="440">
        <v>1</v>
      </c>
      <c r="F368" s="441">
        <v>19</v>
      </c>
      <c r="G368" s="441">
        <v>13</v>
      </c>
      <c r="H368" s="441">
        <v>2.5</v>
      </c>
    </row>
    <row r="369" spans="1:8" ht="9.75" customHeight="1" x14ac:dyDescent="0.2">
      <c r="A369" s="438">
        <v>168316</v>
      </c>
      <c r="B369" s="439" t="s">
        <v>3435</v>
      </c>
      <c r="C369" s="440">
        <v>1.3</v>
      </c>
      <c r="D369" s="440">
        <v>5.0000000000000001E-3</v>
      </c>
      <c r="E369" s="440">
        <v>1</v>
      </c>
      <c r="F369" s="441">
        <v>24</v>
      </c>
      <c r="G369" s="441">
        <v>23</v>
      </c>
      <c r="H369" s="441">
        <v>9.5</v>
      </c>
    </row>
    <row r="370" spans="1:8" ht="9.75" customHeight="1" x14ac:dyDescent="0.2">
      <c r="A370" s="438">
        <v>168317</v>
      </c>
      <c r="B370" s="439" t="s">
        <v>3435</v>
      </c>
      <c r="C370" s="440">
        <v>1.3</v>
      </c>
      <c r="D370" s="440">
        <v>5.0000000000000001E-3</v>
      </c>
      <c r="E370" s="440">
        <v>1</v>
      </c>
      <c r="F370" s="441">
        <v>24</v>
      </c>
      <c r="G370" s="441">
        <v>23</v>
      </c>
      <c r="H370" s="441">
        <v>9.5</v>
      </c>
    </row>
    <row r="371" spans="1:8" ht="9.75" customHeight="1" x14ac:dyDescent="0.2">
      <c r="A371" s="438">
        <v>168320</v>
      </c>
      <c r="B371" s="439" t="s">
        <v>3435</v>
      </c>
      <c r="C371" s="440">
        <v>0.28999999999999998</v>
      </c>
      <c r="D371" s="440">
        <v>1E-3</v>
      </c>
      <c r="E371" s="440">
        <v>1</v>
      </c>
      <c r="F371" s="441">
        <v>19</v>
      </c>
      <c r="G371" s="441">
        <v>13</v>
      </c>
      <c r="H371" s="441">
        <v>4</v>
      </c>
    </row>
    <row r="372" spans="1:8" ht="9.75" customHeight="1" x14ac:dyDescent="0.2">
      <c r="A372" s="438">
        <v>168321</v>
      </c>
      <c r="B372" s="439" t="s">
        <v>3435</v>
      </c>
      <c r="C372" s="440">
        <v>0.28999999999999998</v>
      </c>
      <c r="D372" s="440">
        <v>1E-3</v>
      </c>
      <c r="E372" s="440">
        <v>1</v>
      </c>
      <c r="F372" s="441">
        <v>19</v>
      </c>
      <c r="G372" s="441">
        <v>13</v>
      </c>
      <c r="H372" s="441">
        <v>3.5</v>
      </c>
    </row>
    <row r="373" spans="1:8" ht="9.75" customHeight="1" x14ac:dyDescent="0.2">
      <c r="A373" s="438">
        <v>168323</v>
      </c>
      <c r="B373" s="439" t="s">
        <v>3435</v>
      </c>
      <c r="C373" s="440">
        <v>0.13</v>
      </c>
      <c r="D373" s="440">
        <v>1E-3</v>
      </c>
      <c r="E373" s="440">
        <v>1</v>
      </c>
      <c r="F373" s="441">
        <v>17</v>
      </c>
      <c r="G373" s="441">
        <v>13</v>
      </c>
      <c r="H373" s="441">
        <v>2.5</v>
      </c>
    </row>
    <row r="374" spans="1:8" ht="9.75" customHeight="1" x14ac:dyDescent="0.2">
      <c r="A374" s="438">
        <v>168371</v>
      </c>
      <c r="B374" s="439" t="s">
        <v>3435</v>
      </c>
      <c r="C374" s="440">
        <v>0.75</v>
      </c>
      <c r="D374" s="440">
        <v>3.0000000000000001E-3</v>
      </c>
      <c r="E374" s="440">
        <v>1</v>
      </c>
      <c r="F374" s="441">
        <v>24.5</v>
      </c>
      <c r="G374" s="441">
        <v>23</v>
      </c>
      <c r="H374" s="441">
        <v>5.5</v>
      </c>
    </row>
    <row r="375" spans="1:8" ht="9.75" customHeight="1" x14ac:dyDescent="0.2">
      <c r="A375" s="438">
        <v>168372</v>
      </c>
      <c r="B375" s="439" t="s">
        <v>3435</v>
      </c>
      <c r="C375" s="440">
        <v>2</v>
      </c>
      <c r="D375" s="440">
        <v>6.0000000000000001E-3</v>
      </c>
      <c r="E375" s="440">
        <v>1</v>
      </c>
      <c r="F375" s="441">
        <v>25.5</v>
      </c>
      <c r="G375" s="441">
        <v>23.5</v>
      </c>
      <c r="H375" s="441">
        <v>9.5</v>
      </c>
    </row>
    <row r="376" spans="1:8" ht="9.75" customHeight="1" x14ac:dyDescent="0.2">
      <c r="A376" s="438">
        <v>168373</v>
      </c>
      <c r="B376" s="439" t="s">
        <v>3435</v>
      </c>
      <c r="C376" s="440">
        <v>0.64</v>
      </c>
      <c r="D376" s="440">
        <v>2E-3</v>
      </c>
      <c r="E376" s="440">
        <v>1</v>
      </c>
      <c r="F376" s="441">
        <v>20.5</v>
      </c>
      <c r="G376" s="441">
        <v>19.5</v>
      </c>
      <c r="H376" s="441">
        <v>5</v>
      </c>
    </row>
    <row r="377" spans="1:8" ht="9.75" customHeight="1" x14ac:dyDescent="0.2">
      <c r="A377" s="438">
        <v>168374</v>
      </c>
      <c r="B377" s="439" t="s">
        <v>3435</v>
      </c>
      <c r="C377" s="440">
        <v>0.56000000000000005</v>
      </c>
      <c r="D377" s="440">
        <v>2E-3</v>
      </c>
      <c r="E377" s="440">
        <v>1</v>
      </c>
      <c r="F377" s="441">
        <v>20</v>
      </c>
      <c r="G377" s="441">
        <v>19</v>
      </c>
      <c r="H377" s="441">
        <v>6</v>
      </c>
    </row>
    <row r="378" spans="1:8" ht="9.75" customHeight="1" x14ac:dyDescent="0.2">
      <c r="A378" s="438">
        <v>168375</v>
      </c>
      <c r="B378" s="439" t="s">
        <v>3435</v>
      </c>
      <c r="C378" s="440">
        <v>0.8</v>
      </c>
      <c r="D378" s="440">
        <v>3.0000000000000001E-3</v>
      </c>
      <c r="E378" s="440">
        <v>1</v>
      </c>
      <c r="F378" s="441">
        <v>20.5</v>
      </c>
      <c r="G378" s="441">
        <v>19.5</v>
      </c>
      <c r="H378" s="441">
        <v>7</v>
      </c>
    </row>
    <row r="379" spans="1:8" ht="9.75" customHeight="1" x14ac:dyDescent="0.2">
      <c r="A379" s="438">
        <v>168376</v>
      </c>
      <c r="B379" s="439" t="s">
        <v>3435</v>
      </c>
      <c r="C379" s="440">
        <v>1.2</v>
      </c>
      <c r="D379" s="440">
        <v>4.0000000000000001E-3</v>
      </c>
      <c r="E379" s="440">
        <v>1</v>
      </c>
      <c r="F379" s="441">
        <v>25.5</v>
      </c>
      <c r="G379" s="441">
        <v>23</v>
      </c>
      <c r="H379" s="441">
        <v>7</v>
      </c>
    </row>
    <row r="380" spans="1:8" ht="9.75" customHeight="1" x14ac:dyDescent="0.2">
      <c r="A380" s="438">
        <v>168378</v>
      </c>
      <c r="B380" s="439" t="s">
        <v>3435</v>
      </c>
      <c r="C380" s="440">
        <v>0.9</v>
      </c>
      <c r="D380" s="440">
        <v>4.0000000000000001E-3</v>
      </c>
      <c r="E380" s="440">
        <v>1</v>
      </c>
      <c r="F380" s="441">
        <v>23</v>
      </c>
      <c r="G380" s="441">
        <v>20.5</v>
      </c>
      <c r="H380" s="441">
        <v>7.5</v>
      </c>
    </row>
    <row r="381" spans="1:8" ht="9.75" customHeight="1" x14ac:dyDescent="0.2">
      <c r="A381" s="438">
        <v>168379</v>
      </c>
      <c r="B381" s="439" t="s">
        <v>3435</v>
      </c>
      <c r="C381" s="440">
        <v>2</v>
      </c>
      <c r="D381" s="440">
        <v>6.0000000000000001E-3</v>
      </c>
      <c r="E381" s="440">
        <v>1</v>
      </c>
      <c r="F381" s="441">
        <v>25.5</v>
      </c>
      <c r="G381" s="441">
        <v>23</v>
      </c>
      <c r="H381" s="441">
        <v>10</v>
      </c>
    </row>
    <row r="382" spans="1:8" ht="9.75" customHeight="1" x14ac:dyDescent="0.2">
      <c r="A382" s="438">
        <v>168380</v>
      </c>
      <c r="B382" s="439" t="s">
        <v>3435</v>
      </c>
      <c r="C382" s="440">
        <v>0.9</v>
      </c>
      <c r="D382" s="440">
        <v>3.0000000000000001E-3</v>
      </c>
      <c r="E382" s="440">
        <v>1</v>
      </c>
      <c r="F382" s="441">
        <v>23</v>
      </c>
      <c r="G382" s="441">
        <v>20.5</v>
      </c>
      <c r="H382" s="441">
        <v>7</v>
      </c>
    </row>
    <row r="383" spans="1:8" ht="9.75" customHeight="1" x14ac:dyDescent="0.2">
      <c r="A383" s="438">
        <v>168382</v>
      </c>
      <c r="B383" s="439" t="s">
        <v>3435</v>
      </c>
      <c r="C383" s="440">
        <v>1.45</v>
      </c>
      <c r="D383" s="440">
        <v>4.0000000000000001E-3</v>
      </c>
      <c r="E383" s="440">
        <v>1</v>
      </c>
      <c r="F383" s="441">
        <v>25</v>
      </c>
      <c r="G383" s="441">
        <v>23</v>
      </c>
      <c r="H383" s="441">
        <v>7</v>
      </c>
    </row>
    <row r="384" spans="1:8" ht="9.75" customHeight="1" x14ac:dyDescent="0.2">
      <c r="A384" s="438">
        <v>168383</v>
      </c>
      <c r="B384" s="439" t="s">
        <v>3435</v>
      </c>
      <c r="C384" s="440">
        <v>1.45</v>
      </c>
      <c r="D384" s="440">
        <v>4.0000000000000001E-3</v>
      </c>
      <c r="E384" s="440">
        <v>1</v>
      </c>
      <c r="F384" s="441">
        <v>25</v>
      </c>
      <c r="G384" s="441">
        <v>23</v>
      </c>
      <c r="H384" s="441">
        <v>7</v>
      </c>
    </row>
    <row r="385" spans="1:8" ht="9.75" customHeight="1" x14ac:dyDescent="0.2">
      <c r="A385" s="438">
        <v>168384</v>
      </c>
      <c r="B385" s="439" t="s">
        <v>3435</v>
      </c>
      <c r="C385" s="440">
        <v>1.1599999999999999</v>
      </c>
      <c r="D385" s="440">
        <v>4.0000000000000001E-3</v>
      </c>
      <c r="E385" s="440">
        <v>1</v>
      </c>
      <c r="F385" s="441">
        <v>25.5</v>
      </c>
      <c r="G385" s="441">
        <v>23</v>
      </c>
      <c r="H385" s="441">
        <v>7</v>
      </c>
    </row>
    <row r="386" spans="1:8" ht="9.75" customHeight="1" x14ac:dyDescent="0.2">
      <c r="A386" s="438">
        <v>168386</v>
      </c>
      <c r="B386" s="439" t="s">
        <v>3435</v>
      </c>
      <c r="C386" s="440">
        <v>0.6</v>
      </c>
      <c r="D386" s="440">
        <v>2E-3</v>
      </c>
      <c r="E386" s="440">
        <v>1</v>
      </c>
      <c r="F386" s="441">
        <v>20</v>
      </c>
      <c r="G386" s="441">
        <v>19</v>
      </c>
      <c r="H386" s="441">
        <v>6</v>
      </c>
    </row>
    <row r="387" spans="1:8" ht="9.75" customHeight="1" x14ac:dyDescent="0.2">
      <c r="A387" s="438">
        <v>168387</v>
      </c>
      <c r="B387" s="439" t="s">
        <v>3435</v>
      </c>
      <c r="C387" s="440">
        <v>0.6</v>
      </c>
      <c r="D387" s="440">
        <v>2E-3</v>
      </c>
      <c r="E387" s="440">
        <v>1</v>
      </c>
      <c r="F387" s="441">
        <v>20</v>
      </c>
      <c r="G387" s="441">
        <v>19</v>
      </c>
      <c r="H387" s="441">
        <v>6</v>
      </c>
    </row>
    <row r="388" spans="1:8" ht="9.75" customHeight="1" x14ac:dyDescent="0.2">
      <c r="A388" s="438">
        <v>168388</v>
      </c>
      <c r="B388" s="439" t="s">
        <v>3435</v>
      </c>
      <c r="C388" s="440">
        <v>0.75</v>
      </c>
      <c r="D388" s="440">
        <v>2E-3</v>
      </c>
      <c r="E388" s="440">
        <v>1</v>
      </c>
      <c r="F388" s="441">
        <v>20.5</v>
      </c>
      <c r="G388" s="441">
        <v>19.5</v>
      </c>
      <c r="H388" s="441">
        <v>5.5</v>
      </c>
    </row>
    <row r="389" spans="1:8" ht="9.75" customHeight="1" x14ac:dyDescent="0.2">
      <c r="A389" s="438">
        <v>168389</v>
      </c>
      <c r="B389" s="439" t="s">
        <v>3435</v>
      </c>
      <c r="C389" s="440">
        <v>1.375</v>
      </c>
      <c r="D389" s="440">
        <v>5.0000000000000001E-3</v>
      </c>
      <c r="E389" s="440">
        <v>1</v>
      </c>
      <c r="F389" s="441">
        <v>25.5</v>
      </c>
      <c r="G389" s="441">
        <v>23</v>
      </c>
      <c r="H389" s="441">
        <v>8</v>
      </c>
    </row>
    <row r="390" spans="1:8" ht="9.75" customHeight="1" x14ac:dyDescent="0.2">
      <c r="A390" s="438">
        <v>168390</v>
      </c>
      <c r="B390" s="439" t="s">
        <v>3435</v>
      </c>
      <c r="C390" s="440">
        <v>0.73</v>
      </c>
      <c r="D390" s="440">
        <v>6.0000000000000001E-3</v>
      </c>
      <c r="E390" s="440">
        <v>1</v>
      </c>
      <c r="F390" s="441">
        <v>28</v>
      </c>
      <c r="G390" s="441">
        <v>27.5</v>
      </c>
      <c r="H390" s="441">
        <v>7.5</v>
      </c>
    </row>
    <row r="391" spans="1:8" ht="9.75" customHeight="1" x14ac:dyDescent="0.2">
      <c r="A391" s="438">
        <v>168391</v>
      </c>
      <c r="B391" s="439" t="s">
        <v>3435</v>
      </c>
      <c r="C391" s="440">
        <v>1.1200000000000001</v>
      </c>
      <c r="D391" s="440">
        <v>3.0000000000000001E-3</v>
      </c>
      <c r="E391" s="440">
        <v>1</v>
      </c>
      <c r="F391" s="441">
        <v>27</v>
      </c>
      <c r="G391" s="441">
        <v>27</v>
      </c>
      <c r="H391" s="441">
        <v>4</v>
      </c>
    </row>
    <row r="392" spans="1:8" ht="9.75" customHeight="1" x14ac:dyDescent="0.2">
      <c r="A392" s="438">
        <v>168486</v>
      </c>
      <c r="B392" s="439" t="s">
        <v>3435</v>
      </c>
      <c r="C392" s="440">
        <v>0.85</v>
      </c>
      <c r="D392" s="440">
        <v>3.0000000000000001E-3</v>
      </c>
      <c r="E392" s="440">
        <v>1</v>
      </c>
      <c r="F392" s="441">
        <v>24.5</v>
      </c>
      <c r="G392" s="441">
        <v>20.5</v>
      </c>
      <c r="H392" s="441">
        <v>6</v>
      </c>
    </row>
    <row r="393" spans="1:8" ht="9.75" customHeight="1" x14ac:dyDescent="0.2">
      <c r="A393" s="438">
        <v>168487</v>
      </c>
      <c r="B393" s="439" t="s">
        <v>3435</v>
      </c>
      <c r="C393" s="440">
        <v>0.54</v>
      </c>
      <c r="D393" s="440">
        <v>1E-3</v>
      </c>
      <c r="E393" s="440">
        <v>1</v>
      </c>
      <c r="F393" s="441">
        <v>25</v>
      </c>
      <c r="G393" s="441">
        <v>25</v>
      </c>
      <c r="H393" s="441">
        <v>2</v>
      </c>
    </row>
    <row r="394" spans="1:8" ht="9.75" customHeight="1" x14ac:dyDescent="0.2">
      <c r="A394" s="438">
        <v>168492</v>
      </c>
      <c r="B394" s="439" t="s">
        <v>3435</v>
      </c>
      <c r="C394" s="440">
        <v>1.1000000000000001</v>
      </c>
      <c r="D394" s="440">
        <v>2E-3</v>
      </c>
      <c r="E394" s="440">
        <v>1</v>
      </c>
      <c r="F394" s="441">
        <v>26</v>
      </c>
      <c r="G394" s="441">
        <v>25</v>
      </c>
      <c r="H394" s="441">
        <v>3</v>
      </c>
    </row>
    <row r="395" spans="1:8" ht="9.75" customHeight="1" x14ac:dyDescent="0.2">
      <c r="A395" s="438">
        <v>168522</v>
      </c>
      <c r="B395" s="439" t="s">
        <v>3435</v>
      </c>
      <c r="C395" s="440">
        <v>2.4500000000000002</v>
      </c>
      <c r="D395" s="440">
        <v>1.0999999999999999E-2</v>
      </c>
      <c r="E395" s="440">
        <v>1</v>
      </c>
      <c r="F395" s="441">
        <v>36</v>
      </c>
      <c r="G395" s="441">
        <v>31</v>
      </c>
      <c r="H395" s="441">
        <v>10</v>
      </c>
    </row>
    <row r="396" spans="1:8" ht="9.75" customHeight="1" x14ac:dyDescent="0.2">
      <c r="A396" s="438">
        <v>166459</v>
      </c>
      <c r="B396" s="439" t="s">
        <v>3435</v>
      </c>
      <c r="C396" s="440">
        <v>0.06</v>
      </c>
      <c r="D396" s="440">
        <v>1E-3</v>
      </c>
      <c r="E396" s="440">
        <v>1</v>
      </c>
      <c r="F396" s="441">
        <v>20</v>
      </c>
      <c r="G396" s="441">
        <v>12.5</v>
      </c>
      <c r="H396" s="441">
        <v>4.5</v>
      </c>
    </row>
    <row r="397" spans="1:8" ht="9.75" customHeight="1" x14ac:dyDescent="0.2">
      <c r="A397" s="438">
        <v>166466</v>
      </c>
      <c r="B397" s="439" t="s">
        <v>3435</v>
      </c>
      <c r="C397" s="440">
        <v>0.3</v>
      </c>
      <c r="D397" s="440">
        <v>1E-3</v>
      </c>
      <c r="E397" s="440">
        <v>1</v>
      </c>
      <c r="F397" s="441">
        <v>16.5</v>
      </c>
      <c r="G397" s="441">
        <v>13</v>
      </c>
      <c r="H397" s="441">
        <v>4</v>
      </c>
    </row>
    <row r="398" spans="1:8" ht="9.75" customHeight="1" x14ac:dyDescent="0.2">
      <c r="A398" s="438">
        <v>166467</v>
      </c>
      <c r="B398" s="439" t="s">
        <v>3435</v>
      </c>
      <c r="C398" s="440">
        <v>0.1</v>
      </c>
      <c r="D398" s="440">
        <v>1E-3</v>
      </c>
      <c r="E398" s="440">
        <v>1</v>
      </c>
      <c r="F398" s="441">
        <v>25</v>
      </c>
      <c r="G398" s="441">
        <v>15.5</v>
      </c>
      <c r="H398" s="441">
        <v>1</v>
      </c>
    </row>
    <row r="399" spans="1:8" ht="9.75" customHeight="1" x14ac:dyDescent="0.2">
      <c r="A399" s="438">
        <v>166471</v>
      </c>
      <c r="B399" s="439" t="s">
        <v>3435</v>
      </c>
      <c r="C399" s="440">
        <v>3.75</v>
      </c>
      <c r="D399" s="440">
        <v>1.4E-2</v>
      </c>
      <c r="E399" s="440">
        <v>1</v>
      </c>
      <c r="F399" s="441">
        <v>36</v>
      </c>
      <c r="G399" s="441">
        <v>30.5</v>
      </c>
      <c r="H399" s="441">
        <v>13</v>
      </c>
    </row>
    <row r="400" spans="1:8" ht="9.75" customHeight="1" x14ac:dyDescent="0.2">
      <c r="A400" s="438">
        <v>166461</v>
      </c>
      <c r="B400" s="439" t="s">
        <v>3435</v>
      </c>
      <c r="C400" s="440">
        <v>3</v>
      </c>
      <c r="D400" s="440">
        <v>0.01</v>
      </c>
      <c r="E400" s="440">
        <v>1</v>
      </c>
      <c r="F400" s="441">
        <v>35</v>
      </c>
      <c r="G400" s="441">
        <v>33</v>
      </c>
      <c r="H400" s="441">
        <v>8.5</v>
      </c>
    </row>
    <row r="401" spans="1:8" ht="9.75" customHeight="1" x14ac:dyDescent="0.2">
      <c r="A401" s="438">
        <v>166463</v>
      </c>
      <c r="B401" s="439" t="s">
        <v>3435</v>
      </c>
      <c r="C401" s="440">
        <v>0.7</v>
      </c>
      <c r="D401" s="440">
        <v>2E-3</v>
      </c>
      <c r="E401" s="440">
        <v>1</v>
      </c>
      <c r="F401" s="441">
        <v>24</v>
      </c>
      <c r="G401" s="441">
        <v>20.5</v>
      </c>
      <c r="H401" s="441">
        <v>4</v>
      </c>
    </row>
    <row r="402" spans="1:8" ht="9.75" customHeight="1" x14ac:dyDescent="0.2">
      <c r="A402" s="438">
        <v>166468</v>
      </c>
      <c r="B402" s="439" t="s">
        <v>3435</v>
      </c>
      <c r="C402" s="440">
        <v>9.74</v>
      </c>
      <c r="D402" s="440">
        <v>4.5999999999999999E-2</v>
      </c>
      <c r="E402" s="440">
        <v>1</v>
      </c>
      <c r="F402" s="441">
        <v>62</v>
      </c>
      <c r="G402" s="441">
        <v>42</v>
      </c>
      <c r="H402" s="441">
        <v>17.5</v>
      </c>
    </row>
    <row r="403" spans="1:8" ht="9.75" customHeight="1" x14ac:dyDescent="0.2">
      <c r="A403" s="438">
        <v>166470</v>
      </c>
      <c r="B403" s="439" t="s">
        <v>3435</v>
      </c>
      <c r="C403" s="440">
        <v>0.63</v>
      </c>
      <c r="D403" s="440">
        <v>2E-3</v>
      </c>
      <c r="E403" s="440">
        <v>1</v>
      </c>
      <c r="F403" s="441">
        <v>20</v>
      </c>
      <c r="G403" s="441">
        <v>19</v>
      </c>
      <c r="H403" s="441">
        <v>5</v>
      </c>
    </row>
    <row r="404" spans="1:8" ht="9.75" customHeight="1" x14ac:dyDescent="0.2">
      <c r="A404" s="438">
        <v>166473</v>
      </c>
      <c r="B404" s="439" t="s">
        <v>3435</v>
      </c>
      <c r="C404" s="440">
        <v>1.2</v>
      </c>
      <c r="D404" s="440">
        <v>1.2E-2</v>
      </c>
      <c r="E404" s="440">
        <v>1</v>
      </c>
      <c r="F404" s="441">
        <v>35.5</v>
      </c>
      <c r="G404" s="441">
        <v>31</v>
      </c>
      <c r="H404" s="441">
        <v>11</v>
      </c>
    </row>
    <row r="405" spans="1:8" ht="9.75" customHeight="1" x14ac:dyDescent="0.2">
      <c r="A405" s="438">
        <v>166474</v>
      </c>
      <c r="B405" s="439" t="s">
        <v>3435</v>
      </c>
      <c r="C405" s="440">
        <v>1</v>
      </c>
      <c r="D405" s="440">
        <v>4.0000000000000001E-3</v>
      </c>
      <c r="E405" s="440">
        <v>1</v>
      </c>
      <c r="F405" s="441">
        <v>23</v>
      </c>
      <c r="G405" s="441">
        <v>20.5</v>
      </c>
      <c r="H405" s="441">
        <v>8</v>
      </c>
    </row>
    <row r="406" spans="1:8" ht="9.75" customHeight="1" x14ac:dyDescent="0.2">
      <c r="A406" s="438">
        <v>168528</v>
      </c>
      <c r="B406" s="439" t="s">
        <v>3435</v>
      </c>
      <c r="C406" s="440">
        <v>3.45</v>
      </c>
      <c r="D406" s="440">
        <v>1.2999999999999999E-2</v>
      </c>
      <c r="E406" s="440">
        <v>1</v>
      </c>
      <c r="F406" s="441">
        <v>35.5</v>
      </c>
      <c r="G406" s="441">
        <v>32</v>
      </c>
      <c r="H406" s="441">
        <v>11.5</v>
      </c>
    </row>
    <row r="407" spans="1:8" ht="9.75" customHeight="1" x14ac:dyDescent="0.2">
      <c r="A407" s="438">
        <v>168535</v>
      </c>
      <c r="B407" s="439" t="s">
        <v>3435</v>
      </c>
      <c r="C407" s="440">
        <v>0.05</v>
      </c>
      <c r="D407" s="440">
        <v>1E-3</v>
      </c>
      <c r="E407" s="440">
        <v>1</v>
      </c>
      <c r="F407" s="441">
        <v>14.5</v>
      </c>
      <c r="G407" s="441">
        <v>13</v>
      </c>
      <c r="H407" s="441">
        <v>0.5</v>
      </c>
    </row>
    <row r="408" spans="1:8" ht="9.75" customHeight="1" x14ac:dyDescent="0.2">
      <c r="A408" s="438">
        <v>168551</v>
      </c>
      <c r="B408" s="439" t="s">
        <v>3435</v>
      </c>
      <c r="C408" s="440">
        <v>3.6</v>
      </c>
      <c r="D408" s="440">
        <v>1.2E-2</v>
      </c>
      <c r="E408" s="440">
        <v>1</v>
      </c>
      <c r="F408" s="441">
        <v>35.5</v>
      </c>
      <c r="G408" s="441">
        <v>30.5</v>
      </c>
      <c r="H408" s="441">
        <v>11</v>
      </c>
    </row>
    <row r="409" spans="1:8" ht="9.75" customHeight="1" x14ac:dyDescent="0.2">
      <c r="A409" s="438">
        <v>168582</v>
      </c>
      <c r="B409" s="439" t="s">
        <v>3435</v>
      </c>
      <c r="C409" s="440">
        <v>1.2</v>
      </c>
      <c r="D409" s="440">
        <v>0.02</v>
      </c>
      <c r="E409" s="440">
        <v>1</v>
      </c>
      <c r="F409" s="441">
        <v>59</v>
      </c>
      <c r="G409" s="441">
        <v>21</v>
      </c>
      <c r="H409" s="441">
        <v>16</v>
      </c>
    </row>
    <row r="410" spans="1:8" ht="9.75" customHeight="1" x14ac:dyDescent="0.2">
      <c r="A410" s="438">
        <v>168583</v>
      </c>
      <c r="B410" s="439" t="s">
        <v>3435</v>
      </c>
      <c r="C410" s="440">
        <v>0.1</v>
      </c>
      <c r="D410" s="440">
        <v>2E-3</v>
      </c>
      <c r="E410" s="440">
        <v>1</v>
      </c>
      <c r="F410" s="441">
        <v>19.5</v>
      </c>
      <c r="G410" s="441">
        <v>14</v>
      </c>
      <c r="H410" s="441">
        <v>5</v>
      </c>
    </row>
    <row r="411" spans="1:8" ht="9.75" customHeight="1" x14ac:dyDescent="0.2">
      <c r="A411" s="438">
        <v>168602</v>
      </c>
      <c r="B411" s="439" t="s">
        <v>3435</v>
      </c>
      <c r="C411" s="440">
        <v>0.48</v>
      </c>
      <c r="D411" s="440">
        <v>1E-3</v>
      </c>
      <c r="E411" s="440">
        <v>1</v>
      </c>
      <c r="F411" s="441">
        <v>25</v>
      </c>
      <c r="G411" s="441">
        <v>25</v>
      </c>
      <c r="H411" s="441">
        <v>1</v>
      </c>
    </row>
    <row r="412" spans="1:8" ht="9.75" customHeight="1" x14ac:dyDescent="0.2">
      <c r="A412" s="438">
        <v>168603</v>
      </c>
      <c r="B412" s="439" t="s">
        <v>3435</v>
      </c>
      <c r="C412" s="440">
        <v>0.7</v>
      </c>
      <c r="D412" s="440">
        <v>1E-3</v>
      </c>
      <c r="E412" s="440">
        <v>1</v>
      </c>
      <c r="F412" s="441">
        <v>25</v>
      </c>
      <c r="G412" s="441">
        <v>24</v>
      </c>
      <c r="H412" s="441">
        <v>2</v>
      </c>
    </row>
    <row r="413" spans="1:8" ht="9.75" customHeight="1" x14ac:dyDescent="0.2">
      <c r="A413" s="438">
        <v>168607</v>
      </c>
      <c r="B413" s="439" t="s">
        <v>3435</v>
      </c>
      <c r="C413" s="440">
        <v>0.48</v>
      </c>
      <c r="D413" s="440">
        <v>1E-3</v>
      </c>
      <c r="E413" s="440">
        <v>1</v>
      </c>
      <c r="F413" s="441">
        <v>25</v>
      </c>
      <c r="G413" s="441">
        <v>25</v>
      </c>
      <c r="H413" s="441">
        <v>1</v>
      </c>
    </row>
    <row r="414" spans="1:8" ht="9.75" customHeight="1" x14ac:dyDescent="0.2">
      <c r="A414" s="438">
        <v>168617</v>
      </c>
      <c r="B414" s="439" t="s">
        <v>3435</v>
      </c>
      <c r="C414" s="440">
        <v>0.5</v>
      </c>
      <c r="D414" s="440">
        <v>3.0000000000000001E-3</v>
      </c>
      <c r="E414" s="440">
        <v>1</v>
      </c>
      <c r="F414" s="441">
        <v>20</v>
      </c>
      <c r="G414" s="441">
        <v>20</v>
      </c>
      <c r="H414" s="441">
        <v>7</v>
      </c>
    </row>
    <row r="415" spans="1:8" ht="9.75" customHeight="1" x14ac:dyDescent="0.2">
      <c r="A415" s="438">
        <v>168628</v>
      </c>
      <c r="B415" s="439" t="s">
        <v>3435</v>
      </c>
      <c r="C415" s="440">
        <v>0.8</v>
      </c>
      <c r="D415" s="440">
        <v>4.0000000000000001E-3</v>
      </c>
      <c r="E415" s="440">
        <v>1</v>
      </c>
      <c r="F415" s="441">
        <v>24</v>
      </c>
      <c r="G415" s="441">
        <v>23</v>
      </c>
      <c r="H415" s="441">
        <v>7.5</v>
      </c>
    </row>
    <row r="416" spans="1:8" ht="9.75" customHeight="1" x14ac:dyDescent="0.2">
      <c r="A416" s="438">
        <v>168629</v>
      </c>
      <c r="B416" s="439" t="s">
        <v>3435</v>
      </c>
      <c r="C416" s="440">
        <v>0.8</v>
      </c>
      <c r="D416" s="440">
        <v>4.0000000000000001E-3</v>
      </c>
      <c r="E416" s="440">
        <v>1</v>
      </c>
      <c r="F416" s="441">
        <v>24</v>
      </c>
      <c r="G416" s="441">
        <v>23</v>
      </c>
      <c r="H416" s="441">
        <v>7.5</v>
      </c>
    </row>
    <row r="417" spans="1:8" ht="9.75" customHeight="1" x14ac:dyDescent="0.2">
      <c r="A417" s="438">
        <v>168643</v>
      </c>
      <c r="B417" s="439" t="s">
        <v>3435</v>
      </c>
      <c r="C417" s="440">
        <v>0.2</v>
      </c>
      <c r="D417" s="440">
        <v>7.0000000000000001E-3</v>
      </c>
      <c r="E417" s="440">
        <v>1</v>
      </c>
      <c r="F417" s="441">
        <v>42</v>
      </c>
      <c r="G417" s="441">
        <v>20</v>
      </c>
      <c r="H417" s="441">
        <v>8</v>
      </c>
    </row>
    <row r="418" spans="1:8" ht="9.75" customHeight="1" x14ac:dyDescent="0.2">
      <c r="A418" s="438">
        <v>168644</v>
      </c>
      <c r="B418" s="439" t="s">
        <v>3435</v>
      </c>
      <c r="C418" s="440">
        <v>0.2</v>
      </c>
      <c r="D418" s="440">
        <v>7.0000000000000001E-3</v>
      </c>
      <c r="E418" s="440">
        <v>1</v>
      </c>
      <c r="F418" s="441">
        <v>42</v>
      </c>
      <c r="G418" s="441">
        <v>20</v>
      </c>
      <c r="H418" s="441">
        <v>8</v>
      </c>
    </row>
    <row r="419" spans="1:8" ht="9.75" customHeight="1" x14ac:dyDescent="0.2">
      <c r="A419" s="438">
        <v>168654</v>
      </c>
      <c r="B419" s="439" t="s">
        <v>3435</v>
      </c>
      <c r="C419" s="440">
        <v>0.75</v>
      </c>
      <c r="D419" s="440">
        <v>3.0000000000000001E-3</v>
      </c>
      <c r="E419" s="440">
        <v>1</v>
      </c>
      <c r="F419" s="441">
        <v>20</v>
      </c>
      <c r="G419" s="441">
        <v>19</v>
      </c>
      <c r="H419" s="441">
        <v>8</v>
      </c>
    </row>
    <row r="420" spans="1:8" ht="9.75" customHeight="1" x14ac:dyDescent="0.2">
      <c r="A420" s="438">
        <v>168740</v>
      </c>
      <c r="B420" s="439" t="s">
        <v>3435</v>
      </c>
      <c r="C420" s="440">
        <v>0.75</v>
      </c>
      <c r="D420" s="440">
        <v>3.0000000000000001E-3</v>
      </c>
      <c r="E420" s="440">
        <v>1</v>
      </c>
      <c r="F420" s="441">
        <v>24</v>
      </c>
      <c r="G420" s="441">
        <v>21</v>
      </c>
      <c r="H420" s="441">
        <v>5.56</v>
      </c>
    </row>
    <row r="421" spans="1:8" ht="9.75" customHeight="1" x14ac:dyDescent="0.2">
      <c r="A421" s="438">
        <v>168812</v>
      </c>
      <c r="B421" s="439" t="s">
        <v>3435</v>
      </c>
      <c r="C421" s="440">
        <v>0.57999999999999996</v>
      </c>
      <c r="D421" s="440">
        <v>6.0000000000000001E-3</v>
      </c>
      <c r="E421" s="440">
        <v>1</v>
      </c>
      <c r="F421" s="441">
        <v>28</v>
      </c>
      <c r="G421" s="441">
        <v>19</v>
      </c>
      <c r="H421" s="441">
        <v>11</v>
      </c>
    </row>
    <row r="422" spans="1:8" ht="9.75" customHeight="1" x14ac:dyDescent="0.2">
      <c r="A422" s="438">
        <v>168813</v>
      </c>
      <c r="B422" s="439" t="s">
        <v>3435</v>
      </c>
      <c r="C422" s="440">
        <v>0.755</v>
      </c>
      <c r="D422" s="440">
        <v>6.0000000000000001E-3</v>
      </c>
      <c r="E422" s="440">
        <v>1</v>
      </c>
      <c r="F422" s="441">
        <v>28</v>
      </c>
      <c r="G422" s="441">
        <v>19</v>
      </c>
      <c r="H422" s="441">
        <v>12</v>
      </c>
    </row>
    <row r="423" spans="1:8" ht="9.75" customHeight="1" x14ac:dyDescent="0.2">
      <c r="A423" s="438">
        <v>168889</v>
      </c>
      <c r="B423" s="439" t="s">
        <v>3435</v>
      </c>
      <c r="C423" s="440">
        <v>0.2</v>
      </c>
      <c r="D423" s="440">
        <v>1E-3</v>
      </c>
      <c r="E423" s="440">
        <v>1</v>
      </c>
      <c r="F423" s="441">
        <v>27</v>
      </c>
      <c r="G423" s="441">
        <v>15</v>
      </c>
      <c r="H423" s="441">
        <v>1</v>
      </c>
    </row>
    <row r="424" spans="1:8" ht="9.75" customHeight="1" x14ac:dyDescent="0.2">
      <c r="A424" s="438">
        <v>168890</v>
      </c>
      <c r="B424" s="439" t="s">
        <v>3435</v>
      </c>
      <c r="C424" s="440">
        <v>0.3</v>
      </c>
      <c r="D424" s="440">
        <v>1E-3</v>
      </c>
      <c r="E424" s="440">
        <v>1</v>
      </c>
      <c r="F424" s="441">
        <v>21</v>
      </c>
      <c r="G424" s="441">
        <v>14</v>
      </c>
      <c r="H424" s="441">
        <v>4</v>
      </c>
    </row>
    <row r="425" spans="1:8" ht="9.75" customHeight="1" x14ac:dyDescent="0.2">
      <c r="A425" s="438">
        <v>168969</v>
      </c>
      <c r="B425" s="439" t="s">
        <v>3435</v>
      </c>
      <c r="C425" s="440">
        <v>0.32</v>
      </c>
      <c r="D425" s="440">
        <v>1E-3</v>
      </c>
      <c r="E425" s="440">
        <v>1</v>
      </c>
      <c r="F425" s="441">
        <v>19</v>
      </c>
      <c r="G425" s="441">
        <v>13</v>
      </c>
      <c r="H425" s="441">
        <v>5</v>
      </c>
    </row>
    <row r="426" spans="1:8" ht="9.75" customHeight="1" x14ac:dyDescent="0.2">
      <c r="A426" s="438">
        <v>168970</v>
      </c>
      <c r="B426" s="439" t="s">
        <v>3435</v>
      </c>
      <c r="C426" s="440">
        <v>0.32</v>
      </c>
      <c r="D426" s="440">
        <v>1E-3</v>
      </c>
      <c r="E426" s="440">
        <v>1</v>
      </c>
      <c r="F426" s="441">
        <v>19</v>
      </c>
      <c r="G426" s="441">
        <v>13</v>
      </c>
      <c r="H426" s="441">
        <v>5</v>
      </c>
    </row>
    <row r="427" spans="1:8" ht="9.75" customHeight="1" x14ac:dyDescent="0.2">
      <c r="A427" s="438">
        <v>168971</v>
      </c>
      <c r="B427" s="439" t="s">
        <v>3435</v>
      </c>
      <c r="C427" s="440">
        <v>0.32</v>
      </c>
      <c r="D427" s="440">
        <v>1E-3</v>
      </c>
      <c r="E427" s="440">
        <v>1</v>
      </c>
      <c r="F427" s="441">
        <v>19</v>
      </c>
      <c r="G427" s="441">
        <v>13</v>
      </c>
      <c r="H427" s="441">
        <v>5</v>
      </c>
    </row>
    <row r="428" spans="1:8" ht="9.75" customHeight="1" x14ac:dyDescent="0.2">
      <c r="A428" s="438">
        <v>168972</v>
      </c>
      <c r="B428" s="439" t="s">
        <v>3435</v>
      </c>
      <c r="C428" s="440">
        <v>0.3</v>
      </c>
      <c r="D428" s="440">
        <v>1E-3</v>
      </c>
      <c r="E428" s="440">
        <v>1</v>
      </c>
      <c r="F428" s="441">
        <v>19</v>
      </c>
      <c r="G428" s="441">
        <v>13</v>
      </c>
      <c r="H428" s="441">
        <v>4.5</v>
      </c>
    </row>
    <row r="429" spans="1:8" ht="9.75" customHeight="1" x14ac:dyDescent="0.2">
      <c r="A429" s="438">
        <v>168973</v>
      </c>
      <c r="B429" s="439" t="s">
        <v>3435</v>
      </c>
      <c r="C429" s="440">
        <v>0.3</v>
      </c>
      <c r="D429" s="440">
        <v>1E-3</v>
      </c>
      <c r="E429" s="440">
        <v>1</v>
      </c>
      <c r="F429" s="441">
        <v>19</v>
      </c>
      <c r="G429" s="441">
        <v>13</v>
      </c>
      <c r="H429" s="441">
        <v>5</v>
      </c>
    </row>
    <row r="430" spans="1:8" ht="9.75" customHeight="1" x14ac:dyDescent="0.2">
      <c r="A430" s="438">
        <v>168975</v>
      </c>
      <c r="B430" s="439" t="s">
        <v>3435</v>
      </c>
      <c r="C430" s="440">
        <v>0.14899999999999999</v>
      </c>
      <c r="D430" s="440">
        <v>2E-3</v>
      </c>
      <c r="E430" s="440">
        <v>1</v>
      </c>
      <c r="F430" s="441">
        <v>29</v>
      </c>
      <c r="G430" s="441">
        <v>15.5</v>
      </c>
      <c r="H430" s="441">
        <v>4.5</v>
      </c>
    </row>
    <row r="431" spans="1:8" ht="9.75" customHeight="1" x14ac:dyDescent="0.2">
      <c r="A431" s="438">
        <v>168977</v>
      </c>
      <c r="B431" s="439" t="s">
        <v>3435</v>
      </c>
      <c r="C431" s="440">
        <v>1.8759999999999999</v>
      </c>
      <c r="D431" s="440">
        <v>6.0000000000000001E-3</v>
      </c>
      <c r="E431" s="440">
        <v>1</v>
      </c>
      <c r="F431" s="441">
        <v>30</v>
      </c>
      <c r="G431" s="441">
        <v>27</v>
      </c>
      <c r="H431" s="441">
        <v>7.5</v>
      </c>
    </row>
    <row r="432" spans="1:8" ht="9.75" customHeight="1" x14ac:dyDescent="0.2">
      <c r="A432" s="438">
        <v>168982</v>
      </c>
      <c r="B432" s="439" t="s">
        <v>3435</v>
      </c>
      <c r="C432" s="440">
        <v>5</v>
      </c>
      <c r="D432" s="440">
        <v>0.02</v>
      </c>
      <c r="E432" s="440">
        <v>1</v>
      </c>
      <c r="F432" s="441">
        <v>41</v>
      </c>
      <c r="G432" s="441">
        <v>36</v>
      </c>
      <c r="H432" s="441">
        <v>14</v>
      </c>
    </row>
    <row r="433" spans="1:8" ht="9.75" customHeight="1" x14ac:dyDescent="0.2">
      <c r="A433" s="438">
        <v>168984</v>
      </c>
      <c r="B433" s="439" t="s">
        <v>3435</v>
      </c>
      <c r="C433" s="440">
        <v>0.1</v>
      </c>
      <c r="D433" s="440">
        <v>1E-3</v>
      </c>
      <c r="E433" s="440">
        <v>1</v>
      </c>
      <c r="F433" s="441">
        <v>19</v>
      </c>
      <c r="G433" s="441">
        <v>13</v>
      </c>
      <c r="H433" s="441">
        <v>2.5</v>
      </c>
    </row>
    <row r="434" spans="1:8" ht="9.75" customHeight="1" x14ac:dyDescent="0.2">
      <c r="A434" s="438">
        <v>168985</v>
      </c>
      <c r="B434" s="439" t="s">
        <v>3435</v>
      </c>
      <c r="C434" s="440">
        <v>4.2</v>
      </c>
      <c r="D434" s="440">
        <v>1.4999999999999999E-2</v>
      </c>
      <c r="E434" s="440">
        <v>1</v>
      </c>
      <c r="F434" s="441">
        <v>41</v>
      </c>
      <c r="G434" s="441">
        <v>36</v>
      </c>
      <c r="H434" s="441">
        <v>10</v>
      </c>
    </row>
    <row r="435" spans="1:8" ht="9.75" customHeight="1" x14ac:dyDescent="0.2">
      <c r="A435" s="438">
        <v>168986</v>
      </c>
      <c r="B435" s="439" t="s">
        <v>3435</v>
      </c>
      <c r="C435" s="440">
        <v>0.76</v>
      </c>
      <c r="D435" s="440">
        <v>2E-3</v>
      </c>
      <c r="E435" s="440">
        <v>1</v>
      </c>
      <c r="F435" s="441">
        <v>20</v>
      </c>
      <c r="G435" s="441">
        <v>19.5</v>
      </c>
      <c r="H435" s="441">
        <v>7</v>
      </c>
    </row>
    <row r="436" spans="1:8" ht="9.75" customHeight="1" x14ac:dyDescent="0.2">
      <c r="A436" s="438">
        <v>168987</v>
      </c>
      <c r="B436" s="439" t="s">
        <v>3435</v>
      </c>
      <c r="C436" s="440">
        <v>2</v>
      </c>
      <c r="D436" s="440">
        <v>6.0000000000000001E-3</v>
      </c>
      <c r="E436" s="440">
        <v>1</v>
      </c>
      <c r="F436" s="441">
        <v>27</v>
      </c>
      <c r="G436" s="441">
        <v>24.5</v>
      </c>
      <c r="H436" s="441">
        <v>9.5</v>
      </c>
    </row>
    <row r="437" spans="1:8" ht="9.75" customHeight="1" x14ac:dyDescent="0.2">
      <c r="A437" s="438">
        <v>168988</v>
      </c>
      <c r="B437" s="439" t="s">
        <v>3435</v>
      </c>
      <c r="C437" s="440">
        <v>1.75</v>
      </c>
      <c r="D437" s="440">
        <v>6.0000000000000001E-3</v>
      </c>
      <c r="E437" s="440">
        <v>1</v>
      </c>
      <c r="F437" s="441">
        <v>26.5</v>
      </c>
      <c r="G437" s="441">
        <v>24</v>
      </c>
      <c r="H437" s="441">
        <v>10</v>
      </c>
    </row>
    <row r="438" spans="1:8" ht="9.75" customHeight="1" x14ac:dyDescent="0.2">
      <c r="A438" s="438">
        <v>168989</v>
      </c>
      <c r="B438" s="439" t="s">
        <v>3435</v>
      </c>
      <c r="C438" s="440">
        <v>0.64</v>
      </c>
      <c r="D438" s="440">
        <v>2E-3</v>
      </c>
      <c r="E438" s="440">
        <v>1</v>
      </c>
      <c r="F438" s="441">
        <v>20</v>
      </c>
      <c r="G438" s="441">
        <v>18</v>
      </c>
      <c r="H438" s="441">
        <v>4.5</v>
      </c>
    </row>
    <row r="439" spans="1:8" ht="9.75" customHeight="1" x14ac:dyDescent="0.2">
      <c r="A439" s="438">
        <v>168990</v>
      </c>
      <c r="B439" s="439" t="s">
        <v>3435</v>
      </c>
      <c r="C439" s="440">
        <v>0.6</v>
      </c>
      <c r="D439" s="440">
        <v>2E-3</v>
      </c>
      <c r="E439" s="440">
        <v>1</v>
      </c>
      <c r="F439" s="441">
        <v>20</v>
      </c>
      <c r="G439" s="441">
        <v>18</v>
      </c>
      <c r="H439" s="441">
        <v>4.5</v>
      </c>
    </row>
    <row r="440" spans="1:8" ht="9.75" customHeight="1" x14ac:dyDescent="0.2">
      <c r="A440" s="438">
        <v>168991</v>
      </c>
      <c r="B440" s="439" t="s">
        <v>3435</v>
      </c>
      <c r="C440" s="440">
        <v>0.42699999999999999</v>
      </c>
      <c r="D440" s="440">
        <v>1E-3</v>
      </c>
      <c r="E440" s="440">
        <v>1</v>
      </c>
      <c r="F440" s="441">
        <v>20</v>
      </c>
      <c r="G440" s="441">
        <v>18</v>
      </c>
      <c r="H440" s="441">
        <v>4</v>
      </c>
    </row>
    <row r="441" spans="1:8" ht="9.75" customHeight="1" x14ac:dyDescent="0.2">
      <c r="A441" s="438">
        <v>168992</v>
      </c>
      <c r="B441" s="439" t="s">
        <v>3435</v>
      </c>
      <c r="C441" s="440">
        <v>6.7</v>
      </c>
      <c r="D441" s="440">
        <v>2.7E-2</v>
      </c>
      <c r="E441" s="440">
        <v>1</v>
      </c>
      <c r="F441" s="441">
        <v>40</v>
      </c>
      <c r="G441" s="441">
        <v>39</v>
      </c>
      <c r="H441" s="441">
        <v>17</v>
      </c>
    </row>
    <row r="442" spans="1:8" ht="9.75" customHeight="1" x14ac:dyDescent="0.2">
      <c r="A442" s="438">
        <v>168993</v>
      </c>
      <c r="B442" s="439" t="s">
        <v>3435</v>
      </c>
      <c r="C442" s="440">
        <v>8</v>
      </c>
      <c r="D442" s="440">
        <v>3.4000000000000002E-2</v>
      </c>
      <c r="E442" s="440">
        <v>1</v>
      </c>
      <c r="F442" s="441">
        <v>48</v>
      </c>
      <c r="G442" s="441">
        <v>41</v>
      </c>
      <c r="H442" s="441">
        <v>15</v>
      </c>
    </row>
    <row r="443" spans="1:8" ht="9.75" customHeight="1" x14ac:dyDescent="0.2">
      <c r="A443" s="438">
        <v>169000</v>
      </c>
      <c r="B443" s="439" t="s">
        <v>3435</v>
      </c>
      <c r="C443" s="440">
        <v>0.7</v>
      </c>
      <c r="D443" s="440">
        <v>2E-3</v>
      </c>
      <c r="E443" s="440">
        <v>1</v>
      </c>
      <c r="F443" s="441">
        <v>20</v>
      </c>
      <c r="G443" s="441">
        <v>19</v>
      </c>
      <c r="H443" s="441">
        <v>7</v>
      </c>
    </row>
    <row r="444" spans="1:8" ht="9.75" customHeight="1" x14ac:dyDescent="0.2">
      <c r="A444" s="438">
        <v>169001</v>
      </c>
      <c r="B444" s="439" t="s">
        <v>3435</v>
      </c>
      <c r="C444" s="440">
        <v>0.06</v>
      </c>
      <c r="D444" s="440">
        <v>1E-3</v>
      </c>
      <c r="E444" s="440">
        <v>1</v>
      </c>
      <c r="F444" s="441">
        <v>20</v>
      </c>
      <c r="G444" s="441">
        <v>15</v>
      </c>
      <c r="H444" s="441">
        <v>2.2000000000000002</v>
      </c>
    </row>
    <row r="445" spans="1:8" ht="9.75" customHeight="1" x14ac:dyDescent="0.2">
      <c r="A445" s="438">
        <v>169002</v>
      </c>
      <c r="B445" s="439" t="s">
        <v>3435</v>
      </c>
      <c r="C445" s="440">
        <v>0.06</v>
      </c>
      <c r="D445" s="440">
        <v>1E-3</v>
      </c>
      <c r="E445" s="440">
        <v>1</v>
      </c>
      <c r="F445" s="441">
        <v>20</v>
      </c>
      <c r="G445" s="441">
        <v>15</v>
      </c>
      <c r="H445" s="441">
        <v>2.2000000000000002</v>
      </c>
    </row>
    <row r="446" spans="1:8" ht="9.75" customHeight="1" x14ac:dyDescent="0.2">
      <c r="A446" s="438">
        <v>169003</v>
      </c>
      <c r="B446" s="439" t="s">
        <v>3435</v>
      </c>
      <c r="C446" s="440">
        <v>0.06</v>
      </c>
      <c r="D446" s="440">
        <v>1E-3</v>
      </c>
      <c r="E446" s="440">
        <v>1</v>
      </c>
      <c r="F446" s="441">
        <v>20</v>
      </c>
      <c r="G446" s="441">
        <v>15</v>
      </c>
      <c r="H446" s="441">
        <v>2.2000000000000002</v>
      </c>
    </row>
    <row r="447" spans="1:8" ht="9.75" customHeight="1" x14ac:dyDescent="0.2">
      <c r="A447" s="438">
        <v>169004</v>
      </c>
      <c r="B447" s="439" t="s">
        <v>3435</v>
      </c>
      <c r="C447" s="440">
        <v>0.06</v>
      </c>
      <c r="D447" s="440">
        <v>1E-3</v>
      </c>
      <c r="E447" s="440">
        <v>1</v>
      </c>
      <c r="F447" s="441">
        <v>20</v>
      </c>
      <c r="G447" s="441">
        <v>15</v>
      </c>
      <c r="H447" s="441">
        <v>2.2000000000000002</v>
      </c>
    </row>
    <row r="448" spans="1:8" ht="9.75" customHeight="1" x14ac:dyDescent="0.2">
      <c r="A448" s="438">
        <v>169005</v>
      </c>
      <c r="B448" s="439" t="s">
        <v>3435</v>
      </c>
      <c r="C448" s="440">
        <v>0.06</v>
      </c>
      <c r="D448" s="440">
        <v>1E-3</v>
      </c>
      <c r="E448" s="440">
        <v>1</v>
      </c>
      <c r="F448" s="441">
        <v>20</v>
      </c>
      <c r="G448" s="441">
        <v>15</v>
      </c>
      <c r="H448" s="441">
        <v>2.5</v>
      </c>
    </row>
    <row r="449" spans="1:8" ht="9.75" customHeight="1" x14ac:dyDescent="0.2">
      <c r="A449" s="438">
        <v>169006</v>
      </c>
      <c r="B449" s="439" t="s">
        <v>3435</v>
      </c>
      <c r="C449" s="440">
        <v>0.06</v>
      </c>
      <c r="D449" s="440">
        <v>1E-3</v>
      </c>
      <c r="E449" s="440">
        <v>1</v>
      </c>
      <c r="F449" s="441">
        <v>15</v>
      </c>
      <c r="G449" s="441">
        <v>2.2000000000000002</v>
      </c>
      <c r="H449" s="441">
        <v>2</v>
      </c>
    </row>
    <row r="450" spans="1:8" ht="9.75" customHeight="1" x14ac:dyDescent="0.2">
      <c r="A450" s="438">
        <v>169010</v>
      </c>
      <c r="B450" s="439" t="s">
        <v>3435</v>
      </c>
      <c r="C450" s="440">
        <v>2.2349999999999999</v>
      </c>
      <c r="D450" s="440">
        <v>7.0000000000000001E-3</v>
      </c>
      <c r="E450" s="440">
        <v>1</v>
      </c>
      <c r="F450" s="441">
        <v>31</v>
      </c>
      <c r="G450" s="441">
        <v>27</v>
      </c>
      <c r="H450" s="441">
        <v>9</v>
      </c>
    </row>
    <row r="451" spans="1:8" ht="9.75" customHeight="1" x14ac:dyDescent="0.2">
      <c r="A451" s="438">
        <v>169015</v>
      </c>
      <c r="B451" s="439" t="s">
        <v>3435</v>
      </c>
      <c r="C451" s="440">
        <v>1.6</v>
      </c>
      <c r="D451" s="440">
        <v>5.0000000000000001E-3</v>
      </c>
      <c r="E451" s="440">
        <v>1</v>
      </c>
      <c r="F451" s="441">
        <v>24.5</v>
      </c>
      <c r="G451" s="441">
        <v>23</v>
      </c>
      <c r="H451" s="441">
        <v>8</v>
      </c>
    </row>
    <row r="452" spans="1:8" ht="9.75" customHeight="1" x14ac:dyDescent="0.2">
      <c r="A452" s="438">
        <v>169025</v>
      </c>
      <c r="B452" s="439" t="s">
        <v>3435</v>
      </c>
      <c r="C452" s="440">
        <v>1.23</v>
      </c>
      <c r="D452" s="440">
        <v>4.0000000000000001E-3</v>
      </c>
      <c r="E452" s="440">
        <v>1</v>
      </c>
      <c r="F452" s="441">
        <v>24.5</v>
      </c>
      <c r="G452" s="441">
        <v>23</v>
      </c>
      <c r="H452" s="441">
        <v>6.5</v>
      </c>
    </row>
    <row r="453" spans="1:8" ht="9.75" customHeight="1" x14ac:dyDescent="0.2">
      <c r="A453" s="438">
        <v>169026</v>
      </c>
      <c r="B453" s="439" t="s">
        <v>3435</v>
      </c>
      <c r="C453" s="440">
        <v>1.2450000000000001</v>
      </c>
      <c r="D453" s="440">
        <v>4.0000000000000001E-3</v>
      </c>
      <c r="E453" s="440">
        <v>1</v>
      </c>
      <c r="F453" s="441">
        <v>24.5</v>
      </c>
      <c r="G453" s="441">
        <v>24.5</v>
      </c>
      <c r="H453" s="441">
        <v>6</v>
      </c>
    </row>
    <row r="454" spans="1:8" ht="9.75" customHeight="1" x14ac:dyDescent="0.2">
      <c r="A454" s="438">
        <v>169038</v>
      </c>
      <c r="B454" s="439" t="s">
        <v>3435</v>
      </c>
      <c r="C454" s="440">
        <v>1.4</v>
      </c>
      <c r="D454" s="440">
        <v>4.0000000000000001E-3</v>
      </c>
      <c r="E454" s="440">
        <v>1</v>
      </c>
      <c r="F454" s="441">
        <v>24.5</v>
      </c>
      <c r="G454" s="441">
        <v>23</v>
      </c>
      <c r="H454" s="441">
        <v>7.5</v>
      </c>
    </row>
    <row r="455" spans="1:8" ht="9.75" customHeight="1" x14ac:dyDescent="0.2">
      <c r="A455" s="438">
        <v>169046</v>
      </c>
      <c r="B455" s="439" t="s">
        <v>3435</v>
      </c>
      <c r="C455" s="440">
        <v>1.5</v>
      </c>
      <c r="D455" s="440">
        <v>4.0000000000000001E-3</v>
      </c>
      <c r="E455" s="440">
        <v>1</v>
      </c>
      <c r="F455" s="441">
        <v>24.5</v>
      </c>
      <c r="G455" s="441">
        <v>23</v>
      </c>
      <c r="H455" s="441">
        <v>8.5</v>
      </c>
    </row>
    <row r="456" spans="1:8" ht="9.75" customHeight="1" x14ac:dyDescent="0.2">
      <c r="A456" s="438">
        <v>169052</v>
      </c>
      <c r="B456" s="439" t="s">
        <v>3435</v>
      </c>
      <c r="C456" s="440">
        <v>2.42</v>
      </c>
      <c r="D456" s="440">
        <v>1.2E-2</v>
      </c>
      <c r="E456" s="440">
        <v>1</v>
      </c>
      <c r="F456" s="441">
        <v>36</v>
      </c>
      <c r="G456" s="441">
        <v>31</v>
      </c>
      <c r="H456" s="441">
        <v>11</v>
      </c>
    </row>
    <row r="457" spans="1:8" ht="9.75" customHeight="1" x14ac:dyDescent="0.2">
      <c r="A457" s="438">
        <v>169053</v>
      </c>
      <c r="B457" s="439" t="s">
        <v>3435</v>
      </c>
      <c r="C457" s="440">
        <v>0.10299999999999999</v>
      </c>
      <c r="D457" s="440">
        <v>1E-3</v>
      </c>
      <c r="E457" s="440">
        <v>1</v>
      </c>
      <c r="F457" s="441">
        <v>24</v>
      </c>
      <c r="G457" s="441">
        <v>16</v>
      </c>
      <c r="H457" s="441">
        <v>1.5</v>
      </c>
    </row>
    <row r="458" spans="1:8" ht="9.75" customHeight="1" x14ac:dyDescent="0.2">
      <c r="A458" s="438">
        <v>169054</v>
      </c>
      <c r="B458" s="439" t="s">
        <v>3435</v>
      </c>
      <c r="C458" s="440">
        <v>0.34</v>
      </c>
      <c r="D458" s="440">
        <v>1E-3</v>
      </c>
      <c r="E458" s="440">
        <v>1</v>
      </c>
      <c r="F458" s="441">
        <v>24</v>
      </c>
      <c r="G458" s="441">
        <v>16</v>
      </c>
      <c r="H458" s="441">
        <v>2</v>
      </c>
    </row>
    <row r="459" spans="1:8" ht="9.75" customHeight="1" x14ac:dyDescent="0.2">
      <c r="A459" s="438">
        <v>169056</v>
      </c>
      <c r="B459" s="439" t="s">
        <v>3435</v>
      </c>
      <c r="C459" s="440">
        <v>0.34</v>
      </c>
      <c r="D459" s="440">
        <v>1E-3</v>
      </c>
      <c r="E459" s="440">
        <v>1</v>
      </c>
      <c r="F459" s="441">
        <v>24</v>
      </c>
      <c r="G459" s="441">
        <v>16</v>
      </c>
      <c r="H459" s="441">
        <v>2</v>
      </c>
    </row>
    <row r="460" spans="1:8" ht="9.75" customHeight="1" x14ac:dyDescent="0.2">
      <c r="A460" s="438">
        <v>169057</v>
      </c>
      <c r="B460" s="439" t="s">
        <v>3435</v>
      </c>
      <c r="C460" s="440">
        <v>0.34</v>
      </c>
      <c r="D460" s="440">
        <v>1E-3</v>
      </c>
      <c r="E460" s="440">
        <v>1</v>
      </c>
      <c r="F460" s="441">
        <v>24</v>
      </c>
      <c r="G460" s="441">
        <v>16</v>
      </c>
      <c r="H460" s="441">
        <v>2</v>
      </c>
    </row>
    <row r="461" spans="1:8" ht="9.75" customHeight="1" x14ac:dyDescent="0.2">
      <c r="A461" s="438">
        <v>169058</v>
      </c>
      <c r="B461" s="439" t="s">
        <v>3435</v>
      </c>
      <c r="C461" s="440">
        <v>1.4</v>
      </c>
      <c r="D461" s="440">
        <v>1E-3</v>
      </c>
      <c r="E461" s="440">
        <v>1</v>
      </c>
      <c r="F461" s="441">
        <v>21</v>
      </c>
      <c r="G461" s="441">
        <v>15</v>
      </c>
      <c r="H461" s="441">
        <v>3</v>
      </c>
    </row>
    <row r="462" spans="1:8" ht="9.75" customHeight="1" x14ac:dyDescent="0.2">
      <c r="A462" s="438">
        <v>169060</v>
      </c>
      <c r="B462" s="439" t="s">
        <v>3435</v>
      </c>
      <c r="C462" s="440">
        <v>1.4</v>
      </c>
      <c r="D462" s="440">
        <v>1E-3</v>
      </c>
      <c r="E462" s="440">
        <v>1</v>
      </c>
      <c r="F462" s="441">
        <v>21</v>
      </c>
      <c r="G462" s="441">
        <v>16</v>
      </c>
      <c r="H462" s="441">
        <v>2.5</v>
      </c>
    </row>
    <row r="463" spans="1:8" ht="9.75" customHeight="1" x14ac:dyDescent="0.2">
      <c r="A463" s="438">
        <v>169061</v>
      </c>
      <c r="B463" s="439" t="s">
        <v>3435</v>
      </c>
      <c r="C463" s="440">
        <v>1.4</v>
      </c>
      <c r="D463" s="440">
        <v>1E-3</v>
      </c>
      <c r="E463" s="440">
        <v>1</v>
      </c>
      <c r="F463" s="441">
        <v>21</v>
      </c>
      <c r="G463" s="441">
        <v>15</v>
      </c>
      <c r="H463" s="441">
        <v>3</v>
      </c>
    </row>
    <row r="464" spans="1:8" ht="9.75" customHeight="1" x14ac:dyDescent="0.2">
      <c r="A464" s="438">
        <v>169064</v>
      </c>
      <c r="B464" s="439" t="s">
        <v>3435</v>
      </c>
      <c r="C464" s="440">
        <v>0.2</v>
      </c>
      <c r="D464" s="440">
        <v>1E-3</v>
      </c>
      <c r="E464" s="440">
        <v>1</v>
      </c>
      <c r="F464" s="441">
        <v>27.5</v>
      </c>
      <c r="G464" s="441">
        <v>15</v>
      </c>
      <c r="H464" s="441">
        <v>1.5</v>
      </c>
    </row>
    <row r="465" spans="1:8" ht="9.75" customHeight="1" x14ac:dyDescent="0.2">
      <c r="A465" s="438">
        <v>169065</v>
      </c>
      <c r="B465" s="439" t="s">
        <v>3435</v>
      </c>
      <c r="C465" s="440">
        <v>0.7</v>
      </c>
      <c r="D465" s="440">
        <v>4.0000000000000001E-3</v>
      </c>
      <c r="E465" s="440">
        <v>1</v>
      </c>
      <c r="F465" s="441">
        <v>24</v>
      </c>
      <c r="G465" s="441">
        <v>23</v>
      </c>
      <c r="H465" s="441">
        <v>7.5</v>
      </c>
    </row>
    <row r="466" spans="1:8" ht="9.75" customHeight="1" x14ac:dyDescent="0.2">
      <c r="A466" s="438">
        <v>169067</v>
      </c>
      <c r="B466" s="439" t="s">
        <v>3435</v>
      </c>
      <c r="C466" s="440">
        <v>1.2</v>
      </c>
      <c r="D466" s="440">
        <v>4.0000000000000001E-3</v>
      </c>
      <c r="E466" s="440">
        <v>1</v>
      </c>
      <c r="F466" s="441">
        <v>24</v>
      </c>
      <c r="G466" s="441">
        <v>23</v>
      </c>
      <c r="H466" s="441">
        <v>7.5</v>
      </c>
    </row>
    <row r="467" spans="1:8" ht="9.75" customHeight="1" x14ac:dyDescent="0.2">
      <c r="A467" s="438">
        <v>169069</v>
      </c>
      <c r="B467" s="439" t="s">
        <v>3435</v>
      </c>
      <c r="C467" s="440">
        <v>0.5</v>
      </c>
      <c r="D467" s="440">
        <v>2E-3</v>
      </c>
      <c r="E467" s="440">
        <v>1</v>
      </c>
      <c r="F467" s="441">
        <v>20</v>
      </c>
      <c r="G467" s="441">
        <v>20</v>
      </c>
      <c r="H467" s="441">
        <v>4</v>
      </c>
    </row>
    <row r="468" spans="1:8" ht="9.75" customHeight="1" x14ac:dyDescent="0.2">
      <c r="A468" s="438">
        <v>169074</v>
      </c>
      <c r="B468" s="439" t="s">
        <v>3435</v>
      </c>
      <c r="C468" s="440">
        <v>0.4</v>
      </c>
      <c r="D468" s="440">
        <v>3.0000000000000001E-3</v>
      </c>
      <c r="E468" s="440">
        <v>1</v>
      </c>
      <c r="F468" s="441">
        <v>20.5</v>
      </c>
      <c r="G468" s="441">
        <v>20</v>
      </c>
      <c r="H468" s="441">
        <v>7.5</v>
      </c>
    </row>
    <row r="469" spans="1:8" ht="9.75" customHeight="1" x14ac:dyDescent="0.2">
      <c r="A469" s="438">
        <v>169075</v>
      </c>
      <c r="B469" s="439" t="s">
        <v>3435</v>
      </c>
      <c r="C469" s="440">
        <v>0.4</v>
      </c>
      <c r="D469" s="440">
        <v>3.0000000000000001E-3</v>
      </c>
      <c r="E469" s="440">
        <v>1</v>
      </c>
      <c r="F469" s="441">
        <v>20.5</v>
      </c>
      <c r="G469" s="441">
        <v>20</v>
      </c>
      <c r="H469" s="441">
        <v>7.5</v>
      </c>
    </row>
    <row r="470" spans="1:8" ht="9.75" customHeight="1" x14ac:dyDescent="0.2">
      <c r="A470" s="438">
        <v>169076</v>
      </c>
      <c r="B470" s="439" t="s">
        <v>3435</v>
      </c>
      <c r="C470" s="440">
        <v>0.4</v>
      </c>
      <c r="D470" s="440">
        <v>2E-3</v>
      </c>
      <c r="E470" s="440">
        <v>1</v>
      </c>
      <c r="F470" s="441">
        <v>28</v>
      </c>
      <c r="G470" s="441">
        <v>25</v>
      </c>
      <c r="H470" s="441">
        <v>2.5</v>
      </c>
    </row>
    <row r="471" spans="1:8" ht="9.75" customHeight="1" x14ac:dyDescent="0.2">
      <c r="A471" s="438">
        <v>169077</v>
      </c>
      <c r="B471" s="439" t="s">
        <v>3435</v>
      </c>
      <c r="C471" s="440">
        <v>0.4</v>
      </c>
      <c r="D471" s="440">
        <v>2E-3</v>
      </c>
      <c r="E471" s="440">
        <v>1</v>
      </c>
      <c r="F471" s="441">
        <v>28</v>
      </c>
      <c r="G471" s="441">
        <v>25</v>
      </c>
      <c r="H471" s="441">
        <v>2.5</v>
      </c>
    </row>
    <row r="472" spans="1:8" ht="9.75" customHeight="1" x14ac:dyDescent="0.2">
      <c r="A472" s="438">
        <v>169078</v>
      </c>
      <c r="B472" s="439" t="s">
        <v>3435</v>
      </c>
      <c r="C472" s="440">
        <v>0.15</v>
      </c>
      <c r="D472" s="440">
        <v>1E-3</v>
      </c>
      <c r="E472" s="440">
        <v>1</v>
      </c>
      <c r="F472" s="441">
        <v>24</v>
      </c>
      <c r="G472" s="441">
        <v>16.5</v>
      </c>
      <c r="H472" s="441">
        <v>1</v>
      </c>
    </row>
    <row r="473" spans="1:8" ht="9.75" customHeight="1" x14ac:dyDescent="0.2">
      <c r="A473" s="438">
        <v>169079</v>
      </c>
      <c r="B473" s="439" t="s">
        <v>3435</v>
      </c>
      <c r="C473" s="440">
        <v>0.15</v>
      </c>
      <c r="D473" s="440">
        <v>1E-3</v>
      </c>
      <c r="E473" s="440">
        <v>1</v>
      </c>
      <c r="F473" s="441">
        <v>24</v>
      </c>
      <c r="G473" s="441">
        <v>16.5</v>
      </c>
      <c r="H473" s="441">
        <v>2.5</v>
      </c>
    </row>
    <row r="474" spans="1:8" ht="9.75" customHeight="1" x14ac:dyDescent="0.2">
      <c r="A474" s="438">
        <v>169080</v>
      </c>
      <c r="B474" s="439" t="s">
        <v>3435</v>
      </c>
      <c r="C474" s="440">
        <v>0.15</v>
      </c>
      <c r="D474" s="440">
        <v>1E-3</v>
      </c>
      <c r="E474" s="440">
        <v>1</v>
      </c>
      <c r="F474" s="441">
        <v>24</v>
      </c>
      <c r="G474" s="441">
        <v>16</v>
      </c>
      <c r="H474" s="441">
        <v>2.5</v>
      </c>
    </row>
    <row r="475" spans="1:8" ht="9.75" customHeight="1" x14ac:dyDescent="0.2">
      <c r="A475" s="438">
        <v>169085</v>
      </c>
      <c r="B475" s="439" t="s">
        <v>3435</v>
      </c>
      <c r="C475" s="440">
        <v>1.3</v>
      </c>
      <c r="D475" s="440">
        <v>4.0000000000000001E-3</v>
      </c>
      <c r="E475" s="440">
        <v>1</v>
      </c>
      <c r="F475" s="441">
        <v>24</v>
      </c>
      <c r="G475" s="441">
        <v>23</v>
      </c>
      <c r="H475" s="441">
        <v>7</v>
      </c>
    </row>
    <row r="476" spans="1:8" ht="9.75" customHeight="1" x14ac:dyDescent="0.2">
      <c r="A476" s="438">
        <v>169087</v>
      </c>
      <c r="B476" s="439" t="s">
        <v>3435</v>
      </c>
      <c r="C476" s="440">
        <v>0.125</v>
      </c>
      <c r="D476" s="440">
        <v>1E-3</v>
      </c>
      <c r="E476" s="440">
        <v>1</v>
      </c>
      <c r="F476" s="441">
        <v>19</v>
      </c>
      <c r="G476" s="441">
        <v>13</v>
      </c>
      <c r="H476" s="441">
        <v>2.5</v>
      </c>
    </row>
    <row r="477" spans="1:8" ht="9.75" customHeight="1" x14ac:dyDescent="0.2">
      <c r="A477" s="438">
        <v>169089</v>
      </c>
      <c r="B477" s="439" t="s">
        <v>3435</v>
      </c>
      <c r="C477" s="440">
        <v>0.91</v>
      </c>
      <c r="D477" s="440">
        <v>2E-3</v>
      </c>
      <c r="E477" s="440">
        <v>1</v>
      </c>
      <c r="F477" s="441">
        <v>25</v>
      </c>
      <c r="G477" s="441">
        <v>25</v>
      </c>
      <c r="H477" s="441">
        <v>3</v>
      </c>
    </row>
    <row r="478" spans="1:8" ht="9.75" customHeight="1" x14ac:dyDescent="0.2">
      <c r="A478" s="438">
        <v>169090</v>
      </c>
      <c r="B478" s="439" t="s">
        <v>3435</v>
      </c>
      <c r="C478" s="440">
        <v>0.91</v>
      </c>
      <c r="D478" s="440">
        <v>2E-3</v>
      </c>
      <c r="E478" s="440">
        <v>1</v>
      </c>
      <c r="F478" s="441">
        <v>25</v>
      </c>
      <c r="G478" s="441">
        <v>25</v>
      </c>
      <c r="H478" s="441">
        <v>3</v>
      </c>
    </row>
    <row r="479" spans="1:8" ht="9.75" customHeight="1" x14ac:dyDescent="0.2">
      <c r="A479" s="438">
        <v>169091</v>
      </c>
      <c r="B479" s="439" t="s">
        <v>3435</v>
      </c>
      <c r="C479" s="440">
        <v>0.91</v>
      </c>
      <c r="D479" s="440">
        <v>2E-3</v>
      </c>
      <c r="E479" s="440">
        <v>1</v>
      </c>
      <c r="F479" s="441">
        <v>25</v>
      </c>
      <c r="G479" s="441">
        <v>25</v>
      </c>
      <c r="H479" s="441">
        <v>3</v>
      </c>
    </row>
    <row r="480" spans="1:8" ht="9.75" customHeight="1" x14ac:dyDescent="0.2">
      <c r="A480" s="438">
        <v>169092</v>
      </c>
      <c r="B480" s="439" t="s">
        <v>3435</v>
      </c>
      <c r="C480" s="440">
        <v>0.15</v>
      </c>
      <c r="D480" s="440">
        <v>1E-3</v>
      </c>
      <c r="E480" s="440">
        <v>1</v>
      </c>
      <c r="F480" s="441">
        <v>27</v>
      </c>
      <c r="G480" s="441">
        <v>15.5</v>
      </c>
      <c r="H480" s="441">
        <v>1.5</v>
      </c>
    </row>
    <row r="481" spans="1:8" ht="9.75" customHeight="1" x14ac:dyDescent="0.2">
      <c r="A481" s="438">
        <v>169093</v>
      </c>
      <c r="B481" s="439" t="s">
        <v>3435</v>
      </c>
      <c r="C481" s="440">
        <v>0.15</v>
      </c>
      <c r="D481" s="440">
        <v>1E-3</v>
      </c>
      <c r="E481" s="440">
        <v>1</v>
      </c>
      <c r="F481" s="441">
        <v>27</v>
      </c>
      <c r="G481" s="441">
        <v>15.5</v>
      </c>
      <c r="H481" s="441">
        <v>1.5</v>
      </c>
    </row>
    <row r="482" spans="1:8" ht="9.75" customHeight="1" x14ac:dyDescent="0.2">
      <c r="A482" s="438">
        <v>169094</v>
      </c>
      <c r="B482" s="439" t="s">
        <v>3435</v>
      </c>
      <c r="C482" s="440">
        <v>0.15</v>
      </c>
      <c r="D482" s="440">
        <v>1E-3</v>
      </c>
      <c r="E482" s="440">
        <v>1</v>
      </c>
      <c r="F482" s="441">
        <v>27</v>
      </c>
      <c r="G482" s="441">
        <v>15.5</v>
      </c>
      <c r="H482" s="441">
        <v>1.5</v>
      </c>
    </row>
    <row r="483" spans="1:8" ht="9.75" customHeight="1" x14ac:dyDescent="0.2">
      <c r="A483" s="438">
        <v>169096</v>
      </c>
      <c r="B483" s="439" t="s">
        <v>3435</v>
      </c>
      <c r="C483" s="440">
        <v>0.1</v>
      </c>
      <c r="D483" s="440">
        <v>1E-3</v>
      </c>
      <c r="E483" s="440">
        <v>1</v>
      </c>
      <c r="F483" s="441">
        <v>27.5</v>
      </c>
      <c r="G483" s="441">
        <v>15</v>
      </c>
      <c r="H483" s="441">
        <v>1.5</v>
      </c>
    </row>
    <row r="484" spans="1:8" ht="9.75" customHeight="1" x14ac:dyDescent="0.2">
      <c r="A484" s="438">
        <v>169097</v>
      </c>
      <c r="B484" s="439" t="s">
        <v>3435</v>
      </c>
      <c r="C484" s="440">
        <v>0.1</v>
      </c>
      <c r="D484" s="440">
        <v>1E-3</v>
      </c>
      <c r="E484" s="440">
        <v>1</v>
      </c>
      <c r="F484" s="441">
        <v>27.5</v>
      </c>
      <c r="G484" s="441">
        <v>15</v>
      </c>
      <c r="H484" s="441">
        <v>1.5</v>
      </c>
    </row>
    <row r="485" spans="1:8" ht="9.75" customHeight="1" x14ac:dyDescent="0.2">
      <c r="A485" s="438">
        <v>169098</v>
      </c>
      <c r="B485" s="439" t="s">
        <v>3435</v>
      </c>
      <c r="C485" s="440">
        <v>0.1</v>
      </c>
      <c r="D485" s="440">
        <v>1E-3</v>
      </c>
      <c r="E485" s="440">
        <v>1</v>
      </c>
      <c r="F485" s="441">
        <v>27.5</v>
      </c>
      <c r="G485" s="441">
        <v>15</v>
      </c>
      <c r="H485" s="441">
        <v>1.5</v>
      </c>
    </row>
    <row r="486" spans="1:8" ht="9.75" customHeight="1" x14ac:dyDescent="0.2">
      <c r="A486" s="438">
        <v>169099</v>
      </c>
      <c r="B486" s="439" t="s">
        <v>3435</v>
      </c>
      <c r="C486" s="440">
        <v>0.11</v>
      </c>
      <c r="D486" s="440">
        <v>1E-3</v>
      </c>
      <c r="E486" s="440">
        <v>1</v>
      </c>
      <c r="F486" s="441">
        <v>19.5</v>
      </c>
      <c r="G486" s="441">
        <v>12</v>
      </c>
      <c r="H486" s="441">
        <v>2.5</v>
      </c>
    </row>
    <row r="487" spans="1:8" ht="9.75" customHeight="1" x14ac:dyDescent="0.2">
      <c r="A487" s="438">
        <v>169100</v>
      </c>
      <c r="B487" s="439" t="s">
        <v>3435</v>
      </c>
      <c r="C487" s="440">
        <v>0.1</v>
      </c>
      <c r="D487" s="440">
        <v>1E-3</v>
      </c>
      <c r="E487" s="440">
        <v>1</v>
      </c>
      <c r="F487" s="441">
        <v>23</v>
      </c>
      <c r="G487" s="441">
        <v>15</v>
      </c>
      <c r="H487" s="441">
        <v>4</v>
      </c>
    </row>
    <row r="488" spans="1:8" ht="9.75" customHeight="1" x14ac:dyDescent="0.2">
      <c r="A488" s="438">
        <v>169102</v>
      </c>
      <c r="B488" s="439" t="s">
        <v>3435</v>
      </c>
      <c r="C488" s="440">
        <v>0.1</v>
      </c>
      <c r="D488" s="440">
        <v>1E-3</v>
      </c>
      <c r="E488" s="440">
        <v>1</v>
      </c>
      <c r="F488" s="441">
        <v>24</v>
      </c>
      <c r="G488" s="441">
        <v>15</v>
      </c>
      <c r="H488" s="441">
        <v>3</v>
      </c>
    </row>
    <row r="489" spans="1:8" ht="9.75" customHeight="1" x14ac:dyDescent="0.2">
      <c r="A489" s="438">
        <v>169103</v>
      </c>
      <c r="B489" s="439" t="s">
        <v>3435</v>
      </c>
      <c r="C489" s="440">
        <v>0.1</v>
      </c>
      <c r="D489" s="440">
        <v>1E-3</v>
      </c>
      <c r="E489" s="440">
        <v>1</v>
      </c>
      <c r="F489" s="441">
        <v>23</v>
      </c>
      <c r="G489" s="441">
        <v>15</v>
      </c>
      <c r="H489" s="441">
        <v>3</v>
      </c>
    </row>
    <row r="490" spans="1:8" ht="9.75" customHeight="1" x14ac:dyDescent="0.2">
      <c r="A490" s="438">
        <v>169104</v>
      </c>
      <c r="B490" s="439" t="s">
        <v>3435</v>
      </c>
      <c r="C490" s="440">
        <v>0.65</v>
      </c>
      <c r="D490" s="440">
        <v>3.0000000000000001E-3</v>
      </c>
      <c r="E490" s="440">
        <v>1</v>
      </c>
      <c r="F490" s="441">
        <v>25</v>
      </c>
      <c r="G490" s="441">
        <v>25</v>
      </c>
      <c r="H490" s="441">
        <v>4</v>
      </c>
    </row>
    <row r="491" spans="1:8" ht="9.75" customHeight="1" x14ac:dyDescent="0.2">
      <c r="A491" s="438">
        <v>169105</v>
      </c>
      <c r="B491" s="439" t="s">
        <v>3435</v>
      </c>
      <c r="C491" s="440">
        <v>0.2</v>
      </c>
      <c r="D491" s="440">
        <v>1E-3</v>
      </c>
      <c r="E491" s="440">
        <v>1</v>
      </c>
      <c r="F491" s="441">
        <v>27.5</v>
      </c>
      <c r="G491" s="441">
        <v>15</v>
      </c>
      <c r="H491" s="441">
        <v>1.5</v>
      </c>
    </row>
    <row r="492" spans="1:8" ht="9.75" customHeight="1" x14ac:dyDescent="0.2">
      <c r="A492" s="438">
        <v>169106</v>
      </c>
      <c r="B492" s="439" t="s">
        <v>3435</v>
      </c>
      <c r="C492" s="440">
        <v>0.2</v>
      </c>
      <c r="D492" s="440">
        <v>1E-3</v>
      </c>
      <c r="E492" s="440">
        <v>1</v>
      </c>
      <c r="F492" s="441">
        <v>27.5</v>
      </c>
      <c r="G492" s="441">
        <v>15</v>
      </c>
      <c r="H492" s="441">
        <v>1.5</v>
      </c>
    </row>
    <row r="493" spans="1:8" ht="9.75" customHeight="1" x14ac:dyDescent="0.2">
      <c r="A493" s="438">
        <v>169107</v>
      </c>
      <c r="B493" s="439" t="s">
        <v>3435</v>
      </c>
      <c r="C493" s="440">
        <v>0.2</v>
      </c>
      <c r="D493" s="440">
        <v>1E-3</v>
      </c>
      <c r="E493" s="440">
        <v>1</v>
      </c>
      <c r="F493" s="441">
        <v>27.5</v>
      </c>
      <c r="G493" s="441">
        <v>15</v>
      </c>
      <c r="H493" s="441">
        <v>1.5</v>
      </c>
    </row>
    <row r="494" spans="1:8" ht="9.75" customHeight="1" x14ac:dyDescent="0.2">
      <c r="A494" s="438">
        <v>169108</v>
      </c>
      <c r="B494" s="439" t="s">
        <v>3435</v>
      </c>
      <c r="C494" s="440">
        <v>0.65</v>
      </c>
      <c r="D494" s="440">
        <v>3.0000000000000001E-3</v>
      </c>
      <c r="E494" s="440">
        <v>1</v>
      </c>
      <c r="F494" s="441">
        <v>25</v>
      </c>
      <c r="G494" s="441">
        <v>25</v>
      </c>
      <c r="H494" s="441">
        <v>4</v>
      </c>
    </row>
    <row r="495" spans="1:8" ht="9.75" customHeight="1" x14ac:dyDescent="0.2">
      <c r="A495" s="438">
        <v>169109</v>
      </c>
      <c r="B495" s="439" t="s">
        <v>3435</v>
      </c>
      <c r="C495" s="440">
        <v>0.65</v>
      </c>
      <c r="D495" s="440">
        <v>2E-3</v>
      </c>
      <c r="E495" s="440">
        <v>1</v>
      </c>
      <c r="F495" s="441">
        <v>25</v>
      </c>
      <c r="G495" s="441">
        <v>24</v>
      </c>
      <c r="H495" s="441">
        <v>3</v>
      </c>
    </row>
    <row r="496" spans="1:8" ht="9.75" customHeight="1" x14ac:dyDescent="0.2">
      <c r="A496" s="438">
        <v>169110</v>
      </c>
      <c r="B496" s="439" t="s">
        <v>3435</v>
      </c>
      <c r="C496" s="440">
        <v>0.41</v>
      </c>
      <c r="D496" s="440">
        <v>2E-3</v>
      </c>
      <c r="E496" s="440">
        <v>1</v>
      </c>
      <c r="F496" s="441">
        <v>25</v>
      </c>
      <c r="G496" s="441">
        <v>25</v>
      </c>
      <c r="H496" s="441">
        <v>3</v>
      </c>
    </row>
    <row r="497" spans="1:8" ht="9.75" customHeight="1" x14ac:dyDescent="0.2">
      <c r="A497" s="438">
        <v>169111</v>
      </c>
      <c r="B497" s="439" t="s">
        <v>3435</v>
      </c>
      <c r="C497" s="440">
        <v>0.41</v>
      </c>
      <c r="D497" s="440">
        <v>2E-3</v>
      </c>
      <c r="E497" s="440">
        <v>1</v>
      </c>
      <c r="F497" s="441">
        <v>25</v>
      </c>
      <c r="G497" s="441">
        <v>25</v>
      </c>
      <c r="H497" s="441">
        <v>3</v>
      </c>
    </row>
    <row r="498" spans="1:8" ht="9.75" customHeight="1" x14ac:dyDescent="0.2">
      <c r="A498" s="438">
        <v>169112</v>
      </c>
      <c r="B498" s="439" t="s">
        <v>3435</v>
      </c>
      <c r="C498" s="440">
        <v>0.41</v>
      </c>
      <c r="D498" s="440">
        <v>2E-3</v>
      </c>
      <c r="E498" s="440">
        <v>1</v>
      </c>
      <c r="F498" s="441">
        <v>25</v>
      </c>
      <c r="G498" s="441">
        <v>25</v>
      </c>
      <c r="H498" s="441">
        <v>3</v>
      </c>
    </row>
    <row r="499" spans="1:8" ht="9.75" customHeight="1" x14ac:dyDescent="0.2">
      <c r="A499" s="438">
        <v>169113</v>
      </c>
      <c r="B499" s="439" t="s">
        <v>3435</v>
      </c>
      <c r="C499" s="440">
        <v>0.65</v>
      </c>
      <c r="D499" s="440">
        <v>1E-3</v>
      </c>
      <c r="E499" s="440">
        <v>1</v>
      </c>
      <c r="F499" s="441">
        <v>23</v>
      </c>
      <c r="G499" s="441">
        <v>15.5</v>
      </c>
      <c r="H499" s="441">
        <v>2.5</v>
      </c>
    </row>
    <row r="500" spans="1:8" ht="9.75" customHeight="1" x14ac:dyDescent="0.2">
      <c r="A500" s="438">
        <v>169114</v>
      </c>
      <c r="B500" s="439" t="s">
        <v>3435</v>
      </c>
      <c r="C500" s="440">
        <v>0.65</v>
      </c>
      <c r="D500" s="440">
        <v>1E-3</v>
      </c>
      <c r="E500" s="440">
        <v>1</v>
      </c>
      <c r="F500" s="441">
        <v>24</v>
      </c>
      <c r="G500" s="441">
        <v>23</v>
      </c>
      <c r="H500" s="441">
        <v>2</v>
      </c>
    </row>
    <row r="501" spans="1:8" ht="9.75" customHeight="1" x14ac:dyDescent="0.2">
      <c r="A501" s="438">
        <v>169115</v>
      </c>
      <c r="B501" s="439" t="s">
        <v>3435</v>
      </c>
      <c r="C501" s="440">
        <v>0.65</v>
      </c>
      <c r="D501" s="440">
        <v>2E-3</v>
      </c>
      <c r="E501" s="440">
        <v>1</v>
      </c>
      <c r="F501" s="441">
        <v>25</v>
      </c>
      <c r="G501" s="441">
        <v>25</v>
      </c>
      <c r="H501" s="441">
        <v>3</v>
      </c>
    </row>
    <row r="502" spans="1:8" ht="9.75" customHeight="1" x14ac:dyDescent="0.2">
      <c r="A502" s="438">
        <v>169116</v>
      </c>
      <c r="B502" s="439" t="s">
        <v>3435</v>
      </c>
      <c r="C502" s="440">
        <v>0.3</v>
      </c>
      <c r="D502" s="440">
        <v>1E-3</v>
      </c>
      <c r="E502" s="440">
        <v>1</v>
      </c>
      <c r="F502" s="441">
        <v>26</v>
      </c>
      <c r="G502" s="441">
        <v>26</v>
      </c>
      <c r="H502" s="441">
        <v>1</v>
      </c>
    </row>
    <row r="503" spans="1:8" ht="9.75" customHeight="1" x14ac:dyDescent="0.2">
      <c r="A503" s="438">
        <v>169129</v>
      </c>
      <c r="B503" s="439" t="s">
        <v>3435</v>
      </c>
      <c r="C503" s="440">
        <v>0.1</v>
      </c>
      <c r="D503" s="440">
        <v>1E-3</v>
      </c>
      <c r="E503" s="440">
        <v>1</v>
      </c>
      <c r="F503" s="441">
        <v>25</v>
      </c>
      <c r="G503" s="441">
        <v>16</v>
      </c>
      <c r="H503" s="441">
        <v>1</v>
      </c>
    </row>
    <row r="504" spans="1:8" ht="9.75" customHeight="1" x14ac:dyDescent="0.2">
      <c r="A504" s="438">
        <v>169130</v>
      </c>
      <c r="B504" s="439" t="s">
        <v>3435</v>
      </c>
      <c r="C504" s="440">
        <v>0.1</v>
      </c>
      <c r="D504" s="440">
        <v>1E-3</v>
      </c>
      <c r="E504" s="440">
        <v>1</v>
      </c>
      <c r="F504" s="441">
        <v>25</v>
      </c>
      <c r="G504" s="441">
        <v>16</v>
      </c>
      <c r="H504" s="441">
        <v>1</v>
      </c>
    </row>
    <row r="505" spans="1:8" ht="9.75" customHeight="1" x14ac:dyDescent="0.2">
      <c r="A505" s="438">
        <v>169133</v>
      </c>
      <c r="B505" s="439" t="s">
        <v>3435</v>
      </c>
      <c r="C505" s="440">
        <v>2.4500000000000002</v>
      </c>
      <c r="D505" s="440">
        <v>1.0999999999999999E-2</v>
      </c>
      <c r="E505" s="440">
        <v>1</v>
      </c>
      <c r="F505" s="441">
        <v>35.5</v>
      </c>
      <c r="G505" s="441">
        <v>31</v>
      </c>
      <c r="H505" s="441">
        <v>10</v>
      </c>
    </row>
    <row r="506" spans="1:8" ht="9.75" customHeight="1" x14ac:dyDescent="0.2">
      <c r="A506" s="438">
        <v>169134</v>
      </c>
      <c r="B506" s="439" t="s">
        <v>3435</v>
      </c>
      <c r="C506" s="440">
        <v>4.9660000000000002</v>
      </c>
      <c r="D506" s="440">
        <v>2.1000000000000001E-2</v>
      </c>
      <c r="E506" s="440">
        <v>1</v>
      </c>
      <c r="F506" s="441">
        <v>41.5</v>
      </c>
      <c r="G506" s="441">
        <v>36</v>
      </c>
      <c r="H506" s="441">
        <v>14</v>
      </c>
    </row>
    <row r="507" spans="1:8" ht="9.75" customHeight="1" x14ac:dyDescent="0.2">
      <c r="A507" s="438">
        <v>169135</v>
      </c>
      <c r="B507" s="439" t="s">
        <v>3435</v>
      </c>
      <c r="C507" s="440">
        <v>1.9</v>
      </c>
      <c r="D507" s="440">
        <v>6.0000000000000001E-3</v>
      </c>
      <c r="E507" s="440">
        <v>1</v>
      </c>
      <c r="F507" s="441">
        <v>26.5</v>
      </c>
      <c r="G507" s="441">
        <v>24.5</v>
      </c>
      <c r="H507" s="441">
        <v>10</v>
      </c>
    </row>
    <row r="508" spans="1:8" ht="9.75" customHeight="1" x14ac:dyDescent="0.2">
      <c r="A508" s="438">
        <v>169136</v>
      </c>
      <c r="B508" s="439" t="s">
        <v>3435</v>
      </c>
      <c r="C508" s="440">
        <v>4.9660000000000002</v>
      </c>
      <c r="D508" s="440">
        <v>0.02</v>
      </c>
      <c r="E508" s="440">
        <v>1</v>
      </c>
      <c r="F508" s="441">
        <v>41</v>
      </c>
      <c r="G508" s="441">
        <v>35.5</v>
      </c>
      <c r="H508" s="441">
        <v>14</v>
      </c>
    </row>
    <row r="509" spans="1:8" ht="9.75" customHeight="1" x14ac:dyDescent="0.2">
      <c r="A509" s="438">
        <v>169137</v>
      </c>
      <c r="B509" s="439" t="s">
        <v>3435</v>
      </c>
      <c r="C509" s="440">
        <v>3.6</v>
      </c>
      <c r="D509" s="440">
        <v>1.4E-2</v>
      </c>
      <c r="E509" s="440">
        <v>1</v>
      </c>
      <c r="F509" s="441">
        <v>40.5</v>
      </c>
      <c r="G509" s="441">
        <v>35.5</v>
      </c>
      <c r="H509" s="441">
        <v>10</v>
      </c>
    </row>
    <row r="510" spans="1:8" ht="9.75" customHeight="1" x14ac:dyDescent="0.2">
      <c r="A510" s="438">
        <v>169138</v>
      </c>
      <c r="B510" s="439" t="s">
        <v>3435</v>
      </c>
      <c r="C510" s="440">
        <v>2.9</v>
      </c>
      <c r="D510" s="440">
        <v>8.9999999999999993E-3</v>
      </c>
      <c r="E510" s="440">
        <v>1</v>
      </c>
      <c r="F510" s="441">
        <v>36</v>
      </c>
      <c r="G510" s="441">
        <v>31</v>
      </c>
      <c r="H510" s="441">
        <v>8</v>
      </c>
    </row>
    <row r="511" spans="1:8" ht="9.75" customHeight="1" x14ac:dyDescent="0.2">
      <c r="A511" s="438">
        <v>169139</v>
      </c>
      <c r="B511" s="439" t="s">
        <v>3435</v>
      </c>
      <c r="C511" s="440">
        <v>3.59</v>
      </c>
      <c r="D511" s="440">
        <v>1.2E-2</v>
      </c>
      <c r="E511" s="440">
        <v>1</v>
      </c>
      <c r="F511" s="441">
        <v>35.5</v>
      </c>
      <c r="G511" s="441">
        <v>30.5</v>
      </c>
      <c r="H511" s="441">
        <v>11.5</v>
      </c>
    </row>
    <row r="512" spans="1:8" ht="9.75" customHeight="1" x14ac:dyDescent="0.2">
      <c r="A512" s="438">
        <v>169140</v>
      </c>
      <c r="B512" s="439" t="s">
        <v>3435</v>
      </c>
      <c r="C512" s="440">
        <v>0.76</v>
      </c>
      <c r="D512" s="440">
        <v>3.0000000000000001E-3</v>
      </c>
      <c r="E512" s="440">
        <v>1</v>
      </c>
      <c r="F512" s="441">
        <v>23</v>
      </c>
      <c r="G512" s="441">
        <v>20</v>
      </c>
      <c r="H512" s="441">
        <v>6</v>
      </c>
    </row>
    <row r="513" spans="1:8" ht="9.75" customHeight="1" x14ac:dyDescent="0.2">
      <c r="A513" s="438">
        <v>169150</v>
      </c>
      <c r="B513" s="439" t="s">
        <v>3435</v>
      </c>
      <c r="C513" s="440">
        <v>0.37</v>
      </c>
      <c r="D513" s="440">
        <v>1.4999999999999999E-2</v>
      </c>
      <c r="E513" s="440">
        <v>1</v>
      </c>
      <c r="F513" s="441">
        <v>50</v>
      </c>
      <c r="G513" s="441">
        <v>20</v>
      </c>
      <c r="H513" s="441">
        <v>15</v>
      </c>
    </row>
    <row r="514" spans="1:8" ht="9.75" customHeight="1" x14ac:dyDescent="0.2">
      <c r="A514" s="438">
        <v>169151</v>
      </c>
      <c r="B514" s="439" t="s">
        <v>3435</v>
      </c>
      <c r="C514" s="440">
        <v>0.78500000000000003</v>
      </c>
      <c r="D514" s="440">
        <v>0.01</v>
      </c>
      <c r="E514" s="440">
        <v>1</v>
      </c>
      <c r="F514" s="441">
        <v>45</v>
      </c>
      <c r="G514" s="441">
        <v>20</v>
      </c>
      <c r="H514" s="441">
        <v>11</v>
      </c>
    </row>
    <row r="515" spans="1:8" ht="9.75" customHeight="1" x14ac:dyDescent="0.2">
      <c r="A515" s="438">
        <v>169152</v>
      </c>
      <c r="B515" s="439" t="s">
        <v>3435</v>
      </c>
      <c r="C515" s="440">
        <v>0.78500000000000003</v>
      </c>
      <c r="D515" s="440">
        <v>0.01</v>
      </c>
      <c r="E515" s="440">
        <v>1</v>
      </c>
      <c r="F515" s="441">
        <v>45</v>
      </c>
      <c r="G515" s="441">
        <v>20</v>
      </c>
      <c r="H515" s="441">
        <v>11</v>
      </c>
    </row>
    <row r="516" spans="1:8" ht="9.75" customHeight="1" x14ac:dyDescent="0.2">
      <c r="A516" s="438">
        <v>169153</v>
      </c>
      <c r="B516" s="439" t="s">
        <v>3435</v>
      </c>
      <c r="C516" s="440">
        <v>0.12</v>
      </c>
      <c r="D516" s="440">
        <v>1E-3</v>
      </c>
      <c r="E516" s="440">
        <v>1</v>
      </c>
      <c r="F516" s="441">
        <v>38</v>
      </c>
      <c r="G516" s="441">
        <v>13</v>
      </c>
      <c r="H516" s="441">
        <v>3</v>
      </c>
    </row>
    <row r="517" spans="1:8" ht="9.75" customHeight="1" x14ac:dyDescent="0.2">
      <c r="A517" s="438">
        <v>169154</v>
      </c>
      <c r="B517" s="439" t="s">
        <v>3435</v>
      </c>
      <c r="C517" s="440">
        <v>0.23</v>
      </c>
      <c r="D517" s="440">
        <v>3.0000000000000001E-3</v>
      </c>
      <c r="E517" s="440">
        <v>1</v>
      </c>
      <c r="F517" s="441">
        <v>22</v>
      </c>
      <c r="G517" s="441">
        <v>20.5</v>
      </c>
      <c r="H517" s="441">
        <v>7</v>
      </c>
    </row>
    <row r="518" spans="1:8" ht="9.75" customHeight="1" x14ac:dyDescent="0.2">
      <c r="A518" s="438">
        <v>169155</v>
      </c>
      <c r="B518" s="439" t="s">
        <v>3435</v>
      </c>
      <c r="C518" s="440">
        <v>0.23</v>
      </c>
      <c r="D518" s="440">
        <v>3.0000000000000001E-3</v>
      </c>
      <c r="E518" s="440">
        <v>1</v>
      </c>
      <c r="F518" s="441">
        <v>22</v>
      </c>
      <c r="G518" s="441">
        <v>20.5</v>
      </c>
      <c r="H518" s="441">
        <v>7</v>
      </c>
    </row>
    <row r="519" spans="1:8" ht="9.75" customHeight="1" x14ac:dyDescent="0.2">
      <c r="A519" s="438">
        <v>169156</v>
      </c>
      <c r="B519" s="439" t="s">
        <v>3435</v>
      </c>
      <c r="C519" s="440">
        <v>0.11799999999999999</v>
      </c>
      <c r="D519" s="440">
        <v>1E-3</v>
      </c>
      <c r="E519" s="440">
        <v>1</v>
      </c>
      <c r="F519" s="441">
        <v>22</v>
      </c>
      <c r="G519" s="441">
        <v>20</v>
      </c>
      <c r="H519" s="441">
        <v>8</v>
      </c>
    </row>
    <row r="520" spans="1:8" ht="9.75" customHeight="1" x14ac:dyDescent="0.2">
      <c r="A520" s="438">
        <v>169157</v>
      </c>
      <c r="B520" s="439" t="s">
        <v>3435</v>
      </c>
      <c r="C520" s="440">
        <v>0.188</v>
      </c>
      <c r="D520" s="440">
        <v>1E-3</v>
      </c>
      <c r="E520" s="440">
        <v>1</v>
      </c>
      <c r="F520" s="441">
        <v>22</v>
      </c>
      <c r="G520" s="441">
        <v>20</v>
      </c>
      <c r="H520" s="441">
        <v>8</v>
      </c>
    </row>
    <row r="521" spans="1:8" ht="9.75" customHeight="1" x14ac:dyDescent="0.2">
      <c r="A521" s="438">
        <v>169158</v>
      </c>
      <c r="B521" s="439" t="s">
        <v>3435</v>
      </c>
      <c r="C521" s="440">
        <v>0.224</v>
      </c>
      <c r="D521" s="440">
        <v>1E-3</v>
      </c>
      <c r="E521" s="440">
        <v>1</v>
      </c>
      <c r="F521" s="441">
        <v>22.7</v>
      </c>
      <c r="G521" s="441">
        <v>20</v>
      </c>
      <c r="H521" s="441">
        <v>7.5</v>
      </c>
    </row>
    <row r="522" spans="1:8" ht="9.75" customHeight="1" x14ac:dyDescent="0.2">
      <c r="A522" s="438">
        <v>169159</v>
      </c>
      <c r="B522" s="439" t="s">
        <v>3435</v>
      </c>
      <c r="C522" s="440">
        <v>0.224</v>
      </c>
      <c r="D522" s="440">
        <v>1E-3</v>
      </c>
      <c r="E522" s="440">
        <v>1</v>
      </c>
      <c r="F522" s="441">
        <v>22.7</v>
      </c>
      <c r="G522" s="441">
        <v>20</v>
      </c>
      <c r="H522" s="441">
        <v>7.5</v>
      </c>
    </row>
    <row r="523" spans="1:8" ht="9.75" customHeight="1" x14ac:dyDescent="0.2">
      <c r="A523" s="438">
        <v>169160</v>
      </c>
      <c r="B523" s="439" t="s">
        <v>3435</v>
      </c>
      <c r="C523" s="440">
        <v>0.43</v>
      </c>
      <c r="D523" s="440">
        <v>0.01</v>
      </c>
      <c r="E523" s="440">
        <v>1</v>
      </c>
      <c r="F523" s="441">
        <v>32</v>
      </c>
      <c r="G523" s="441">
        <v>20</v>
      </c>
      <c r="H523" s="441">
        <v>15</v>
      </c>
    </row>
    <row r="524" spans="1:8" ht="9.75" customHeight="1" x14ac:dyDescent="0.2">
      <c r="A524" s="438">
        <v>169161</v>
      </c>
      <c r="B524" s="439" t="s">
        <v>3435</v>
      </c>
      <c r="C524" s="440">
        <v>0.57999999999999996</v>
      </c>
      <c r="D524" s="440">
        <v>5.0000000000000001E-3</v>
      </c>
      <c r="E524" s="440">
        <v>1</v>
      </c>
      <c r="F524" s="441">
        <v>33</v>
      </c>
      <c r="G524" s="441">
        <v>19</v>
      </c>
      <c r="H524" s="441">
        <v>8</v>
      </c>
    </row>
    <row r="525" spans="1:8" ht="9.75" customHeight="1" x14ac:dyDescent="0.2">
      <c r="A525" s="438">
        <v>169162</v>
      </c>
      <c r="B525" s="439" t="s">
        <v>3435</v>
      </c>
      <c r="C525" s="440">
        <v>0.20699999999999999</v>
      </c>
      <c r="D525" s="440">
        <v>1E-3</v>
      </c>
      <c r="E525" s="440">
        <v>1</v>
      </c>
      <c r="F525" s="441">
        <v>27</v>
      </c>
      <c r="G525" s="441">
        <v>21</v>
      </c>
      <c r="H525" s="441">
        <v>7</v>
      </c>
    </row>
    <row r="526" spans="1:8" ht="9.75" customHeight="1" x14ac:dyDescent="0.2">
      <c r="A526" s="438">
        <v>169169</v>
      </c>
      <c r="B526" s="439" t="s">
        <v>3435</v>
      </c>
      <c r="C526" s="440">
        <v>0.20699999999999999</v>
      </c>
      <c r="D526" s="440">
        <v>1E-3</v>
      </c>
      <c r="E526" s="440">
        <v>1</v>
      </c>
      <c r="F526" s="441">
        <v>27</v>
      </c>
      <c r="G526" s="441">
        <v>21</v>
      </c>
      <c r="H526" s="441">
        <v>7</v>
      </c>
    </row>
    <row r="527" spans="1:8" ht="9.75" customHeight="1" x14ac:dyDescent="0.2">
      <c r="A527" s="438">
        <v>169172</v>
      </c>
      <c r="B527" s="439" t="s">
        <v>3435</v>
      </c>
      <c r="C527" s="440">
        <v>0.21199999999999999</v>
      </c>
      <c r="D527" s="440">
        <v>1E-3</v>
      </c>
      <c r="E527" s="440">
        <v>1</v>
      </c>
      <c r="F527" s="441">
        <v>23</v>
      </c>
      <c r="G527" s="441">
        <v>20.5</v>
      </c>
      <c r="H527" s="441">
        <v>6</v>
      </c>
    </row>
    <row r="528" spans="1:8" ht="9.75" customHeight="1" x14ac:dyDescent="0.2">
      <c r="A528" s="438">
        <v>169173</v>
      </c>
      <c r="B528" s="439" t="s">
        <v>3435</v>
      </c>
      <c r="C528" s="440">
        <v>0.21199999999999999</v>
      </c>
      <c r="D528" s="440">
        <v>1E-3</v>
      </c>
      <c r="E528" s="440">
        <v>1</v>
      </c>
      <c r="F528" s="441">
        <v>23</v>
      </c>
      <c r="G528" s="441">
        <v>20.5</v>
      </c>
      <c r="H528" s="441">
        <v>6</v>
      </c>
    </row>
    <row r="529" spans="1:8" ht="9.75" customHeight="1" x14ac:dyDescent="0.2">
      <c r="A529" s="438">
        <v>169181</v>
      </c>
      <c r="B529" s="439" t="s">
        <v>3435</v>
      </c>
      <c r="C529" s="440">
        <v>0.16</v>
      </c>
      <c r="D529" s="440">
        <v>1E-3</v>
      </c>
      <c r="E529" s="440">
        <v>1</v>
      </c>
      <c r="F529" s="441">
        <v>25</v>
      </c>
      <c r="G529" s="441">
        <v>16</v>
      </c>
      <c r="H529" s="441">
        <v>1.5</v>
      </c>
    </row>
    <row r="530" spans="1:8" ht="9.75" customHeight="1" x14ac:dyDescent="0.2">
      <c r="A530" s="438">
        <v>169182</v>
      </c>
      <c r="B530" s="439" t="s">
        <v>3435</v>
      </c>
      <c r="C530" s="440">
        <v>0.16</v>
      </c>
      <c r="D530" s="440">
        <v>1E-3</v>
      </c>
      <c r="E530" s="440">
        <v>1</v>
      </c>
      <c r="F530" s="441">
        <v>25</v>
      </c>
      <c r="G530" s="441">
        <v>16</v>
      </c>
      <c r="H530" s="441">
        <v>1.5</v>
      </c>
    </row>
    <row r="531" spans="1:8" ht="9.75" customHeight="1" x14ac:dyDescent="0.2">
      <c r="A531" s="438">
        <v>169183</v>
      </c>
      <c r="B531" s="439" t="s">
        <v>3435</v>
      </c>
      <c r="C531" s="440">
        <v>0.16</v>
      </c>
      <c r="D531" s="440">
        <v>1E-3</v>
      </c>
      <c r="E531" s="440">
        <v>1</v>
      </c>
      <c r="F531" s="441">
        <v>25</v>
      </c>
      <c r="G531" s="441">
        <v>16</v>
      </c>
      <c r="H531" s="441">
        <v>1.5</v>
      </c>
    </row>
    <row r="532" spans="1:8" ht="9.75" customHeight="1" x14ac:dyDescent="0.2">
      <c r="A532" s="438">
        <v>169185</v>
      </c>
      <c r="B532" s="439" t="s">
        <v>3435</v>
      </c>
      <c r="C532" s="440">
        <v>0.65</v>
      </c>
      <c r="D532" s="440">
        <v>1E-3</v>
      </c>
      <c r="E532" s="440">
        <v>1</v>
      </c>
      <c r="F532" s="441">
        <v>25</v>
      </c>
      <c r="G532" s="441">
        <v>25</v>
      </c>
      <c r="H532" s="441">
        <v>2</v>
      </c>
    </row>
    <row r="533" spans="1:8" ht="9.75" customHeight="1" x14ac:dyDescent="0.2">
      <c r="A533" s="438">
        <v>169186</v>
      </c>
      <c r="B533" s="439" t="s">
        <v>3435</v>
      </c>
      <c r="C533" s="440">
        <v>0.65</v>
      </c>
      <c r="D533" s="440">
        <v>1E-3</v>
      </c>
      <c r="E533" s="440">
        <v>1</v>
      </c>
      <c r="F533" s="441">
        <v>25</v>
      </c>
      <c r="G533" s="441">
        <v>25</v>
      </c>
      <c r="H533" s="441">
        <v>2</v>
      </c>
    </row>
    <row r="534" spans="1:8" ht="9.75" customHeight="1" x14ac:dyDescent="0.2">
      <c r="A534" s="438">
        <v>169187</v>
      </c>
      <c r="B534" s="439" t="s">
        <v>3435</v>
      </c>
      <c r="C534" s="440">
        <v>0.65</v>
      </c>
      <c r="D534" s="440">
        <v>1E-3</v>
      </c>
      <c r="E534" s="440">
        <v>1</v>
      </c>
      <c r="F534" s="441">
        <v>25</v>
      </c>
      <c r="G534" s="441">
        <v>25</v>
      </c>
      <c r="H534" s="441">
        <v>2</v>
      </c>
    </row>
    <row r="535" spans="1:8" ht="9.75" customHeight="1" x14ac:dyDescent="0.2">
      <c r="A535" s="438">
        <v>169190</v>
      </c>
      <c r="B535" s="439" t="s">
        <v>3435</v>
      </c>
      <c r="C535" s="440">
        <v>0.6</v>
      </c>
      <c r="D535" s="440">
        <v>1E-3</v>
      </c>
      <c r="E535" s="440">
        <v>1</v>
      </c>
      <c r="F535" s="441">
        <v>25</v>
      </c>
      <c r="G535" s="441">
        <v>25</v>
      </c>
      <c r="H535" s="441">
        <v>2</v>
      </c>
    </row>
    <row r="536" spans="1:8" ht="9.75" customHeight="1" x14ac:dyDescent="0.2">
      <c r="A536" s="438">
        <v>169191</v>
      </c>
      <c r="B536" s="439" t="s">
        <v>3435</v>
      </c>
      <c r="C536" s="440">
        <v>0.6</v>
      </c>
      <c r="D536" s="440">
        <v>1E-3</v>
      </c>
      <c r="E536" s="440">
        <v>1</v>
      </c>
      <c r="F536" s="441">
        <v>25</v>
      </c>
      <c r="G536" s="441">
        <v>25</v>
      </c>
      <c r="H536" s="441">
        <v>2</v>
      </c>
    </row>
    <row r="537" spans="1:8" ht="9.75" customHeight="1" x14ac:dyDescent="0.2">
      <c r="A537" s="438">
        <v>169194</v>
      </c>
      <c r="B537" s="439" t="s">
        <v>3435</v>
      </c>
      <c r="C537" s="440">
        <v>1.28</v>
      </c>
      <c r="D537" s="440">
        <v>3.0000000000000001E-3</v>
      </c>
      <c r="E537" s="440">
        <v>1</v>
      </c>
      <c r="F537" s="441">
        <v>23.5</v>
      </c>
      <c r="G537" s="441">
        <v>20.5</v>
      </c>
      <c r="H537" s="441">
        <v>6.5</v>
      </c>
    </row>
    <row r="538" spans="1:8" ht="9.75" customHeight="1" x14ac:dyDescent="0.2">
      <c r="A538" s="438">
        <v>169195</v>
      </c>
      <c r="B538" s="439" t="s">
        <v>3435</v>
      </c>
      <c r="C538" s="440">
        <v>1.28</v>
      </c>
      <c r="D538" s="440">
        <v>3.0000000000000001E-3</v>
      </c>
      <c r="E538" s="440">
        <v>1</v>
      </c>
      <c r="F538" s="441">
        <v>23.5</v>
      </c>
      <c r="G538" s="441">
        <v>20.5</v>
      </c>
      <c r="H538" s="441">
        <v>6.5</v>
      </c>
    </row>
    <row r="539" spans="1:8" ht="9.75" customHeight="1" x14ac:dyDescent="0.2">
      <c r="A539" s="438">
        <v>169196</v>
      </c>
      <c r="B539" s="439" t="s">
        <v>3435</v>
      </c>
      <c r="C539" s="440">
        <v>1.028</v>
      </c>
      <c r="D539" s="440">
        <v>3.0000000000000001E-3</v>
      </c>
      <c r="E539" s="440">
        <v>1</v>
      </c>
      <c r="F539" s="441">
        <v>23.5</v>
      </c>
      <c r="G539" s="441">
        <v>20.5</v>
      </c>
      <c r="H539" s="441">
        <v>6.5</v>
      </c>
    </row>
    <row r="540" spans="1:8" ht="9.75" customHeight="1" x14ac:dyDescent="0.2">
      <c r="A540" s="438">
        <v>169201</v>
      </c>
      <c r="B540" s="439" t="s">
        <v>3435</v>
      </c>
      <c r="C540" s="440">
        <v>1.88</v>
      </c>
      <c r="D540" s="440">
        <v>6.0000000000000001E-3</v>
      </c>
      <c r="E540" s="440">
        <v>1</v>
      </c>
      <c r="F540" s="441">
        <v>30.5</v>
      </c>
      <c r="G540" s="441">
        <v>26.5</v>
      </c>
      <c r="H540" s="441">
        <v>7</v>
      </c>
    </row>
    <row r="541" spans="1:8" ht="9.75" customHeight="1" x14ac:dyDescent="0.2">
      <c r="A541" s="438">
        <v>169202</v>
      </c>
      <c r="B541" s="439" t="s">
        <v>3435</v>
      </c>
      <c r="C541" s="440">
        <v>2.33</v>
      </c>
      <c r="D541" s="440">
        <v>8.0000000000000002E-3</v>
      </c>
      <c r="E541" s="440">
        <v>1</v>
      </c>
      <c r="F541" s="441">
        <v>30</v>
      </c>
      <c r="G541" s="441">
        <v>27</v>
      </c>
      <c r="H541" s="441">
        <v>8.5</v>
      </c>
    </row>
    <row r="542" spans="1:8" ht="9.75" customHeight="1" x14ac:dyDescent="0.2">
      <c r="A542" s="438">
        <v>169203</v>
      </c>
      <c r="B542" s="439" t="s">
        <v>3435</v>
      </c>
      <c r="C542" s="440">
        <v>1.08</v>
      </c>
      <c r="D542" s="440">
        <v>3.0000000000000001E-3</v>
      </c>
      <c r="E542" s="440">
        <v>1</v>
      </c>
      <c r="F542" s="441">
        <v>20</v>
      </c>
      <c r="G542" s="441">
        <v>6.5</v>
      </c>
      <c r="H542" s="441">
        <v>3</v>
      </c>
    </row>
    <row r="543" spans="1:8" ht="9.75" customHeight="1" x14ac:dyDescent="0.2">
      <c r="A543" s="438">
        <v>169204</v>
      </c>
      <c r="B543" s="439" t="s">
        <v>3435</v>
      </c>
      <c r="C543" s="440">
        <v>1.9570000000000001</v>
      </c>
      <c r="D543" s="440">
        <v>7.0000000000000001E-3</v>
      </c>
      <c r="E543" s="440">
        <v>1</v>
      </c>
      <c r="F543" s="441">
        <v>30.5</v>
      </c>
      <c r="G543" s="441">
        <v>27</v>
      </c>
      <c r="H543" s="441">
        <v>9</v>
      </c>
    </row>
    <row r="544" spans="1:8" ht="9.75" customHeight="1" x14ac:dyDescent="0.2">
      <c r="A544" s="438">
        <v>169205</v>
      </c>
      <c r="B544" s="439" t="s">
        <v>3435</v>
      </c>
      <c r="C544" s="440">
        <v>1</v>
      </c>
      <c r="D544" s="440">
        <v>3.0000000000000001E-3</v>
      </c>
      <c r="E544" s="440">
        <v>1</v>
      </c>
      <c r="F544" s="441">
        <v>23</v>
      </c>
      <c r="G544" s="441">
        <v>20</v>
      </c>
      <c r="H544" s="441">
        <v>3</v>
      </c>
    </row>
    <row r="545" spans="1:8" ht="9.75" customHeight="1" x14ac:dyDescent="0.2">
      <c r="A545" s="438">
        <v>169206</v>
      </c>
      <c r="B545" s="439" t="s">
        <v>3435</v>
      </c>
      <c r="C545" s="440">
        <v>0.96</v>
      </c>
      <c r="D545" s="440">
        <v>4.0000000000000001E-3</v>
      </c>
      <c r="E545" s="440">
        <v>1</v>
      </c>
      <c r="F545" s="441">
        <v>24.5</v>
      </c>
      <c r="G545" s="441">
        <v>23.5</v>
      </c>
      <c r="H545" s="441">
        <v>7.5</v>
      </c>
    </row>
    <row r="546" spans="1:8" ht="9.75" customHeight="1" x14ac:dyDescent="0.2">
      <c r="A546" s="438">
        <v>169207</v>
      </c>
      <c r="B546" s="439" t="s">
        <v>3435</v>
      </c>
      <c r="C546" s="440">
        <v>0.96</v>
      </c>
      <c r="D546" s="440">
        <v>4.0000000000000001E-3</v>
      </c>
      <c r="E546" s="440">
        <v>1</v>
      </c>
      <c r="F546" s="441">
        <v>24.5</v>
      </c>
      <c r="G546" s="441">
        <v>23.5</v>
      </c>
      <c r="H546" s="441">
        <v>7.5</v>
      </c>
    </row>
    <row r="547" spans="1:8" ht="9.75" customHeight="1" x14ac:dyDescent="0.2">
      <c r="A547" s="438">
        <v>169208</v>
      </c>
      <c r="B547" s="439" t="s">
        <v>3435</v>
      </c>
      <c r="C547" s="440">
        <v>0.36</v>
      </c>
      <c r="D547" s="440">
        <v>8.0000000000000002E-3</v>
      </c>
      <c r="E547" s="440">
        <v>1</v>
      </c>
      <c r="F547" s="441">
        <v>49</v>
      </c>
      <c r="G547" s="441">
        <v>21</v>
      </c>
      <c r="H547" s="441">
        <v>7.5</v>
      </c>
    </row>
    <row r="548" spans="1:8" ht="9.75" customHeight="1" x14ac:dyDescent="0.2">
      <c r="A548" s="438">
        <v>169209</v>
      </c>
      <c r="B548" s="439" t="s">
        <v>3435</v>
      </c>
      <c r="C548" s="440">
        <v>0.62</v>
      </c>
      <c r="D548" s="440">
        <v>8.0000000000000002E-3</v>
      </c>
      <c r="E548" s="440">
        <v>1</v>
      </c>
      <c r="F548" s="441">
        <v>40</v>
      </c>
      <c r="G548" s="441">
        <v>18</v>
      </c>
      <c r="H548" s="441">
        <v>11</v>
      </c>
    </row>
    <row r="549" spans="1:8" ht="9.75" customHeight="1" x14ac:dyDescent="0.2">
      <c r="A549" s="438">
        <v>169210</v>
      </c>
      <c r="B549" s="439" t="s">
        <v>3435</v>
      </c>
      <c r="C549" s="440">
        <v>0.26</v>
      </c>
      <c r="D549" s="440">
        <v>3.0000000000000001E-3</v>
      </c>
      <c r="E549" s="440">
        <v>1</v>
      </c>
      <c r="F549" s="441">
        <v>47.5</v>
      </c>
      <c r="G549" s="441">
        <v>17</v>
      </c>
      <c r="H549" s="441">
        <v>3.5</v>
      </c>
    </row>
    <row r="550" spans="1:8" ht="9.75" customHeight="1" x14ac:dyDescent="0.2">
      <c r="A550" s="438">
        <v>169211</v>
      </c>
      <c r="B550" s="439" t="s">
        <v>3435</v>
      </c>
      <c r="C550" s="440">
        <v>0.26</v>
      </c>
      <c r="D550" s="440">
        <v>3.0000000000000001E-3</v>
      </c>
      <c r="E550" s="440">
        <v>1</v>
      </c>
      <c r="F550" s="441">
        <v>47.5</v>
      </c>
      <c r="G550" s="441">
        <v>17</v>
      </c>
      <c r="H550" s="441">
        <v>3.5</v>
      </c>
    </row>
    <row r="551" spans="1:8" ht="9.75" customHeight="1" x14ac:dyDescent="0.2">
      <c r="A551" s="438">
        <v>169212</v>
      </c>
      <c r="B551" s="439" t="s">
        <v>3435</v>
      </c>
      <c r="C551" s="440">
        <v>0.49</v>
      </c>
      <c r="D551" s="440">
        <v>1E-3</v>
      </c>
      <c r="E551" s="440">
        <v>1</v>
      </c>
      <c r="F551" s="441">
        <v>20</v>
      </c>
      <c r="G551" s="441">
        <v>19</v>
      </c>
      <c r="H551" s="441">
        <v>5</v>
      </c>
    </row>
    <row r="552" spans="1:8" ht="9.75" customHeight="1" x14ac:dyDescent="0.2">
      <c r="A552" s="438">
        <v>169213</v>
      </c>
      <c r="B552" s="439" t="s">
        <v>3435</v>
      </c>
      <c r="C552" s="440">
        <v>0.67400000000000004</v>
      </c>
      <c r="D552" s="440">
        <v>1.7999999999999999E-2</v>
      </c>
      <c r="E552" s="440">
        <v>1</v>
      </c>
      <c r="F552" s="441">
        <v>28</v>
      </c>
      <c r="G552" s="441">
        <v>28</v>
      </c>
      <c r="H552" s="441">
        <v>24</v>
      </c>
    </row>
    <row r="553" spans="1:8" ht="9.75" customHeight="1" x14ac:dyDescent="0.2">
      <c r="A553" s="438">
        <v>169214</v>
      </c>
      <c r="B553" s="439" t="s">
        <v>3435</v>
      </c>
      <c r="C553" s="440">
        <v>0.12</v>
      </c>
      <c r="D553" s="440">
        <v>1E-3</v>
      </c>
      <c r="E553" s="440">
        <v>1</v>
      </c>
      <c r="F553" s="441">
        <v>19</v>
      </c>
      <c r="G553" s="441">
        <v>13</v>
      </c>
      <c r="H553" s="441">
        <v>2.5</v>
      </c>
    </row>
    <row r="554" spans="1:8" ht="9.75" customHeight="1" x14ac:dyDescent="0.2">
      <c r="A554" s="438">
        <v>169215</v>
      </c>
      <c r="B554" s="439" t="s">
        <v>3435</v>
      </c>
      <c r="C554" s="440">
        <v>0.12</v>
      </c>
      <c r="D554" s="440">
        <v>1E-3</v>
      </c>
      <c r="E554" s="440">
        <v>1</v>
      </c>
      <c r="F554" s="441">
        <v>19</v>
      </c>
      <c r="G554" s="441">
        <v>13</v>
      </c>
      <c r="H554" s="441">
        <v>2.5</v>
      </c>
    </row>
    <row r="555" spans="1:8" ht="9.75" customHeight="1" x14ac:dyDescent="0.2">
      <c r="A555" s="438">
        <v>169216</v>
      </c>
      <c r="B555" s="439" t="s">
        <v>3435</v>
      </c>
      <c r="C555" s="440">
        <v>0.12</v>
      </c>
      <c r="D555" s="440">
        <v>1E-3</v>
      </c>
      <c r="E555" s="440">
        <v>1</v>
      </c>
      <c r="F555" s="441">
        <v>19</v>
      </c>
      <c r="G555" s="441">
        <v>13</v>
      </c>
      <c r="H555" s="441">
        <v>2.5</v>
      </c>
    </row>
    <row r="556" spans="1:8" ht="9.75" customHeight="1" x14ac:dyDescent="0.2">
      <c r="A556" s="438">
        <v>169217</v>
      </c>
      <c r="B556" s="439" t="s">
        <v>3435</v>
      </c>
      <c r="C556" s="440">
        <v>0.13300000000000001</v>
      </c>
      <c r="D556" s="440">
        <v>1E-3</v>
      </c>
      <c r="E556" s="440">
        <v>1</v>
      </c>
      <c r="F556" s="441">
        <v>19</v>
      </c>
      <c r="G556" s="441">
        <v>13</v>
      </c>
      <c r="H556" s="441">
        <v>2.5</v>
      </c>
    </row>
    <row r="557" spans="1:8" ht="9.75" customHeight="1" x14ac:dyDescent="0.2">
      <c r="A557" s="438">
        <v>169220</v>
      </c>
      <c r="B557" s="439" t="s">
        <v>3435</v>
      </c>
      <c r="C557" s="440">
        <v>4.87</v>
      </c>
      <c r="D557" s="440">
        <v>2.1000000000000001E-2</v>
      </c>
      <c r="E557" s="440">
        <v>1</v>
      </c>
      <c r="F557" s="441">
        <v>40</v>
      </c>
      <c r="G557" s="441">
        <v>35.5</v>
      </c>
      <c r="H557" s="441">
        <v>15</v>
      </c>
    </row>
    <row r="558" spans="1:8" ht="9.75" customHeight="1" x14ac:dyDescent="0.2">
      <c r="A558" s="438">
        <v>169221</v>
      </c>
      <c r="B558" s="439" t="s">
        <v>3435</v>
      </c>
      <c r="C558" s="440">
        <v>0.18</v>
      </c>
      <c r="D558" s="440">
        <v>1E-3</v>
      </c>
      <c r="E558" s="440">
        <v>1</v>
      </c>
      <c r="F558" s="441">
        <v>19</v>
      </c>
      <c r="G558" s="441">
        <v>13</v>
      </c>
      <c r="H558" s="441">
        <v>2.5</v>
      </c>
    </row>
    <row r="559" spans="1:8" ht="9.75" customHeight="1" x14ac:dyDescent="0.2">
      <c r="A559" s="438">
        <v>169226</v>
      </c>
      <c r="B559" s="439" t="s">
        <v>3435</v>
      </c>
      <c r="C559" s="440">
        <v>0.44</v>
      </c>
      <c r="D559" s="440">
        <v>3.0000000000000001E-3</v>
      </c>
      <c r="E559" s="440">
        <v>1</v>
      </c>
      <c r="F559" s="441">
        <v>28</v>
      </c>
      <c r="G559" s="441">
        <v>27</v>
      </c>
      <c r="H559" s="441">
        <v>4</v>
      </c>
    </row>
    <row r="560" spans="1:8" ht="9.75" customHeight="1" x14ac:dyDescent="0.2">
      <c r="A560" s="438">
        <v>169227</v>
      </c>
      <c r="B560" s="439" t="s">
        <v>3435</v>
      </c>
      <c r="C560" s="440">
        <v>0.14000000000000001</v>
      </c>
      <c r="D560" s="440">
        <v>1E-3</v>
      </c>
      <c r="E560" s="440">
        <v>1</v>
      </c>
      <c r="F560" s="441">
        <v>19</v>
      </c>
      <c r="G560" s="441">
        <v>12</v>
      </c>
      <c r="H560" s="441">
        <v>2.5</v>
      </c>
    </row>
    <row r="561" spans="1:8" ht="9.75" customHeight="1" x14ac:dyDescent="0.2">
      <c r="A561" s="438">
        <v>169228</v>
      </c>
      <c r="B561" s="439" t="s">
        <v>3435</v>
      </c>
      <c r="C561" s="440">
        <v>0.1</v>
      </c>
      <c r="D561" s="440">
        <v>1E-3</v>
      </c>
      <c r="E561" s="440">
        <v>1</v>
      </c>
      <c r="F561" s="441">
        <v>19.5</v>
      </c>
      <c r="G561" s="441">
        <v>12</v>
      </c>
      <c r="H561" s="441">
        <v>2.5</v>
      </c>
    </row>
    <row r="562" spans="1:8" ht="9.75" customHeight="1" x14ac:dyDescent="0.2">
      <c r="A562" s="438">
        <v>169331</v>
      </c>
      <c r="B562" s="439" t="s">
        <v>3435</v>
      </c>
      <c r="C562" s="440">
        <v>0.2</v>
      </c>
      <c r="D562" s="440">
        <v>1E-3</v>
      </c>
      <c r="E562" s="440">
        <v>1</v>
      </c>
      <c r="F562" s="441">
        <v>24</v>
      </c>
      <c r="G562" s="441">
        <v>15.5</v>
      </c>
      <c r="H562" s="441">
        <v>1</v>
      </c>
    </row>
    <row r="563" spans="1:8" ht="9.75" customHeight="1" x14ac:dyDescent="0.2">
      <c r="A563" s="438">
        <v>169332</v>
      </c>
      <c r="B563" s="439" t="s">
        <v>3435</v>
      </c>
      <c r="C563" s="440">
        <v>0.2</v>
      </c>
      <c r="D563" s="440">
        <v>1E-3</v>
      </c>
      <c r="E563" s="440">
        <v>1</v>
      </c>
      <c r="F563" s="441">
        <v>24</v>
      </c>
      <c r="G563" s="441">
        <v>15.5</v>
      </c>
      <c r="H563" s="441">
        <v>1</v>
      </c>
    </row>
    <row r="564" spans="1:8" ht="9.75" customHeight="1" x14ac:dyDescent="0.2">
      <c r="A564" s="438">
        <v>169333</v>
      </c>
      <c r="B564" s="439" t="s">
        <v>3435</v>
      </c>
      <c r="C564" s="440">
        <v>0.2</v>
      </c>
      <c r="D564" s="440">
        <v>1E-3</v>
      </c>
      <c r="E564" s="440">
        <v>1</v>
      </c>
      <c r="F564" s="441">
        <v>24</v>
      </c>
      <c r="G564" s="441">
        <v>15.5</v>
      </c>
      <c r="H564" s="441">
        <v>1</v>
      </c>
    </row>
    <row r="565" spans="1:8" ht="9.75" customHeight="1" x14ac:dyDescent="0.2">
      <c r="A565" s="438">
        <v>169337</v>
      </c>
      <c r="B565" s="439" t="s">
        <v>3435</v>
      </c>
      <c r="C565" s="440">
        <v>0.02</v>
      </c>
      <c r="D565" s="440">
        <v>1E-3</v>
      </c>
      <c r="E565" s="440">
        <v>1</v>
      </c>
      <c r="F565" s="441">
        <v>16</v>
      </c>
      <c r="G565" s="441">
        <v>12</v>
      </c>
      <c r="H565" s="441">
        <v>3</v>
      </c>
    </row>
    <row r="566" spans="1:8" ht="9.75" customHeight="1" x14ac:dyDescent="0.2">
      <c r="A566" s="438">
        <v>169340</v>
      </c>
      <c r="B566" s="439" t="s">
        <v>3435</v>
      </c>
      <c r="C566" s="440">
        <v>1.87</v>
      </c>
      <c r="D566" s="440">
        <v>7.0000000000000001E-3</v>
      </c>
      <c r="E566" s="440">
        <v>1</v>
      </c>
      <c r="F566" s="441">
        <v>27</v>
      </c>
      <c r="G566" s="441">
        <v>25</v>
      </c>
      <c r="H566" s="441">
        <v>10</v>
      </c>
    </row>
    <row r="567" spans="1:8" ht="9.75" customHeight="1" x14ac:dyDescent="0.2">
      <c r="A567" s="438">
        <v>169347</v>
      </c>
      <c r="B567" s="439" t="s">
        <v>3435</v>
      </c>
      <c r="C567" s="440">
        <v>0.28000000000000003</v>
      </c>
      <c r="D567" s="440">
        <v>2E-3</v>
      </c>
      <c r="E567" s="440">
        <v>1</v>
      </c>
      <c r="F567" s="441">
        <v>20</v>
      </c>
      <c r="G567" s="441">
        <v>20</v>
      </c>
      <c r="H567" s="441">
        <v>6.5</v>
      </c>
    </row>
    <row r="568" spans="1:8" ht="9.75" customHeight="1" x14ac:dyDescent="0.2">
      <c r="A568" s="438">
        <v>169348</v>
      </c>
      <c r="B568" s="439" t="s">
        <v>3435</v>
      </c>
      <c r="C568" s="440">
        <v>0.3</v>
      </c>
      <c r="D568" s="440">
        <v>2E-3</v>
      </c>
      <c r="E568" s="440">
        <v>1</v>
      </c>
      <c r="F568" s="441">
        <v>20</v>
      </c>
      <c r="G568" s="441">
        <v>18</v>
      </c>
      <c r="H568" s="441">
        <v>4.5</v>
      </c>
    </row>
    <row r="569" spans="1:8" ht="9.75" customHeight="1" x14ac:dyDescent="0.2">
      <c r="A569" s="438">
        <v>169362</v>
      </c>
      <c r="B569" s="439" t="s">
        <v>3435</v>
      </c>
      <c r="C569" s="440">
        <v>3.46</v>
      </c>
      <c r="D569" s="440">
        <v>1.6E-2</v>
      </c>
      <c r="E569" s="440">
        <v>1</v>
      </c>
      <c r="F569" s="441">
        <v>40</v>
      </c>
      <c r="G569" s="441">
        <v>39.5</v>
      </c>
      <c r="H569" s="441">
        <v>10.5</v>
      </c>
    </row>
    <row r="570" spans="1:8" ht="9.75" customHeight="1" x14ac:dyDescent="0.2">
      <c r="A570" s="438">
        <v>169363</v>
      </c>
      <c r="B570" s="439" t="s">
        <v>3435</v>
      </c>
      <c r="C570" s="440">
        <v>0.6</v>
      </c>
      <c r="D570" s="440">
        <v>2E-3</v>
      </c>
      <c r="E570" s="440">
        <v>1</v>
      </c>
      <c r="F570" s="441">
        <v>20</v>
      </c>
      <c r="G570" s="441">
        <v>20</v>
      </c>
      <c r="H570" s="441">
        <v>5</v>
      </c>
    </row>
    <row r="571" spans="1:8" ht="9.75" customHeight="1" x14ac:dyDescent="0.2">
      <c r="A571" s="438">
        <v>169367</v>
      </c>
      <c r="B571" s="439" t="s">
        <v>3435</v>
      </c>
      <c r="C571" s="440">
        <v>1.3</v>
      </c>
      <c r="D571" s="440">
        <v>3.0000000000000001E-3</v>
      </c>
      <c r="E571" s="440">
        <v>1</v>
      </c>
      <c r="F571" s="441">
        <v>24</v>
      </c>
      <c r="G571" s="441">
        <v>23</v>
      </c>
      <c r="H571" s="441">
        <v>6.5</v>
      </c>
    </row>
    <row r="572" spans="1:8" ht="9.75" customHeight="1" x14ac:dyDescent="0.2">
      <c r="A572" s="438">
        <v>169369</v>
      </c>
      <c r="B572" s="439" t="s">
        <v>3435</v>
      </c>
      <c r="C572" s="440">
        <v>0.56000000000000005</v>
      </c>
      <c r="D572" s="440">
        <v>2E-3</v>
      </c>
      <c r="E572" s="440">
        <v>1</v>
      </c>
      <c r="F572" s="441">
        <v>20</v>
      </c>
      <c r="G572" s="441">
        <v>20</v>
      </c>
      <c r="H572" s="441">
        <v>4</v>
      </c>
    </row>
    <row r="573" spans="1:8" ht="9.75" customHeight="1" x14ac:dyDescent="0.2">
      <c r="A573" s="438">
        <v>169370</v>
      </c>
      <c r="B573" s="439" t="s">
        <v>3435</v>
      </c>
      <c r="C573" s="440">
        <v>0.56000000000000005</v>
      </c>
      <c r="D573" s="440">
        <v>2E-3</v>
      </c>
      <c r="E573" s="440">
        <v>1</v>
      </c>
      <c r="F573" s="441">
        <v>20</v>
      </c>
      <c r="G573" s="441">
        <v>20</v>
      </c>
      <c r="H573" s="441">
        <v>4</v>
      </c>
    </row>
    <row r="574" spans="1:8" ht="9.75" customHeight="1" x14ac:dyDescent="0.2">
      <c r="A574" s="438">
        <v>169371</v>
      </c>
      <c r="B574" s="439" t="s">
        <v>3435</v>
      </c>
      <c r="C574" s="440">
        <v>0.48</v>
      </c>
      <c r="D574" s="440">
        <v>2E-3</v>
      </c>
      <c r="E574" s="440">
        <v>1</v>
      </c>
      <c r="F574" s="441">
        <v>20</v>
      </c>
      <c r="G574" s="441">
        <v>20</v>
      </c>
      <c r="H574" s="441">
        <v>4</v>
      </c>
    </row>
    <row r="575" spans="1:8" ht="9.75" customHeight="1" x14ac:dyDescent="0.2">
      <c r="A575" s="438">
        <v>169372</v>
      </c>
      <c r="B575" s="439" t="s">
        <v>3435</v>
      </c>
      <c r="C575" s="440">
        <v>0.36399999999999999</v>
      </c>
      <c r="D575" s="440">
        <v>1E-3</v>
      </c>
      <c r="E575" s="440">
        <v>1</v>
      </c>
      <c r="F575" s="441">
        <v>27</v>
      </c>
      <c r="G575" s="441">
        <v>25.5</v>
      </c>
      <c r="H575" s="441">
        <v>2</v>
      </c>
    </row>
    <row r="576" spans="1:8" ht="9.75" customHeight="1" x14ac:dyDescent="0.2">
      <c r="A576" s="438">
        <v>169373</v>
      </c>
      <c r="B576" s="439" t="s">
        <v>3435</v>
      </c>
      <c r="C576" s="440">
        <v>0.36399999999999999</v>
      </c>
      <c r="D576" s="440">
        <v>1E-3</v>
      </c>
      <c r="E576" s="440">
        <v>1</v>
      </c>
      <c r="F576" s="441">
        <v>27</v>
      </c>
      <c r="G576" s="441">
        <v>25.5</v>
      </c>
      <c r="H576" s="441">
        <v>2</v>
      </c>
    </row>
    <row r="577" spans="1:8" ht="9.75" customHeight="1" x14ac:dyDescent="0.2">
      <c r="A577" s="438">
        <v>169374</v>
      </c>
      <c r="B577" s="439" t="s">
        <v>3435</v>
      </c>
      <c r="C577" s="440">
        <v>0.4</v>
      </c>
      <c r="D577" s="440">
        <v>1E-3</v>
      </c>
      <c r="E577" s="440">
        <v>1</v>
      </c>
      <c r="F577" s="441">
        <v>27</v>
      </c>
      <c r="G577" s="441">
        <v>25.5</v>
      </c>
      <c r="H577" s="441">
        <v>2</v>
      </c>
    </row>
    <row r="578" spans="1:8" ht="9.75" customHeight="1" x14ac:dyDescent="0.2">
      <c r="A578" s="438">
        <v>169376</v>
      </c>
      <c r="B578" s="439" t="s">
        <v>3435</v>
      </c>
      <c r="C578" s="440">
        <v>1.73</v>
      </c>
      <c r="D578" s="440">
        <v>6.0000000000000001E-3</v>
      </c>
      <c r="E578" s="440">
        <v>1</v>
      </c>
      <c r="F578" s="441">
        <v>24.5</v>
      </c>
      <c r="G578" s="441">
        <v>23</v>
      </c>
      <c r="H578" s="441">
        <v>10</v>
      </c>
    </row>
    <row r="579" spans="1:8" ht="9.75" customHeight="1" x14ac:dyDescent="0.2">
      <c r="A579" s="438">
        <v>169445</v>
      </c>
      <c r="B579" s="439" t="s">
        <v>3435</v>
      </c>
      <c r="C579" s="440">
        <v>0.06</v>
      </c>
      <c r="D579" s="440">
        <v>1E-3</v>
      </c>
      <c r="E579" s="440">
        <v>1</v>
      </c>
      <c r="F579" s="441">
        <v>20</v>
      </c>
      <c r="G579" s="441">
        <v>15</v>
      </c>
      <c r="H579" s="441">
        <v>2.2000000000000002</v>
      </c>
    </row>
    <row r="580" spans="1:8" ht="9.75" customHeight="1" x14ac:dyDescent="0.2">
      <c r="A580" s="438">
        <v>169446</v>
      </c>
      <c r="B580" s="439" t="s">
        <v>3435</v>
      </c>
      <c r="C580" s="440">
        <v>0.06</v>
      </c>
      <c r="D580" s="440">
        <v>1E-3</v>
      </c>
      <c r="E580" s="440">
        <v>1</v>
      </c>
      <c r="F580" s="441">
        <v>20</v>
      </c>
      <c r="G580" s="441">
        <v>15</v>
      </c>
      <c r="H580" s="441">
        <v>2.2000000000000002</v>
      </c>
    </row>
    <row r="581" spans="1:8" ht="9.75" customHeight="1" x14ac:dyDescent="0.2">
      <c r="A581" s="438">
        <v>169447</v>
      </c>
      <c r="B581" s="439" t="s">
        <v>3435</v>
      </c>
      <c r="C581" s="440">
        <v>0.06</v>
      </c>
      <c r="D581" s="440">
        <v>1E-3</v>
      </c>
      <c r="E581" s="440">
        <v>1</v>
      </c>
      <c r="F581" s="441">
        <v>20</v>
      </c>
      <c r="G581" s="441">
        <v>15</v>
      </c>
      <c r="H581" s="441">
        <v>2.2000000000000002</v>
      </c>
    </row>
    <row r="582" spans="1:8" ht="9.75" customHeight="1" x14ac:dyDescent="0.2">
      <c r="A582" s="438">
        <v>169448</v>
      </c>
      <c r="B582" s="439" t="s">
        <v>3435</v>
      </c>
      <c r="C582" s="440">
        <v>0.4</v>
      </c>
      <c r="D582" s="440">
        <v>2E-3</v>
      </c>
      <c r="E582" s="440">
        <v>1</v>
      </c>
      <c r="F582" s="441">
        <v>24</v>
      </c>
      <c r="G582" s="441">
        <v>17</v>
      </c>
      <c r="H582" s="441">
        <v>1</v>
      </c>
    </row>
    <row r="583" spans="1:8" ht="9.75" customHeight="1" x14ac:dyDescent="0.2">
      <c r="A583" s="438">
        <v>169449</v>
      </c>
      <c r="B583" s="439" t="s">
        <v>3435</v>
      </c>
      <c r="C583" s="440">
        <v>0.4</v>
      </c>
      <c r="D583" s="440">
        <v>2E-3</v>
      </c>
      <c r="E583" s="440">
        <v>1</v>
      </c>
      <c r="F583" s="441">
        <v>24</v>
      </c>
      <c r="G583" s="441">
        <v>17</v>
      </c>
      <c r="H583" s="441">
        <v>1</v>
      </c>
    </row>
    <row r="584" spans="1:8" ht="9.75" customHeight="1" x14ac:dyDescent="0.2">
      <c r="A584" s="438">
        <v>169450</v>
      </c>
      <c r="B584" s="439" t="s">
        <v>3435</v>
      </c>
      <c r="C584" s="440">
        <v>0.4</v>
      </c>
      <c r="D584" s="440">
        <v>1E-3</v>
      </c>
      <c r="E584" s="440">
        <v>1</v>
      </c>
      <c r="F584" s="441">
        <v>24</v>
      </c>
      <c r="G584" s="441">
        <v>17</v>
      </c>
      <c r="H584" s="441">
        <v>1</v>
      </c>
    </row>
    <row r="585" spans="1:8" ht="9.75" customHeight="1" x14ac:dyDescent="0.2">
      <c r="A585" s="438">
        <v>169468</v>
      </c>
      <c r="B585" s="439" t="s">
        <v>3435</v>
      </c>
      <c r="C585" s="440">
        <v>1</v>
      </c>
      <c r="D585" s="440">
        <v>7.0000000000000001E-3</v>
      </c>
      <c r="E585" s="440">
        <v>1</v>
      </c>
      <c r="F585" s="441">
        <v>27</v>
      </c>
      <c r="G585" s="441">
        <v>24.5</v>
      </c>
      <c r="H585" s="441">
        <v>10.5</v>
      </c>
    </row>
    <row r="586" spans="1:8" ht="9.75" customHeight="1" x14ac:dyDescent="0.2">
      <c r="A586" s="438">
        <v>169475</v>
      </c>
      <c r="B586" s="439" t="s">
        <v>3435</v>
      </c>
      <c r="C586" s="440">
        <v>0.1</v>
      </c>
      <c r="D586" s="440">
        <v>6.0000000000000001E-3</v>
      </c>
      <c r="E586" s="440">
        <v>1</v>
      </c>
      <c r="F586" s="441">
        <v>27</v>
      </c>
      <c r="G586" s="441">
        <v>17</v>
      </c>
      <c r="H586" s="441">
        <v>14</v>
      </c>
    </row>
    <row r="587" spans="1:8" ht="9.75" customHeight="1" x14ac:dyDescent="0.2">
      <c r="A587" s="438">
        <v>169492</v>
      </c>
      <c r="B587" s="439" t="s">
        <v>3435</v>
      </c>
      <c r="C587" s="440">
        <v>9.4E-2</v>
      </c>
      <c r="D587" s="440">
        <v>2E-3</v>
      </c>
      <c r="E587" s="440">
        <v>1</v>
      </c>
      <c r="F587" s="441">
        <v>27</v>
      </c>
      <c r="G587" s="441">
        <v>25</v>
      </c>
      <c r="H587" s="441">
        <v>3.5</v>
      </c>
    </row>
    <row r="588" spans="1:8" ht="9.75" customHeight="1" x14ac:dyDescent="0.2">
      <c r="A588" s="438">
        <v>169493</v>
      </c>
      <c r="B588" s="439" t="s">
        <v>3435</v>
      </c>
      <c r="C588" s="440">
        <v>0.94</v>
      </c>
      <c r="D588" s="440">
        <v>2E-3</v>
      </c>
      <c r="E588" s="440">
        <v>1</v>
      </c>
      <c r="F588" s="441">
        <v>27</v>
      </c>
      <c r="G588" s="441">
        <v>25</v>
      </c>
      <c r="H588" s="441">
        <v>3.5</v>
      </c>
    </row>
    <row r="589" spans="1:8" ht="9.75" customHeight="1" x14ac:dyDescent="0.2">
      <c r="A589" s="438">
        <v>169494</v>
      </c>
      <c r="B589" s="439" t="s">
        <v>3435</v>
      </c>
      <c r="C589" s="440">
        <v>0.43</v>
      </c>
      <c r="D589" s="440">
        <v>2E-3</v>
      </c>
      <c r="E589" s="440">
        <v>1</v>
      </c>
      <c r="F589" s="441">
        <v>24.5</v>
      </c>
      <c r="G589" s="441">
        <v>16</v>
      </c>
      <c r="H589" s="441">
        <v>4.5</v>
      </c>
    </row>
    <row r="590" spans="1:8" ht="9.75" customHeight="1" x14ac:dyDescent="0.2">
      <c r="A590" s="438">
        <v>169497</v>
      </c>
      <c r="B590" s="439" t="s">
        <v>3435</v>
      </c>
      <c r="C590" s="440">
        <v>0.4</v>
      </c>
      <c r="D590" s="440">
        <v>1E-3</v>
      </c>
      <c r="E590" s="440">
        <v>1</v>
      </c>
      <c r="F590" s="441">
        <v>20</v>
      </c>
      <c r="G590" s="441">
        <v>20</v>
      </c>
      <c r="H590" s="441">
        <v>3</v>
      </c>
    </row>
    <row r="591" spans="1:8" ht="9.75" customHeight="1" x14ac:dyDescent="0.2">
      <c r="A591" s="438">
        <v>169498</v>
      </c>
      <c r="B591" s="439" t="s">
        <v>3435</v>
      </c>
      <c r="C591" s="440">
        <v>0.06</v>
      </c>
      <c r="D591" s="440">
        <v>1E-3</v>
      </c>
      <c r="E591" s="440">
        <v>1</v>
      </c>
      <c r="F591" s="441">
        <v>18</v>
      </c>
      <c r="G591" s="441">
        <v>9</v>
      </c>
      <c r="H591" s="441">
        <v>1</v>
      </c>
    </row>
    <row r="592" spans="1:8" ht="9.75" customHeight="1" x14ac:dyDescent="0.2">
      <c r="A592" s="438">
        <v>169499</v>
      </c>
      <c r="B592" s="439" t="s">
        <v>3435</v>
      </c>
      <c r="C592" s="440">
        <v>0.06</v>
      </c>
      <c r="D592" s="440">
        <v>1E-3</v>
      </c>
      <c r="E592" s="440">
        <v>1</v>
      </c>
      <c r="F592" s="441">
        <v>18</v>
      </c>
      <c r="G592" s="441">
        <v>9</v>
      </c>
      <c r="H592" s="441">
        <v>1</v>
      </c>
    </row>
    <row r="593" spans="1:8" ht="9.75" customHeight="1" x14ac:dyDescent="0.2">
      <c r="A593" s="438">
        <v>169500</v>
      </c>
      <c r="B593" s="439" t="s">
        <v>3435</v>
      </c>
      <c r="C593" s="440">
        <v>0.06</v>
      </c>
      <c r="D593" s="440">
        <v>1E-3</v>
      </c>
      <c r="E593" s="440">
        <v>1</v>
      </c>
      <c r="F593" s="441">
        <v>18</v>
      </c>
      <c r="G593" s="441">
        <v>9</v>
      </c>
      <c r="H593" s="441">
        <v>1</v>
      </c>
    </row>
    <row r="594" spans="1:8" ht="9.75" customHeight="1" x14ac:dyDescent="0.2">
      <c r="A594" s="438">
        <v>169502</v>
      </c>
      <c r="B594" s="439" t="s">
        <v>3435</v>
      </c>
      <c r="C594" s="440">
        <v>0.21</v>
      </c>
      <c r="D594" s="440">
        <v>1E-3</v>
      </c>
      <c r="E594" s="440">
        <v>1</v>
      </c>
      <c r="F594" s="441">
        <v>25</v>
      </c>
      <c r="G594" s="441">
        <v>16</v>
      </c>
      <c r="H594" s="441">
        <v>3.5</v>
      </c>
    </row>
    <row r="595" spans="1:8" ht="9.75" customHeight="1" x14ac:dyDescent="0.2">
      <c r="A595" s="438">
        <v>169503</v>
      </c>
      <c r="B595" s="439" t="s">
        <v>3435</v>
      </c>
      <c r="C595" s="440">
        <v>0.14000000000000001</v>
      </c>
      <c r="D595" s="440">
        <v>1E-3</v>
      </c>
      <c r="E595" s="440">
        <v>1</v>
      </c>
      <c r="F595" s="441">
        <v>19</v>
      </c>
      <c r="G595" s="441">
        <v>12</v>
      </c>
      <c r="H595" s="441">
        <v>3</v>
      </c>
    </row>
    <row r="596" spans="1:8" ht="9.75" customHeight="1" x14ac:dyDescent="0.2">
      <c r="A596" s="438">
        <v>169505</v>
      </c>
      <c r="B596" s="439" t="s">
        <v>3435</v>
      </c>
      <c r="C596" s="440">
        <v>0.221</v>
      </c>
      <c r="D596" s="440">
        <v>1E-3</v>
      </c>
      <c r="E596" s="440">
        <v>1</v>
      </c>
      <c r="F596" s="441">
        <v>22.5</v>
      </c>
      <c r="G596" s="441">
        <v>19.5</v>
      </c>
      <c r="H596" s="441">
        <v>6.5</v>
      </c>
    </row>
    <row r="597" spans="1:8" ht="9.75" customHeight="1" x14ac:dyDescent="0.2">
      <c r="A597" s="438">
        <v>169506</v>
      </c>
      <c r="B597" s="439" t="s">
        <v>3435</v>
      </c>
      <c r="C597" s="440">
        <v>0.221</v>
      </c>
      <c r="D597" s="440">
        <v>1E-3</v>
      </c>
      <c r="E597" s="440">
        <v>1</v>
      </c>
      <c r="F597" s="441">
        <v>22.5</v>
      </c>
      <c r="G597" s="441">
        <v>19.5</v>
      </c>
      <c r="H597" s="441">
        <v>6.5</v>
      </c>
    </row>
    <row r="598" spans="1:8" ht="9.75" customHeight="1" x14ac:dyDescent="0.2">
      <c r="A598" s="438">
        <v>169507</v>
      </c>
      <c r="B598" s="439" t="s">
        <v>3435</v>
      </c>
      <c r="C598" s="440">
        <v>0.05</v>
      </c>
      <c r="D598" s="440">
        <v>1E-3</v>
      </c>
      <c r="E598" s="440">
        <v>1</v>
      </c>
      <c r="F598" s="441">
        <v>19</v>
      </c>
      <c r="G598" s="441">
        <v>12</v>
      </c>
      <c r="H598" s="441">
        <v>2</v>
      </c>
    </row>
    <row r="599" spans="1:8" ht="9.75" customHeight="1" x14ac:dyDescent="0.2">
      <c r="A599" s="438">
        <v>169508</v>
      </c>
      <c r="B599" s="439" t="s">
        <v>3435</v>
      </c>
      <c r="C599" s="440">
        <v>5.7000000000000002E-2</v>
      </c>
      <c r="D599" s="440">
        <v>1E-3</v>
      </c>
      <c r="E599" s="440">
        <v>1</v>
      </c>
      <c r="F599" s="441">
        <v>14</v>
      </c>
      <c r="G599" s="441">
        <v>12</v>
      </c>
      <c r="H599" s="441">
        <v>2.5</v>
      </c>
    </row>
    <row r="600" spans="1:8" ht="9.75" customHeight="1" x14ac:dyDescent="0.2">
      <c r="A600" s="438">
        <v>169509</v>
      </c>
      <c r="B600" s="439" t="s">
        <v>3435</v>
      </c>
      <c r="C600" s="440">
        <v>0.05</v>
      </c>
      <c r="D600" s="440">
        <v>1E-3</v>
      </c>
      <c r="E600" s="440">
        <v>1</v>
      </c>
      <c r="F600" s="441">
        <v>19</v>
      </c>
      <c r="G600" s="441">
        <v>12</v>
      </c>
      <c r="H600" s="441">
        <v>2</v>
      </c>
    </row>
    <row r="601" spans="1:8" ht="9.75" customHeight="1" x14ac:dyDescent="0.2">
      <c r="A601" s="438">
        <v>169510</v>
      </c>
      <c r="B601" s="439" t="s">
        <v>3435</v>
      </c>
      <c r="C601" s="440">
        <v>5.3999999999999999E-2</v>
      </c>
      <c r="D601" s="440">
        <v>1E-3</v>
      </c>
      <c r="E601" s="440">
        <v>1</v>
      </c>
      <c r="F601" s="441">
        <v>14</v>
      </c>
      <c r="G601" s="441">
        <v>10</v>
      </c>
      <c r="H601" s="441">
        <v>2.5</v>
      </c>
    </row>
    <row r="602" spans="1:8" ht="9.75" customHeight="1" x14ac:dyDescent="0.2">
      <c r="A602" s="438">
        <v>169511</v>
      </c>
      <c r="B602" s="439" t="s">
        <v>3435</v>
      </c>
      <c r="C602" s="440">
        <v>0.05</v>
      </c>
      <c r="D602" s="440">
        <v>1E-3</v>
      </c>
      <c r="E602" s="440">
        <v>1</v>
      </c>
      <c r="F602" s="441">
        <v>19</v>
      </c>
      <c r="G602" s="441">
        <v>2</v>
      </c>
      <c r="H602" s="441">
        <v>2</v>
      </c>
    </row>
    <row r="603" spans="1:8" ht="9.75" customHeight="1" x14ac:dyDescent="0.2">
      <c r="A603" s="438">
        <v>169512</v>
      </c>
      <c r="B603" s="439" t="s">
        <v>3435</v>
      </c>
      <c r="C603" s="440">
        <v>0.05</v>
      </c>
      <c r="D603" s="440">
        <v>1E-3</v>
      </c>
      <c r="E603" s="440">
        <v>1</v>
      </c>
      <c r="F603" s="441">
        <v>19</v>
      </c>
      <c r="G603" s="441">
        <v>12</v>
      </c>
      <c r="H603" s="441">
        <v>2</v>
      </c>
    </row>
    <row r="604" spans="1:8" ht="9.75" customHeight="1" x14ac:dyDescent="0.2">
      <c r="A604" s="438">
        <v>169513</v>
      </c>
      <c r="B604" s="439" t="s">
        <v>3435</v>
      </c>
      <c r="C604" s="440">
        <v>0.1</v>
      </c>
      <c r="D604" s="440">
        <v>2E-3</v>
      </c>
      <c r="E604" s="440">
        <v>1</v>
      </c>
      <c r="F604" s="441">
        <v>22</v>
      </c>
      <c r="G604" s="441">
        <v>18.5</v>
      </c>
      <c r="H604" s="441">
        <v>5</v>
      </c>
    </row>
    <row r="605" spans="1:8" ht="9.75" customHeight="1" x14ac:dyDescent="0.2">
      <c r="A605" s="438">
        <v>169514</v>
      </c>
      <c r="B605" s="439" t="s">
        <v>3435</v>
      </c>
      <c r="C605" s="440">
        <v>0.4</v>
      </c>
      <c r="D605" s="440">
        <v>4.0000000000000001E-3</v>
      </c>
      <c r="E605" s="440">
        <v>1</v>
      </c>
      <c r="F605" s="441">
        <v>34</v>
      </c>
      <c r="G605" s="441">
        <v>15</v>
      </c>
      <c r="H605" s="441">
        <v>8</v>
      </c>
    </row>
    <row r="606" spans="1:8" ht="9.75" customHeight="1" x14ac:dyDescent="0.2">
      <c r="A606" s="438">
        <v>169515</v>
      </c>
      <c r="B606" s="439" t="s">
        <v>3435</v>
      </c>
      <c r="C606" s="440">
        <v>0.4</v>
      </c>
      <c r="D606" s="440">
        <v>4.0000000000000001E-3</v>
      </c>
      <c r="E606" s="440">
        <v>1</v>
      </c>
      <c r="F606" s="441">
        <v>34</v>
      </c>
      <c r="G606" s="441">
        <v>15</v>
      </c>
      <c r="H606" s="441">
        <v>8</v>
      </c>
    </row>
    <row r="607" spans="1:8" ht="9.75" customHeight="1" x14ac:dyDescent="0.2">
      <c r="A607" s="438">
        <v>169516</v>
      </c>
      <c r="B607" s="439" t="s">
        <v>3435</v>
      </c>
      <c r="C607" s="440">
        <v>0.17</v>
      </c>
      <c r="D607" s="440">
        <v>1E-3</v>
      </c>
      <c r="E607" s="440">
        <v>1</v>
      </c>
      <c r="F607" s="441">
        <v>17</v>
      </c>
      <c r="G607" s="441">
        <v>12</v>
      </c>
      <c r="H607" s="441">
        <v>2.5</v>
      </c>
    </row>
    <row r="608" spans="1:8" ht="9.75" customHeight="1" x14ac:dyDescent="0.2">
      <c r="A608" s="438">
        <v>169517</v>
      </c>
      <c r="B608" s="439" t="s">
        <v>3435</v>
      </c>
      <c r="C608" s="440">
        <v>0.47</v>
      </c>
      <c r="D608" s="440">
        <v>2E-3</v>
      </c>
      <c r="E608" s="440">
        <v>1</v>
      </c>
      <c r="F608" s="441">
        <v>23</v>
      </c>
      <c r="G608" s="441">
        <v>18</v>
      </c>
      <c r="H608" s="441">
        <v>5</v>
      </c>
    </row>
    <row r="609" spans="1:8" ht="9.75" customHeight="1" x14ac:dyDescent="0.2">
      <c r="A609" s="438">
        <v>169518</v>
      </c>
      <c r="B609" s="439" t="s">
        <v>3435</v>
      </c>
      <c r="C609" s="440">
        <v>0.47</v>
      </c>
      <c r="D609" s="440">
        <v>2E-3</v>
      </c>
      <c r="E609" s="440">
        <v>1</v>
      </c>
      <c r="F609" s="441">
        <v>23</v>
      </c>
      <c r="G609" s="441">
        <v>18</v>
      </c>
      <c r="H609" s="441">
        <v>5</v>
      </c>
    </row>
    <row r="610" spans="1:8" ht="9.75" customHeight="1" x14ac:dyDescent="0.2">
      <c r="A610" s="438">
        <v>169537</v>
      </c>
      <c r="B610" s="439" t="s">
        <v>3435</v>
      </c>
      <c r="C610" s="440">
        <v>0.92</v>
      </c>
      <c r="D610" s="440">
        <v>2E-3</v>
      </c>
      <c r="E610" s="440">
        <v>1</v>
      </c>
      <c r="F610" s="441">
        <v>20.5</v>
      </c>
      <c r="G610" s="441">
        <v>19.5</v>
      </c>
      <c r="H610" s="441">
        <v>5.5</v>
      </c>
    </row>
    <row r="611" spans="1:8" ht="9.75" customHeight="1" x14ac:dyDescent="0.2">
      <c r="A611" s="438">
        <v>169538</v>
      </c>
      <c r="B611" s="439" t="s">
        <v>3435</v>
      </c>
      <c r="C611" s="440">
        <v>0.92</v>
      </c>
      <c r="D611" s="440">
        <v>2E-3</v>
      </c>
      <c r="E611" s="440">
        <v>1</v>
      </c>
      <c r="F611" s="441">
        <v>20.5</v>
      </c>
      <c r="G611" s="441">
        <v>19.5</v>
      </c>
      <c r="H611" s="441">
        <v>5.5</v>
      </c>
    </row>
    <row r="612" spans="1:8" ht="9.75" customHeight="1" x14ac:dyDescent="0.2">
      <c r="A612" s="438">
        <v>169562</v>
      </c>
      <c r="B612" s="439" t="s">
        <v>3435</v>
      </c>
      <c r="C612" s="440">
        <v>0.92</v>
      </c>
      <c r="D612" s="440">
        <v>2E-3</v>
      </c>
      <c r="E612" s="440">
        <v>1</v>
      </c>
      <c r="F612" s="441">
        <v>20.5</v>
      </c>
      <c r="G612" s="441">
        <v>19.5</v>
      </c>
      <c r="H612" s="441">
        <v>5.5</v>
      </c>
    </row>
    <row r="613" spans="1:8" ht="9.75" customHeight="1" x14ac:dyDescent="0.2">
      <c r="A613" s="438">
        <v>169568</v>
      </c>
      <c r="B613" s="439" t="s">
        <v>3435</v>
      </c>
      <c r="C613" s="440">
        <v>0.43</v>
      </c>
      <c r="D613" s="440">
        <v>4.0000000000000001E-3</v>
      </c>
      <c r="E613" s="440">
        <v>1</v>
      </c>
      <c r="F613" s="441">
        <v>31</v>
      </c>
      <c r="G613" s="441">
        <v>17</v>
      </c>
      <c r="H613" s="441">
        <v>7</v>
      </c>
    </row>
    <row r="614" spans="1:8" ht="9.75" customHeight="1" x14ac:dyDescent="0.2">
      <c r="A614" s="438">
        <v>173032</v>
      </c>
      <c r="B614" s="439" t="s">
        <v>3435</v>
      </c>
      <c r="C614" s="440">
        <v>2.5</v>
      </c>
      <c r="D614" s="440">
        <v>0.12</v>
      </c>
      <c r="E614" s="440">
        <v>1</v>
      </c>
      <c r="F614" s="441">
        <v>70</v>
      </c>
      <c r="G614" s="441">
        <v>64</v>
      </c>
      <c r="H614" s="441">
        <v>35</v>
      </c>
    </row>
    <row r="615" spans="1:8" ht="9.75" customHeight="1" x14ac:dyDescent="0.2">
      <c r="A615" s="438">
        <v>169638</v>
      </c>
      <c r="B615" s="439" t="s">
        <v>3435</v>
      </c>
      <c r="C615" s="440">
        <v>0.57999999999999996</v>
      </c>
      <c r="D615" s="440">
        <v>5.0000000000000001E-3</v>
      </c>
      <c r="E615" s="440">
        <v>1</v>
      </c>
      <c r="F615" s="441">
        <v>33</v>
      </c>
      <c r="G615" s="441">
        <v>19</v>
      </c>
      <c r="H615" s="441">
        <v>8</v>
      </c>
    </row>
    <row r="616" spans="1:8" ht="9.75" customHeight="1" x14ac:dyDescent="0.2">
      <c r="A616" s="438">
        <v>169650</v>
      </c>
      <c r="B616" s="439" t="s">
        <v>3435</v>
      </c>
      <c r="C616" s="440">
        <v>1.2</v>
      </c>
      <c r="D616" s="440">
        <v>3.0000000000000001E-3</v>
      </c>
      <c r="E616" s="440">
        <v>1</v>
      </c>
      <c r="F616" s="441">
        <v>23</v>
      </c>
      <c r="G616" s="441">
        <v>20</v>
      </c>
      <c r="H616" s="441">
        <v>7.5</v>
      </c>
    </row>
    <row r="617" spans="1:8" ht="9.75" customHeight="1" x14ac:dyDescent="0.2">
      <c r="A617" s="438">
        <v>169662</v>
      </c>
      <c r="B617" s="439" t="s">
        <v>3435</v>
      </c>
      <c r="C617" s="440">
        <v>0.42499999999999999</v>
      </c>
      <c r="D617" s="440">
        <v>8.9999999999999993E-3</v>
      </c>
      <c r="E617" s="440">
        <v>1</v>
      </c>
      <c r="F617" s="441">
        <v>46</v>
      </c>
      <c r="G617" s="441">
        <v>22</v>
      </c>
      <c r="H617" s="441">
        <v>9</v>
      </c>
    </row>
    <row r="618" spans="1:8" ht="9.75" customHeight="1" x14ac:dyDescent="0.2">
      <c r="A618" s="438">
        <v>169663</v>
      </c>
      <c r="B618" s="439" t="s">
        <v>3435</v>
      </c>
      <c r="C618" s="440">
        <v>0.42499999999999999</v>
      </c>
      <c r="D618" s="440">
        <v>8.9999999999999993E-3</v>
      </c>
      <c r="E618" s="440">
        <v>1</v>
      </c>
      <c r="F618" s="441">
        <v>46</v>
      </c>
      <c r="G618" s="441">
        <v>22</v>
      </c>
      <c r="H618" s="441">
        <v>9</v>
      </c>
    </row>
    <row r="619" spans="1:8" ht="9.75" customHeight="1" x14ac:dyDescent="0.2">
      <c r="A619" s="438">
        <v>169664</v>
      </c>
      <c r="B619" s="439" t="s">
        <v>3435</v>
      </c>
      <c r="C619" s="440">
        <v>0.55000000000000004</v>
      </c>
      <c r="D619" s="440">
        <v>1.4E-2</v>
      </c>
      <c r="E619" s="440">
        <v>1</v>
      </c>
      <c r="F619" s="441">
        <v>48</v>
      </c>
      <c r="G619" s="441">
        <v>20</v>
      </c>
      <c r="H619" s="441">
        <v>15</v>
      </c>
    </row>
    <row r="620" spans="1:8" ht="9.75" customHeight="1" x14ac:dyDescent="0.2">
      <c r="A620" s="438">
        <v>169665</v>
      </c>
      <c r="B620" s="439" t="s">
        <v>3435</v>
      </c>
      <c r="C620" s="440">
        <v>0.55000000000000004</v>
      </c>
      <c r="D620" s="440">
        <v>1.4E-2</v>
      </c>
      <c r="E620" s="440">
        <v>1</v>
      </c>
      <c r="F620" s="441">
        <v>48</v>
      </c>
      <c r="G620" s="441">
        <v>20</v>
      </c>
      <c r="H620" s="441">
        <v>15</v>
      </c>
    </row>
    <row r="621" spans="1:8" ht="9.75" customHeight="1" x14ac:dyDescent="0.2">
      <c r="A621" s="438">
        <v>169666</v>
      </c>
      <c r="B621" s="439" t="s">
        <v>3435</v>
      </c>
      <c r="C621" s="440">
        <v>0.36</v>
      </c>
      <c r="D621" s="440">
        <v>1.4E-2</v>
      </c>
      <c r="E621" s="440">
        <v>1</v>
      </c>
      <c r="F621" s="441">
        <v>45</v>
      </c>
      <c r="G621" s="441">
        <v>20</v>
      </c>
      <c r="H621" s="441">
        <v>15</v>
      </c>
    </row>
    <row r="622" spans="1:8" ht="9.75" customHeight="1" x14ac:dyDescent="0.2">
      <c r="A622" s="438">
        <v>169667</v>
      </c>
      <c r="B622" s="439" t="s">
        <v>3435</v>
      </c>
      <c r="C622" s="440">
        <v>0.36</v>
      </c>
      <c r="D622" s="440">
        <v>1.4E-2</v>
      </c>
      <c r="E622" s="440">
        <v>1</v>
      </c>
      <c r="F622" s="441">
        <v>45</v>
      </c>
      <c r="G622" s="441">
        <v>20</v>
      </c>
      <c r="H622" s="441">
        <v>15</v>
      </c>
    </row>
    <row r="623" spans="1:8" ht="9.75" customHeight="1" x14ac:dyDescent="0.2">
      <c r="A623" s="438">
        <v>169668</v>
      </c>
      <c r="B623" s="439" t="s">
        <v>3435</v>
      </c>
      <c r="C623" s="440">
        <v>0.98</v>
      </c>
      <c r="D623" s="440">
        <v>1.4E-2</v>
      </c>
      <c r="E623" s="440">
        <v>1</v>
      </c>
      <c r="F623" s="441">
        <v>47</v>
      </c>
      <c r="G623" s="441">
        <v>20</v>
      </c>
      <c r="H623" s="441">
        <v>15</v>
      </c>
    </row>
    <row r="624" spans="1:8" ht="9.75" customHeight="1" x14ac:dyDescent="0.2">
      <c r="A624" s="438">
        <v>169669</v>
      </c>
      <c r="B624" s="439" t="s">
        <v>3435</v>
      </c>
      <c r="C624" s="440">
        <v>0.98</v>
      </c>
      <c r="D624" s="440">
        <v>1.4E-2</v>
      </c>
      <c r="E624" s="440">
        <v>1</v>
      </c>
      <c r="F624" s="441">
        <v>47</v>
      </c>
      <c r="G624" s="441">
        <v>20</v>
      </c>
      <c r="H624" s="441">
        <v>15</v>
      </c>
    </row>
    <row r="625" spans="1:8" ht="9.75" customHeight="1" x14ac:dyDescent="0.2">
      <c r="A625" s="438">
        <v>169671</v>
      </c>
      <c r="B625" s="439" t="s">
        <v>3435</v>
      </c>
      <c r="C625" s="440">
        <v>0.27</v>
      </c>
      <c r="D625" s="440">
        <v>4.0000000000000001E-3</v>
      </c>
      <c r="E625" s="440">
        <v>1</v>
      </c>
      <c r="F625" s="441">
        <v>23</v>
      </c>
      <c r="G625" s="441">
        <v>18</v>
      </c>
      <c r="H625" s="441">
        <v>9</v>
      </c>
    </row>
    <row r="626" spans="1:8" ht="9.75" customHeight="1" x14ac:dyDescent="0.2">
      <c r="A626" s="438">
        <v>169672</v>
      </c>
      <c r="B626" s="439" t="s">
        <v>3435</v>
      </c>
      <c r="C626" s="440">
        <v>0.27</v>
      </c>
      <c r="D626" s="440">
        <v>4.0000000000000001E-3</v>
      </c>
      <c r="E626" s="440">
        <v>1</v>
      </c>
      <c r="F626" s="441">
        <v>23</v>
      </c>
      <c r="G626" s="441">
        <v>18</v>
      </c>
      <c r="H626" s="441">
        <v>9</v>
      </c>
    </row>
    <row r="627" spans="1:8" ht="9.75" customHeight="1" x14ac:dyDescent="0.2">
      <c r="A627" s="438">
        <v>169673</v>
      </c>
      <c r="B627" s="439" t="s">
        <v>3435</v>
      </c>
      <c r="C627" s="440">
        <v>0.27</v>
      </c>
      <c r="D627" s="440">
        <v>4.0000000000000001E-3</v>
      </c>
      <c r="E627" s="440">
        <v>1</v>
      </c>
      <c r="F627" s="441">
        <v>23</v>
      </c>
      <c r="G627" s="441">
        <v>18</v>
      </c>
      <c r="H627" s="441">
        <v>9</v>
      </c>
    </row>
    <row r="628" spans="1:8" ht="9.75" customHeight="1" x14ac:dyDescent="0.2">
      <c r="A628" s="438">
        <v>169674</v>
      </c>
      <c r="B628" s="439" t="s">
        <v>3435</v>
      </c>
      <c r="C628" s="440">
        <v>0.17</v>
      </c>
      <c r="D628" s="440">
        <v>4.0000000000000001E-3</v>
      </c>
      <c r="E628" s="440">
        <v>1</v>
      </c>
      <c r="F628" s="441">
        <v>20</v>
      </c>
      <c r="G628" s="441">
        <v>20</v>
      </c>
      <c r="H628" s="441">
        <v>10</v>
      </c>
    </row>
    <row r="629" spans="1:8" ht="9.75" customHeight="1" x14ac:dyDescent="0.2">
      <c r="A629" s="438">
        <v>169675</v>
      </c>
      <c r="B629" s="439" t="s">
        <v>3435</v>
      </c>
      <c r="C629" s="440">
        <v>0.17</v>
      </c>
      <c r="D629" s="440">
        <v>4.0000000000000001E-3</v>
      </c>
      <c r="E629" s="440">
        <v>1</v>
      </c>
      <c r="F629" s="441">
        <v>20</v>
      </c>
      <c r="G629" s="441">
        <v>20</v>
      </c>
      <c r="H629" s="441">
        <v>10</v>
      </c>
    </row>
    <row r="630" spans="1:8" ht="9.75" customHeight="1" x14ac:dyDescent="0.2">
      <c r="A630" s="438">
        <v>169676</v>
      </c>
      <c r="B630" s="439" t="s">
        <v>3435</v>
      </c>
      <c r="C630" s="440">
        <v>0.17</v>
      </c>
      <c r="D630" s="440">
        <v>4.0000000000000001E-3</v>
      </c>
      <c r="E630" s="440">
        <v>1</v>
      </c>
      <c r="F630" s="441">
        <v>20</v>
      </c>
      <c r="G630" s="441">
        <v>20</v>
      </c>
      <c r="H630" s="441">
        <v>10</v>
      </c>
    </row>
    <row r="631" spans="1:8" ht="9.75" customHeight="1" x14ac:dyDescent="0.2">
      <c r="A631" s="438">
        <v>169678</v>
      </c>
      <c r="B631" s="439" t="s">
        <v>3435</v>
      </c>
      <c r="C631" s="440">
        <v>1.1499999999999999</v>
      </c>
      <c r="D631" s="440">
        <v>1.2999999999999999E-2</v>
      </c>
      <c r="E631" s="440">
        <v>1</v>
      </c>
      <c r="F631" s="441">
        <v>56</v>
      </c>
      <c r="G631" s="441">
        <v>18</v>
      </c>
      <c r="H631" s="441">
        <v>13</v>
      </c>
    </row>
    <row r="632" spans="1:8" ht="9.75" customHeight="1" x14ac:dyDescent="0.2">
      <c r="A632" s="438">
        <v>169679</v>
      </c>
      <c r="B632" s="439" t="s">
        <v>3435</v>
      </c>
      <c r="C632" s="440">
        <v>1.1499999999999999</v>
      </c>
      <c r="D632" s="440">
        <v>1.2999999999999999E-2</v>
      </c>
      <c r="E632" s="440">
        <v>1</v>
      </c>
      <c r="F632" s="441">
        <v>56</v>
      </c>
      <c r="G632" s="441">
        <v>18</v>
      </c>
      <c r="H632" s="441">
        <v>13</v>
      </c>
    </row>
    <row r="633" spans="1:8" ht="9.75" customHeight="1" x14ac:dyDescent="0.2">
      <c r="A633" s="438">
        <v>169680</v>
      </c>
      <c r="B633" s="439" t="s">
        <v>3435</v>
      </c>
      <c r="C633" s="440">
        <v>1.32</v>
      </c>
      <c r="D633" s="440">
        <v>1.7000000000000001E-2</v>
      </c>
      <c r="E633" s="440">
        <v>1</v>
      </c>
      <c r="F633" s="441">
        <v>58</v>
      </c>
      <c r="G633" s="441">
        <v>20</v>
      </c>
      <c r="H633" s="441">
        <v>15</v>
      </c>
    </row>
    <row r="634" spans="1:8" ht="9.75" customHeight="1" x14ac:dyDescent="0.2">
      <c r="A634" s="438">
        <v>169681</v>
      </c>
      <c r="B634" s="439" t="s">
        <v>3435</v>
      </c>
      <c r="C634" s="440">
        <v>1.32</v>
      </c>
      <c r="D634" s="440">
        <v>1.7000000000000001E-2</v>
      </c>
      <c r="E634" s="440">
        <v>1</v>
      </c>
      <c r="F634" s="441">
        <v>58</v>
      </c>
      <c r="G634" s="441">
        <v>20</v>
      </c>
      <c r="H634" s="441">
        <v>15</v>
      </c>
    </row>
    <row r="635" spans="1:8" ht="9.75" customHeight="1" x14ac:dyDescent="0.2">
      <c r="A635" s="438">
        <v>169682</v>
      </c>
      <c r="B635" s="439" t="s">
        <v>3435</v>
      </c>
      <c r="C635" s="440">
        <v>1.35</v>
      </c>
      <c r="D635" s="440">
        <v>2.1999999999999999E-2</v>
      </c>
      <c r="E635" s="440">
        <v>1</v>
      </c>
      <c r="F635" s="441">
        <v>60</v>
      </c>
      <c r="G635" s="441">
        <v>20</v>
      </c>
      <c r="H635" s="441">
        <v>18</v>
      </c>
    </row>
    <row r="636" spans="1:8" ht="9.75" customHeight="1" x14ac:dyDescent="0.2">
      <c r="A636" s="438">
        <v>169683</v>
      </c>
      <c r="B636" s="439" t="s">
        <v>3435</v>
      </c>
      <c r="C636" s="440">
        <v>1.35</v>
      </c>
      <c r="D636" s="440">
        <v>1.7999999999999999E-2</v>
      </c>
      <c r="E636" s="440">
        <v>1</v>
      </c>
      <c r="F636" s="441">
        <v>58</v>
      </c>
      <c r="G636" s="441">
        <v>21</v>
      </c>
      <c r="H636" s="441">
        <v>15</v>
      </c>
    </row>
    <row r="637" spans="1:8" ht="9.75" customHeight="1" x14ac:dyDescent="0.2">
      <c r="A637" s="438">
        <v>169684</v>
      </c>
      <c r="B637" s="439" t="s">
        <v>3435</v>
      </c>
      <c r="C637" s="440">
        <v>0.56000000000000005</v>
      </c>
      <c r="D637" s="440">
        <v>1.4E-2</v>
      </c>
      <c r="E637" s="440">
        <v>1</v>
      </c>
      <c r="F637" s="441">
        <v>48</v>
      </c>
      <c r="G637" s="441">
        <v>20</v>
      </c>
      <c r="H637" s="441">
        <v>15</v>
      </c>
    </row>
    <row r="638" spans="1:8" ht="9.75" customHeight="1" x14ac:dyDescent="0.2">
      <c r="A638" s="438">
        <v>169685</v>
      </c>
      <c r="B638" s="439" t="s">
        <v>3435</v>
      </c>
      <c r="C638" s="440">
        <v>0.56000000000000005</v>
      </c>
      <c r="D638" s="440">
        <v>1.4E-2</v>
      </c>
      <c r="E638" s="440">
        <v>1</v>
      </c>
      <c r="F638" s="441">
        <v>48</v>
      </c>
      <c r="G638" s="441">
        <v>20</v>
      </c>
      <c r="H638" s="441">
        <v>15</v>
      </c>
    </row>
    <row r="639" spans="1:8" ht="9.75" customHeight="1" x14ac:dyDescent="0.2">
      <c r="A639" s="438">
        <v>169686</v>
      </c>
      <c r="B639" s="439" t="s">
        <v>3435</v>
      </c>
      <c r="C639" s="440">
        <v>0.56000000000000005</v>
      </c>
      <c r="D639" s="440">
        <v>1.4E-2</v>
      </c>
      <c r="E639" s="440">
        <v>1</v>
      </c>
      <c r="F639" s="441">
        <v>48</v>
      </c>
      <c r="G639" s="441">
        <v>20</v>
      </c>
      <c r="H639" s="441">
        <v>15</v>
      </c>
    </row>
    <row r="640" spans="1:8" ht="9.75" customHeight="1" x14ac:dyDescent="0.2">
      <c r="A640" s="438">
        <v>169687</v>
      </c>
      <c r="B640" s="439" t="s">
        <v>3435</v>
      </c>
      <c r="C640" s="440">
        <v>0.56000000000000005</v>
      </c>
      <c r="D640" s="440">
        <v>1.4E-2</v>
      </c>
      <c r="E640" s="440">
        <v>1</v>
      </c>
      <c r="F640" s="441">
        <v>48</v>
      </c>
      <c r="G640" s="441">
        <v>20</v>
      </c>
      <c r="H640" s="441">
        <v>15</v>
      </c>
    </row>
    <row r="641" spans="1:8" ht="9.75" customHeight="1" x14ac:dyDescent="0.2">
      <c r="A641" s="438">
        <v>169701</v>
      </c>
      <c r="B641" s="439" t="s">
        <v>3435</v>
      </c>
      <c r="C641" s="440">
        <v>0.7</v>
      </c>
      <c r="D641" s="440">
        <v>1.7000000000000001E-2</v>
      </c>
      <c r="E641" s="440">
        <v>1</v>
      </c>
      <c r="F641" s="441">
        <v>55</v>
      </c>
      <c r="G641" s="441">
        <v>20</v>
      </c>
      <c r="H641" s="441">
        <v>15</v>
      </c>
    </row>
    <row r="642" spans="1:8" ht="9.75" customHeight="1" x14ac:dyDescent="0.2">
      <c r="A642" s="438">
        <v>169702</v>
      </c>
      <c r="B642" s="439" t="s">
        <v>3435</v>
      </c>
      <c r="C642" s="440">
        <v>0.7</v>
      </c>
      <c r="D642" s="440">
        <v>1.7000000000000001E-2</v>
      </c>
      <c r="E642" s="440">
        <v>1</v>
      </c>
      <c r="F642" s="441">
        <v>55</v>
      </c>
      <c r="G642" s="441">
        <v>20</v>
      </c>
      <c r="H642" s="441">
        <v>15</v>
      </c>
    </row>
    <row r="643" spans="1:8" ht="9.75" customHeight="1" x14ac:dyDescent="0.2">
      <c r="A643" s="438">
        <v>169703</v>
      </c>
      <c r="B643" s="439" t="s">
        <v>3435</v>
      </c>
      <c r="C643" s="440">
        <v>0.7</v>
      </c>
      <c r="D643" s="440">
        <v>1.7000000000000001E-2</v>
      </c>
      <c r="E643" s="440">
        <v>1</v>
      </c>
      <c r="F643" s="441">
        <v>55</v>
      </c>
      <c r="G643" s="441">
        <v>20</v>
      </c>
      <c r="H643" s="441">
        <v>15</v>
      </c>
    </row>
    <row r="644" spans="1:8" ht="9.75" customHeight="1" x14ac:dyDescent="0.2">
      <c r="A644" s="438">
        <v>169704</v>
      </c>
      <c r="B644" s="439" t="s">
        <v>3435</v>
      </c>
      <c r="C644" s="440">
        <v>0.7</v>
      </c>
      <c r="D644" s="440">
        <v>1.7000000000000001E-2</v>
      </c>
      <c r="E644" s="440">
        <v>1</v>
      </c>
      <c r="F644" s="441">
        <v>55</v>
      </c>
      <c r="G644" s="441">
        <v>20</v>
      </c>
      <c r="H644" s="441">
        <v>15</v>
      </c>
    </row>
    <row r="645" spans="1:8" ht="9.75" customHeight="1" x14ac:dyDescent="0.2">
      <c r="A645" s="438">
        <v>169706</v>
      </c>
      <c r="B645" s="439" t="s">
        <v>3435</v>
      </c>
      <c r="C645" s="440">
        <v>0.92</v>
      </c>
      <c r="D645" s="440">
        <v>1.4999999999999999E-2</v>
      </c>
      <c r="E645" s="440">
        <v>1</v>
      </c>
      <c r="F645" s="441">
        <v>57</v>
      </c>
      <c r="G645" s="441">
        <v>20</v>
      </c>
      <c r="H645" s="441">
        <v>13</v>
      </c>
    </row>
    <row r="646" spans="1:8" ht="9.75" customHeight="1" x14ac:dyDescent="0.2">
      <c r="A646" s="438">
        <v>169707</v>
      </c>
      <c r="B646" s="439" t="s">
        <v>3435</v>
      </c>
      <c r="C646" s="440">
        <v>0.92</v>
      </c>
      <c r="D646" s="440">
        <v>1.4999999999999999E-2</v>
      </c>
      <c r="E646" s="440">
        <v>1</v>
      </c>
      <c r="F646" s="441">
        <v>57</v>
      </c>
      <c r="G646" s="441">
        <v>20</v>
      </c>
      <c r="H646" s="441">
        <v>13</v>
      </c>
    </row>
    <row r="647" spans="1:8" ht="9.75" customHeight="1" x14ac:dyDescent="0.2">
      <c r="A647" s="438">
        <v>169708</v>
      </c>
      <c r="B647" s="439" t="s">
        <v>3435</v>
      </c>
      <c r="C647" s="440">
        <v>0.92</v>
      </c>
      <c r="D647" s="440">
        <v>1.4999999999999999E-2</v>
      </c>
      <c r="E647" s="440">
        <v>1</v>
      </c>
      <c r="F647" s="441">
        <v>57</v>
      </c>
      <c r="G647" s="441">
        <v>20</v>
      </c>
      <c r="H647" s="441">
        <v>13</v>
      </c>
    </row>
    <row r="648" spans="1:8" ht="9.75" customHeight="1" x14ac:dyDescent="0.2">
      <c r="A648" s="438">
        <v>169709</v>
      </c>
      <c r="B648" s="439" t="s">
        <v>3435</v>
      </c>
      <c r="C648" s="440">
        <v>0.92</v>
      </c>
      <c r="D648" s="440">
        <v>1.4999999999999999E-2</v>
      </c>
      <c r="E648" s="440">
        <v>1</v>
      </c>
      <c r="F648" s="441">
        <v>57</v>
      </c>
      <c r="G648" s="441">
        <v>20</v>
      </c>
      <c r="H648" s="441">
        <v>13</v>
      </c>
    </row>
    <row r="649" spans="1:8" ht="9.75" customHeight="1" x14ac:dyDescent="0.2">
      <c r="A649" s="438">
        <v>169711</v>
      </c>
      <c r="B649" s="439" t="s">
        <v>3435</v>
      </c>
      <c r="C649" s="440">
        <v>0.95499999999999996</v>
      </c>
      <c r="D649" s="440">
        <v>1.4E-2</v>
      </c>
      <c r="E649" s="440">
        <v>1</v>
      </c>
      <c r="F649" s="441">
        <v>59</v>
      </c>
      <c r="G649" s="441">
        <v>19</v>
      </c>
      <c r="H649" s="441">
        <v>13</v>
      </c>
    </row>
    <row r="650" spans="1:8" ht="9.75" customHeight="1" x14ac:dyDescent="0.2">
      <c r="A650" s="438">
        <v>169712</v>
      </c>
      <c r="B650" s="439" t="s">
        <v>3435</v>
      </c>
      <c r="C650" s="440">
        <v>0.95499999999999996</v>
      </c>
      <c r="D650" s="440">
        <v>1.4E-2</v>
      </c>
      <c r="E650" s="440">
        <v>1</v>
      </c>
      <c r="F650" s="441">
        <v>59</v>
      </c>
      <c r="G650" s="441">
        <v>19</v>
      </c>
      <c r="H650" s="441">
        <v>13</v>
      </c>
    </row>
    <row r="651" spans="1:8" ht="9.75" customHeight="1" x14ac:dyDescent="0.2">
      <c r="A651" s="438">
        <v>169713</v>
      </c>
      <c r="B651" s="439" t="s">
        <v>3435</v>
      </c>
      <c r="C651" s="440">
        <v>0.95499999999999996</v>
      </c>
      <c r="D651" s="440">
        <v>1.4E-2</v>
      </c>
      <c r="E651" s="440">
        <v>1</v>
      </c>
      <c r="F651" s="441">
        <v>59</v>
      </c>
      <c r="G651" s="441">
        <v>19</v>
      </c>
      <c r="H651" s="441">
        <v>13</v>
      </c>
    </row>
    <row r="652" spans="1:8" ht="9.75" customHeight="1" x14ac:dyDescent="0.2">
      <c r="A652" s="438">
        <v>169714</v>
      </c>
      <c r="B652" s="439" t="s">
        <v>3435</v>
      </c>
      <c r="C652" s="440">
        <v>0.95499999999999996</v>
      </c>
      <c r="D652" s="440">
        <v>1.4E-2</v>
      </c>
      <c r="E652" s="440">
        <v>1</v>
      </c>
      <c r="F652" s="441">
        <v>59</v>
      </c>
      <c r="G652" s="441">
        <v>19</v>
      </c>
      <c r="H652" s="441">
        <v>13</v>
      </c>
    </row>
    <row r="653" spans="1:8" ht="9.75" customHeight="1" x14ac:dyDescent="0.2">
      <c r="A653" s="438">
        <v>169715</v>
      </c>
      <c r="B653" s="439" t="s">
        <v>3435</v>
      </c>
      <c r="C653" s="440">
        <v>0.1</v>
      </c>
      <c r="D653" s="440">
        <v>1E-3</v>
      </c>
      <c r="E653" s="440">
        <v>1</v>
      </c>
      <c r="F653" s="441">
        <v>18</v>
      </c>
      <c r="G653" s="441">
        <v>6.5</v>
      </c>
      <c r="H653" s="441">
        <v>6</v>
      </c>
    </row>
    <row r="654" spans="1:8" ht="9.75" customHeight="1" x14ac:dyDescent="0.2">
      <c r="A654" s="438">
        <v>169716</v>
      </c>
      <c r="B654" s="439" t="s">
        <v>3435</v>
      </c>
      <c r="C654" s="440">
        <v>0.1</v>
      </c>
      <c r="D654" s="440">
        <v>1E-3</v>
      </c>
      <c r="E654" s="440">
        <v>1</v>
      </c>
      <c r="F654" s="441">
        <v>18</v>
      </c>
      <c r="G654" s="441">
        <v>6.5</v>
      </c>
      <c r="H654" s="441">
        <v>6</v>
      </c>
    </row>
    <row r="655" spans="1:8" ht="9.75" customHeight="1" x14ac:dyDescent="0.2">
      <c r="A655" s="438">
        <v>169717</v>
      </c>
      <c r="B655" s="439" t="s">
        <v>3435</v>
      </c>
      <c r="C655" s="440">
        <v>0.1</v>
      </c>
      <c r="D655" s="440">
        <v>1E-3</v>
      </c>
      <c r="E655" s="440">
        <v>1</v>
      </c>
      <c r="F655" s="441">
        <v>18</v>
      </c>
      <c r="G655" s="441">
        <v>6.5</v>
      </c>
      <c r="H655" s="441">
        <v>6</v>
      </c>
    </row>
    <row r="656" spans="1:8" ht="9.75" customHeight="1" x14ac:dyDescent="0.2">
      <c r="A656" s="438">
        <v>169719</v>
      </c>
      <c r="B656" s="439" t="s">
        <v>3435</v>
      </c>
      <c r="C656" s="440">
        <v>0.22</v>
      </c>
      <c r="D656" s="440">
        <v>3.0000000000000001E-3</v>
      </c>
      <c r="E656" s="440">
        <v>1</v>
      </c>
      <c r="F656" s="441">
        <v>21</v>
      </c>
      <c r="G656" s="441">
        <v>19</v>
      </c>
      <c r="H656" s="441">
        <v>8</v>
      </c>
    </row>
    <row r="657" spans="1:8" ht="9.75" customHeight="1" x14ac:dyDescent="0.2">
      <c r="A657" s="438">
        <v>169720</v>
      </c>
      <c r="B657" s="439" t="s">
        <v>3435</v>
      </c>
      <c r="C657" s="440">
        <v>0.22</v>
      </c>
      <c r="D657" s="440">
        <v>3.0000000000000001E-3</v>
      </c>
      <c r="E657" s="440">
        <v>1</v>
      </c>
      <c r="F657" s="441">
        <v>21</v>
      </c>
      <c r="G657" s="441">
        <v>19</v>
      </c>
      <c r="H657" s="441">
        <v>8</v>
      </c>
    </row>
    <row r="658" spans="1:8" ht="9.75" customHeight="1" x14ac:dyDescent="0.2">
      <c r="A658" s="438">
        <v>169721</v>
      </c>
      <c r="B658" s="439" t="s">
        <v>3435</v>
      </c>
      <c r="C658" s="440">
        <v>0.22</v>
      </c>
      <c r="D658" s="440">
        <v>3.0000000000000001E-3</v>
      </c>
      <c r="E658" s="440">
        <v>1</v>
      </c>
      <c r="F658" s="441">
        <v>21</v>
      </c>
      <c r="G658" s="441">
        <v>19</v>
      </c>
      <c r="H658" s="441">
        <v>8</v>
      </c>
    </row>
    <row r="659" spans="1:8" ht="9.75" customHeight="1" x14ac:dyDescent="0.2">
      <c r="A659" s="438">
        <v>169763</v>
      </c>
      <c r="B659" s="439" t="s">
        <v>3435</v>
      </c>
      <c r="C659" s="440">
        <v>0.12</v>
      </c>
      <c r="D659" s="440">
        <v>6.0000000000000001E-3</v>
      </c>
      <c r="E659" s="440">
        <v>1</v>
      </c>
      <c r="F659" s="441">
        <v>27</v>
      </c>
      <c r="G659" s="441">
        <v>17</v>
      </c>
      <c r="H659" s="441">
        <v>14</v>
      </c>
    </row>
    <row r="660" spans="1:8" ht="9.75" customHeight="1" x14ac:dyDescent="0.2">
      <c r="A660" s="438">
        <v>169784</v>
      </c>
      <c r="B660" s="439" t="s">
        <v>3435</v>
      </c>
      <c r="C660" s="440">
        <v>0.47</v>
      </c>
      <c r="D660" s="440">
        <v>1E-3</v>
      </c>
      <c r="E660" s="440">
        <v>1</v>
      </c>
      <c r="F660" s="441">
        <v>27</v>
      </c>
      <c r="G660" s="441">
        <v>14.5</v>
      </c>
      <c r="H660" s="441">
        <v>2.5</v>
      </c>
    </row>
    <row r="661" spans="1:8" ht="9.75" customHeight="1" x14ac:dyDescent="0.2">
      <c r="A661" s="438">
        <v>169785</v>
      </c>
      <c r="B661" s="439" t="s">
        <v>3435</v>
      </c>
      <c r="C661" s="440">
        <v>0.47</v>
      </c>
      <c r="D661" s="440">
        <v>1E-3</v>
      </c>
      <c r="E661" s="440">
        <v>1</v>
      </c>
      <c r="F661" s="441">
        <v>27</v>
      </c>
      <c r="G661" s="441">
        <v>14.5</v>
      </c>
      <c r="H661" s="441">
        <v>2.5</v>
      </c>
    </row>
    <row r="662" spans="1:8" ht="9.75" customHeight="1" x14ac:dyDescent="0.2">
      <c r="A662" s="438">
        <v>169786</v>
      </c>
      <c r="B662" s="439" t="s">
        <v>3435</v>
      </c>
      <c r="C662" s="440">
        <v>0.47</v>
      </c>
      <c r="D662" s="440">
        <v>1E-3</v>
      </c>
      <c r="E662" s="440">
        <v>1</v>
      </c>
      <c r="F662" s="441">
        <v>27</v>
      </c>
      <c r="G662" s="441">
        <v>14.5</v>
      </c>
      <c r="H662" s="441">
        <v>2.5</v>
      </c>
    </row>
    <row r="663" spans="1:8" ht="9.75" customHeight="1" x14ac:dyDescent="0.2">
      <c r="A663" s="438">
        <v>169787</v>
      </c>
      <c r="B663" s="439" t="s">
        <v>3435</v>
      </c>
      <c r="C663" s="440">
        <v>0.47</v>
      </c>
      <c r="D663" s="440">
        <v>1E-3</v>
      </c>
      <c r="E663" s="440">
        <v>1</v>
      </c>
      <c r="F663" s="441">
        <v>27</v>
      </c>
      <c r="G663" s="441">
        <v>14.5</v>
      </c>
      <c r="H663" s="441">
        <v>2.5</v>
      </c>
    </row>
    <row r="664" spans="1:8" ht="9.75" customHeight="1" x14ac:dyDescent="0.2">
      <c r="A664" s="438">
        <v>169795</v>
      </c>
      <c r="B664" s="439" t="s">
        <v>3435</v>
      </c>
      <c r="C664" s="440">
        <v>0.112</v>
      </c>
      <c r="D664" s="440">
        <v>1E-3</v>
      </c>
      <c r="E664" s="440">
        <v>1</v>
      </c>
      <c r="F664" s="441">
        <v>19.5</v>
      </c>
      <c r="G664" s="441">
        <v>12</v>
      </c>
      <c r="H664" s="441">
        <v>3</v>
      </c>
    </row>
    <row r="665" spans="1:8" ht="9.75" customHeight="1" x14ac:dyDescent="0.2">
      <c r="A665" s="438">
        <v>169806</v>
      </c>
      <c r="B665" s="439" t="s">
        <v>3435</v>
      </c>
      <c r="C665" s="440">
        <v>0.11</v>
      </c>
      <c r="D665" s="440">
        <v>1E-3</v>
      </c>
      <c r="E665" s="440">
        <v>1</v>
      </c>
      <c r="F665" s="441">
        <v>19.5</v>
      </c>
      <c r="G665" s="441">
        <v>12</v>
      </c>
      <c r="H665" s="441">
        <v>3</v>
      </c>
    </row>
    <row r="666" spans="1:8" ht="9.75" customHeight="1" x14ac:dyDescent="0.2">
      <c r="A666" s="438">
        <v>169794</v>
      </c>
      <c r="B666" s="439" t="s">
        <v>3435</v>
      </c>
      <c r="C666" s="440">
        <v>0.27</v>
      </c>
      <c r="D666" s="440">
        <v>1E-3</v>
      </c>
      <c r="E666" s="440">
        <v>1</v>
      </c>
      <c r="F666" s="441">
        <v>22</v>
      </c>
      <c r="G666" s="441">
        <v>14</v>
      </c>
      <c r="H666" s="441">
        <v>3</v>
      </c>
    </row>
    <row r="667" spans="1:8" ht="9.75" customHeight="1" x14ac:dyDescent="0.2">
      <c r="A667" s="438">
        <v>169798</v>
      </c>
      <c r="B667" s="439" t="s">
        <v>3435</v>
      </c>
      <c r="C667" s="440">
        <v>0.1</v>
      </c>
      <c r="D667" s="440">
        <v>1E-3</v>
      </c>
      <c r="E667" s="440">
        <v>1</v>
      </c>
      <c r="F667" s="441">
        <v>19.5</v>
      </c>
      <c r="G667" s="441">
        <v>12</v>
      </c>
      <c r="H667" s="441">
        <v>2.5</v>
      </c>
    </row>
    <row r="668" spans="1:8" ht="9.75" customHeight="1" x14ac:dyDescent="0.2">
      <c r="A668" s="438">
        <v>169799</v>
      </c>
      <c r="B668" s="439" t="s">
        <v>3435</v>
      </c>
      <c r="C668" s="440">
        <v>0.1</v>
      </c>
      <c r="D668" s="440">
        <v>1E-3</v>
      </c>
      <c r="E668" s="440">
        <v>1</v>
      </c>
      <c r="F668" s="441">
        <v>19.5</v>
      </c>
      <c r="G668" s="441">
        <v>12</v>
      </c>
      <c r="H668" s="441">
        <v>2.5</v>
      </c>
    </row>
    <row r="669" spans="1:8" ht="9.75" customHeight="1" x14ac:dyDescent="0.2">
      <c r="A669" s="438">
        <v>169793</v>
      </c>
      <c r="B669" s="439" t="s">
        <v>3435</v>
      </c>
      <c r="C669" s="440">
        <v>0.27</v>
      </c>
      <c r="D669" s="440">
        <v>1E-3</v>
      </c>
      <c r="E669" s="440">
        <v>1</v>
      </c>
      <c r="F669" s="441">
        <v>22</v>
      </c>
      <c r="G669" s="441">
        <v>14</v>
      </c>
      <c r="H669" s="441">
        <v>3</v>
      </c>
    </row>
    <row r="670" spans="1:8" ht="9.75" customHeight="1" x14ac:dyDescent="0.2">
      <c r="A670" s="438">
        <v>169802</v>
      </c>
      <c r="B670" s="439" t="s">
        <v>3435</v>
      </c>
      <c r="C670" s="440">
        <v>0.11</v>
      </c>
      <c r="D670" s="440">
        <v>1E-3</v>
      </c>
      <c r="E670" s="440">
        <v>1</v>
      </c>
      <c r="F670" s="441">
        <v>19.5</v>
      </c>
      <c r="G670" s="441">
        <v>12</v>
      </c>
      <c r="H670" s="441">
        <v>2.5</v>
      </c>
    </row>
    <row r="671" spans="1:8" ht="9.75" customHeight="1" x14ac:dyDescent="0.2">
      <c r="A671" s="438">
        <v>169807</v>
      </c>
      <c r="B671" s="439" t="s">
        <v>3435</v>
      </c>
      <c r="C671" s="440">
        <v>0.06</v>
      </c>
      <c r="D671" s="440">
        <v>1E-3</v>
      </c>
      <c r="E671" s="440">
        <v>1</v>
      </c>
      <c r="F671" s="441">
        <v>18</v>
      </c>
      <c r="G671" s="441">
        <v>16</v>
      </c>
      <c r="H671" s="441">
        <v>4</v>
      </c>
    </row>
    <row r="672" spans="1:8" ht="9.75" customHeight="1" x14ac:dyDescent="0.2">
      <c r="A672" s="438">
        <v>169819</v>
      </c>
      <c r="B672" s="439" t="s">
        <v>3435</v>
      </c>
      <c r="C672" s="440">
        <v>0.06</v>
      </c>
      <c r="D672" s="440">
        <v>1E-3</v>
      </c>
      <c r="E672" s="440">
        <v>1</v>
      </c>
      <c r="F672" s="441">
        <v>18</v>
      </c>
      <c r="G672" s="441">
        <v>16</v>
      </c>
      <c r="H672" s="441">
        <v>4</v>
      </c>
    </row>
    <row r="673" spans="1:8" ht="9.75" customHeight="1" x14ac:dyDescent="0.2">
      <c r="A673" s="438">
        <v>169820</v>
      </c>
      <c r="B673" s="439" t="s">
        <v>3435</v>
      </c>
      <c r="C673" s="440">
        <v>0.06</v>
      </c>
      <c r="D673" s="440">
        <v>1E-3</v>
      </c>
      <c r="E673" s="440">
        <v>1</v>
      </c>
      <c r="F673" s="441">
        <v>18</v>
      </c>
      <c r="G673" s="441">
        <v>16</v>
      </c>
      <c r="H673" s="441">
        <v>4</v>
      </c>
    </row>
    <row r="674" spans="1:8" ht="9.75" customHeight="1" x14ac:dyDescent="0.2">
      <c r="A674" s="438">
        <v>169821</v>
      </c>
      <c r="B674" s="439" t="s">
        <v>3435</v>
      </c>
      <c r="C674" s="440">
        <v>0.06</v>
      </c>
      <c r="D674" s="440">
        <v>1E-3</v>
      </c>
      <c r="E674" s="440">
        <v>1</v>
      </c>
      <c r="F674" s="441">
        <v>18</v>
      </c>
      <c r="G674" s="441">
        <v>16</v>
      </c>
      <c r="H674" s="441">
        <v>4</v>
      </c>
    </row>
    <row r="675" spans="1:8" ht="9.75" customHeight="1" x14ac:dyDescent="0.2">
      <c r="A675" s="438">
        <v>169832</v>
      </c>
      <c r="B675" s="439" t="s">
        <v>3435</v>
      </c>
      <c r="C675" s="440">
        <v>0.04</v>
      </c>
      <c r="D675" s="440">
        <v>1E-3</v>
      </c>
      <c r="E675" s="440">
        <v>1</v>
      </c>
      <c r="F675" s="441">
        <v>18.5</v>
      </c>
      <c r="G675" s="441">
        <v>15</v>
      </c>
      <c r="H675" s="441">
        <v>3</v>
      </c>
    </row>
    <row r="676" spans="1:8" ht="9.75" customHeight="1" x14ac:dyDescent="0.2">
      <c r="A676" s="438">
        <v>169833</v>
      </c>
      <c r="B676" s="439" t="s">
        <v>3435</v>
      </c>
      <c r="C676" s="440">
        <v>0.04</v>
      </c>
      <c r="D676" s="440">
        <v>1E-3</v>
      </c>
      <c r="E676" s="440">
        <v>1</v>
      </c>
      <c r="F676" s="441">
        <v>18.5</v>
      </c>
      <c r="G676" s="441">
        <v>15</v>
      </c>
      <c r="H676" s="441">
        <v>3</v>
      </c>
    </row>
    <row r="677" spans="1:8" ht="9.75" customHeight="1" x14ac:dyDescent="0.2">
      <c r="A677" s="438">
        <v>169834</v>
      </c>
      <c r="B677" s="439" t="s">
        <v>3435</v>
      </c>
      <c r="C677" s="440">
        <v>0.04</v>
      </c>
      <c r="D677" s="440">
        <v>1E-3</v>
      </c>
      <c r="E677" s="440">
        <v>1</v>
      </c>
      <c r="F677" s="441">
        <v>18.5</v>
      </c>
      <c r="G677" s="441">
        <v>15</v>
      </c>
      <c r="H677" s="441">
        <v>3</v>
      </c>
    </row>
    <row r="678" spans="1:8" ht="9.75" customHeight="1" x14ac:dyDescent="0.2">
      <c r="A678" s="438">
        <v>169837</v>
      </c>
      <c r="B678" s="439" t="s">
        <v>3435</v>
      </c>
      <c r="C678" s="440">
        <v>0.15</v>
      </c>
      <c r="D678" s="440">
        <v>3.0000000000000001E-3</v>
      </c>
      <c r="E678" s="440">
        <v>1</v>
      </c>
      <c r="F678" s="441">
        <v>21</v>
      </c>
      <c r="G678" s="441">
        <v>19.5</v>
      </c>
      <c r="H678" s="441">
        <v>8.5</v>
      </c>
    </row>
    <row r="679" spans="1:8" ht="9.75" customHeight="1" x14ac:dyDescent="0.2">
      <c r="A679" s="438">
        <v>169838</v>
      </c>
      <c r="B679" s="439" t="s">
        <v>3435</v>
      </c>
      <c r="C679" s="440">
        <v>0.15</v>
      </c>
      <c r="D679" s="440">
        <v>3.0000000000000001E-3</v>
      </c>
      <c r="E679" s="440">
        <v>1</v>
      </c>
      <c r="F679" s="441">
        <v>21</v>
      </c>
      <c r="G679" s="441">
        <v>19.5</v>
      </c>
      <c r="H679" s="441">
        <v>8.5</v>
      </c>
    </row>
    <row r="680" spans="1:8" ht="9.75" customHeight="1" x14ac:dyDescent="0.2">
      <c r="A680" s="438">
        <v>169839</v>
      </c>
      <c r="B680" s="439" t="s">
        <v>3435</v>
      </c>
      <c r="C680" s="440">
        <v>0.15</v>
      </c>
      <c r="D680" s="440">
        <v>3.0000000000000001E-3</v>
      </c>
      <c r="E680" s="440">
        <v>1</v>
      </c>
      <c r="F680" s="441">
        <v>21</v>
      </c>
      <c r="G680" s="441">
        <v>19.5</v>
      </c>
      <c r="H680" s="441">
        <v>8.5</v>
      </c>
    </row>
    <row r="681" spans="1:8" ht="9.75" customHeight="1" x14ac:dyDescent="0.2">
      <c r="A681" s="438">
        <v>169841</v>
      </c>
      <c r="B681" s="439" t="s">
        <v>3435</v>
      </c>
      <c r="C681" s="440">
        <v>0.25</v>
      </c>
      <c r="D681" s="440">
        <v>1.2E-2</v>
      </c>
      <c r="E681" s="440">
        <v>1</v>
      </c>
      <c r="F681" s="441">
        <v>40</v>
      </c>
      <c r="G681" s="441">
        <v>20</v>
      </c>
      <c r="H681" s="441">
        <v>15</v>
      </c>
    </row>
    <row r="682" spans="1:8" ht="9.75" customHeight="1" x14ac:dyDescent="0.2">
      <c r="A682" s="438">
        <v>169843</v>
      </c>
      <c r="B682" s="439" t="s">
        <v>3435</v>
      </c>
      <c r="C682" s="440">
        <v>0.25</v>
      </c>
      <c r="D682" s="440">
        <v>1.2E-2</v>
      </c>
      <c r="E682" s="440">
        <v>1</v>
      </c>
      <c r="F682" s="441">
        <v>40</v>
      </c>
      <c r="G682" s="441">
        <v>20</v>
      </c>
      <c r="H682" s="441">
        <v>15</v>
      </c>
    </row>
    <row r="683" spans="1:8" ht="9.75" customHeight="1" x14ac:dyDescent="0.2">
      <c r="A683" s="438">
        <v>169848</v>
      </c>
      <c r="B683" s="439" t="s">
        <v>3435</v>
      </c>
      <c r="C683" s="440">
        <v>0.4</v>
      </c>
      <c r="D683" s="440">
        <v>1.4E-2</v>
      </c>
      <c r="E683" s="440">
        <v>1</v>
      </c>
      <c r="F683" s="441">
        <v>45</v>
      </c>
      <c r="G683" s="441">
        <v>20</v>
      </c>
      <c r="H683" s="441">
        <v>15</v>
      </c>
    </row>
    <row r="684" spans="1:8" ht="9.75" customHeight="1" x14ac:dyDescent="0.2">
      <c r="A684" s="438">
        <v>169849</v>
      </c>
      <c r="B684" s="439" t="s">
        <v>3435</v>
      </c>
      <c r="C684" s="440">
        <v>0.4</v>
      </c>
      <c r="D684" s="440">
        <v>1.4E-2</v>
      </c>
      <c r="E684" s="440">
        <v>1</v>
      </c>
      <c r="F684" s="441">
        <v>45</v>
      </c>
      <c r="G684" s="441">
        <v>20</v>
      </c>
      <c r="H684" s="441">
        <v>15</v>
      </c>
    </row>
    <row r="685" spans="1:8" ht="9.75" customHeight="1" x14ac:dyDescent="0.2">
      <c r="A685" s="438">
        <v>169851</v>
      </c>
      <c r="B685" s="439" t="s">
        <v>3435</v>
      </c>
      <c r="C685" s="440">
        <v>0.05</v>
      </c>
      <c r="D685" s="440">
        <v>1E-3</v>
      </c>
      <c r="E685" s="440">
        <v>1</v>
      </c>
      <c r="F685" s="441">
        <v>18.5</v>
      </c>
      <c r="G685" s="441">
        <v>15</v>
      </c>
      <c r="H685" s="441">
        <v>4</v>
      </c>
    </row>
    <row r="686" spans="1:8" ht="9.75" customHeight="1" x14ac:dyDescent="0.2">
      <c r="A686" s="438">
        <v>169852</v>
      </c>
      <c r="B686" s="439" t="s">
        <v>3435</v>
      </c>
      <c r="C686" s="440">
        <v>0.05</v>
      </c>
      <c r="D686" s="440">
        <v>1E-3</v>
      </c>
      <c r="E686" s="440">
        <v>1</v>
      </c>
      <c r="F686" s="441">
        <v>18.5</v>
      </c>
      <c r="G686" s="441">
        <v>15</v>
      </c>
      <c r="H686" s="441">
        <v>4</v>
      </c>
    </row>
    <row r="687" spans="1:8" ht="9.75" customHeight="1" x14ac:dyDescent="0.2">
      <c r="A687" s="438">
        <v>169853</v>
      </c>
      <c r="B687" s="439" t="s">
        <v>3435</v>
      </c>
      <c r="C687" s="440">
        <v>0.05</v>
      </c>
      <c r="D687" s="440">
        <v>1E-3</v>
      </c>
      <c r="E687" s="440">
        <v>1</v>
      </c>
      <c r="F687" s="441">
        <v>18.5</v>
      </c>
      <c r="G687" s="441">
        <v>15</v>
      </c>
      <c r="H687" s="441">
        <v>4</v>
      </c>
    </row>
    <row r="688" spans="1:8" ht="9.75" customHeight="1" x14ac:dyDescent="0.2">
      <c r="A688" s="438">
        <v>169855</v>
      </c>
      <c r="B688" s="439" t="s">
        <v>3435</v>
      </c>
      <c r="C688" s="440">
        <v>0.1</v>
      </c>
      <c r="D688" s="440">
        <v>2E-3</v>
      </c>
      <c r="E688" s="440">
        <v>1</v>
      </c>
      <c r="F688" s="441">
        <v>19</v>
      </c>
      <c r="G688" s="441">
        <v>18</v>
      </c>
      <c r="H688" s="441">
        <v>6</v>
      </c>
    </row>
    <row r="689" spans="1:8" ht="9.75" customHeight="1" x14ac:dyDescent="0.2">
      <c r="A689" s="438">
        <v>169856</v>
      </c>
      <c r="B689" s="439" t="s">
        <v>3435</v>
      </c>
      <c r="C689" s="440">
        <v>0.1</v>
      </c>
      <c r="D689" s="440">
        <v>2E-3</v>
      </c>
      <c r="E689" s="440">
        <v>1</v>
      </c>
      <c r="F689" s="441">
        <v>19</v>
      </c>
      <c r="G689" s="441">
        <v>18</v>
      </c>
      <c r="H689" s="441">
        <v>6</v>
      </c>
    </row>
    <row r="690" spans="1:8" ht="9.75" customHeight="1" x14ac:dyDescent="0.2">
      <c r="A690" s="438">
        <v>169857</v>
      </c>
      <c r="B690" s="439" t="s">
        <v>3435</v>
      </c>
      <c r="C690" s="440">
        <v>0.1</v>
      </c>
      <c r="D690" s="440">
        <v>2E-3</v>
      </c>
      <c r="E690" s="440">
        <v>1</v>
      </c>
      <c r="F690" s="441">
        <v>19</v>
      </c>
      <c r="G690" s="441">
        <v>18</v>
      </c>
      <c r="H690" s="441">
        <v>6</v>
      </c>
    </row>
    <row r="691" spans="1:8" ht="9.75" customHeight="1" x14ac:dyDescent="0.2">
      <c r="A691" s="438">
        <v>169859</v>
      </c>
      <c r="B691" s="439" t="s">
        <v>3435</v>
      </c>
      <c r="C691" s="440">
        <v>0.13500000000000001</v>
      </c>
      <c r="D691" s="440">
        <v>3.0000000000000001E-3</v>
      </c>
      <c r="E691" s="440">
        <v>1</v>
      </c>
      <c r="F691" s="441">
        <v>20</v>
      </c>
      <c r="G691" s="441">
        <v>18</v>
      </c>
      <c r="H691" s="441">
        <v>8</v>
      </c>
    </row>
    <row r="692" spans="1:8" ht="9.75" customHeight="1" x14ac:dyDescent="0.2">
      <c r="A692" s="438">
        <v>169860</v>
      </c>
      <c r="B692" s="439" t="s">
        <v>3435</v>
      </c>
      <c r="C692" s="440">
        <v>0.13500000000000001</v>
      </c>
      <c r="D692" s="440">
        <v>3.0000000000000001E-3</v>
      </c>
      <c r="E692" s="440">
        <v>1</v>
      </c>
      <c r="F692" s="441">
        <v>20</v>
      </c>
      <c r="G692" s="441">
        <v>18</v>
      </c>
      <c r="H692" s="441">
        <v>8</v>
      </c>
    </row>
    <row r="693" spans="1:8" ht="9.75" customHeight="1" x14ac:dyDescent="0.2">
      <c r="A693" s="438">
        <v>169861</v>
      </c>
      <c r="B693" s="439" t="s">
        <v>3435</v>
      </c>
      <c r="C693" s="440">
        <v>0.13500000000000001</v>
      </c>
      <c r="D693" s="440">
        <v>3.0000000000000001E-3</v>
      </c>
      <c r="E693" s="440">
        <v>1</v>
      </c>
      <c r="F693" s="441">
        <v>20</v>
      </c>
      <c r="G693" s="441">
        <v>18</v>
      </c>
      <c r="H693" s="441">
        <v>8</v>
      </c>
    </row>
    <row r="694" spans="1:8" ht="9.75" customHeight="1" x14ac:dyDescent="0.2">
      <c r="A694" s="438">
        <v>169863</v>
      </c>
      <c r="B694" s="439" t="s">
        <v>3435</v>
      </c>
      <c r="C694" s="440">
        <v>0.22500000000000001</v>
      </c>
      <c r="D694" s="440">
        <v>5.0000000000000001E-3</v>
      </c>
      <c r="E694" s="440">
        <v>1</v>
      </c>
      <c r="F694" s="441">
        <v>40</v>
      </c>
      <c r="G694" s="441">
        <v>20</v>
      </c>
      <c r="H694" s="441">
        <v>6.5</v>
      </c>
    </row>
    <row r="695" spans="1:8" ht="9.75" customHeight="1" x14ac:dyDescent="0.2">
      <c r="A695" s="438">
        <v>169864</v>
      </c>
      <c r="B695" s="439" t="s">
        <v>3435</v>
      </c>
      <c r="C695" s="440">
        <v>0.22500000000000001</v>
      </c>
      <c r="D695" s="440">
        <v>5.0000000000000001E-3</v>
      </c>
      <c r="E695" s="440">
        <v>1</v>
      </c>
      <c r="F695" s="441">
        <v>40</v>
      </c>
      <c r="G695" s="441">
        <v>20</v>
      </c>
      <c r="H695" s="441">
        <v>6.5</v>
      </c>
    </row>
    <row r="696" spans="1:8" ht="9.75" customHeight="1" x14ac:dyDescent="0.2">
      <c r="A696" s="438">
        <v>169867</v>
      </c>
      <c r="B696" s="439" t="s">
        <v>3435</v>
      </c>
      <c r="C696" s="440">
        <v>0.47</v>
      </c>
      <c r="D696" s="440">
        <v>8.0000000000000002E-3</v>
      </c>
      <c r="E696" s="440">
        <v>1</v>
      </c>
      <c r="F696" s="441">
        <v>39.5</v>
      </c>
      <c r="G696" s="441">
        <v>20</v>
      </c>
      <c r="H696" s="441">
        <v>10</v>
      </c>
    </row>
    <row r="697" spans="1:8" ht="9.75" customHeight="1" x14ac:dyDescent="0.2">
      <c r="A697" s="438">
        <v>169868</v>
      </c>
      <c r="B697" s="439" t="s">
        <v>3435</v>
      </c>
      <c r="C697" s="440">
        <v>0.47</v>
      </c>
      <c r="D697" s="440">
        <v>8.0000000000000002E-3</v>
      </c>
      <c r="E697" s="440">
        <v>1</v>
      </c>
      <c r="F697" s="441">
        <v>39.5</v>
      </c>
      <c r="G697" s="441">
        <v>20</v>
      </c>
      <c r="H697" s="441">
        <v>10</v>
      </c>
    </row>
    <row r="698" spans="1:8" ht="9.75" customHeight="1" x14ac:dyDescent="0.2">
      <c r="A698" s="438">
        <v>169869</v>
      </c>
      <c r="B698" s="439" t="s">
        <v>3435</v>
      </c>
      <c r="C698" s="440">
        <v>0.34</v>
      </c>
      <c r="D698" s="440">
        <v>8.0000000000000002E-3</v>
      </c>
      <c r="E698" s="440">
        <v>1</v>
      </c>
      <c r="F698" s="441">
        <v>44</v>
      </c>
      <c r="G698" s="441">
        <v>20.5</v>
      </c>
      <c r="H698" s="441">
        <v>8.5</v>
      </c>
    </row>
    <row r="699" spans="1:8" ht="9.75" customHeight="1" x14ac:dyDescent="0.2">
      <c r="A699" s="438">
        <v>169871</v>
      </c>
      <c r="B699" s="439" t="s">
        <v>3435</v>
      </c>
      <c r="C699" s="440">
        <v>0.34</v>
      </c>
      <c r="D699" s="440">
        <v>8.0000000000000002E-3</v>
      </c>
      <c r="E699" s="440">
        <v>1</v>
      </c>
      <c r="F699" s="441">
        <v>44</v>
      </c>
      <c r="G699" s="441">
        <v>20.5</v>
      </c>
      <c r="H699" s="441">
        <v>8.5</v>
      </c>
    </row>
    <row r="700" spans="1:8" ht="9.75" customHeight="1" x14ac:dyDescent="0.2">
      <c r="A700" s="438">
        <v>169873</v>
      </c>
      <c r="B700" s="439" t="s">
        <v>3435</v>
      </c>
      <c r="C700" s="440">
        <v>5.5E-2</v>
      </c>
      <c r="D700" s="440">
        <v>1E-3</v>
      </c>
      <c r="E700" s="440">
        <v>1</v>
      </c>
      <c r="F700" s="441">
        <v>18.5</v>
      </c>
      <c r="G700" s="441">
        <v>15</v>
      </c>
      <c r="H700" s="441">
        <v>4</v>
      </c>
    </row>
    <row r="701" spans="1:8" ht="9.75" customHeight="1" x14ac:dyDescent="0.2">
      <c r="A701" s="438">
        <v>169874</v>
      </c>
      <c r="B701" s="439" t="s">
        <v>3435</v>
      </c>
      <c r="C701" s="440">
        <v>5.5E-2</v>
      </c>
      <c r="D701" s="440">
        <v>1E-3</v>
      </c>
      <c r="E701" s="440">
        <v>1</v>
      </c>
      <c r="F701" s="441">
        <v>18.5</v>
      </c>
      <c r="G701" s="441">
        <v>15</v>
      </c>
      <c r="H701" s="441">
        <v>4</v>
      </c>
    </row>
    <row r="702" spans="1:8" ht="9.75" customHeight="1" x14ac:dyDescent="0.2">
      <c r="A702" s="438">
        <v>169875</v>
      </c>
      <c r="B702" s="439" t="s">
        <v>3435</v>
      </c>
      <c r="C702" s="440">
        <v>5.5E-2</v>
      </c>
      <c r="D702" s="440">
        <v>1E-3</v>
      </c>
      <c r="E702" s="440">
        <v>1</v>
      </c>
      <c r="F702" s="441">
        <v>18.5</v>
      </c>
      <c r="G702" s="441">
        <v>15</v>
      </c>
      <c r="H702" s="441">
        <v>4</v>
      </c>
    </row>
    <row r="703" spans="1:8" ht="9.75" customHeight="1" x14ac:dyDescent="0.2">
      <c r="A703" s="438">
        <v>169876</v>
      </c>
      <c r="B703" s="439" t="s">
        <v>3435</v>
      </c>
      <c r="C703" s="440">
        <v>0.46200000000000002</v>
      </c>
      <c r="D703" s="440">
        <v>6.0000000000000001E-3</v>
      </c>
      <c r="E703" s="440">
        <v>1</v>
      </c>
      <c r="F703" s="441">
        <v>38</v>
      </c>
      <c r="G703" s="441">
        <v>17</v>
      </c>
      <c r="H703" s="441">
        <v>9</v>
      </c>
    </row>
    <row r="704" spans="1:8" ht="9.75" customHeight="1" x14ac:dyDescent="0.2">
      <c r="A704" s="438">
        <v>169877</v>
      </c>
      <c r="B704" s="439" t="s">
        <v>3435</v>
      </c>
      <c r="C704" s="440">
        <v>0.11600000000000001</v>
      </c>
      <c r="D704" s="440">
        <v>1E-3</v>
      </c>
      <c r="E704" s="440">
        <v>1</v>
      </c>
      <c r="F704" s="441">
        <v>18</v>
      </c>
      <c r="G704" s="441">
        <v>6</v>
      </c>
      <c r="H704" s="441">
        <v>5</v>
      </c>
    </row>
    <row r="705" spans="1:8" ht="9.75" customHeight="1" x14ac:dyDescent="0.2">
      <c r="A705" s="438">
        <v>169878</v>
      </c>
      <c r="B705" s="439" t="s">
        <v>3435</v>
      </c>
      <c r="C705" s="440">
        <v>0.25</v>
      </c>
      <c r="D705" s="440">
        <v>4.0000000000000001E-3</v>
      </c>
      <c r="E705" s="440">
        <v>1</v>
      </c>
      <c r="F705" s="441">
        <v>23</v>
      </c>
      <c r="G705" s="441">
        <v>18</v>
      </c>
      <c r="H705" s="441">
        <v>9</v>
      </c>
    </row>
    <row r="706" spans="1:8" ht="9.75" customHeight="1" x14ac:dyDescent="0.2">
      <c r="A706" s="438">
        <v>169880</v>
      </c>
      <c r="B706" s="439" t="s">
        <v>3435</v>
      </c>
      <c r="C706" s="440">
        <v>0.17499999999999999</v>
      </c>
      <c r="D706" s="440">
        <v>3.0000000000000001E-3</v>
      </c>
      <c r="E706" s="440">
        <v>1</v>
      </c>
      <c r="F706" s="441">
        <v>20.5</v>
      </c>
      <c r="G706" s="441">
        <v>20</v>
      </c>
      <c r="H706" s="441">
        <v>7.5</v>
      </c>
    </row>
    <row r="707" spans="1:8" ht="9.75" customHeight="1" x14ac:dyDescent="0.2">
      <c r="A707" s="438">
        <v>169886</v>
      </c>
      <c r="B707" s="439" t="s">
        <v>3435</v>
      </c>
      <c r="C707" s="440">
        <v>0.17499999999999999</v>
      </c>
      <c r="D707" s="440">
        <v>3.0000000000000001E-3</v>
      </c>
      <c r="E707" s="440">
        <v>1</v>
      </c>
      <c r="F707" s="441">
        <v>20.5</v>
      </c>
      <c r="G707" s="441">
        <v>20</v>
      </c>
      <c r="H707" s="441">
        <v>7.5</v>
      </c>
    </row>
    <row r="708" spans="1:8" ht="9.75" customHeight="1" x14ac:dyDescent="0.2">
      <c r="A708" s="438">
        <v>169887</v>
      </c>
      <c r="B708" s="439" t="s">
        <v>3435</v>
      </c>
      <c r="C708" s="440">
        <v>0.17499999999999999</v>
      </c>
      <c r="D708" s="440">
        <v>3.0000000000000001E-3</v>
      </c>
      <c r="E708" s="440">
        <v>1</v>
      </c>
      <c r="F708" s="441">
        <v>20.5</v>
      </c>
      <c r="G708" s="441">
        <v>20</v>
      </c>
      <c r="H708" s="441">
        <v>7.5</v>
      </c>
    </row>
    <row r="709" spans="1:8" ht="9.75" customHeight="1" x14ac:dyDescent="0.2">
      <c r="A709" s="438">
        <v>169889</v>
      </c>
      <c r="B709" s="439" t="s">
        <v>3435</v>
      </c>
      <c r="C709" s="440">
        <v>0.19500000000000001</v>
      </c>
      <c r="D709" s="440">
        <v>3.0000000000000001E-3</v>
      </c>
      <c r="E709" s="440">
        <v>1</v>
      </c>
      <c r="F709" s="441">
        <v>21</v>
      </c>
      <c r="G709" s="441">
        <v>21</v>
      </c>
      <c r="H709" s="441">
        <v>6.5</v>
      </c>
    </row>
    <row r="710" spans="1:8" ht="9.75" customHeight="1" x14ac:dyDescent="0.2">
      <c r="A710" s="438">
        <v>169892</v>
      </c>
      <c r="B710" s="439" t="s">
        <v>3435</v>
      </c>
      <c r="C710" s="440">
        <v>0.19500000000000001</v>
      </c>
      <c r="D710" s="440">
        <v>3.0000000000000001E-3</v>
      </c>
      <c r="E710" s="440">
        <v>1</v>
      </c>
      <c r="F710" s="441">
        <v>21</v>
      </c>
      <c r="G710" s="441">
        <v>21</v>
      </c>
      <c r="H710" s="441">
        <v>6.5</v>
      </c>
    </row>
    <row r="711" spans="1:8" ht="9.75" customHeight="1" x14ac:dyDescent="0.2">
      <c r="A711" s="438">
        <v>169893</v>
      </c>
      <c r="B711" s="439" t="s">
        <v>3435</v>
      </c>
      <c r="C711" s="440">
        <v>0.19500000000000001</v>
      </c>
      <c r="D711" s="440">
        <v>3.0000000000000001E-3</v>
      </c>
      <c r="E711" s="440">
        <v>1</v>
      </c>
      <c r="F711" s="441">
        <v>21</v>
      </c>
      <c r="G711" s="441">
        <v>21</v>
      </c>
      <c r="H711" s="441">
        <v>6.5</v>
      </c>
    </row>
    <row r="712" spans="1:8" ht="9.75" customHeight="1" x14ac:dyDescent="0.2">
      <c r="A712" s="438">
        <v>169895</v>
      </c>
      <c r="B712" s="439" t="s">
        <v>3435</v>
      </c>
      <c r="C712" s="440">
        <v>0.34</v>
      </c>
      <c r="D712" s="440">
        <v>1.2999999999999999E-2</v>
      </c>
      <c r="E712" s="440">
        <v>1</v>
      </c>
      <c r="F712" s="441">
        <v>44</v>
      </c>
      <c r="G712" s="441">
        <v>20</v>
      </c>
      <c r="H712" s="441">
        <v>15</v>
      </c>
    </row>
    <row r="713" spans="1:8" ht="9.75" customHeight="1" x14ac:dyDescent="0.2">
      <c r="A713" s="438">
        <v>169896</v>
      </c>
      <c r="B713" s="439" t="s">
        <v>3435</v>
      </c>
      <c r="C713" s="440">
        <v>0.34</v>
      </c>
      <c r="D713" s="440">
        <v>1.2999999999999999E-2</v>
      </c>
      <c r="E713" s="440">
        <v>1</v>
      </c>
      <c r="F713" s="441">
        <v>44</v>
      </c>
      <c r="G713" s="441">
        <v>20</v>
      </c>
      <c r="H713" s="441">
        <v>15</v>
      </c>
    </row>
    <row r="714" spans="1:8" ht="9.75" customHeight="1" x14ac:dyDescent="0.2">
      <c r="A714" s="438">
        <v>169898</v>
      </c>
      <c r="B714" s="439" t="s">
        <v>3435</v>
      </c>
      <c r="C714" s="440">
        <v>0.37</v>
      </c>
      <c r="D714" s="440">
        <v>1.2999999999999999E-2</v>
      </c>
      <c r="E714" s="440">
        <v>1</v>
      </c>
      <c r="F714" s="441">
        <v>44</v>
      </c>
      <c r="G714" s="441">
        <v>20</v>
      </c>
      <c r="H714" s="441">
        <v>15</v>
      </c>
    </row>
    <row r="715" spans="1:8" ht="9.75" customHeight="1" x14ac:dyDescent="0.2">
      <c r="A715" s="438">
        <v>169899</v>
      </c>
      <c r="B715" s="439" t="s">
        <v>3435</v>
      </c>
      <c r="C715" s="440">
        <v>0.37</v>
      </c>
      <c r="D715" s="440">
        <v>1.2999999999999999E-2</v>
      </c>
      <c r="E715" s="440">
        <v>1</v>
      </c>
      <c r="F715" s="441">
        <v>44</v>
      </c>
      <c r="G715" s="441">
        <v>20</v>
      </c>
      <c r="H715" s="441">
        <v>15</v>
      </c>
    </row>
    <row r="716" spans="1:8" ht="9.75" customHeight="1" x14ac:dyDescent="0.2">
      <c r="A716" s="438">
        <v>169901</v>
      </c>
      <c r="B716" s="439" t="s">
        <v>3435</v>
      </c>
      <c r="C716" s="440">
        <v>0.46</v>
      </c>
      <c r="D716" s="440">
        <v>6.0000000000000001E-3</v>
      </c>
      <c r="E716" s="440">
        <v>1</v>
      </c>
      <c r="F716" s="441">
        <v>38</v>
      </c>
      <c r="G716" s="441">
        <v>17</v>
      </c>
      <c r="H716" s="441">
        <v>9</v>
      </c>
    </row>
    <row r="717" spans="1:8" ht="9.75" customHeight="1" x14ac:dyDescent="0.2">
      <c r="A717" s="438">
        <v>169904</v>
      </c>
      <c r="B717" s="439" t="s">
        <v>3435</v>
      </c>
      <c r="C717" s="440">
        <v>0.46</v>
      </c>
      <c r="D717" s="440">
        <v>8.0000000000000002E-3</v>
      </c>
      <c r="E717" s="440">
        <v>1</v>
      </c>
      <c r="F717" s="441">
        <v>43.5</v>
      </c>
      <c r="G717" s="441">
        <v>20.5</v>
      </c>
      <c r="H717" s="441">
        <v>9</v>
      </c>
    </row>
    <row r="718" spans="1:8" ht="9.75" customHeight="1" x14ac:dyDescent="0.2">
      <c r="A718" s="438">
        <v>169905</v>
      </c>
      <c r="B718" s="439" t="s">
        <v>3435</v>
      </c>
      <c r="C718" s="440">
        <v>0.12</v>
      </c>
      <c r="D718" s="440">
        <v>1E-3</v>
      </c>
      <c r="E718" s="440">
        <v>1</v>
      </c>
      <c r="F718" s="441">
        <v>18.5</v>
      </c>
      <c r="G718" s="441">
        <v>6</v>
      </c>
      <c r="H718" s="441">
        <v>5.5</v>
      </c>
    </row>
    <row r="719" spans="1:8" ht="9.75" customHeight="1" x14ac:dyDescent="0.2">
      <c r="A719" s="438">
        <v>169906</v>
      </c>
      <c r="B719" s="439" t="s">
        <v>3435</v>
      </c>
      <c r="C719" s="440">
        <v>0.11600000000000001</v>
      </c>
      <c r="D719" s="440">
        <v>1E-3</v>
      </c>
      <c r="E719" s="440">
        <v>1</v>
      </c>
      <c r="F719" s="441">
        <v>18</v>
      </c>
      <c r="G719" s="441">
        <v>6</v>
      </c>
      <c r="H719" s="441">
        <v>5</v>
      </c>
    </row>
    <row r="720" spans="1:8" ht="9.75" customHeight="1" x14ac:dyDescent="0.2">
      <c r="A720" s="438">
        <v>169908</v>
      </c>
      <c r="B720" s="439" t="s">
        <v>3435</v>
      </c>
      <c r="C720" s="440">
        <v>0.25</v>
      </c>
      <c r="D720" s="440">
        <v>4.0000000000000001E-3</v>
      </c>
      <c r="E720" s="440">
        <v>1</v>
      </c>
      <c r="F720" s="441">
        <v>23</v>
      </c>
      <c r="G720" s="441">
        <v>18</v>
      </c>
      <c r="H720" s="441">
        <v>9</v>
      </c>
    </row>
    <row r="721" spans="1:8" ht="9.75" customHeight="1" x14ac:dyDescent="0.2">
      <c r="A721" s="438">
        <v>169909</v>
      </c>
      <c r="B721" s="439" t="s">
        <v>3435</v>
      </c>
      <c r="C721" s="440">
        <v>0.25</v>
      </c>
      <c r="D721" s="440">
        <v>4.0000000000000001E-3</v>
      </c>
      <c r="E721" s="440">
        <v>1</v>
      </c>
      <c r="F721" s="441">
        <v>23</v>
      </c>
      <c r="G721" s="441">
        <v>18</v>
      </c>
      <c r="H721" s="441">
        <v>9</v>
      </c>
    </row>
    <row r="722" spans="1:8" ht="9.75" customHeight="1" x14ac:dyDescent="0.2">
      <c r="A722" s="438">
        <v>169910</v>
      </c>
      <c r="B722" s="439" t="s">
        <v>3435</v>
      </c>
      <c r="C722" s="440">
        <v>0.16500000000000001</v>
      </c>
      <c r="D722" s="440">
        <v>2E-3</v>
      </c>
      <c r="E722" s="440">
        <v>1</v>
      </c>
      <c r="F722" s="441">
        <v>22</v>
      </c>
      <c r="G722" s="441">
        <v>18</v>
      </c>
      <c r="H722" s="441">
        <v>7</v>
      </c>
    </row>
    <row r="723" spans="1:8" ht="9.75" customHeight="1" x14ac:dyDescent="0.2">
      <c r="A723" s="438">
        <v>169911</v>
      </c>
      <c r="B723" s="439" t="s">
        <v>3435</v>
      </c>
      <c r="C723" s="440">
        <v>0.13100000000000001</v>
      </c>
      <c r="D723" s="440">
        <v>3.0000000000000001E-3</v>
      </c>
      <c r="E723" s="440">
        <v>1</v>
      </c>
      <c r="F723" s="441">
        <v>20.5</v>
      </c>
      <c r="G723" s="441">
        <v>19.5</v>
      </c>
      <c r="H723" s="441">
        <v>6.5</v>
      </c>
    </row>
    <row r="724" spans="1:8" ht="9.75" customHeight="1" x14ac:dyDescent="0.2">
      <c r="A724" s="438">
        <v>169912</v>
      </c>
      <c r="B724" s="439" t="s">
        <v>3435</v>
      </c>
      <c r="C724" s="440">
        <v>6.5000000000000002E-2</v>
      </c>
      <c r="D724" s="440">
        <v>1E-3</v>
      </c>
      <c r="E724" s="440">
        <v>1</v>
      </c>
      <c r="F724" s="441">
        <v>18.5</v>
      </c>
      <c r="G724" s="441">
        <v>15</v>
      </c>
      <c r="H724" s="441">
        <v>3.5</v>
      </c>
    </row>
    <row r="725" spans="1:8" ht="9.75" customHeight="1" x14ac:dyDescent="0.2">
      <c r="A725" s="438">
        <v>169914</v>
      </c>
      <c r="B725" s="439" t="s">
        <v>3435</v>
      </c>
      <c r="C725" s="440">
        <v>0.16500000000000001</v>
      </c>
      <c r="D725" s="440">
        <v>2E-3</v>
      </c>
      <c r="E725" s="440">
        <v>1</v>
      </c>
      <c r="F725" s="441">
        <v>22</v>
      </c>
      <c r="G725" s="441">
        <v>18</v>
      </c>
      <c r="H725" s="441">
        <v>7</v>
      </c>
    </row>
    <row r="726" spans="1:8" ht="9.75" customHeight="1" x14ac:dyDescent="0.2">
      <c r="A726" s="438">
        <v>169915</v>
      </c>
      <c r="B726" s="439" t="s">
        <v>3435</v>
      </c>
      <c r="C726" s="440">
        <v>0.16500000000000001</v>
      </c>
      <c r="D726" s="440">
        <v>2E-3</v>
      </c>
      <c r="E726" s="440">
        <v>1</v>
      </c>
      <c r="F726" s="441">
        <v>22</v>
      </c>
      <c r="G726" s="441">
        <v>18</v>
      </c>
      <c r="H726" s="441">
        <v>7</v>
      </c>
    </row>
    <row r="727" spans="1:8" ht="9.75" customHeight="1" x14ac:dyDescent="0.2">
      <c r="A727" s="438">
        <v>169916</v>
      </c>
      <c r="B727" s="439" t="s">
        <v>3435</v>
      </c>
      <c r="C727" s="440">
        <v>0.29499999999999998</v>
      </c>
      <c r="D727" s="440">
        <v>4.0000000000000001E-3</v>
      </c>
      <c r="E727" s="440">
        <v>1</v>
      </c>
      <c r="F727" s="441">
        <v>23</v>
      </c>
      <c r="G727" s="441">
        <v>18</v>
      </c>
      <c r="H727" s="441">
        <v>9</v>
      </c>
    </row>
    <row r="728" spans="1:8" ht="9.75" customHeight="1" x14ac:dyDescent="0.2">
      <c r="A728" s="438">
        <v>169918</v>
      </c>
      <c r="B728" s="439" t="s">
        <v>3435</v>
      </c>
      <c r="C728" s="440">
        <v>0.29499999999999998</v>
      </c>
      <c r="D728" s="440">
        <v>4.0000000000000001E-3</v>
      </c>
      <c r="E728" s="440">
        <v>1</v>
      </c>
      <c r="F728" s="441">
        <v>23</v>
      </c>
      <c r="G728" s="441">
        <v>18</v>
      </c>
      <c r="H728" s="441">
        <v>9</v>
      </c>
    </row>
    <row r="729" spans="1:8" ht="9.75" customHeight="1" x14ac:dyDescent="0.2">
      <c r="A729" s="438">
        <v>169919</v>
      </c>
      <c r="B729" s="439" t="s">
        <v>3435</v>
      </c>
      <c r="C729" s="440">
        <v>0.29499999999999998</v>
      </c>
      <c r="D729" s="440">
        <v>4.0000000000000001E-3</v>
      </c>
      <c r="E729" s="440">
        <v>1</v>
      </c>
      <c r="F729" s="441">
        <v>23</v>
      </c>
      <c r="G729" s="441">
        <v>18</v>
      </c>
      <c r="H729" s="441">
        <v>9</v>
      </c>
    </row>
    <row r="730" spans="1:8" ht="9.75" customHeight="1" x14ac:dyDescent="0.2">
      <c r="A730" s="438">
        <v>169921</v>
      </c>
      <c r="B730" s="439" t="s">
        <v>3435</v>
      </c>
      <c r="C730" s="440">
        <v>0.13500000000000001</v>
      </c>
      <c r="D730" s="440">
        <v>3.0000000000000001E-3</v>
      </c>
      <c r="E730" s="440">
        <v>1</v>
      </c>
      <c r="F730" s="441">
        <v>20</v>
      </c>
      <c r="G730" s="441">
        <v>20</v>
      </c>
      <c r="H730" s="441">
        <v>7</v>
      </c>
    </row>
    <row r="731" spans="1:8" ht="9.75" customHeight="1" x14ac:dyDescent="0.2">
      <c r="A731" s="438">
        <v>169922</v>
      </c>
      <c r="B731" s="439" t="s">
        <v>3435</v>
      </c>
      <c r="C731" s="440">
        <v>0.13500000000000001</v>
      </c>
      <c r="D731" s="440">
        <v>3.0000000000000001E-3</v>
      </c>
      <c r="E731" s="440">
        <v>1</v>
      </c>
      <c r="F731" s="441">
        <v>19</v>
      </c>
      <c r="G731" s="441">
        <v>19</v>
      </c>
      <c r="H731" s="441">
        <v>8</v>
      </c>
    </row>
    <row r="732" spans="1:8" ht="9.75" customHeight="1" x14ac:dyDescent="0.2">
      <c r="A732" s="438">
        <v>169924</v>
      </c>
      <c r="B732" s="439" t="s">
        <v>3435</v>
      </c>
      <c r="C732" s="440">
        <v>6.5000000000000002E-2</v>
      </c>
      <c r="D732" s="440">
        <v>1E-3</v>
      </c>
      <c r="E732" s="440">
        <v>1</v>
      </c>
      <c r="F732" s="441">
        <v>18.5</v>
      </c>
      <c r="G732" s="441">
        <v>15</v>
      </c>
      <c r="H732" s="441">
        <v>3.5</v>
      </c>
    </row>
    <row r="733" spans="1:8" ht="9.75" customHeight="1" x14ac:dyDescent="0.2">
      <c r="A733" s="438">
        <v>169925</v>
      </c>
      <c r="B733" s="439" t="s">
        <v>3435</v>
      </c>
      <c r="C733" s="440">
        <v>6.5000000000000002E-2</v>
      </c>
      <c r="D733" s="440">
        <v>1E-3</v>
      </c>
      <c r="E733" s="440">
        <v>1</v>
      </c>
      <c r="F733" s="441">
        <v>18.5</v>
      </c>
      <c r="G733" s="441">
        <v>15</v>
      </c>
      <c r="H733" s="441">
        <v>3.5</v>
      </c>
    </row>
    <row r="734" spans="1:8" ht="9.75" customHeight="1" x14ac:dyDescent="0.2">
      <c r="A734" s="438">
        <v>169927</v>
      </c>
      <c r="B734" s="439" t="s">
        <v>3435</v>
      </c>
      <c r="C734" s="440">
        <v>0.05</v>
      </c>
      <c r="D734" s="440">
        <v>1E-3</v>
      </c>
      <c r="E734" s="440">
        <v>1</v>
      </c>
      <c r="F734" s="441">
        <v>18.5</v>
      </c>
      <c r="G734" s="441">
        <v>15</v>
      </c>
      <c r="H734" s="441">
        <v>3.5</v>
      </c>
    </row>
    <row r="735" spans="1:8" ht="9.75" customHeight="1" x14ac:dyDescent="0.2">
      <c r="A735" s="438">
        <v>169928</v>
      </c>
      <c r="B735" s="439" t="s">
        <v>3435</v>
      </c>
      <c r="C735" s="440">
        <v>0.05</v>
      </c>
      <c r="D735" s="440">
        <v>1E-3</v>
      </c>
      <c r="E735" s="440">
        <v>1</v>
      </c>
      <c r="F735" s="441">
        <v>18.5</v>
      </c>
      <c r="G735" s="441">
        <v>15</v>
      </c>
      <c r="H735" s="441">
        <v>3.5</v>
      </c>
    </row>
    <row r="736" spans="1:8" ht="9.75" customHeight="1" x14ac:dyDescent="0.2">
      <c r="A736" s="438">
        <v>169929</v>
      </c>
      <c r="B736" s="439" t="s">
        <v>3435</v>
      </c>
      <c r="C736" s="440">
        <v>0.05</v>
      </c>
      <c r="D736" s="440">
        <v>1E-3</v>
      </c>
      <c r="E736" s="440">
        <v>1</v>
      </c>
      <c r="F736" s="441">
        <v>18.5</v>
      </c>
      <c r="G736" s="441">
        <v>15</v>
      </c>
      <c r="H736" s="441">
        <v>3.5</v>
      </c>
    </row>
    <row r="737" spans="1:8" ht="9.75" customHeight="1" x14ac:dyDescent="0.2">
      <c r="A737" s="438">
        <v>169935</v>
      </c>
      <c r="B737" s="439" t="s">
        <v>3435</v>
      </c>
      <c r="C737" s="440">
        <v>0.13400000000000001</v>
      </c>
      <c r="D737" s="440">
        <v>1E-3</v>
      </c>
      <c r="E737" s="440">
        <v>1</v>
      </c>
      <c r="F737" s="441">
        <v>19.5</v>
      </c>
      <c r="G737" s="441">
        <v>12</v>
      </c>
      <c r="H737" s="441">
        <v>2.5</v>
      </c>
    </row>
    <row r="738" spans="1:8" ht="9.75" customHeight="1" x14ac:dyDescent="0.2">
      <c r="A738" s="438">
        <v>169936</v>
      </c>
      <c r="B738" s="439" t="s">
        <v>3435</v>
      </c>
      <c r="C738" s="440">
        <v>5.0000000000000001E-3</v>
      </c>
      <c r="D738" s="440">
        <v>1E-3</v>
      </c>
      <c r="E738" s="440">
        <v>1</v>
      </c>
      <c r="F738" s="441">
        <v>19.5</v>
      </c>
      <c r="G738" s="441">
        <v>12.5</v>
      </c>
      <c r="H738" s="441">
        <v>4</v>
      </c>
    </row>
    <row r="739" spans="1:8" ht="9.75" customHeight="1" x14ac:dyDescent="0.2">
      <c r="A739" s="438">
        <v>169937</v>
      </c>
      <c r="B739" s="439" t="s">
        <v>3435</v>
      </c>
      <c r="C739" s="440">
        <v>0.05</v>
      </c>
      <c r="D739" s="440">
        <v>1E-3</v>
      </c>
      <c r="E739" s="440">
        <v>1</v>
      </c>
      <c r="F739" s="441">
        <v>19.5</v>
      </c>
      <c r="G739" s="441">
        <v>12.5</v>
      </c>
      <c r="H739" s="441">
        <v>4</v>
      </c>
    </row>
    <row r="740" spans="1:8" ht="9.75" customHeight="1" x14ac:dyDescent="0.2">
      <c r="A740" s="438">
        <v>169938</v>
      </c>
      <c r="B740" s="439" t="s">
        <v>3435</v>
      </c>
      <c r="C740" s="440">
        <v>0.05</v>
      </c>
      <c r="D740" s="440">
        <v>1E-3</v>
      </c>
      <c r="E740" s="440">
        <v>1</v>
      </c>
      <c r="F740" s="441">
        <v>19.5</v>
      </c>
      <c r="G740" s="441">
        <v>12.5</v>
      </c>
      <c r="H740" s="441">
        <v>4</v>
      </c>
    </row>
    <row r="741" spans="1:8" ht="9.75" customHeight="1" x14ac:dyDescent="0.2">
      <c r="A741" s="438">
        <v>169949</v>
      </c>
      <c r="B741" s="439" t="s">
        <v>3435</v>
      </c>
      <c r="C741" s="440">
        <v>0.38600000000000001</v>
      </c>
      <c r="D741" s="440">
        <v>1E-3</v>
      </c>
      <c r="E741" s="440">
        <v>1</v>
      </c>
      <c r="F741" s="441">
        <v>20</v>
      </c>
      <c r="G741" s="441">
        <v>19.5</v>
      </c>
      <c r="H741" s="441">
        <v>3.5</v>
      </c>
    </row>
    <row r="742" spans="1:8" ht="9.75" customHeight="1" x14ac:dyDescent="0.2">
      <c r="A742" s="438">
        <v>169950</v>
      </c>
      <c r="B742" s="439" t="s">
        <v>3435</v>
      </c>
      <c r="C742" s="440">
        <v>2.7</v>
      </c>
      <c r="D742" s="440">
        <v>8.9999999999999993E-3</v>
      </c>
      <c r="E742" s="440">
        <v>1</v>
      </c>
      <c r="F742" s="441">
        <v>30</v>
      </c>
      <c r="G742" s="441">
        <v>30</v>
      </c>
      <c r="H742" s="441">
        <v>10</v>
      </c>
    </row>
    <row r="743" spans="1:8" ht="9.75" customHeight="1" x14ac:dyDescent="0.2">
      <c r="A743" s="438">
        <v>169953</v>
      </c>
      <c r="B743" s="439" t="s">
        <v>3435</v>
      </c>
      <c r="C743" s="440">
        <v>0.217</v>
      </c>
      <c r="D743" s="440">
        <v>1E-3</v>
      </c>
      <c r="E743" s="440">
        <v>1</v>
      </c>
      <c r="F743" s="441">
        <v>23</v>
      </c>
      <c r="G743" s="441">
        <v>8</v>
      </c>
      <c r="H743" s="441">
        <v>7.5</v>
      </c>
    </row>
    <row r="744" spans="1:8" ht="9.75" customHeight="1" x14ac:dyDescent="0.2">
      <c r="A744" s="438">
        <v>169954</v>
      </c>
      <c r="B744" s="439" t="s">
        <v>3435</v>
      </c>
      <c r="C744" s="440">
        <v>0.217</v>
      </c>
      <c r="D744" s="440">
        <v>1E-3</v>
      </c>
      <c r="E744" s="440">
        <v>1</v>
      </c>
      <c r="F744" s="441">
        <v>23</v>
      </c>
      <c r="G744" s="441">
        <v>8</v>
      </c>
      <c r="H744" s="441">
        <v>7.5</v>
      </c>
    </row>
    <row r="745" spans="1:8" ht="9.75" customHeight="1" x14ac:dyDescent="0.2">
      <c r="A745" s="438">
        <v>169955</v>
      </c>
      <c r="B745" s="439" t="s">
        <v>3435</v>
      </c>
      <c r="C745" s="440">
        <v>0.18</v>
      </c>
      <c r="D745" s="440">
        <v>1E-3</v>
      </c>
      <c r="E745" s="440">
        <v>1</v>
      </c>
      <c r="F745" s="441">
        <v>17.5</v>
      </c>
      <c r="G745" s="441">
        <v>9</v>
      </c>
      <c r="H745" s="441">
        <v>7</v>
      </c>
    </row>
    <row r="746" spans="1:8" ht="9.75" customHeight="1" x14ac:dyDescent="0.2">
      <c r="A746" s="438">
        <v>169956</v>
      </c>
      <c r="B746" s="439" t="s">
        <v>3435</v>
      </c>
      <c r="C746" s="440">
        <v>0.217</v>
      </c>
      <c r="D746" s="440">
        <v>1E-3</v>
      </c>
      <c r="E746" s="440">
        <v>1</v>
      </c>
      <c r="F746" s="441">
        <v>23</v>
      </c>
      <c r="G746" s="441">
        <v>8</v>
      </c>
      <c r="H746" s="441">
        <v>7.5</v>
      </c>
    </row>
    <row r="747" spans="1:8" ht="9.75" customHeight="1" x14ac:dyDescent="0.2">
      <c r="A747" s="438">
        <v>169958</v>
      </c>
      <c r="B747" s="439" t="s">
        <v>3435</v>
      </c>
      <c r="C747" s="440">
        <v>0.217</v>
      </c>
      <c r="D747" s="440">
        <v>1E-3</v>
      </c>
      <c r="E747" s="440">
        <v>1</v>
      </c>
      <c r="F747" s="441">
        <v>23</v>
      </c>
      <c r="G747" s="441">
        <v>8</v>
      </c>
      <c r="H747" s="441">
        <v>7.5</v>
      </c>
    </row>
    <row r="748" spans="1:8" ht="9.75" customHeight="1" x14ac:dyDescent="0.2">
      <c r="A748" s="438">
        <v>169960</v>
      </c>
      <c r="B748" s="439" t="s">
        <v>3435</v>
      </c>
      <c r="C748" s="440">
        <v>0.18</v>
      </c>
      <c r="D748" s="440">
        <v>1E-3</v>
      </c>
      <c r="E748" s="440">
        <v>1</v>
      </c>
      <c r="F748" s="441">
        <v>17.5</v>
      </c>
      <c r="G748" s="441">
        <v>9</v>
      </c>
      <c r="H748" s="441">
        <v>7</v>
      </c>
    </row>
    <row r="749" spans="1:8" ht="9.75" customHeight="1" x14ac:dyDescent="0.2">
      <c r="A749" s="438">
        <v>169961</v>
      </c>
      <c r="B749" s="439" t="s">
        <v>3435</v>
      </c>
      <c r="C749" s="440">
        <v>0.18</v>
      </c>
      <c r="D749" s="440">
        <v>1E-3</v>
      </c>
      <c r="E749" s="440">
        <v>1</v>
      </c>
      <c r="F749" s="441">
        <v>17.5</v>
      </c>
      <c r="G749" s="441">
        <v>9</v>
      </c>
      <c r="H749" s="441">
        <v>7</v>
      </c>
    </row>
    <row r="750" spans="1:8" ht="9.75" customHeight="1" x14ac:dyDescent="0.2">
      <c r="A750" s="438">
        <v>169962</v>
      </c>
      <c r="B750" s="439" t="s">
        <v>3435</v>
      </c>
      <c r="C750" s="440">
        <v>0.18</v>
      </c>
      <c r="D750" s="440">
        <v>1E-3</v>
      </c>
      <c r="E750" s="440">
        <v>1</v>
      </c>
      <c r="F750" s="441">
        <v>17.5</v>
      </c>
      <c r="G750" s="441">
        <v>9</v>
      </c>
      <c r="H750" s="441">
        <v>7</v>
      </c>
    </row>
    <row r="751" spans="1:8" ht="9.75" customHeight="1" x14ac:dyDescent="0.2">
      <c r="A751" s="438">
        <v>169965</v>
      </c>
      <c r="B751" s="439" t="s">
        <v>3435</v>
      </c>
      <c r="C751" s="440">
        <v>0.11</v>
      </c>
      <c r="D751" s="440">
        <v>1E-3</v>
      </c>
      <c r="E751" s="440">
        <v>1</v>
      </c>
      <c r="F751" s="441">
        <v>22</v>
      </c>
      <c r="G751" s="441">
        <v>11.5</v>
      </c>
      <c r="H751" s="441">
        <v>4</v>
      </c>
    </row>
    <row r="752" spans="1:8" ht="9.75" customHeight="1" x14ac:dyDescent="0.2">
      <c r="A752" s="438">
        <v>169967</v>
      </c>
      <c r="B752" s="439" t="s">
        <v>3435</v>
      </c>
      <c r="C752" s="440">
        <v>0.11</v>
      </c>
      <c r="D752" s="440">
        <v>1E-3</v>
      </c>
      <c r="E752" s="440">
        <v>1</v>
      </c>
      <c r="F752" s="441">
        <v>22</v>
      </c>
      <c r="G752" s="441">
        <v>11.5</v>
      </c>
      <c r="H752" s="441">
        <v>4</v>
      </c>
    </row>
    <row r="753" spans="1:8" ht="9.75" customHeight="1" x14ac:dyDescent="0.2">
      <c r="A753" s="438">
        <v>169968</v>
      </c>
      <c r="B753" s="439" t="s">
        <v>3435</v>
      </c>
      <c r="C753" s="440">
        <v>0.11</v>
      </c>
      <c r="D753" s="440">
        <v>1E-3</v>
      </c>
      <c r="E753" s="440">
        <v>1</v>
      </c>
      <c r="F753" s="441">
        <v>22</v>
      </c>
      <c r="G753" s="441">
        <v>11.5</v>
      </c>
      <c r="H753" s="441">
        <v>4</v>
      </c>
    </row>
    <row r="754" spans="1:8" ht="9.75" customHeight="1" x14ac:dyDescent="0.2">
      <c r="A754" s="438">
        <v>169969</v>
      </c>
      <c r="B754" s="439" t="s">
        <v>3435</v>
      </c>
      <c r="C754" s="440">
        <v>0.11</v>
      </c>
      <c r="D754" s="440">
        <v>1E-3</v>
      </c>
      <c r="E754" s="440">
        <v>1</v>
      </c>
      <c r="F754" s="441">
        <v>22</v>
      </c>
      <c r="G754" s="441">
        <v>11.5</v>
      </c>
      <c r="H754" s="441">
        <v>4</v>
      </c>
    </row>
    <row r="755" spans="1:8" ht="9.75" customHeight="1" x14ac:dyDescent="0.2">
      <c r="A755" s="438">
        <v>169972</v>
      </c>
      <c r="B755" s="439" t="s">
        <v>3435</v>
      </c>
      <c r="C755" s="440">
        <v>0.46</v>
      </c>
      <c r="D755" s="440">
        <v>8.0000000000000002E-3</v>
      </c>
      <c r="E755" s="440">
        <v>1</v>
      </c>
      <c r="F755" s="441">
        <v>43.5</v>
      </c>
      <c r="G755" s="441">
        <v>20.5</v>
      </c>
      <c r="H755" s="441">
        <v>9</v>
      </c>
    </row>
    <row r="756" spans="1:8" ht="9.75" customHeight="1" x14ac:dyDescent="0.2">
      <c r="A756" s="438">
        <v>169974</v>
      </c>
      <c r="B756" s="439" t="s">
        <v>3435</v>
      </c>
      <c r="C756" s="440">
        <v>0.63</v>
      </c>
      <c r="D756" s="440">
        <v>1.2999999999999999E-2</v>
      </c>
      <c r="E756" s="440">
        <v>1</v>
      </c>
      <c r="F756" s="441">
        <v>42</v>
      </c>
      <c r="G756" s="441">
        <v>20</v>
      </c>
      <c r="H756" s="441">
        <v>15</v>
      </c>
    </row>
    <row r="757" spans="1:8" ht="9.75" customHeight="1" x14ac:dyDescent="0.2">
      <c r="A757" s="438">
        <v>169975</v>
      </c>
      <c r="B757" s="439" t="s">
        <v>3435</v>
      </c>
      <c r="C757" s="440">
        <v>0.63</v>
      </c>
      <c r="D757" s="440">
        <v>1.2999999999999999E-2</v>
      </c>
      <c r="E757" s="440">
        <v>1</v>
      </c>
      <c r="F757" s="441">
        <v>42</v>
      </c>
      <c r="G757" s="441">
        <v>20</v>
      </c>
      <c r="H757" s="441">
        <v>15</v>
      </c>
    </row>
    <row r="758" spans="1:8" ht="9.75" customHeight="1" x14ac:dyDescent="0.2">
      <c r="A758" s="438">
        <v>169977</v>
      </c>
      <c r="B758" s="439" t="s">
        <v>3435</v>
      </c>
      <c r="C758" s="440">
        <v>0.18</v>
      </c>
      <c r="D758" s="440">
        <v>1E-3</v>
      </c>
      <c r="E758" s="440">
        <v>1</v>
      </c>
      <c r="F758" s="441">
        <v>17.5</v>
      </c>
      <c r="G758" s="441">
        <v>9</v>
      </c>
      <c r="H758" s="441">
        <v>7</v>
      </c>
    </row>
    <row r="759" spans="1:8" ht="9.75" customHeight="1" x14ac:dyDescent="0.2">
      <c r="A759" s="438">
        <v>169992</v>
      </c>
      <c r="B759" s="439" t="s">
        <v>3435</v>
      </c>
      <c r="C759" s="440">
        <v>0.15</v>
      </c>
      <c r="D759" s="440">
        <v>2E-3</v>
      </c>
      <c r="E759" s="440">
        <v>1</v>
      </c>
      <c r="F759" s="441">
        <v>39</v>
      </c>
      <c r="G759" s="441">
        <v>13</v>
      </c>
      <c r="H759" s="441">
        <v>3</v>
      </c>
    </row>
    <row r="760" spans="1:8" ht="9.75" customHeight="1" x14ac:dyDescent="0.2">
      <c r="A760" s="438">
        <v>170018</v>
      </c>
      <c r="B760" s="439" t="s">
        <v>3435</v>
      </c>
      <c r="C760" s="440">
        <v>0.1</v>
      </c>
      <c r="D760" s="440">
        <v>2E-3</v>
      </c>
      <c r="E760" s="440">
        <v>1</v>
      </c>
      <c r="F760" s="441">
        <v>22</v>
      </c>
      <c r="G760" s="441">
        <v>18.5</v>
      </c>
      <c r="H760" s="441">
        <v>4</v>
      </c>
    </row>
    <row r="761" spans="1:8" ht="9.75" customHeight="1" x14ac:dyDescent="0.2">
      <c r="A761" s="438">
        <v>170263</v>
      </c>
      <c r="B761" s="439" t="s">
        <v>3435</v>
      </c>
      <c r="C761" s="440">
        <v>0.6</v>
      </c>
      <c r="D761" s="440">
        <v>1E-3</v>
      </c>
      <c r="E761" s="440">
        <v>1</v>
      </c>
      <c r="F761" s="441">
        <v>27</v>
      </c>
      <c r="G761" s="441">
        <v>24</v>
      </c>
      <c r="H761" s="441">
        <v>2</v>
      </c>
    </row>
    <row r="762" spans="1:8" ht="9.75" customHeight="1" x14ac:dyDescent="0.2">
      <c r="A762" s="438">
        <v>170022</v>
      </c>
      <c r="B762" s="439" t="s">
        <v>3435</v>
      </c>
      <c r="C762" s="440">
        <v>0.55000000000000004</v>
      </c>
      <c r="D762" s="440">
        <v>8.9999999999999993E-3</v>
      </c>
      <c r="E762" s="440">
        <v>1</v>
      </c>
      <c r="F762" s="441">
        <v>32</v>
      </c>
      <c r="G762" s="441">
        <v>17</v>
      </c>
      <c r="H762" s="441">
        <v>16</v>
      </c>
    </row>
    <row r="763" spans="1:8" ht="9.75" customHeight="1" x14ac:dyDescent="0.2">
      <c r="A763" s="438">
        <v>170265</v>
      </c>
      <c r="B763" s="439" t="s">
        <v>3435</v>
      </c>
      <c r="C763" s="440">
        <v>0.55000000000000004</v>
      </c>
      <c r="D763" s="440">
        <v>8.9999999999999993E-3</v>
      </c>
      <c r="E763" s="440">
        <v>1</v>
      </c>
      <c r="F763" s="441">
        <v>32</v>
      </c>
      <c r="G763" s="441">
        <v>17</v>
      </c>
      <c r="H763" s="441">
        <v>16</v>
      </c>
    </row>
    <row r="764" spans="1:8" ht="9.75" customHeight="1" x14ac:dyDescent="0.2">
      <c r="A764" s="438">
        <v>170094</v>
      </c>
      <c r="B764" s="439" t="s">
        <v>3435</v>
      </c>
      <c r="C764" s="440">
        <v>0.55000000000000004</v>
      </c>
      <c r="D764" s="440">
        <v>8.9999999999999993E-3</v>
      </c>
      <c r="E764" s="440">
        <v>1</v>
      </c>
      <c r="F764" s="441">
        <v>32</v>
      </c>
      <c r="G764" s="441">
        <v>17</v>
      </c>
      <c r="H764" s="441">
        <v>16</v>
      </c>
    </row>
    <row r="765" spans="1:8" ht="9.75" customHeight="1" x14ac:dyDescent="0.2">
      <c r="A765" s="438">
        <v>170023</v>
      </c>
      <c r="B765" s="439" t="s">
        <v>3435</v>
      </c>
      <c r="C765" s="440">
        <v>0.55000000000000004</v>
      </c>
      <c r="D765" s="440">
        <v>8.9999999999999993E-3</v>
      </c>
      <c r="E765" s="440">
        <v>1</v>
      </c>
      <c r="F765" s="441">
        <v>32</v>
      </c>
      <c r="G765" s="441">
        <v>17</v>
      </c>
      <c r="H765" s="441">
        <v>16</v>
      </c>
    </row>
    <row r="766" spans="1:8" ht="9.75" customHeight="1" x14ac:dyDescent="0.2">
      <c r="A766" s="438">
        <v>170024</v>
      </c>
      <c r="B766" s="439" t="s">
        <v>3435</v>
      </c>
      <c r="C766" s="440">
        <v>0.55000000000000004</v>
      </c>
      <c r="D766" s="440">
        <v>8.9999999999999993E-3</v>
      </c>
      <c r="E766" s="440">
        <v>1</v>
      </c>
      <c r="F766" s="441">
        <v>32</v>
      </c>
      <c r="G766" s="441">
        <v>17</v>
      </c>
      <c r="H766" s="441">
        <v>16</v>
      </c>
    </row>
    <row r="767" spans="1:8" ht="9.75" customHeight="1" x14ac:dyDescent="0.2">
      <c r="A767" s="438">
        <v>170087</v>
      </c>
      <c r="B767" s="439" t="s">
        <v>3435</v>
      </c>
      <c r="C767" s="440">
        <v>0.28999999999999998</v>
      </c>
      <c r="D767" s="440">
        <v>1E-3</v>
      </c>
      <c r="E767" s="440">
        <v>1</v>
      </c>
      <c r="F767" s="441">
        <v>19</v>
      </c>
      <c r="G767" s="441">
        <v>12</v>
      </c>
      <c r="H767" s="441">
        <v>4</v>
      </c>
    </row>
    <row r="768" spans="1:8" ht="9.75" customHeight="1" x14ac:dyDescent="0.2">
      <c r="A768" s="438">
        <v>170104</v>
      </c>
      <c r="B768" s="439" t="s">
        <v>3435</v>
      </c>
      <c r="C768" s="440">
        <v>0.1</v>
      </c>
      <c r="D768" s="440">
        <v>1E-3</v>
      </c>
      <c r="E768" s="440">
        <v>1</v>
      </c>
      <c r="F768" s="441">
        <v>18.5</v>
      </c>
      <c r="G768" s="441">
        <v>13</v>
      </c>
      <c r="H768" s="441">
        <v>2.5</v>
      </c>
    </row>
    <row r="769" spans="1:8" ht="9.75" customHeight="1" x14ac:dyDescent="0.2">
      <c r="A769" s="438">
        <v>170103</v>
      </c>
      <c r="B769" s="439" t="s">
        <v>3435</v>
      </c>
      <c r="C769" s="440">
        <v>0.125</v>
      </c>
      <c r="D769" s="440">
        <v>1E-3</v>
      </c>
      <c r="E769" s="440">
        <v>1</v>
      </c>
      <c r="F769" s="441">
        <v>19.5</v>
      </c>
      <c r="G769" s="441">
        <v>12</v>
      </c>
      <c r="H769" s="441">
        <v>2.5</v>
      </c>
    </row>
    <row r="770" spans="1:8" ht="9.75" customHeight="1" x14ac:dyDescent="0.2">
      <c r="A770" s="438">
        <v>170108</v>
      </c>
      <c r="B770" s="439" t="s">
        <v>3435</v>
      </c>
      <c r="C770" s="440">
        <v>0.1</v>
      </c>
      <c r="D770" s="440">
        <v>1E-3</v>
      </c>
      <c r="E770" s="440">
        <v>1</v>
      </c>
      <c r="F770" s="441">
        <v>26</v>
      </c>
      <c r="G770" s="441">
        <v>15</v>
      </c>
      <c r="H770" s="441">
        <v>0.5</v>
      </c>
    </row>
    <row r="771" spans="1:8" ht="9.75" customHeight="1" x14ac:dyDescent="0.2">
      <c r="A771" s="438">
        <v>170109</v>
      </c>
      <c r="B771" s="439" t="s">
        <v>3435</v>
      </c>
      <c r="C771" s="440">
        <v>2.7530000000000001</v>
      </c>
      <c r="D771" s="440">
        <v>8.9999999999999993E-3</v>
      </c>
      <c r="E771" s="440">
        <v>1</v>
      </c>
      <c r="F771" s="441">
        <v>30</v>
      </c>
      <c r="G771" s="441">
        <v>29</v>
      </c>
      <c r="H771" s="441">
        <v>10</v>
      </c>
    </row>
    <row r="772" spans="1:8" ht="9.75" customHeight="1" x14ac:dyDescent="0.2">
      <c r="A772" s="438">
        <v>170110</v>
      </c>
      <c r="B772" s="439" t="s">
        <v>3435</v>
      </c>
      <c r="C772" s="440">
        <v>1.373</v>
      </c>
      <c r="D772" s="440">
        <v>4.0000000000000001E-3</v>
      </c>
      <c r="E772" s="440">
        <v>1</v>
      </c>
      <c r="F772" s="441">
        <v>24</v>
      </c>
      <c r="G772" s="441">
        <v>23</v>
      </c>
      <c r="H772" s="441">
        <v>6.5</v>
      </c>
    </row>
    <row r="773" spans="1:8" ht="9.75" customHeight="1" x14ac:dyDescent="0.2">
      <c r="A773" s="438">
        <v>170111</v>
      </c>
      <c r="B773" s="439" t="s">
        <v>3435</v>
      </c>
      <c r="C773" s="440">
        <v>1.1000000000000001</v>
      </c>
      <c r="D773" s="440">
        <v>3.0000000000000001E-3</v>
      </c>
      <c r="E773" s="440">
        <v>1</v>
      </c>
      <c r="F773" s="441">
        <v>24</v>
      </c>
      <c r="G773" s="441">
        <v>24</v>
      </c>
      <c r="H773" s="441">
        <v>6</v>
      </c>
    </row>
    <row r="774" spans="1:8" ht="9.75" customHeight="1" x14ac:dyDescent="0.2">
      <c r="A774" s="438">
        <v>170112</v>
      </c>
      <c r="B774" s="439" t="s">
        <v>3435</v>
      </c>
      <c r="C774" s="440">
        <v>1.3959999999999999</v>
      </c>
      <c r="D774" s="440">
        <v>4.0000000000000001E-3</v>
      </c>
      <c r="E774" s="440">
        <v>1</v>
      </c>
      <c r="F774" s="441">
        <v>24</v>
      </c>
      <c r="G774" s="441">
        <v>23</v>
      </c>
      <c r="H774" s="441">
        <v>6.5</v>
      </c>
    </row>
    <row r="775" spans="1:8" ht="9.75" customHeight="1" x14ac:dyDescent="0.2">
      <c r="A775" s="438">
        <v>170113</v>
      </c>
      <c r="B775" s="439" t="s">
        <v>3435</v>
      </c>
      <c r="C775" s="440">
        <v>1.3959999999999999</v>
      </c>
      <c r="D775" s="440">
        <v>4.0000000000000001E-3</v>
      </c>
      <c r="E775" s="440">
        <v>1</v>
      </c>
      <c r="F775" s="441">
        <v>24</v>
      </c>
      <c r="G775" s="441">
        <v>23</v>
      </c>
      <c r="H775" s="441">
        <v>6.5</v>
      </c>
    </row>
    <row r="776" spans="1:8" ht="9.75" customHeight="1" x14ac:dyDescent="0.2">
      <c r="A776" s="438">
        <v>170120</v>
      </c>
      <c r="B776" s="439" t="s">
        <v>3435</v>
      </c>
      <c r="C776" s="440">
        <v>0.11</v>
      </c>
      <c r="D776" s="440">
        <v>1E-3</v>
      </c>
      <c r="E776" s="440">
        <v>1</v>
      </c>
      <c r="F776" s="441">
        <v>19</v>
      </c>
      <c r="G776" s="441">
        <v>12</v>
      </c>
      <c r="H776" s="441">
        <v>2.5</v>
      </c>
    </row>
    <row r="777" spans="1:8" ht="9.75" customHeight="1" x14ac:dyDescent="0.2">
      <c r="A777" s="438">
        <v>170122</v>
      </c>
      <c r="B777" s="439" t="s">
        <v>3435</v>
      </c>
      <c r="C777" s="440">
        <v>0.5</v>
      </c>
      <c r="D777" s="440">
        <v>2E-3</v>
      </c>
      <c r="E777" s="440">
        <v>1</v>
      </c>
      <c r="F777" s="441">
        <v>28</v>
      </c>
      <c r="G777" s="441">
        <v>20</v>
      </c>
      <c r="H777" s="441">
        <v>13</v>
      </c>
    </row>
    <row r="778" spans="1:8" ht="9.75" customHeight="1" x14ac:dyDescent="0.2">
      <c r="A778" s="438">
        <v>170123</v>
      </c>
      <c r="B778" s="439" t="s">
        <v>3435</v>
      </c>
      <c r="C778" s="440">
        <v>0.5</v>
      </c>
      <c r="D778" s="440">
        <v>2E-3</v>
      </c>
      <c r="E778" s="440">
        <v>1</v>
      </c>
      <c r="F778" s="441">
        <v>28</v>
      </c>
      <c r="G778" s="441">
        <v>20</v>
      </c>
      <c r="H778" s="441">
        <v>13</v>
      </c>
    </row>
    <row r="779" spans="1:8" ht="9.75" customHeight="1" x14ac:dyDescent="0.2">
      <c r="A779" s="438">
        <v>170125</v>
      </c>
      <c r="B779" s="439" t="s">
        <v>3435</v>
      </c>
      <c r="C779" s="440">
        <v>0.111</v>
      </c>
      <c r="D779" s="440">
        <v>1E-3</v>
      </c>
      <c r="E779" s="440">
        <v>1</v>
      </c>
      <c r="F779" s="441">
        <v>17</v>
      </c>
      <c r="G779" s="441">
        <v>12</v>
      </c>
      <c r="H779" s="441">
        <v>2.5</v>
      </c>
    </row>
    <row r="780" spans="1:8" ht="9.75" customHeight="1" x14ac:dyDescent="0.2">
      <c r="A780" s="438">
        <v>170126</v>
      </c>
      <c r="B780" s="439" t="s">
        <v>3435</v>
      </c>
      <c r="C780" s="440">
        <v>0.11</v>
      </c>
      <c r="D780" s="440">
        <v>1E-3</v>
      </c>
      <c r="E780" s="440">
        <v>1</v>
      </c>
      <c r="F780" s="441">
        <v>19</v>
      </c>
      <c r="G780" s="441">
        <v>12</v>
      </c>
      <c r="H780" s="441">
        <v>2.5</v>
      </c>
    </row>
    <row r="781" spans="1:8" ht="9.75" customHeight="1" x14ac:dyDescent="0.2">
      <c r="A781" s="438">
        <v>170128</v>
      </c>
      <c r="B781" s="439" t="s">
        <v>3435</v>
      </c>
      <c r="C781" s="440">
        <v>0.33</v>
      </c>
      <c r="D781" s="440">
        <v>2E-3</v>
      </c>
      <c r="E781" s="440">
        <v>1</v>
      </c>
      <c r="F781" s="441">
        <v>20</v>
      </c>
      <c r="G781" s="441">
        <v>20</v>
      </c>
      <c r="H781" s="441">
        <v>5</v>
      </c>
    </row>
    <row r="782" spans="1:8" ht="9.75" customHeight="1" x14ac:dyDescent="0.2">
      <c r="A782" s="438">
        <v>170129</v>
      </c>
      <c r="B782" s="439" t="s">
        <v>3435</v>
      </c>
      <c r="C782" s="440">
        <v>0.33</v>
      </c>
      <c r="D782" s="440">
        <v>2E-3</v>
      </c>
      <c r="E782" s="440">
        <v>1</v>
      </c>
      <c r="F782" s="441">
        <v>20</v>
      </c>
      <c r="G782" s="441">
        <v>20</v>
      </c>
      <c r="H782" s="441">
        <v>5</v>
      </c>
    </row>
    <row r="783" spans="1:8" ht="9.75" customHeight="1" x14ac:dyDescent="0.2">
      <c r="A783" s="438">
        <v>170131</v>
      </c>
      <c r="B783" s="439" t="s">
        <v>3435</v>
      </c>
      <c r="C783" s="440">
        <v>0.13800000000000001</v>
      </c>
      <c r="D783" s="440">
        <v>1E-3</v>
      </c>
      <c r="E783" s="440">
        <v>1</v>
      </c>
      <c r="F783" s="441">
        <v>17</v>
      </c>
      <c r="G783" s="441">
        <v>12</v>
      </c>
      <c r="H783" s="441">
        <v>2.5</v>
      </c>
    </row>
    <row r="784" spans="1:8" ht="9.75" customHeight="1" x14ac:dyDescent="0.2">
      <c r="A784" s="438">
        <v>170132</v>
      </c>
      <c r="B784" s="439" t="s">
        <v>3435</v>
      </c>
      <c r="C784" s="440">
        <v>0.4</v>
      </c>
      <c r="D784" s="440">
        <v>1E-3</v>
      </c>
      <c r="E784" s="440">
        <v>1</v>
      </c>
      <c r="F784" s="441">
        <v>20</v>
      </c>
      <c r="G784" s="441">
        <v>20</v>
      </c>
      <c r="H784" s="441">
        <v>3</v>
      </c>
    </row>
    <row r="785" spans="1:8" ht="9.75" customHeight="1" x14ac:dyDescent="0.2">
      <c r="A785" s="438">
        <v>170133</v>
      </c>
      <c r="B785" s="439" t="s">
        <v>3435</v>
      </c>
      <c r="C785" s="440">
        <v>0.66</v>
      </c>
      <c r="D785" s="440">
        <v>2E-3</v>
      </c>
      <c r="E785" s="440">
        <v>1</v>
      </c>
      <c r="F785" s="441">
        <v>20</v>
      </c>
      <c r="G785" s="441">
        <v>20</v>
      </c>
      <c r="H785" s="441">
        <v>6</v>
      </c>
    </row>
    <row r="786" spans="1:8" ht="9.75" customHeight="1" x14ac:dyDescent="0.2">
      <c r="A786" s="438">
        <v>170135</v>
      </c>
      <c r="B786" s="439" t="s">
        <v>3435</v>
      </c>
      <c r="C786" s="440">
        <v>0.65</v>
      </c>
      <c r="D786" s="440">
        <v>4.0000000000000001E-3</v>
      </c>
      <c r="E786" s="440">
        <v>1</v>
      </c>
      <c r="F786" s="441">
        <v>24</v>
      </c>
      <c r="G786" s="441">
        <v>23</v>
      </c>
      <c r="H786" s="441">
        <v>7.5</v>
      </c>
    </row>
    <row r="787" spans="1:8" ht="9.75" customHeight="1" x14ac:dyDescent="0.2">
      <c r="A787" s="438">
        <v>170810</v>
      </c>
      <c r="B787" s="439" t="s">
        <v>3435</v>
      </c>
      <c r="C787" s="440">
        <v>0.13700000000000001</v>
      </c>
      <c r="D787" s="440">
        <v>1E-3</v>
      </c>
      <c r="E787" s="440">
        <v>1</v>
      </c>
      <c r="F787" s="441">
        <v>19</v>
      </c>
      <c r="G787" s="441">
        <v>13</v>
      </c>
      <c r="H787" s="441">
        <v>2.5</v>
      </c>
    </row>
    <row r="788" spans="1:8" ht="9.75" customHeight="1" x14ac:dyDescent="0.2">
      <c r="A788" s="438">
        <v>170153</v>
      </c>
      <c r="B788" s="439" t="s">
        <v>3435</v>
      </c>
      <c r="C788" s="440">
        <v>0.1</v>
      </c>
      <c r="D788" s="440">
        <v>8.0000000000000002E-3</v>
      </c>
      <c r="E788" s="440">
        <v>1</v>
      </c>
      <c r="F788" s="441">
        <v>24</v>
      </c>
      <c r="G788" s="441">
        <v>21</v>
      </c>
      <c r="H788" s="441">
        <v>15</v>
      </c>
    </row>
    <row r="789" spans="1:8" ht="9.75" customHeight="1" x14ac:dyDescent="0.2">
      <c r="A789" s="438">
        <v>170154</v>
      </c>
      <c r="B789" s="439" t="s">
        <v>3435</v>
      </c>
      <c r="C789" s="440">
        <v>0.26</v>
      </c>
      <c r="D789" s="440">
        <v>1.7999999999999999E-2</v>
      </c>
      <c r="E789" s="440">
        <v>1</v>
      </c>
      <c r="F789" s="441">
        <v>34</v>
      </c>
      <c r="G789" s="441">
        <v>26</v>
      </c>
      <c r="H789" s="441">
        <v>20.9</v>
      </c>
    </row>
    <row r="790" spans="1:8" ht="9.75" customHeight="1" x14ac:dyDescent="0.2">
      <c r="A790" s="438">
        <v>170155</v>
      </c>
      <c r="B790" s="439" t="s">
        <v>3435</v>
      </c>
      <c r="C790" s="440">
        <v>0.2</v>
      </c>
      <c r="D790" s="440">
        <v>1E-3</v>
      </c>
      <c r="E790" s="440">
        <v>1</v>
      </c>
      <c r="F790" s="441">
        <v>25</v>
      </c>
      <c r="G790" s="441">
        <v>14.5</v>
      </c>
      <c r="H790" s="441">
        <v>2.5</v>
      </c>
    </row>
    <row r="791" spans="1:8" ht="9.75" customHeight="1" x14ac:dyDescent="0.2">
      <c r="A791" s="438">
        <v>170156</v>
      </c>
      <c r="B791" s="439" t="s">
        <v>3435</v>
      </c>
      <c r="C791" s="440">
        <v>0.2</v>
      </c>
      <c r="D791" s="440">
        <v>1E-3</v>
      </c>
      <c r="E791" s="440">
        <v>1</v>
      </c>
      <c r="F791" s="441">
        <v>25</v>
      </c>
      <c r="G791" s="441">
        <v>14.5</v>
      </c>
      <c r="H791" s="441">
        <v>2.5</v>
      </c>
    </row>
    <row r="792" spans="1:8" ht="9.75" customHeight="1" x14ac:dyDescent="0.2">
      <c r="A792" s="438">
        <v>170157</v>
      </c>
      <c r="B792" s="439" t="s">
        <v>3435</v>
      </c>
      <c r="C792" s="440">
        <v>0.2</v>
      </c>
      <c r="D792" s="440">
        <v>1E-3</v>
      </c>
      <c r="E792" s="440">
        <v>1</v>
      </c>
      <c r="F792" s="441">
        <v>25</v>
      </c>
      <c r="G792" s="441">
        <v>14.5</v>
      </c>
      <c r="H792" s="441">
        <v>2.5</v>
      </c>
    </row>
    <row r="793" spans="1:8" ht="9.75" customHeight="1" x14ac:dyDescent="0.2">
      <c r="A793" s="438">
        <v>170159</v>
      </c>
      <c r="B793" s="439" t="s">
        <v>3435</v>
      </c>
      <c r="C793" s="440">
        <v>0.26</v>
      </c>
      <c r="D793" s="440">
        <v>1E-3</v>
      </c>
      <c r="E793" s="440">
        <v>1</v>
      </c>
      <c r="F793" s="441">
        <v>17</v>
      </c>
      <c r="G793" s="441">
        <v>12</v>
      </c>
      <c r="H793" s="441">
        <v>4.5</v>
      </c>
    </row>
    <row r="794" spans="1:8" ht="9.75" customHeight="1" x14ac:dyDescent="0.2">
      <c r="A794" s="438">
        <v>170160</v>
      </c>
      <c r="B794" s="439" t="s">
        <v>3435</v>
      </c>
      <c r="C794" s="440">
        <v>0.26</v>
      </c>
      <c r="D794" s="440">
        <v>1E-3</v>
      </c>
      <c r="E794" s="440">
        <v>1</v>
      </c>
      <c r="F794" s="441">
        <v>17</v>
      </c>
      <c r="G794" s="441">
        <v>12</v>
      </c>
      <c r="H794" s="441">
        <v>4</v>
      </c>
    </row>
    <row r="795" spans="1:8" ht="9.75" customHeight="1" x14ac:dyDescent="0.2">
      <c r="A795" s="438">
        <v>170161</v>
      </c>
      <c r="B795" s="439" t="s">
        <v>3435</v>
      </c>
      <c r="C795" s="440">
        <v>0.26</v>
      </c>
      <c r="D795" s="440">
        <v>1E-3</v>
      </c>
      <c r="E795" s="440">
        <v>1</v>
      </c>
      <c r="F795" s="441">
        <v>17</v>
      </c>
      <c r="G795" s="441">
        <v>12</v>
      </c>
      <c r="H795" s="441">
        <v>4.5</v>
      </c>
    </row>
    <row r="796" spans="1:8" ht="9.75" customHeight="1" x14ac:dyDescent="0.2">
      <c r="A796" s="438">
        <v>170162</v>
      </c>
      <c r="B796" s="439" t="s">
        <v>3435</v>
      </c>
      <c r="C796" s="440">
        <v>1.25</v>
      </c>
      <c r="D796" s="440">
        <v>4.0000000000000001E-3</v>
      </c>
      <c r="E796" s="440">
        <v>1</v>
      </c>
      <c r="F796" s="441">
        <v>30</v>
      </c>
      <c r="G796" s="441">
        <v>29</v>
      </c>
      <c r="H796" s="441">
        <v>4.5</v>
      </c>
    </row>
    <row r="797" spans="1:8" ht="9.75" customHeight="1" x14ac:dyDescent="0.2">
      <c r="A797" s="438">
        <v>170163</v>
      </c>
      <c r="B797" s="439" t="s">
        <v>3435</v>
      </c>
      <c r="C797" s="440">
        <v>1.1000000000000001</v>
      </c>
      <c r="D797" s="440">
        <v>4.0000000000000001E-3</v>
      </c>
      <c r="E797" s="440">
        <v>1</v>
      </c>
      <c r="F797" s="441">
        <v>24</v>
      </c>
      <c r="G797" s="441">
        <v>23</v>
      </c>
      <c r="H797" s="441">
        <v>7</v>
      </c>
    </row>
    <row r="798" spans="1:8" ht="9.75" customHeight="1" x14ac:dyDescent="0.2">
      <c r="A798" s="438">
        <v>170169</v>
      </c>
      <c r="B798" s="439" t="s">
        <v>3435</v>
      </c>
      <c r="C798" s="440">
        <v>0.55000000000000004</v>
      </c>
      <c r="D798" s="440">
        <v>8.9999999999999993E-3</v>
      </c>
      <c r="E798" s="440">
        <v>1</v>
      </c>
      <c r="F798" s="441">
        <v>32</v>
      </c>
      <c r="G798" s="441">
        <v>17</v>
      </c>
      <c r="H798" s="441">
        <v>16</v>
      </c>
    </row>
    <row r="799" spans="1:8" ht="9.75" customHeight="1" x14ac:dyDescent="0.2">
      <c r="A799" s="438">
        <v>170170</v>
      </c>
      <c r="B799" s="439" t="s">
        <v>3435</v>
      </c>
      <c r="C799" s="440">
        <v>0.55000000000000004</v>
      </c>
      <c r="D799" s="440">
        <v>8.9999999999999993E-3</v>
      </c>
      <c r="E799" s="440">
        <v>1</v>
      </c>
      <c r="F799" s="441">
        <v>32</v>
      </c>
      <c r="G799" s="441">
        <v>17</v>
      </c>
      <c r="H799" s="441">
        <v>16</v>
      </c>
    </row>
    <row r="800" spans="1:8" ht="9.75" customHeight="1" x14ac:dyDescent="0.2">
      <c r="A800" s="438">
        <v>170176</v>
      </c>
      <c r="B800" s="439" t="s">
        <v>3435</v>
      </c>
      <c r="C800" s="440">
        <v>5.3999999999999999E-2</v>
      </c>
      <c r="D800" s="440">
        <v>1E-3</v>
      </c>
      <c r="E800" s="440">
        <v>1</v>
      </c>
      <c r="F800" s="441">
        <v>14</v>
      </c>
      <c r="G800" s="441">
        <v>10</v>
      </c>
      <c r="H800" s="441">
        <v>2.5</v>
      </c>
    </row>
    <row r="801" spans="1:8" ht="9.75" customHeight="1" x14ac:dyDescent="0.2">
      <c r="A801" s="438">
        <v>170177</v>
      </c>
      <c r="B801" s="439" t="s">
        <v>3435</v>
      </c>
      <c r="C801" s="440">
        <v>5.3999999999999999E-2</v>
      </c>
      <c r="D801" s="440">
        <v>1E-3</v>
      </c>
      <c r="E801" s="440">
        <v>1</v>
      </c>
      <c r="F801" s="441">
        <v>14</v>
      </c>
      <c r="G801" s="441">
        <v>10</v>
      </c>
      <c r="H801" s="441">
        <v>2.5</v>
      </c>
    </row>
    <row r="802" spans="1:8" ht="9.75" customHeight="1" x14ac:dyDescent="0.2">
      <c r="A802" s="438">
        <v>170178</v>
      </c>
      <c r="B802" s="439" t="s">
        <v>3435</v>
      </c>
      <c r="C802" s="440">
        <v>5.3999999999999999E-2</v>
      </c>
      <c r="D802" s="440">
        <v>1E-3</v>
      </c>
      <c r="E802" s="440">
        <v>1</v>
      </c>
      <c r="F802" s="441">
        <v>14</v>
      </c>
      <c r="G802" s="441">
        <v>10</v>
      </c>
      <c r="H802" s="441">
        <v>2.5</v>
      </c>
    </row>
    <row r="803" spans="1:8" ht="9.75" customHeight="1" x14ac:dyDescent="0.2">
      <c r="A803" s="438">
        <v>170179</v>
      </c>
      <c r="B803" s="439" t="s">
        <v>3435</v>
      </c>
      <c r="C803" s="440">
        <v>5.3999999999999999E-2</v>
      </c>
      <c r="D803" s="440">
        <v>1E-3</v>
      </c>
      <c r="E803" s="440">
        <v>1</v>
      </c>
      <c r="F803" s="441">
        <v>14</v>
      </c>
      <c r="G803" s="441">
        <v>10</v>
      </c>
      <c r="H803" s="441">
        <v>2.5</v>
      </c>
    </row>
    <row r="804" spans="1:8" ht="9.75" customHeight="1" x14ac:dyDescent="0.2">
      <c r="A804" s="438">
        <v>170180</v>
      </c>
      <c r="B804" s="439" t="s">
        <v>3435</v>
      </c>
      <c r="C804" s="440">
        <v>5.3999999999999999E-2</v>
      </c>
      <c r="D804" s="440">
        <v>1E-3</v>
      </c>
      <c r="E804" s="440">
        <v>1</v>
      </c>
      <c r="F804" s="441">
        <v>14</v>
      </c>
      <c r="G804" s="441">
        <v>10</v>
      </c>
      <c r="H804" s="441">
        <v>2.5</v>
      </c>
    </row>
    <row r="805" spans="1:8" ht="9.75" customHeight="1" x14ac:dyDescent="0.2">
      <c r="A805" s="438">
        <v>170181</v>
      </c>
      <c r="B805" s="439" t="s">
        <v>3435</v>
      </c>
      <c r="C805" s="440">
        <v>0.56999999999999995</v>
      </c>
      <c r="D805" s="440">
        <v>1E-3</v>
      </c>
      <c r="E805" s="440">
        <v>1</v>
      </c>
      <c r="F805" s="441">
        <v>14</v>
      </c>
      <c r="G805" s="441">
        <v>10</v>
      </c>
      <c r="H805" s="441">
        <v>2.5</v>
      </c>
    </row>
    <row r="806" spans="1:8" ht="9.75" customHeight="1" x14ac:dyDescent="0.2">
      <c r="A806" s="438">
        <v>170200</v>
      </c>
      <c r="B806" s="439" t="s">
        <v>3435</v>
      </c>
      <c r="C806" s="440">
        <v>0.5</v>
      </c>
      <c r="D806" s="440">
        <v>3.0000000000000001E-3</v>
      </c>
      <c r="E806" s="440">
        <v>1</v>
      </c>
      <c r="F806" s="441">
        <v>20</v>
      </c>
      <c r="G806" s="441">
        <v>19</v>
      </c>
      <c r="H806" s="441">
        <v>7</v>
      </c>
    </row>
    <row r="807" spans="1:8" ht="9.75" customHeight="1" x14ac:dyDescent="0.2">
      <c r="A807" s="438">
        <v>168201</v>
      </c>
      <c r="B807" s="439" t="s">
        <v>3435</v>
      </c>
      <c r="C807" s="440">
        <v>0.2</v>
      </c>
      <c r="D807" s="440">
        <v>0.08</v>
      </c>
      <c r="E807" s="440">
        <v>1</v>
      </c>
      <c r="F807" s="441">
        <v>64</v>
      </c>
      <c r="G807" s="441">
        <v>35</v>
      </c>
      <c r="H807" s="441">
        <v>35</v>
      </c>
    </row>
    <row r="808" spans="1:8" ht="9.75" customHeight="1" x14ac:dyDescent="0.2">
      <c r="A808" s="438">
        <v>170241</v>
      </c>
      <c r="B808" s="439" t="s">
        <v>3435</v>
      </c>
      <c r="C808" s="440">
        <v>0.63</v>
      </c>
      <c r="D808" s="440">
        <v>8.9999999999999993E-3</v>
      </c>
      <c r="E808" s="440">
        <v>1</v>
      </c>
      <c r="F808" s="441">
        <v>34</v>
      </c>
      <c r="G808" s="441">
        <v>28</v>
      </c>
      <c r="H808" s="441">
        <v>10</v>
      </c>
    </row>
    <row r="809" spans="1:8" ht="9.75" customHeight="1" x14ac:dyDescent="0.2">
      <c r="A809" s="438">
        <v>170242</v>
      </c>
      <c r="B809" s="439" t="s">
        <v>3435</v>
      </c>
      <c r="C809" s="440">
        <v>1.05</v>
      </c>
      <c r="D809" s="440">
        <v>4.0000000000000001E-3</v>
      </c>
      <c r="E809" s="440">
        <v>1</v>
      </c>
      <c r="F809" s="441">
        <v>23</v>
      </c>
      <c r="G809" s="441">
        <v>20</v>
      </c>
      <c r="H809" s="441">
        <v>8.5</v>
      </c>
    </row>
    <row r="810" spans="1:8" ht="9.75" customHeight="1" x14ac:dyDescent="0.2">
      <c r="A810" s="438">
        <v>170253</v>
      </c>
      <c r="B810" s="439" t="s">
        <v>3435</v>
      </c>
      <c r="C810" s="440">
        <v>0.2</v>
      </c>
      <c r="D810" s="440">
        <v>1E-3</v>
      </c>
      <c r="E810" s="440">
        <v>1</v>
      </c>
      <c r="F810" s="441">
        <v>23</v>
      </c>
      <c r="G810" s="441">
        <v>15</v>
      </c>
      <c r="H810" s="441">
        <v>3</v>
      </c>
    </row>
    <row r="811" spans="1:8" ht="9.75" customHeight="1" x14ac:dyDescent="0.2">
      <c r="A811" s="438">
        <v>170266</v>
      </c>
      <c r="B811" s="439" t="s">
        <v>3435</v>
      </c>
      <c r="C811" s="440">
        <v>0.55000000000000004</v>
      </c>
      <c r="D811" s="440">
        <v>8.9999999999999993E-3</v>
      </c>
      <c r="E811" s="440">
        <v>1</v>
      </c>
      <c r="F811" s="441">
        <v>32</v>
      </c>
      <c r="G811" s="441">
        <v>17</v>
      </c>
      <c r="H811" s="441">
        <v>16</v>
      </c>
    </row>
    <row r="812" spans="1:8" ht="9.75" customHeight="1" x14ac:dyDescent="0.2">
      <c r="A812" s="438">
        <v>170275</v>
      </c>
      <c r="B812" s="439" t="s">
        <v>3435</v>
      </c>
      <c r="C812" s="440">
        <v>8.8000000000000007</v>
      </c>
      <c r="D812" s="440">
        <v>3.5999999999999997E-2</v>
      </c>
      <c r="E812" s="440">
        <v>1</v>
      </c>
      <c r="F812" s="441">
        <v>42</v>
      </c>
      <c r="G812" s="441">
        <v>41</v>
      </c>
      <c r="H812" s="441">
        <v>21</v>
      </c>
    </row>
    <row r="813" spans="1:8" ht="9.75" customHeight="1" x14ac:dyDescent="0.2">
      <c r="A813" s="438">
        <v>170276</v>
      </c>
      <c r="B813" s="439" t="s">
        <v>3435</v>
      </c>
      <c r="C813" s="440">
        <v>0.39500000000000002</v>
      </c>
      <c r="D813" s="440">
        <v>1E-3</v>
      </c>
      <c r="E813" s="440">
        <v>1</v>
      </c>
      <c r="F813" s="441">
        <v>20</v>
      </c>
      <c r="G813" s="441">
        <v>20</v>
      </c>
      <c r="H813" s="441">
        <v>3.5</v>
      </c>
    </row>
    <row r="814" spans="1:8" ht="9.75" customHeight="1" x14ac:dyDescent="0.2">
      <c r="A814" s="438">
        <v>170277</v>
      </c>
      <c r="B814" s="439" t="s">
        <v>3435</v>
      </c>
      <c r="C814" s="440">
        <v>1.8</v>
      </c>
      <c r="D814" s="440">
        <v>4.0000000000000001E-3</v>
      </c>
      <c r="E814" s="440">
        <v>1</v>
      </c>
      <c r="F814" s="441">
        <v>24.5</v>
      </c>
      <c r="G814" s="441">
        <v>24</v>
      </c>
      <c r="H814" s="441">
        <v>7</v>
      </c>
    </row>
    <row r="815" spans="1:8" ht="9.75" customHeight="1" x14ac:dyDescent="0.2">
      <c r="A815" s="438">
        <v>170278</v>
      </c>
      <c r="B815" s="439" t="s">
        <v>3435</v>
      </c>
      <c r="C815" s="440">
        <v>3.4</v>
      </c>
      <c r="D815" s="440">
        <v>1.0999999999999999E-2</v>
      </c>
      <c r="E815" s="440">
        <v>1</v>
      </c>
      <c r="F815" s="441">
        <v>35</v>
      </c>
      <c r="G815" s="441">
        <v>35</v>
      </c>
      <c r="H815" s="441">
        <v>9</v>
      </c>
    </row>
    <row r="816" spans="1:8" ht="9.75" customHeight="1" x14ac:dyDescent="0.2">
      <c r="A816" s="438">
        <v>170279</v>
      </c>
      <c r="B816" s="439" t="s">
        <v>3435</v>
      </c>
      <c r="C816" s="440">
        <v>0.86</v>
      </c>
      <c r="D816" s="440">
        <v>3.0000000000000001E-3</v>
      </c>
      <c r="E816" s="440">
        <v>1</v>
      </c>
      <c r="F816" s="441">
        <v>24</v>
      </c>
      <c r="G816" s="441">
        <v>23</v>
      </c>
      <c r="H816" s="441">
        <v>5</v>
      </c>
    </row>
    <row r="817" spans="1:8" ht="9.75" customHeight="1" x14ac:dyDescent="0.2">
      <c r="A817" s="438">
        <v>170272</v>
      </c>
      <c r="B817" s="439" t="s">
        <v>3435</v>
      </c>
      <c r="C817" s="440">
        <v>0.1</v>
      </c>
      <c r="D817" s="440">
        <v>1E-3</v>
      </c>
      <c r="E817" s="440">
        <v>1</v>
      </c>
      <c r="F817" s="441">
        <v>18.5</v>
      </c>
      <c r="G817" s="441">
        <v>15</v>
      </c>
      <c r="H817" s="441">
        <v>4.5</v>
      </c>
    </row>
    <row r="818" spans="1:8" ht="9.75" customHeight="1" x14ac:dyDescent="0.2">
      <c r="A818" s="438">
        <v>170293</v>
      </c>
      <c r="B818" s="439" t="s">
        <v>3435</v>
      </c>
      <c r="C818" s="440">
        <v>0.13200000000000001</v>
      </c>
      <c r="D818" s="440">
        <v>1E-3</v>
      </c>
      <c r="E818" s="440">
        <v>1</v>
      </c>
      <c r="F818" s="441">
        <v>24</v>
      </c>
      <c r="G818" s="441">
        <v>16</v>
      </c>
      <c r="H818" s="441">
        <v>1.5</v>
      </c>
    </row>
    <row r="819" spans="1:8" ht="9.75" customHeight="1" x14ac:dyDescent="0.2">
      <c r="A819" s="438">
        <v>170294</v>
      </c>
      <c r="B819" s="439" t="s">
        <v>3435</v>
      </c>
      <c r="C819" s="440">
        <v>0.13200000000000001</v>
      </c>
      <c r="D819" s="440">
        <v>1E-3</v>
      </c>
      <c r="E819" s="440">
        <v>1</v>
      </c>
      <c r="F819" s="441">
        <v>24</v>
      </c>
      <c r="G819" s="441">
        <v>16</v>
      </c>
      <c r="H819" s="441">
        <v>1.5</v>
      </c>
    </row>
    <row r="820" spans="1:8" ht="9.75" customHeight="1" x14ac:dyDescent="0.2">
      <c r="A820" s="438">
        <v>172270</v>
      </c>
      <c r="B820" s="439" t="s">
        <v>3435</v>
      </c>
      <c r="C820" s="440">
        <v>0.12</v>
      </c>
      <c r="D820" s="440">
        <v>1E-3</v>
      </c>
      <c r="E820" s="440">
        <v>1</v>
      </c>
      <c r="F820" s="441">
        <v>18.5</v>
      </c>
      <c r="G820" s="441">
        <v>6</v>
      </c>
      <c r="H820" s="441">
        <v>5</v>
      </c>
    </row>
    <row r="821" spans="1:8" ht="9.75" customHeight="1" x14ac:dyDescent="0.2">
      <c r="A821" s="438">
        <v>170295</v>
      </c>
      <c r="B821" s="439" t="s">
        <v>3435</v>
      </c>
      <c r="C821" s="440">
        <v>0.27</v>
      </c>
      <c r="D821" s="440">
        <v>1E-3</v>
      </c>
      <c r="E821" s="440">
        <v>1</v>
      </c>
      <c r="F821" s="441">
        <v>22</v>
      </c>
      <c r="G821" s="441">
        <v>14</v>
      </c>
      <c r="H821" s="441">
        <v>3</v>
      </c>
    </row>
    <row r="822" spans="1:8" ht="9.75" customHeight="1" x14ac:dyDescent="0.2">
      <c r="A822" s="438">
        <v>170296</v>
      </c>
      <c r="B822" s="439" t="s">
        <v>3435</v>
      </c>
      <c r="C822" s="440">
        <v>0.1</v>
      </c>
      <c r="D822" s="440">
        <v>1E-3</v>
      </c>
      <c r="E822" s="440">
        <v>1</v>
      </c>
      <c r="F822" s="441">
        <v>19.5</v>
      </c>
      <c r="G822" s="441">
        <v>12</v>
      </c>
      <c r="H822" s="441">
        <v>2.5</v>
      </c>
    </row>
    <row r="823" spans="1:8" ht="9.75" customHeight="1" x14ac:dyDescent="0.2">
      <c r="A823" s="438">
        <v>170298</v>
      </c>
      <c r="B823" s="439" t="s">
        <v>3435</v>
      </c>
      <c r="C823" s="440">
        <v>0.10299999999999999</v>
      </c>
      <c r="D823" s="440">
        <v>1E-3</v>
      </c>
      <c r="E823" s="440">
        <v>1</v>
      </c>
      <c r="F823" s="441">
        <v>24</v>
      </c>
      <c r="G823" s="441">
        <v>16</v>
      </c>
      <c r="H823" s="441">
        <v>1</v>
      </c>
    </row>
    <row r="824" spans="1:8" ht="9.75" customHeight="1" x14ac:dyDescent="0.2">
      <c r="A824" s="438">
        <v>170297</v>
      </c>
      <c r="B824" s="439" t="s">
        <v>3435</v>
      </c>
      <c r="C824" s="440">
        <v>0.10299999999999999</v>
      </c>
      <c r="D824" s="440">
        <v>1E-3</v>
      </c>
      <c r="E824" s="440">
        <v>1</v>
      </c>
      <c r="F824" s="441">
        <v>24</v>
      </c>
      <c r="G824" s="441">
        <v>16</v>
      </c>
      <c r="H824" s="441">
        <v>1</v>
      </c>
    </row>
    <row r="825" spans="1:8" ht="9.75" customHeight="1" x14ac:dyDescent="0.2">
      <c r="A825" s="438">
        <v>170300</v>
      </c>
      <c r="B825" s="439" t="s">
        <v>3435</v>
      </c>
      <c r="C825" s="440">
        <v>1.3</v>
      </c>
      <c r="D825" s="440">
        <v>4.0000000000000001E-3</v>
      </c>
      <c r="E825" s="440">
        <v>1</v>
      </c>
      <c r="F825" s="441">
        <v>24</v>
      </c>
      <c r="G825" s="441">
        <v>23</v>
      </c>
      <c r="H825" s="441">
        <v>7</v>
      </c>
    </row>
    <row r="826" spans="1:8" ht="9.75" customHeight="1" x14ac:dyDescent="0.2">
      <c r="A826" s="438">
        <v>170711</v>
      </c>
      <c r="B826" s="439" t="s">
        <v>3435</v>
      </c>
      <c r="C826" s="440">
        <v>0.1</v>
      </c>
      <c r="D826" s="440">
        <v>1E-3</v>
      </c>
      <c r="E826" s="440">
        <v>1</v>
      </c>
      <c r="F826" s="441">
        <v>22</v>
      </c>
      <c r="G826" s="441">
        <v>16</v>
      </c>
      <c r="H826" s="441">
        <v>2</v>
      </c>
    </row>
    <row r="827" spans="1:8" ht="9.75" customHeight="1" x14ac:dyDescent="0.2">
      <c r="A827" s="438">
        <v>170314</v>
      </c>
      <c r="B827" s="439" t="s">
        <v>3435</v>
      </c>
      <c r="C827" s="440">
        <v>0.1</v>
      </c>
      <c r="D827" s="440">
        <v>1E-3</v>
      </c>
      <c r="E827" s="440">
        <v>1</v>
      </c>
      <c r="F827" s="441">
        <v>24.5</v>
      </c>
      <c r="G827" s="441">
        <v>16</v>
      </c>
      <c r="H827" s="441">
        <v>1</v>
      </c>
    </row>
    <row r="828" spans="1:8" ht="9.75" customHeight="1" x14ac:dyDescent="0.2">
      <c r="A828" s="438">
        <v>170315</v>
      </c>
      <c r="B828" s="439" t="s">
        <v>3435</v>
      </c>
      <c r="C828" s="440">
        <v>0.1</v>
      </c>
      <c r="D828" s="440">
        <v>1E-3</v>
      </c>
      <c r="E828" s="440">
        <v>1</v>
      </c>
      <c r="F828" s="441">
        <v>24.5</v>
      </c>
      <c r="G828" s="441">
        <v>16</v>
      </c>
      <c r="H828" s="441">
        <v>1</v>
      </c>
    </row>
    <row r="829" spans="1:8" ht="9.75" customHeight="1" x14ac:dyDescent="0.2">
      <c r="A829" s="438">
        <v>170317</v>
      </c>
      <c r="B829" s="439" t="s">
        <v>3435</v>
      </c>
      <c r="C829" s="440">
        <v>0.12</v>
      </c>
      <c r="D829" s="440">
        <v>1E-3</v>
      </c>
      <c r="E829" s="440">
        <v>1</v>
      </c>
      <c r="F829" s="441">
        <v>16</v>
      </c>
      <c r="G829" s="441">
        <v>12</v>
      </c>
      <c r="H829" s="441">
        <v>2</v>
      </c>
    </row>
    <row r="830" spans="1:8" ht="9.75" customHeight="1" x14ac:dyDescent="0.2">
      <c r="A830" s="438">
        <v>170318</v>
      </c>
      <c r="B830" s="439" t="s">
        <v>3435</v>
      </c>
      <c r="C830" s="440">
        <v>1</v>
      </c>
      <c r="D830" s="440">
        <v>5.0000000000000001E-3</v>
      </c>
      <c r="E830" s="440">
        <v>1</v>
      </c>
      <c r="F830" s="441">
        <v>24.5</v>
      </c>
      <c r="G830" s="441">
        <v>23</v>
      </c>
      <c r="H830" s="441">
        <v>8</v>
      </c>
    </row>
    <row r="831" spans="1:8" ht="9.75" customHeight="1" x14ac:dyDescent="0.2">
      <c r="A831" s="438">
        <v>170319</v>
      </c>
      <c r="B831" s="439" t="s">
        <v>3435</v>
      </c>
      <c r="C831" s="440">
        <v>0.76400000000000001</v>
      </c>
      <c r="D831" s="440">
        <v>3.0000000000000001E-3</v>
      </c>
      <c r="E831" s="440">
        <v>1</v>
      </c>
      <c r="F831" s="441">
        <v>26.5</v>
      </c>
      <c r="G831" s="441">
        <v>22</v>
      </c>
      <c r="H831" s="441">
        <v>6</v>
      </c>
    </row>
    <row r="832" spans="1:8" ht="9.75" customHeight="1" x14ac:dyDescent="0.2">
      <c r="A832" s="438">
        <v>170320</v>
      </c>
      <c r="B832" s="439" t="s">
        <v>3435</v>
      </c>
      <c r="C832" s="440">
        <v>0.113</v>
      </c>
      <c r="D832" s="440">
        <v>1E-3</v>
      </c>
      <c r="E832" s="440">
        <v>1</v>
      </c>
      <c r="F832" s="441">
        <v>19</v>
      </c>
      <c r="G832" s="441">
        <v>13</v>
      </c>
      <c r="H832" s="441">
        <v>2.5</v>
      </c>
    </row>
    <row r="833" spans="1:8" ht="9.75" customHeight="1" x14ac:dyDescent="0.2">
      <c r="A833" s="438">
        <v>170323</v>
      </c>
      <c r="B833" s="439" t="s">
        <v>3435</v>
      </c>
      <c r="C833" s="440">
        <v>0.5</v>
      </c>
      <c r="D833" s="440">
        <v>2E-3</v>
      </c>
      <c r="E833" s="440">
        <v>1</v>
      </c>
      <c r="F833" s="441">
        <v>26</v>
      </c>
      <c r="G833" s="441">
        <v>20</v>
      </c>
      <c r="H833" s="441">
        <v>4.5</v>
      </c>
    </row>
    <row r="834" spans="1:8" ht="9.75" customHeight="1" x14ac:dyDescent="0.2">
      <c r="A834" s="438">
        <v>170324</v>
      </c>
      <c r="B834" s="439" t="s">
        <v>3435</v>
      </c>
      <c r="C834" s="440">
        <v>0.22</v>
      </c>
      <c r="D834" s="440">
        <v>3.0000000000000001E-3</v>
      </c>
      <c r="E834" s="440">
        <v>1</v>
      </c>
      <c r="F834" s="441">
        <v>29</v>
      </c>
      <c r="G834" s="441">
        <v>19.5</v>
      </c>
      <c r="H834" s="441">
        <v>5</v>
      </c>
    </row>
    <row r="835" spans="1:8" ht="9.75" customHeight="1" x14ac:dyDescent="0.2">
      <c r="A835" s="438">
        <v>170325</v>
      </c>
      <c r="B835" s="439" t="s">
        <v>3435</v>
      </c>
      <c r="C835" s="440">
        <v>0.28000000000000003</v>
      </c>
      <c r="D835" s="440">
        <v>1E-3</v>
      </c>
      <c r="E835" s="440">
        <v>1</v>
      </c>
      <c r="F835" s="441">
        <v>29</v>
      </c>
      <c r="G835" s="441">
        <v>17</v>
      </c>
      <c r="H835" s="441">
        <v>2.5</v>
      </c>
    </row>
    <row r="836" spans="1:8" ht="9.75" customHeight="1" x14ac:dyDescent="0.2">
      <c r="A836" s="438">
        <v>170326</v>
      </c>
      <c r="B836" s="439" t="s">
        <v>3435</v>
      </c>
      <c r="C836" s="440">
        <v>0.12</v>
      </c>
      <c r="D836" s="440">
        <v>1E-3</v>
      </c>
      <c r="E836" s="440">
        <v>1</v>
      </c>
      <c r="F836" s="441">
        <v>25</v>
      </c>
      <c r="G836" s="441">
        <v>15.5</v>
      </c>
      <c r="H836" s="441">
        <v>1.5</v>
      </c>
    </row>
    <row r="837" spans="1:8" ht="9.75" customHeight="1" x14ac:dyDescent="0.2">
      <c r="A837" s="438">
        <v>170329</v>
      </c>
      <c r="B837" s="439" t="s">
        <v>3435</v>
      </c>
      <c r="C837" s="440">
        <v>0.92500000000000004</v>
      </c>
      <c r="D837" s="440">
        <v>4.0000000000000001E-3</v>
      </c>
      <c r="E837" s="440">
        <v>1</v>
      </c>
      <c r="F837" s="441">
        <v>23</v>
      </c>
      <c r="G837" s="441">
        <v>20.5</v>
      </c>
      <c r="H837" s="441">
        <v>7.5</v>
      </c>
    </row>
    <row r="838" spans="1:8" ht="9.75" customHeight="1" x14ac:dyDescent="0.2">
      <c r="A838" s="438">
        <v>170330</v>
      </c>
      <c r="B838" s="439" t="s">
        <v>3435</v>
      </c>
      <c r="C838" s="440">
        <v>2.15</v>
      </c>
      <c r="D838" s="440">
        <v>0.01</v>
      </c>
      <c r="E838" s="440">
        <v>1</v>
      </c>
      <c r="F838" s="441">
        <v>31</v>
      </c>
      <c r="G838" s="441">
        <v>26.5</v>
      </c>
      <c r="H838" s="441">
        <v>12</v>
      </c>
    </row>
    <row r="839" spans="1:8" ht="9.75" customHeight="1" x14ac:dyDescent="0.2">
      <c r="A839" s="438">
        <v>170331</v>
      </c>
      <c r="B839" s="439" t="s">
        <v>3435</v>
      </c>
      <c r="C839" s="440">
        <v>1.8</v>
      </c>
      <c r="D839" s="440">
        <v>8.0000000000000002E-3</v>
      </c>
      <c r="E839" s="440">
        <v>1</v>
      </c>
      <c r="F839" s="441">
        <v>31</v>
      </c>
      <c r="G839" s="441">
        <v>27</v>
      </c>
      <c r="H839" s="441">
        <v>9.5</v>
      </c>
    </row>
    <row r="840" spans="1:8" ht="9.75" customHeight="1" x14ac:dyDescent="0.2">
      <c r="A840" s="438">
        <v>170333</v>
      </c>
      <c r="B840" s="439" t="s">
        <v>3435</v>
      </c>
      <c r="C840" s="440">
        <v>0.53</v>
      </c>
      <c r="D840" s="440">
        <v>2E-3</v>
      </c>
      <c r="E840" s="440">
        <v>1</v>
      </c>
      <c r="F840" s="441">
        <v>20</v>
      </c>
      <c r="G840" s="441">
        <v>19</v>
      </c>
      <c r="H840" s="441">
        <v>5</v>
      </c>
    </row>
    <row r="841" spans="1:8" ht="9.75" customHeight="1" x14ac:dyDescent="0.2">
      <c r="A841" s="438">
        <v>170342</v>
      </c>
      <c r="B841" s="439" t="s">
        <v>3435</v>
      </c>
      <c r="C841" s="440">
        <v>0.33</v>
      </c>
      <c r="D841" s="440">
        <v>1.4999999999999999E-2</v>
      </c>
      <c r="E841" s="440">
        <v>1</v>
      </c>
      <c r="F841" s="441">
        <v>50</v>
      </c>
      <c r="G841" s="441">
        <v>20</v>
      </c>
      <c r="H841" s="441">
        <v>15</v>
      </c>
    </row>
    <row r="842" spans="1:8" ht="9.75" customHeight="1" x14ac:dyDescent="0.2">
      <c r="A842" s="438">
        <v>170343</v>
      </c>
      <c r="B842" s="439" t="s">
        <v>3435</v>
      </c>
      <c r="C842" s="440">
        <v>0.38</v>
      </c>
      <c r="D842" s="440">
        <v>0.01</v>
      </c>
      <c r="E842" s="440">
        <v>1</v>
      </c>
      <c r="F842" s="441">
        <v>50</v>
      </c>
      <c r="G842" s="441">
        <v>22</v>
      </c>
      <c r="H842" s="441">
        <v>9</v>
      </c>
    </row>
    <row r="843" spans="1:8" ht="9.75" customHeight="1" x14ac:dyDescent="0.2">
      <c r="A843" s="438">
        <v>170344</v>
      </c>
      <c r="B843" s="439" t="s">
        <v>3435</v>
      </c>
      <c r="C843" s="440">
        <v>0.4</v>
      </c>
      <c r="D843" s="440">
        <v>1.4999999999999999E-2</v>
      </c>
      <c r="E843" s="440">
        <v>1</v>
      </c>
      <c r="F843" s="441">
        <v>50</v>
      </c>
      <c r="G843" s="441">
        <v>20</v>
      </c>
      <c r="H843" s="441">
        <v>15</v>
      </c>
    </row>
    <row r="844" spans="1:8" ht="9.75" customHeight="1" x14ac:dyDescent="0.2">
      <c r="A844" s="438">
        <v>170345</v>
      </c>
      <c r="B844" s="439" t="s">
        <v>3435</v>
      </c>
      <c r="C844" s="440">
        <v>0.95</v>
      </c>
      <c r="D844" s="440">
        <v>1.7000000000000001E-2</v>
      </c>
      <c r="E844" s="440">
        <v>1</v>
      </c>
      <c r="F844" s="441">
        <v>58</v>
      </c>
      <c r="G844" s="441">
        <v>20</v>
      </c>
      <c r="H844" s="441">
        <v>15</v>
      </c>
    </row>
    <row r="845" spans="1:8" ht="9.75" customHeight="1" x14ac:dyDescent="0.2">
      <c r="A845" s="438">
        <v>170346</v>
      </c>
      <c r="B845" s="439" t="s">
        <v>3435</v>
      </c>
      <c r="C845" s="440">
        <v>1.1200000000000001</v>
      </c>
      <c r="D845" s="440">
        <v>1.4999999999999999E-2</v>
      </c>
      <c r="E845" s="440">
        <v>1</v>
      </c>
      <c r="F845" s="441">
        <v>59</v>
      </c>
      <c r="G845" s="441">
        <v>20</v>
      </c>
      <c r="H845" s="441">
        <v>13</v>
      </c>
    </row>
    <row r="846" spans="1:8" ht="9.75" customHeight="1" x14ac:dyDescent="0.2">
      <c r="A846" s="438">
        <v>170347</v>
      </c>
      <c r="B846" s="439" t="s">
        <v>3435</v>
      </c>
      <c r="C846" s="440">
        <v>1.5</v>
      </c>
      <c r="D846" s="440">
        <v>1.7999999999999999E-2</v>
      </c>
      <c r="E846" s="440">
        <v>1</v>
      </c>
      <c r="F846" s="441">
        <v>60</v>
      </c>
      <c r="G846" s="441">
        <v>20</v>
      </c>
      <c r="H846" s="441">
        <v>15</v>
      </c>
    </row>
    <row r="847" spans="1:8" ht="9.75" customHeight="1" x14ac:dyDescent="0.2">
      <c r="A847" s="438">
        <v>170348</v>
      </c>
      <c r="B847" s="439" t="s">
        <v>3435</v>
      </c>
      <c r="C847" s="440">
        <v>1.25</v>
      </c>
      <c r="D847" s="440">
        <v>0.02</v>
      </c>
      <c r="E847" s="440">
        <v>1</v>
      </c>
      <c r="F847" s="441">
        <v>54</v>
      </c>
      <c r="G847" s="441">
        <v>21</v>
      </c>
      <c r="H847" s="441">
        <v>18</v>
      </c>
    </row>
    <row r="848" spans="1:8" ht="9.75" customHeight="1" x14ac:dyDescent="0.2">
      <c r="A848" s="438">
        <v>170359</v>
      </c>
      <c r="B848" s="439" t="s">
        <v>3435</v>
      </c>
      <c r="C848" s="440">
        <v>0.11</v>
      </c>
      <c r="D848" s="440">
        <v>1E-3</v>
      </c>
      <c r="E848" s="440">
        <v>1</v>
      </c>
      <c r="F848" s="441">
        <v>17</v>
      </c>
      <c r="G848" s="441">
        <v>15</v>
      </c>
      <c r="H848" s="441">
        <v>3.5</v>
      </c>
    </row>
    <row r="849" spans="1:8" ht="9.75" customHeight="1" x14ac:dyDescent="0.2">
      <c r="A849" s="438">
        <v>170360</v>
      </c>
      <c r="B849" s="439" t="s">
        <v>3435</v>
      </c>
      <c r="C849" s="440">
        <v>0.26500000000000001</v>
      </c>
      <c r="D849" s="440">
        <v>1E-3</v>
      </c>
      <c r="E849" s="440">
        <v>1</v>
      </c>
      <c r="F849" s="441">
        <v>20</v>
      </c>
      <c r="G849" s="441">
        <v>18</v>
      </c>
      <c r="H849" s="441">
        <v>4</v>
      </c>
    </row>
    <row r="850" spans="1:8" ht="9.75" customHeight="1" x14ac:dyDescent="0.2">
      <c r="A850" s="438">
        <v>170361</v>
      </c>
      <c r="B850" s="439" t="s">
        <v>3435</v>
      </c>
      <c r="C850" s="440">
        <v>0.11</v>
      </c>
      <c r="D850" s="440">
        <v>1E-3</v>
      </c>
      <c r="E850" s="440">
        <v>1</v>
      </c>
      <c r="F850" s="441">
        <v>17</v>
      </c>
      <c r="G850" s="441">
        <v>15</v>
      </c>
      <c r="H850" s="441">
        <v>3.5</v>
      </c>
    </row>
    <row r="851" spans="1:8" ht="9.75" customHeight="1" x14ac:dyDescent="0.2">
      <c r="A851" s="438">
        <v>170362</v>
      </c>
      <c r="B851" s="439" t="s">
        <v>3435</v>
      </c>
      <c r="C851" s="440">
        <v>0.39100000000000001</v>
      </c>
      <c r="D851" s="440">
        <v>2E-3</v>
      </c>
      <c r="E851" s="440">
        <v>1</v>
      </c>
      <c r="F851" s="441">
        <v>17</v>
      </c>
      <c r="G851" s="441">
        <v>15</v>
      </c>
      <c r="H851" s="441">
        <v>6</v>
      </c>
    </row>
    <row r="852" spans="1:8" ht="9.75" customHeight="1" x14ac:dyDescent="0.2">
      <c r="A852" s="438">
        <v>170363</v>
      </c>
      <c r="B852" s="439" t="s">
        <v>3435</v>
      </c>
      <c r="C852" s="440">
        <v>0.496</v>
      </c>
      <c r="D852" s="440">
        <v>2E-3</v>
      </c>
      <c r="E852" s="440">
        <v>1</v>
      </c>
      <c r="F852" s="441">
        <v>20</v>
      </c>
      <c r="G852" s="441">
        <v>19</v>
      </c>
      <c r="H852" s="441">
        <v>5</v>
      </c>
    </row>
    <row r="853" spans="1:8" ht="9.75" customHeight="1" x14ac:dyDescent="0.2">
      <c r="A853" s="438">
        <v>170364</v>
      </c>
      <c r="B853" s="439" t="s">
        <v>3435</v>
      </c>
      <c r="C853" s="440">
        <v>0.83599999999999997</v>
      </c>
      <c r="D853" s="440">
        <v>3.0000000000000001E-3</v>
      </c>
      <c r="E853" s="440">
        <v>1</v>
      </c>
      <c r="F853" s="441">
        <v>23</v>
      </c>
      <c r="G853" s="441">
        <v>20</v>
      </c>
      <c r="H853" s="441">
        <v>6.5</v>
      </c>
    </row>
    <row r="854" spans="1:8" ht="9.75" customHeight="1" x14ac:dyDescent="0.2">
      <c r="A854" s="438">
        <v>170365</v>
      </c>
      <c r="B854" s="439" t="s">
        <v>3435</v>
      </c>
      <c r="C854" s="440">
        <v>1.5</v>
      </c>
      <c r="D854" s="440">
        <v>5.0000000000000001E-3</v>
      </c>
      <c r="E854" s="440">
        <v>1</v>
      </c>
      <c r="F854" s="441">
        <v>24.5</v>
      </c>
      <c r="G854" s="441">
        <v>23</v>
      </c>
      <c r="H854" s="441">
        <v>9</v>
      </c>
    </row>
    <row r="855" spans="1:8" ht="9.75" customHeight="1" x14ac:dyDescent="0.2">
      <c r="A855" s="438">
        <v>170366</v>
      </c>
      <c r="B855" s="439" t="s">
        <v>3435</v>
      </c>
      <c r="C855" s="440">
        <v>1.4410000000000001</v>
      </c>
      <c r="D855" s="440">
        <v>5.0000000000000001E-3</v>
      </c>
      <c r="E855" s="440">
        <v>1</v>
      </c>
      <c r="F855" s="441">
        <v>27</v>
      </c>
      <c r="G855" s="441">
        <v>24.5</v>
      </c>
      <c r="H855" s="441">
        <v>7.5</v>
      </c>
    </row>
    <row r="856" spans="1:8" ht="9.75" customHeight="1" x14ac:dyDescent="0.2">
      <c r="A856" s="438">
        <v>170367</v>
      </c>
      <c r="B856" s="439" t="s">
        <v>3435</v>
      </c>
      <c r="C856" s="440">
        <v>1.96</v>
      </c>
      <c r="D856" s="440">
        <v>7.0000000000000001E-3</v>
      </c>
      <c r="E856" s="440">
        <v>1</v>
      </c>
      <c r="F856" s="441">
        <v>27</v>
      </c>
      <c r="G856" s="441">
        <v>25</v>
      </c>
      <c r="H856" s="441">
        <v>10</v>
      </c>
    </row>
    <row r="857" spans="1:8" ht="9.75" customHeight="1" x14ac:dyDescent="0.2">
      <c r="A857" s="438">
        <v>170368</v>
      </c>
      <c r="B857" s="439" t="s">
        <v>3435</v>
      </c>
      <c r="C857" s="440">
        <v>1.98</v>
      </c>
      <c r="D857" s="440">
        <v>6.0000000000000001E-3</v>
      </c>
      <c r="E857" s="440">
        <v>1</v>
      </c>
      <c r="F857" s="441">
        <v>27</v>
      </c>
      <c r="G857" s="441">
        <v>24</v>
      </c>
      <c r="H857" s="441">
        <v>9</v>
      </c>
    </row>
    <row r="858" spans="1:8" ht="9.75" customHeight="1" x14ac:dyDescent="0.2">
      <c r="A858" s="438">
        <v>170369</v>
      </c>
      <c r="B858" s="439" t="s">
        <v>3435</v>
      </c>
      <c r="C858" s="440">
        <v>2</v>
      </c>
      <c r="D858" s="440">
        <v>8.0000000000000002E-3</v>
      </c>
      <c r="E858" s="440">
        <v>1</v>
      </c>
      <c r="F858" s="441">
        <v>30</v>
      </c>
      <c r="G858" s="441">
        <v>26.5</v>
      </c>
      <c r="H858" s="441">
        <v>10</v>
      </c>
    </row>
    <row r="859" spans="1:8" ht="9.75" customHeight="1" x14ac:dyDescent="0.2">
      <c r="A859" s="438">
        <v>170370</v>
      </c>
      <c r="B859" s="439" t="s">
        <v>3435</v>
      </c>
      <c r="C859" s="440">
        <v>1.67</v>
      </c>
      <c r="D859" s="440">
        <v>6.0000000000000001E-3</v>
      </c>
      <c r="E859" s="440">
        <v>1</v>
      </c>
      <c r="F859" s="441">
        <v>30</v>
      </c>
      <c r="G859" s="441">
        <v>27</v>
      </c>
      <c r="H859" s="441">
        <v>8</v>
      </c>
    </row>
    <row r="860" spans="1:8" ht="9.75" customHeight="1" x14ac:dyDescent="0.2">
      <c r="A860" s="438">
        <v>170371</v>
      </c>
      <c r="B860" s="439" t="s">
        <v>3435</v>
      </c>
      <c r="C860" s="440">
        <v>1.734</v>
      </c>
      <c r="D860" s="440">
        <v>6.0000000000000001E-3</v>
      </c>
      <c r="E860" s="440">
        <v>1</v>
      </c>
      <c r="F860" s="441">
        <v>27</v>
      </c>
      <c r="G860" s="441">
        <v>24</v>
      </c>
      <c r="H860" s="441">
        <v>9</v>
      </c>
    </row>
    <row r="861" spans="1:8" ht="9.75" customHeight="1" x14ac:dyDescent="0.2">
      <c r="A861" s="438">
        <v>170372</v>
      </c>
      <c r="B861" s="439" t="s">
        <v>3435</v>
      </c>
      <c r="C861" s="440">
        <v>1.6930000000000001</v>
      </c>
      <c r="D861" s="440">
        <v>6.0000000000000001E-3</v>
      </c>
      <c r="E861" s="440">
        <v>1</v>
      </c>
      <c r="F861" s="441">
        <v>27</v>
      </c>
      <c r="G861" s="441">
        <v>25</v>
      </c>
      <c r="H861" s="441">
        <v>9</v>
      </c>
    </row>
    <row r="862" spans="1:8" ht="9.75" customHeight="1" x14ac:dyDescent="0.2">
      <c r="A862" s="438">
        <v>170373</v>
      </c>
      <c r="B862" s="439" t="s">
        <v>3435</v>
      </c>
      <c r="C862" s="440">
        <v>2</v>
      </c>
      <c r="D862" s="440">
        <v>6.0000000000000001E-3</v>
      </c>
      <c r="E862" s="440">
        <v>1</v>
      </c>
      <c r="F862" s="441">
        <v>30.5</v>
      </c>
      <c r="G862" s="441">
        <v>27</v>
      </c>
      <c r="H862" s="441">
        <v>7.5</v>
      </c>
    </row>
    <row r="863" spans="1:8" ht="9.75" customHeight="1" x14ac:dyDescent="0.2">
      <c r="A863" s="438">
        <v>170374</v>
      </c>
      <c r="B863" s="439" t="s">
        <v>3435</v>
      </c>
      <c r="C863" s="440">
        <v>1.5</v>
      </c>
      <c r="D863" s="440">
        <v>5.0000000000000001E-3</v>
      </c>
      <c r="E863" s="440">
        <v>1</v>
      </c>
      <c r="F863" s="441">
        <v>27</v>
      </c>
      <c r="G863" s="441">
        <v>25</v>
      </c>
      <c r="H863" s="441">
        <v>7.5</v>
      </c>
    </row>
    <row r="864" spans="1:8" ht="9.75" customHeight="1" x14ac:dyDescent="0.2">
      <c r="A864" s="438">
        <v>170375</v>
      </c>
      <c r="B864" s="439" t="s">
        <v>3435</v>
      </c>
      <c r="C864" s="440">
        <v>1.55</v>
      </c>
      <c r="D864" s="440">
        <v>5.0000000000000001E-3</v>
      </c>
      <c r="E864" s="440">
        <v>1</v>
      </c>
      <c r="F864" s="441">
        <v>27</v>
      </c>
      <c r="G864" s="441">
        <v>24.5</v>
      </c>
      <c r="H864" s="441">
        <v>8</v>
      </c>
    </row>
    <row r="865" spans="1:8" ht="9.75" customHeight="1" x14ac:dyDescent="0.2">
      <c r="A865" s="438">
        <v>170376</v>
      </c>
      <c r="B865" s="439" t="s">
        <v>3435</v>
      </c>
      <c r="C865" s="440">
        <v>21.36</v>
      </c>
      <c r="D865" s="440">
        <v>9.1999999999999998E-2</v>
      </c>
      <c r="E865" s="440">
        <v>1</v>
      </c>
      <c r="F865" s="441">
        <v>63.3</v>
      </c>
      <c r="G865" s="441">
        <v>48.6</v>
      </c>
      <c r="H865" s="441">
        <v>29.9</v>
      </c>
    </row>
    <row r="866" spans="1:8" ht="9.75" customHeight="1" x14ac:dyDescent="0.2">
      <c r="A866" s="438">
        <v>170435</v>
      </c>
      <c r="B866" s="439" t="s">
        <v>3435</v>
      </c>
      <c r="C866" s="440">
        <v>0.25800000000000001</v>
      </c>
      <c r="D866" s="440">
        <v>1E-3</v>
      </c>
      <c r="E866" s="440">
        <v>1</v>
      </c>
      <c r="F866" s="441">
        <v>21</v>
      </c>
      <c r="G866" s="441">
        <v>14</v>
      </c>
      <c r="H866" s="441">
        <v>4</v>
      </c>
    </row>
    <row r="867" spans="1:8" ht="9.75" customHeight="1" x14ac:dyDescent="0.2">
      <c r="A867" s="438">
        <v>170436</v>
      </c>
      <c r="B867" s="439" t="s">
        <v>3435</v>
      </c>
      <c r="C867" s="440">
        <v>0.13200000000000001</v>
      </c>
      <c r="D867" s="440">
        <v>1E-3</v>
      </c>
      <c r="E867" s="440">
        <v>1</v>
      </c>
      <c r="F867" s="441">
        <v>19</v>
      </c>
      <c r="G867" s="441">
        <v>12</v>
      </c>
      <c r="H867" s="441">
        <v>5</v>
      </c>
    </row>
    <row r="868" spans="1:8" ht="9.75" customHeight="1" x14ac:dyDescent="0.2">
      <c r="A868" s="438">
        <v>170437</v>
      </c>
      <c r="B868" s="439" t="s">
        <v>3435</v>
      </c>
      <c r="C868" s="440">
        <v>0.51400000000000001</v>
      </c>
      <c r="D868" s="440">
        <v>2E-3</v>
      </c>
      <c r="E868" s="440">
        <v>1</v>
      </c>
      <c r="F868" s="441">
        <v>20</v>
      </c>
      <c r="G868" s="441">
        <v>20</v>
      </c>
      <c r="H868" s="441">
        <v>5.5</v>
      </c>
    </row>
    <row r="869" spans="1:8" ht="9.75" customHeight="1" x14ac:dyDescent="0.2">
      <c r="A869" s="438">
        <v>170438</v>
      </c>
      <c r="B869" s="439" t="s">
        <v>3435</v>
      </c>
      <c r="C869" s="440">
        <v>0.51800000000000002</v>
      </c>
      <c r="D869" s="440">
        <v>2E-3</v>
      </c>
      <c r="E869" s="440">
        <v>1</v>
      </c>
      <c r="F869" s="441">
        <v>20</v>
      </c>
      <c r="G869" s="441">
        <v>20</v>
      </c>
      <c r="H869" s="441">
        <v>5</v>
      </c>
    </row>
    <row r="870" spans="1:8" ht="9.75" customHeight="1" x14ac:dyDescent="0.2">
      <c r="A870" s="438">
        <v>170441</v>
      </c>
      <c r="B870" s="439" t="s">
        <v>3435</v>
      </c>
      <c r="C870" s="440">
        <v>0.1</v>
      </c>
      <c r="D870" s="440">
        <v>1E-3</v>
      </c>
      <c r="E870" s="440">
        <v>1</v>
      </c>
      <c r="F870" s="441">
        <v>19</v>
      </c>
      <c r="G870" s="441">
        <v>12</v>
      </c>
      <c r="H870" s="441">
        <v>2.5</v>
      </c>
    </row>
    <row r="871" spans="1:8" ht="9.75" customHeight="1" x14ac:dyDescent="0.2">
      <c r="A871" s="438">
        <v>170442</v>
      </c>
      <c r="B871" s="439" t="s">
        <v>3435</v>
      </c>
      <c r="C871" s="440">
        <v>0.1</v>
      </c>
      <c r="D871" s="440">
        <v>1E-3</v>
      </c>
      <c r="E871" s="440">
        <v>1</v>
      </c>
      <c r="F871" s="441">
        <v>18</v>
      </c>
      <c r="G871" s="441">
        <v>15</v>
      </c>
      <c r="H871" s="441">
        <v>4</v>
      </c>
    </row>
    <row r="872" spans="1:8" ht="9.75" customHeight="1" x14ac:dyDescent="0.2">
      <c r="A872" s="438">
        <v>170443</v>
      </c>
      <c r="B872" s="439" t="s">
        <v>3435</v>
      </c>
      <c r="C872" s="440">
        <v>8.5000000000000006E-2</v>
      </c>
      <c r="D872" s="440">
        <v>1E-3</v>
      </c>
      <c r="E872" s="440">
        <v>1</v>
      </c>
      <c r="F872" s="441">
        <v>16</v>
      </c>
      <c r="G872" s="441">
        <v>8</v>
      </c>
      <c r="H872" s="441">
        <v>6</v>
      </c>
    </row>
    <row r="873" spans="1:8" ht="9.75" customHeight="1" x14ac:dyDescent="0.2">
      <c r="A873" s="438">
        <v>170444</v>
      </c>
      <c r="B873" s="439" t="s">
        <v>3435</v>
      </c>
      <c r="C873" s="440">
        <v>9.5000000000000001E-2</v>
      </c>
      <c r="D873" s="440">
        <v>1E-3</v>
      </c>
      <c r="E873" s="440">
        <v>1</v>
      </c>
      <c r="F873" s="441">
        <v>16</v>
      </c>
      <c r="G873" s="441">
        <v>10</v>
      </c>
      <c r="H873" s="441">
        <v>6.5</v>
      </c>
    </row>
    <row r="874" spans="1:8" ht="9.75" customHeight="1" x14ac:dyDescent="0.2">
      <c r="A874" s="438">
        <v>170445</v>
      </c>
      <c r="B874" s="439" t="s">
        <v>3435</v>
      </c>
      <c r="C874" s="440">
        <v>0.12</v>
      </c>
      <c r="D874" s="440">
        <v>2E-3</v>
      </c>
      <c r="E874" s="440">
        <v>1</v>
      </c>
      <c r="F874" s="441">
        <v>17</v>
      </c>
      <c r="G874" s="441">
        <v>10</v>
      </c>
      <c r="H874" s="441">
        <v>9</v>
      </c>
    </row>
    <row r="875" spans="1:8" ht="9.75" customHeight="1" x14ac:dyDescent="0.2">
      <c r="A875" s="438">
        <v>170446</v>
      </c>
      <c r="B875" s="439" t="s">
        <v>3435</v>
      </c>
      <c r="C875" s="440">
        <v>0.13500000000000001</v>
      </c>
      <c r="D875" s="440">
        <v>3.0000000000000001E-3</v>
      </c>
      <c r="E875" s="440">
        <v>1</v>
      </c>
      <c r="F875" s="441">
        <v>35</v>
      </c>
      <c r="G875" s="441">
        <v>14</v>
      </c>
      <c r="H875" s="441">
        <v>6</v>
      </c>
    </row>
    <row r="876" spans="1:8" ht="9.75" customHeight="1" x14ac:dyDescent="0.2">
      <c r="A876" s="438">
        <v>170447</v>
      </c>
      <c r="B876" s="439" t="s">
        <v>3435</v>
      </c>
      <c r="C876" s="440">
        <v>0.9</v>
      </c>
      <c r="D876" s="440">
        <v>1.2E-2</v>
      </c>
      <c r="E876" s="440">
        <v>1</v>
      </c>
      <c r="F876" s="441">
        <v>43</v>
      </c>
      <c r="G876" s="441">
        <v>20</v>
      </c>
      <c r="H876" s="441">
        <v>14</v>
      </c>
    </row>
    <row r="877" spans="1:8" ht="9.75" customHeight="1" x14ac:dyDescent="0.2">
      <c r="A877" s="438">
        <v>170448</v>
      </c>
      <c r="B877" s="439" t="s">
        <v>3435</v>
      </c>
      <c r="C877" s="440">
        <v>0.55000000000000004</v>
      </c>
      <c r="D877" s="440">
        <v>1.4E-2</v>
      </c>
      <c r="E877" s="440">
        <v>1</v>
      </c>
      <c r="F877" s="441">
        <v>48</v>
      </c>
      <c r="G877" s="441">
        <v>20</v>
      </c>
      <c r="H877" s="441">
        <v>15</v>
      </c>
    </row>
    <row r="878" spans="1:8" ht="9.75" customHeight="1" x14ac:dyDescent="0.2">
      <c r="A878" s="438">
        <v>170449</v>
      </c>
      <c r="B878" s="439" t="s">
        <v>3435</v>
      </c>
      <c r="C878" s="440">
        <v>0.52500000000000002</v>
      </c>
      <c r="D878" s="440">
        <v>8.9999999999999993E-3</v>
      </c>
      <c r="E878" s="440">
        <v>1</v>
      </c>
      <c r="F878" s="441">
        <v>46</v>
      </c>
      <c r="G878" s="441">
        <v>22</v>
      </c>
      <c r="H878" s="441">
        <v>9</v>
      </c>
    </row>
    <row r="879" spans="1:8" ht="9.75" customHeight="1" x14ac:dyDescent="0.2">
      <c r="A879" s="438">
        <v>170450</v>
      </c>
      <c r="B879" s="439" t="s">
        <v>3435</v>
      </c>
      <c r="C879" s="440">
        <v>0.47499999999999998</v>
      </c>
      <c r="D879" s="440">
        <v>8.0000000000000002E-3</v>
      </c>
      <c r="E879" s="440">
        <v>1</v>
      </c>
      <c r="F879" s="441">
        <v>43</v>
      </c>
      <c r="G879" s="441">
        <v>20</v>
      </c>
      <c r="H879" s="441">
        <v>9</v>
      </c>
    </row>
    <row r="880" spans="1:8" ht="9.75" customHeight="1" x14ac:dyDescent="0.2">
      <c r="A880" s="438">
        <v>170451</v>
      </c>
      <c r="B880" s="439" t="s">
        <v>3435</v>
      </c>
      <c r="C880" s="440">
        <v>0.73499999999999999</v>
      </c>
      <c r="D880" s="440">
        <v>1.0999999999999999E-2</v>
      </c>
      <c r="E880" s="440">
        <v>1</v>
      </c>
      <c r="F880" s="441">
        <v>38</v>
      </c>
      <c r="G880" s="441">
        <v>20</v>
      </c>
      <c r="H880" s="441">
        <v>15</v>
      </c>
    </row>
    <row r="881" spans="1:8" ht="9.75" customHeight="1" x14ac:dyDescent="0.2">
      <c r="A881" s="438">
        <v>170452</v>
      </c>
      <c r="B881" s="439" t="s">
        <v>3435</v>
      </c>
      <c r="C881" s="440">
        <v>1</v>
      </c>
      <c r="D881" s="440">
        <v>7.0000000000000001E-3</v>
      </c>
      <c r="E881" s="440">
        <v>1</v>
      </c>
      <c r="F881" s="441">
        <v>40</v>
      </c>
      <c r="G881" s="441">
        <v>21</v>
      </c>
      <c r="H881" s="441">
        <v>8</v>
      </c>
    </row>
    <row r="882" spans="1:8" ht="9.75" customHeight="1" x14ac:dyDescent="0.2">
      <c r="A882" s="438">
        <v>170454</v>
      </c>
      <c r="B882" s="439" t="s">
        <v>3435</v>
      </c>
      <c r="C882" s="440">
        <v>0.17</v>
      </c>
      <c r="D882" s="440">
        <v>1E-3</v>
      </c>
      <c r="E882" s="440">
        <v>1</v>
      </c>
      <c r="F882" s="441">
        <v>21.5</v>
      </c>
      <c r="G882" s="441">
        <v>14</v>
      </c>
      <c r="H882" s="441">
        <v>3</v>
      </c>
    </row>
    <row r="883" spans="1:8" ht="9.75" customHeight="1" x14ac:dyDescent="0.2">
      <c r="A883" s="438">
        <v>170455</v>
      </c>
      <c r="B883" s="439" t="s">
        <v>3435</v>
      </c>
      <c r="C883" s="440">
        <v>0.30599999999999999</v>
      </c>
      <c r="D883" s="440">
        <v>1E-3</v>
      </c>
      <c r="E883" s="440">
        <v>1</v>
      </c>
      <c r="F883" s="441">
        <v>19</v>
      </c>
      <c r="G883" s="441">
        <v>14</v>
      </c>
      <c r="H883" s="441">
        <v>5</v>
      </c>
    </row>
    <row r="884" spans="1:8" ht="9.75" customHeight="1" x14ac:dyDescent="0.2">
      <c r="A884" s="438">
        <v>170456</v>
      </c>
      <c r="B884" s="439" t="s">
        <v>3435</v>
      </c>
      <c r="C884" s="440">
        <v>0.61899999999999999</v>
      </c>
      <c r="D884" s="440">
        <v>2E-3</v>
      </c>
      <c r="E884" s="440">
        <v>1</v>
      </c>
      <c r="F884" s="441">
        <v>20</v>
      </c>
      <c r="G884" s="441">
        <v>20</v>
      </c>
      <c r="H884" s="441">
        <v>5</v>
      </c>
    </row>
    <row r="885" spans="1:8" ht="9.75" customHeight="1" x14ac:dyDescent="0.2">
      <c r="A885" s="438">
        <v>170457</v>
      </c>
      <c r="B885" s="439" t="s">
        <v>3435</v>
      </c>
      <c r="C885" s="440">
        <v>0.17399999999999999</v>
      </c>
      <c r="D885" s="440">
        <v>1E-3</v>
      </c>
      <c r="E885" s="440">
        <v>1</v>
      </c>
      <c r="F885" s="441">
        <v>24</v>
      </c>
      <c r="G885" s="441">
        <v>16</v>
      </c>
      <c r="H885" s="441">
        <v>2</v>
      </c>
    </row>
    <row r="886" spans="1:8" ht="9.75" customHeight="1" x14ac:dyDescent="0.2">
      <c r="A886" s="438">
        <v>170458</v>
      </c>
      <c r="B886" s="439" t="s">
        <v>3435</v>
      </c>
      <c r="C886" s="440">
        <v>0.29499999999999998</v>
      </c>
      <c r="D886" s="440">
        <v>2E-3</v>
      </c>
      <c r="E886" s="440">
        <v>1</v>
      </c>
      <c r="F886" s="441">
        <v>24.5</v>
      </c>
      <c r="G886" s="441">
        <v>15.5</v>
      </c>
      <c r="H886" s="441">
        <v>4.5</v>
      </c>
    </row>
    <row r="887" spans="1:8" ht="9.75" customHeight="1" x14ac:dyDescent="0.2">
      <c r="A887" s="438">
        <v>170459</v>
      </c>
      <c r="B887" s="439" t="s">
        <v>3435</v>
      </c>
      <c r="C887" s="440">
        <v>0.94</v>
      </c>
      <c r="D887" s="440">
        <v>3.0000000000000001E-3</v>
      </c>
      <c r="E887" s="440">
        <v>1</v>
      </c>
      <c r="F887" s="441">
        <v>20</v>
      </c>
      <c r="G887" s="441">
        <v>20</v>
      </c>
      <c r="H887" s="441">
        <v>7.5</v>
      </c>
    </row>
    <row r="888" spans="1:8" ht="9.75" customHeight="1" x14ac:dyDescent="0.2">
      <c r="A888" s="438">
        <v>170460</v>
      </c>
      <c r="B888" s="439" t="s">
        <v>3435</v>
      </c>
      <c r="C888" s="440">
        <v>0.57899999999999996</v>
      </c>
      <c r="D888" s="440">
        <v>2E-3</v>
      </c>
      <c r="E888" s="440">
        <v>1</v>
      </c>
      <c r="F888" s="441">
        <v>20</v>
      </c>
      <c r="G888" s="441">
        <v>15</v>
      </c>
      <c r="H888" s="441">
        <v>5</v>
      </c>
    </row>
    <row r="889" spans="1:8" ht="9.75" customHeight="1" x14ac:dyDescent="0.2">
      <c r="A889" s="438">
        <v>170461</v>
      </c>
      <c r="B889" s="439" t="s">
        <v>3435</v>
      </c>
      <c r="C889" s="440">
        <v>0.1</v>
      </c>
      <c r="D889" s="440">
        <v>1E-3</v>
      </c>
      <c r="E889" s="440">
        <v>1</v>
      </c>
      <c r="F889" s="441">
        <v>22</v>
      </c>
      <c r="G889" s="441">
        <v>14</v>
      </c>
      <c r="H889" s="441">
        <v>4</v>
      </c>
    </row>
    <row r="890" spans="1:8" ht="9.75" customHeight="1" x14ac:dyDescent="0.2">
      <c r="A890" s="438">
        <v>170462</v>
      </c>
      <c r="B890" s="439" t="s">
        <v>3435</v>
      </c>
      <c r="C890" s="440">
        <v>0.19</v>
      </c>
      <c r="D890" s="440">
        <v>1E-3</v>
      </c>
      <c r="E890" s="440">
        <v>1</v>
      </c>
      <c r="F890" s="441">
        <v>25</v>
      </c>
      <c r="G890" s="441">
        <v>17</v>
      </c>
      <c r="H890" s="441">
        <v>1</v>
      </c>
    </row>
    <row r="891" spans="1:8" ht="9.75" customHeight="1" x14ac:dyDescent="0.2">
      <c r="A891" s="438">
        <v>170464</v>
      </c>
      <c r="B891" s="439" t="s">
        <v>3435</v>
      </c>
      <c r="C891" s="440">
        <v>0.6</v>
      </c>
      <c r="D891" s="440">
        <v>2E-3</v>
      </c>
      <c r="E891" s="440">
        <v>1</v>
      </c>
      <c r="F891" s="441">
        <v>20</v>
      </c>
      <c r="G891" s="441">
        <v>20</v>
      </c>
      <c r="H891" s="441">
        <v>5</v>
      </c>
    </row>
    <row r="892" spans="1:8" ht="9.75" customHeight="1" x14ac:dyDescent="0.2">
      <c r="A892" s="438">
        <v>170465</v>
      </c>
      <c r="B892" s="439" t="s">
        <v>3435</v>
      </c>
      <c r="C892" s="440">
        <v>0.1</v>
      </c>
      <c r="D892" s="440">
        <v>1E-3</v>
      </c>
      <c r="E892" s="440">
        <v>1</v>
      </c>
      <c r="F892" s="441">
        <v>27</v>
      </c>
      <c r="G892" s="441">
        <v>15</v>
      </c>
      <c r="H892" s="441">
        <v>1</v>
      </c>
    </row>
    <row r="893" spans="1:8" ht="9.75" customHeight="1" x14ac:dyDescent="0.2">
      <c r="A893" s="438">
        <v>170466</v>
      </c>
      <c r="B893" s="439" t="s">
        <v>3435</v>
      </c>
      <c r="C893" s="440">
        <v>0.41</v>
      </c>
      <c r="D893" s="440">
        <v>2E-3</v>
      </c>
      <c r="E893" s="440">
        <v>1</v>
      </c>
      <c r="F893" s="441">
        <v>28</v>
      </c>
      <c r="G893" s="441">
        <v>19</v>
      </c>
      <c r="H893" s="441">
        <v>4.5</v>
      </c>
    </row>
    <row r="894" spans="1:8" ht="9.75" customHeight="1" x14ac:dyDescent="0.2">
      <c r="A894" s="438">
        <v>170467</v>
      </c>
      <c r="B894" s="439" t="s">
        <v>3435</v>
      </c>
      <c r="C894" s="440">
        <v>0.55000000000000004</v>
      </c>
      <c r="D894" s="440">
        <v>3.0000000000000001E-3</v>
      </c>
      <c r="E894" s="440">
        <v>1</v>
      </c>
      <c r="F894" s="441">
        <v>27</v>
      </c>
      <c r="G894" s="441">
        <v>19</v>
      </c>
      <c r="H894" s="441">
        <v>5</v>
      </c>
    </row>
    <row r="895" spans="1:8" ht="9.75" customHeight="1" x14ac:dyDescent="0.2">
      <c r="A895" s="438">
        <v>170468</v>
      </c>
      <c r="B895" s="439" t="s">
        <v>3435</v>
      </c>
      <c r="C895" s="440">
        <v>0.13700000000000001</v>
      </c>
      <c r="D895" s="440">
        <v>1E-3</v>
      </c>
      <c r="E895" s="440">
        <v>1</v>
      </c>
      <c r="F895" s="441">
        <v>19</v>
      </c>
      <c r="G895" s="441">
        <v>12</v>
      </c>
      <c r="H895" s="441">
        <v>5</v>
      </c>
    </row>
    <row r="896" spans="1:8" ht="9.75" customHeight="1" x14ac:dyDescent="0.2">
      <c r="A896" s="438">
        <v>170469</v>
      </c>
      <c r="B896" s="439" t="s">
        <v>3435</v>
      </c>
      <c r="C896" s="440">
        <v>0.16</v>
      </c>
      <c r="D896" s="440">
        <v>1E-3</v>
      </c>
      <c r="E896" s="440">
        <v>1</v>
      </c>
      <c r="F896" s="441">
        <v>19</v>
      </c>
      <c r="G896" s="441">
        <v>12</v>
      </c>
      <c r="H896" s="441">
        <v>4</v>
      </c>
    </row>
    <row r="897" spans="1:8" ht="9.75" customHeight="1" x14ac:dyDescent="0.2">
      <c r="A897" s="438">
        <v>170470</v>
      </c>
      <c r="B897" s="439" t="s">
        <v>3435</v>
      </c>
      <c r="C897" s="440">
        <v>0.87</v>
      </c>
      <c r="D897" s="440">
        <v>4.0000000000000001E-3</v>
      </c>
      <c r="E897" s="440">
        <v>1</v>
      </c>
      <c r="F897" s="441">
        <v>27.5</v>
      </c>
      <c r="G897" s="441">
        <v>26.5</v>
      </c>
      <c r="H897" s="441">
        <v>5.5</v>
      </c>
    </row>
    <row r="898" spans="1:8" ht="9.75" customHeight="1" x14ac:dyDescent="0.2">
      <c r="A898" s="438">
        <v>170471</v>
      </c>
      <c r="B898" s="439" t="s">
        <v>3435</v>
      </c>
      <c r="C898" s="440">
        <v>3.3</v>
      </c>
      <c r="D898" s="440">
        <v>1.0999999999999999E-2</v>
      </c>
      <c r="E898" s="440">
        <v>1</v>
      </c>
      <c r="F898" s="441">
        <v>30</v>
      </c>
      <c r="G898" s="441">
        <v>30</v>
      </c>
      <c r="H898" s="441">
        <v>12</v>
      </c>
    </row>
    <row r="899" spans="1:8" ht="9.75" customHeight="1" x14ac:dyDescent="0.2">
      <c r="A899" s="438">
        <v>170472</v>
      </c>
      <c r="B899" s="439" t="s">
        <v>3435</v>
      </c>
      <c r="C899" s="440">
        <v>2.8</v>
      </c>
      <c r="D899" s="440">
        <v>2E-3</v>
      </c>
      <c r="E899" s="440">
        <v>1</v>
      </c>
      <c r="F899" s="441">
        <v>30</v>
      </c>
      <c r="G899" s="441">
        <v>30</v>
      </c>
      <c r="H899" s="441">
        <v>2.5</v>
      </c>
    </row>
    <row r="900" spans="1:8" ht="9.75" customHeight="1" x14ac:dyDescent="0.2">
      <c r="A900" s="438">
        <v>170473</v>
      </c>
      <c r="B900" s="439" t="s">
        <v>3435</v>
      </c>
      <c r="C900" s="440">
        <v>7.4999999999999997E-2</v>
      </c>
      <c r="D900" s="440">
        <v>1E-3</v>
      </c>
      <c r="E900" s="440">
        <v>1</v>
      </c>
      <c r="F900" s="441">
        <v>17.5</v>
      </c>
      <c r="G900" s="441">
        <v>11</v>
      </c>
      <c r="H900" s="441">
        <v>3</v>
      </c>
    </row>
    <row r="901" spans="1:8" ht="9.75" customHeight="1" x14ac:dyDescent="0.2">
      <c r="A901" s="438">
        <v>170475</v>
      </c>
      <c r="B901" s="439" t="s">
        <v>3435</v>
      </c>
      <c r="C901" s="440">
        <v>3.165</v>
      </c>
      <c r="D901" s="440">
        <v>1.0999999999999999E-2</v>
      </c>
      <c r="E901" s="440">
        <v>1</v>
      </c>
      <c r="F901" s="441">
        <v>30</v>
      </c>
      <c r="G901" s="441">
        <v>30</v>
      </c>
      <c r="H901" s="441">
        <v>12</v>
      </c>
    </row>
    <row r="902" spans="1:8" ht="9.75" customHeight="1" x14ac:dyDescent="0.2">
      <c r="A902" s="438">
        <v>170476</v>
      </c>
      <c r="B902" s="439" t="s">
        <v>3435</v>
      </c>
      <c r="C902" s="440">
        <v>1</v>
      </c>
      <c r="D902" s="440">
        <v>3.0000000000000001E-3</v>
      </c>
      <c r="E902" s="440">
        <v>1</v>
      </c>
      <c r="F902" s="441">
        <v>24</v>
      </c>
      <c r="G902" s="441">
        <v>24</v>
      </c>
      <c r="H902" s="441">
        <v>5.5</v>
      </c>
    </row>
    <row r="903" spans="1:8" ht="9.75" customHeight="1" x14ac:dyDescent="0.2">
      <c r="A903" s="438">
        <v>170477</v>
      </c>
      <c r="B903" s="439" t="s">
        <v>3435</v>
      </c>
      <c r="C903" s="440">
        <v>2.7</v>
      </c>
      <c r="D903" s="440">
        <v>1.2E-2</v>
      </c>
      <c r="E903" s="440">
        <v>1</v>
      </c>
      <c r="F903" s="441">
        <v>30</v>
      </c>
      <c r="G903" s="441">
        <v>30</v>
      </c>
      <c r="H903" s="441">
        <v>13</v>
      </c>
    </row>
    <row r="904" spans="1:8" ht="9.75" customHeight="1" x14ac:dyDescent="0.2">
      <c r="A904" s="438">
        <v>170478</v>
      </c>
      <c r="B904" s="439" t="s">
        <v>3435</v>
      </c>
      <c r="C904" s="440">
        <v>1</v>
      </c>
      <c r="D904" s="440">
        <v>3.0000000000000001E-3</v>
      </c>
      <c r="E904" s="440">
        <v>1</v>
      </c>
      <c r="F904" s="441">
        <v>24</v>
      </c>
      <c r="G904" s="441">
        <v>24</v>
      </c>
      <c r="H904" s="441">
        <v>5.5</v>
      </c>
    </row>
    <row r="905" spans="1:8" ht="9.75" customHeight="1" x14ac:dyDescent="0.2">
      <c r="A905" s="438">
        <v>170479</v>
      </c>
      <c r="B905" s="439" t="s">
        <v>3435</v>
      </c>
      <c r="C905" s="440">
        <v>2.7</v>
      </c>
      <c r="D905" s="440">
        <v>1.0999999999999999E-2</v>
      </c>
      <c r="E905" s="440">
        <v>1</v>
      </c>
      <c r="F905" s="441">
        <v>30</v>
      </c>
      <c r="G905" s="441">
        <v>30</v>
      </c>
      <c r="H905" s="441">
        <v>12</v>
      </c>
    </row>
    <row r="906" spans="1:8" ht="9.75" customHeight="1" x14ac:dyDescent="0.2">
      <c r="A906" s="438">
        <v>170480</v>
      </c>
      <c r="B906" s="439" t="s">
        <v>3435</v>
      </c>
      <c r="C906" s="440">
        <v>3.18</v>
      </c>
      <c r="D906" s="440">
        <v>1.2E-2</v>
      </c>
      <c r="E906" s="440">
        <v>1</v>
      </c>
      <c r="F906" s="441">
        <v>30</v>
      </c>
      <c r="G906" s="441">
        <v>30</v>
      </c>
      <c r="H906" s="441">
        <v>13</v>
      </c>
    </row>
    <row r="907" spans="1:8" ht="9.75" customHeight="1" x14ac:dyDescent="0.2">
      <c r="A907" s="438">
        <v>170481</v>
      </c>
      <c r="B907" s="439" t="s">
        <v>3435</v>
      </c>
      <c r="C907" s="440">
        <v>1.25</v>
      </c>
      <c r="D907" s="440">
        <v>5.0000000000000001E-3</v>
      </c>
      <c r="E907" s="440">
        <v>1</v>
      </c>
      <c r="F907" s="441">
        <v>30</v>
      </c>
      <c r="G907" s="441">
        <v>30</v>
      </c>
      <c r="H907" s="441">
        <v>6</v>
      </c>
    </row>
    <row r="908" spans="1:8" ht="9.75" customHeight="1" x14ac:dyDescent="0.2">
      <c r="A908" s="438">
        <v>170482</v>
      </c>
      <c r="B908" s="439" t="s">
        <v>3435</v>
      </c>
      <c r="C908" s="440">
        <v>3.9</v>
      </c>
      <c r="D908" s="440">
        <v>1.9E-2</v>
      </c>
      <c r="E908" s="440">
        <v>1</v>
      </c>
      <c r="F908" s="441">
        <v>40</v>
      </c>
      <c r="G908" s="441">
        <v>40</v>
      </c>
      <c r="H908" s="441">
        <v>12</v>
      </c>
    </row>
    <row r="909" spans="1:8" ht="9.75" customHeight="1" x14ac:dyDescent="0.2">
      <c r="A909" s="438">
        <v>170484</v>
      </c>
      <c r="B909" s="439" t="s">
        <v>3435</v>
      </c>
      <c r="C909" s="440">
        <v>1.25</v>
      </c>
      <c r="D909" s="440">
        <v>5.0000000000000001E-3</v>
      </c>
      <c r="E909" s="440">
        <v>1</v>
      </c>
      <c r="F909" s="441">
        <v>24</v>
      </c>
      <c r="G909" s="441">
        <v>24</v>
      </c>
      <c r="H909" s="441">
        <v>8</v>
      </c>
    </row>
    <row r="910" spans="1:8" ht="9.75" customHeight="1" x14ac:dyDescent="0.2">
      <c r="A910" s="438">
        <v>170485</v>
      </c>
      <c r="B910" s="439" t="s">
        <v>3435</v>
      </c>
      <c r="C910" s="440">
        <v>2.1</v>
      </c>
      <c r="D910" s="440">
        <v>8.9999999999999993E-3</v>
      </c>
      <c r="E910" s="440">
        <v>1</v>
      </c>
      <c r="F910" s="441">
        <v>30</v>
      </c>
      <c r="G910" s="441">
        <v>30</v>
      </c>
      <c r="H910" s="441">
        <v>10.5</v>
      </c>
    </row>
    <row r="911" spans="1:8" ht="9.75" customHeight="1" x14ac:dyDescent="0.2">
      <c r="A911" s="438">
        <v>170486</v>
      </c>
      <c r="B911" s="439" t="s">
        <v>3435</v>
      </c>
      <c r="C911" s="440">
        <v>4.3</v>
      </c>
      <c r="D911" s="440">
        <v>2.1999999999999999E-2</v>
      </c>
      <c r="E911" s="440">
        <v>1</v>
      </c>
      <c r="F911" s="441">
        <v>40</v>
      </c>
      <c r="G911" s="441">
        <v>40</v>
      </c>
      <c r="H911" s="441">
        <v>14</v>
      </c>
    </row>
    <row r="912" spans="1:8" ht="9.75" customHeight="1" x14ac:dyDescent="0.2">
      <c r="A912" s="438">
        <v>170487</v>
      </c>
      <c r="B912" s="439" t="s">
        <v>3435</v>
      </c>
      <c r="C912" s="440">
        <v>1.2</v>
      </c>
      <c r="D912" s="440">
        <v>4.0000000000000001E-3</v>
      </c>
      <c r="E912" s="440">
        <v>1</v>
      </c>
      <c r="F912" s="441">
        <v>24</v>
      </c>
      <c r="G912" s="441">
        <v>24</v>
      </c>
      <c r="H912" s="441">
        <v>7</v>
      </c>
    </row>
    <row r="913" spans="1:8" ht="9.75" customHeight="1" x14ac:dyDescent="0.2">
      <c r="A913" s="438">
        <v>170488</v>
      </c>
      <c r="B913" s="439" t="s">
        <v>3435</v>
      </c>
      <c r="C913" s="440">
        <v>1.45</v>
      </c>
      <c r="D913" s="440">
        <v>7.0000000000000001E-3</v>
      </c>
      <c r="E913" s="440">
        <v>1</v>
      </c>
      <c r="F913" s="441">
        <v>30</v>
      </c>
      <c r="G913" s="441">
        <v>30</v>
      </c>
      <c r="H913" s="441">
        <v>8</v>
      </c>
    </row>
    <row r="914" spans="1:8" ht="9.75" customHeight="1" x14ac:dyDescent="0.2">
      <c r="A914" s="438">
        <v>170489</v>
      </c>
      <c r="B914" s="439" t="s">
        <v>3435</v>
      </c>
      <c r="C914" s="440">
        <v>0.85</v>
      </c>
      <c r="D914" s="440">
        <v>2E-3</v>
      </c>
      <c r="E914" s="440">
        <v>1</v>
      </c>
      <c r="F914" s="441">
        <v>20</v>
      </c>
      <c r="G914" s="441">
        <v>20</v>
      </c>
      <c r="H914" s="441">
        <v>5</v>
      </c>
    </row>
    <row r="915" spans="1:8" ht="9.75" customHeight="1" x14ac:dyDescent="0.2">
      <c r="A915" s="438">
        <v>170490</v>
      </c>
      <c r="B915" s="439" t="s">
        <v>3435</v>
      </c>
      <c r="C915" s="440">
        <v>1.1000000000000001</v>
      </c>
      <c r="D915" s="440">
        <v>3.0000000000000001E-3</v>
      </c>
      <c r="E915" s="440">
        <v>1</v>
      </c>
      <c r="F915" s="441">
        <v>24</v>
      </c>
      <c r="G915" s="441">
        <v>24</v>
      </c>
      <c r="H915" s="441">
        <v>5</v>
      </c>
    </row>
    <row r="916" spans="1:8" ht="9.75" customHeight="1" x14ac:dyDescent="0.2">
      <c r="A916" s="438">
        <v>170491</v>
      </c>
      <c r="B916" s="439" t="s">
        <v>3435</v>
      </c>
      <c r="C916" s="440">
        <v>0.73</v>
      </c>
      <c r="D916" s="440">
        <v>2E-3</v>
      </c>
      <c r="E916" s="440">
        <v>1</v>
      </c>
      <c r="F916" s="441">
        <v>24</v>
      </c>
      <c r="G916" s="441">
        <v>24</v>
      </c>
      <c r="H916" s="441">
        <v>4</v>
      </c>
    </row>
    <row r="917" spans="1:8" ht="9.75" customHeight="1" x14ac:dyDescent="0.2">
      <c r="A917" s="438">
        <v>170492</v>
      </c>
      <c r="B917" s="439" t="s">
        <v>3435</v>
      </c>
      <c r="C917" s="440">
        <v>1.365</v>
      </c>
      <c r="D917" s="440">
        <v>3.0000000000000001E-3</v>
      </c>
      <c r="E917" s="440">
        <v>1</v>
      </c>
      <c r="F917" s="441">
        <v>24</v>
      </c>
      <c r="G917" s="441">
        <v>24</v>
      </c>
      <c r="H917" s="441">
        <v>5</v>
      </c>
    </row>
    <row r="918" spans="1:8" ht="9.75" customHeight="1" x14ac:dyDescent="0.2">
      <c r="A918" s="438">
        <v>170493</v>
      </c>
      <c r="B918" s="439" t="s">
        <v>3435</v>
      </c>
      <c r="C918" s="440">
        <v>1</v>
      </c>
      <c r="D918" s="440">
        <v>2E-3</v>
      </c>
      <c r="E918" s="440">
        <v>1</v>
      </c>
      <c r="F918" s="441">
        <v>28</v>
      </c>
      <c r="G918" s="441">
        <v>24</v>
      </c>
      <c r="H918" s="441">
        <v>3</v>
      </c>
    </row>
    <row r="919" spans="1:8" ht="9.75" customHeight="1" x14ac:dyDescent="0.2">
      <c r="A919" s="438">
        <v>170503</v>
      </c>
      <c r="B919" s="439" t="s">
        <v>3435</v>
      </c>
      <c r="C919" s="440">
        <v>0.25</v>
      </c>
      <c r="D919" s="440">
        <v>1E-3</v>
      </c>
      <c r="E919" s="440">
        <v>1</v>
      </c>
      <c r="F919" s="441">
        <v>19.5</v>
      </c>
      <c r="G919" s="441">
        <v>12</v>
      </c>
      <c r="H919" s="441">
        <v>4.5</v>
      </c>
    </row>
    <row r="920" spans="1:8" ht="9.75" customHeight="1" x14ac:dyDescent="0.2">
      <c r="A920" s="438">
        <v>170522</v>
      </c>
      <c r="B920" s="439" t="s">
        <v>3435</v>
      </c>
      <c r="C920" s="440">
        <v>0.93500000000000005</v>
      </c>
      <c r="D920" s="440">
        <v>3.0000000000000001E-3</v>
      </c>
      <c r="E920" s="440">
        <v>1</v>
      </c>
      <c r="F920" s="441">
        <v>20</v>
      </c>
      <c r="G920" s="441">
        <v>20</v>
      </c>
      <c r="H920" s="441">
        <v>8</v>
      </c>
    </row>
    <row r="921" spans="1:8" ht="9.75" customHeight="1" x14ac:dyDescent="0.2">
      <c r="A921" s="438">
        <v>170605</v>
      </c>
      <c r="B921" s="439" t="s">
        <v>3435</v>
      </c>
      <c r="C921" s="440">
        <v>0.83599999999999997</v>
      </c>
      <c r="D921" s="440">
        <v>3.0000000000000001E-3</v>
      </c>
      <c r="E921" s="440">
        <v>1</v>
      </c>
      <c r="F921" s="441">
        <v>23</v>
      </c>
      <c r="G921" s="441">
        <v>20</v>
      </c>
      <c r="H921" s="441">
        <v>6.5</v>
      </c>
    </row>
    <row r="922" spans="1:8" ht="9.75" customHeight="1" x14ac:dyDescent="0.2">
      <c r="A922" s="438">
        <v>170712</v>
      </c>
      <c r="B922" s="439" t="s">
        <v>3435</v>
      </c>
      <c r="C922" s="440">
        <v>0.1</v>
      </c>
      <c r="D922" s="440">
        <v>1E-3</v>
      </c>
      <c r="E922" s="440">
        <v>1</v>
      </c>
      <c r="F922" s="441">
        <v>18</v>
      </c>
      <c r="G922" s="441">
        <v>15</v>
      </c>
      <c r="H922" s="441">
        <v>4</v>
      </c>
    </row>
    <row r="923" spans="1:8" ht="9.75" customHeight="1" x14ac:dyDescent="0.2">
      <c r="A923" s="438">
        <v>170713</v>
      </c>
      <c r="B923" s="439" t="s">
        <v>3435</v>
      </c>
      <c r="C923" s="440">
        <v>0.1</v>
      </c>
      <c r="D923" s="440">
        <v>1E-3</v>
      </c>
      <c r="E923" s="440">
        <v>1</v>
      </c>
      <c r="F923" s="441">
        <v>18</v>
      </c>
      <c r="G923" s="441">
        <v>15</v>
      </c>
      <c r="H923" s="441">
        <v>4</v>
      </c>
    </row>
    <row r="924" spans="1:8" ht="9.75" customHeight="1" x14ac:dyDescent="0.2">
      <c r="A924" s="438">
        <v>170714</v>
      </c>
      <c r="B924" s="439" t="s">
        <v>3435</v>
      </c>
      <c r="C924" s="440">
        <v>0.1</v>
      </c>
      <c r="D924" s="440">
        <v>1E-3</v>
      </c>
      <c r="E924" s="440">
        <v>1</v>
      </c>
      <c r="F924" s="441">
        <v>18</v>
      </c>
      <c r="G924" s="441">
        <v>15</v>
      </c>
      <c r="H924" s="441">
        <v>4</v>
      </c>
    </row>
    <row r="925" spans="1:8" ht="9.75" customHeight="1" x14ac:dyDescent="0.2">
      <c r="A925" s="438">
        <v>170715</v>
      </c>
      <c r="B925" s="439" t="s">
        <v>3435</v>
      </c>
      <c r="C925" s="440">
        <v>0.1</v>
      </c>
      <c r="D925" s="440">
        <v>1E-3</v>
      </c>
      <c r="E925" s="440">
        <v>1</v>
      </c>
      <c r="F925" s="441">
        <v>18</v>
      </c>
      <c r="G925" s="441">
        <v>15</v>
      </c>
      <c r="H925" s="441">
        <v>4</v>
      </c>
    </row>
    <row r="926" spans="1:8" ht="9.75" customHeight="1" x14ac:dyDescent="0.2">
      <c r="A926" s="438">
        <v>170716</v>
      </c>
      <c r="B926" s="439" t="s">
        <v>3435</v>
      </c>
      <c r="C926" s="440">
        <v>0.1</v>
      </c>
      <c r="D926" s="440">
        <v>1E-3</v>
      </c>
      <c r="E926" s="440">
        <v>1</v>
      </c>
      <c r="F926" s="441">
        <v>18</v>
      </c>
      <c r="G926" s="441">
        <v>15</v>
      </c>
      <c r="H926" s="441">
        <v>4</v>
      </c>
    </row>
    <row r="927" spans="1:8" ht="9.75" customHeight="1" x14ac:dyDescent="0.2">
      <c r="A927" s="438">
        <v>170717</v>
      </c>
      <c r="B927" s="439" t="s">
        <v>3435</v>
      </c>
      <c r="C927" s="440">
        <v>8.5000000000000006E-2</v>
      </c>
      <c r="D927" s="440">
        <v>1E-3</v>
      </c>
      <c r="E927" s="440">
        <v>1</v>
      </c>
      <c r="F927" s="441">
        <v>16</v>
      </c>
      <c r="G927" s="441">
        <v>8</v>
      </c>
      <c r="H927" s="441">
        <v>6</v>
      </c>
    </row>
    <row r="928" spans="1:8" ht="9.75" customHeight="1" x14ac:dyDescent="0.2">
      <c r="A928" s="438">
        <v>170718</v>
      </c>
      <c r="B928" s="439" t="s">
        <v>3435</v>
      </c>
      <c r="C928" s="440">
        <v>8.5000000000000006E-2</v>
      </c>
      <c r="D928" s="440">
        <v>1E-3</v>
      </c>
      <c r="E928" s="440">
        <v>1</v>
      </c>
      <c r="F928" s="441">
        <v>16</v>
      </c>
      <c r="G928" s="441">
        <v>8</v>
      </c>
      <c r="H928" s="441">
        <v>6</v>
      </c>
    </row>
    <row r="929" spans="1:8" ht="9.75" customHeight="1" x14ac:dyDescent="0.2">
      <c r="A929" s="438">
        <v>170719</v>
      </c>
      <c r="B929" s="439" t="s">
        <v>3435</v>
      </c>
      <c r="C929" s="440">
        <v>9.5000000000000001E-2</v>
      </c>
      <c r="D929" s="440">
        <v>1E-3</v>
      </c>
      <c r="E929" s="440">
        <v>1</v>
      </c>
      <c r="F929" s="441">
        <v>16</v>
      </c>
      <c r="G929" s="441">
        <v>10</v>
      </c>
      <c r="H929" s="441">
        <v>6.5</v>
      </c>
    </row>
    <row r="930" spans="1:8" ht="9.75" customHeight="1" x14ac:dyDescent="0.2">
      <c r="A930" s="438">
        <v>170720</v>
      </c>
      <c r="B930" s="439" t="s">
        <v>3435</v>
      </c>
      <c r="C930" s="440">
        <v>9.5000000000000001E-2</v>
      </c>
      <c r="D930" s="440">
        <v>1E-3</v>
      </c>
      <c r="E930" s="440">
        <v>1</v>
      </c>
      <c r="F930" s="441">
        <v>16</v>
      </c>
      <c r="G930" s="441">
        <v>10</v>
      </c>
      <c r="H930" s="441">
        <v>6.5</v>
      </c>
    </row>
    <row r="931" spans="1:8" ht="9.75" customHeight="1" x14ac:dyDescent="0.2">
      <c r="A931" s="438">
        <v>170721</v>
      </c>
      <c r="B931" s="439" t="s">
        <v>3435</v>
      </c>
      <c r="C931" s="440">
        <v>0.12</v>
      </c>
      <c r="D931" s="440">
        <v>2E-3</v>
      </c>
      <c r="E931" s="440">
        <v>1</v>
      </c>
      <c r="F931" s="441">
        <v>17</v>
      </c>
      <c r="G931" s="441">
        <v>10</v>
      </c>
      <c r="H931" s="441">
        <v>9</v>
      </c>
    </row>
    <row r="932" spans="1:8" ht="9.75" customHeight="1" x14ac:dyDescent="0.2">
      <c r="A932" s="438">
        <v>170722</v>
      </c>
      <c r="B932" s="439" t="s">
        <v>3435</v>
      </c>
      <c r="C932" s="440">
        <v>0.12</v>
      </c>
      <c r="D932" s="440">
        <v>2E-3</v>
      </c>
      <c r="E932" s="440">
        <v>1</v>
      </c>
      <c r="F932" s="441">
        <v>17</v>
      </c>
      <c r="G932" s="441">
        <v>10</v>
      </c>
      <c r="H932" s="441">
        <v>9</v>
      </c>
    </row>
    <row r="933" spans="1:8" ht="9.75" customHeight="1" x14ac:dyDescent="0.2">
      <c r="A933" s="438">
        <v>170723</v>
      </c>
      <c r="B933" s="439" t="s">
        <v>3435</v>
      </c>
      <c r="C933" s="440">
        <v>0.52500000000000002</v>
      </c>
      <c r="D933" s="440">
        <v>8.9999999999999993E-3</v>
      </c>
      <c r="E933" s="440">
        <v>1</v>
      </c>
      <c r="F933" s="441">
        <v>46</v>
      </c>
      <c r="G933" s="441">
        <v>22</v>
      </c>
      <c r="H933" s="441">
        <v>9</v>
      </c>
    </row>
    <row r="934" spans="1:8" ht="9.75" customHeight="1" x14ac:dyDescent="0.2">
      <c r="A934" s="438">
        <v>170724</v>
      </c>
      <c r="B934" s="439" t="s">
        <v>3435</v>
      </c>
      <c r="C934" s="440">
        <v>0.55000000000000004</v>
      </c>
      <c r="D934" s="440">
        <v>1.4E-2</v>
      </c>
      <c r="E934" s="440">
        <v>1</v>
      </c>
      <c r="F934" s="441">
        <v>48</v>
      </c>
      <c r="G934" s="441">
        <v>20</v>
      </c>
      <c r="H934" s="441">
        <v>15</v>
      </c>
    </row>
    <row r="935" spans="1:8" ht="9.75" customHeight="1" x14ac:dyDescent="0.2">
      <c r="A935" s="438">
        <v>170725</v>
      </c>
      <c r="B935" s="439" t="s">
        <v>3435</v>
      </c>
      <c r="C935" s="440">
        <v>0.47499999999999998</v>
      </c>
      <c r="D935" s="440">
        <v>3.0000000000000001E-3</v>
      </c>
      <c r="E935" s="440">
        <v>1</v>
      </c>
      <c r="F935" s="441">
        <v>43</v>
      </c>
      <c r="G935" s="441">
        <v>20</v>
      </c>
      <c r="H935" s="441">
        <v>3</v>
      </c>
    </row>
    <row r="936" spans="1:8" ht="9.75" customHeight="1" x14ac:dyDescent="0.2">
      <c r="A936" s="438">
        <v>170728</v>
      </c>
      <c r="B936" s="439" t="s">
        <v>3435</v>
      </c>
      <c r="C936" s="440">
        <v>0.13600000000000001</v>
      </c>
      <c r="D936" s="440">
        <v>3.0000000000000001E-3</v>
      </c>
      <c r="E936" s="440">
        <v>1</v>
      </c>
      <c r="F936" s="441">
        <v>35</v>
      </c>
      <c r="G936" s="441">
        <v>14</v>
      </c>
      <c r="H936" s="441">
        <v>6</v>
      </c>
    </row>
    <row r="937" spans="1:8" ht="9.75" customHeight="1" x14ac:dyDescent="0.2">
      <c r="A937" s="438">
        <v>170729</v>
      </c>
      <c r="B937" s="439" t="s">
        <v>3435</v>
      </c>
      <c r="C937" s="440">
        <v>0.73499999999999999</v>
      </c>
      <c r="D937" s="440">
        <v>1.0999999999999999E-2</v>
      </c>
      <c r="E937" s="440">
        <v>1</v>
      </c>
      <c r="F937" s="441">
        <v>38</v>
      </c>
      <c r="G937" s="441">
        <v>20</v>
      </c>
      <c r="H937" s="441">
        <v>15</v>
      </c>
    </row>
    <row r="938" spans="1:8" ht="9.75" customHeight="1" x14ac:dyDescent="0.2">
      <c r="A938" s="438">
        <v>170730</v>
      </c>
      <c r="B938" s="439" t="s">
        <v>3435</v>
      </c>
      <c r="C938" s="440">
        <v>0.9</v>
      </c>
      <c r="D938" s="440">
        <v>1.2E-2</v>
      </c>
      <c r="E938" s="440">
        <v>1</v>
      </c>
      <c r="F938" s="441">
        <v>43</v>
      </c>
      <c r="G938" s="441">
        <v>20</v>
      </c>
      <c r="H938" s="441">
        <v>14</v>
      </c>
    </row>
    <row r="939" spans="1:8" ht="9.75" customHeight="1" x14ac:dyDescent="0.2">
      <c r="A939" s="438">
        <v>170788</v>
      </c>
      <c r="B939" s="439" t="s">
        <v>3435</v>
      </c>
      <c r="C939" s="440">
        <v>1</v>
      </c>
      <c r="D939" s="440">
        <v>8.0000000000000002E-3</v>
      </c>
      <c r="E939" s="440">
        <v>1</v>
      </c>
      <c r="F939" s="441">
        <v>41</v>
      </c>
      <c r="G939" s="441">
        <v>20</v>
      </c>
      <c r="H939" s="441">
        <v>10</v>
      </c>
    </row>
    <row r="940" spans="1:8" ht="9.75" customHeight="1" x14ac:dyDescent="0.2">
      <c r="A940" s="438">
        <v>170789</v>
      </c>
      <c r="B940" s="439" t="s">
        <v>3435</v>
      </c>
      <c r="C940" s="440">
        <v>0.1</v>
      </c>
      <c r="D940" s="440">
        <v>1E-3</v>
      </c>
      <c r="E940" s="440">
        <v>1</v>
      </c>
      <c r="F940" s="441">
        <v>22</v>
      </c>
      <c r="G940" s="441">
        <v>14</v>
      </c>
      <c r="H940" s="441">
        <v>4</v>
      </c>
    </row>
    <row r="941" spans="1:8" ht="9.75" customHeight="1" x14ac:dyDescent="0.2">
      <c r="A941" s="438">
        <v>170790</v>
      </c>
      <c r="B941" s="439" t="s">
        <v>3435</v>
      </c>
      <c r="C941" s="440">
        <v>0.1</v>
      </c>
      <c r="D941" s="440">
        <v>1E-3</v>
      </c>
      <c r="E941" s="440">
        <v>1</v>
      </c>
      <c r="F941" s="441">
        <v>22</v>
      </c>
      <c r="G941" s="441">
        <v>14</v>
      </c>
      <c r="H941" s="441">
        <v>4</v>
      </c>
    </row>
    <row r="942" spans="1:8" ht="9.75" customHeight="1" x14ac:dyDescent="0.2">
      <c r="A942" s="438">
        <v>170800</v>
      </c>
      <c r="B942" s="439" t="s">
        <v>3435</v>
      </c>
      <c r="C942" s="440">
        <v>0.755</v>
      </c>
      <c r="D942" s="440">
        <v>6.0000000000000001E-3</v>
      </c>
      <c r="E942" s="440">
        <v>1</v>
      </c>
      <c r="F942" s="441">
        <v>28</v>
      </c>
      <c r="G942" s="441">
        <v>19</v>
      </c>
      <c r="H942" s="441">
        <v>12</v>
      </c>
    </row>
    <row r="943" spans="1:8" ht="9.75" customHeight="1" x14ac:dyDescent="0.2">
      <c r="A943" s="438">
        <v>170807</v>
      </c>
      <c r="B943" s="439" t="s">
        <v>3435</v>
      </c>
      <c r="C943" s="440">
        <v>0.32500000000000001</v>
      </c>
      <c r="D943" s="440">
        <v>1E-3</v>
      </c>
      <c r="E943" s="440">
        <v>1</v>
      </c>
      <c r="F943" s="441">
        <v>20</v>
      </c>
      <c r="G943" s="441">
        <v>20</v>
      </c>
      <c r="H943" s="441">
        <v>3.5</v>
      </c>
    </row>
    <row r="944" spans="1:8" ht="9.75" customHeight="1" x14ac:dyDescent="0.2">
      <c r="A944" s="438">
        <v>170808</v>
      </c>
      <c r="B944" s="439" t="s">
        <v>3435</v>
      </c>
      <c r="C944" s="440">
        <v>0.13200000000000001</v>
      </c>
      <c r="D944" s="440">
        <v>1E-3</v>
      </c>
      <c r="E944" s="440">
        <v>1</v>
      </c>
      <c r="F944" s="441">
        <v>24</v>
      </c>
      <c r="G944" s="441">
        <v>16</v>
      </c>
      <c r="H944" s="441">
        <v>1</v>
      </c>
    </row>
    <row r="945" spans="1:8" ht="9.75" customHeight="1" x14ac:dyDescent="0.2">
      <c r="A945" s="438">
        <v>170809</v>
      </c>
      <c r="B945" s="439" t="s">
        <v>3435</v>
      </c>
      <c r="C945" s="440">
        <v>0.13200000000000001</v>
      </c>
      <c r="D945" s="440">
        <v>1E-3</v>
      </c>
      <c r="E945" s="440">
        <v>1</v>
      </c>
      <c r="F945" s="441">
        <v>24</v>
      </c>
      <c r="G945" s="441">
        <v>16</v>
      </c>
      <c r="H945" s="441">
        <v>1</v>
      </c>
    </row>
    <row r="946" spans="1:8" ht="9.75" customHeight="1" x14ac:dyDescent="0.2">
      <c r="A946" s="438">
        <v>170829</v>
      </c>
      <c r="B946" s="439" t="s">
        <v>3435</v>
      </c>
      <c r="C946" s="440">
        <v>0.24</v>
      </c>
      <c r="D946" s="440">
        <v>3.0000000000000001E-3</v>
      </c>
      <c r="E946" s="440">
        <v>1</v>
      </c>
      <c r="F946" s="441">
        <v>47</v>
      </c>
      <c r="G946" s="441">
        <v>16.5</v>
      </c>
      <c r="H946" s="441">
        <v>4</v>
      </c>
    </row>
    <row r="947" spans="1:8" ht="9.75" customHeight="1" x14ac:dyDescent="0.2">
      <c r="A947" s="438">
        <v>170830</v>
      </c>
      <c r="B947" s="439" t="s">
        <v>3435</v>
      </c>
      <c r="C947" s="440">
        <v>0.26500000000000001</v>
      </c>
      <c r="D947" s="440">
        <v>1E-3</v>
      </c>
      <c r="E947" s="440">
        <v>1</v>
      </c>
      <c r="F947" s="441">
        <v>20</v>
      </c>
      <c r="G947" s="441">
        <v>18</v>
      </c>
      <c r="H947" s="441">
        <v>4</v>
      </c>
    </row>
    <row r="948" spans="1:8" ht="9.75" customHeight="1" x14ac:dyDescent="0.2">
      <c r="A948" s="438">
        <v>170831</v>
      </c>
      <c r="B948" s="439" t="s">
        <v>3435</v>
      </c>
      <c r="C948" s="440">
        <v>1.3</v>
      </c>
      <c r="D948" s="440">
        <v>3.0000000000000001E-3</v>
      </c>
      <c r="E948" s="440">
        <v>1</v>
      </c>
      <c r="F948" s="441">
        <v>23</v>
      </c>
      <c r="G948" s="441">
        <v>20</v>
      </c>
      <c r="H948" s="441">
        <v>7</v>
      </c>
    </row>
    <row r="949" spans="1:8" ht="9.75" customHeight="1" x14ac:dyDescent="0.2">
      <c r="A949" s="438">
        <v>170832</v>
      </c>
      <c r="B949" s="439" t="s">
        <v>3435</v>
      </c>
      <c r="C949" s="440">
        <v>0.10299999999999999</v>
      </c>
      <c r="D949" s="440">
        <v>1E-3</v>
      </c>
      <c r="E949" s="440">
        <v>1</v>
      </c>
      <c r="F949" s="441">
        <v>24</v>
      </c>
      <c r="G949" s="441">
        <v>16</v>
      </c>
      <c r="H949" s="441">
        <v>1</v>
      </c>
    </row>
    <row r="950" spans="1:8" ht="9.75" customHeight="1" x14ac:dyDescent="0.2">
      <c r="A950" s="438">
        <v>170833</v>
      </c>
      <c r="B950" s="439" t="s">
        <v>3435</v>
      </c>
      <c r="C950" s="440">
        <v>0.16</v>
      </c>
      <c r="D950" s="440">
        <v>1E-3</v>
      </c>
      <c r="E950" s="440">
        <v>1</v>
      </c>
      <c r="F950" s="441">
        <v>25</v>
      </c>
      <c r="G950" s="441">
        <v>16</v>
      </c>
      <c r="H950" s="441">
        <v>1.5</v>
      </c>
    </row>
    <row r="951" spans="1:8" ht="9.75" customHeight="1" x14ac:dyDescent="0.2">
      <c r="A951" s="438">
        <v>170834</v>
      </c>
      <c r="B951" s="439" t="s">
        <v>3435</v>
      </c>
      <c r="C951" s="440">
        <v>0.12</v>
      </c>
      <c r="D951" s="440">
        <v>1E-3</v>
      </c>
      <c r="E951" s="440">
        <v>1</v>
      </c>
      <c r="F951" s="441">
        <v>25</v>
      </c>
      <c r="G951" s="441">
        <v>15.5</v>
      </c>
      <c r="H951" s="441">
        <v>1.54</v>
      </c>
    </row>
    <row r="952" spans="1:8" ht="9.75" customHeight="1" x14ac:dyDescent="0.2">
      <c r="A952" s="438">
        <v>170835</v>
      </c>
      <c r="B952" s="439" t="s">
        <v>3435</v>
      </c>
      <c r="C952" s="440">
        <v>0.12</v>
      </c>
      <c r="D952" s="440">
        <v>1E-3</v>
      </c>
      <c r="E952" s="440">
        <v>1</v>
      </c>
      <c r="F952" s="441">
        <v>25</v>
      </c>
      <c r="G952" s="441">
        <v>15.5</v>
      </c>
      <c r="H952" s="441">
        <v>1.5</v>
      </c>
    </row>
    <row r="953" spans="1:8" ht="9.75" customHeight="1" x14ac:dyDescent="0.2">
      <c r="A953" s="438">
        <v>170838</v>
      </c>
      <c r="B953" s="439" t="s">
        <v>3435</v>
      </c>
      <c r="C953" s="440">
        <v>0.57699999999999996</v>
      </c>
      <c r="D953" s="440">
        <v>1E-3</v>
      </c>
      <c r="E953" s="440">
        <v>1</v>
      </c>
      <c r="F953" s="441">
        <v>26</v>
      </c>
      <c r="G953" s="441">
        <v>25</v>
      </c>
      <c r="H953" s="441">
        <v>2</v>
      </c>
    </row>
    <row r="954" spans="1:8" ht="9.75" customHeight="1" x14ac:dyDescent="0.2">
      <c r="A954" s="438">
        <v>170839</v>
      </c>
      <c r="B954" s="439" t="s">
        <v>3435</v>
      </c>
      <c r="C954" s="440">
        <v>0.57699999999999996</v>
      </c>
      <c r="D954" s="440">
        <v>1E-3</v>
      </c>
      <c r="E954" s="440">
        <v>1</v>
      </c>
      <c r="F954" s="441">
        <v>26</v>
      </c>
      <c r="G954" s="441">
        <v>25</v>
      </c>
      <c r="H954" s="441">
        <v>2</v>
      </c>
    </row>
    <row r="955" spans="1:8" ht="9.75" customHeight="1" x14ac:dyDescent="0.2">
      <c r="A955" s="438">
        <v>172273</v>
      </c>
      <c r="B955" s="439" t="s">
        <v>3435</v>
      </c>
      <c r="C955" s="440">
        <v>0.06</v>
      </c>
      <c r="D955" s="440">
        <v>1E-3</v>
      </c>
      <c r="E955" s="440">
        <v>1</v>
      </c>
      <c r="F955" s="441">
        <v>20</v>
      </c>
      <c r="G955" s="441">
        <v>7.5</v>
      </c>
      <c r="H955" s="441">
        <v>5.5</v>
      </c>
    </row>
    <row r="956" spans="1:8" ht="9.75" customHeight="1" x14ac:dyDescent="0.2">
      <c r="A956" s="438">
        <v>170851</v>
      </c>
      <c r="B956" s="439" t="s">
        <v>3435</v>
      </c>
      <c r="C956" s="440">
        <v>0.5</v>
      </c>
      <c r="D956" s="440">
        <v>3.0000000000000001E-3</v>
      </c>
      <c r="E956" s="440">
        <v>1</v>
      </c>
      <c r="F956" s="441">
        <v>28</v>
      </c>
      <c r="G956" s="441">
        <v>17</v>
      </c>
      <c r="H956" s="441">
        <v>6</v>
      </c>
    </row>
    <row r="957" spans="1:8" ht="9.75" customHeight="1" x14ac:dyDescent="0.2">
      <c r="A957" s="438">
        <v>170852</v>
      </c>
      <c r="B957" s="439" t="s">
        <v>3435</v>
      </c>
      <c r="C957" s="440">
        <v>0.96</v>
      </c>
      <c r="D957" s="440">
        <v>3.0000000000000001E-3</v>
      </c>
      <c r="E957" s="440">
        <v>1</v>
      </c>
      <c r="F957" s="441">
        <v>24</v>
      </c>
      <c r="G957" s="441">
        <v>24</v>
      </c>
      <c r="H957" s="441">
        <v>5.5</v>
      </c>
    </row>
    <row r="958" spans="1:8" ht="9.75" customHeight="1" x14ac:dyDescent="0.2">
      <c r="A958" s="438">
        <v>170853</v>
      </c>
      <c r="B958" s="439" t="s">
        <v>3435</v>
      </c>
      <c r="C958" s="440">
        <v>0.11</v>
      </c>
      <c r="D958" s="440">
        <v>1E-3</v>
      </c>
      <c r="E958" s="440">
        <v>1</v>
      </c>
      <c r="F958" s="441">
        <v>19</v>
      </c>
      <c r="G958" s="441">
        <v>12</v>
      </c>
      <c r="H958" s="441">
        <v>2.5</v>
      </c>
    </row>
    <row r="959" spans="1:8" ht="9.75" customHeight="1" x14ac:dyDescent="0.2">
      <c r="A959" s="438">
        <v>170854</v>
      </c>
      <c r="B959" s="439" t="s">
        <v>3435</v>
      </c>
      <c r="C959" s="440">
        <v>0.87</v>
      </c>
      <c r="D959" s="440">
        <v>4.0000000000000001E-3</v>
      </c>
      <c r="E959" s="440">
        <v>1</v>
      </c>
      <c r="F959" s="441">
        <v>27.5</v>
      </c>
      <c r="G959" s="441">
        <v>26.5</v>
      </c>
      <c r="H959" s="441">
        <v>5.5</v>
      </c>
    </row>
    <row r="960" spans="1:8" ht="9.75" customHeight="1" x14ac:dyDescent="0.2">
      <c r="A960" s="438">
        <v>170855</v>
      </c>
      <c r="B960" s="439" t="s">
        <v>3435</v>
      </c>
      <c r="C960" s="440">
        <v>0.61899999999999999</v>
      </c>
      <c r="D960" s="440">
        <v>2E-3</v>
      </c>
      <c r="E960" s="440">
        <v>1</v>
      </c>
      <c r="F960" s="441">
        <v>20</v>
      </c>
      <c r="G960" s="441">
        <v>20</v>
      </c>
      <c r="H960" s="441">
        <v>5</v>
      </c>
    </row>
    <row r="961" spans="1:8" ht="9.75" customHeight="1" x14ac:dyDescent="0.2">
      <c r="A961" s="438">
        <v>170856</v>
      </c>
      <c r="B961" s="439" t="s">
        <v>3435</v>
      </c>
      <c r="C961" s="440">
        <v>0.25</v>
      </c>
      <c r="D961" s="440">
        <v>1E-3</v>
      </c>
      <c r="E961" s="440">
        <v>1</v>
      </c>
      <c r="F961" s="441">
        <v>19.5</v>
      </c>
      <c r="G961" s="441">
        <v>12</v>
      </c>
      <c r="H961" s="441">
        <v>4.5</v>
      </c>
    </row>
    <row r="962" spans="1:8" ht="9.75" customHeight="1" x14ac:dyDescent="0.2">
      <c r="A962" s="438">
        <v>170857</v>
      </c>
      <c r="B962" s="439" t="s">
        <v>3435</v>
      </c>
      <c r="C962" s="440">
        <v>0.25</v>
      </c>
      <c r="D962" s="440">
        <v>1E-3</v>
      </c>
      <c r="E962" s="440">
        <v>1</v>
      </c>
      <c r="F962" s="441">
        <v>19.5</v>
      </c>
      <c r="G962" s="441">
        <v>12</v>
      </c>
      <c r="H962" s="441">
        <v>4.5</v>
      </c>
    </row>
    <row r="963" spans="1:8" ht="9.75" customHeight="1" x14ac:dyDescent="0.2">
      <c r="A963" s="438">
        <v>170858</v>
      </c>
      <c r="B963" s="439" t="s">
        <v>3435</v>
      </c>
      <c r="C963" s="440">
        <v>0.19</v>
      </c>
      <c r="D963" s="440">
        <v>1E-3</v>
      </c>
      <c r="E963" s="440">
        <v>1</v>
      </c>
      <c r="F963" s="441">
        <v>25</v>
      </c>
      <c r="G963" s="441">
        <v>17</v>
      </c>
      <c r="H963" s="441">
        <v>1</v>
      </c>
    </row>
    <row r="964" spans="1:8" ht="9.75" customHeight="1" x14ac:dyDescent="0.2">
      <c r="A964" s="438">
        <v>170859</v>
      </c>
      <c r="B964" s="439" t="s">
        <v>3435</v>
      </c>
      <c r="C964" s="440">
        <v>0.32</v>
      </c>
      <c r="D964" s="440">
        <v>1E-3</v>
      </c>
      <c r="E964" s="440">
        <v>1</v>
      </c>
      <c r="F964" s="441">
        <v>24</v>
      </c>
      <c r="G964" s="441">
        <v>16</v>
      </c>
      <c r="H964" s="441">
        <v>3</v>
      </c>
    </row>
    <row r="965" spans="1:8" ht="9.75" customHeight="1" x14ac:dyDescent="0.2">
      <c r="A965" s="438">
        <v>170860</v>
      </c>
      <c r="B965" s="439" t="s">
        <v>3435</v>
      </c>
      <c r="C965" s="440">
        <v>0.32</v>
      </c>
      <c r="D965" s="440">
        <v>1E-3</v>
      </c>
      <c r="E965" s="440">
        <v>1</v>
      </c>
      <c r="F965" s="441">
        <v>24</v>
      </c>
      <c r="G965" s="441">
        <v>16</v>
      </c>
      <c r="H965" s="441">
        <v>3</v>
      </c>
    </row>
    <row r="966" spans="1:8" ht="9.75" customHeight="1" x14ac:dyDescent="0.2">
      <c r="A966" s="438">
        <v>170861</v>
      </c>
      <c r="B966" s="439" t="s">
        <v>3435</v>
      </c>
      <c r="C966" s="440">
        <v>0.1</v>
      </c>
      <c r="D966" s="440">
        <v>1E-3</v>
      </c>
      <c r="E966" s="440">
        <v>1</v>
      </c>
      <c r="F966" s="441">
        <v>27</v>
      </c>
      <c r="G966" s="441">
        <v>15</v>
      </c>
      <c r="H966" s="441">
        <v>1</v>
      </c>
    </row>
    <row r="967" spans="1:8" ht="9.75" customHeight="1" x14ac:dyDescent="0.2">
      <c r="A967" s="438">
        <v>170862</v>
      </c>
      <c r="B967" s="439" t="s">
        <v>3435</v>
      </c>
      <c r="C967" s="440">
        <v>0.1</v>
      </c>
      <c r="D967" s="440">
        <v>1E-3</v>
      </c>
      <c r="E967" s="440">
        <v>1</v>
      </c>
      <c r="F967" s="441">
        <v>27</v>
      </c>
      <c r="G967" s="441">
        <v>15</v>
      </c>
      <c r="H967" s="441">
        <v>1</v>
      </c>
    </row>
    <row r="968" spans="1:8" ht="9.75" customHeight="1" x14ac:dyDescent="0.2">
      <c r="A968" s="438">
        <v>170863</v>
      </c>
      <c r="B968" s="439" t="s">
        <v>3435</v>
      </c>
      <c r="C968" s="440">
        <v>0.56000000000000005</v>
      </c>
      <c r="D968" s="440">
        <v>1E-3</v>
      </c>
      <c r="E968" s="440">
        <v>1</v>
      </c>
      <c r="F968" s="441">
        <v>28</v>
      </c>
      <c r="G968" s="441">
        <v>24</v>
      </c>
      <c r="H968" s="441">
        <v>2</v>
      </c>
    </row>
    <row r="969" spans="1:8" ht="9.75" customHeight="1" x14ac:dyDescent="0.2">
      <c r="A969" s="438">
        <v>170868</v>
      </c>
      <c r="B969" s="439" t="s">
        <v>3435</v>
      </c>
      <c r="C969" s="440">
        <v>0.17399999999999999</v>
      </c>
      <c r="D969" s="440">
        <v>1E-3</v>
      </c>
      <c r="E969" s="440">
        <v>1</v>
      </c>
      <c r="F969" s="441">
        <v>24</v>
      </c>
      <c r="G969" s="441">
        <v>16</v>
      </c>
      <c r="H969" s="441">
        <v>2</v>
      </c>
    </row>
    <row r="970" spans="1:8" ht="9.75" customHeight="1" x14ac:dyDescent="0.2">
      <c r="A970" s="438">
        <v>170869</v>
      </c>
      <c r="B970" s="439" t="s">
        <v>3435</v>
      </c>
      <c r="C970" s="440">
        <v>0.17399999999999999</v>
      </c>
      <c r="D970" s="440">
        <v>1E-3</v>
      </c>
      <c r="E970" s="440">
        <v>1</v>
      </c>
      <c r="F970" s="441">
        <v>24</v>
      </c>
      <c r="G970" s="441">
        <v>16</v>
      </c>
      <c r="H970" s="441">
        <v>2</v>
      </c>
    </row>
    <row r="971" spans="1:8" ht="9.75" customHeight="1" x14ac:dyDescent="0.2">
      <c r="A971" s="438">
        <v>170870</v>
      </c>
      <c r="B971" s="439" t="s">
        <v>3435</v>
      </c>
      <c r="C971" s="440">
        <v>0.57899999999999996</v>
      </c>
      <c r="D971" s="440">
        <v>2E-3</v>
      </c>
      <c r="E971" s="440">
        <v>1</v>
      </c>
      <c r="F971" s="441">
        <v>20</v>
      </c>
      <c r="G971" s="441">
        <v>15</v>
      </c>
      <c r="H971" s="441">
        <v>5</v>
      </c>
    </row>
    <row r="972" spans="1:8" ht="9.75" customHeight="1" x14ac:dyDescent="0.2">
      <c r="A972" s="438">
        <v>170871</v>
      </c>
      <c r="B972" s="439" t="s">
        <v>3435</v>
      </c>
      <c r="C972" s="440">
        <v>0.73</v>
      </c>
      <c r="D972" s="440">
        <v>2E-3</v>
      </c>
      <c r="E972" s="440">
        <v>1</v>
      </c>
      <c r="F972" s="441">
        <v>24</v>
      </c>
      <c r="G972" s="441">
        <v>24</v>
      </c>
      <c r="H972" s="441">
        <v>4</v>
      </c>
    </row>
    <row r="973" spans="1:8" ht="9.75" customHeight="1" x14ac:dyDescent="0.2">
      <c r="A973" s="438">
        <v>170872</v>
      </c>
      <c r="B973" s="439" t="s">
        <v>3435</v>
      </c>
      <c r="C973" s="440">
        <v>0.73</v>
      </c>
      <c r="D973" s="440">
        <v>2E-3</v>
      </c>
      <c r="E973" s="440">
        <v>1</v>
      </c>
      <c r="F973" s="441">
        <v>24</v>
      </c>
      <c r="G973" s="441">
        <v>24</v>
      </c>
      <c r="H973" s="441">
        <v>4</v>
      </c>
    </row>
    <row r="974" spans="1:8" ht="9.75" customHeight="1" x14ac:dyDescent="0.2">
      <c r="A974" s="438">
        <v>170873</v>
      </c>
      <c r="B974" s="439" t="s">
        <v>3435</v>
      </c>
      <c r="C974" s="440">
        <v>0.73</v>
      </c>
      <c r="D974" s="440">
        <v>2E-3</v>
      </c>
      <c r="E974" s="440">
        <v>1</v>
      </c>
      <c r="F974" s="441">
        <v>24</v>
      </c>
      <c r="G974" s="441">
        <v>24</v>
      </c>
      <c r="H974" s="441">
        <v>4</v>
      </c>
    </row>
    <row r="975" spans="1:8" ht="9.75" customHeight="1" x14ac:dyDescent="0.2">
      <c r="A975" s="438">
        <v>170878</v>
      </c>
      <c r="B975" s="439" t="s">
        <v>3435</v>
      </c>
      <c r="C975" s="440">
        <v>7.4999999999999997E-2</v>
      </c>
      <c r="D975" s="440">
        <v>1E-3</v>
      </c>
      <c r="E975" s="440">
        <v>1</v>
      </c>
      <c r="F975" s="441">
        <v>17.5</v>
      </c>
      <c r="G975" s="441">
        <v>11</v>
      </c>
      <c r="H975" s="441">
        <v>3</v>
      </c>
    </row>
    <row r="976" spans="1:8" ht="9.75" customHeight="1" x14ac:dyDescent="0.2">
      <c r="A976" s="438">
        <v>170881</v>
      </c>
      <c r="B976" s="439" t="s">
        <v>3435</v>
      </c>
      <c r="C976" s="440">
        <v>0.74</v>
      </c>
      <c r="D976" s="440">
        <v>4.0000000000000001E-3</v>
      </c>
      <c r="E976" s="440">
        <v>1</v>
      </c>
      <c r="F976" s="441">
        <v>26</v>
      </c>
      <c r="G976" s="441">
        <v>23</v>
      </c>
      <c r="H976" s="441">
        <v>6</v>
      </c>
    </row>
    <row r="977" spans="1:8" ht="9.75" customHeight="1" x14ac:dyDescent="0.2">
      <c r="A977" s="438">
        <v>172664</v>
      </c>
      <c r="B977" s="439" t="s">
        <v>3435</v>
      </c>
      <c r="C977" s="440">
        <v>0.52</v>
      </c>
      <c r="D977" s="440">
        <v>5.0000000000000001E-3</v>
      </c>
      <c r="E977" s="440">
        <v>1</v>
      </c>
      <c r="F977" s="441">
        <v>39</v>
      </c>
      <c r="G977" s="441">
        <v>23.5</v>
      </c>
      <c r="H977" s="441">
        <v>5</v>
      </c>
    </row>
    <row r="978" spans="1:8" ht="9.75" customHeight="1" x14ac:dyDescent="0.2">
      <c r="A978" s="438">
        <v>172806</v>
      </c>
      <c r="B978" s="439" t="s">
        <v>3435</v>
      </c>
      <c r="C978" s="440">
        <v>1.5</v>
      </c>
      <c r="D978" s="440">
        <v>5.0000000000000001E-3</v>
      </c>
      <c r="E978" s="440">
        <v>1</v>
      </c>
      <c r="F978" s="441">
        <v>70</v>
      </c>
      <c r="G978" s="441">
        <v>11</v>
      </c>
      <c r="H978" s="441">
        <v>7</v>
      </c>
    </row>
    <row r="979" spans="1:8" ht="9.75" customHeight="1" x14ac:dyDescent="0.2">
      <c r="A979" s="438">
        <v>170948</v>
      </c>
      <c r="B979" s="439" t="s">
        <v>3435</v>
      </c>
      <c r="C979" s="440">
        <v>0.56699999999999995</v>
      </c>
      <c r="D979" s="440">
        <v>2E-3</v>
      </c>
      <c r="E979" s="440">
        <v>1</v>
      </c>
      <c r="F979" s="441">
        <v>20</v>
      </c>
      <c r="G979" s="441">
        <v>19</v>
      </c>
      <c r="H979" s="441">
        <v>6</v>
      </c>
    </row>
    <row r="980" spans="1:8" ht="9.75" customHeight="1" x14ac:dyDescent="0.2">
      <c r="A980" s="438">
        <v>171022</v>
      </c>
      <c r="B980" s="439" t="s">
        <v>3435</v>
      </c>
      <c r="C980" s="440">
        <v>0.92500000000000004</v>
      </c>
      <c r="D980" s="440">
        <v>4.0000000000000001E-3</v>
      </c>
      <c r="E980" s="440">
        <v>1</v>
      </c>
      <c r="F980" s="441">
        <v>23</v>
      </c>
      <c r="G980" s="441">
        <v>20.5</v>
      </c>
      <c r="H980" s="441">
        <v>7.5</v>
      </c>
    </row>
    <row r="981" spans="1:8" ht="9.75" customHeight="1" x14ac:dyDescent="0.2">
      <c r="A981" s="438">
        <v>171023</v>
      </c>
      <c r="B981" s="439" t="s">
        <v>3435</v>
      </c>
      <c r="C981" s="440">
        <v>0.93600000000000005</v>
      </c>
      <c r="D981" s="440">
        <v>2E-3</v>
      </c>
      <c r="E981" s="440">
        <v>1</v>
      </c>
      <c r="F981" s="441">
        <v>20</v>
      </c>
      <c r="G981" s="441">
        <v>19.5</v>
      </c>
      <c r="H981" s="441">
        <v>6</v>
      </c>
    </row>
    <row r="982" spans="1:8" ht="9.75" customHeight="1" x14ac:dyDescent="0.2">
      <c r="A982" s="438">
        <v>171024</v>
      </c>
      <c r="B982" s="439" t="s">
        <v>3435</v>
      </c>
      <c r="C982" s="440">
        <v>22.45</v>
      </c>
      <c r="D982" s="440">
        <v>9.7000000000000003E-2</v>
      </c>
      <c r="E982" s="440">
        <v>1</v>
      </c>
      <c r="F982" s="441">
        <v>63.3</v>
      </c>
      <c r="G982" s="441">
        <v>48.6</v>
      </c>
      <c r="H982" s="441">
        <v>31.5</v>
      </c>
    </row>
    <row r="983" spans="1:8" ht="9.75" customHeight="1" x14ac:dyDescent="0.2">
      <c r="A983" s="438">
        <v>171087</v>
      </c>
      <c r="B983" s="439" t="s">
        <v>3435</v>
      </c>
      <c r="C983" s="440">
        <v>0.6</v>
      </c>
      <c r="D983" s="440">
        <v>2E-3</v>
      </c>
      <c r="E983" s="440">
        <v>1</v>
      </c>
      <c r="F983" s="441">
        <v>20</v>
      </c>
      <c r="G983" s="441">
        <v>20</v>
      </c>
      <c r="H983" s="441">
        <v>5</v>
      </c>
    </row>
    <row r="984" spans="1:8" ht="9.75" customHeight="1" x14ac:dyDescent="0.2">
      <c r="A984" s="438">
        <v>171125</v>
      </c>
      <c r="B984" s="439" t="s">
        <v>3435</v>
      </c>
      <c r="C984" s="440">
        <v>0.1</v>
      </c>
      <c r="D984" s="440">
        <v>1E-3</v>
      </c>
      <c r="E984" s="440">
        <v>1</v>
      </c>
      <c r="F984" s="441">
        <v>24.5</v>
      </c>
      <c r="G984" s="441">
        <v>16</v>
      </c>
      <c r="H984" s="441">
        <v>1</v>
      </c>
    </row>
    <row r="985" spans="1:8" ht="9.75" customHeight="1" x14ac:dyDescent="0.2">
      <c r="A985" s="438">
        <v>171126</v>
      </c>
      <c r="B985" s="439" t="s">
        <v>3435</v>
      </c>
      <c r="C985" s="440">
        <v>0.24</v>
      </c>
      <c r="D985" s="440">
        <v>3.0000000000000001E-3</v>
      </c>
      <c r="E985" s="440">
        <v>1</v>
      </c>
      <c r="F985" s="441">
        <v>47</v>
      </c>
      <c r="G985" s="441">
        <v>16.5</v>
      </c>
      <c r="H985" s="441">
        <v>4</v>
      </c>
    </row>
    <row r="986" spans="1:8" ht="9.75" customHeight="1" x14ac:dyDescent="0.2">
      <c r="A986" s="438">
        <v>171138</v>
      </c>
      <c r="B986" s="439" t="s">
        <v>3435</v>
      </c>
      <c r="C986" s="440">
        <v>1.23</v>
      </c>
      <c r="D986" s="440">
        <v>4.0000000000000001E-3</v>
      </c>
      <c r="E986" s="440">
        <v>1</v>
      </c>
      <c r="F986" s="441">
        <v>24</v>
      </c>
      <c r="G986" s="441">
        <v>24</v>
      </c>
      <c r="H986" s="441">
        <v>6.5</v>
      </c>
    </row>
    <row r="987" spans="1:8" ht="9.75" customHeight="1" x14ac:dyDescent="0.2">
      <c r="A987" s="438">
        <v>171154</v>
      </c>
      <c r="B987" s="439" t="s">
        <v>3435</v>
      </c>
      <c r="C987" s="440">
        <v>0.92500000000000004</v>
      </c>
      <c r="D987" s="440">
        <v>4.0000000000000001E-3</v>
      </c>
      <c r="E987" s="440">
        <v>1</v>
      </c>
      <c r="F987" s="441">
        <v>23</v>
      </c>
      <c r="G987" s="441">
        <v>20.5</v>
      </c>
      <c r="H987" s="441">
        <v>7.5</v>
      </c>
    </row>
    <row r="988" spans="1:8" ht="9.75" customHeight="1" x14ac:dyDescent="0.2">
      <c r="A988" s="438">
        <v>171155</v>
      </c>
      <c r="B988" s="439" t="s">
        <v>3435</v>
      </c>
      <c r="C988" s="440">
        <v>0.97499999999999998</v>
      </c>
      <c r="D988" s="440">
        <v>4.0000000000000001E-3</v>
      </c>
      <c r="E988" s="440">
        <v>1</v>
      </c>
      <c r="F988" s="441">
        <v>23</v>
      </c>
      <c r="G988" s="441">
        <v>20.5</v>
      </c>
      <c r="H988" s="441">
        <v>7.5</v>
      </c>
    </row>
    <row r="989" spans="1:8" ht="9.75" customHeight="1" x14ac:dyDescent="0.2">
      <c r="A989" s="438">
        <v>171158</v>
      </c>
      <c r="B989" s="439" t="s">
        <v>3435</v>
      </c>
      <c r="C989" s="440">
        <v>3.2</v>
      </c>
      <c r="D989" s="440">
        <v>1.4999999999999999E-2</v>
      </c>
      <c r="E989" s="440">
        <v>1</v>
      </c>
      <c r="F989" s="441">
        <v>40.5</v>
      </c>
      <c r="G989" s="441">
        <v>35.5</v>
      </c>
      <c r="H989" s="441">
        <v>10.5</v>
      </c>
    </row>
    <row r="990" spans="1:8" ht="9.75" customHeight="1" x14ac:dyDescent="0.2">
      <c r="A990" s="438">
        <v>171159</v>
      </c>
      <c r="B990" s="439" t="s">
        <v>3435</v>
      </c>
      <c r="C990" s="440">
        <v>0.9</v>
      </c>
      <c r="D990" s="440">
        <v>4.0000000000000001E-3</v>
      </c>
      <c r="E990" s="440">
        <v>1</v>
      </c>
      <c r="F990" s="441">
        <v>24</v>
      </c>
      <c r="G990" s="441">
        <v>24</v>
      </c>
      <c r="H990" s="441">
        <v>6.5</v>
      </c>
    </row>
    <row r="991" spans="1:8" ht="9.75" customHeight="1" x14ac:dyDescent="0.2">
      <c r="A991" s="438">
        <v>171160</v>
      </c>
      <c r="B991" s="439" t="s">
        <v>3435</v>
      </c>
      <c r="C991" s="440">
        <v>2.8</v>
      </c>
      <c r="D991" s="440">
        <v>8.9999999999999993E-3</v>
      </c>
      <c r="E991" s="440">
        <v>1</v>
      </c>
      <c r="F991" s="441">
        <v>30</v>
      </c>
      <c r="G991" s="441">
        <v>30</v>
      </c>
      <c r="H991" s="441">
        <v>10</v>
      </c>
    </row>
    <row r="992" spans="1:8" ht="9.75" customHeight="1" x14ac:dyDescent="0.2">
      <c r="A992" s="438">
        <v>171161</v>
      </c>
      <c r="B992" s="439" t="s">
        <v>3435</v>
      </c>
      <c r="C992" s="440">
        <v>3.25</v>
      </c>
      <c r="D992" s="440">
        <v>1.0999999999999999E-2</v>
      </c>
      <c r="E992" s="440">
        <v>1</v>
      </c>
      <c r="F992" s="441">
        <v>30</v>
      </c>
      <c r="G992" s="441">
        <v>30</v>
      </c>
      <c r="H992" s="441">
        <v>12</v>
      </c>
    </row>
    <row r="993" spans="1:8" ht="9.75" customHeight="1" x14ac:dyDescent="0.2">
      <c r="A993" s="438">
        <v>171162</v>
      </c>
      <c r="B993" s="439" t="s">
        <v>3435</v>
      </c>
      <c r="C993" s="440">
        <v>1.2</v>
      </c>
      <c r="D993" s="440">
        <v>4.0000000000000001E-3</v>
      </c>
      <c r="E993" s="440">
        <v>1</v>
      </c>
      <c r="F993" s="441">
        <v>24</v>
      </c>
      <c r="G993" s="441">
        <v>24</v>
      </c>
      <c r="H993" s="441">
        <v>6.5</v>
      </c>
    </row>
    <row r="994" spans="1:8" ht="9.75" customHeight="1" x14ac:dyDescent="0.2">
      <c r="A994" s="438">
        <v>171163</v>
      </c>
      <c r="B994" s="439" t="s">
        <v>3435</v>
      </c>
      <c r="C994" s="440">
        <v>1.32</v>
      </c>
      <c r="D994" s="440">
        <v>3.0000000000000001E-3</v>
      </c>
      <c r="E994" s="440">
        <v>1</v>
      </c>
      <c r="F994" s="441">
        <v>24</v>
      </c>
      <c r="G994" s="441">
        <v>24</v>
      </c>
      <c r="H994" s="441">
        <v>6</v>
      </c>
    </row>
    <row r="995" spans="1:8" ht="9.75" customHeight="1" x14ac:dyDescent="0.2">
      <c r="A995" s="438">
        <v>171164</v>
      </c>
      <c r="B995" s="439" t="s">
        <v>3435</v>
      </c>
      <c r="C995" s="440">
        <v>1.1000000000000001</v>
      </c>
      <c r="D995" s="440">
        <v>3.0000000000000001E-3</v>
      </c>
      <c r="E995" s="440">
        <v>1</v>
      </c>
      <c r="F995" s="441">
        <v>24</v>
      </c>
      <c r="G995" s="441">
        <v>24</v>
      </c>
      <c r="H995" s="441">
        <v>6</v>
      </c>
    </row>
    <row r="996" spans="1:8" ht="9.75" customHeight="1" x14ac:dyDescent="0.2">
      <c r="A996" s="438">
        <v>171165</v>
      </c>
      <c r="B996" s="439" t="s">
        <v>3435</v>
      </c>
      <c r="C996" s="440">
        <v>0.85</v>
      </c>
      <c r="D996" s="440">
        <v>3.0000000000000001E-3</v>
      </c>
      <c r="E996" s="440">
        <v>1</v>
      </c>
      <c r="F996" s="441">
        <v>24</v>
      </c>
      <c r="G996" s="441">
        <v>24</v>
      </c>
      <c r="H996" s="441">
        <v>5.5</v>
      </c>
    </row>
    <row r="997" spans="1:8" ht="9.75" customHeight="1" x14ac:dyDescent="0.2">
      <c r="A997" s="438">
        <v>171166</v>
      </c>
      <c r="B997" s="439" t="s">
        <v>3435</v>
      </c>
      <c r="C997" s="440">
        <v>0.73</v>
      </c>
      <c r="D997" s="440">
        <v>2E-3</v>
      </c>
      <c r="E997" s="440">
        <v>1</v>
      </c>
      <c r="F997" s="441">
        <v>20</v>
      </c>
      <c r="G997" s="441">
        <v>20</v>
      </c>
      <c r="H997" s="441">
        <v>5</v>
      </c>
    </row>
    <row r="998" spans="1:8" ht="9.75" customHeight="1" x14ac:dyDescent="0.2">
      <c r="A998" s="438">
        <v>171167</v>
      </c>
      <c r="B998" s="439" t="s">
        <v>3435</v>
      </c>
      <c r="C998" s="440">
        <v>0.25</v>
      </c>
      <c r="D998" s="440">
        <v>2E-3</v>
      </c>
      <c r="E998" s="440">
        <v>1</v>
      </c>
      <c r="F998" s="441">
        <v>24.5</v>
      </c>
      <c r="G998" s="441">
        <v>15.5</v>
      </c>
      <c r="H998" s="441">
        <v>4.5</v>
      </c>
    </row>
    <row r="999" spans="1:8" ht="9.75" customHeight="1" x14ac:dyDescent="0.2">
      <c r="A999" s="438">
        <v>171171</v>
      </c>
      <c r="B999" s="439" t="s">
        <v>3435</v>
      </c>
      <c r="C999" s="440">
        <v>0.85</v>
      </c>
      <c r="D999" s="440">
        <v>3.0000000000000001E-3</v>
      </c>
      <c r="E999" s="440">
        <v>1</v>
      </c>
      <c r="F999" s="441">
        <v>24</v>
      </c>
      <c r="G999" s="441">
        <v>24</v>
      </c>
      <c r="H999" s="441">
        <v>5.5</v>
      </c>
    </row>
    <row r="1000" spans="1:8" ht="9.75" customHeight="1" x14ac:dyDescent="0.2">
      <c r="A1000" s="438">
        <v>172271</v>
      </c>
      <c r="B1000" s="439" t="s">
        <v>3435</v>
      </c>
      <c r="C1000" s="439"/>
      <c r="D1000" s="440">
        <v>1E-3</v>
      </c>
      <c r="E1000" s="440">
        <v>1</v>
      </c>
      <c r="F1000" s="441">
        <v>18.5</v>
      </c>
      <c r="G1000" s="441">
        <v>6</v>
      </c>
      <c r="H1000" s="441">
        <v>5</v>
      </c>
    </row>
    <row r="1001" spans="1:8" ht="9.75" customHeight="1" x14ac:dyDescent="0.2">
      <c r="A1001" s="438">
        <v>171217</v>
      </c>
      <c r="B1001" s="439" t="s">
        <v>3435</v>
      </c>
      <c r="C1001" s="440">
        <v>0.1</v>
      </c>
      <c r="D1001" s="440">
        <v>5.0000000000000001E-3</v>
      </c>
      <c r="E1001" s="440">
        <v>1</v>
      </c>
      <c r="F1001" s="441">
        <v>42</v>
      </c>
      <c r="G1001" s="441">
        <v>32</v>
      </c>
      <c r="H1001" s="441">
        <v>3.5</v>
      </c>
    </row>
    <row r="1002" spans="1:8" ht="9.75" customHeight="1" x14ac:dyDescent="0.2">
      <c r="A1002" s="438">
        <v>171212</v>
      </c>
      <c r="B1002" s="439" t="s">
        <v>3435</v>
      </c>
      <c r="C1002" s="440">
        <v>0.28000000000000003</v>
      </c>
      <c r="D1002" s="440">
        <v>1.0999999999999999E-2</v>
      </c>
      <c r="E1002" s="440">
        <v>1</v>
      </c>
      <c r="F1002" s="441">
        <v>40</v>
      </c>
      <c r="G1002" s="441">
        <v>27</v>
      </c>
      <c r="H1002" s="441">
        <v>10</v>
      </c>
    </row>
    <row r="1003" spans="1:8" ht="9.75" customHeight="1" x14ac:dyDescent="0.2">
      <c r="A1003" s="438">
        <v>171220</v>
      </c>
      <c r="B1003" s="439" t="s">
        <v>3435</v>
      </c>
      <c r="C1003" s="440">
        <v>0.125</v>
      </c>
      <c r="D1003" s="440">
        <v>6.0000000000000001E-3</v>
      </c>
      <c r="E1003" s="440">
        <v>1</v>
      </c>
      <c r="F1003" s="441">
        <v>35</v>
      </c>
      <c r="G1003" s="441">
        <v>26</v>
      </c>
      <c r="H1003" s="441">
        <v>7</v>
      </c>
    </row>
    <row r="1004" spans="1:8" ht="9.75" customHeight="1" x14ac:dyDescent="0.2">
      <c r="A1004" s="438">
        <v>171221</v>
      </c>
      <c r="B1004" s="439" t="s">
        <v>3435</v>
      </c>
      <c r="C1004" s="440">
        <v>0.125</v>
      </c>
      <c r="D1004" s="440">
        <v>6.0000000000000001E-3</v>
      </c>
      <c r="E1004" s="440">
        <v>1</v>
      </c>
      <c r="F1004" s="441">
        <v>35</v>
      </c>
      <c r="G1004" s="441">
        <v>26</v>
      </c>
      <c r="H1004" s="441">
        <v>7</v>
      </c>
    </row>
    <row r="1005" spans="1:8" ht="9.75" customHeight="1" x14ac:dyDescent="0.2">
      <c r="A1005" s="438">
        <v>171214</v>
      </c>
      <c r="B1005" s="439" t="s">
        <v>3435</v>
      </c>
      <c r="C1005" s="440">
        <v>0.15</v>
      </c>
      <c r="D1005" s="440">
        <v>5.0000000000000001E-3</v>
      </c>
      <c r="E1005" s="440">
        <v>1</v>
      </c>
      <c r="F1005" s="441">
        <v>27</v>
      </c>
      <c r="G1005" s="441">
        <v>24</v>
      </c>
      <c r="H1005" s="441">
        <v>7.5</v>
      </c>
    </row>
    <row r="1006" spans="1:8" ht="9.75" customHeight="1" x14ac:dyDescent="0.2">
      <c r="A1006" s="438">
        <v>171213</v>
      </c>
      <c r="B1006" s="439" t="s">
        <v>3435</v>
      </c>
      <c r="C1006" s="440">
        <v>0.15</v>
      </c>
      <c r="D1006" s="440">
        <v>5.0000000000000001E-3</v>
      </c>
      <c r="E1006" s="440">
        <v>1</v>
      </c>
      <c r="F1006" s="441">
        <v>27</v>
      </c>
      <c r="G1006" s="441">
        <v>24</v>
      </c>
      <c r="H1006" s="441">
        <v>7.5</v>
      </c>
    </row>
    <row r="1007" spans="1:8" ht="9.75" customHeight="1" x14ac:dyDescent="0.2">
      <c r="A1007" s="438">
        <v>171215</v>
      </c>
      <c r="B1007" s="439" t="s">
        <v>3435</v>
      </c>
      <c r="C1007" s="440">
        <v>0.12</v>
      </c>
      <c r="D1007" s="440">
        <v>4.0000000000000001E-3</v>
      </c>
      <c r="E1007" s="440">
        <v>1</v>
      </c>
      <c r="F1007" s="441">
        <v>23</v>
      </c>
      <c r="G1007" s="441">
        <v>22</v>
      </c>
      <c r="H1007" s="441">
        <v>7</v>
      </c>
    </row>
    <row r="1008" spans="1:8" ht="9.75" customHeight="1" x14ac:dyDescent="0.2">
      <c r="A1008" s="438">
        <v>171216</v>
      </c>
      <c r="B1008" s="439" t="s">
        <v>3435</v>
      </c>
      <c r="C1008" s="440">
        <v>0.12</v>
      </c>
      <c r="D1008" s="440">
        <v>4.0000000000000001E-3</v>
      </c>
      <c r="E1008" s="440">
        <v>1</v>
      </c>
      <c r="F1008" s="441">
        <v>23</v>
      </c>
      <c r="G1008" s="441">
        <v>22</v>
      </c>
      <c r="H1008" s="441">
        <v>7</v>
      </c>
    </row>
    <row r="1009" spans="1:8" ht="9.75" customHeight="1" x14ac:dyDescent="0.2">
      <c r="A1009" s="438">
        <v>171219</v>
      </c>
      <c r="B1009" s="439" t="s">
        <v>3435</v>
      </c>
      <c r="C1009" s="440">
        <v>0.17</v>
      </c>
      <c r="D1009" s="440">
        <v>2E-3</v>
      </c>
      <c r="E1009" s="440">
        <v>1</v>
      </c>
      <c r="F1009" s="441">
        <v>23</v>
      </c>
      <c r="G1009" s="441">
        <v>15</v>
      </c>
      <c r="H1009" s="441">
        <v>5</v>
      </c>
    </row>
    <row r="1010" spans="1:8" ht="9.75" customHeight="1" x14ac:dyDescent="0.2">
      <c r="A1010" s="438">
        <v>171218</v>
      </c>
      <c r="B1010" s="439" t="s">
        <v>3435</v>
      </c>
      <c r="C1010" s="440">
        <v>0.17</v>
      </c>
      <c r="D1010" s="440">
        <v>1E-3</v>
      </c>
      <c r="E1010" s="440">
        <v>1</v>
      </c>
      <c r="F1010" s="441">
        <v>24</v>
      </c>
      <c r="G1010" s="441">
        <v>15</v>
      </c>
      <c r="H1010" s="441">
        <v>3</v>
      </c>
    </row>
    <row r="1011" spans="1:8" ht="9.75" customHeight="1" x14ac:dyDescent="0.2">
      <c r="A1011" s="438">
        <v>171285</v>
      </c>
      <c r="B1011" s="439" t="s">
        <v>3435</v>
      </c>
      <c r="C1011" s="440">
        <v>0.55000000000000004</v>
      </c>
      <c r="D1011" s="440">
        <v>8.9999999999999993E-3</v>
      </c>
      <c r="E1011" s="440">
        <v>1</v>
      </c>
      <c r="F1011" s="441">
        <v>32</v>
      </c>
      <c r="G1011" s="441">
        <v>17</v>
      </c>
      <c r="H1011" s="441">
        <v>16</v>
      </c>
    </row>
    <row r="1012" spans="1:8" ht="9.75" customHeight="1" x14ac:dyDescent="0.2">
      <c r="A1012" s="438">
        <v>171284</v>
      </c>
      <c r="B1012" s="439" t="s">
        <v>3435</v>
      </c>
      <c r="C1012" s="440">
        <v>0.55000000000000004</v>
      </c>
      <c r="D1012" s="440">
        <v>8.9999999999999993E-3</v>
      </c>
      <c r="E1012" s="440">
        <v>1</v>
      </c>
      <c r="F1012" s="441">
        <v>32</v>
      </c>
      <c r="G1012" s="441">
        <v>17</v>
      </c>
      <c r="H1012" s="441">
        <v>16</v>
      </c>
    </row>
    <row r="1013" spans="1:8" ht="9.75" customHeight="1" x14ac:dyDescent="0.2">
      <c r="A1013" s="438">
        <v>171301</v>
      </c>
      <c r="B1013" s="439" t="s">
        <v>3435</v>
      </c>
      <c r="C1013" s="440">
        <v>0.18</v>
      </c>
      <c r="D1013" s="440">
        <v>4.0000000000000001E-3</v>
      </c>
      <c r="E1013" s="440">
        <v>1</v>
      </c>
      <c r="F1013" s="441">
        <v>35</v>
      </c>
      <c r="G1013" s="441">
        <v>14</v>
      </c>
      <c r="H1013" s="441">
        <v>8</v>
      </c>
    </row>
    <row r="1014" spans="1:8" ht="9.75" customHeight="1" x14ac:dyDescent="0.2">
      <c r="A1014" s="438">
        <v>171378</v>
      </c>
      <c r="B1014" s="439" t="s">
        <v>3435</v>
      </c>
      <c r="C1014" s="440">
        <v>0.2</v>
      </c>
      <c r="D1014" s="440">
        <v>3.0000000000000001E-3</v>
      </c>
      <c r="E1014" s="440">
        <v>1</v>
      </c>
      <c r="F1014" s="441">
        <v>20</v>
      </c>
      <c r="G1014" s="441">
        <v>19</v>
      </c>
      <c r="H1014" s="441">
        <v>8</v>
      </c>
    </row>
    <row r="1015" spans="1:8" ht="9.75" customHeight="1" x14ac:dyDescent="0.2">
      <c r="A1015" s="438">
        <v>171302</v>
      </c>
      <c r="B1015" s="439" t="s">
        <v>3435</v>
      </c>
      <c r="C1015" s="440">
        <v>0.74</v>
      </c>
      <c r="D1015" s="440">
        <v>1.2999999999999999E-2</v>
      </c>
      <c r="E1015" s="440">
        <v>1</v>
      </c>
      <c r="F1015" s="441">
        <v>43</v>
      </c>
      <c r="G1015" s="441">
        <v>20</v>
      </c>
      <c r="H1015" s="441">
        <v>15</v>
      </c>
    </row>
    <row r="1016" spans="1:8" ht="9.75" customHeight="1" x14ac:dyDescent="0.2">
      <c r="A1016" s="438">
        <v>171303</v>
      </c>
      <c r="B1016" s="439" t="s">
        <v>3435</v>
      </c>
      <c r="C1016" s="440">
        <v>0.18</v>
      </c>
      <c r="D1016" s="440">
        <v>4.0000000000000001E-3</v>
      </c>
      <c r="E1016" s="440">
        <v>1</v>
      </c>
      <c r="F1016" s="441">
        <v>35</v>
      </c>
      <c r="G1016" s="441">
        <v>14</v>
      </c>
      <c r="H1016" s="441">
        <v>8</v>
      </c>
    </row>
    <row r="1017" spans="1:8" ht="9.75" customHeight="1" x14ac:dyDescent="0.2">
      <c r="A1017" s="438">
        <v>171373</v>
      </c>
      <c r="B1017" s="439" t="s">
        <v>3435</v>
      </c>
      <c r="C1017" s="440">
        <v>1.4</v>
      </c>
      <c r="D1017" s="440">
        <v>5.0000000000000001E-3</v>
      </c>
      <c r="E1017" s="440">
        <v>1</v>
      </c>
      <c r="F1017" s="441">
        <v>24.5</v>
      </c>
      <c r="G1017" s="441">
        <v>23</v>
      </c>
      <c r="H1017" s="441">
        <v>8</v>
      </c>
    </row>
    <row r="1018" spans="1:8" ht="9.75" customHeight="1" x14ac:dyDescent="0.2">
      <c r="A1018" s="438">
        <v>171374</v>
      </c>
      <c r="B1018" s="439" t="s">
        <v>3435</v>
      </c>
      <c r="C1018" s="440">
        <v>1.4</v>
      </c>
      <c r="D1018" s="440">
        <v>5.0000000000000001E-3</v>
      </c>
      <c r="E1018" s="440">
        <v>1</v>
      </c>
      <c r="F1018" s="441">
        <v>24.5</v>
      </c>
      <c r="G1018" s="441">
        <v>23</v>
      </c>
      <c r="H1018" s="441">
        <v>8</v>
      </c>
    </row>
    <row r="1019" spans="1:8" ht="9.75" customHeight="1" x14ac:dyDescent="0.2">
      <c r="A1019" s="438">
        <v>171375</v>
      </c>
      <c r="B1019" s="439" t="s">
        <v>3435</v>
      </c>
      <c r="C1019" s="440">
        <v>1.4</v>
      </c>
      <c r="D1019" s="440">
        <v>5.0000000000000001E-3</v>
      </c>
      <c r="E1019" s="440">
        <v>1</v>
      </c>
      <c r="F1019" s="441">
        <v>24.5</v>
      </c>
      <c r="G1019" s="441">
        <v>23</v>
      </c>
      <c r="H1019" s="441">
        <v>8</v>
      </c>
    </row>
    <row r="1020" spans="1:8" ht="9.75" customHeight="1" x14ac:dyDescent="0.2">
      <c r="A1020" s="438">
        <v>171376</v>
      </c>
      <c r="B1020" s="439" t="s">
        <v>3435</v>
      </c>
      <c r="C1020" s="440">
        <v>0.2</v>
      </c>
      <c r="D1020" s="440">
        <v>3.0000000000000001E-3</v>
      </c>
      <c r="E1020" s="440">
        <v>1</v>
      </c>
      <c r="F1020" s="441">
        <v>20</v>
      </c>
      <c r="G1020" s="441">
        <v>19</v>
      </c>
      <c r="H1020" s="441">
        <v>8</v>
      </c>
    </row>
    <row r="1021" spans="1:8" ht="9.75" customHeight="1" x14ac:dyDescent="0.2">
      <c r="A1021" s="438">
        <v>171377</v>
      </c>
      <c r="B1021" s="439" t="s">
        <v>3435</v>
      </c>
      <c r="C1021" s="440">
        <v>0.2</v>
      </c>
      <c r="D1021" s="440">
        <v>3.0000000000000001E-3</v>
      </c>
      <c r="E1021" s="440">
        <v>1</v>
      </c>
      <c r="F1021" s="441">
        <v>20</v>
      </c>
      <c r="G1021" s="441">
        <v>19</v>
      </c>
      <c r="H1021" s="441">
        <v>8</v>
      </c>
    </row>
    <row r="1022" spans="1:8" ht="9.75" customHeight="1" x14ac:dyDescent="0.2">
      <c r="A1022" s="438">
        <v>171686</v>
      </c>
      <c r="B1022" s="439" t="s">
        <v>3435</v>
      </c>
      <c r="C1022" s="440">
        <v>3</v>
      </c>
      <c r="D1022" s="440">
        <v>1.0999999999999999E-2</v>
      </c>
      <c r="E1022" s="440">
        <v>1</v>
      </c>
      <c r="F1022" s="441">
        <v>35.51</v>
      </c>
      <c r="G1022" s="441">
        <v>30.5</v>
      </c>
      <c r="H1022" s="441">
        <v>10.5</v>
      </c>
    </row>
    <row r="1023" spans="1:8" ht="9.75" customHeight="1" x14ac:dyDescent="0.2">
      <c r="A1023" s="438">
        <v>171708</v>
      </c>
      <c r="B1023" s="439" t="s">
        <v>3435</v>
      </c>
      <c r="C1023" s="440">
        <v>0.2</v>
      </c>
      <c r="D1023" s="440">
        <v>4.0000000000000001E-3</v>
      </c>
      <c r="E1023" s="440">
        <v>1</v>
      </c>
      <c r="F1023" s="441">
        <v>22.5</v>
      </c>
      <c r="G1023" s="441">
        <v>20</v>
      </c>
      <c r="H1023" s="441">
        <v>9</v>
      </c>
    </row>
    <row r="1024" spans="1:8" ht="9.75" customHeight="1" x14ac:dyDescent="0.2">
      <c r="A1024" s="438">
        <v>171709</v>
      </c>
      <c r="B1024" s="439" t="s">
        <v>3435</v>
      </c>
      <c r="C1024" s="440">
        <v>0.2</v>
      </c>
      <c r="D1024" s="440">
        <v>4.0000000000000001E-3</v>
      </c>
      <c r="E1024" s="440">
        <v>1</v>
      </c>
      <c r="F1024" s="441">
        <v>22.5</v>
      </c>
      <c r="G1024" s="441">
        <v>20</v>
      </c>
      <c r="H1024" s="441">
        <v>9</v>
      </c>
    </row>
    <row r="1025" spans="1:8" ht="9.75" customHeight="1" x14ac:dyDescent="0.2">
      <c r="A1025" s="438">
        <v>171712</v>
      </c>
      <c r="B1025" s="439" t="s">
        <v>3435</v>
      </c>
      <c r="C1025" s="440">
        <v>0.2</v>
      </c>
      <c r="D1025" s="440">
        <v>4.0000000000000001E-3</v>
      </c>
      <c r="E1025" s="440">
        <v>1</v>
      </c>
      <c r="F1025" s="441">
        <v>23</v>
      </c>
      <c r="G1025" s="441">
        <v>21</v>
      </c>
      <c r="H1025" s="441">
        <v>8</v>
      </c>
    </row>
    <row r="1026" spans="1:8" ht="9.75" customHeight="1" x14ac:dyDescent="0.2">
      <c r="A1026" s="438">
        <v>171713</v>
      </c>
      <c r="B1026" s="439" t="s">
        <v>3435</v>
      </c>
      <c r="C1026" s="440">
        <v>0.2</v>
      </c>
      <c r="D1026" s="440">
        <v>4.0000000000000001E-3</v>
      </c>
      <c r="E1026" s="440">
        <v>1</v>
      </c>
      <c r="F1026" s="441">
        <v>23</v>
      </c>
      <c r="G1026" s="441">
        <v>21</v>
      </c>
      <c r="H1026" s="441">
        <v>8</v>
      </c>
    </row>
    <row r="1027" spans="1:8" ht="9.75" customHeight="1" x14ac:dyDescent="0.2">
      <c r="A1027" s="438">
        <v>171722</v>
      </c>
      <c r="B1027" s="439" t="s">
        <v>3435</v>
      </c>
      <c r="C1027" s="440">
        <v>1.1599999999999999</v>
      </c>
      <c r="D1027" s="440">
        <v>4.0000000000000001E-3</v>
      </c>
      <c r="E1027" s="440">
        <v>1</v>
      </c>
      <c r="F1027" s="441">
        <v>24</v>
      </c>
      <c r="G1027" s="441">
        <v>24</v>
      </c>
      <c r="H1027" s="441">
        <v>7.5</v>
      </c>
    </row>
    <row r="1028" spans="1:8" ht="9.75" customHeight="1" x14ac:dyDescent="0.2">
      <c r="A1028" s="438">
        <v>171723</v>
      </c>
      <c r="B1028" s="439" t="s">
        <v>3435</v>
      </c>
      <c r="C1028" s="440">
        <v>0.74</v>
      </c>
      <c r="D1028" s="440">
        <v>3.0000000000000001E-3</v>
      </c>
      <c r="E1028" s="440">
        <v>1</v>
      </c>
      <c r="F1028" s="441">
        <v>24</v>
      </c>
      <c r="G1028" s="441">
        <v>24</v>
      </c>
      <c r="H1028" s="441">
        <v>5</v>
      </c>
    </row>
    <row r="1029" spans="1:8" ht="9.75" customHeight="1" x14ac:dyDescent="0.2">
      <c r="A1029" s="438">
        <v>171724</v>
      </c>
      <c r="B1029" s="439" t="s">
        <v>3435</v>
      </c>
      <c r="C1029" s="440">
        <v>3.6</v>
      </c>
      <c r="D1029" s="440">
        <v>1.0999999999999999E-2</v>
      </c>
      <c r="E1029" s="440">
        <v>1</v>
      </c>
      <c r="F1029" s="441">
        <v>30</v>
      </c>
      <c r="G1029" s="441">
        <v>30</v>
      </c>
      <c r="H1029" s="441">
        <v>12</v>
      </c>
    </row>
    <row r="1030" spans="1:8" ht="9.75" customHeight="1" x14ac:dyDescent="0.2">
      <c r="A1030" s="438">
        <v>171725</v>
      </c>
      <c r="B1030" s="439" t="s">
        <v>3435</v>
      </c>
      <c r="C1030" s="440">
        <v>1.62</v>
      </c>
      <c r="D1030" s="440">
        <v>5.0000000000000001E-3</v>
      </c>
      <c r="E1030" s="440">
        <v>1</v>
      </c>
      <c r="F1030" s="441">
        <v>24</v>
      </c>
      <c r="G1030" s="441">
        <v>24</v>
      </c>
      <c r="H1030" s="441">
        <v>8</v>
      </c>
    </row>
    <row r="1031" spans="1:8" ht="9.75" customHeight="1" x14ac:dyDescent="0.2">
      <c r="A1031" s="438">
        <v>171726</v>
      </c>
      <c r="B1031" s="439" t="s">
        <v>3435</v>
      </c>
      <c r="C1031" s="440">
        <v>1.1000000000000001</v>
      </c>
      <c r="D1031" s="440">
        <v>4.0000000000000001E-3</v>
      </c>
      <c r="E1031" s="440">
        <v>1</v>
      </c>
      <c r="F1031" s="441">
        <v>24</v>
      </c>
      <c r="G1031" s="441">
        <v>24</v>
      </c>
      <c r="H1031" s="441">
        <v>6.5</v>
      </c>
    </row>
    <row r="1032" spans="1:8" ht="9.75" customHeight="1" x14ac:dyDescent="0.2">
      <c r="A1032" s="438">
        <v>171727</v>
      </c>
      <c r="B1032" s="439" t="s">
        <v>3435</v>
      </c>
      <c r="C1032" s="440">
        <v>0.22</v>
      </c>
      <c r="D1032" s="440">
        <v>2E-3</v>
      </c>
      <c r="E1032" s="440">
        <v>1</v>
      </c>
      <c r="F1032" s="441">
        <v>20</v>
      </c>
      <c r="G1032" s="441">
        <v>19.5</v>
      </c>
      <c r="H1032" s="441">
        <v>4</v>
      </c>
    </row>
    <row r="1033" spans="1:8" ht="9.75" customHeight="1" x14ac:dyDescent="0.2">
      <c r="A1033" s="438">
        <v>171728</v>
      </c>
      <c r="B1033" s="439" t="s">
        <v>3435</v>
      </c>
      <c r="C1033" s="440">
        <v>0.22</v>
      </c>
      <c r="D1033" s="440">
        <v>2E-3</v>
      </c>
      <c r="E1033" s="440">
        <v>1</v>
      </c>
      <c r="F1033" s="441">
        <v>20</v>
      </c>
      <c r="G1033" s="441">
        <v>19.5</v>
      </c>
      <c r="H1033" s="441">
        <v>4</v>
      </c>
    </row>
    <row r="1034" spans="1:8" ht="9.75" customHeight="1" x14ac:dyDescent="0.2">
      <c r="A1034" s="438">
        <v>171729</v>
      </c>
      <c r="B1034" s="439" t="s">
        <v>3435</v>
      </c>
      <c r="C1034" s="440">
        <v>3.66</v>
      </c>
      <c r="D1034" s="440">
        <v>1.7999999999999999E-2</v>
      </c>
      <c r="E1034" s="440">
        <v>1</v>
      </c>
      <c r="F1034" s="441">
        <v>39</v>
      </c>
      <c r="G1034" s="441">
        <v>31</v>
      </c>
      <c r="H1034" s="441">
        <v>15</v>
      </c>
    </row>
    <row r="1035" spans="1:8" ht="9.75" customHeight="1" x14ac:dyDescent="0.2">
      <c r="A1035" s="438">
        <v>171730</v>
      </c>
      <c r="B1035" s="439" t="s">
        <v>3435</v>
      </c>
      <c r="C1035" s="440">
        <v>1.18</v>
      </c>
      <c r="D1035" s="440">
        <v>4.0000000000000001E-3</v>
      </c>
      <c r="E1035" s="440">
        <v>1</v>
      </c>
      <c r="F1035" s="441">
        <v>24</v>
      </c>
      <c r="G1035" s="441">
        <v>23</v>
      </c>
      <c r="H1035" s="441">
        <v>7</v>
      </c>
    </row>
    <row r="1036" spans="1:8" ht="9.75" customHeight="1" x14ac:dyDescent="0.2">
      <c r="A1036" s="438">
        <v>171731</v>
      </c>
      <c r="B1036" s="439" t="s">
        <v>3435</v>
      </c>
      <c r="C1036" s="440">
        <v>1.18</v>
      </c>
      <c r="D1036" s="440">
        <v>4.0000000000000001E-3</v>
      </c>
      <c r="E1036" s="440">
        <v>1</v>
      </c>
      <c r="F1036" s="441">
        <v>24.5</v>
      </c>
      <c r="G1036" s="441">
        <v>23</v>
      </c>
      <c r="H1036" s="441">
        <v>7</v>
      </c>
    </row>
    <row r="1037" spans="1:8" ht="9.75" customHeight="1" x14ac:dyDescent="0.2">
      <c r="A1037" s="438">
        <v>171732</v>
      </c>
      <c r="B1037" s="439" t="s">
        <v>3435</v>
      </c>
      <c r="C1037" s="440">
        <v>0.42</v>
      </c>
      <c r="D1037" s="440">
        <v>1E-3</v>
      </c>
      <c r="E1037" s="440">
        <v>1</v>
      </c>
      <c r="F1037" s="441">
        <v>24</v>
      </c>
      <c r="G1037" s="441">
        <v>16</v>
      </c>
      <c r="H1037" s="441">
        <v>3</v>
      </c>
    </row>
    <row r="1038" spans="1:8" ht="9.75" customHeight="1" x14ac:dyDescent="0.2">
      <c r="A1038" s="438">
        <v>171733</v>
      </c>
      <c r="B1038" s="439" t="s">
        <v>3435</v>
      </c>
      <c r="C1038" s="440">
        <v>0.42</v>
      </c>
      <c r="D1038" s="440">
        <v>1E-3</v>
      </c>
      <c r="E1038" s="440">
        <v>1</v>
      </c>
      <c r="F1038" s="441">
        <v>24</v>
      </c>
      <c r="G1038" s="441">
        <v>16</v>
      </c>
      <c r="H1038" s="441">
        <v>3</v>
      </c>
    </row>
    <row r="1039" spans="1:8" ht="9.75" customHeight="1" x14ac:dyDescent="0.2">
      <c r="A1039" s="438">
        <v>171734</v>
      </c>
      <c r="B1039" s="439" t="s">
        <v>3435</v>
      </c>
      <c r="C1039" s="440">
        <v>0.42</v>
      </c>
      <c r="D1039" s="440">
        <v>1E-3</v>
      </c>
      <c r="E1039" s="440">
        <v>1</v>
      </c>
      <c r="F1039" s="441">
        <v>24</v>
      </c>
      <c r="G1039" s="441">
        <v>16</v>
      </c>
      <c r="H1039" s="441">
        <v>3</v>
      </c>
    </row>
    <row r="1040" spans="1:8" ht="9.75" customHeight="1" x14ac:dyDescent="0.2">
      <c r="A1040" s="438">
        <v>171735</v>
      </c>
      <c r="B1040" s="439" t="s">
        <v>3435</v>
      </c>
      <c r="C1040" s="440">
        <v>1.46</v>
      </c>
      <c r="D1040" s="440">
        <v>8.9999999999999993E-3</v>
      </c>
      <c r="E1040" s="440">
        <v>1</v>
      </c>
      <c r="F1040" s="441">
        <v>30</v>
      </c>
      <c r="G1040" s="441">
        <v>30</v>
      </c>
      <c r="H1040" s="441">
        <v>10.5</v>
      </c>
    </row>
    <row r="1041" spans="1:8" ht="9.75" customHeight="1" x14ac:dyDescent="0.2">
      <c r="A1041" s="438">
        <v>171736</v>
      </c>
      <c r="B1041" s="439" t="s">
        <v>3435</v>
      </c>
      <c r="C1041" s="440">
        <v>1.36</v>
      </c>
      <c r="D1041" s="440">
        <v>0.03</v>
      </c>
      <c r="E1041" s="440">
        <v>1</v>
      </c>
      <c r="F1041" s="441">
        <v>40</v>
      </c>
      <c r="G1041" s="441">
        <v>28</v>
      </c>
      <c r="H1041" s="441">
        <v>27</v>
      </c>
    </row>
    <row r="1042" spans="1:8" ht="9.75" customHeight="1" x14ac:dyDescent="0.2">
      <c r="A1042" s="438">
        <v>171737</v>
      </c>
      <c r="B1042" s="439" t="s">
        <v>3435</v>
      </c>
      <c r="C1042" s="440">
        <v>1.1000000000000001</v>
      </c>
      <c r="D1042" s="440">
        <v>0.02</v>
      </c>
      <c r="E1042" s="440">
        <v>1</v>
      </c>
      <c r="F1042" s="441">
        <v>29.5</v>
      </c>
      <c r="G1042" s="441">
        <v>27.5</v>
      </c>
      <c r="H1042" s="441">
        <v>25</v>
      </c>
    </row>
    <row r="1043" spans="1:8" ht="9.75" customHeight="1" x14ac:dyDescent="0.2">
      <c r="A1043" s="438">
        <v>171738</v>
      </c>
      <c r="B1043" s="439" t="s">
        <v>3435</v>
      </c>
      <c r="C1043" s="440">
        <v>4.82</v>
      </c>
      <c r="D1043" s="440">
        <v>8.9999999999999993E-3</v>
      </c>
      <c r="E1043" s="440">
        <v>1</v>
      </c>
      <c r="F1043" s="441">
        <v>30</v>
      </c>
      <c r="G1043" s="441">
        <v>30</v>
      </c>
      <c r="H1043" s="441">
        <v>10.5</v>
      </c>
    </row>
    <row r="1044" spans="1:8" ht="9.75" customHeight="1" x14ac:dyDescent="0.2">
      <c r="A1044" s="438">
        <v>172272</v>
      </c>
      <c r="B1044" s="439" t="s">
        <v>3435</v>
      </c>
      <c r="C1044" s="440">
        <v>0.06</v>
      </c>
      <c r="D1044" s="440">
        <v>1E-3</v>
      </c>
      <c r="E1044" s="440">
        <v>1</v>
      </c>
      <c r="F1044" s="441">
        <v>20</v>
      </c>
      <c r="G1044" s="441">
        <v>7.5</v>
      </c>
      <c r="H1044" s="441">
        <v>5.5</v>
      </c>
    </row>
    <row r="1045" spans="1:8" ht="9.75" customHeight="1" x14ac:dyDescent="0.2">
      <c r="A1045" s="438">
        <v>171754</v>
      </c>
      <c r="B1045" s="439" t="s">
        <v>3435</v>
      </c>
      <c r="C1045" s="440">
        <v>0.08</v>
      </c>
      <c r="D1045" s="440">
        <v>1E-3</v>
      </c>
      <c r="E1045" s="440">
        <v>1</v>
      </c>
      <c r="F1045" s="441">
        <v>17.5</v>
      </c>
      <c r="G1045" s="441">
        <v>6.5</v>
      </c>
      <c r="H1045" s="441">
        <v>6</v>
      </c>
    </row>
    <row r="1046" spans="1:8" ht="9.75" customHeight="1" x14ac:dyDescent="0.2">
      <c r="A1046" s="438">
        <v>171755</v>
      </c>
      <c r="B1046" s="439" t="s">
        <v>3435</v>
      </c>
      <c r="C1046" s="440">
        <v>0.08</v>
      </c>
      <c r="D1046" s="440">
        <v>1E-3</v>
      </c>
      <c r="E1046" s="440">
        <v>1</v>
      </c>
      <c r="F1046" s="441">
        <v>17.5</v>
      </c>
      <c r="G1046" s="441">
        <v>6.5</v>
      </c>
      <c r="H1046" s="441">
        <v>6</v>
      </c>
    </row>
    <row r="1047" spans="1:8" ht="9.75" customHeight="1" x14ac:dyDescent="0.2">
      <c r="A1047" s="438">
        <v>171756</v>
      </c>
      <c r="B1047" s="439" t="s">
        <v>3435</v>
      </c>
      <c r="C1047" s="440">
        <v>0.08</v>
      </c>
      <c r="D1047" s="440">
        <v>1E-3</v>
      </c>
      <c r="E1047" s="440">
        <v>1</v>
      </c>
      <c r="F1047" s="441">
        <v>17.5</v>
      </c>
      <c r="G1047" s="441">
        <v>6.5</v>
      </c>
      <c r="H1047" s="441">
        <v>6</v>
      </c>
    </row>
    <row r="1048" spans="1:8" ht="9.75" customHeight="1" x14ac:dyDescent="0.2">
      <c r="A1048" s="438">
        <v>171761</v>
      </c>
      <c r="B1048" s="439" t="s">
        <v>3435</v>
      </c>
      <c r="C1048" s="440">
        <v>5</v>
      </c>
      <c r="D1048" s="440">
        <v>1.9E-2</v>
      </c>
      <c r="E1048" s="440">
        <v>1</v>
      </c>
      <c r="F1048" s="441">
        <v>39</v>
      </c>
      <c r="G1048" s="441">
        <v>35</v>
      </c>
      <c r="H1048" s="441">
        <v>14</v>
      </c>
    </row>
    <row r="1049" spans="1:8" ht="9.75" customHeight="1" x14ac:dyDescent="0.2">
      <c r="A1049" s="438">
        <v>171762</v>
      </c>
      <c r="B1049" s="439" t="s">
        <v>3435</v>
      </c>
      <c r="C1049" s="440">
        <v>0.2</v>
      </c>
      <c r="D1049" s="440">
        <v>1E-3</v>
      </c>
      <c r="E1049" s="440">
        <v>1</v>
      </c>
      <c r="F1049" s="441">
        <v>27</v>
      </c>
      <c r="G1049" s="441">
        <v>25</v>
      </c>
      <c r="H1049" s="441">
        <v>2</v>
      </c>
    </row>
    <row r="1050" spans="1:8" ht="9.75" customHeight="1" x14ac:dyDescent="0.2">
      <c r="A1050" s="438">
        <v>171763</v>
      </c>
      <c r="B1050" s="439" t="s">
        <v>3435</v>
      </c>
      <c r="C1050" s="440">
        <v>0.24</v>
      </c>
      <c r="D1050" s="440">
        <v>5.0000000000000001E-3</v>
      </c>
      <c r="E1050" s="440">
        <v>1</v>
      </c>
      <c r="F1050" s="441">
        <v>25</v>
      </c>
      <c r="G1050" s="441">
        <v>22.5</v>
      </c>
      <c r="H1050" s="441">
        <v>9</v>
      </c>
    </row>
    <row r="1051" spans="1:8" ht="9.75" customHeight="1" x14ac:dyDescent="0.2">
      <c r="A1051" s="438">
        <v>171764</v>
      </c>
      <c r="B1051" s="439" t="s">
        <v>3435</v>
      </c>
      <c r="C1051" s="440">
        <v>0.24</v>
      </c>
      <c r="D1051" s="440">
        <v>5.0000000000000001E-3</v>
      </c>
      <c r="E1051" s="440">
        <v>1</v>
      </c>
      <c r="F1051" s="441">
        <v>25</v>
      </c>
      <c r="G1051" s="441">
        <v>22.5</v>
      </c>
      <c r="H1051" s="441">
        <v>9</v>
      </c>
    </row>
    <row r="1052" spans="1:8" ht="9.75" customHeight="1" x14ac:dyDescent="0.2">
      <c r="A1052" s="438">
        <v>171765</v>
      </c>
      <c r="B1052" s="439" t="s">
        <v>3435</v>
      </c>
      <c r="C1052" s="440">
        <v>0.24</v>
      </c>
      <c r="D1052" s="440">
        <v>5.0000000000000001E-3</v>
      </c>
      <c r="E1052" s="440">
        <v>1</v>
      </c>
      <c r="F1052" s="441">
        <v>25</v>
      </c>
      <c r="G1052" s="441">
        <v>22.5</v>
      </c>
      <c r="H1052" s="441">
        <v>9</v>
      </c>
    </row>
    <row r="1053" spans="1:8" ht="9.75" customHeight="1" x14ac:dyDescent="0.2">
      <c r="A1053" s="438">
        <v>171769</v>
      </c>
      <c r="B1053" s="439" t="s">
        <v>3435</v>
      </c>
      <c r="C1053" s="440">
        <v>0.2</v>
      </c>
      <c r="D1053" s="440">
        <v>1E-3</v>
      </c>
      <c r="E1053" s="440">
        <v>1</v>
      </c>
      <c r="F1053" s="441">
        <v>28</v>
      </c>
      <c r="G1053" s="441">
        <v>25</v>
      </c>
      <c r="H1053" s="441">
        <v>2</v>
      </c>
    </row>
    <row r="1054" spans="1:8" ht="9.75" customHeight="1" x14ac:dyDescent="0.2">
      <c r="A1054" s="438">
        <v>171770</v>
      </c>
      <c r="B1054" s="439" t="s">
        <v>3435</v>
      </c>
      <c r="C1054" s="440">
        <v>0.3</v>
      </c>
      <c r="D1054" s="440">
        <v>1E-3</v>
      </c>
      <c r="E1054" s="440">
        <v>1</v>
      </c>
      <c r="F1054" s="441">
        <v>28</v>
      </c>
      <c r="G1054" s="441">
        <v>25</v>
      </c>
      <c r="H1054" s="441">
        <v>1.5</v>
      </c>
    </row>
    <row r="1055" spans="1:8" ht="9.75" customHeight="1" x14ac:dyDescent="0.2">
      <c r="A1055" s="438">
        <v>171771</v>
      </c>
      <c r="B1055" s="439" t="s">
        <v>3435</v>
      </c>
      <c r="C1055" s="440">
        <v>0.2</v>
      </c>
      <c r="D1055" s="440">
        <v>1E-3</v>
      </c>
      <c r="E1055" s="440">
        <v>1</v>
      </c>
      <c r="F1055" s="441">
        <v>28</v>
      </c>
      <c r="G1055" s="441">
        <v>25</v>
      </c>
      <c r="H1055" s="441">
        <v>1.5</v>
      </c>
    </row>
    <row r="1056" spans="1:8" ht="9.75" customHeight="1" x14ac:dyDescent="0.2">
      <c r="A1056" s="438">
        <v>171772</v>
      </c>
      <c r="B1056" s="439" t="s">
        <v>3435</v>
      </c>
      <c r="C1056" s="440">
        <v>1.28</v>
      </c>
      <c r="D1056" s="440">
        <v>4.0000000000000001E-3</v>
      </c>
      <c r="E1056" s="440">
        <v>1</v>
      </c>
      <c r="F1056" s="441">
        <v>24</v>
      </c>
      <c r="G1056" s="441">
        <v>23</v>
      </c>
      <c r="H1056" s="441">
        <v>8</v>
      </c>
    </row>
    <row r="1057" spans="1:8" ht="9.75" customHeight="1" x14ac:dyDescent="0.2">
      <c r="A1057" s="438">
        <v>171773</v>
      </c>
      <c r="B1057" s="439" t="s">
        <v>3435</v>
      </c>
      <c r="C1057" s="440">
        <v>0.18</v>
      </c>
      <c r="D1057" s="440">
        <v>1E-3</v>
      </c>
      <c r="E1057" s="440">
        <v>1</v>
      </c>
      <c r="F1057" s="441">
        <v>27.5</v>
      </c>
      <c r="G1057" s="441">
        <v>15</v>
      </c>
      <c r="H1057" s="441">
        <v>1</v>
      </c>
    </row>
    <row r="1058" spans="1:8" ht="9.75" customHeight="1" x14ac:dyDescent="0.2">
      <c r="A1058" s="438">
        <v>171774</v>
      </c>
      <c r="B1058" s="439" t="s">
        <v>3435</v>
      </c>
      <c r="C1058" s="440">
        <v>0.18</v>
      </c>
      <c r="D1058" s="440">
        <v>1E-3</v>
      </c>
      <c r="E1058" s="440">
        <v>1</v>
      </c>
      <c r="F1058" s="441">
        <v>27.5</v>
      </c>
      <c r="G1058" s="441">
        <v>15</v>
      </c>
      <c r="H1058" s="441">
        <v>1</v>
      </c>
    </row>
    <row r="1059" spans="1:8" ht="9.75" customHeight="1" x14ac:dyDescent="0.2">
      <c r="A1059" s="438">
        <v>171775</v>
      </c>
      <c r="B1059" s="439" t="s">
        <v>3435</v>
      </c>
      <c r="C1059" s="440">
        <v>0.18</v>
      </c>
      <c r="D1059" s="440">
        <v>1E-3</v>
      </c>
      <c r="E1059" s="440">
        <v>1</v>
      </c>
      <c r="F1059" s="441">
        <v>27.5</v>
      </c>
      <c r="G1059" s="441">
        <v>15</v>
      </c>
      <c r="H1059" s="441">
        <v>1</v>
      </c>
    </row>
    <row r="1060" spans="1:8" ht="9.75" customHeight="1" x14ac:dyDescent="0.2">
      <c r="A1060" s="438">
        <v>171776</v>
      </c>
      <c r="B1060" s="439" t="s">
        <v>3435</v>
      </c>
      <c r="C1060" s="440">
        <v>0.2</v>
      </c>
      <c r="D1060" s="440">
        <v>1E-3</v>
      </c>
      <c r="E1060" s="440">
        <v>1</v>
      </c>
      <c r="F1060" s="441">
        <v>22</v>
      </c>
      <c r="G1060" s="441">
        <v>15.5</v>
      </c>
      <c r="H1060" s="441">
        <v>1</v>
      </c>
    </row>
    <row r="1061" spans="1:8" ht="9.75" customHeight="1" x14ac:dyDescent="0.2">
      <c r="A1061" s="438">
        <v>171777</v>
      </c>
      <c r="B1061" s="439" t="s">
        <v>3435</v>
      </c>
      <c r="C1061" s="440">
        <v>0.2</v>
      </c>
      <c r="D1061" s="440">
        <v>1E-3</v>
      </c>
      <c r="E1061" s="440">
        <v>1</v>
      </c>
      <c r="F1061" s="441">
        <v>22</v>
      </c>
      <c r="G1061" s="441">
        <v>15.5</v>
      </c>
      <c r="H1061" s="441">
        <v>1</v>
      </c>
    </row>
    <row r="1062" spans="1:8" ht="9.75" customHeight="1" x14ac:dyDescent="0.2">
      <c r="A1062" s="438">
        <v>171778</v>
      </c>
      <c r="B1062" s="439" t="s">
        <v>3435</v>
      </c>
      <c r="C1062" s="440">
        <v>1.56</v>
      </c>
      <c r="D1062" s="440">
        <v>4.0000000000000001E-3</v>
      </c>
      <c r="E1062" s="440">
        <v>1</v>
      </c>
      <c r="F1062" s="441">
        <v>30</v>
      </c>
      <c r="G1062" s="441">
        <v>29</v>
      </c>
      <c r="H1062" s="441">
        <v>5</v>
      </c>
    </row>
    <row r="1063" spans="1:8" ht="9.75" customHeight="1" x14ac:dyDescent="0.2">
      <c r="A1063" s="438">
        <v>171779</v>
      </c>
      <c r="B1063" s="439" t="s">
        <v>3435</v>
      </c>
      <c r="C1063" s="440">
        <v>0.2</v>
      </c>
      <c r="D1063" s="440">
        <v>7.0000000000000001E-3</v>
      </c>
      <c r="E1063" s="440">
        <v>1</v>
      </c>
      <c r="F1063" s="441">
        <v>37</v>
      </c>
      <c r="G1063" s="441">
        <v>20</v>
      </c>
      <c r="H1063" s="441">
        <v>9</v>
      </c>
    </row>
    <row r="1064" spans="1:8" ht="9.75" customHeight="1" x14ac:dyDescent="0.2">
      <c r="A1064" s="438">
        <v>171780</v>
      </c>
      <c r="B1064" s="439" t="s">
        <v>3435</v>
      </c>
      <c r="C1064" s="440">
        <v>0.2</v>
      </c>
      <c r="D1064" s="440">
        <v>7.0000000000000001E-3</v>
      </c>
      <c r="E1064" s="440">
        <v>1</v>
      </c>
      <c r="F1064" s="441">
        <v>37</v>
      </c>
      <c r="G1064" s="441">
        <v>20</v>
      </c>
      <c r="H1064" s="441">
        <v>9</v>
      </c>
    </row>
    <row r="1065" spans="1:8" ht="9.75" customHeight="1" x14ac:dyDescent="0.2">
      <c r="A1065" s="438">
        <v>171781</v>
      </c>
      <c r="B1065" s="439" t="s">
        <v>3435</v>
      </c>
      <c r="C1065" s="440">
        <v>0.18</v>
      </c>
      <c r="D1065" s="440">
        <v>5.0000000000000001E-3</v>
      </c>
      <c r="E1065" s="440">
        <v>1</v>
      </c>
      <c r="F1065" s="441">
        <v>25</v>
      </c>
      <c r="G1065" s="441">
        <v>25</v>
      </c>
      <c r="H1065" s="441">
        <v>8</v>
      </c>
    </row>
    <row r="1066" spans="1:8" ht="9.75" customHeight="1" x14ac:dyDescent="0.2">
      <c r="A1066" s="438">
        <v>171782</v>
      </c>
      <c r="B1066" s="439" t="s">
        <v>3435</v>
      </c>
      <c r="C1066" s="440">
        <v>0.18</v>
      </c>
      <c r="D1066" s="440">
        <v>5.0000000000000001E-3</v>
      </c>
      <c r="E1066" s="440">
        <v>1</v>
      </c>
      <c r="F1066" s="441">
        <v>25</v>
      </c>
      <c r="G1066" s="441">
        <v>25</v>
      </c>
      <c r="H1066" s="441">
        <v>8</v>
      </c>
    </row>
    <row r="1067" spans="1:8" ht="9.75" customHeight="1" x14ac:dyDescent="0.2">
      <c r="A1067" s="438">
        <v>171783</v>
      </c>
      <c r="B1067" s="439" t="s">
        <v>3435</v>
      </c>
      <c r="C1067" s="440">
        <v>0.18</v>
      </c>
      <c r="D1067" s="440">
        <v>6.0000000000000001E-3</v>
      </c>
      <c r="E1067" s="440">
        <v>1</v>
      </c>
      <c r="F1067" s="441">
        <v>31</v>
      </c>
      <c r="G1067" s="441">
        <v>18</v>
      </c>
      <c r="H1067" s="441">
        <v>10</v>
      </c>
    </row>
    <row r="1068" spans="1:8" ht="9.75" customHeight="1" x14ac:dyDescent="0.2">
      <c r="A1068" s="438">
        <v>171784</v>
      </c>
      <c r="B1068" s="439" t="s">
        <v>3435</v>
      </c>
      <c r="C1068" s="440">
        <v>0.18</v>
      </c>
      <c r="D1068" s="440">
        <v>6.0000000000000001E-3</v>
      </c>
      <c r="E1068" s="440">
        <v>1</v>
      </c>
      <c r="F1068" s="441">
        <v>31</v>
      </c>
      <c r="G1068" s="441">
        <v>18</v>
      </c>
      <c r="H1068" s="441">
        <v>10</v>
      </c>
    </row>
    <row r="1069" spans="1:8" ht="9.75" customHeight="1" x14ac:dyDescent="0.2">
      <c r="A1069" s="438">
        <v>171787</v>
      </c>
      <c r="B1069" s="439" t="s">
        <v>3435</v>
      </c>
      <c r="C1069" s="440">
        <v>0.24</v>
      </c>
      <c r="D1069" s="440">
        <v>8.0000000000000002E-3</v>
      </c>
      <c r="E1069" s="440">
        <v>1</v>
      </c>
      <c r="F1069" s="441">
        <v>44</v>
      </c>
      <c r="G1069" s="441">
        <v>26</v>
      </c>
      <c r="H1069" s="441">
        <v>7</v>
      </c>
    </row>
    <row r="1070" spans="1:8" ht="9.75" customHeight="1" x14ac:dyDescent="0.2">
      <c r="A1070" s="438">
        <v>171788</v>
      </c>
      <c r="B1070" s="439" t="s">
        <v>3435</v>
      </c>
      <c r="C1070" s="440">
        <v>0.24</v>
      </c>
      <c r="D1070" s="440">
        <v>8.0000000000000002E-3</v>
      </c>
      <c r="E1070" s="440">
        <v>1</v>
      </c>
      <c r="F1070" s="441">
        <v>44</v>
      </c>
      <c r="G1070" s="441">
        <v>26</v>
      </c>
      <c r="H1070" s="441">
        <v>7</v>
      </c>
    </row>
    <row r="1071" spans="1:8" ht="9.75" customHeight="1" x14ac:dyDescent="0.2">
      <c r="A1071" s="438">
        <v>171791</v>
      </c>
      <c r="B1071" s="439" t="s">
        <v>3435</v>
      </c>
      <c r="C1071" s="440">
        <v>0.2</v>
      </c>
      <c r="D1071" s="440">
        <v>6.0000000000000001E-3</v>
      </c>
      <c r="E1071" s="440">
        <v>1</v>
      </c>
      <c r="F1071" s="441">
        <v>26</v>
      </c>
      <c r="G1071" s="441">
        <v>25</v>
      </c>
      <c r="H1071" s="441">
        <v>9</v>
      </c>
    </row>
    <row r="1072" spans="1:8" ht="9.75" customHeight="1" x14ac:dyDescent="0.2">
      <c r="A1072" s="438">
        <v>171792</v>
      </c>
      <c r="B1072" s="439" t="s">
        <v>3435</v>
      </c>
      <c r="C1072" s="440">
        <v>0.2</v>
      </c>
      <c r="D1072" s="440">
        <v>6.0000000000000001E-3</v>
      </c>
      <c r="E1072" s="440">
        <v>1</v>
      </c>
      <c r="F1072" s="441">
        <v>26</v>
      </c>
      <c r="G1072" s="441">
        <v>25</v>
      </c>
      <c r="H1072" s="441">
        <v>9</v>
      </c>
    </row>
    <row r="1073" spans="1:8" ht="9.75" customHeight="1" x14ac:dyDescent="0.2">
      <c r="A1073" s="438">
        <v>171793</v>
      </c>
      <c r="B1073" s="439" t="s">
        <v>3435</v>
      </c>
      <c r="C1073" s="440">
        <v>0.18</v>
      </c>
      <c r="D1073" s="440">
        <v>1E-3</v>
      </c>
      <c r="E1073" s="440">
        <v>1</v>
      </c>
      <c r="F1073" s="441">
        <v>19</v>
      </c>
      <c r="G1073" s="441">
        <v>12</v>
      </c>
      <c r="H1073" s="441">
        <v>4</v>
      </c>
    </row>
    <row r="1074" spans="1:8" ht="9.75" customHeight="1" x14ac:dyDescent="0.2">
      <c r="A1074" s="438">
        <v>171794</v>
      </c>
      <c r="B1074" s="439" t="s">
        <v>3435</v>
      </c>
      <c r="C1074" s="440">
        <v>0.18</v>
      </c>
      <c r="D1074" s="440">
        <v>1E-3</v>
      </c>
      <c r="E1074" s="440">
        <v>1</v>
      </c>
      <c r="F1074" s="441">
        <v>19</v>
      </c>
      <c r="G1074" s="441">
        <v>12</v>
      </c>
      <c r="H1074" s="441">
        <v>4</v>
      </c>
    </row>
    <row r="1075" spans="1:8" ht="9.75" customHeight="1" x14ac:dyDescent="0.2">
      <c r="A1075" s="438">
        <v>171795</v>
      </c>
      <c r="B1075" s="439" t="s">
        <v>3435</v>
      </c>
      <c r="C1075" s="440">
        <v>0.1</v>
      </c>
      <c r="D1075" s="440">
        <v>1E-3</v>
      </c>
      <c r="E1075" s="440">
        <v>1</v>
      </c>
      <c r="F1075" s="441">
        <v>24</v>
      </c>
      <c r="G1075" s="441">
        <v>16</v>
      </c>
      <c r="H1075" s="441">
        <v>2</v>
      </c>
    </row>
    <row r="1076" spans="1:8" ht="9.75" customHeight="1" x14ac:dyDescent="0.2">
      <c r="A1076" s="438">
        <v>171796</v>
      </c>
      <c r="B1076" s="439" t="s">
        <v>3435</v>
      </c>
      <c r="C1076" s="440">
        <v>0.1</v>
      </c>
      <c r="D1076" s="440">
        <v>1E-3</v>
      </c>
      <c r="E1076" s="440">
        <v>1</v>
      </c>
      <c r="F1076" s="441">
        <v>24</v>
      </c>
      <c r="G1076" s="441">
        <v>16</v>
      </c>
      <c r="H1076" s="441">
        <v>2</v>
      </c>
    </row>
    <row r="1077" spans="1:8" ht="9.75" customHeight="1" x14ac:dyDescent="0.2">
      <c r="A1077" s="438">
        <v>171797</v>
      </c>
      <c r="B1077" s="439" t="s">
        <v>3435</v>
      </c>
      <c r="C1077" s="440">
        <v>7.0000000000000007E-2</v>
      </c>
      <c r="D1077" s="440">
        <v>1E-3</v>
      </c>
      <c r="E1077" s="440">
        <v>1</v>
      </c>
      <c r="F1077" s="441">
        <v>25</v>
      </c>
      <c r="G1077" s="441">
        <v>16</v>
      </c>
      <c r="H1077" s="441">
        <v>1</v>
      </c>
    </row>
    <row r="1078" spans="1:8" ht="9.75" customHeight="1" x14ac:dyDescent="0.2">
      <c r="A1078" s="438">
        <v>171798</v>
      </c>
      <c r="B1078" s="439" t="s">
        <v>3435</v>
      </c>
      <c r="C1078" s="440">
        <v>7.0000000000000007E-2</v>
      </c>
      <c r="D1078" s="440">
        <v>1E-3</v>
      </c>
      <c r="E1078" s="440">
        <v>1</v>
      </c>
      <c r="F1078" s="441">
        <v>25</v>
      </c>
      <c r="G1078" s="441">
        <v>16</v>
      </c>
      <c r="H1078" s="441">
        <v>1</v>
      </c>
    </row>
    <row r="1079" spans="1:8" ht="9.75" customHeight="1" x14ac:dyDescent="0.2">
      <c r="A1079" s="438">
        <v>171799</v>
      </c>
      <c r="B1079" s="439" t="s">
        <v>3435</v>
      </c>
      <c r="C1079" s="440">
        <v>0.1</v>
      </c>
      <c r="D1079" s="440">
        <v>1E-3</v>
      </c>
      <c r="E1079" s="440">
        <v>1</v>
      </c>
      <c r="F1079" s="441">
        <v>24</v>
      </c>
      <c r="G1079" s="441">
        <v>16</v>
      </c>
      <c r="H1079" s="441">
        <v>2</v>
      </c>
    </row>
    <row r="1080" spans="1:8" ht="9.75" customHeight="1" x14ac:dyDescent="0.2">
      <c r="A1080" s="438">
        <v>171800</v>
      </c>
      <c r="B1080" s="439" t="s">
        <v>3435</v>
      </c>
      <c r="C1080" s="440">
        <v>0.1</v>
      </c>
      <c r="D1080" s="440">
        <v>1E-3</v>
      </c>
      <c r="E1080" s="440">
        <v>1</v>
      </c>
      <c r="F1080" s="441">
        <v>24</v>
      </c>
      <c r="G1080" s="441">
        <v>16</v>
      </c>
      <c r="H1080" s="441">
        <v>2</v>
      </c>
    </row>
    <row r="1081" spans="1:8" ht="9.75" customHeight="1" x14ac:dyDescent="0.2">
      <c r="A1081" s="438">
        <v>171801</v>
      </c>
      <c r="B1081" s="439" t="s">
        <v>3435</v>
      </c>
      <c r="C1081" s="440">
        <v>0.1</v>
      </c>
      <c r="D1081" s="440">
        <v>1E-3</v>
      </c>
      <c r="E1081" s="440">
        <v>1</v>
      </c>
      <c r="F1081" s="441">
        <v>26.5</v>
      </c>
      <c r="G1081" s="441">
        <v>14</v>
      </c>
      <c r="H1081" s="441">
        <v>2</v>
      </c>
    </row>
    <row r="1082" spans="1:8" ht="9.75" customHeight="1" x14ac:dyDescent="0.2">
      <c r="A1082" s="438">
        <v>171802</v>
      </c>
      <c r="B1082" s="439" t="s">
        <v>3435</v>
      </c>
      <c r="C1082" s="440">
        <v>0.1</v>
      </c>
      <c r="D1082" s="440">
        <v>1E-3</v>
      </c>
      <c r="E1082" s="440">
        <v>1</v>
      </c>
      <c r="F1082" s="441">
        <v>26.5</v>
      </c>
      <c r="G1082" s="441">
        <v>14</v>
      </c>
      <c r="H1082" s="441">
        <v>2</v>
      </c>
    </row>
    <row r="1083" spans="1:8" ht="9.75" customHeight="1" x14ac:dyDescent="0.2">
      <c r="A1083" s="438">
        <v>171803</v>
      </c>
      <c r="B1083" s="439" t="s">
        <v>3435</v>
      </c>
      <c r="C1083" s="440">
        <v>0.22</v>
      </c>
      <c r="D1083" s="440">
        <v>1E-3</v>
      </c>
      <c r="E1083" s="440">
        <v>1</v>
      </c>
      <c r="F1083" s="441">
        <v>24</v>
      </c>
      <c r="G1083" s="441">
        <v>15</v>
      </c>
      <c r="H1083" s="441">
        <v>3.5</v>
      </c>
    </row>
    <row r="1084" spans="1:8" ht="9.75" customHeight="1" x14ac:dyDescent="0.2">
      <c r="A1084" s="438">
        <v>171804</v>
      </c>
      <c r="B1084" s="439" t="s">
        <v>3435</v>
      </c>
      <c r="C1084" s="440">
        <v>0.22</v>
      </c>
      <c r="D1084" s="440">
        <v>1E-3</v>
      </c>
      <c r="E1084" s="440">
        <v>1</v>
      </c>
      <c r="F1084" s="441">
        <v>24</v>
      </c>
      <c r="G1084" s="441">
        <v>15</v>
      </c>
      <c r="H1084" s="441">
        <v>3.5</v>
      </c>
    </row>
    <row r="1085" spans="1:8" ht="9.75" customHeight="1" x14ac:dyDescent="0.2">
      <c r="A1085" s="438">
        <v>171805</v>
      </c>
      <c r="B1085" s="439" t="s">
        <v>3435</v>
      </c>
      <c r="C1085" s="440">
        <v>0.26</v>
      </c>
      <c r="D1085" s="440">
        <v>1E-3</v>
      </c>
      <c r="E1085" s="440">
        <v>1</v>
      </c>
      <c r="F1085" s="441">
        <v>24</v>
      </c>
      <c r="G1085" s="441">
        <v>15</v>
      </c>
      <c r="H1085" s="441">
        <v>3.5</v>
      </c>
    </row>
    <row r="1086" spans="1:8" ht="9.75" customHeight="1" x14ac:dyDescent="0.2">
      <c r="A1086" s="438">
        <v>171806</v>
      </c>
      <c r="B1086" s="439" t="s">
        <v>3435</v>
      </c>
      <c r="C1086" s="440">
        <v>0.24</v>
      </c>
      <c r="D1086" s="440">
        <v>1E-3</v>
      </c>
      <c r="E1086" s="440">
        <v>1</v>
      </c>
      <c r="F1086" s="441">
        <v>24</v>
      </c>
      <c r="G1086" s="441">
        <v>15</v>
      </c>
      <c r="H1086" s="441">
        <v>3.5</v>
      </c>
    </row>
    <row r="1087" spans="1:8" ht="9.75" customHeight="1" x14ac:dyDescent="0.2">
      <c r="A1087" s="438">
        <v>171807</v>
      </c>
      <c r="B1087" s="439" t="s">
        <v>3435</v>
      </c>
      <c r="C1087" s="440">
        <v>0.42</v>
      </c>
      <c r="D1087" s="440">
        <v>2E-3</v>
      </c>
      <c r="E1087" s="440">
        <v>1</v>
      </c>
      <c r="F1087" s="441">
        <v>20</v>
      </c>
      <c r="G1087" s="441">
        <v>20</v>
      </c>
      <c r="H1087" s="441">
        <v>4</v>
      </c>
    </row>
    <row r="1088" spans="1:8" ht="9.75" customHeight="1" x14ac:dyDescent="0.2">
      <c r="A1088" s="438">
        <v>171808</v>
      </c>
      <c r="B1088" s="439" t="s">
        <v>3435</v>
      </c>
      <c r="C1088" s="440">
        <v>0.48</v>
      </c>
      <c r="D1088" s="440">
        <v>2E-3</v>
      </c>
      <c r="E1088" s="440">
        <v>1</v>
      </c>
      <c r="F1088" s="441">
        <v>20</v>
      </c>
      <c r="G1088" s="441">
        <v>20</v>
      </c>
      <c r="H1088" s="441">
        <v>4</v>
      </c>
    </row>
    <row r="1089" spans="1:8" ht="9.75" customHeight="1" x14ac:dyDescent="0.2">
      <c r="A1089" s="438">
        <v>171809</v>
      </c>
      <c r="B1089" s="439" t="s">
        <v>3435</v>
      </c>
      <c r="C1089" s="440">
        <v>0.5</v>
      </c>
      <c r="D1089" s="440">
        <v>2E-3</v>
      </c>
      <c r="E1089" s="440">
        <v>1</v>
      </c>
      <c r="F1089" s="441">
        <v>20</v>
      </c>
      <c r="G1089" s="441">
        <v>20</v>
      </c>
      <c r="H1089" s="441">
        <v>4</v>
      </c>
    </row>
    <row r="1090" spans="1:8" ht="9.75" customHeight="1" x14ac:dyDescent="0.2">
      <c r="A1090" s="438">
        <v>171810</v>
      </c>
      <c r="B1090" s="439" t="s">
        <v>3435</v>
      </c>
      <c r="C1090" s="440">
        <v>0.5</v>
      </c>
      <c r="D1090" s="440">
        <v>2E-3</v>
      </c>
      <c r="E1090" s="440">
        <v>1</v>
      </c>
      <c r="F1090" s="441">
        <v>20</v>
      </c>
      <c r="G1090" s="441">
        <v>20</v>
      </c>
      <c r="H1090" s="441">
        <v>4</v>
      </c>
    </row>
    <row r="1091" spans="1:8" ht="9.75" customHeight="1" x14ac:dyDescent="0.2">
      <c r="A1091" s="438">
        <v>171811</v>
      </c>
      <c r="B1091" s="439" t="s">
        <v>3435</v>
      </c>
      <c r="C1091" s="440">
        <v>0.72</v>
      </c>
      <c r="D1091" s="440">
        <v>3.0000000000000001E-3</v>
      </c>
      <c r="E1091" s="440">
        <v>1</v>
      </c>
      <c r="F1091" s="441">
        <v>24</v>
      </c>
      <c r="G1091" s="441">
        <v>23</v>
      </c>
      <c r="H1091" s="441">
        <v>5.5</v>
      </c>
    </row>
    <row r="1092" spans="1:8" ht="9.75" customHeight="1" x14ac:dyDescent="0.2">
      <c r="A1092" s="438">
        <v>171812</v>
      </c>
      <c r="B1092" s="439" t="s">
        <v>3435</v>
      </c>
      <c r="C1092" s="440">
        <v>0.72</v>
      </c>
      <c r="D1092" s="440">
        <v>3.0000000000000001E-3</v>
      </c>
      <c r="E1092" s="440">
        <v>1</v>
      </c>
      <c r="F1092" s="441">
        <v>24</v>
      </c>
      <c r="G1092" s="441">
        <v>23</v>
      </c>
      <c r="H1092" s="441">
        <v>5.5</v>
      </c>
    </row>
    <row r="1093" spans="1:8" ht="9.75" customHeight="1" x14ac:dyDescent="0.2">
      <c r="A1093" s="438">
        <v>171813</v>
      </c>
      <c r="B1093" s="439" t="s">
        <v>3435</v>
      </c>
      <c r="C1093" s="440">
        <v>0.57999999999999996</v>
      </c>
      <c r="D1093" s="440">
        <v>2E-3</v>
      </c>
      <c r="E1093" s="440">
        <v>1</v>
      </c>
      <c r="F1093" s="441">
        <v>20</v>
      </c>
      <c r="G1093" s="441">
        <v>19.5</v>
      </c>
      <c r="H1093" s="441">
        <v>5</v>
      </c>
    </row>
    <row r="1094" spans="1:8" ht="9.75" customHeight="1" x14ac:dyDescent="0.2">
      <c r="A1094" s="438">
        <v>171842</v>
      </c>
      <c r="B1094" s="439" t="s">
        <v>3435</v>
      </c>
      <c r="C1094" s="440">
        <v>0.08</v>
      </c>
      <c r="D1094" s="440">
        <v>1E-3</v>
      </c>
      <c r="E1094" s="440">
        <v>1</v>
      </c>
      <c r="F1094" s="441">
        <v>24</v>
      </c>
      <c r="G1094" s="441">
        <v>16.5</v>
      </c>
      <c r="H1094" s="441">
        <v>1</v>
      </c>
    </row>
    <row r="1095" spans="1:8" ht="9.75" customHeight="1" x14ac:dyDescent="0.2">
      <c r="A1095" s="438">
        <v>171876</v>
      </c>
      <c r="B1095" s="439" t="s">
        <v>3435</v>
      </c>
      <c r="C1095" s="440">
        <v>2.1</v>
      </c>
      <c r="D1095" s="440">
        <v>8.9999999999999993E-3</v>
      </c>
      <c r="E1095" s="440">
        <v>1</v>
      </c>
      <c r="F1095" s="441">
        <v>30</v>
      </c>
      <c r="G1095" s="441">
        <v>30</v>
      </c>
      <c r="H1095" s="441">
        <v>10.5</v>
      </c>
    </row>
    <row r="1096" spans="1:8" ht="9.75" customHeight="1" x14ac:dyDescent="0.2">
      <c r="A1096" s="438">
        <v>171889</v>
      </c>
      <c r="B1096" s="439" t="s">
        <v>3435</v>
      </c>
      <c r="C1096" s="440">
        <v>0.62</v>
      </c>
      <c r="D1096" s="440">
        <v>5.0000000000000001E-3</v>
      </c>
      <c r="E1096" s="440">
        <v>1</v>
      </c>
      <c r="F1096" s="441">
        <v>40</v>
      </c>
      <c r="G1096" s="441">
        <v>12</v>
      </c>
      <c r="H1096" s="441">
        <v>10</v>
      </c>
    </row>
    <row r="1097" spans="1:8" ht="9.75" customHeight="1" x14ac:dyDescent="0.2">
      <c r="A1097" s="438">
        <v>171894</v>
      </c>
      <c r="B1097" s="439" t="s">
        <v>3435</v>
      </c>
      <c r="C1097" s="440">
        <v>1.2</v>
      </c>
      <c r="D1097" s="440">
        <v>7.0000000000000001E-3</v>
      </c>
      <c r="E1097" s="440">
        <v>1</v>
      </c>
      <c r="F1097" s="441">
        <v>103</v>
      </c>
      <c r="G1097" s="441">
        <v>8</v>
      </c>
      <c r="H1097" s="441">
        <v>8</v>
      </c>
    </row>
    <row r="1098" spans="1:8" ht="9.75" customHeight="1" x14ac:dyDescent="0.2">
      <c r="A1098" s="438">
        <v>171888</v>
      </c>
      <c r="B1098" s="439" t="s">
        <v>3435</v>
      </c>
      <c r="C1098" s="440">
        <v>1.2</v>
      </c>
      <c r="D1098" s="440">
        <v>7.0000000000000001E-3</v>
      </c>
      <c r="E1098" s="440">
        <v>1</v>
      </c>
      <c r="F1098" s="441">
        <v>103</v>
      </c>
      <c r="G1098" s="441">
        <v>8</v>
      </c>
      <c r="H1098" s="441">
        <v>8</v>
      </c>
    </row>
    <row r="1099" spans="1:8" ht="9.75" customHeight="1" x14ac:dyDescent="0.2">
      <c r="A1099" s="438">
        <v>171893</v>
      </c>
      <c r="B1099" s="439" t="s">
        <v>3435</v>
      </c>
      <c r="C1099" s="440">
        <v>1.2</v>
      </c>
      <c r="D1099" s="440">
        <v>7.0000000000000001E-3</v>
      </c>
      <c r="E1099" s="440">
        <v>1</v>
      </c>
      <c r="F1099" s="441">
        <v>103</v>
      </c>
      <c r="G1099" s="441">
        <v>8</v>
      </c>
      <c r="H1099" s="441">
        <v>8</v>
      </c>
    </row>
    <row r="1100" spans="1:8" ht="9.75" customHeight="1" x14ac:dyDescent="0.2">
      <c r="A1100" s="438">
        <v>171884</v>
      </c>
      <c r="B1100" s="439" t="s">
        <v>3435</v>
      </c>
      <c r="C1100" s="440">
        <v>0.08</v>
      </c>
      <c r="D1100" s="440">
        <v>3.0000000000000001E-3</v>
      </c>
      <c r="E1100" s="440">
        <v>1</v>
      </c>
      <c r="F1100" s="441">
        <v>20</v>
      </c>
      <c r="G1100" s="441">
        <v>19.5</v>
      </c>
      <c r="H1100" s="441">
        <v>8</v>
      </c>
    </row>
    <row r="1101" spans="1:8" ht="9.75" customHeight="1" x14ac:dyDescent="0.2">
      <c r="A1101" s="438">
        <v>171886</v>
      </c>
      <c r="B1101" s="439" t="s">
        <v>3435</v>
      </c>
      <c r="C1101" s="440">
        <v>0.56000000000000005</v>
      </c>
      <c r="D1101" s="440">
        <v>2E-3</v>
      </c>
      <c r="E1101" s="440">
        <v>1</v>
      </c>
      <c r="F1101" s="441">
        <v>20</v>
      </c>
      <c r="G1101" s="441">
        <v>20</v>
      </c>
      <c r="H1101" s="441">
        <v>5.5</v>
      </c>
    </row>
    <row r="1102" spans="1:8" ht="9.75" customHeight="1" x14ac:dyDescent="0.2">
      <c r="A1102" s="438">
        <v>171892</v>
      </c>
      <c r="B1102" s="439" t="s">
        <v>3435</v>
      </c>
      <c r="C1102" s="440">
        <v>0.12</v>
      </c>
      <c r="D1102" s="440">
        <v>1E-3</v>
      </c>
      <c r="E1102" s="440">
        <v>1</v>
      </c>
      <c r="F1102" s="441">
        <v>24</v>
      </c>
      <c r="G1102" s="441">
        <v>15.5</v>
      </c>
      <c r="H1102" s="441">
        <v>1.5</v>
      </c>
    </row>
    <row r="1103" spans="1:8" ht="9.75" customHeight="1" x14ac:dyDescent="0.2">
      <c r="A1103" s="438">
        <v>171908</v>
      </c>
      <c r="B1103" s="439" t="s">
        <v>3435</v>
      </c>
      <c r="C1103" s="440">
        <v>0.28999999999999998</v>
      </c>
      <c r="D1103" s="440">
        <v>1E-3</v>
      </c>
      <c r="E1103" s="440">
        <v>1</v>
      </c>
      <c r="F1103" s="441">
        <v>19</v>
      </c>
      <c r="G1103" s="441">
        <v>13</v>
      </c>
      <c r="H1103" s="441">
        <v>4</v>
      </c>
    </row>
    <row r="1104" spans="1:8" ht="9.75" customHeight="1" x14ac:dyDescent="0.2">
      <c r="A1104" s="438">
        <v>171909</v>
      </c>
      <c r="B1104" s="439" t="s">
        <v>3435</v>
      </c>
      <c r="C1104" s="440">
        <v>0.28999999999999998</v>
      </c>
      <c r="D1104" s="440">
        <v>1E-3</v>
      </c>
      <c r="E1104" s="440">
        <v>1</v>
      </c>
      <c r="F1104" s="441">
        <v>19</v>
      </c>
      <c r="G1104" s="441">
        <v>13</v>
      </c>
      <c r="H1104" s="441">
        <v>4</v>
      </c>
    </row>
    <row r="1105" spans="1:8" ht="9.75" customHeight="1" x14ac:dyDescent="0.2">
      <c r="A1105" s="438">
        <v>171911</v>
      </c>
      <c r="B1105" s="439" t="s">
        <v>3435</v>
      </c>
      <c r="C1105" s="440">
        <v>2.3199999999999998</v>
      </c>
      <c r="D1105" s="440">
        <v>8.0000000000000002E-3</v>
      </c>
      <c r="E1105" s="440">
        <v>1</v>
      </c>
      <c r="F1105" s="441">
        <v>30.5</v>
      </c>
      <c r="G1105" s="441">
        <v>26.5</v>
      </c>
      <c r="H1105" s="441">
        <v>9.5</v>
      </c>
    </row>
    <row r="1106" spans="1:8" ht="9.75" customHeight="1" x14ac:dyDescent="0.2">
      <c r="A1106" s="438">
        <v>171915</v>
      </c>
      <c r="B1106" s="439" t="s">
        <v>3435</v>
      </c>
      <c r="C1106" s="440">
        <v>4.4800000000000004</v>
      </c>
      <c r="D1106" s="440">
        <v>1.7999999999999999E-2</v>
      </c>
      <c r="E1106" s="440">
        <v>1</v>
      </c>
      <c r="F1106" s="441">
        <v>40.5</v>
      </c>
      <c r="G1106" s="441">
        <v>35.5</v>
      </c>
      <c r="H1106" s="441">
        <v>12.5</v>
      </c>
    </row>
    <row r="1107" spans="1:8" ht="9.75" customHeight="1" x14ac:dyDescent="0.2">
      <c r="A1107" s="438">
        <v>171916</v>
      </c>
      <c r="B1107" s="439" t="s">
        <v>3435</v>
      </c>
      <c r="C1107" s="440">
        <v>4.18</v>
      </c>
      <c r="D1107" s="440">
        <v>1.7000000000000001E-2</v>
      </c>
      <c r="E1107" s="440">
        <v>1</v>
      </c>
      <c r="F1107" s="441">
        <v>40.5</v>
      </c>
      <c r="G1107" s="441">
        <v>35.5</v>
      </c>
      <c r="H1107" s="441">
        <v>12</v>
      </c>
    </row>
    <row r="1108" spans="1:8" ht="9.75" customHeight="1" x14ac:dyDescent="0.2">
      <c r="A1108" s="438">
        <v>171917</v>
      </c>
      <c r="B1108" s="439" t="s">
        <v>3435</v>
      </c>
      <c r="C1108" s="440">
        <v>1.76</v>
      </c>
      <c r="D1108" s="440">
        <v>5.0000000000000001E-3</v>
      </c>
      <c r="E1108" s="440">
        <v>1</v>
      </c>
      <c r="F1108" s="441">
        <v>24.5</v>
      </c>
      <c r="G1108" s="441">
        <v>23</v>
      </c>
      <c r="H1108" s="441">
        <v>9</v>
      </c>
    </row>
    <row r="1109" spans="1:8" ht="9.75" customHeight="1" x14ac:dyDescent="0.2">
      <c r="A1109" s="438">
        <v>171918</v>
      </c>
      <c r="B1109" s="439" t="s">
        <v>3435</v>
      </c>
      <c r="C1109" s="440">
        <v>3</v>
      </c>
      <c r="D1109" s="440">
        <v>1.4E-2</v>
      </c>
      <c r="E1109" s="440">
        <v>1</v>
      </c>
      <c r="F1109" s="441">
        <v>35.5</v>
      </c>
      <c r="G1109" s="441">
        <v>30.5</v>
      </c>
      <c r="H1109" s="441">
        <v>13</v>
      </c>
    </row>
    <row r="1110" spans="1:8" ht="9.75" customHeight="1" x14ac:dyDescent="0.2">
      <c r="A1110" s="438">
        <v>171919</v>
      </c>
      <c r="B1110" s="439" t="s">
        <v>3435</v>
      </c>
      <c r="C1110" s="440">
        <v>1</v>
      </c>
      <c r="D1110" s="440">
        <v>5.0000000000000001E-3</v>
      </c>
      <c r="E1110" s="440">
        <v>1</v>
      </c>
      <c r="F1110" s="441">
        <v>24.5</v>
      </c>
      <c r="G1110" s="441">
        <v>23</v>
      </c>
      <c r="H1110" s="441">
        <v>8</v>
      </c>
    </row>
    <row r="1111" spans="1:8" ht="9.75" customHeight="1" x14ac:dyDescent="0.2">
      <c r="A1111" s="438">
        <v>171920</v>
      </c>
      <c r="B1111" s="439" t="s">
        <v>3435</v>
      </c>
      <c r="C1111" s="440">
        <v>0.75</v>
      </c>
      <c r="D1111" s="440">
        <v>2E-3</v>
      </c>
      <c r="E1111" s="440">
        <v>1</v>
      </c>
      <c r="F1111" s="441">
        <v>23</v>
      </c>
      <c r="G1111" s="441">
        <v>20</v>
      </c>
      <c r="H1111" s="441">
        <v>5</v>
      </c>
    </row>
    <row r="1112" spans="1:8" ht="9.75" customHeight="1" x14ac:dyDescent="0.2">
      <c r="A1112" s="438">
        <v>171921</v>
      </c>
      <c r="B1112" s="439" t="s">
        <v>3435</v>
      </c>
      <c r="C1112" s="440">
        <v>0.42</v>
      </c>
      <c r="D1112" s="440">
        <v>2E-3</v>
      </c>
      <c r="E1112" s="440">
        <v>1</v>
      </c>
      <c r="F1112" s="441">
        <v>20</v>
      </c>
      <c r="G1112" s="441">
        <v>18</v>
      </c>
      <c r="H1112" s="441">
        <v>5</v>
      </c>
    </row>
    <row r="1113" spans="1:8" ht="9.75" customHeight="1" x14ac:dyDescent="0.2">
      <c r="A1113" s="438">
        <v>171922</v>
      </c>
      <c r="B1113" s="439" t="s">
        <v>3435</v>
      </c>
      <c r="C1113" s="440">
        <v>1</v>
      </c>
      <c r="D1113" s="440">
        <v>4.0000000000000001E-3</v>
      </c>
      <c r="E1113" s="440">
        <v>1</v>
      </c>
      <c r="F1113" s="441">
        <v>23</v>
      </c>
      <c r="G1113" s="441">
        <v>20</v>
      </c>
      <c r="H1113" s="441">
        <v>9</v>
      </c>
    </row>
    <row r="1114" spans="1:8" ht="9.75" customHeight="1" x14ac:dyDescent="0.2">
      <c r="A1114" s="438">
        <v>171926</v>
      </c>
      <c r="B1114" s="439" t="s">
        <v>3435</v>
      </c>
      <c r="C1114" s="440">
        <v>1.38</v>
      </c>
      <c r="D1114" s="440">
        <v>1.0999999999999999E-2</v>
      </c>
      <c r="E1114" s="440">
        <v>1</v>
      </c>
      <c r="F1114" s="441">
        <v>30.5</v>
      </c>
      <c r="G1114" s="441">
        <v>26.5</v>
      </c>
      <c r="H1114" s="441">
        <v>14</v>
      </c>
    </row>
    <row r="1115" spans="1:8" ht="9.75" customHeight="1" x14ac:dyDescent="0.2">
      <c r="A1115" s="438">
        <v>171928</v>
      </c>
      <c r="B1115" s="439" t="s">
        <v>3435</v>
      </c>
      <c r="C1115" s="440">
        <v>0.4</v>
      </c>
      <c r="D1115" s="440">
        <v>1.4999999999999999E-2</v>
      </c>
      <c r="E1115" s="440">
        <v>1</v>
      </c>
      <c r="F1115" s="441">
        <v>50</v>
      </c>
      <c r="G1115" s="441">
        <v>20</v>
      </c>
      <c r="H1115" s="441">
        <v>15</v>
      </c>
    </row>
    <row r="1116" spans="1:8" ht="9.75" customHeight="1" x14ac:dyDescent="0.2">
      <c r="A1116" s="438">
        <v>171929</v>
      </c>
      <c r="B1116" s="439" t="s">
        <v>3435</v>
      </c>
      <c r="C1116" s="440">
        <v>0.2</v>
      </c>
      <c r="D1116" s="440">
        <v>4.0000000000000001E-3</v>
      </c>
      <c r="E1116" s="440">
        <v>1</v>
      </c>
      <c r="F1116" s="441">
        <v>23</v>
      </c>
      <c r="G1116" s="441">
        <v>21</v>
      </c>
      <c r="H1116" s="441">
        <v>8</v>
      </c>
    </row>
    <row r="1117" spans="1:8" ht="9.75" customHeight="1" x14ac:dyDescent="0.2">
      <c r="A1117" s="438">
        <v>171931</v>
      </c>
      <c r="B1117" s="439" t="s">
        <v>3435</v>
      </c>
      <c r="C1117" s="440">
        <v>0.38</v>
      </c>
      <c r="D1117" s="440">
        <v>1.6E-2</v>
      </c>
      <c r="E1117" s="440">
        <v>1</v>
      </c>
      <c r="F1117" s="441">
        <v>52</v>
      </c>
      <c r="G1117" s="441">
        <v>20</v>
      </c>
      <c r="H1117" s="441">
        <v>15</v>
      </c>
    </row>
    <row r="1118" spans="1:8" ht="9.75" customHeight="1" x14ac:dyDescent="0.2">
      <c r="A1118" s="438">
        <v>171932</v>
      </c>
      <c r="B1118" s="439" t="s">
        <v>3435</v>
      </c>
      <c r="C1118" s="440">
        <v>0.24</v>
      </c>
      <c r="D1118" s="440">
        <v>3.0000000000000001E-3</v>
      </c>
      <c r="E1118" s="440">
        <v>1</v>
      </c>
      <c r="F1118" s="441">
        <v>47</v>
      </c>
      <c r="G1118" s="441">
        <v>16.5</v>
      </c>
      <c r="H1118" s="441">
        <v>4</v>
      </c>
    </row>
    <row r="1119" spans="1:8" ht="9.75" customHeight="1" x14ac:dyDescent="0.2">
      <c r="A1119" s="438">
        <v>171933</v>
      </c>
      <c r="B1119" s="439" t="s">
        <v>3435</v>
      </c>
      <c r="C1119" s="440">
        <v>0.2</v>
      </c>
      <c r="D1119" s="440">
        <v>4.0000000000000001E-3</v>
      </c>
      <c r="E1119" s="440">
        <v>1</v>
      </c>
      <c r="F1119" s="441">
        <v>23</v>
      </c>
      <c r="G1119" s="441">
        <v>21</v>
      </c>
      <c r="H1119" s="441">
        <v>8</v>
      </c>
    </row>
    <row r="1120" spans="1:8" ht="9.75" customHeight="1" x14ac:dyDescent="0.2">
      <c r="A1120" s="438">
        <v>171934</v>
      </c>
      <c r="B1120" s="439" t="s">
        <v>3435</v>
      </c>
      <c r="C1120" s="440">
        <v>0.18</v>
      </c>
      <c r="D1120" s="440">
        <v>4.0000000000000001E-3</v>
      </c>
      <c r="E1120" s="440">
        <v>1</v>
      </c>
      <c r="F1120" s="441">
        <v>23</v>
      </c>
      <c r="G1120" s="441">
        <v>21</v>
      </c>
      <c r="H1120" s="441">
        <v>9</v>
      </c>
    </row>
    <row r="1121" spans="1:8" ht="9.75" customHeight="1" x14ac:dyDescent="0.2">
      <c r="A1121" s="438">
        <v>171935</v>
      </c>
      <c r="B1121" s="439" t="s">
        <v>3435</v>
      </c>
      <c r="C1121" s="440">
        <v>8.6999999999999994E-2</v>
      </c>
      <c r="D1121" s="440">
        <v>1E-3</v>
      </c>
      <c r="E1121" s="440">
        <v>1</v>
      </c>
      <c r="F1121" s="441">
        <v>19.5</v>
      </c>
      <c r="G1121" s="441">
        <v>14</v>
      </c>
      <c r="H1121" s="441">
        <v>4</v>
      </c>
    </row>
    <row r="1122" spans="1:8" ht="9.75" customHeight="1" x14ac:dyDescent="0.2">
      <c r="A1122" s="438">
        <v>171937</v>
      </c>
      <c r="B1122" s="439" t="s">
        <v>3435</v>
      </c>
      <c r="C1122" s="440">
        <v>1.48</v>
      </c>
      <c r="D1122" s="440">
        <v>5.0000000000000001E-3</v>
      </c>
      <c r="E1122" s="440">
        <v>1</v>
      </c>
      <c r="F1122" s="441">
        <v>26.7</v>
      </c>
      <c r="G1122" s="441">
        <v>24</v>
      </c>
      <c r="H1122" s="441">
        <v>8.5</v>
      </c>
    </row>
    <row r="1123" spans="1:8" ht="9.75" customHeight="1" x14ac:dyDescent="0.2">
      <c r="A1123" s="438">
        <v>171938</v>
      </c>
      <c r="B1123" s="439" t="s">
        <v>3435</v>
      </c>
      <c r="C1123" s="440">
        <v>0.98</v>
      </c>
      <c r="D1123" s="440">
        <v>4.0000000000000001E-3</v>
      </c>
      <c r="E1123" s="440">
        <v>1</v>
      </c>
      <c r="F1123" s="441">
        <v>23</v>
      </c>
      <c r="G1123" s="441">
        <v>20</v>
      </c>
      <c r="H1123" s="441">
        <v>9.5</v>
      </c>
    </row>
    <row r="1124" spans="1:8" ht="9.75" customHeight="1" x14ac:dyDescent="0.2">
      <c r="A1124" s="438">
        <v>171939</v>
      </c>
      <c r="B1124" s="439" t="s">
        <v>3435</v>
      </c>
      <c r="C1124" s="440">
        <v>2</v>
      </c>
      <c r="D1124" s="440">
        <v>6.0000000000000001E-3</v>
      </c>
      <c r="E1124" s="440">
        <v>1</v>
      </c>
      <c r="F1124" s="441">
        <v>27</v>
      </c>
      <c r="G1124" s="441">
        <v>24.5</v>
      </c>
      <c r="H1124" s="441">
        <v>9.5</v>
      </c>
    </row>
    <row r="1125" spans="1:8" ht="9.75" customHeight="1" x14ac:dyDescent="0.2">
      <c r="A1125" s="438">
        <v>171940</v>
      </c>
      <c r="B1125" s="439" t="s">
        <v>3435</v>
      </c>
      <c r="C1125" s="440">
        <v>3.52</v>
      </c>
      <c r="D1125" s="440">
        <v>1.2999999999999999E-2</v>
      </c>
      <c r="E1125" s="440">
        <v>1</v>
      </c>
      <c r="F1125" s="441">
        <v>35</v>
      </c>
      <c r="G1125" s="441">
        <v>31</v>
      </c>
      <c r="H1125" s="441">
        <v>12</v>
      </c>
    </row>
    <row r="1126" spans="1:8" ht="9.75" customHeight="1" x14ac:dyDescent="0.2">
      <c r="A1126" s="438">
        <v>171942</v>
      </c>
      <c r="B1126" s="439" t="s">
        <v>3435</v>
      </c>
      <c r="C1126" s="440">
        <v>1.18</v>
      </c>
      <c r="D1126" s="440">
        <v>4.0000000000000001E-3</v>
      </c>
      <c r="E1126" s="440">
        <v>1</v>
      </c>
      <c r="F1126" s="441">
        <v>24.5</v>
      </c>
      <c r="G1126" s="441">
        <v>23</v>
      </c>
      <c r="H1126" s="441">
        <v>7</v>
      </c>
    </row>
    <row r="1127" spans="1:8" ht="9.75" customHeight="1" x14ac:dyDescent="0.2">
      <c r="A1127" s="438">
        <v>171946</v>
      </c>
      <c r="B1127" s="439" t="s">
        <v>3435</v>
      </c>
      <c r="C1127" s="440">
        <v>4.2</v>
      </c>
      <c r="D1127" s="440">
        <v>1.9E-2</v>
      </c>
      <c r="E1127" s="440">
        <v>1</v>
      </c>
      <c r="F1127" s="441">
        <v>41</v>
      </c>
      <c r="G1127" s="441">
        <v>36</v>
      </c>
      <c r="H1127" s="441">
        <v>13</v>
      </c>
    </row>
    <row r="1128" spans="1:8" ht="9.75" customHeight="1" x14ac:dyDescent="0.2">
      <c r="A1128" s="438">
        <v>171947</v>
      </c>
      <c r="B1128" s="439" t="s">
        <v>3435</v>
      </c>
      <c r="C1128" s="440">
        <v>4.0999999999999996</v>
      </c>
      <c r="D1128" s="440">
        <v>1.6E-2</v>
      </c>
      <c r="E1128" s="440">
        <v>1</v>
      </c>
      <c r="F1128" s="441">
        <v>40.5</v>
      </c>
      <c r="G1128" s="441">
        <v>35.5</v>
      </c>
      <c r="H1128" s="441">
        <v>11</v>
      </c>
    </row>
    <row r="1129" spans="1:8" ht="9.75" customHeight="1" x14ac:dyDescent="0.2">
      <c r="A1129" s="438">
        <v>171948</v>
      </c>
      <c r="B1129" s="439" t="s">
        <v>3435</v>
      </c>
      <c r="C1129" s="440">
        <v>0.3</v>
      </c>
      <c r="D1129" s="440">
        <v>1E-3</v>
      </c>
      <c r="E1129" s="440">
        <v>1</v>
      </c>
      <c r="F1129" s="441">
        <v>19</v>
      </c>
      <c r="G1129" s="441">
        <v>13</v>
      </c>
      <c r="H1129" s="441">
        <v>5</v>
      </c>
    </row>
    <row r="1130" spans="1:8" ht="9.75" customHeight="1" x14ac:dyDescent="0.2">
      <c r="A1130" s="438">
        <v>171951</v>
      </c>
      <c r="B1130" s="439" t="s">
        <v>3435</v>
      </c>
      <c r="C1130" s="440">
        <v>1.84</v>
      </c>
      <c r="D1130" s="440">
        <v>6.0000000000000001E-3</v>
      </c>
      <c r="E1130" s="440">
        <v>1</v>
      </c>
      <c r="F1130" s="441">
        <v>27</v>
      </c>
      <c r="G1130" s="441">
        <v>24.5</v>
      </c>
      <c r="H1130" s="441">
        <v>8.5</v>
      </c>
    </row>
    <row r="1131" spans="1:8" ht="9.75" customHeight="1" x14ac:dyDescent="0.2">
      <c r="A1131" s="438">
        <v>171952</v>
      </c>
      <c r="B1131" s="439" t="s">
        <v>3435</v>
      </c>
      <c r="C1131" s="440">
        <v>1.9</v>
      </c>
      <c r="D1131" s="440">
        <v>6.0000000000000001E-3</v>
      </c>
      <c r="E1131" s="440">
        <v>1</v>
      </c>
      <c r="F1131" s="441">
        <v>26.5</v>
      </c>
      <c r="G1131" s="441">
        <v>24.5</v>
      </c>
      <c r="H1131" s="441">
        <v>9.8000000000000007</v>
      </c>
    </row>
    <row r="1132" spans="1:8" ht="9.75" customHeight="1" x14ac:dyDescent="0.2">
      <c r="A1132" s="438">
        <v>171953</v>
      </c>
      <c r="B1132" s="439" t="s">
        <v>3435</v>
      </c>
      <c r="C1132" s="440">
        <v>4</v>
      </c>
      <c r="D1132" s="440">
        <v>1.7999999999999999E-2</v>
      </c>
      <c r="E1132" s="440">
        <v>1</v>
      </c>
      <c r="F1132" s="441">
        <v>41</v>
      </c>
      <c r="G1132" s="441">
        <v>36</v>
      </c>
      <c r="H1132" s="441">
        <v>12</v>
      </c>
    </row>
    <row r="1133" spans="1:8" ht="9.75" customHeight="1" x14ac:dyDescent="0.2">
      <c r="A1133" s="438">
        <v>171954</v>
      </c>
      <c r="B1133" s="439" t="s">
        <v>3435</v>
      </c>
      <c r="C1133" s="440">
        <v>1.62</v>
      </c>
      <c r="D1133" s="440">
        <v>6.0000000000000001E-3</v>
      </c>
      <c r="E1133" s="440">
        <v>1</v>
      </c>
      <c r="F1133" s="441">
        <v>27</v>
      </c>
      <c r="G1133" s="441">
        <v>24.5</v>
      </c>
      <c r="H1133" s="441">
        <v>9</v>
      </c>
    </row>
    <row r="1134" spans="1:8" ht="9.75" customHeight="1" x14ac:dyDescent="0.2">
      <c r="A1134" s="438">
        <v>171955</v>
      </c>
      <c r="B1134" s="439" t="s">
        <v>3435</v>
      </c>
      <c r="C1134" s="440">
        <v>15.82</v>
      </c>
      <c r="D1134" s="440">
        <v>6.8000000000000005E-2</v>
      </c>
      <c r="E1134" s="440">
        <v>1</v>
      </c>
      <c r="F1134" s="441">
        <v>55</v>
      </c>
      <c r="G1134" s="441">
        <v>41.7</v>
      </c>
      <c r="H1134" s="441">
        <v>29.7</v>
      </c>
    </row>
    <row r="1135" spans="1:8" ht="9.75" customHeight="1" x14ac:dyDescent="0.2">
      <c r="A1135" s="438">
        <v>171956</v>
      </c>
      <c r="B1135" s="439" t="s">
        <v>3435</v>
      </c>
      <c r="C1135" s="440">
        <v>15.32</v>
      </c>
      <c r="D1135" s="440">
        <v>6.4000000000000001E-2</v>
      </c>
      <c r="E1135" s="440">
        <v>1</v>
      </c>
      <c r="F1135" s="441">
        <v>55</v>
      </c>
      <c r="G1135" s="441">
        <v>41.7</v>
      </c>
      <c r="H1135" s="441">
        <v>27.7</v>
      </c>
    </row>
    <row r="1136" spans="1:8" ht="9.75" customHeight="1" x14ac:dyDescent="0.2">
      <c r="A1136" s="438">
        <v>171961</v>
      </c>
      <c r="B1136" s="439" t="s">
        <v>3435</v>
      </c>
      <c r="C1136" s="440">
        <v>0.2</v>
      </c>
      <c r="D1136" s="440">
        <v>1E-3</v>
      </c>
      <c r="E1136" s="440">
        <v>1</v>
      </c>
      <c r="F1136" s="441">
        <v>16</v>
      </c>
      <c r="G1136" s="441">
        <v>12</v>
      </c>
      <c r="H1136" s="441">
        <v>2</v>
      </c>
    </row>
    <row r="1137" spans="1:8" ht="9.75" customHeight="1" x14ac:dyDescent="0.2">
      <c r="A1137" s="438">
        <v>171971</v>
      </c>
      <c r="B1137" s="439" t="s">
        <v>3435</v>
      </c>
      <c r="C1137" s="440">
        <v>0.02</v>
      </c>
      <c r="D1137" s="440">
        <v>1E-3</v>
      </c>
      <c r="E1137" s="440">
        <v>1</v>
      </c>
      <c r="F1137" s="441">
        <v>12</v>
      </c>
      <c r="G1137" s="441">
        <v>11</v>
      </c>
      <c r="H1137" s="441">
        <v>3</v>
      </c>
    </row>
    <row r="1138" spans="1:8" ht="9.75" customHeight="1" x14ac:dyDescent="0.2">
      <c r="A1138" s="438">
        <v>171972</v>
      </c>
      <c r="B1138" s="439" t="s">
        <v>3435</v>
      </c>
      <c r="C1138" s="440">
        <v>0.02</v>
      </c>
      <c r="D1138" s="440">
        <v>1E-3</v>
      </c>
      <c r="E1138" s="440">
        <v>1</v>
      </c>
      <c r="F1138" s="441">
        <v>12</v>
      </c>
      <c r="G1138" s="441">
        <v>11</v>
      </c>
      <c r="H1138" s="441">
        <v>3</v>
      </c>
    </row>
    <row r="1139" spans="1:8" ht="9.75" customHeight="1" x14ac:dyDescent="0.2">
      <c r="A1139" s="438">
        <v>171973</v>
      </c>
      <c r="B1139" s="439" t="s">
        <v>3435</v>
      </c>
      <c r="C1139" s="440">
        <v>0.1</v>
      </c>
      <c r="D1139" s="440">
        <v>1E-3</v>
      </c>
      <c r="E1139" s="440">
        <v>1</v>
      </c>
      <c r="F1139" s="441">
        <v>19</v>
      </c>
      <c r="G1139" s="441">
        <v>12</v>
      </c>
      <c r="H1139" s="441">
        <v>6</v>
      </c>
    </row>
    <row r="1140" spans="1:8" ht="9.75" customHeight="1" x14ac:dyDescent="0.2">
      <c r="A1140" s="438">
        <v>171974</v>
      </c>
      <c r="B1140" s="439" t="s">
        <v>3435</v>
      </c>
      <c r="C1140" s="440">
        <v>0.1</v>
      </c>
      <c r="D1140" s="440">
        <v>1E-3</v>
      </c>
      <c r="E1140" s="440">
        <v>1</v>
      </c>
      <c r="F1140" s="441">
        <v>22</v>
      </c>
      <c r="G1140" s="441">
        <v>11</v>
      </c>
      <c r="H1140" s="441">
        <v>6</v>
      </c>
    </row>
    <row r="1141" spans="1:8" ht="9.75" customHeight="1" x14ac:dyDescent="0.2">
      <c r="A1141" s="438">
        <v>171975</v>
      </c>
      <c r="B1141" s="439" t="s">
        <v>3435</v>
      </c>
      <c r="C1141" s="440">
        <v>0.14000000000000001</v>
      </c>
      <c r="D1141" s="440">
        <v>1E-3</v>
      </c>
      <c r="E1141" s="440">
        <v>1</v>
      </c>
      <c r="F1141" s="441">
        <v>21</v>
      </c>
      <c r="G1141" s="441">
        <v>11</v>
      </c>
      <c r="H1141" s="441">
        <v>5</v>
      </c>
    </row>
    <row r="1142" spans="1:8" ht="9.75" customHeight="1" x14ac:dyDescent="0.2">
      <c r="A1142" s="438">
        <v>171976</v>
      </c>
      <c r="B1142" s="439" t="s">
        <v>3435</v>
      </c>
      <c r="C1142" s="440">
        <v>0.1</v>
      </c>
      <c r="D1142" s="440">
        <v>1E-3</v>
      </c>
      <c r="E1142" s="440">
        <v>1</v>
      </c>
      <c r="F1142" s="441">
        <v>19</v>
      </c>
      <c r="G1142" s="441">
        <v>8</v>
      </c>
      <c r="H1142" s="441">
        <v>6</v>
      </c>
    </row>
    <row r="1143" spans="1:8" ht="9.75" customHeight="1" x14ac:dyDescent="0.2">
      <c r="A1143" s="438">
        <v>171977</v>
      </c>
      <c r="B1143" s="439" t="s">
        <v>3435</v>
      </c>
      <c r="C1143" s="440">
        <v>0.1</v>
      </c>
      <c r="D1143" s="440">
        <v>1E-3</v>
      </c>
      <c r="E1143" s="440">
        <v>1</v>
      </c>
      <c r="F1143" s="441">
        <v>20</v>
      </c>
      <c r="G1143" s="441">
        <v>10</v>
      </c>
      <c r="H1143" s="441">
        <v>1</v>
      </c>
    </row>
    <row r="1144" spans="1:8" ht="9.75" customHeight="1" x14ac:dyDescent="0.2">
      <c r="A1144" s="438">
        <v>171978</v>
      </c>
      <c r="B1144" s="439" t="s">
        <v>3435</v>
      </c>
      <c r="C1144" s="440">
        <v>0.06</v>
      </c>
      <c r="D1144" s="440">
        <v>1E-3</v>
      </c>
      <c r="E1144" s="440">
        <v>1</v>
      </c>
      <c r="F1144" s="441">
        <v>20</v>
      </c>
      <c r="G1144" s="441">
        <v>11.5</v>
      </c>
      <c r="H1144" s="441">
        <v>0.5</v>
      </c>
    </row>
    <row r="1145" spans="1:8" ht="9.75" customHeight="1" x14ac:dyDescent="0.2">
      <c r="A1145" s="438">
        <v>171979</v>
      </c>
      <c r="B1145" s="439" t="s">
        <v>3435</v>
      </c>
      <c r="C1145" s="440">
        <v>0.06</v>
      </c>
      <c r="D1145" s="440">
        <v>1E-3</v>
      </c>
      <c r="E1145" s="440">
        <v>1</v>
      </c>
      <c r="F1145" s="441">
        <v>20</v>
      </c>
      <c r="G1145" s="441">
        <v>11.5</v>
      </c>
      <c r="H1145" s="441">
        <v>0.5</v>
      </c>
    </row>
    <row r="1146" spans="1:8" ht="9.75" customHeight="1" x14ac:dyDescent="0.2">
      <c r="A1146" s="438">
        <v>171980</v>
      </c>
      <c r="B1146" s="439" t="s">
        <v>3435</v>
      </c>
      <c r="C1146" s="440">
        <v>0.1</v>
      </c>
      <c r="D1146" s="440">
        <v>1E-3</v>
      </c>
      <c r="E1146" s="440">
        <v>1</v>
      </c>
      <c r="F1146" s="441">
        <v>20</v>
      </c>
      <c r="G1146" s="441">
        <v>10</v>
      </c>
      <c r="H1146" s="441">
        <v>1</v>
      </c>
    </row>
    <row r="1147" spans="1:8" ht="9.75" customHeight="1" x14ac:dyDescent="0.2">
      <c r="A1147" s="438">
        <v>171981</v>
      </c>
      <c r="B1147" s="439" t="s">
        <v>3435</v>
      </c>
      <c r="C1147" s="440">
        <v>0.1</v>
      </c>
      <c r="D1147" s="440">
        <v>1E-3</v>
      </c>
      <c r="E1147" s="440">
        <v>1</v>
      </c>
      <c r="F1147" s="441">
        <v>23</v>
      </c>
      <c r="G1147" s="441">
        <v>23</v>
      </c>
      <c r="H1147" s="441">
        <v>0.5</v>
      </c>
    </row>
    <row r="1148" spans="1:8" ht="9.75" customHeight="1" x14ac:dyDescent="0.2">
      <c r="A1148" s="438">
        <v>171982</v>
      </c>
      <c r="B1148" s="439" t="s">
        <v>3435</v>
      </c>
      <c r="C1148" s="440">
        <v>0.1</v>
      </c>
      <c r="D1148" s="440">
        <v>1E-3</v>
      </c>
      <c r="E1148" s="440">
        <v>1</v>
      </c>
      <c r="F1148" s="441">
        <v>23</v>
      </c>
      <c r="G1148" s="441">
        <v>21</v>
      </c>
      <c r="H1148" s="441">
        <v>0.5</v>
      </c>
    </row>
    <row r="1149" spans="1:8" ht="9.75" customHeight="1" x14ac:dyDescent="0.2">
      <c r="A1149" s="438">
        <v>171983</v>
      </c>
      <c r="B1149" s="439" t="s">
        <v>3435</v>
      </c>
      <c r="C1149" s="440">
        <v>0.06</v>
      </c>
      <c r="D1149" s="440">
        <v>1E-3</v>
      </c>
      <c r="E1149" s="440">
        <v>1</v>
      </c>
      <c r="F1149" s="441">
        <v>25</v>
      </c>
      <c r="G1149" s="441">
        <v>24</v>
      </c>
      <c r="H1149" s="441">
        <v>0.5</v>
      </c>
    </row>
    <row r="1150" spans="1:8" ht="9.75" customHeight="1" x14ac:dyDescent="0.2">
      <c r="A1150" s="438">
        <v>172043</v>
      </c>
      <c r="B1150" s="439" t="s">
        <v>3435</v>
      </c>
      <c r="C1150" s="440">
        <v>0.1</v>
      </c>
      <c r="D1150" s="440">
        <v>1E-3</v>
      </c>
      <c r="E1150" s="440">
        <v>1</v>
      </c>
      <c r="F1150" s="441">
        <v>23</v>
      </c>
      <c r="G1150" s="441">
        <v>23</v>
      </c>
      <c r="H1150" s="441">
        <v>1</v>
      </c>
    </row>
    <row r="1151" spans="1:8" ht="9.75" customHeight="1" x14ac:dyDescent="0.2">
      <c r="A1151" s="438">
        <v>172207</v>
      </c>
      <c r="B1151" s="439" t="s">
        <v>3435</v>
      </c>
      <c r="C1151" s="440">
        <v>0.7</v>
      </c>
      <c r="D1151" s="440">
        <v>5.0000000000000001E-3</v>
      </c>
      <c r="E1151" s="440">
        <v>1</v>
      </c>
      <c r="F1151" s="441">
        <v>40</v>
      </c>
      <c r="G1151" s="441">
        <v>12</v>
      </c>
      <c r="H1151" s="441">
        <v>10</v>
      </c>
    </row>
    <row r="1152" spans="1:8" ht="9.75" customHeight="1" x14ac:dyDescent="0.2">
      <c r="A1152" s="438">
        <v>172206</v>
      </c>
      <c r="B1152" s="439" t="s">
        <v>3435</v>
      </c>
      <c r="C1152" s="440">
        <v>0.7</v>
      </c>
      <c r="D1152" s="440">
        <v>5.0000000000000001E-3</v>
      </c>
      <c r="E1152" s="440">
        <v>1</v>
      </c>
      <c r="F1152" s="441">
        <v>40</v>
      </c>
      <c r="G1152" s="441">
        <v>12</v>
      </c>
      <c r="H1152" s="441">
        <v>10</v>
      </c>
    </row>
    <row r="1153" spans="1:8" ht="9.75" customHeight="1" x14ac:dyDescent="0.2">
      <c r="A1153" s="438">
        <v>172205</v>
      </c>
      <c r="B1153" s="439" t="s">
        <v>3435</v>
      </c>
      <c r="C1153" s="440">
        <v>0.7</v>
      </c>
      <c r="D1153" s="440">
        <v>5.0000000000000001E-3</v>
      </c>
      <c r="E1153" s="440">
        <v>1</v>
      </c>
      <c r="F1153" s="441">
        <v>40</v>
      </c>
      <c r="G1153" s="441">
        <v>12</v>
      </c>
      <c r="H1153" s="441">
        <v>10</v>
      </c>
    </row>
    <row r="1154" spans="1:8" ht="9.75" customHeight="1" x14ac:dyDescent="0.2">
      <c r="A1154" s="438">
        <v>172063</v>
      </c>
      <c r="B1154" s="439" t="s">
        <v>3435</v>
      </c>
      <c r="C1154" s="440">
        <v>0.2</v>
      </c>
      <c r="D1154" s="440">
        <v>1E-3</v>
      </c>
      <c r="E1154" s="440">
        <v>1</v>
      </c>
      <c r="F1154" s="441">
        <v>24</v>
      </c>
      <c r="G1154" s="441">
        <v>16.5</v>
      </c>
      <c r="H1154" s="441">
        <v>2.5</v>
      </c>
    </row>
    <row r="1155" spans="1:8" ht="9.75" customHeight="1" x14ac:dyDescent="0.2">
      <c r="A1155" s="438">
        <v>172074</v>
      </c>
      <c r="B1155" s="439" t="s">
        <v>3435</v>
      </c>
      <c r="C1155" s="440">
        <v>1.28</v>
      </c>
      <c r="D1155" s="440">
        <v>4.0000000000000001E-3</v>
      </c>
      <c r="E1155" s="440">
        <v>1</v>
      </c>
      <c r="F1155" s="441">
        <v>24</v>
      </c>
      <c r="G1155" s="441">
        <v>23</v>
      </c>
      <c r="H1155" s="441">
        <v>8</v>
      </c>
    </row>
    <row r="1156" spans="1:8" ht="9.75" customHeight="1" x14ac:dyDescent="0.2">
      <c r="A1156" s="438">
        <v>172091</v>
      </c>
      <c r="B1156" s="439" t="s">
        <v>3435</v>
      </c>
      <c r="C1156" s="440">
        <v>0.12</v>
      </c>
      <c r="D1156" s="440">
        <v>5.0000000000000001E-3</v>
      </c>
      <c r="E1156" s="440">
        <v>1</v>
      </c>
      <c r="F1156" s="441">
        <v>120</v>
      </c>
      <c r="G1156" s="441">
        <v>6.5</v>
      </c>
      <c r="H1156" s="441">
        <v>6.5</v>
      </c>
    </row>
    <row r="1157" spans="1:8" ht="9.75" customHeight="1" x14ac:dyDescent="0.2">
      <c r="A1157" s="438">
        <v>172093</v>
      </c>
      <c r="B1157" s="439" t="s">
        <v>3435</v>
      </c>
      <c r="C1157" s="440">
        <v>0.1</v>
      </c>
      <c r="D1157" s="440">
        <v>2E-3</v>
      </c>
      <c r="E1157" s="440">
        <v>1</v>
      </c>
      <c r="F1157" s="441">
        <v>24</v>
      </c>
      <c r="G1157" s="441">
        <v>18</v>
      </c>
      <c r="H1157" s="441">
        <v>5</v>
      </c>
    </row>
    <row r="1158" spans="1:8" ht="9.75" customHeight="1" x14ac:dyDescent="0.2">
      <c r="A1158" s="438">
        <v>172095</v>
      </c>
      <c r="B1158" s="439" t="s">
        <v>3435</v>
      </c>
      <c r="C1158" s="440">
        <v>0.12</v>
      </c>
      <c r="D1158" s="440">
        <v>1E-3</v>
      </c>
      <c r="E1158" s="440">
        <v>1</v>
      </c>
      <c r="F1158" s="441">
        <v>18.5</v>
      </c>
      <c r="G1158" s="441">
        <v>6</v>
      </c>
      <c r="H1158" s="441">
        <v>5</v>
      </c>
    </row>
    <row r="1159" spans="1:8" ht="9.75" customHeight="1" x14ac:dyDescent="0.2">
      <c r="A1159" s="438">
        <v>172096</v>
      </c>
      <c r="B1159" s="439" t="s">
        <v>3435</v>
      </c>
      <c r="C1159" s="440">
        <v>0.06</v>
      </c>
      <c r="D1159" s="440">
        <v>1E-3</v>
      </c>
      <c r="E1159" s="440">
        <v>1</v>
      </c>
      <c r="F1159" s="441">
        <v>20</v>
      </c>
      <c r="G1159" s="441">
        <v>7.5</v>
      </c>
      <c r="H1159" s="441">
        <v>5.5</v>
      </c>
    </row>
    <row r="1160" spans="1:8" ht="9.75" customHeight="1" x14ac:dyDescent="0.2">
      <c r="A1160" s="438">
        <v>172097</v>
      </c>
      <c r="B1160" s="439" t="s">
        <v>3435</v>
      </c>
      <c r="C1160" s="440">
        <v>0.4</v>
      </c>
      <c r="D1160" s="440">
        <v>6.0000000000000001E-3</v>
      </c>
      <c r="E1160" s="440">
        <v>1</v>
      </c>
      <c r="F1160" s="441">
        <v>24</v>
      </c>
      <c r="G1160" s="441">
        <v>20</v>
      </c>
      <c r="H1160" s="441">
        <v>12</v>
      </c>
    </row>
    <row r="1161" spans="1:8" ht="9.75" customHeight="1" x14ac:dyDescent="0.2">
      <c r="A1161" s="438">
        <v>172099</v>
      </c>
      <c r="B1161" s="439" t="s">
        <v>3435</v>
      </c>
      <c r="C1161" s="440">
        <v>0.64</v>
      </c>
      <c r="D1161" s="440">
        <v>1.4E-2</v>
      </c>
      <c r="E1161" s="440">
        <v>1</v>
      </c>
      <c r="F1161" s="441">
        <v>48</v>
      </c>
      <c r="G1161" s="441">
        <v>20</v>
      </c>
      <c r="H1161" s="441">
        <v>15</v>
      </c>
    </row>
    <row r="1162" spans="1:8" ht="9.75" customHeight="1" x14ac:dyDescent="0.2">
      <c r="A1162" s="438">
        <v>172103</v>
      </c>
      <c r="B1162" s="439" t="s">
        <v>3435</v>
      </c>
      <c r="C1162" s="440">
        <v>0.54</v>
      </c>
      <c r="D1162" s="440">
        <v>2E-3</v>
      </c>
      <c r="E1162" s="440">
        <v>1</v>
      </c>
      <c r="F1162" s="441">
        <v>20</v>
      </c>
      <c r="G1162" s="441">
        <v>20</v>
      </c>
      <c r="H1162" s="441">
        <v>4</v>
      </c>
    </row>
    <row r="1163" spans="1:8" ht="9.75" customHeight="1" x14ac:dyDescent="0.2">
      <c r="A1163" s="438">
        <v>172104</v>
      </c>
      <c r="B1163" s="439" t="s">
        <v>3435</v>
      </c>
      <c r="C1163" s="440">
        <v>0.26</v>
      </c>
      <c r="D1163" s="440">
        <v>2E-3</v>
      </c>
      <c r="E1163" s="440">
        <v>1</v>
      </c>
      <c r="F1163" s="441">
        <v>26</v>
      </c>
      <c r="G1163" s="441">
        <v>17</v>
      </c>
      <c r="H1163" s="441">
        <v>4</v>
      </c>
    </row>
    <row r="1164" spans="1:8" ht="9.75" customHeight="1" x14ac:dyDescent="0.2">
      <c r="A1164" s="438">
        <v>172105</v>
      </c>
      <c r="B1164" s="439" t="s">
        <v>3435</v>
      </c>
      <c r="C1164" s="440">
        <v>0.57999999999999996</v>
      </c>
      <c r="D1164" s="440">
        <v>2E-3</v>
      </c>
      <c r="E1164" s="440">
        <v>1</v>
      </c>
      <c r="F1164" s="441">
        <v>20</v>
      </c>
      <c r="G1164" s="441">
        <v>20</v>
      </c>
      <c r="H1164" s="441">
        <v>5.5</v>
      </c>
    </row>
    <row r="1165" spans="1:8" ht="9.75" customHeight="1" x14ac:dyDescent="0.2">
      <c r="A1165" s="438">
        <v>172108</v>
      </c>
      <c r="B1165" s="439" t="s">
        <v>3435</v>
      </c>
      <c r="C1165" s="440">
        <v>0.1</v>
      </c>
      <c r="D1165" s="440">
        <v>6.0000000000000001E-3</v>
      </c>
      <c r="E1165" s="440">
        <v>1</v>
      </c>
      <c r="F1165" s="441">
        <v>30</v>
      </c>
      <c r="G1165" s="441">
        <v>27</v>
      </c>
      <c r="H1165" s="441">
        <v>7</v>
      </c>
    </row>
    <row r="1166" spans="1:8" ht="9.75" customHeight="1" x14ac:dyDescent="0.2">
      <c r="A1166" s="438">
        <v>172116</v>
      </c>
      <c r="B1166" s="439" t="s">
        <v>3435</v>
      </c>
      <c r="C1166" s="440">
        <v>1</v>
      </c>
      <c r="D1166" s="440">
        <v>6.0000000000000001E-3</v>
      </c>
      <c r="E1166" s="440">
        <v>1</v>
      </c>
      <c r="F1166" s="441">
        <v>30</v>
      </c>
      <c r="G1166" s="441">
        <v>30</v>
      </c>
      <c r="H1166" s="441">
        <v>7</v>
      </c>
    </row>
    <row r="1167" spans="1:8" ht="9.75" customHeight="1" x14ac:dyDescent="0.2">
      <c r="A1167" s="438">
        <v>172120</v>
      </c>
      <c r="B1167" s="439" t="s">
        <v>3435</v>
      </c>
      <c r="C1167" s="440">
        <v>1.1000000000000001</v>
      </c>
      <c r="D1167" s="440">
        <v>3.0000000000000001E-3</v>
      </c>
      <c r="E1167" s="440">
        <v>1</v>
      </c>
      <c r="F1167" s="441">
        <v>24</v>
      </c>
      <c r="G1167" s="441">
        <v>24</v>
      </c>
      <c r="H1167" s="441">
        <v>5</v>
      </c>
    </row>
    <row r="1168" spans="1:8" ht="9.75" customHeight="1" x14ac:dyDescent="0.2">
      <c r="A1168" s="438">
        <v>172121</v>
      </c>
      <c r="B1168" s="439" t="s">
        <v>3435</v>
      </c>
      <c r="C1168" s="440">
        <v>2</v>
      </c>
      <c r="D1168" s="440">
        <v>1.2999999999999999E-2</v>
      </c>
      <c r="E1168" s="440">
        <v>1</v>
      </c>
      <c r="F1168" s="441">
        <v>30</v>
      </c>
      <c r="G1168" s="441">
        <v>30</v>
      </c>
      <c r="H1168" s="441">
        <v>14</v>
      </c>
    </row>
    <row r="1169" spans="1:8" ht="9.75" customHeight="1" x14ac:dyDescent="0.2">
      <c r="A1169" s="438">
        <v>172122</v>
      </c>
      <c r="B1169" s="439" t="s">
        <v>3435</v>
      </c>
      <c r="C1169" s="440">
        <v>30</v>
      </c>
      <c r="D1169" s="440">
        <v>9.5000000000000001E-2</v>
      </c>
      <c r="E1169" s="440">
        <v>1</v>
      </c>
      <c r="F1169" s="441">
        <v>59.5</v>
      </c>
      <c r="G1169" s="441">
        <v>42</v>
      </c>
      <c r="H1169" s="441">
        <v>38</v>
      </c>
    </row>
    <row r="1170" spans="1:8" ht="9.75" customHeight="1" x14ac:dyDescent="0.2">
      <c r="A1170" s="438">
        <v>172127</v>
      </c>
      <c r="B1170" s="439" t="s">
        <v>3435</v>
      </c>
      <c r="C1170" s="440">
        <v>8.1999999999999993</v>
      </c>
      <c r="D1170" s="440">
        <v>3.6999999999999998E-2</v>
      </c>
      <c r="E1170" s="440">
        <v>1</v>
      </c>
      <c r="F1170" s="441">
        <v>42</v>
      </c>
      <c r="G1170" s="441">
        <v>41.5</v>
      </c>
      <c r="H1170" s="441">
        <v>21</v>
      </c>
    </row>
    <row r="1171" spans="1:8" ht="9.75" customHeight="1" x14ac:dyDescent="0.2">
      <c r="A1171" s="438">
        <v>172128</v>
      </c>
      <c r="B1171" s="439" t="s">
        <v>3435</v>
      </c>
      <c r="C1171" s="440">
        <v>12.96</v>
      </c>
      <c r="D1171" s="440">
        <v>6.4000000000000001E-2</v>
      </c>
      <c r="E1171" s="440">
        <v>1</v>
      </c>
      <c r="F1171" s="441">
        <v>59.5</v>
      </c>
      <c r="G1171" s="441">
        <v>42</v>
      </c>
      <c r="H1171" s="441">
        <v>25.5</v>
      </c>
    </row>
    <row r="1172" spans="1:8" ht="9.75" customHeight="1" x14ac:dyDescent="0.2">
      <c r="A1172" s="438">
        <v>172129</v>
      </c>
      <c r="B1172" s="439" t="s">
        <v>3435</v>
      </c>
      <c r="C1172" s="440">
        <v>0.5</v>
      </c>
      <c r="D1172" s="440">
        <v>6.0000000000000001E-3</v>
      </c>
      <c r="E1172" s="440">
        <v>1</v>
      </c>
      <c r="F1172" s="441">
        <v>27</v>
      </c>
      <c r="G1172" s="441">
        <v>26</v>
      </c>
      <c r="H1172" s="441">
        <v>8</v>
      </c>
    </row>
    <row r="1173" spans="1:8" ht="9.75" customHeight="1" x14ac:dyDescent="0.2">
      <c r="A1173" s="438">
        <v>172130</v>
      </c>
      <c r="B1173" s="439" t="s">
        <v>3435</v>
      </c>
      <c r="C1173" s="440">
        <v>0.7</v>
      </c>
      <c r="D1173" s="440">
        <v>2E-3</v>
      </c>
      <c r="E1173" s="440">
        <v>1</v>
      </c>
      <c r="F1173" s="441">
        <v>24</v>
      </c>
      <c r="G1173" s="441">
        <v>24</v>
      </c>
      <c r="H1173" s="441">
        <v>4</v>
      </c>
    </row>
    <row r="1174" spans="1:8" ht="9.75" customHeight="1" x14ac:dyDescent="0.2">
      <c r="A1174" s="438">
        <v>172137</v>
      </c>
      <c r="B1174" s="439" t="s">
        <v>3435</v>
      </c>
      <c r="C1174" s="440">
        <v>1</v>
      </c>
      <c r="D1174" s="440">
        <v>3.0000000000000001E-3</v>
      </c>
      <c r="E1174" s="440">
        <v>1</v>
      </c>
      <c r="F1174" s="441">
        <v>24</v>
      </c>
      <c r="G1174" s="441">
        <v>24</v>
      </c>
      <c r="H1174" s="441">
        <v>5</v>
      </c>
    </row>
    <row r="1175" spans="1:8" ht="9.75" customHeight="1" x14ac:dyDescent="0.2">
      <c r="A1175" s="438">
        <v>172138</v>
      </c>
      <c r="B1175" s="439" t="s">
        <v>3435</v>
      </c>
      <c r="C1175" s="440">
        <v>1</v>
      </c>
      <c r="D1175" s="440">
        <v>3.0000000000000001E-3</v>
      </c>
      <c r="E1175" s="440">
        <v>1</v>
      </c>
      <c r="F1175" s="441">
        <v>24</v>
      </c>
      <c r="G1175" s="441">
        <v>24</v>
      </c>
      <c r="H1175" s="441">
        <v>5.5</v>
      </c>
    </row>
    <row r="1176" spans="1:8" ht="9.75" customHeight="1" x14ac:dyDescent="0.2">
      <c r="A1176" s="438">
        <v>172139</v>
      </c>
      <c r="B1176" s="439" t="s">
        <v>3435</v>
      </c>
      <c r="C1176" s="440">
        <v>3</v>
      </c>
      <c r="D1176" s="440">
        <v>8.9999999999999993E-3</v>
      </c>
      <c r="E1176" s="440">
        <v>1</v>
      </c>
      <c r="F1176" s="441">
        <v>30</v>
      </c>
      <c r="G1176" s="441">
        <v>30</v>
      </c>
      <c r="H1176" s="441">
        <v>10.5</v>
      </c>
    </row>
    <row r="1177" spans="1:8" ht="9.75" customHeight="1" x14ac:dyDescent="0.2">
      <c r="A1177" s="438">
        <v>172146</v>
      </c>
      <c r="B1177" s="439" t="s">
        <v>3435</v>
      </c>
      <c r="C1177" s="439"/>
      <c r="D1177" s="440">
        <v>8.0000000000000002E-3</v>
      </c>
      <c r="E1177" s="440">
        <v>1</v>
      </c>
      <c r="F1177" s="441">
        <v>30</v>
      </c>
      <c r="G1177" s="441">
        <v>30</v>
      </c>
      <c r="H1177" s="441">
        <v>9</v>
      </c>
    </row>
    <row r="1178" spans="1:8" ht="9.75" customHeight="1" x14ac:dyDescent="0.2">
      <c r="A1178" s="438">
        <v>172161</v>
      </c>
      <c r="B1178" s="439" t="s">
        <v>3435</v>
      </c>
      <c r="C1178" s="440">
        <v>8.1</v>
      </c>
      <c r="D1178" s="440">
        <v>2.5999999999999999E-2</v>
      </c>
      <c r="E1178" s="440">
        <v>1</v>
      </c>
      <c r="F1178" s="441">
        <v>40</v>
      </c>
      <c r="G1178" s="441">
        <v>40</v>
      </c>
      <c r="H1178" s="441">
        <v>16</v>
      </c>
    </row>
    <row r="1179" spans="1:8" ht="9.75" customHeight="1" x14ac:dyDescent="0.2">
      <c r="A1179" s="438">
        <v>172252</v>
      </c>
      <c r="B1179" s="439" t="s">
        <v>3435</v>
      </c>
      <c r="C1179" s="440">
        <v>1.3</v>
      </c>
      <c r="D1179" s="440">
        <v>3.0000000000000001E-3</v>
      </c>
      <c r="E1179" s="440">
        <v>1</v>
      </c>
      <c r="F1179" s="441">
        <v>24</v>
      </c>
      <c r="G1179" s="441">
        <v>23</v>
      </c>
      <c r="H1179" s="441">
        <v>6</v>
      </c>
    </row>
    <row r="1180" spans="1:8" ht="9.75" customHeight="1" x14ac:dyDescent="0.2">
      <c r="A1180" s="438">
        <v>172276</v>
      </c>
      <c r="B1180" s="439" t="s">
        <v>3435</v>
      </c>
      <c r="C1180" s="440">
        <v>0.7</v>
      </c>
      <c r="D1180" s="440">
        <v>4.0000000000000001E-3</v>
      </c>
      <c r="E1180" s="440">
        <v>1</v>
      </c>
      <c r="F1180" s="441">
        <v>23</v>
      </c>
      <c r="G1180" s="441">
        <v>20</v>
      </c>
      <c r="H1180" s="441">
        <v>9</v>
      </c>
    </row>
    <row r="1181" spans="1:8" ht="9.75" customHeight="1" x14ac:dyDescent="0.2">
      <c r="A1181" s="438">
        <v>172277</v>
      </c>
      <c r="B1181" s="439" t="s">
        <v>3435</v>
      </c>
      <c r="C1181" s="440">
        <v>2</v>
      </c>
      <c r="D1181" s="440">
        <v>1.2999999999999999E-2</v>
      </c>
      <c r="E1181" s="440">
        <v>1</v>
      </c>
      <c r="F1181" s="441">
        <v>39</v>
      </c>
      <c r="G1181" s="441">
        <v>30</v>
      </c>
      <c r="H1181" s="441">
        <v>11</v>
      </c>
    </row>
    <row r="1182" spans="1:8" ht="9.75" customHeight="1" x14ac:dyDescent="0.2">
      <c r="A1182" s="438">
        <v>172279</v>
      </c>
      <c r="B1182" s="439" t="s">
        <v>3435</v>
      </c>
      <c r="C1182" s="440">
        <v>3.9</v>
      </c>
      <c r="D1182" s="440">
        <v>2.1999999999999999E-2</v>
      </c>
      <c r="E1182" s="440">
        <v>1</v>
      </c>
      <c r="F1182" s="441">
        <v>40</v>
      </c>
      <c r="G1182" s="441">
        <v>40</v>
      </c>
      <c r="H1182" s="441">
        <v>14</v>
      </c>
    </row>
    <row r="1183" spans="1:8" ht="9.75" customHeight="1" x14ac:dyDescent="0.2">
      <c r="A1183" s="438">
        <v>172282</v>
      </c>
      <c r="B1183" s="439" t="s">
        <v>3435</v>
      </c>
      <c r="C1183" s="440">
        <v>1.9</v>
      </c>
      <c r="D1183" s="440">
        <v>1.2999999999999999E-2</v>
      </c>
      <c r="E1183" s="440">
        <v>1</v>
      </c>
      <c r="F1183" s="441">
        <v>39</v>
      </c>
      <c r="G1183" s="441">
        <v>30</v>
      </c>
      <c r="H1183" s="441">
        <v>11.5</v>
      </c>
    </row>
    <row r="1184" spans="1:8" ht="9.75" customHeight="1" x14ac:dyDescent="0.2">
      <c r="A1184" s="438">
        <v>172284</v>
      </c>
      <c r="B1184" s="439" t="s">
        <v>3435</v>
      </c>
      <c r="C1184" s="440">
        <v>4.3</v>
      </c>
      <c r="D1184" s="440">
        <v>2.1999999999999999E-2</v>
      </c>
      <c r="E1184" s="440">
        <v>1</v>
      </c>
      <c r="F1184" s="441">
        <v>40</v>
      </c>
      <c r="G1184" s="441">
        <v>40</v>
      </c>
      <c r="H1184" s="441">
        <v>14</v>
      </c>
    </row>
    <row r="1185" spans="1:8" ht="9.75" customHeight="1" x14ac:dyDescent="0.2">
      <c r="A1185" s="438">
        <v>172285</v>
      </c>
      <c r="B1185" s="439" t="s">
        <v>3435</v>
      </c>
      <c r="C1185" s="440">
        <v>1.28</v>
      </c>
      <c r="D1185" s="440">
        <v>3.0000000000000001E-3</v>
      </c>
      <c r="E1185" s="440">
        <v>1</v>
      </c>
      <c r="F1185" s="441">
        <v>24</v>
      </c>
      <c r="G1185" s="441">
        <v>23.7</v>
      </c>
      <c r="H1185" s="441">
        <v>6</v>
      </c>
    </row>
    <row r="1186" spans="1:8" ht="9.75" customHeight="1" x14ac:dyDescent="0.2">
      <c r="A1186" s="438">
        <v>172286</v>
      </c>
      <c r="B1186" s="439" t="s">
        <v>3435</v>
      </c>
      <c r="C1186" s="440">
        <v>3.56</v>
      </c>
      <c r="D1186" s="440">
        <v>8.9999999999999993E-3</v>
      </c>
      <c r="E1186" s="440">
        <v>1</v>
      </c>
      <c r="F1186" s="441">
        <v>33</v>
      </c>
      <c r="G1186" s="441">
        <v>30</v>
      </c>
      <c r="H1186" s="441">
        <v>9</v>
      </c>
    </row>
    <row r="1187" spans="1:8" ht="9.75" customHeight="1" x14ac:dyDescent="0.2">
      <c r="A1187" s="438">
        <v>172288</v>
      </c>
      <c r="B1187" s="439" t="s">
        <v>3435</v>
      </c>
      <c r="C1187" s="440">
        <v>1.24</v>
      </c>
      <c r="D1187" s="440">
        <v>3.0000000000000001E-3</v>
      </c>
      <c r="E1187" s="440">
        <v>1</v>
      </c>
      <c r="F1187" s="441">
        <v>24</v>
      </c>
      <c r="G1187" s="441">
        <v>24</v>
      </c>
      <c r="H1187" s="441">
        <v>6</v>
      </c>
    </row>
    <row r="1188" spans="1:8" ht="9.75" customHeight="1" x14ac:dyDescent="0.2">
      <c r="A1188" s="438">
        <v>172289</v>
      </c>
      <c r="B1188" s="439" t="s">
        <v>3435</v>
      </c>
      <c r="C1188" s="440">
        <v>1.24</v>
      </c>
      <c r="D1188" s="440">
        <v>3.0000000000000001E-3</v>
      </c>
      <c r="E1188" s="440">
        <v>1</v>
      </c>
      <c r="F1188" s="441">
        <v>24</v>
      </c>
      <c r="G1188" s="441">
        <v>24</v>
      </c>
      <c r="H1188" s="441">
        <v>6</v>
      </c>
    </row>
    <row r="1189" spans="1:8" ht="9.75" customHeight="1" x14ac:dyDescent="0.2">
      <c r="A1189" s="438">
        <v>172290</v>
      </c>
      <c r="B1189" s="439" t="s">
        <v>3435</v>
      </c>
      <c r="C1189" s="440">
        <v>1.62</v>
      </c>
      <c r="D1189" s="440">
        <v>4.0000000000000001E-3</v>
      </c>
      <c r="E1189" s="440">
        <v>1</v>
      </c>
      <c r="F1189" s="441">
        <v>24</v>
      </c>
      <c r="G1189" s="441">
        <v>24</v>
      </c>
      <c r="H1189" s="441">
        <v>6.5</v>
      </c>
    </row>
    <row r="1190" spans="1:8" ht="9.75" customHeight="1" x14ac:dyDescent="0.2">
      <c r="A1190" s="438">
        <v>172291</v>
      </c>
      <c r="B1190" s="439" t="s">
        <v>3435</v>
      </c>
      <c r="C1190" s="440">
        <v>1.28</v>
      </c>
      <c r="D1190" s="440">
        <v>3.0000000000000001E-3</v>
      </c>
      <c r="E1190" s="440">
        <v>1</v>
      </c>
      <c r="F1190" s="441">
        <v>24</v>
      </c>
      <c r="G1190" s="441">
        <v>24</v>
      </c>
      <c r="H1190" s="441">
        <v>6</v>
      </c>
    </row>
    <row r="1191" spans="1:8" ht="9.75" customHeight="1" x14ac:dyDescent="0.2">
      <c r="A1191" s="438">
        <v>172292</v>
      </c>
      <c r="B1191" s="439" t="s">
        <v>3435</v>
      </c>
      <c r="C1191" s="440">
        <v>1.64</v>
      </c>
      <c r="D1191" s="440">
        <v>4.0000000000000001E-3</v>
      </c>
      <c r="E1191" s="440">
        <v>1</v>
      </c>
      <c r="F1191" s="441">
        <v>24</v>
      </c>
      <c r="G1191" s="441">
        <v>24</v>
      </c>
      <c r="H1191" s="441">
        <v>6.5</v>
      </c>
    </row>
    <row r="1192" spans="1:8" ht="9.75" customHeight="1" x14ac:dyDescent="0.2">
      <c r="A1192" s="438">
        <v>172293</v>
      </c>
      <c r="B1192" s="439" t="s">
        <v>3435</v>
      </c>
      <c r="C1192" s="440">
        <v>1.8</v>
      </c>
      <c r="D1192" s="440">
        <v>4.0000000000000001E-3</v>
      </c>
      <c r="E1192" s="440">
        <v>1</v>
      </c>
      <c r="F1192" s="441">
        <v>24</v>
      </c>
      <c r="G1192" s="441">
        <v>24</v>
      </c>
      <c r="H1192" s="441">
        <v>7</v>
      </c>
    </row>
    <row r="1193" spans="1:8" ht="9.75" customHeight="1" x14ac:dyDescent="0.2">
      <c r="A1193" s="438">
        <v>172294</v>
      </c>
      <c r="B1193" s="439" t="s">
        <v>3435</v>
      </c>
      <c r="C1193" s="440">
        <v>1.82</v>
      </c>
      <c r="D1193" s="440">
        <v>4.0000000000000001E-3</v>
      </c>
      <c r="E1193" s="440">
        <v>1</v>
      </c>
      <c r="F1193" s="441">
        <v>24</v>
      </c>
      <c r="G1193" s="441">
        <v>24</v>
      </c>
      <c r="H1193" s="441">
        <v>7</v>
      </c>
    </row>
    <row r="1194" spans="1:8" ht="9.75" customHeight="1" x14ac:dyDescent="0.2">
      <c r="A1194" s="438">
        <v>172295</v>
      </c>
      <c r="B1194" s="439" t="s">
        <v>3435</v>
      </c>
      <c r="C1194" s="440">
        <v>1.82</v>
      </c>
      <c r="D1194" s="440">
        <v>4.0000000000000001E-3</v>
      </c>
      <c r="E1194" s="440">
        <v>1</v>
      </c>
      <c r="F1194" s="441">
        <v>24</v>
      </c>
      <c r="G1194" s="441">
        <v>24</v>
      </c>
      <c r="H1194" s="441">
        <v>7</v>
      </c>
    </row>
    <row r="1195" spans="1:8" ht="9.75" customHeight="1" x14ac:dyDescent="0.2">
      <c r="A1195" s="438">
        <v>172296</v>
      </c>
      <c r="B1195" s="439" t="s">
        <v>3435</v>
      </c>
      <c r="C1195" s="440">
        <v>2.3199999999999998</v>
      </c>
      <c r="D1195" s="440">
        <v>7.0000000000000001E-3</v>
      </c>
      <c r="E1195" s="440">
        <v>1</v>
      </c>
      <c r="F1195" s="441">
        <v>30</v>
      </c>
      <c r="G1195" s="441">
        <v>30</v>
      </c>
      <c r="H1195" s="441">
        <v>7.5</v>
      </c>
    </row>
    <row r="1196" spans="1:8" ht="9.75" customHeight="1" x14ac:dyDescent="0.2">
      <c r="A1196" s="438">
        <v>172297</v>
      </c>
      <c r="B1196" s="439" t="s">
        <v>3435</v>
      </c>
      <c r="C1196" s="440">
        <v>2.36</v>
      </c>
      <c r="D1196" s="440">
        <v>7.0000000000000001E-3</v>
      </c>
      <c r="E1196" s="440">
        <v>1</v>
      </c>
      <c r="F1196" s="441">
        <v>30</v>
      </c>
      <c r="G1196" s="441">
        <v>30</v>
      </c>
      <c r="H1196" s="441">
        <v>8</v>
      </c>
    </row>
    <row r="1197" spans="1:8" ht="9.75" customHeight="1" x14ac:dyDescent="0.2">
      <c r="A1197" s="438">
        <v>172299</v>
      </c>
      <c r="B1197" s="439" t="s">
        <v>3435</v>
      </c>
      <c r="C1197" s="440">
        <v>0.9</v>
      </c>
      <c r="D1197" s="440">
        <v>3.0000000000000001E-3</v>
      </c>
      <c r="E1197" s="440">
        <v>1</v>
      </c>
      <c r="F1197" s="441">
        <v>24</v>
      </c>
      <c r="G1197" s="441">
        <v>24</v>
      </c>
      <c r="H1197" s="441">
        <v>4.5</v>
      </c>
    </row>
    <row r="1198" spans="1:8" ht="9.75" customHeight="1" x14ac:dyDescent="0.2">
      <c r="A1198" s="438">
        <v>172300</v>
      </c>
      <c r="B1198" s="439" t="s">
        <v>3435</v>
      </c>
      <c r="C1198" s="440">
        <v>3.06</v>
      </c>
      <c r="D1198" s="440">
        <v>8.0000000000000002E-3</v>
      </c>
      <c r="E1198" s="440">
        <v>1</v>
      </c>
      <c r="F1198" s="441">
        <v>33</v>
      </c>
      <c r="G1198" s="441">
        <v>30</v>
      </c>
      <c r="H1198" s="441">
        <v>8</v>
      </c>
    </row>
    <row r="1199" spans="1:8" ht="9.75" customHeight="1" x14ac:dyDescent="0.2">
      <c r="A1199" s="438">
        <v>172301</v>
      </c>
      <c r="B1199" s="439" t="s">
        <v>3435</v>
      </c>
      <c r="C1199" s="440">
        <v>1.2</v>
      </c>
      <c r="D1199" s="440">
        <v>3.0000000000000001E-3</v>
      </c>
      <c r="E1199" s="440">
        <v>1</v>
      </c>
      <c r="F1199" s="441">
        <v>24</v>
      </c>
      <c r="G1199" s="441">
        <v>24</v>
      </c>
      <c r="H1199" s="441">
        <v>5.5</v>
      </c>
    </row>
    <row r="1200" spans="1:8" ht="9.75" customHeight="1" x14ac:dyDescent="0.2">
      <c r="A1200" s="438">
        <v>172457</v>
      </c>
      <c r="B1200" s="439" t="s">
        <v>3435</v>
      </c>
      <c r="C1200" s="440">
        <v>0.04</v>
      </c>
      <c r="D1200" s="440">
        <v>1E-3</v>
      </c>
      <c r="E1200" s="440">
        <v>1</v>
      </c>
      <c r="F1200" s="441">
        <v>15</v>
      </c>
      <c r="G1200" s="441">
        <v>12</v>
      </c>
      <c r="H1200" s="441">
        <v>2</v>
      </c>
    </row>
    <row r="1201" spans="1:8" ht="9.75" customHeight="1" x14ac:dyDescent="0.2">
      <c r="A1201" s="438">
        <v>172456</v>
      </c>
      <c r="B1201" s="439" t="s">
        <v>3435</v>
      </c>
      <c r="C1201" s="440">
        <v>0.04</v>
      </c>
      <c r="D1201" s="440">
        <v>1E-3</v>
      </c>
      <c r="E1201" s="440">
        <v>1</v>
      </c>
      <c r="F1201" s="441">
        <v>15</v>
      </c>
      <c r="G1201" s="441">
        <v>12</v>
      </c>
      <c r="H1201" s="441">
        <v>2</v>
      </c>
    </row>
    <row r="1202" spans="1:8" ht="9.75" customHeight="1" x14ac:dyDescent="0.2">
      <c r="A1202" s="438">
        <v>172408</v>
      </c>
      <c r="B1202" s="439" t="s">
        <v>3435</v>
      </c>
      <c r="C1202" s="440">
        <v>0.06</v>
      </c>
      <c r="D1202" s="440">
        <v>1E-3</v>
      </c>
      <c r="E1202" s="440">
        <v>1</v>
      </c>
      <c r="F1202" s="441">
        <v>25</v>
      </c>
      <c r="G1202" s="441">
        <v>24</v>
      </c>
      <c r="H1202" s="441">
        <v>0.5</v>
      </c>
    </row>
    <row r="1203" spans="1:8" ht="9.75" customHeight="1" x14ac:dyDescent="0.2">
      <c r="A1203" s="438">
        <v>172409</v>
      </c>
      <c r="B1203" s="439" t="s">
        <v>3435</v>
      </c>
      <c r="C1203" s="440">
        <v>0.06</v>
      </c>
      <c r="D1203" s="440">
        <v>1E-3</v>
      </c>
      <c r="E1203" s="440">
        <v>1</v>
      </c>
      <c r="F1203" s="441">
        <v>25</v>
      </c>
      <c r="G1203" s="441">
        <v>24</v>
      </c>
      <c r="H1203" s="441">
        <v>0.5</v>
      </c>
    </row>
    <row r="1204" spans="1:8" ht="9.75" customHeight="1" x14ac:dyDescent="0.2">
      <c r="A1204" s="438">
        <v>172410</v>
      </c>
      <c r="B1204" s="439" t="s">
        <v>3435</v>
      </c>
      <c r="C1204" s="440">
        <v>0.06</v>
      </c>
      <c r="D1204" s="440">
        <v>1E-3</v>
      </c>
      <c r="E1204" s="440">
        <v>1</v>
      </c>
      <c r="F1204" s="441">
        <v>25</v>
      </c>
      <c r="G1204" s="441">
        <v>24</v>
      </c>
      <c r="H1204" s="441">
        <v>0.5</v>
      </c>
    </row>
    <row r="1205" spans="1:8" ht="9.75" customHeight="1" x14ac:dyDescent="0.2">
      <c r="A1205" s="438">
        <v>172634</v>
      </c>
      <c r="B1205" s="439" t="s">
        <v>3435</v>
      </c>
      <c r="C1205" s="440">
        <v>0.66</v>
      </c>
      <c r="D1205" s="440">
        <v>2E-3</v>
      </c>
      <c r="E1205" s="440">
        <v>1</v>
      </c>
      <c r="F1205" s="441">
        <v>20</v>
      </c>
      <c r="G1205" s="441">
        <v>19</v>
      </c>
      <c r="H1205" s="441">
        <v>6</v>
      </c>
    </row>
    <row r="1206" spans="1:8" ht="9.75" customHeight="1" x14ac:dyDescent="0.2">
      <c r="A1206" s="438">
        <v>172416</v>
      </c>
      <c r="B1206" s="439" t="s">
        <v>3435</v>
      </c>
      <c r="C1206" s="440">
        <v>0.4</v>
      </c>
      <c r="D1206" s="440">
        <v>6.0000000000000001E-3</v>
      </c>
      <c r="E1206" s="440">
        <v>1</v>
      </c>
      <c r="F1206" s="441">
        <v>24</v>
      </c>
      <c r="G1206" s="441">
        <v>20</v>
      </c>
      <c r="H1206" s="441">
        <v>12</v>
      </c>
    </row>
    <row r="1207" spans="1:8" ht="9.75" customHeight="1" x14ac:dyDescent="0.2">
      <c r="A1207" s="438">
        <v>172418</v>
      </c>
      <c r="B1207" s="439" t="s">
        <v>3435</v>
      </c>
      <c r="C1207" s="440">
        <v>0.64</v>
      </c>
      <c r="D1207" s="440">
        <v>1.4E-2</v>
      </c>
      <c r="E1207" s="440">
        <v>1</v>
      </c>
      <c r="F1207" s="441">
        <v>48</v>
      </c>
      <c r="G1207" s="441">
        <v>20</v>
      </c>
      <c r="H1207" s="441">
        <v>15</v>
      </c>
    </row>
    <row r="1208" spans="1:8" ht="9.75" customHeight="1" x14ac:dyDescent="0.2">
      <c r="A1208" s="438">
        <v>172460</v>
      </c>
      <c r="B1208" s="439" t="s">
        <v>3435</v>
      </c>
      <c r="C1208" s="440">
        <v>0.24</v>
      </c>
      <c r="D1208" s="440">
        <v>2E-3</v>
      </c>
      <c r="E1208" s="440">
        <v>1</v>
      </c>
      <c r="F1208" s="441">
        <v>23</v>
      </c>
      <c r="G1208" s="441">
        <v>17</v>
      </c>
      <c r="H1208" s="441">
        <v>6</v>
      </c>
    </row>
    <row r="1209" spans="1:8" ht="9.75" customHeight="1" x14ac:dyDescent="0.2">
      <c r="A1209" s="438">
        <v>172630</v>
      </c>
      <c r="B1209" s="439" t="s">
        <v>3435</v>
      </c>
      <c r="C1209" s="440">
        <v>0.96</v>
      </c>
      <c r="D1209" s="440">
        <v>5.0000000000000001E-3</v>
      </c>
      <c r="E1209" s="440">
        <v>1</v>
      </c>
      <c r="F1209" s="441">
        <v>19</v>
      </c>
      <c r="G1209" s="441">
        <v>16.5</v>
      </c>
      <c r="H1209" s="441">
        <v>15</v>
      </c>
    </row>
    <row r="1210" spans="1:8" ht="9.75" customHeight="1" x14ac:dyDescent="0.2">
      <c r="A1210" s="438">
        <v>172631</v>
      </c>
      <c r="B1210" s="439" t="s">
        <v>3435</v>
      </c>
      <c r="C1210" s="440">
        <v>0.78</v>
      </c>
      <c r="D1210" s="440">
        <v>5.0000000000000001E-3</v>
      </c>
      <c r="E1210" s="440">
        <v>1</v>
      </c>
      <c r="F1210" s="441">
        <v>20.5</v>
      </c>
      <c r="G1210" s="441">
        <v>15</v>
      </c>
      <c r="H1210" s="441">
        <v>15</v>
      </c>
    </row>
    <row r="1211" spans="1:8" ht="9.75" customHeight="1" x14ac:dyDescent="0.2">
      <c r="A1211" s="438">
        <v>172746</v>
      </c>
      <c r="B1211" s="439" t="s">
        <v>3435</v>
      </c>
      <c r="C1211" s="440">
        <v>0.9</v>
      </c>
      <c r="D1211" s="440">
        <v>2E-3</v>
      </c>
      <c r="E1211" s="440">
        <v>1</v>
      </c>
      <c r="F1211" s="441">
        <v>24</v>
      </c>
      <c r="G1211" s="441">
        <v>24</v>
      </c>
      <c r="H1211" s="441">
        <v>4</v>
      </c>
    </row>
    <row r="1212" spans="1:8" ht="9.75" customHeight="1" x14ac:dyDescent="0.2">
      <c r="A1212" s="438">
        <v>173025</v>
      </c>
      <c r="B1212" s="439" t="s">
        <v>3435</v>
      </c>
      <c r="C1212" s="440">
        <v>0.2</v>
      </c>
      <c r="D1212" s="440">
        <v>5.0000000000000001E-3</v>
      </c>
      <c r="E1212" s="440">
        <v>1</v>
      </c>
      <c r="F1212" s="441">
        <v>35</v>
      </c>
      <c r="G1212" s="441">
        <v>28</v>
      </c>
      <c r="H1212" s="441">
        <v>5</v>
      </c>
    </row>
    <row r="1213" spans="1:8" ht="9.75" customHeight="1" x14ac:dyDescent="0.2">
      <c r="A1213" s="438">
        <v>173140</v>
      </c>
      <c r="B1213" s="439" t="s">
        <v>3435</v>
      </c>
      <c r="C1213" s="440">
        <v>0.75</v>
      </c>
      <c r="D1213" s="440">
        <v>4.0000000000000001E-3</v>
      </c>
      <c r="E1213" s="440">
        <v>1</v>
      </c>
      <c r="F1213" s="441">
        <v>24</v>
      </c>
      <c r="G1213" s="441">
        <v>21</v>
      </c>
      <c r="H1213" s="441">
        <v>8</v>
      </c>
    </row>
    <row r="1214" spans="1:8" ht="9.75" customHeight="1" x14ac:dyDescent="0.2">
      <c r="A1214" s="438">
        <v>173223</v>
      </c>
      <c r="B1214" s="439" t="s">
        <v>3435</v>
      </c>
      <c r="C1214" s="440">
        <v>1</v>
      </c>
      <c r="D1214" s="440">
        <v>8.0000000000000002E-3</v>
      </c>
      <c r="E1214" s="440">
        <v>1</v>
      </c>
      <c r="F1214" s="441">
        <v>38</v>
      </c>
      <c r="G1214" s="441">
        <v>22</v>
      </c>
      <c r="H1214" s="441">
        <v>10</v>
      </c>
    </row>
    <row r="1215" spans="1:8" ht="9.75" customHeight="1" x14ac:dyDescent="0.2">
      <c r="A1215" s="438">
        <v>173245</v>
      </c>
      <c r="B1215" s="439" t="s">
        <v>3435</v>
      </c>
      <c r="C1215" s="440">
        <v>1</v>
      </c>
      <c r="D1215" s="440">
        <v>5.0000000000000001E-3</v>
      </c>
      <c r="E1215" s="440">
        <v>1</v>
      </c>
      <c r="F1215" s="441">
        <v>24</v>
      </c>
      <c r="G1215" s="441">
        <v>24</v>
      </c>
      <c r="H1215" s="441">
        <v>8</v>
      </c>
    </row>
    <row r="1216" spans="1:8" ht="9.75" customHeight="1" x14ac:dyDescent="0.2">
      <c r="A1216" s="438">
        <v>173258</v>
      </c>
      <c r="B1216" s="439" t="s">
        <v>3435</v>
      </c>
      <c r="C1216" s="440">
        <v>1.2</v>
      </c>
      <c r="D1216" s="440">
        <v>7.0000000000000001E-3</v>
      </c>
      <c r="E1216" s="440">
        <v>1</v>
      </c>
      <c r="F1216" s="441">
        <v>30.5</v>
      </c>
      <c r="G1216" s="441">
        <v>27</v>
      </c>
      <c r="H1216" s="441">
        <v>9</v>
      </c>
    </row>
    <row r="1217" spans="1:8" ht="9.75" customHeight="1" x14ac:dyDescent="0.2">
      <c r="A1217" s="438">
        <v>173266</v>
      </c>
      <c r="B1217" s="439" t="s">
        <v>3435</v>
      </c>
      <c r="C1217" s="440">
        <v>0.2</v>
      </c>
      <c r="D1217" s="440">
        <v>1E-3</v>
      </c>
      <c r="E1217" s="440">
        <v>1</v>
      </c>
      <c r="F1217" s="441">
        <v>25</v>
      </c>
      <c r="G1217" s="441">
        <v>25</v>
      </c>
      <c r="H1217" s="441">
        <v>1</v>
      </c>
    </row>
    <row r="1218" spans="1:8" ht="9.75" customHeight="1" x14ac:dyDescent="0.2">
      <c r="A1218" s="438">
        <v>173282</v>
      </c>
      <c r="B1218" s="439" t="s">
        <v>3435</v>
      </c>
      <c r="C1218" s="440">
        <v>1.5</v>
      </c>
      <c r="D1218" s="440">
        <v>6.0000000000000001E-3</v>
      </c>
      <c r="E1218" s="440">
        <v>1</v>
      </c>
      <c r="F1218" s="441">
        <v>24</v>
      </c>
      <c r="G1218" s="441">
        <v>23</v>
      </c>
      <c r="H1218" s="441">
        <v>10</v>
      </c>
    </row>
    <row r="1219" spans="1:8" ht="9.75" customHeight="1" x14ac:dyDescent="0.2">
      <c r="A1219" s="438">
        <v>173700</v>
      </c>
      <c r="B1219" s="439" t="s">
        <v>3435</v>
      </c>
      <c r="C1219" s="440">
        <v>3.84</v>
      </c>
      <c r="D1219" s="440">
        <v>8.9999999999999993E-3</v>
      </c>
      <c r="E1219" s="440">
        <v>1</v>
      </c>
      <c r="F1219" s="441">
        <v>30</v>
      </c>
      <c r="G1219" s="441">
        <v>27</v>
      </c>
      <c r="H1219" s="441">
        <v>11</v>
      </c>
    </row>
    <row r="1220" spans="1:8" ht="9.75" customHeight="1" x14ac:dyDescent="0.2">
      <c r="A1220" s="438">
        <v>174091</v>
      </c>
      <c r="B1220" s="439" t="s">
        <v>3435</v>
      </c>
      <c r="C1220" s="439"/>
      <c r="D1220" s="440">
        <v>1.0999999999999999E-2</v>
      </c>
      <c r="E1220" s="440">
        <v>1</v>
      </c>
      <c r="F1220" s="441">
        <v>35</v>
      </c>
      <c r="G1220" s="441">
        <v>30</v>
      </c>
      <c r="H1220" s="441">
        <v>10</v>
      </c>
    </row>
    <row r="1221" spans="1:8" ht="9.75" customHeight="1" x14ac:dyDescent="0.2">
      <c r="A1221" s="438">
        <v>174092</v>
      </c>
      <c r="B1221" s="439" t="s">
        <v>3435</v>
      </c>
      <c r="C1221" s="440">
        <v>2.8</v>
      </c>
      <c r="D1221" s="440">
        <v>1.0999999999999999E-2</v>
      </c>
      <c r="E1221" s="440">
        <v>1</v>
      </c>
      <c r="F1221" s="441">
        <v>36</v>
      </c>
      <c r="G1221" s="441">
        <v>10</v>
      </c>
      <c r="H1221" s="441">
        <v>30</v>
      </c>
    </row>
    <row r="1222" spans="1:8" ht="9.75" customHeight="1" x14ac:dyDescent="0.2">
      <c r="A1222" s="438">
        <v>174150</v>
      </c>
      <c r="B1222" s="439" t="s">
        <v>3435</v>
      </c>
      <c r="C1222" s="440">
        <v>0.6</v>
      </c>
      <c r="D1222" s="440">
        <v>2E-3</v>
      </c>
      <c r="E1222" s="440">
        <v>1</v>
      </c>
      <c r="F1222" s="441">
        <v>19</v>
      </c>
      <c r="G1222" s="441">
        <v>20</v>
      </c>
      <c r="H1222" s="441">
        <v>6</v>
      </c>
    </row>
    <row r="1223" spans="1:8" ht="9.75" customHeight="1" x14ac:dyDescent="0.2">
      <c r="A1223" s="438">
        <v>174167</v>
      </c>
      <c r="B1223" s="439" t="s">
        <v>3435</v>
      </c>
      <c r="C1223" s="440">
        <v>1</v>
      </c>
      <c r="D1223" s="440">
        <v>2E-3</v>
      </c>
      <c r="E1223" s="440">
        <v>1</v>
      </c>
      <c r="F1223" s="441">
        <v>38</v>
      </c>
      <c r="G1223" s="441">
        <v>8</v>
      </c>
      <c r="H1223" s="441">
        <v>8</v>
      </c>
    </row>
    <row r="1224" spans="1:8" ht="9.75" customHeight="1" x14ac:dyDescent="0.2">
      <c r="A1224" s="438">
        <v>169749</v>
      </c>
      <c r="B1224" s="439" t="s">
        <v>3435</v>
      </c>
      <c r="C1224" s="440">
        <v>3.65</v>
      </c>
      <c r="D1224" s="440">
        <v>0.02</v>
      </c>
      <c r="E1224" s="440">
        <v>1</v>
      </c>
      <c r="F1224" s="441">
        <v>40</v>
      </c>
      <c r="G1224" s="441">
        <v>40</v>
      </c>
      <c r="H1224" s="441">
        <v>12.5</v>
      </c>
    </row>
    <row r="1225" spans="1:8" ht="9.75" customHeight="1" x14ac:dyDescent="0.2">
      <c r="A1225" s="438">
        <v>169981</v>
      </c>
      <c r="B1225" s="439" t="s">
        <v>3435</v>
      </c>
      <c r="C1225" s="440">
        <v>0.8</v>
      </c>
      <c r="D1225" s="440">
        <v>1.2E-2</v>
      </c>
      <c r="E1225" s="440">
        <v>1</v>
      </c>
      <c r="F1225" s="441">
        <v>41</v>
      </c>
      <c r="G1225" s="441">
        <v>28</v>
      </c>
      <c r="H1225" s="441">
        <v>11</v>
      </c>
    </row>
    <row r="1226" spans="1:8" ht="9.75" customHeight="1" x14ac:dyDescent="0.2">
      <c r="A1226" s="438">
        <v>170015</v>
      </c>
      <c r="B1226" s="439" t="s">
        <v>3435</v>
      </c>
      <c r="C1226" s="440">
        <v>1.946</v>
      </c>
      <c r="D1226" s="440">
        <v>6.0000000000000001E-3</v>
      </c>
      <c r="E1226" s="440">
        <v>1</v>
      </c>
      <c r="F1226" s="441">
        <v>30</v>
      </c>
      <c r="G1226" s="441">
        <v>29</v>
      </c>
      <c r="H1226" s="441">
        <v>7.5</v>
      </c>
    </row>
    <row r="1227" spans="1:8" ht="9.75" customHeight="1" x14ac:dyDescent="0.2">
      <c r="A1227" s="438">
        <v>170064</v>
      </c>
      <c r="B1227" s="439" t="s">
        <v>3435</v>
      </c>
      <c r="C1227" s="440">
        <v>0.26</v>
      </c>
      <c r="D1227" s="440">
        <v>1E-3</v>
      </c>
      <c r="E1227" s="440">
        <v>1</v>
      </c>
      <c r="F1227" s="441">
        <v>25.5</v>
      </c>
      <c r="G1227" s="441">
        <v>25.5</v>
      </c>
      <c r="H1227" s="441">
        <v>1</v>
      </c>
    </row>
    <row r="1228" spans="1:8" ht="9.75" customHeight="1" x14ac:dyDescent="0.2">
      <c r="A1228" s="438">
        <v>170119</v>
      </c>
      <c r="B1228" s="439" t="s">
        <v>3435</v>
      </c>
      <c r="C1228" s="440">
        <v>0.83499999999999996</v>
      </c>
      <c r="D1228" s="440">
        <v>3.0000000000000001E-3</v>
      </c>
      <c r="E1228" s="440">
        <v>1</v>
      </c>
      <c r="F1228" s="441">
        <v>24</v>
      </c>
      <c r="G1228" s="441">
        <v>23</v>
      </c>
      <c r="H1228" s="441">
        <v>5</v>
      </c>
    </row>
    <row r="1229" spans="1:8" ht="9.75" customHeight="1" x14ac:dyDescent="0.2">
      <c r="A1229" s="438">
        <v>170136</v>
      </c>
      <c r="B1229" s="439" t="s">
        <v>3435</v>
      </c>
      <c r="C1229" s="440">
        <v>3.085</v>
      </c>
      <c r="D1229" s="440">
        <v>0.01</v>
      </c>
      <c r="E1229" s="440">
        <v>1</v>
      </c>
      <c r="F1229" s="441">
        <v>35</v>
      </c>
      <c r="G1229" s="441">
        <v>33</v>
      </c>
      <c r="H1229" s="441">
        <v>8.5</v>
      </c>
    </row>
    <row r="1230" spans="1:8" ht="9.75" customHeight="1" x14ac:dyDescent="0.2">
      <c r="A1230" s="438">
        <v>170127</v>
      </c>
      <c r="B1230" s="439" t="s">
        <v>3435</v>
      </c>
      <c r="C1230" s="440">
        <v>1.75</v>
      </c>
      <c r="D1230" s="440">
        <v>1.2E-2</v>
      </c>
      <c r="E1230" s="440">
        <v>1</v>
      </c>
      <c r="F1230" s="441">
        <v>35</v>
      </c>
      <c r="G1230" s="441">
        <v>33</v>
      </c>
      <c r="H1230" s="441">
        <v>10.5</v>
      </c>
    </row>
    <row r="1231" spans="1:8" ht="9.75" customHeight="1" x14ac:dyDescent="0.2">
      <c r="A1231" s="438">
        <v>172269</v>
      </c>
      <c r="B1231" s="439" t="s">
        <v>3435</v>
      </c>
      <c r="C1231" s="440">
        <v>1.44</v>
      </c>
      <c r="D1231" s="440">
        <v>5.0000000000000001E-3</v>
      </c>
      <c r="E1231" s="440">
        <v>1</v>
      </c>
      <c r="F1231" s="441">
        <v>50.5</v>
      </c>
      <c r="G1231" s="441">
        <v>21.5</v>
      </c>
      <c r="H1231" s="441">
        <v>5</v>
      </c>
    </row>
    <row r="1232" spans="1:8" ht="9.75" customHeight="1" x14ac:dyDescent="0.2">
      <c r="A1232" s="438">
        <v>167444</v>
      </c>
      <c r="B1232" s="439" t="s">
        <v>3435</v>
      </c>
      <c r="C1232" s="440">
        <v>4.5999999999999996</v>
      </c>
      <c r="D1232" s="440">
        <v>1.6E-2</v>
      </c>
      <c r="E1232" s="440">
        <v>1</v>
      </c>
      <c r="F1232" s="441">
        <v>40.5</v>
      </c>
      <c r="G1232" s="441">
        <v>39.5</v>
      </c>
      <c r="H1232" s="441">
        <v>10</v>
      </c>
    </row>
    <row r="1233" spans="1:8" ht="9.75" customHeight="1" x14ac:dyDescent="0.2">
      <c r="A1233" s="438">
        <v>167445</v>
      </c>
      <c r="B1233" s="439" t="s">
        <v>3435</v>
      </c>
      <c r="C1233" s="440">
        <v>2.66</v>
      </c>
      <c r="D1233" s="440">
        <v>8.9999999999999993E-3</v>
      </c>
      <c r="E1233" s="440">
        <v>1</v>
      </c>
      <c r="F1233" s="441">
        <v>30.5</v>
      </c>
      <c r="G1233" s="441">
        <v>27</v>
      </c>
      <c r="H1233" s="441">
        <v>11</v>
      </c>
    </row>
    <row r="1234" spans="1:8" ht="9.75" customHeight="1" x14ac:dyDescent="0.2">
      <c r="A1234" s="438">
        <v>167447</v>
      </c>
      <c r="B1234" s="439" t="s">
        <v>3435</v>
      </c>
      <c r="C1234" s="440">
        <v>2.25</v>
      </c>
      <c r="D1234" s="440">
        <v>7.0000000000000001E-3</v>
      </c>
      <c r="E1234" s="440">
        <v>1</v>
      </c>
      <c r="F1234" s="441">
        <v>35.5</v>
      </c>
      <c r="G1234" s="441">
        <v>33</v>
      </c>
      <c r="H1234" s="441">
        <v>6</v>
      </c>
    </row>
    <row r="1235" spans="1:8" ht="9.75" customHeight="1" x14ac:dyDescent="0.2">
      <c r="A1235" s="438">
        <v>167449</v>
      </c>
      <c r="B1235" s="439" t="s">
        <v>3435</v>
      </c>
      <c r="C1235" s="440">
        <v>3.8</v>
      </c>
      <c r="D1235" s="440">
        <v>1.7999999999999999E-2</v>
      </c>
      <c r="E1235" s="440">
        <v>1</v>
      </c>
      <c r="F1235" s="441">
        <v>56</v>
      </c>
      <c r="G1235" s="441">
        <v>18</v>
      </c>
      <c r="H1235" s="441">
        <v>18</v>
      </c>
    </row>
    <row r="1236" spans="1:8" ht="9.75" customHeight="1" x14ac:dyDescent="0.2">
      <c r="A1236" s="438">
        <v>167450</v>
      </c>
      <c r="B1236" s="439" t="s">
        <v>3435</v>
      </c>
      <c r="C1236" s="440">
        <v>1</v>
      </c>
      <c r="D1236" s="440">
        <v>5.0000000000000001E-3</v>
      </c>
      <c r="E1236" s="440">
        <v>1</v>
      </c>
      <c r="F1236" s="441">
        <v>31.5</v>
      </c>
      <c r="G1236" s="441">
        <v>12.5</v>
      </c>
      <c r="H1236" s="441">
        <v>12.5</v>
      </c>
    </row>
    <row r="1237" spans="1:8" ht="9.75" customHeight="1" x14ac:dyDescent="0.2">
      <c r="A1237" s="438">
        <v>167452</v>
      </c>
      <c r="B1237" s="439" t="s">
        <v>3435</v>
      </c>
      <c r="C1237" s="440">
        <v>2.2200000000000002</v>
      </c>
      <c r="D1237" s="440">
        <v>0.01</v>
      </c>
      <c r="E1237" s="440">
        <v>1</v>
      </c>
      <c r="F1237" s="441">
        <v>45.5</v>
      </c>
      <c r="G1237" s="441">
        <v>15</v>
      </c>
      <c r="H1237" s="441">
        <v>15</v>
      </c>
    </row>
    <row r="1238" spans="1:8" ht="9.75" customHeight="1" x14ac:dyDescent="0.2">
      <c r="A1238" s="438">
        <v>167453</v>
      </c>
      <c r="B1238" s="439" t="s">
        <v>3435</v>
      </c>
      <c r="C1238" s="440">
        <v>1</v>
      </c>
      <c r="D1238" s="440">
        <v>4.0000000000000001E-3</v>
      </c>
      <c r="E1238" s="440">
        <v>1</v>
      </c>
      <c r="F1238" s="441">
        <v>31</v>
      </c>
      <c r="G1238" s="441">
        <v>12</v>
      </c>
      <c r="H1238" s="441">
        <v>12</v>
      </c>
    </row>
    <row r="1239" spans="1:8" ht="9.75" customHeight="1" x14ac:dyDescent="0.2">
      <c r="A1239" s="438">
        <v>167454</v>
      </c>
      <c r="B1239" s="439" t="s">
        <v>3435</v>
      </c>
      <c r="C1239" s="440">
        <v>1.28</v>
      </c>
      <c r="D1239" s="440">
        <v>5.0000000000000001E-3</v>
      </c>
      <c r="E1239" s="440">
        <v>1</v>
      </c>
      <c r="F1239" s="441">
        <v>35</v>
      </c>
      <c r="G1239" s="441">
        <v>12</v>
      </c>
      <c r="H1239" s="441">
        <v>12</v>
      </c>
    </row>
    <row r="1240" spans="1:8" ht="9.75" customHeight="1" x14ac:dyDescent="0.2">
      <c r="A1240" s="438">
        <v>167455</v>
      </c>
      <c r="B1240" s="439" t="s">
        <v>3435</v>
      </c>
      <c r="C1240" s="440">
        <v>2.1800000000000002</v>
      </c>
      <c r="D1240" s="440">
        <v>7.0000000000000001E-3</v>
      </c>
      <c r="E1240" s="440">
        <v>1</v>
      </c>
      <c r="F1240" s="441">
        <v>35</v>
      </c>
      <c r="G1240" s="441">
        <v>14.5</v>
      </c>
      <c r="H1240" s="441">
        <v>14.5</v>
      </c>
    </row>
    <row r="1241" spans="1:8" ht="9.75" customHeight="1" x14ac:dyDescent="0.2">
      <c r="A1241" s="438">
        <v>167456</v>
      </c>
      <c r="B1241" s="439" t="s">
        <v>3435</v>
      </c>
      <c r="C1241" s="440">
        <v>3.95</v>
      </c>
      <c r="D1241" s="440">
        <v>8.0000000000000002E-3</v>
      </c>
      <c r="E1241" s="440">
        <v>1</v>
      </c>
      <c r="F1241" s="441">
        <v>25.5</v>
      </c>
      <c r="G1241" s="441">
        <v>18</v>
      </c>
      <c r="H1241" s="441">
        <v>18</v>
      </c>
    </row>
    <row r="1242" spans="1:8" ht="9.75" customHeight="1" x14ac:dyDescent="0.2">
      <c r="A1242" s="438">
        <v>167458</v>
      </c>
      <c r="B1242" s="439" t="s">
        <v>3435</v>
      </c>
      <c r="C1242" s="440">
        <v>1.37</v>
      </c>
      <c r="D1242" s="440">
        <v>5.0000000000000001E-3</v>
      </c>
      <c r="E1242" s="440">
        <v>1</v>
      </c>
      <c r="F1242" s="441">
        <v>33.5</v>
      </c>
      <c r="G1242" s="441">
        <v>12</v>
      </c>
      <c r="H1242" s="441">
        <v>12</v>
      </c>
    </row>
    <row r="1243" spans="1:8" ht="9.75" customHeight="1" x14ac:dyDescent="0.2">
      <c r="A1243" s="438">
        <v>167460</v>
      </c>
      <c r="B1243" s="439" t="s">
        <v>3435</v>
      </c>
      <c r="C1243" s="440">
        <v>1.46</v>
      </c>
      <c r="D1243" s="440">
        <v>6.0000000000000001E-3</v>
      </c>
      <c r="E1243" s="440">
        <v>1</v>
      </c>
      <c r="F1243" s="441">
        <v>29</v>
      </c>
      <c r="G1243" s="441">
        <v>14.5</v>
      </c>
      <c r="H1243" s="441">
        <v>14.5</v>
      </c>
    </row>
    <row r="1244" spans="1:8" ht="9.75" customHeight="1" x14ac:dyDescent="0.2">
      <c r="A1244" s="438">
        <v>167461</v>
      </c>
      <c r="B1244" s="439" t="s">
        <v>3435</v>
      </c>
      <c r="C1244" s="440">
        <v>2.2999999999999998</v>
      </c>
      <c r="D1244" s="440">
        <v>0.01</v>
      </c>
      <c r="E1244" s="440">
        <v>1</v>
      </c>
      <c r="F1244" s="441">
        <v>41.5</v>
      </c>
      <c r="G1244" s="441">
        <v>15.5</v>
      </c>
      <c r="H1244" s="441">
        <v>15.5</v>
      </c>
    </row>
    <row r="1245" spans="1:8" ht="9.75" customHeight="1" x14ac:dyDescent="0.2">
      <c r="A1245" s="438">
        <v>167462</v>
      </c>
      <c r="B1245" s="439" t="s">
        <v>3435</v>
      </c>
      <c r="C1245" s="440">
        <v>4.34</v>
      </c>
      <c r="D1245" s="440">
        <v>1.4999999999999999E-2</v>
      </c>
      <c r="E1245" s="440">
        <v>1</v>
      </c>
      <c r="F1245" s="441">
        <v>49</v>
      </c>
      <c r="G1245" s="441">
        <v>17.5</v>
      </c>
      <c r="H1245" s="441">
        <v>17.5</v>
      </c>
    </row>
    <row r="1246" spans="1:8" ht="9.75" customHeight="1" x14ac:dyDescent="0.2">
      <c r="A1246" s="438">
        <v>167464</v>
      </c>
      <c r="B1246" s="439" t="s">
        <v>3435</v>
      </c>
      <c r="C1246" s="440">
        <v>2.2999999999999998</v>
      </c>
      <c r="D1246" s="440">
        <v>0.01</v>
      </c>
      <c r="E1246" s="440">
        <v>1</v>
      </c>
      <c r="F1246" s="441">
        <v>41.5</v>
      </c>
      <c r="G1246" s="441">
        <v>15.5</v>
      </c>
      <c r="H1246" s="441">
        <v>15.5</v>
      </c>
    </row>
    <row r="1247" spans="1:8" ht="9.75" customHeight="1" x14ac:dyDescent="0.2">
      <c r="A1247" s="438">
        <v>167465</v>
      </c>
      <c r="B1247" s="439" t="s">
        <v>3435</v>
      </c>
      <c r="C1247" s="440">
        <v>4.25</v>
      </c>
      <c r="D1247" s="440">
        <v>1.4999999999999999E-2</v>
      </c>
      <c r="E1247" s="440">
        <v>1</v>
      </c>
      <c r="F1247" s="441">
        <v>49</v>
      </c>
      <c r="G1247" s="441">
        <v>17.5</v>
      </c>
      <c r="H1247" s="441">
        <v>17.5</v>
      </c>
    </row>
    <row r="1248" spans="1:8" ht="9.75" customHeight="1" x14ac:dyDescent="0.2">
      <c r="A1248" s="438">
        <v>167466</v>
      </c>
      <c r="B1248" s="439" t="s">
        <v>3435</v>
      </c>
      <c r="C1248" s="440">
        <v>1.1000000000000001</v>
      </c>
      <c r="D1248" s="440">
        <v>5.0000000000000001E-3</v>
      </c>
      <c r="E1248" s="440">
        <v>1</v>
      </c>
      <c r="F1248" s="441">
        <v>29</v>
      </c>
      <c r="G1248" s="441">
        <v>13</v>
      </c>
      <c r="H1248" s="441">
        <v>13</v>
      </c>
    </row>
    <row r="1249" spans="1:8" ht="9.75" customHeight="1" x14ac:dyDescent="0.2">
      <c r="A1249" s="438">
        <v>167467</v>
      </c>
      <c r="B1249" s="439" t="s">
        <v>3435</v>
      </c>
      <c r="C1249" s="440">
        <v>1.1000000000000001</v>
      </c>
      <c r="D1249" s="440">
        <v>5.0000000000000001E-3</v>
      </c>
      <c r="E1249" s="440">
        <v>1</v>
      </c>
      <c r="F1249" s="441">
        <v>28.5</v>
      </c>
      <c r="G1249" s="441">
        <v>13</v>
      </c>
      <c r="H1249" s="441">
        <v>13</v>
      </c>
    </row>
    <row r="1250" spans="1:8" ht="9.75" customHeight="1" x14ac:dyDescent="0.2">
      <c r="A1250" s="438">
        <v>167469</v>
      </c>
      <c r="B1250" s="439" t="s">
        <v>3435</v>
      </c>
      <c r="C1250" s="440">
        <v>15.2</v>
      </c>
      <c r="D1250" s="440">
        <v>7.3999999999999996E-2</v>
      </c>
      <c r="E1250" s="440">
        <v>1</v>
      </c>
      <c r="F1250" s="441">
        <v>57</v>
      </c>
      <c r="G1250" s="441">
        <v>48</v>
      </c>
      <c r="H1250" s="441">
        <v>27</v>
      </c>
    </row>
    <row r="1251" spans="1:8" ht="9.75" customHeight="1" x14ac:dyDescent="0.2">
      <c r="A1251" s="438">
        <v>167471</v>
      </c>
      <c r="B1251" s="439" t="s">
        <v>3435</v>
      </c>
      <c r="C1251" s="440">
        <v>8.1</v>
      </c>
      <c r="D1251" s="440">
        <v>2.5999999999999999E-2</v>
      </c>
      <c r="E1251" s="440">
        <v>1</v>
      </c>
      <c r="F1251" s="441">
        <v>42</v>
      </c>
      <c r="G1251" s="441">
        <v>37.5</v>
      </c>
      <c r="H1251" s="441">
        <v>16.5</v>
      </c>
    </row>
    <row r="1252" spans="1:8" ht="9.75" customHeight="1" x14ac:dyDescent="0.2">
      <c r="A1252" s="438">
        <v>167474</v>
      </c>
      <c r="B1252" s="439" t="s">
        <v>3435</v>
      </c>
      <c r="C1252" s="440">
        <v>4.5999999999999996</v>
      </c>
      <c r="D1252" s="440">
        <v>1.7000000000000001E-2</v>
      </c>
      <c r="E1252" s="440">
        <v>1</v>
      </c>
      <c r="F1252" s="441">
        <v>40</v>
      </c>
      <c r="G1252" s="441">
        <v>39.5</v>
      </c>
      <c r="H1252" s="441">
        <v>10.5</v>
      </c>
    </row>
    <row r="1253" spans="1:8" ht="9.75" customHeight="1" x14ac:dyDescent="0.2">
      <c r="A1253" s="438">
        <v>167475</v>
      </c>
      <c r="B1253" s="439" t="s">
        <v>3435</v>
      </c>
      <c r="C1253" s="440">
        <v>4.37</v>
      </c>
      <c r="D1253" s="440">
        <v>1.2999999999999999E-2</v>
      </c>
      <c r="E1253" s="440">
        <v>1</v>
      </c>
      <c r="F1253" s="441">
        <v>40.5</v>
      </c>
      <c r="G1253" s="441">
        <v>39.5</v>
      </c>
      <c r="H1253" s="441">
        <v>8</v>
      </c>
    </row>
    <row r="1254" spans="1:8" ht="9.75" customHeight="1" x14ac:dyDescent="0.2">
      <c r="A1254" s="438">
        <v>167477</v>
      </c>
      <c r="B1254" s="439" t="s">
        <v>3435</v>
      </c>
      <c r="C1254" s="440">
        <v>4.4000000000000004</v>
      </c>
      <c r="D1254" s="440">
        <v>1.4E-2</v>
      </c>
      <c r="E1254" s="440">
        <v>1</v>
      </c>
      <c r="F1254" s="441">
        <v>41</v>
      </c>
      <c r="G1254" s="441">
        <v>39.5</v>
      </c>
      <c r="H1254" s="441">
        <v>8.5</v>
      </c>
    </row>
    <row r="1255" spans="1:8" ht="9.75" customHeight="1" x14ac:dyDescent="0.2">
      <c r="A1255" s="438">
        <v>167478</v>
      </c>
      <c r="B1255" s="439" t="s">
        <v>3435</v>
      </c>
      <c r="C1255" s="440">
        <v>12</v>
      </c>
      <c r="D1255" s="440">
        <v>3.9E-2</v>
      </c>
      <c r="E1255" s="440">
        <v>1</v>
      </c>
      <c r="F1255" s="441">
        <v>55</v>
      </c>
      <c r="G1255" s="441">
        <v>41.5</v>
      </c>
      <c r="H1255" s="441">
        <v>17</v>
      </c>
    </row>
    <row r="1256" spans="1:8" ht="9.75" customHeight="1" x14ac:dyDescent="0.2">
      <c r="A1256" s="438">
        <v>167479</v>
      </c>
      <c r="B1256" s="439" t="s">
        <v>3435</v>
      </c>
      <c r="C1256" s="440">
        <v>8.9</v>
      </c>
      <c r="D1256" s="440">
        <v>2.8000000000000001E-2</v>
      </c>
      <c r="E1256" s="440">
        <v>1</v>
      </c>
      <c r="F1256" s="441">
        <v>46</v>
      </c>
      <c r="G1256" s="441">
        <v>40.5</v>
      </c>
      <c r="H1256" s="441">
        <v>15</v>
      </c>
    </row>
    <row r="1257" spans="1:8" ht="9.75" customHeight="1" x14ac:dyDescent="0.2">
      <c r="A1257" s="438">
        <v>167480</v>
      </c>
      <c r="B1257" s="439" t="s">
        <v>3435</v>
      </c>
      <c r="C1257" s="440">
        <v>7.2</v>
      </c>
      <c r="D1257" s="440">
        <v>3.1E-2</v>
      </c>
      <c r="E1257" s="440">
        <v>1</v>
      </c>
      <c r="F1257" s="441">
        <v>46</v>
      </c>
      <c r="G1257" s="441">
        <v>40.5</v>
      </c>
      <c r="H1257" s="441">
        <v>16.5</v>
      </c>
    </row>
    <row r="1258" spans="1:8" ht="9.75" customHeight="1" x14ac:dyDescent="0.2">
      <c r="A1258" s="438">
        <v>167482</v>
      </c>
      <c r="B1258" s="439" t="s">
        <v>3435</v>
      </c>
      <c r="C1258" s="440">
        <v>3.4</v>
      </c>
      <c r="D1258" s="440">
        <v>1.4E-2</v>
      </c>
      <c r="E1258" s="440">
        <v>1</v>
      </c>
      <c r="F1258" s="441">
        <v>36</v>
      </c>
      <c r="G1258" s="441">
        <v>30.5</v>
      </c>
      <c r="H1258" s="441">
        <v>12.5</v>
      </c>
    </row>
    <row r="1259" spans="1:8" ht="9.75" customHeight="1" x14ac:dyDescent="0.2">
      <c r="A1259" s="438">
        <v>167483</v>
      </c>
      <c r="B1259" s="439" t="s">
        <v>3435</v>
      </c>
      <c r="C1259" s="440">
        <v>2.4</v>
      </c>
      <c r="D1259" s="440">
        <v>0.01</v>
      </c>
      <c r="E1259" s="440">
        <v>1</v>
      </c>
      <c r="F1259" s="441">
        <v>30.5</v>
      </c>
      <c r="G1259" s="441">
        <v>27</v>
      </c>
      <c r="H1259" s="441">
        <v>12</v>
      </c>
    </row>
    <row r="1260" spans="1:8" ht="9.75" customHeight="1" x14ac:dyDescent="0.2">
      <c r="A1260" s="438">
        <v>167484</v>
      </c>
      <c r="B1260" s="439" t="s">
        <v>3435</v>
      </c>
      <c r="C1260" s="440">
        <v>4.07</v>
      </c>
      <c r="D1260" s="440">
        <v>1.4E-2</v>
      </c>
      <c r="E1260" s="440">
        <v>1</v>
      </c>
      <c r="F1260" s="441">
        <v>36</v>
      </c>
      <c r="G1260" s="441">
        <v>30.5</v>
      </c>
      <c r="H1260" s="441">
        <v>13</v>
      </c>
    </row>
    <row r="1261" spans="1:8" ht="9.75" customHeight="1" x14ac:dyDescent="0.2">
      <c r="A1261" s="438">
        <v>167488</v>
      </c>
      <c r="B1261" s="439" t="s">
        <v>3435</v>
      </c>
      <c r="C1261" s="440">
        <v>2.7</v>
      </c>
      <c r="D1261" s="440">
        <v>1.4999999999999999E-2</v>
      </c>
      <c r="E1261" s="440">
        <v>1</v>
      </c>
      <c r="F1261" s="441">
        <v>40</v>
      </c>
      <c r="G1261" s="441">
        <v>39</v>
      </c>
      <c r="H1261" s="441">
        <v>9.5</v>
      </c>
    </row>
    <row r="1262" spans="1:8" ht="9.75" customHeight="1" x14ac:dyDescent="0.2">
      <c r="A1262" s="438">
        <v>167489</v>
      </c>
      <c r="B1262" s="439" t="s">
        <v>3435</v>
      </c>
      <c r="C1262" s="440">
        <v>4.9000000000000004</v>
      </c>
      <c r="D1262" s="440">
        <v>1.7999999999999999E-2</v>
      </c>
      <c r="E1262" s="440">
        <v>1</v>
      </c>
      <c r="F1262" s="441">
        <v>41.5</v>
      </c>
      <c r="G1262" s="441">
        <v>40.5</v>
      </c>
      <c r="H1262" s="441">
        <v>11</v>
      </c>
    </row>
    <row r="1263" spans="1:8" ht="9.75" customHeight="1" x14ac:dyDescent="0.2">
      <c r="A1263" s="438">
        <v>167490</v>
      </c>
      <c r="B1263" s="439" t="s">
        <v>3435</v>
      </c>
      <c r="C1263" s="440">
        <v>3.4</v>
      </c>
      <c r="D1263" s="440">
        <v>1.4999999999999999E-2</v>
      </c>
      <c r="E1263" s="440">
        <v>1</v>
      </c>
      <c r="F1263" s="441">
        <v>40.5</v>
      </c>
      <c r="G1263" s="441">
        <v>39.5</v>
      </c>
      <c r="H1263" s="441">
        <v>9.5</v>
      </c>
    </row>
    <row r="1264" spans="1:8" ht="9.75" customHeight="1" x14ac:dyDescent="0.2">
      <c r="A1264" s="438">
        <v>167492</v>
      </c>
      <c r="B1264" s="439" t="s">
        <v>3435</v>
      </c>
      <c r="C1264" s="440">
        <v>5.4</v>
      </c>
      <c r="D1264" s="440">
        <v>2.1999999999999999E-2</v>
      </c>
      <c r="E1264" s="440">
        <v>1</v>
      </c>
      <c r="F1264" s="441">
        <v>40.5</v>
      </c>
      <c r="G1264" s="441">
        <v>39.5</v>
      </c>
      <c r="H1264" s="441">
        <v>13.5</v>
      </c>
    </row>
    <row r="1265" spans="1:8" ht="9.75" customHeight="1" x14ac:dyDescent="0.2">
      <c r="A1265" s="438">
        <v>167493</v>
      </c>
      <c r="B1265" s="439" t="s">
        <v>3435</v>
      </c>
      <c r="C1265" s="440">
        <v>6</v>
      </c>
      <c r="D1265" s="440">
        <v>2.1999999999999999E-2</v>
      </c>
      <c r="E1265" s="440">
        <v>1</v>
      </c>
      <c r="F1265" s="441">
        <v>42</v>
      </c>
      <c r="G1265" s="441">
        <v>36</v>
      </c>
      <c r="H1265" s="441">
        <v>14.5</v>
      </c>
    </row>
    <row r="1266" spans="1:8" ht="9.75" customHeight="1" x14ac:dyDescent="0.2">
      <c r="A1266" s="438">
        <v>167496</v>
      </c>
      <c r="B1266" s="439" t="s">
        <v>3435</v>
      </c>
      <c r="C1266" s="440">
        <v>5.0999999999999996</v>
      </c>
      <c r="D1266" s="440">
        <v>2.1999999999999999E-2</v>
      </c>
      <c r="E1266" s="440">
        <v>1</v>
      </c>
      <c r="F1266" s="441">
        <v>40.5</v>
      </c>
      <c r="G1266" s="441">
        <v>36</v>
      </c>
      <c r="H1266" s="441">
        <v>15</v>
      </c>
    </row>
    <row r="1267" spans="1:8" ht="9.75" customHeight="1" x14ac:dyDescent="0.2">
      <c r="A1267" s="438">
        <v>167497</v>
      </c>
      <c r="B1267" s="439" t="s">
        <v>3435</v>
      </c>
      <c r="C1267" s="440">
        <v>3.8</v>
      </c>
      <c r="D1267" s="440">
        <v>1.9E-2</v>
      </c>
      <c r="E1267" s="440">
        <v>1</v>
      </c>
      <c r="F1267" s="441">
        <v>40.5</v>
      </c>
      <c r="G1267" s="441">
        <v>36</v>
      </c>
      <c r="H1267" s="441">
        <v>13</v>
      </c>
    </row>
    <row r="1268" spans="1:8" ht="9.75" customHeight="1" x14ac:dyDescent="0.2">
      <c r="A1268" s="438">
        <v>167498</v>
      </c>
      <c r="B1268" s="439" t="s">
        <v>3435</v>
      </c>
      <c r="C1268" s="440">
        <v>1.56</v>
      </c>
      <c r="D1268" s="440">
        <v>1.4E-2</v>
      </c>
      <c r="E1268" s="440">
        <v>1</v>
      </c>
      <c r="F1268" s="441">
        <v>36</v>
      </c>
      <c r="G1268" s="441">
        <v>30.5</v>
      </c>
      <c r="H1268" s="441">
        <v>13</v>
      </c>
    </row>
    <row r="1269" spans="1:8" ht="9.75" customHeight="1" x14ac:dyDescent="0.2">
      <c r="A1269" s="438">
        <v>167501</v>
      </c>
      <c r="B1269" s="439" t="s">
        <v>3435</v>
      </c>
      <c r="C1269" s="440">
        <v>2.7</v>
      </c>
      <c r="D1269" s="440">
        <v>0.01</v>
      </c>
      <c r="E1269" s="440">
        <v>1</v>
      </c>
      <c r="F1269" s="441">
        <v>35.5</v>
      </c>
      <c r="G1269" s="441">
        <v>30.5</v>
      </c>
      <c r="H1269" s="441">
        <v>9.5</v>
      </c>
    </row>
    <row r="1270" spans="1:8" ht="9.75" customHeight="1" x14ac:dyDescent="0.2">
      <c r="A1270" s="438">
        <v>167503</v>
      </c>
      <c r="B1270" s="439" t="s">
        <v>3435</v>
      </c>
      <c r="C1270" s="440">
        <v>3.76</v>
      </c>
      <c r="D1270" s="440">
        <v>1.4E-2</v>
      </c>
      <c r="E1270" s="440">
        <v>1</v>
      </c>
      <c r="F1270" s="441">
        <v>36</v>
      </c>
      <c r="G1270" s="441">
        <v>30.5</v>
      </c>
      <c r="H1270" s="441">
        <v>13</v>
      </c>
    </row>
    <row r="1271" spans="1:8" ht="9.75" customHeight="1" x14ac:dyDescent="0.2">
      <c r="A1271" s="438">
        <v>167505</v>
      </c>
      <c r="B1271" s="439" t="s">
        <v>3435</v>
      </c>
      <c r="C1271" s="440">
        <v>9.5</v>
      </c>
      <c r="D1271" s="440">
        <v>4.2000000000000003E-2</v>
      </c>
      <c r="E1271" s="440">
        <v>1</v>
      </c>
      <c r="F1271" s="441">
        <v>51</v>
      </c>
      <c r="G1271" s="441">
        <v>41.5</v>
      </c>
      <c r="H1271" s="441">
        <v>20</v>
      </c>
    </row>
    <row r="1272" spans="1:8" ht="9.75" customHeight="1" x14ac:dyDescent="0.2">
      <c r="A1272" s="438">
        <v>167506</v>
      </c>
      <c r="B1272" s="439" t="s">
        <v>3435</v>
      </c>
      <c r="C1272" s="440">
        <v>6.5</v>
      </c>
      <c r="D1272" s="440">
        <v>2.8000000000000001E-2</v>
      </c>
      <c r="E1272" s="440">
        <v>1</v>
      </c>
      <c r="F1272" s="441">
        <v>51</v>
      </c>
      <c r="G1272" s="441">
        <v>42</v>
      </c>
      <c r="H1272" s="441">
        <v>13</v>
      </c>
    </row>
    <row r="1273" spans="1:8" ht="9.75" customHeight="1" x14ac:dyDescent="0.2">
      <c r="A1273" s="438">
        <v>167507</v>
      </c>
      <c r="B1273" s="439" t="s">
        <v>3435</v>
      </c>
      <c r="C1273" s="440">
        <v>4.4000000000000004</v>
      </c>
      <c r="D1273" s="440">
        <v>1.7000000000000001E-2</v>
      </c>
      <c r="E1273" s="440">
        <v>1</v>
      </c>
      <c r="F1273" s="441">
        <v>46</v>
      </c>
      <c r="G1273" s="441">
        <v>35.5</v>
      </c>
      <c r="H1273" s="441">
        <v>10.5</v>
      </c>
    </row>
    <row r="1274" spans="1:8" ht="9.75" customHeight="1" x14ac:dyDescent="0.2">
      <c r="A1274" s="438">
        <v>167508</v>
      </c>
      <c r="B1274" s="439" t="s">
        <v>3435</v>
      </c>
      <c r="C1274" s="440">
        <v>4.8499999999999996</v>
      </c>
      <c r="D1274" s="440">
        <v>1.7999999999999999E-2</v>
      </c>
      <c r="E1274" s="440">
        <v>1</v>
      </c>
      <c r="F1274" s="441">
        <v>46</v>
      </c>
      <c r="G1274" s="441">
        <v>36</v>
      </c>
      <c r="H1274" s="441">
        <v>11</v>
      </c>
    </row>
    <row r="1275" spans="1:8" ht="9.75" customHeight="1" x14ac:dyDescent="0.2">
      <c r="A1275" s="438">
        <v>167509</v>
      </c>
      <c r="B1275" s="439" t="s">
        <v>3435</v>
      </c>
      <c r="C1275" s="440">
        <v>6</v>
      </c>
      <c r="D1275" s="440">
        <v>2.5000000000000001E-2</v>
      </c>
      <c r="E1275" s="440">
        <v>1</v>
      </c>
      <c r="F1275" s="441">
        <v>46</v>
      </c>
      <c r="G1275" s="441">
        <v>36</v>
      </c>
      <c r="H1275" s="441">
        <v>15</v>
      </c>
    </row>
    <row r="1276" spans="1:8" ht="9.75" customHeight="1" x14ac:dyDescent="0.2">
      <c r="A1276" s="438">
        <v>167510</v>
      </c>
      <c r="B1276" s="439" t="s">
        <v>3435</v>
      </c>
      <c r="C1276" s="440">
        <v>4.66</v>
      </c>
      <c r="D1276" s="440">
        <v>1.7999999999999999E-2</v>
      </c>
      <c r="E1276" s="440">
        <v>1</v>
      </c>
      <c r="F1276" s="441">
        <v>46</v>
      </c>
      <c r="G1276" s="441">
        <v>35.5</v>
      </c>
      <c r="H1276" s="441">
        <v>11</v>
      </c>
    </row>
    <row r="1277" spans="1:8" ht="9.75" customHeight="1" x14ac:dyDescent="0.2">
      <c r="A1277" s="438">
        <v>167511</v>
      </c>
      <c r="B1277" s="439" t="s">
        <v>3435</v>
      </c>
      <c r="C1277" s="440">
        <v>2.4</v>
      </c>
      <c r="D1277" s="440">
        <v>1.2E-2</v>
      </c>
      <c r="E1277" s="440">
        <v>1</v>
      </c>
      <c r="F1277" s="441">
        <v>37</v>
      </c>
      <c r="G1277" s="441">
        <v>31</v>
      </c>
      <c r="H1277" s="441">
        <v>10.5</v>
      </c>
    </row>
    <row r="1278" spans="1:8" ht="9.75" customHeight="1" x14ac:dyDescent="0.2">
      <c r="A1278" s="438">
        <v>167512</v>
      </c>
      <c r="B1278" s="439" t="s">
        <v>3435</v>
      </c>
      <c r="C1278" s="440">
        <v>5.17</v>
      </c>
      <c r="D1278" s="440">
        <v>2.1999999999999999E-2</v>
      </c>
      <c r="E1278" s="440">
        <v>1</v>
      </c>
      <c r="F1278" s="441">
        <v>45.5</v>
      </c>
      <c r="G1278" s="441">
        <v>36</v>
      </c>
      <c r="H1278" s="441">
        <v>13.5</v>
      </c>
    </row>
    <row r="1279" spans="1:8" ht="9.75" customHeight="1" x14ac:dyDescent="0.2">
      <c r="A1279" s="438">
        <v>167515</v>
      </c>
      <c r="B1279" s="439" t="s">
        <v>3435</v>
      </c>
      <c r="C1279" s="440">
        <v>7.56</v>
      </c>
      <c r="D1279" s="440">
        <v>2.9000000000000001E-2</v>
      </c>
      <c r="E1279" s="440">
        <v>1</v>
      </c>
      <c r="F1279" s="441">
        <v>48</v>
      </c>
      <c r="G1279" s="441">
        <v>40.5</v>
      </c>
      <c r="H1279" s="441">
        <v>15</v>
      </c>
    </row>
    <row r="1280" spans="1:8" ht="9.75" customHeight="1" x14ac:dyDescent="0.2">
      <c r="A1280" s="438">
        <v>167516</v>
      </c>
      <c r="B1280" s="439" t="s">
        <v>3435</v>
      </c>
      <c r="C1280" s="440">
        <v>7</v>
      </c>
      <c r="D1280" s="440">
        <v>2.1999999999999999E-2</v>
      </c>
      <c r="E1280" s="440">
        <v>1</v>
      </c>
      <c r="F1280" s="441">
        <v>40.5</v>
      </c>
      <c r="G1280" s="441">
        <v>39</v>
      </c>
      <c r="H1280" s="441">
        <v>14</v>
      </c>
    </row>
    <row r="1281" spans="1:8" ht="9.75" customHeight="1" x14ac:dyDescent="0.2">
      <c r="A1281" s="438">
        <v>167518</v>
      </c>
      <c r="B1281" s="439" t="s">
        <v>3435</v>
      </c>
      <c r="C1281" s="440">
        <v>14.5</v>
      </c>
      <c r="D1281" s="440">
        <v>0.06</v>
      </c>
      <c r="E1281" s="440">
        <v>1</v>
      </c>
      <c r="F1281" s="441">
        <v>52</v>
      </c>
      <c r="G1281" s="441">
        <v>46</v>
      </c>
      <c r="H1281" s="441">
        <v>25</v>
      </c>
    </row>
    <row r="1282" spans="1:8" ht="9.75" customHeight="1" x14ac:dyDescent="0.2">
      <c r="A1282" s="438">
        <v>167519</v>
      </c>
      <c r="B1282" s="439" t="s">
        <v>3435</v>
      </c>
      <c r="C1282" s="440">
        <v>3.7</v>
      </c>
      <c r="D1282" s="440">
        <v>2.1999999999999999E-2</v>
      </c>
      <c r="E1282" s="440">
        <v>1</v>
      </c>
      <c r="F1282" s="441">
        <v>41</v>
      </c>
      <c r="G1282" s="441">
        <v>35.5</v>
      </c>
      <c r="H1282" s="441">
        <v>15</v>
      </c>
    </row>
    <row r="1283" spans="1:8" ht="9.75" customHeight="1" x14ac:dyDescent="0.2">
      <c r="A1283" s="438">
        <v>167520</v>
      </c>
      <c r="B1283" s="439" t="s">
        <v>3435</v>
      </c>
      <c r="C1283" s="440">
        <v>0.8</v>
      </c>
      <c r="D1283" s="440">
        <v>3.0000000000000001E-3</v>
      </c>
      <c r="E1283" s="440">
        <v>1</v>
      </c>
      <c r="F1283" s="441">
        <v>24</v>
      </c>
      <c r="G1283" s="441">
        <v>23</v>
      </c>
      <c r="H1283" s="441">
        <v>5</v>
      </c>
    </row>
    <row r="1284" spans="1:8" ht="9.75" customHeight="1" x14ac:dyDescent="0.2">
      <c r="A1284" s="438">
        <v>167521</v>
      </c>
      <c r="B1284" s="439" t="s">
        <v>3435</v>
      </c>
      <c r="C1284" s="440">
        <v>0.55000000000000004</v>
      </c>
      <c r="D1284" s="440">
        <v>2E-3</v>
      </c>
      <c r="E1284" s="440">
        <v>1</v>
      </c>
      <c r="F1284" s="441">
        <v>20</v>
      </c>
      <c r="G1284" s="441">
        <v>19</v>
      </c>
      <c r="H1284" s="441">
        <v>6</v>
      </c>
    </row>
    <row r="1285" spans="1:8" ht="9.75" customHeight="1" x14ac:dyDescent="0.2">
      <c r="A1285" s="438">
        <v>167522</v>
      </c>
      <c r="B1285" s="439" t="s">
        <v>3435</v>
      </c>
      <c r="C1285" s="440">
        <v>5.3</v>
      </c>
      <c r="D1285" s="440">
        <v>1.6E-2</v>
      </c>
      <c r="E1285" s="440">
        <v>1</v>
      </c>
      <c r="F1285" s="441">
        <v>41</v>
      </c>
      <c r="G1285" s="441">
        <v>36</v>
      </c>
      <c r="H1285" s="441">
        <v>11</v>
      </c>
    </row>
    <row r="1286" spans="1:8" ht="9.75" customHeight="1" x14ac:dyDescent="0.2">
      <c r="A1286" s="438">
        <v>167525</v>
      </c>
      <c r="B1286" s="439" t="s">
        <v>3435</v>
      </c>
      <c r="C1286" s="440">
        <v>4.8</v>
      </c>
      <c r="D1286" s="440">
        <v>1.2999999999999999E-2</v>
      </c>
      <c r="E1286" s="440">
        <v>1</v>
      </c>
      <c r="F1286" s="441">
        <v>41</v>
      </c>
      <c r="G1286" s="441">
        <v>36</v>
      </c>
      <c r="H1286" s="441">
        <v>9</v>
      </c>
    </row>
    <row r="1287" spans="1:8" ht="9.75" customHeight="1" x14ac:dyDescent="0.2">
      <c r="A1287" s="438">
        <v>167526</v>
      </c>
      <c r="B1287" s="439" t="s">
        <v>3435</v>
      </c>
      <c r="C1287" s="440">
        <v>2.5630000000000002</v>
      </c>
      <c r="D1287" s="440">
        <v>8.0000000000000002E-3</v>
      </c>
      <c r="E1287" s="440">
        <v>1</v>
      </c>
      <c r="F1287" s="441">
        <v>30.5</v>
      </c>
      <c r="G1287" s="441">
        <v>27</v>
      </c>
      <c r="H1287" s="441">
        <v>9.5</v>
      </c>
    </row>
    <row r="1288" spans="1:8" ht="9.75" customHeight="1" x14ac:dyDescent="0.2">
      <c r="A1288" s="438">
        <v>167527</v>
      </c>
      <c r="B1288" s="439" t="s">
        <v>3435</v>
      </c>
      <c r="C1288" s="440">
        <v>6.67</v>
      </c>
      <c r="D1288" s="440">
        <v>1.7999999999999999E-2</v>
      </c>
      <c r="E1288" s="440">
        <v>1</v>
      </c>
      <c r="F1288" s="441">
        <v>40.5</v>
      </c>
      <c r="G1288" s="441">
        <v>36</v>
      </c>
      <c r="H1288" s="441">
        <v>12.5</v>
      </c>
    </row>
    <row r="1289" spans="1:8" ht="9.75" customHeight="1" x14ac:dyDescent="0.2">
      <c r="A1289" s="438">
        <v>167528</v>
      </c>
      <c r="B1289" s="439" t="s">
        <v>3435</v>
      </c>
      <c r="C1289" s="440">
        <v>1</v>
      </c>
      <c r="D1289" s="440">
        <v>3.0000000000000001E-3</v>
      </c>
      <c r="E1289" s="440">
        <v>1</v>
      </c>
      <c r="F1289" s="441">
        <v>23</v>
      </c>
      <c r="G1289" s="441">
        <v>20</v>
      </c>
      <c r="H1289" s="441">
        <v>7</v>
      </c>
    </row>
    <row r="1290" spans="1:8" ht="9.75" customHeight="1" x14ac:dyDescent="0.2">
      <c r="A1290" s="438">
        <v>167529</v>
      </c>
      <c r="B1290" s="439" t="s">
        <v>3435</v>
      </c>
      <c r="C1290" s="440">
        <v>1</v>
      </c>
      <c r="D1290" s="440">
        <v>3.0000000000000001E-3</v>
      </c>
      <c r="E1290" s="440">
        <v>1</v>
      </c>
      <c r="F1290" s="441">
        <v>23</v>
      </c>
      <c r="G1290" s="441">
        <v>20</v>
      </c>
      <c r="H1290" s="441">
        <v>6</v>
      </c>
    </row>
    <row r="1291" spans="1:8" ht="9.75" customHeight="1" x14ac:dyDescent="0.2">
      <c r="A1291" s="438">
        <v>167532</v>
      </c>
      <c r="B1291" s="439" t="s">
        <v>3435</v>
      </c>
      <c r="C1291" s="440">
        <v>1.43</v>
      </c>
      <c r="D1291" s="440">
        <v>5.0000000000000001E-3</v>
      </c>
      <c r="E1291" s="440">
        <v>1</v>
      </c>
      <c r="F1291" s="441">
        <v>24.5</v>
      </c>
      <c r="G1291" s="441">
        <v>23</v>
      </c>
      <c r="H1291" s="441">
        <v>9</v>
      </c>
    </row>
    <row r="1292" spans="1:8" ht="9.75" customHeight="1" x14ac:dyDescent="0.2">
      <c r="A1292" s="438">
        <v>167533</v>
      </c>
      <c r="B1292" s="439" t="s">
        <v>3435</v>
      </c>
      <c r="C1292" s="440">
        <v>1.17</v>
      </c>
      <c r="D1292" s="440">
        <v>1.7000000000000001E-2</v>
      </c>
      <c r="E1292" s="440">
        <v>1</v>
      </c>
      <c r="F1292" s="441">
        <v>35.5</v>
      </c>
      <c r="G1292" s="441">
        <v>30.5</v>
      </c>
      <c r="H1292" s="441">
        <v>15.5</v>
      </c>
    </row>
    <row r="1293" spans="1:8" ht="9.75" customHeight="1" x14ac:dyDescent="0.2">
      <c r="A1293" s="438">
        <v>167534</v>
      </c>
      <c r="B1293" s="439" t="s">
        <v>3435</v>
      </c>
      <c r="C1293" s="440">
        <v>4.55</v>
      </c>
      <c r="D1293" s="440">
        <v>1.4999999999999999E-2</v>
      </c>
      <c r="E1293" s="440">
        <v>1</v>
      </c>
      <c r="F1293" s="441">
        <v>41</v>
      </c>
      <c r="G1293" s="441">
        <v>35.5</v>
      </c>
      <c r="H1293" s="441">
        <v>10</v>
      </c>
    </row>
    <row r="1294" spans="1:8" ht="9.75" customHeight="1" x14ac:dyDescent="0.2">
      <c r="A1294" s="438">
        <v>167535</v>
      </c>
      <c r="B1294" s="439" t="s">
        <v>3435</v>
      </c>
      <c r="C1294" s="440">
        <v>4.18</v>
      </c>
      <c r="D1294" s="440">
        <v>1.2999999999999999E-2</v>
      </c>
      <c r="E1294" s="440">
        <v>1</v>
      </c>
      <c r="F1294" s="441">
        <v>41</v>
      </c>
      <c r="G1294" s="441">
        <v>35.5</v>
      </c>
      <c r="H1294" s="441">
        <v>9</v>
      </c>
    </row>
    <row r="1295" spans="1:8" ht="9.75" customHeight="1" x14ac:dyDescent="0.2">
      <c r="A1295" s="438">
        <v>167544</v>
      </c>
      <c r="B1295" s="439" t="s">
        <v>3435</v>
      </c>
      <c r="C1295" s="440">
        <v>1</v>
      </c>
      <c r="D1295" s="440">
        <v>3.0000000000000001E-3</v>
      </c>
      <c r="E1295" s="440">
        <v>1</v>
      </c>
      <c r="F1295" s="441">
        <v>23</v>
      </c>
      <c r="G1295" s="441">
        <v>20</v>
      </c>
      <c r="H1295" s="441">
        <v>6</v>
      </c>
    </row>
    <row r="1296" spans="1:8" ht="9.75" customHeight="1" x14ac:dyDescent="0.2">
      <c r="A1296" s="438">
        <v>167545</v>
      </c>
      <c r="B1296" s="439" t="s">
        <v>3435</v>
      </c>
      <c r="C1296" s="440">
        <v>2.67</v>
      </c>
      <c r="D1296" s="440">
        <v>8.0000000000000002E-3</v>
      </c>
      <c r="E1296" s="440">
        <v>1</v>
      </c>
      <c r="F1296" s="441">
        <v>30.5</v>
      </c>
      <c r="G1296" s="441">
        <v>27</v>
      </c>
      <c r="H1296" s="441">
        <v>10</v>
      </c>
    </row>
    <row r="1297" spans="1:8" ht="9.75" customHeight="1" x14ac:dyDescent="0.2">
      <c r="A1297" s="438">
        <v>167546</v>
      </c>
      <c r="B1297" s="439" t="s">
        <v>3435</v>
      </c>
      <c r="C1297" s="440">
        <v>3.9</v>
      </c>
      <c r="D1297" s="440">
        <v>1.4E-2</v>
      </c>
      <c r="E1297" s="440">
        <v>1</v>
      </c>
      <c r="F1297" s="441">
        <v>36</v>
      </c>
      <c r="G1297" s="441">
        <v>30.5</v>
      </c>
      <c r="H1297" s="441">
        <v>13</v>
      </c>
    </row>
    <row r="1298" spans="1:8" ht="9.75" customHeight="1" x14ac:dyDescent="0.2">
      <c r="A1298" s="438">
        <v>167547</v>
      </c>
      <c r="B1298" s="439" t="s">
        <v>3435</v>
      </c>
      <c r="C1298" s="440">
        <v>1.1499999999999999</v>
      </c>
      <c r="D1298" s="440">
        <v>4.0000000000000001E-3</v>
      </c>
      <c r="E1298" s="440">
        <v>1</v>
      </c>
      <c r="F1298" s="441">
        <v>24.5</v>
      </c>
      <c r="G1298" s="441">
        <v>23</v>
      </c>
      <c r="H1298" s="441">
        <v>7.5</v>
      </c>
    </row>
    <row r="1299" spans="1:8" ht="9.75" customHeight="1" x14ac:dyDescent="0.2">
      <c r="A1299" s="438">
        <v>167549</v>
      </c>
      <c r="B1299" s="439" t="s">
        <v>3435</v>
      </c>
      <c r="C1299" s="440">
        <v>1.766</v>
      </c>
      <c r="D1299" s="440">
        <v>5.0000000000000001E-3</v>
      </c>
      <c r="E1299" s="440">
        <v>1</v>
      </c>
      <c r="F1299" s="441">
        <v>25</v>
      </c>
      <c r="G1299" s="441">
        <v>23</v>
      </c>
      <c r="H1299" s="441">
        <v>9.5</v>
      </c>
    </row>
    <row r="1300" spans="1:8" ht="9.75" customHeight="1" x14ac:dyDescent="0.2">
      <c r="A1300" s="438">
        <v>167550</v>
      </c>
      <c r="B1300" s="439" t="s">
        <v>3435</v>
      </c>
      <c r="C1300" s="440">
        <v>1.3</v>
      </c>
      <c r="D1300" s="440">
        <v>4.0000000000000001E-3</v>
      </c>
      <c r="E1300" s="440">
        <v>1</v>
      </c>
      <c r="F1300" s="441">
        <v>25.5</v>
      </c>
      <c r="G1300" s="441">
        <v>23</v>
      </c>
      <c r="H1300" s="441">
        <v>6</v>
      </c>
    </row>
    <row r="1301" spans="1:8" ht="9.75" customHeight="1" x14ac:dyDescent="0.2">
      <c r="A1301" s="438">
        <v>167552</v>
      </c>
      <c r="B1301" s="439" t="s">
        <v>3435</v>
      </c>
      <c r="C1301" s="440">
        <v>1.3</v>
      </c>
      <c r="D1301" s="440">
        <v>4.0000000000000001E-3</v>
      </c>
      <c r="E1301" s="440">
        <v>1</v>
      </c>
      <c r="F1301" s="441">
        <v>25.5</v>
      </c>
      <c r="G1301" s="441">
        <v>23</v>
      </c>
      <c r="H1301" s="441">
        <v>7</v>
      </c>
    </row>
    <row r="1302" spans="1:8" ht="9.75" customHeight="1" x14ac:dyDescent="0.2">
      <c r="A1302" s="438">
        <v>167553</v>
      </c>
      <c r="B1302" s="439" t="s">
        <v>3435</v>
      </c>
      <c r="C1302" s="440">
        <v>2.4</v>
      </c>
      <c r="D1302" s="440">
        <v>7.0000000000000001E-3</v>
      </c>
      <c r="E1302" s="440">
        <v>1</v>
      </c>
      <c r="F1302" s="441">
        <v>35.5</v>
      </c>
      <c r="G1302" s="441">
        <v>25.5</v>
      </c>
      <c r="H1302" s="441">
        <v>7.5</v>
      </c>
    </row>
    <row r="1303" spans="1:8" ht="9.75" customHeight="1" x14ac:dyDescent="0.2">
      <c r="A1303" s="438">
        <v>167554</v>
      </c>
      <c r="B1303" s="439" t="s">
        <v>3435</v>
      </c>
      <c r="C1303" s="440">
        <v>3</v>
      </c>
      <c r="D1303" s="440">
        <v>8.9999999999999993E-3</v>
      </c>
      <c r="E1303" s="440">
        <v>1</v>
      </c>
      <c r="F1303" s="441">
        <v>30.5</v>
      </c>
      <c r="G1303" s="441">
        <v>27</v>
      </c>
      <c r="H1303" s="441">
        <v>11</v>
      </c>
    </row>
    <row r="1304" spans="1:8" ht="9.75" customHeight="1" x14ac:dyDescent="0.2">
      <c r="A1304" s="438">
        <v>167555</v>
      </c>
      <c r="B1304" s="439" t="s">
        <v>3435</v>
      </c>
      <c r="C1304" s="440">
        <v>2.8</v>
      </c>
      <c r="D1304" s="440">
        <v>0.01</v>
      </c>
      <c r="E1304" s="440">
        <v>1</v>
      </c>
      <c r="F1304" s="441">
        <v>31</v>
      </c>
      <c r="G1304" s="441">
        <v>27</v>
      </c>
      <c r="H1304" s="441">
        <v>11.5</v>
      </c>
    </row>
    <row r="1305" spans="1:8" ht="9.75" customHeight="1" x14ac:dyDescent="0.2">
      <c r="A1305" s="438">
        <v>167557</v>
      </c>
      <c r="B1305" s="439" t="s">
        <v>3435</v>
      </c>
      <c r="C1305" s="440">
        <v>3.79</v>
      </c>
      <c r="D1305" s="440">
        <v>1.0999999999999999E-2</v>
      </c>
      <c r="E1305" s="440">
        <v>1</v>
      </c>
      <c r="F1305" s="441">
        <v>36</v>
      </c>
      <c r="G1305" s="441">
        <v>30</v>
      </c>
      <c r="H1305" s="441">
        <v>10</v>
      </c>
    </row>
    <row r="1306" spans="1:8" ht="9.75" customHeight="1" x14ac:dyDescent="0.2">
      <c r="A1306" s="438">
        <v>167558</v>
      </c>
      <c r="B1306" s="439" t="s">
        <v>3435</v>
      </c>
      <c r="C1306" s="440">
        <v>3.72</v>
      </c>
      <c r="D1306" s="440">
        <v>0.01</v>
      </c>
      <c r="E1306" s="440">
        <v>1</v>
      </c>
      <c r="F1306" s="441">
        <v>35.5</v>
      </c>
      <c r="G1306" s="441">
        <v>31</v>
      </c>
      <c r="H1306" s="441">
        <v>9.5</v>
      </c>
    </row>
    <row r="1307" spans="1:8" ht="9.75" customHeight="1" x14ac:dyDescent="0.2">
      <c r="A1307" s="438">
        <v>167559</v>
      </c>
      <c r="B1307" s="439" t="s">
        <v>3435</v>
      </c>
      <c r="C1307" s="440">
        <v>7.5</v>
      </c>
      <c r="D1307" s="440">
        <v>2.4E-2</v>
      </c>
      <c r="E1307" s="440">
        <v>1</v>
      </c>
      <c r="F1307" s="441">
        <v>46.5</v>
      </c>
      <c r="G1307" s="441">
        <v>40</v>
      </c>
      <c r="H1307" s="441">
        <v>13</v>
      </c>
    </row>
    <row r="1308" spans="1:8" ht="9.75" customHeight="1" x14ac:dyDescent="0.2">
      <c r="A1308" s="438">
        <v>167561</v>
      </c>
      <c r="B1308" s="439" t="s">
        <v>3435</v>
      </c>
      <c r="C1308" s="440">
        <v>4.7</v>
      </c>
      <c r="D1308" s="440">
        <v>1.6E-2</v>
      </c>
      <c r="E1308" s="440">
        <v>1</v>
      </c>
      <c r="F1308" s="441">
        <v>40.5</v>
      </c>
      <c r="G1308" s="441">
        <v>35.5</v>
      </c>
      <c r="H1308" s="441">
        <v>11</v>
      </c>
    </row>
    <row r="1309" spans="1:8" ht="9.75" customHeight="1" x14ac:dyDescent="0.2">
      <c r="A1309" s="438">
        <v>167562</v>
      </c>
      <c r="B1309" s="439" t="s">
        <v>3435</v>
      </c>
      <c r="C1309" s="440">
        <v>4.8</v>
      </c>
      <c r="D1309" s="440">
        <v>1.2999999999999999E-2</v>
      </c>
      <c r="E1309" s="440">
        <v>1</v>
      </c>
      <c r="F1309" s="441">
        <v>41</v>
      </c>
      <c r="G1309" s="441">
        <v>36</v>
      </c>
      <c r="H1309" s="441">
        <v>9</v>
      </c>
    </row>
    <row r="1310" spans="1:8" ht="9.75" customHeight="1" x14ac:dyDescent="0.2">
      <c r="A1310" s="438">
        <v>167564</v>
      </c>
      <c r="B1310" s="439" t="s">
        <v>3435</v>
      </c>
      <c r="C1310" s="440">
        <v>2.1800000000000002</v>
      </c>
      <c r="D1310" s="440">
        <v>6.0000000000000001E-3</v>
      </c>
      <c r="E1310" s="440">
        <v>1</v>
      </c>
      <c r="F1310" s="441">
        <v>30</v>
      </c>
      <c r="G1310" s="441">
        <v>27</v>
      </c>
      <c r="H1310" s="441">
        <v>7</v>
      </c>
    </row>
    <row r="1311" spans="1:8" ht="9.75" customHeight="1" x14ac:dyDescent="0.2">
      <c r="A1311" s="438">
        <v>167565</v>
      </c>
      <c r="B1311" s="439" t="s">
        <v>3435</v>
      </c>
      <c r="C1311" s="440">
        <v>7.3</v>
      </c>
      <c r="D1311" s="440">
        <v>2.3E-2</v>
      </c>
      <c r="E1311" s="440">
        <v>1</v>
      </c>
      <c r="F1311" s="441">
        <v>46</v>
      </c>
      <c r="G1311" s="441">
        <v>41</v>
      </c>
      <c r="H1311" s="441">
        <v>12</v>
      </c>
    </row>
    <row r="1312" spans="1:8" ht="9.75" customHeight="1" x14ac:dyDescent="0.2">
      <c r="A1312" s="438">
        <v>167567</v>
      </c>
      <c r="B1312" s="439" t="s">
        <v>3435</v>
      </c>
      <c r="C1312" s="440">
        <v>1.5</v>
      </c>
      <c r="D1312" s="440">
        <v>5.0000000000000001E-3</v>
      </c>
      <c r="E1312" s="440">
        <v>1</v>
      </c>
      <c r="F1312" s="441">
        <v>25</v>
      </c>
      <c r="G1312" s="441">
        <v>23</v>
      </c>
      <c r="H1312" s="441">
        <v>9.5</v>
      </c>
    </row>
    <row r="1313" spans="1:8" ht="9.75" customHeight="1" x14ac:dyDescent="0.2">
      <c r="A1313" s="438">
        <v>167568</v>
      </c>
      <c r="B1313" s="439" t="s">
        <v>3435</v>
      </c>
      <c r="C1313" s="440">
        <v>0.96</v>
      </c>
      <c r="D1313" s="440">
        <v>4.0000000000000001E-3</v>
      </c>
      <c r="E1313" s="440">
        <v>1</v>
      </c>
      <c r="F1313" s="441">
        <v>27</v>
      </c>
      <c r="G1313" s="441">
        <v>26</v>
      </c>
      <c r="H1313" s="441">
        <v>5</v>
      </c>
    </row>
    <row r="1314" spans="1:8" ht="9.75" customHeight="1" x14ac:dyDescent="0.2">
      <c r="A1314" s="438">
        <v>167569</v>
      </c>
      <c r="B1314" s="439" t="s">
        <v>3435</v>
      </c>
      <c r="C1314" s="440">
        <v>4.8</v>
      </c>
      <c r="D1314" s="440">
        <v>1.2999999999999999E-2</v>
      </c>
      <c r="E1314" s="440">
        <v>1</v>
      </c>
      <c r="F1314" s="441">
        <v>41</v>
      </c>
      <c r="G1314" s="441">
        <v>36</v>
      </c>
      <c r="H1314" s="441">
        <v>9</v>
      </c>
    </row>
    <row r="1315" spans="1:8" ht="9.75" customHeight="1" x14ac:dyDescent="0.2">
      <c r="A1315" s="438">
        <v>167570</v>
      </c>
      <c r="B1315" s="439" t="s">
        <v>3435</v>
      </c>
      <c r="C1315" s="440">
        <v>2.85</v>
      </c>
      <c r="D1315" s="440">
        <v>0.01</v>
      </c>
      <c r="E1315" s="440">
        <v>1</v>
      </c>
      <c r="F1315" s="441">
        <v>36</v>
      </c>
      <c r="G1315" s="441">
        <v>31.5</v>
      </c>
      <c r="H1315" s="441">
        <v>9</v>
      </c>
    </row>
    <row r="1316" spans="1:8" ht="9.75" customHeight="1" x14ac:dyDescent="0.2">
      <c r="A1316" s="438">
        <v>167571</v>
      </c>
      <c r="B1316" s="439" t="s">
        <v>3435</v>
      </c>
      <c r="C1316" s="440">
        <v>4.7530000000000001</v>
      </c>
      <c r="D1316" s="440">
        <v>1.2999999999999999E-2</v>
      </c>
      <c r="E1316" s="440">
        <v>1</v>
      </c>
      <c r="F1316" s="441">
        <v>40</v>
      </c>
      <c r="G1316" s="441">
        <v>35.5</v>
      </c>
      <c r="H1316" s="441">
        <v>9.5</v>
      </c>
    </row>
    <row r="1317" spans="1:8" ht="9.75" customHeight="1" x14ac:dyDescent="0.2">
      <c r="A1317" s="438">
        <v>167572</v>
      </c>
      <c r="B1317" s="439" t="s">
        <v>3435</v>
      </c>
      <c r="C1317" s="440">
        <v>2.17</v>
      </c>
      <c r="D1317" s="440">
        <v>6.0000000000000001E-3</v>
      </c>
      <c r="E1317" s="440">
        <v>1</v>
      </c>
      <c r="F1317" s="441">
        <v>30.5</v>
      </c>
      <c r="G1317" s="441">
        <v>27</v>
      </c>
      <c r="H1317" s="441">
        <v>7</v>
      </c>
    </row>
    <row r="1318" spans="1:8" ht="9.75" customHeight="1" x14ac:dyDescent="0.2">
      <c r="A1318" s="438">
        <v>167574</v>
      </c>
      <c r="B1318" s="439" t="s">
        <v>3435</v>
      </c>
      <c r="C1318" s="440">
        <v>6.47</v>
      </c>
      <c r="D1318" s="440">
        <v>2.4E-2</v>
      </c>
      <c r="E1318" s="440">
        <v>1</v>
      </c>
      <c r="F1318" s="441">
        <v>46</v>
      </c>
      <c r="G1318" s="441">
        <v>40</v>
      </c>
      <c r="H1318" s="441">
        <v>13</v>
      </c>
    </row>
    <row r="1319" spans="1:8" ht="9.75" customHeight="1" x14ac:dyDescent="0.2">
      <c r="A1319" s="438">
        <v>167576</v>
      </c>
      <c r="B1319" s="439" t="s">
        <v>3435</v>
      </c>
      <c r="C1319" s="440">
        <v>1.02</v>
      </c>
      <c r="D1319" s="440">
        <v>3.0000000000000001E-3</v>
      </c>
      <c r="E1319" s="440">
        <v>1</v>
      </c>
      <c r="F1319" s="441">
        <v>23</v>
      </c>
      <c r="G1319" s="441">
        <v>20</v>
      </c>
      <c r="H1319" s="441">
        <v>6.5</v>
      </c>
    </row>
    <row r="1320" spans="1:8" ht="9.75" customHeight="1" x14ac:dyDescent="0.2">
      <c r="A1320" s="438">
        <v>167577</v>
      </c>
      <c r="B1320" s="439" t="s">
        <v>3435</v>
      </c>
      <c r="C1320" s="440">
        <v>1.9</v>
      </c>
      <c r="D1320" s="440">
        <v>7.0000000000000001E-3</v>
      </c>
      <c r="E1320" s="440">
        <v>1</v>
      </c>
      <c r="F1320" s="441">
        <v>30.5</v>
      </c>
      <c r="G1320" s="441">
        <v>27</v>
      </c>
      <c r="H1320" s="441">
        <v>8</v>
      </c>
    </row>
    <row r="1321" spans="1:8" ht="9.75" customHeight="1" x14ac:dyDescent="0.2">
      <c r="A1321" s="438">
        <v>167580</v>
      </c>
      <c r="B1321" s="439" t="s">
        <v>3435</v>
      </c>
      <c r="C1321" s="440">
        <v>7.2</v>
      </c>
      <c r="D1321" s="440">
        <v>2.9000000000000001E-2</v>
      </c>
      <c r="E1321" s="440">
        <v>1</v>
      </c>
      <c r="F1321" s="441">
        <v>46</v>
      </c>
      <c r="G1321" s="441">
        <v>41</v>
      </c>
      <c r="H1321" s="441">
        <v>15.5</v>
      </c>
    </row>
    <row r="1322" spans="1:8" ht="9.75" customHeight="1" x14ac:dyDescent="0.2">
      <c r="A1322" s="438">
        <v>167582</v>
      </c>
      <c r="B1322" s="439" t="s">
        <v>3435</v>
      </c>
      <c r="C1322" s="440">
        <v>1.8</v>
      </c>
      <c r="D1322" s="440">
        <v>5.0000000000000001E-3</v>
      </c>
      <c r="E1322" s="440">
        <v>1</v>
      </c>
      <c r="F1322" s="441">
        <v>24.5</v>
      </c>
      <c r="G1322" s="441">
        <v>23</v>
      </c>
      <c r="H1322" s="441">
        <v>9</v>
      </c>
    </row>
    <row r="1323" spans="1:8" ht="9.75" customHeight="1" x14ac:dyDescent="0.2">
      <c r="A1323" s="438">
        <v>167599</v>
      </c>
      <c r="B1323" s="439" t="s">
        <v>3435</v>
      </c>
      <c r="C1323" s="440">
        <v>2.63</v>
      </c>
      <c r="D1323" s="440">
        <v>8.0000000000000002E-3</v>
      </c>
      <c r="E1323" s="440">
        <v>1</v>
      </c>
      <c r="F1323" s="441">
        <v>35.5</v>
      </c>
      <c r="G1323" s="441">
        <v>26</v>
      </c>
      <c r="H1323" s="441">
        <v>8.5</v>
      </c>
    </row>
    <row r="1324" spans="1:8" ht="9.75" customHeight="1" x14ac:dyDescent="0.2">
      <c r="A1324" s="438">
        <v>167600</v>
      </c>
      <c r="B1324" s="439" t="s">
        <v>3435</v>
      </c>
      <c r="C1324" s="440">
        <v>5.26</v>
      </c>
      <c r="D1324" s="440">
        <v>1.4999999999999999E-2</v>
      </c>
      <c r="E1324" s="440">
        <v>1</v>
      </c>
      <c r="F1324" s="441">
        <v>41</v>
      </c>
      <c r="G1324" s="441">
        <v>36</v>
      </c>
      <c r="H1324" s="441">
        <v>10</v>
      </c>
    </row>
    <row r="1325" spans="1:8" ht="9.75" customHeight="1" x14ac:dyDescent="0.2">
      <c r="A1325" s="438">
        <v>167601</v>
      </c>
      <c r="B1325" s="439" t="s">
        <v>3435</v>
      </c>
      <c r="C1325" s="440">
        <v>5.37</v>
      </c>
      <c r="D1325" s="440">
        <v>1.6E-2</v>
      </c>
      <c r="E1325" s="440">
        <v>1</v>
      </c>
      <c r="F1325" s="441">
        <v>42</v>
      </c>
      <c r="G1325" s="441">
        <v>35.5</v>
      </c>
      <c r="H1325" s="441">
        <v>10.5</v>
      </c>
    </row>
    <row r="1326" spans="1:8" ht="9.75" customHeight="1" x14ac:dyDescent="0.2">
      <c r="A1326" s="438">
        <v>167603</v>
      </c>
      <c r="B1326" s="439" t="s">
        <v>3435</v>
      </c>
      <c r="C1326" s="440">
        <v>1.58</v>
      </c>
      <c r="D1326" s="440">
        <v>5.0000000000000001E-3</v>
      </c>
      <c r="E1326" s="440">
        <v>1</v>
      </c>
      <c r="F1326" s="441">
        <v>25</v>
      </c>
      <c r="G1326" s="441">
        <v>23</v>
      </c>
      <c r="H1326" s="441">
        <v>8</v>
      </c>
    </row>
    <row r="1327" spans="1:8" ht="9.75" customHeight="1" x14ac:dyDescent="0.2">
      <c r="A1327" s="438">
        <v>167604</v>
      </c>
      <c r="B1327" s="439" t="s">
        <v>3435</v>
      </c>
      <c r="C1327" s="440">
        <v>1.37</v>
      </c>
      <c r="D1327" s="440">
        <v>5.0000000000000001E-3</v>
      </c>
      <c r="E1327" s="440">
        <v>1</v>
      </c>
      <c r="F1327" s="441">
        <v>24.5</v>
      </c>
      <c r="G1327" s="441">
        <v>22</v>
      </c>
      <c r="H1327" s="441">
        <v>9</v>
      </c>
    </row>
    <row r="1328" spans="1:8" ht="9.75" customHeight="1" x14ac:dyDescent="0.2">
      <c r="A1328" s="438">
        <v>167606</v>
      </c>
      <c r="B1328" s="439" t="s">
        <v>3435</v>
      </c>
      <c r="C1328" s="440">
        <v>2.1</v>
      </c>
      <c r="D1328" s="440">
        <v>6.0000000000000001E-3</v>
      </c>
      <c r="E1328" s="440">
        <v>1</v>
      </c>
      <c r="F1328" s="441">
        <v>30.5</v>
      </c>
      <c r="G1328" s="441">
        <v>27</v>
      </c>
      <c r="H1328" s="441">
        <v>7.5</v>
      </c>
    </row>
    <row r="1329" spans="1:8" ht="9.75" customHeight="1" x14ac:dyDescent="0.2">
      <c r="A1329" s="438">
        <v>167609</v>
      </c>
      <c r="B1329" s="439" t="s">
        <v>3435</v>
      </c>
      <c r="C1329" s="440">
        <v>2.1</v>
      </c>
      <c r="D1329" s="440">
        <v>6.0000000000000001E-3</v>
      </c>
      <c r="E1329" s="440">
        <v>1</v>
      </c>
      <c r="F1329" s="441">
        <v>31</v>
      </c>
      <c r="G1329" s="441">
        <v>27</v>
      </c>
      <c r="H1329" s="441">
        <v>7.5</v>
      </c>
    </row>
    <row r="1330" spans="1:8" ht="9.75" customHeight="1" x14ac:dyDescent="0.2">
      <c r="A1330" s="438">
        <v>167611</v>
      </c>
      <c r="B1330" s="439" t="s">
        <v>3435</v>
      </c>
      <c r="C1330" s="440">
        <v>3.5</v>
      </c>
      <c r="D1330" s="440">
        <v>1.0999999999999999E-2</v>
      </c>
      <c r="E1330" s="440">
        <v>1</v>
      </c>
      <c r="F1330" s="441">
        <v>35.5</v>
      </c>
      <c r="G1330" s="441">
        <v>31</v>
      </c>
      <c r="H1330" s="441">
        <v>10</v>
      </c>
    </row>
    <row r="1331" spans="1:8" ht="9.75" customHeight="1" x14ac:dyDescent="0.2">
      <c r="A1331" s="438">
        <v>167613</v>
      </c>
      <c r="B1331" s="439" t="s">
        <v>3435</v>
      </c>
      <c r="C1331" s="440">
        <v>7.3</v>
      </c>
      <c r="D1331" s="440">
        <v>2.3E-2</v>
      </c>
      <c r="E1331" s="440">
        <v>1</v>
      </c>
      <c r="F1331" s="441">
        <v>46</v>
      </c>
      <c r="G1331" s="441">
        <v>41</v>
      </c>
      <c r="H1331" s="441">
        <v>12</v>
      </c>
    </row>
    <row r="1332" spans="1:8" ht="9.75" customHeight="1" x14ac:dyDescent="0.2">
      <c r="A1332" s="438">
        <v>167614</v>
      </c>
      <c r="B1332" s="439" t="s">
        <v>3435</v>
      </c>
      <c r="C1332" s="440">
        <v>0.5</v>
      </c>
      <c r="D1332" s="440">
        <v>2E-3</v>
      </c>
      <c r="E1332" s="440">
        <v>1</v>
      </c>
      <c r="F1332" s="441">
        <v>25</v>
      </c>
      <c r="G1332" s="441">
        <v>25</v>
      </c>
      <c r="H1332" s="441">
        <v>3</v>
      </c>
    </row>
    <row r="1333" spans="1:8" ht="9.75" customHeight="1" x14ac:dyDescent="0.2">
      <c r="A1333" s="438">
        <v>167615</v>
      </c>
      <c r="B1333" s="439" t="s">
        <v>3435</v>
      </c>
      <c r="C1333" s="440">
        <v>0.23</v>
      </c>
      <c r="D1333" s="440">
        <v>2E-3</v>
      </c>
      <c r="E1333" s="440">
        <v>1</v>
      </c>
      <c r="F1333" s="441">
        <v>25</v>
      </c>
      <c r="G1333" s="441">
        <v>25</v>
      </c>
      <c r="H1333" s="441">
        <v>3</v>
      </c>
    </row>
    <row r="1334" spans="1:8" ht="9.75" customHeight="1" x14ac:dyDescent="0.2">
      <c r="A1334" s="438">
        <v>167619</v>
      </c>
      <c r="B1334" s="439" t="s">
        <v>3435</v>
      </c>
      <c r="C1334" s="440">
        <v>0.26</v>
      </c>
      <c r="D1334" s="440">
        <v>1E-3</v>
      </c>
      <c r="E1334" s="440">
        <v>1</v>
      </c>
      <c r="F1334" s="441">
        <v>25.5</v>
      </c>
      <c r="G1334" s="441">
        <v>25.5</v>
      </c>
      <c r="H1334" s="441">
        <v>1</v>
      </c>
    </row>
    <row r="1335" spans="1:8" ht="9.75" customHeight="1" x14ac:dyDescent="0.2">
      <c r="A1335" s="438">
        <v>167620</v>
      </c>
      <c r="B1335" s="439" t="s">
        <v>3435</v>
      </c>
      <c r="C1335" s="440">
        <v>0.85</v>
      </c>
      <c r="D1335" s="440">
        <v>3.0000000000000001E-3</v>
      </c>
      <c r="E1335" s="440">
        <v>1</v>
      </c>
      <c r="F1335" s="441">
        <v>26</v>
      </c>
      <c r="G1335" s="441">
        <v>26</v>
      </c>
      <c r="H1335" s="441">
        <v>4</v>
      </c>
    </row>
    <row r="1336" spans="1:8" ht="9.75" customHeight="1" x14ac:dyDescent="0.2">
      <c r="A1336" s="438">
        <v>167621</v>
      </c>
      <c r="B1336" s="439" t="s">
        <v>3435</v>
      </c>
      <c r="C1336" s="440">
        <v>0.87</v>
      </c>
      <c r="D1336" s="440">
        <v>3.0000000000000001E-3</v>
      </c>
      <c r="E1336" s="440">
        <v>1</v>
      </c>
      <c r="F1336" s="441">
        <v>27</v>
      </c>
      <c r="G1336" s="441">
        <v>27</v>
      </c>
      <c r="H1336" s="441">
        <v>4</v>
      </c>
    </row>
    <row r="1337" spans="1:8" ht="9.75" customHeight="1" x14ac:dyDescent="0.2">
      <c r="A1337" s="438">
        <v>167622</v>
      </c>
      <c r="B1337" s="439" t="s">
        <v>3435</v>
      </c>
      <c r="C1337" s="440">
        <v>0.8</v>
      </c>
      <c r="D1337" s="440">
        <v>3.0000000000000001E-3</v>
      </c>
      <c r="E1337" s="440">
        <v>1</v>
      </c>
      <c r="F1337" s="441">
        <v>27</v>
      </c>
      <c r="G1337" s="441">
        <v>26</v>
      </c>
      <c r="H1337" s="441">
        <v>4</v>
      </c>
    </row>
    <row r="1338" spans="1:8" ht="9.75" customHeight="1" x14ac:dyDescent="0.2">
      <c r="A1338" s="438">
        <v>167623</v>
      </c>
      <c r="B1338" s="439" t="s">
        <v>3435</v>
      </c>
      <c r="C1338" s="440">
        <v>1</v>
      </c>
      <c r="D1338" s="440">
        <v>4.0000000000000001E-3</v>
      </c>
      <c r="E1338" s="440">
        <v>1</v>
      </c>
      <c r="F1338" s="441">
        <v>28</v>
      </c>
      <c r="G1338" s="441">
        <v>27</v>
      </c>
      <c r="H1338" s="441">
        <v>5</v>
      </c>
    </row>
    <row r="1339" spans="1:8" ht="9.75" customHeight="1" x14ac:dyDescent="0.2">
      <c r="A1339" s="438">
        <v>167624</v>
      </c>
      <c r="B1339" s="439" t="s">
        <v>3435</v>
      </c>
      <c r="C1339" s="440">
        <v>1.19</v>
      </c>
      <c r="D1339" s="440">
        <v>4.0000000000000001E-3</v>
      </c>
      <c r="E1339" s="440">
        <v>1</v>
      </c>
      <c r="F1339" s="441">
        <v>28</v>
      </c>
      <c r="G1339" s="441">
        <v>26</v>
      </c>
      <c r="H1339" s="441">
        <v>6</v>
      </c>
    </row>
    <row r="1340" spans="1:8" ht="9.75" customHeight="1" x14ac:dyDescent="0.2">
      <c r="A1340" s="438">
        <v>167625</v>
      </c>
      <c r="B1340" s="439" t="s">
        <v>3435</v>
      </c>
      <c r="C1340" s="440">
        <v>6.9</v>
      </c>
      <c r="D1340" s="440">
        <v>2.3E-2</v>
      </c>
      <c r="E1340" s="440">
        <v>1</v>
      </c>
      <c r="F1340" s="441">
        <v>46.5</v>
      </c>
      <c r="G1340" s="441">
        <v>42</v>
      </c>
      <c r="H1340" s="441">
        <v>12</v>
      </c>
    </row>
    <row r="1341" spans="1:8" ht="9.75" customHeight="1" x14ac:dyDescent="0.2">
      <c r="A1341" s="438">
        <v>167636</v>
      </c>
      <c r="B1341" s="439" t="s">
        <v>3435</v>
      </c>
      <c r="C1341" s="440">
        <v>1.32</v>
      </c>
      <c r="D1341" s="440">
        <v>5.0000000000000001E-3</v>
      </c>
      <c r="E1341" s="440">
        <v>1</v>
      </c>
      <c r="F1341" s="441">
        <v>28</v>
      </c>
      <c r="G1341" s="441">
        <v>27</v>
      </c>
      <c r="H1341" s="441">
        <v>6</v>
      </c>
    </row>
    <row r="1342" spans="1:8" ht="9.75" customHeight="1" x14ac:dyDescent="0.2">
      <c r="A1342" s="438">
        <v>167639</v>
      </c>
      <c r="B1342" s="439" t="s">
        <v>3435</v>
      </c>
      <c r="C1342" s="440">
        <v>1.6</v>
      </c>
      <c r="D1342" s="440">
        <v>6.0000000000000001E-3</v>
      </c>
      <c r="E1342" s="440">
        <v>1</v>
      </c>
      <c r="F1342" s="441">
        <v>30</v>
      </c>
      <c r="G1342" s="441">
        <v>29.5</v>
      </c>
      <c r="H1342" s="441">
        <v>7</v>
      </c>
    </row>
    <row r="1343" spans="1:8" ht="9.75" customHeight="1" x14ac:dyDescent="0.2">
      <c r="A1343" s="438">
        <v>167640</v>
      </c>
      <c r="B1343" s="439" t="s">
        <v>3435</v>
      </c>
      <c r="C1343" s="440">
        <v>1.6</v>
      </c>
      <c r="D1343" s="440">
        <v>6.0000000000000001E-3</v>
      </c>
      <c r="E1343" s="440">
        <v>1</v>
      </c>
      <c r="F1343" s="441">
        <v>30</v>
      </c>
      <c r="G1343" s="441">
        <v>29.5</v>
      </c>
      <c r="H1343" s="441">
        <v>7</v>
      </c>
    </row>
    <row r="1344" spans="1:8" ht="9.75" customHeight="1" x14ac:dyDescent="0.2">
      <c r="A1344" s="438">
        <v>167642</v>
      </c>
      <c r="B1344" s="439" t="s">
        <v>3435</v>
      </c>
      <c r="C1344" s="440">
        <v>3.95</v>
      </c>
      <c r="D1344" s="440">
        <v>1.7999999999999999E-2</v>
      </c>
      <c r="E1344" s="440">
        <v>1</v>
      </c>
      <c r="F1344" s="441">
        <v>40</v>
      </c>
      <c r="G1344" s="441">
        <v>40</v>
      </c>
      <c r="H1344" s="441">
        <v>11</v>
      </c>
    </row>
    <row r="1345" spans="1:8" ht="9.75" customHeight="1" x14ac:dyDescent="0.2">
      <c r="A1345" s="438">
        <v>167644</v>
      </c>
      <c r="B1345" s="439" t="s">
        <v>3435</v>
      </c>
      <c r="C1345" s="440">
        <v>1.43</v>
      </c>
      <c r="D1345" s="440">
        <v>5.0000000000000001E-3</v>
      </c>
      <c r="E1345" s="440">
        <v>1</v>
      </c>
      <c r="F1345" s="441">
        <v>28</v>
      </c>
      <c r="G1345" s="441">
        <v>27</v>
      </c>
      <c r="H1345" s="441">
        <v>6</v>
      </c>
    </row>
    <row r="1346" spans="1:8" ht="9.75" customHeight="1" x14ac:dyDescent="0.2">
      <c r="A1346" s="438">
        <v>167647</v>
      </c>
      <c r="B1346" s="439" t="s">
        <v>3435</v>
      </c>
      <c r="C1346" s="440">
        <v>1</v>
      </c>
      <c r="D1346" s="440">
        <v>5.0000000000000001E-3</v>
      </c>
      <c r="E1346" s="440">
        <v>1</v>
      </c>
      <c r="F1346" s="441">
        <v>30</v>
      </c>
      <c r="G1346" s="441">
        <v>30</v>
      </c>
      <c r="H1346" s="441">
        <v>5</v>
      </c>
    </row>
    <row r="1347" spans="1:8" ht="9.75" customHeight="1" x14ac:dyDescent="0.2">
      <c r="A1347" s="438">
        <v>167648</v>
      </c>
      <c r="B1347" s="439" t="s">
        <v>3435</v>
      </c>
      <c r="C1347" s="440">
        <v>1.87</v>
      </c>
      <c r="D1347" s="440">
        <v>8.9999999999999993E-3</v>
      </c>
      <c r="E1347" s="440">
        <v>1</v>
      </c>
      <c r="F1347" s="441">
        <v>35</v>
      </c>
      <c r="G1347" s="441">
        <v>33</v>
      </c>
      <c r="H1347" s="441">
        <v>8</v>
      </c>
    </row>
    <row r="1348" spans="1:8" ht="9.75" customHeight="1" x14ac:dyDescent="0.2">
      <c r="A1348" s="438">
        <v>167649</v>
      </c>
      <c r="B1348" s="439" t="s">
        <v>3435</v>
      </c>
      <c r="C1348" s="440">
        <v>3.1</v>
      </c>
      <c r="D1348" s="440">
        <v>8.9999999999999993E-3</v>
      </c>
      <c r="E1348" s="440">
        <v>1</v>
      </c>
      <c r="F1348" s="441">
        <v>35.5</v>
      </c>
      <c r="G1348" s="441">
        <v>33</v>
      </c>
      <c r="H1348" s="441">
        <v>8</v>
      </c>
    </row>
    <row r="1349" spans="1:8" ht="9.75" customHeight="1" x14ac:dyDescent="0.2">
      <c r="A1349" s="438">
        <v>167650</v>
      </c>
      <c r="B1349" s="439" t="s">
        <v>3435</v>
      </c>
      <c r="C1349" s="440">
        <v>0.88</v>
      </c>
      <c r="D1349" s="440">
        <v>3.0000000000000001E-3</v>
      </c>
      <c r="E1349" s="440">
        <v>1</v>
      </c>
      <c r="F1349" s="441">
        <v>24</v>
      </c>
      <c r="G1349" s="441">
        <v>23</v>
      </c>
      <c r="H1349" s="441">
        <v>5</v>
      </c>
    </row>
    <row r="1350" spans="1:8" ht="9.75" customHeight="1" x14ac:dyDescent="0.2">
      <c r="A1350" s="438">
        <v>167652</v>
      </c>
      <c r="B1350" s="439" t="s">
        <v>3435</v>
      </c>
      <c r="C1350" s="440">
        <v>2.5</v>
      </c>
      <c r="D1350" s="440">
        <v>7.0000000000000001E-3</v>
      </c>
      <c r="E1350" s="440">
        <v>1</v>
      </c>
      <c r="F1350" s="441">
        <v>35</v>
      </c>
      <c r="G1350" s="441">
        <v>33</v>
      </c>
      <c r="H1350" s="441">
        <v>6</v>
      </c>
    </row>
    <row r="1351" spans="1:8" ht="9.75" customHeight="1" x14ac:dyDescent="0.2">
      <c r="A1351" s="438">
        <v>167654</v>
      </c>
      <c r="B1351" s="439" t="s">
        <v>3435</v>
      </c>
      <c r="C1351" s="440">
        <v>1.9</v>
      </c>
      <c r="D1351" s="440">
        <v>6.0000000000000001E-3</v>
      </c>
      <c r="E1351" s="440">
        <v>1</v>
      </c>
      <c r="F1351" s="441">
        <v>30</v>
      </c>
      <c r="G1351" s="441">
        <v>30</v>
      </c>
      <c r="H1351" s="441">
        <v>7</v>
      </c>
    </row>
    <row r="1352" spans="1:8" ht="9.75" customHeight="1" x14ac:dyDescent="0.2">
      <c r="A1352" s="438">
        <v>167655</v>
      </c>
      <c r="B1352" s="439" t="s">
        <v>3435</v>
      </c>
      <c r="C1352" s="440">
        <v>3</v>
      </c>
      <c r="D1352" s="440">
        <v>8.9999999999999993E-3</v>
      </c>
      <c r="E1352" s="440">
        <v>1</v>
      </c>
      <c r="F1352" s="441">
        <v>35</v>
      </c>
      <c r="G1352" s="441">
        <v>33</v>
      </c>
      <c r="H1352" s="441">
        <v>8</v>
      </c>
    </row>
    <row r="1353" spans="1:8" ht="9.75" customHeight="1" x14ac:dyDescent="0.2">
      <c r="A1353" s="438">
        <v>167656</v>
      </c>
      <c r="B1353" s="439" t="s">
        <v>3435</v>
      </c>
      <c r="C1353" s="440">
        <v>4.5</v>
      </c>
      <c r="D1353" s="440">
        <v>1.6E-2</v>
      </c>
      <c r="E1353" s="440">
        <v>1</v>
      </c>
      <c r="F1353" s="441">
        <v>40.5</v>
      </c>
      <c r="G1353" s="441">
        <v>39.5</v>
      </c>
      <c r="H1353" s="441">
        <v>10</v>
      </c>
    </row>
    <row r="1354" spans="1:8" ht="9.75" customHeight="1" x14ac:dyDescent="0.2">
      <c r="A1354" s="438">
        <v>167659</v>
      </c>
      <c r="B1354" s="439" t="s">
        <v>3435</v>
      </c>
      <c r="C1354" s="440">
        <v>3.2</v>
      </c>
      <c r="D1354" s="440">
        <v>0.01</v>
      </c>
      <c r="E1354" s="440">
        <v>1</v>
      </c>
      <c r="F1354" s="441">
        <v>35</v>
      </c>
      <c r="G1354" s="441">
        <v>33</v>
      </c>
      <c r="H1354" s="441">
        <v>9</v>
      </c>
    </row>
    <row r="1355" spans="1:8" ht="9.75" customHeight="1" x14ac:dyDescent="0.2">
      <c r="A1355" s="438">
        <v>167660</v>
      </c>
      <c r="B1355" s="439" t="s">
        <v>3435</v>
      </c>
      <c r="C1355" s="440">
        <v>5</v>
      </c>
      <c r="D1355" s="440">
        <v>1.6E-2</v>
      </c>
      <c r="E1355" s="440">
        <v>1</v>
      </c>
      <c r="F1355" s="441">
        <v>40.5</v>
      </c>
      <c r="G1355" s="441">
        <v>39.5</v>
      </c>
      <c r="H1355" s="441">
        <v>10</v>
      </c>
    </row>
    <row r="1356" spans="1:8" ht="9.75" customHeight="1" x14ac:dyDescent="0.2">
      <c r="A1356" s="438">
        <v>167661</v>
      </c>
      <c r="B1356" s="439" t="s">
        <v>3435</v>
      </c>
      <c r="C1356" s="440">
        <v>7.2</v>
      </c>
      <c r="D1356" s="440">
        <v>3.1E-2</v>
      </c>
      <c r="E1356" s="440">
        <v>1</v>
      </c>
      <c r="F1356" s="441">
        <v>47.5</v>
      </c>
      <c r="G1356" s="441">
        <v>45.5</v>
      </c>
      <c r="H1356" s="441">
        <v>14.5</v>
      </c>
    </row>
    <row r="1357" spans="1:8" ht="9.75" customHeight="1" x14ac:dyDescent="0.2">
      <c r="A1357" s="438">
        <v>167662</v>
      </c>
      <c r="B1357" s="439" t="s">
        <v>3435</v>
      </c>
      <c r="C1357" s="440">
        <v>4.26</v>
      </c>
      <c r="D1357" s="440">
        <v>1.4E-2</v>
      </c>
      <c r="E1357" s="440">
        <v>1</v>
      </c>
      <c r="F1357" s="441">
        <v>40</v>
      </c>
      <c r="G1357" s="441">
        <v>39</v>
      </c>
      <c r="H1357" s="441">
        <v>9</v>
      </c>
    </row>
    <row r="1358" spans="1:8" ht="9.75" customHeight="1" x14ac:dyDescent="0.2">
      <c r="A1358" s="438">
        <v>167665</v>
      </c>
      <c r="B1358" s="439" t="s">
        <v>3435</v>
      </c>
      <c r="C1358" s="440">
        <v>3.3</v>
      </c>
      <c r="D1358" s="440">
        <v>0.01</v>
      </c>
      <c r="E1358" s="440">
        <v>1</v>
      </c>
      <c r="F1358" s="441">
        <v>35.5</v>
      </c>
      <c r="G1358" s="441">
        <v>33</v>
      </c>
      <c r="H1358" s="441">
        <v>8.5</v>
      </c>
    </row>
    <row r="1359" spans="1:8" ht="9.75" customHeight="1" x14ac:dyDescent="0.2">
      <c r="A1359" s="438">
        <v>167666</v>
      </c>
      <c r="B1359" s="439" t="s">
        <v>3435</v>
      </c>
      <c r="C1359" s="440">
        <v>3.3</v>
      </c>
      <c r="D1359" s="440">
        <v>0.01</v>
      </c>
      <c r="E1359" s="440">
        <v>1</v>
      </c>
      <c r="F1359" s="441">
        <v>35</v>
      </c>
      <c r="G1359" s="441">
        <v>33.5</v>
      </c>
      <c r="H1359" s="441">
        <v>8.5</v>
      </c>
    </row>
    <row r="1360" spans="1:8" ht="9.75" customHeight="1" x14ac:dyDescent="0.2">
      <c r="A1360" s="438">
        <v>167852</v>
      </c>
      <c r="B1360" s="439" t="s">
        <v>3435</v>
      </c>
      <c r="C1360" s="440">
        <v>1</v>
      </c>
      <c r="D1360" s="440">
        <v>2E-3</v>
      </c>
      <c r="E1360" s="440">
        <v>1</v>
      </c>
      <c r="F1360" s="441">
        <v>26</v>
      </c>
      <c r="G1360" s="441">
        <v>24</v>
      </c>
      <c r="H1360" s="441">
        <v>4</v>
      </c>
    </row>
    <row r="1361" spans="1:8" ht="9.75" customHeight="1" x14ac:dyDescent="0.2">
      <c r="A1361" s="438">
        <v>167853</v>
      </c>
      <c r="B1361" s="439" t="s">
        <v>3435</v>
      </c>
      <c r="C1361" s="440">
        <v>1</v>
      </c>
      <c r="D1361" s="440">
        <v>2E-3</v>
      </c>
      <c r="E1361" s="440">
        <v>1</v>
      </c>
      <c r="F1361" s="441">
        <v>26</v>
      </c>
      <c r="G1361" s="441">
        <v>24</v>
      </c>
      <c r="H1361" s="441">
        <v>4</v>
      </c>
    </row>
    <row r="1362" spans="1:8" ht="9.75" customHeight="1" x14ac:dyDescent="0.2">
      <c r="A1362" s="438">
        <v>167854</v>
      </c>
      <c r="B1362" s="439" t="s">
        <v>3435</v>
      </c>
      <c r="C1362" s="440">
        <v>1</v>
      </c>
      <c r="D1362" s="440">
        <v>2E-3</v>
      </c>
      <c r="E1362" s="440">
        <v>1</v>
      </c>
      <c r="F1362" s="441">
        <v>26</v>
      </c>
      <c r="G1362" s="441">
        <v>24</v>
      </c>
      <c r="H1362" s="441">
        <v>4</v>
      </c>
    </row>
    <row r="1363" spans="1:8" ht="9.75" customHeight="1" x14ac:dyDescent="0.2">
      <c r="A1363" s="438">
        <v>167856</v>
      </c>
      <c r="B1363" s="439" t="s">
        <v>3435</v>
      </c>
      <c r="C1363" s="440">
        <v>1.1000000000000001</v>
      </c>
      <c r="D1363" s="440">
        <v>1E-3</v>
      </c>
      <c r="E1363" s="440">
        <v>1</v>
      </c>
      <c r="F1363" s="441">
        <v>33</v>
      </c>
      <c r="G1363" s="441">
        <v>27</v>
      </c>
      <c r="H1363" s="441">
        <v>1.4</v>
      </c>
    </row>
    <row r="1364" spans="1:8" ht="9.75" customHeight="1" x14ac:dyDescent="0.2">
      <c r="A1364" s="438">
        <v>167857</v>
      </c>
      <c r="B1364" s="439" t="s">
        <v>3435</v>
      </c>
      <c r="C1364" s="440">
        <v>1.1000000000000001</v>
      </c>
      <c r="D1364" s="440">
        <v>4.0000000000000001E-3</v>
      </c>
      <c r="E1364" s="440">
        <v>1</v>
      </c>
      <c r="F1364" s="441">
        <v>33</v>
      </c>
      <c r="G1364" s="441">
        <v>27</v>
      </c>
      <c r="H1364" s="441">
        <v>4</v>
      </c>
    </row>
    <row r="1365" spans="1:8" ht="9.75" customHeight="1" x14ac:dyDescent="0.2">
      <c r="A1365" s="438">
        <v>167858</v>
      </c>
      <c r="B1365" s="439" t="s">
        <v>3435</v>
      </c>
      <c r="C1365" s="440">
        <v>1.1000000000000001</v>
      </c>
      <c r="D1365" s="440">
        <v>4.0000000000000001E-3</v>
      </c>
      <c r="E1365" s="440">
        <v>1</v>
      </c>
      <c r="F1365" s="441">
        <v>33</v>
      </c>
      <c r="G1365" s="441">
        <v>27</v>
      </c>
      <c r="H1365" s="441">
        <v>4</v>
      </c>
    </row>
    <row r="1366" spans="1:8" ht="9.75" customHeight="1" x14ac:dyDescent="0.2">
      <c r="A1366" s="438">
        <v>167860</v>
      </c>
      <c r="B1366" s="439" t="s">
        <v>3435</v>
      </c>
      <c r="C1366" s="440">
        <v>1</v>
      </c>
      <c r="D1366" s="440">
        <v>1E-3</v>
      </c>
      <c r="E1366" s="440">
        <v>1</v>
      </c>
      <c r="F1366" s="441">
        <v>27</v>
      </c>
      <c r="G1366" s="441">
        <v>25</v>
      </c>
      <c r="H1366" s="441">
        <v>2</v>
      </c>
    </row>
    <row r="1367" spans="1:8" ht="9.75" customHeight="1" x14ac:dyDescent="0.2">
      <c r="A1367" s="438">
        <v>167861</v>
      </c>
      <c r="B1367" s="439" t="s">
        <v>3435</v>
      </c>
      <c r="C1367" s="440">
        <v>1</v>
      </c>
      <c r="D1367" s="440">
        <v>2E-3</v>
      </c>
      <c r="E1367" s="440">
        <v>1</v>
      </c>
      <c r="F1367" s="441">
        <v>28</v>
      </c>
      <c r="G1367" s="441">
        <v>24</v>
      </c>
      <c r="H1367" s="441">
        <v>3</v>
      </c>
    </row>
    <row r="1368" spans="1:8" ht="9.75" customHeight="1" x14ac:dyDescent="0.2">
      <c r="A1368" s="438">
        <v>167866</v>
      </c>
      <c r="B1368" s="439" t="s">
        <v>3435</v>
      </c>
      <c r="C1368" s="440">
        <v>1</v>
      </c>
      <c r="D1368" s="440">
        <v>1E-3</v>
      </c>
      <c r="E1368" s="440">
        <v>1</v>
      </c>
      <c r="F1368" s="441">
        <v>27</v>
      </c>
      <c r="G1368" s="441">
        <v>14</v>
      </c>
      <c r="H1368" s="441">
        <v>3</v>
      </c>
    </row>
    <row r="1369" spans="1:8" ht="9.75" customHeight="1" x14ac:dyDescent="0.2">
      <c r="A1369" s="438">
        <v>167867</v>
      </c>
      <c r="B1369" s="439" t="s">
        <v>3435</v>
      </c>
      <c r="C1369" s="440">
        <v>1</v>
      </c>
      <c r="D1369" s="440">
        <v>1E-3</v>
      </c>
      <c r="E1369" s="440">
        <v>1</v>
      </c>
      <c r="F1369" s="441">
        <v>27</v>
      </c>
      <c r="G1369" s="441">
        <v>14</v>
      </c>
      <c r="H1369" s="441">
        <v>3</v>
      </c>
    </row>
    <row r="1370" spans="1:8" ht="9.75" customHeight="1" x14ac:dyDescent="0.2">
      <c r="A1370" s="438">
        <v>167868</v>
      </c>
      <c r="B1370" s="439" t="s">
        <v>3435</v>
      </c>
      <c r="C1370" s="440">
        <v>1.8</v>
      </c>
      <c r="D1370" s="440">
        <v>5.0000000000000001E-3</v>
      </c>
      <c r="E1370" s="440">
        <v>1</v>
      </c>
      <c r="F1370" s="441">
        <v>30</v>
      </c>
      <c r="G1370" s="441">
        <v>29</v>
      </c>
      <c r="H1370" s="441">
        <v>6</v>
      </c>
    </row>
    <row r="1371" spans="1:8" ht="9.75" customHeight="1" x14ac:dyDescent="0.2">
      <c r="A1371" s="438">
        <v>167869</v>
      </c>
      <c r="B1371" s="439" t="s">
        <v>3435</v>
      </c>
      <c r="C1371" s="440">
        <v>0.93500000000000005</v>
      </c>
      <c r="D1371" s="440">
        <v>3.0000000000000001E-3</v>
      </c>
      <c r="E1371" s="440">
        <v>1</v>
      </c>
      <c r="F1371" s="441">
        <v>24</v>
      </c>
      <c r="G1371" s="441">
        <v>23</v>
      </c>
      <c r="H1371" s="441">
        <v>6</v>
      </c>
    </row>
    <row r="1372" spans="1:8" ht="9.75" customHeight="1" x14ac:dyDescent="0.2">
      <c r="A1372" s="438">
        <v>167874</v>
      </c>
      <c r="B1372" s="439" t="s">
        <v>3435</v>
      </c>
      <c r="C1372" s="440">
        <v>0.56000000000000005</v>
      </c>
      <c r="D1372" s="440">
        <v>2E-3</v>
      </c>
      <c r="E1372" s="440">
        <v>1</v>
      </c>
      <c r="F1372" s="441">
        <v>20</v>
      </c>
      <c r="G1372" s="441">
        <v>20</v>
      </c>
      <c r="H1372" s="441">
        <v>5</v>
      </c>
    </row>
    <row r="1373" spans="1:8" ht="9.75" customHeight="1" x14ac:dyDescent="0.2">
      <c r="A1373" s="438">
        <v>167875</v>
      </c>
      <c r="B1373" s="439" t="s">
        <v>3435</v>
      </c>
      <c r="C1373" s="440">
        <v>1.5309999999999999</v>
      </c>
      <c r="D1373" s="440">
        <v>6.0000000000000001E-3</v>
      </c>
      <c r="E1373" s="440">
        <v>1</v>
      </c>
      <c r="F1373" s="441">
        <v>24.5</v>
      </c>
      <c r="G1373" s="441">
        <v>23</v>
      </c>
      <c r="H1373" s="441">
        <v>10</v>
      </c>
    </row>
    <row r="1374" spans="1:8" ht="9.75" customHeight="1" x14ac:dyDescent="0.2">
      <c r="A1374" s="438">
        <v>167877</v>
      </c>
      <c r="B1374" s="439" t="s">
        <v>3435</v>
      </c>
      <c r="C1374" s="440">
        <v>2.56</v>
      </c>
      <c r="D1374" s="440">
        <v>8.0000000000000002E-3</v>
      </c>
      <c r="E1374" s="440">
        <v>1</v>
      </c>
      <c r="F1374" s="441">
        <v>31</v>
      </c>
      <c r="G1374" s="441">
        <v>27</v>
      </c>
      <c r="H1374" s="441">
        <v>10</v>
      </c>
    </row>
    <row r="1375" spans="1:8" ht="9.75" customHeight="1" x14ac:dyDescent="0.2">
      <c r="A1375" s="438">
        <v>167880</v>
      </c>
      <c r="B1375" s="439" t="s">
        <v>3435</v>
      </c>
      <c r="C1375" s="440">
        <v>0.8</v>
      </c>
      <c r="D1375" s="440">
        <v>4.0000000000000001E-3</v>
      </c>
      <c r="E1375" s="440">
        <v>1</v>
      </c>
      <c r="F1375" s="441">
        <v>27</v>
      </c>
      <c r="G1375" s="441">
        <v>26</v>
      </c>
      <c r="H1375" s="441">
        <v>5</v>
      </c>
    </row>
    <row r="1376" spans="1:8" ht="9.75" customHeight="1" x14ac:dyDescent="0.2">
      <c r="A1376" s="438">
        <v>167881</v>
      </c>
      <c r="B1376" s="439" t="s">
        <v>3435</v>
      </c>
      <c r="C1376" s="440">
        <v>0.9</v>
      </c>
      <c r="D1376" s="440">
        <v>4.0000000000000001E-3</v>
      </c>
      <c r="E1376" s="440">
        <v>1</v>
      </c>
      <c r="F1376" s="441">
        <v>30</v>
      </c>
      <c r="G1376" s="441">
        <v>11</v>
      </c>
      <c r="H1376" s="441">
        <v>11</v>
      </c>
    </row>
    <row r="1377" spans="1:8" ht="9.75" customHeight="1" x14ac:dyDescent="0.2">
      <c r="A1377" s="438">
        <v>167882</v>
      </c>
      <c r="B1377" s="439" t="s">
        <v>3435</v>
      </c>
      <c r="C1377" s="440">
        <v>4.1500000000000004</v>
      </c>
      <c r="D1377" s="440">
        <v>1.4E-2</v>
      </c>
      <c r="E1377" s="440">
        <v>1</v>
      </c>
      <c r="F1377" s="441">
        <v>35</v>
      </c>
      <c r="G1377" s="441">
        <v>30</v>
      </c>
      <c r="H1377" s="441">
        <v>13</v>
      </c>
    </row>
    <row r="1378" spans="1:8" ht="9.75" customHeight="1" x14ac:dyDescent="0.2">
      <c r="A1378" s="438">
        <v>167884</v>
      </c>
      <c r="B1378" s="439" t="s">
        <v>3435</v>
      </c>
      <c r="C1378" s="440">
        <v>0.96</v>
      </c>
      <c r="D1378" s="440">
        <v>3.0000000000000001E-3</v>
      </c>
      <c r="E1378" s="440">
        <v>1</v>
      </c>
      <c r="F1378" s="441">
        <v>29</v>
      </c>
      <c r="G1378" s="441">
        <v>28</v>
      </c>
      <c r="H1378" s="441">
        <v>3.5</v>
      </c>
    </row>
    <row r="1379" spans="1:8" ht="9.75" customHeight="1" x14ac:dyDescent="0.2">
      <c r="A1379" s="438">
        <v>167886</v>
      </c>
      <c r="B1379" s="439" t="s">
        <v>3435</v>
      </c>
      <c r="C1379" s="440">
        <v>1.55</v>
      </c>
      <c r="D1379" s="440">
        <v>4.0000000000000001E-3</v>
      </c>
      <c r="E1379" s="440">
        <v>1</v>
      </c>
      <c r="F1379" s="441">
        <v>30</v>
      </c>
      <c r="G1379" s="441">
        <v>29.5</v>
      </c>
      <c r="H1379" s="441">
        <v>5</v>
      </c>
    </row>
    <row r="1380" spans="1:8" ht="9.75" customHeight="1" x14ac:dyDescent="0.2">
      <c r="A1380" s="438">
        <v>167889</v>
      </c>
      <c r="B1380" s="439" t="s">
        <v>3435</v>
      </c>
      <c r="C1380" s="440">
        <v>4.9000000000000004</v>
      </c>
      <c r="D1380" s="440">
        <v>2.3E-2</v>
      </c>
      <c r="E1380" s="440">
        <v>1</v>
      </c>
      <c r="F1380" s="441">
        <v>40</v>
      </c>
      <c r="G1380" s="441">
        <v>39.5</v>
      </c>
      <c r="H1380" s="441">
        <v>14.5</v>
      </c>
    </row>
    <row r="1381" spans="1:8" ht="9.75" customHeight="1" x14ac:dyDescent="0.2">
      <c r="A1381" s="438">
        <v>167890</v>
      </c>
      <c r="B1381" s="439" t="s">
        <v>3435</v>
      </c>
      <c r="C1381" s="440">
        <v>4.5999999999999996</v>
      </c>
      <c r="D1381" s="440">
        <v>1.7999999999999999E-2</v>
      </c>
      <c r="E1381" s="440">
        <v>1</v>
      </c>
      <c r="F1381" s="441">
        <v>40</v>
      </c>
      <c r="G1381" s="441">
        <v>40</v>
      </c>
      <c r="H1381" s="441">
        <v>11</v>
      </c>
    </row>
    <row r="1382" spans="1:8" ht="9.75" customHeight="1" x14ac:dyDescent="0.2">
      <c r="A1382" s="438">
        <v>167894</v>
      </c>
      <c r="B1382" s="439" t="s">
        <v>3435</v>
      </c>
      <c r="C1382" s="440">
        <v>0.5</v>
      </c>
      <c r="D1382" s="440">
        <v>2E-3</v>
      </c>
      <c r="E1382" s="440">
        <v>1</v>
      </c>
      <c r="F1382" s="441">
        <v>20</v>
      </c>
      <c r="G1382" s="441">
        <v>20</v>
      </c>
      <c r="H1382" s="441">
        <v>4</v>
      </c>
    </row>
    <row r="1383" spans="1:8" ht="9.75" customHeight="1" x14ac:dyDescent="0.2">
      <c r="A1383" s="438">
        <v>167898</v>
      </c>
      <c r="B1383" s="439" t="s">
        <v>3435</v>
      </c>
      <c r="C1383" s="440">
        <v>4.9000000000000004</v>
      </c>
      <c r="D1383" s="440">
        <v>1.4999999999999999E-2</v>
      </c>
      <c r="E1383" s="440">
        <v>1</v>
      </c>
      <c r="F1383" s="441">
        <v>41</v>
      </c>
      <c r="G1383" s="441">
        <v>40</v>
      </c>
      <c r="H1383" s="441">
        <v>9</v>
      </c>
    </row>
    <row r="1384" spans="1:8" ht="9.75" customHeight="1" x14ac:dyDescent="0.2">
      <c r="A1384" s="438">
        <v>167899</v>
      </c>
      <c r="B1384" s="439" t="s">
        <v>3435</v>
      </c>
      <c r="C1384" s="440">
        <v>0.28000000000000003</v>
      </c>
      <c r="D1384" s="440">
        <v>1E-3</v>
      </c>
      <c r="E1384" s="440">
        <v>1</v>
      </c>
      <c r="F1384" s="441">
        <v>22</v>
      </c>
      <c r="G1384" s="441">
        <v>16</v>
      </c>
      <c r="H1384" s="441">
        <v>3.5</v>
      </c>
    </row>
    <row r="1385" spans="1:8" ht="9.75" customHeight="1" x14ac:dyDescent="0.2">
      <c r="A1385" s="438">
        <v>167900</v>
      </c>
      <c r="B1385" s="439" t="s">
        <v>3435</v>
      </c>
      <c r="C1385" s="440">
        <v>0.93</v>
      </c>
      <c r="D1385" s="440">
        <v>3.0000000000000001E-3</v>
      </c>
      <c r="E1385" s="440">
        <v>1</v>
      </c>
      <c r="F1385" s="441">
        <v>28</v>
      </c>
      <c r="G1385" s="441">
        <v>27</v>
      </c>
      <c r="H1385" s="441">
        <v>4</v>
      </c>
    </row>
    <row r="1386" spans="1:8" ht="9.75" customHeight="1" x14ac:dyDescent="0.2">
      <c r="A1386" s="438">
        <v>167902</v>
      </c>
      <c r="B1386" s="439" t="s">
        <v>3435</v>
      </c>
      <c r="C1386" s="440">
        <v>4.3</v>
      </c>
      <c r="D1386" s="440">
        <v>1.6E-2</v>
      </c>
      <c r="E1386" s="440">
        <v>1</v>
      </c>
      <c r="F1386" s="441">
        <v>40</v>
      </c>
      <c r="G1386" s="441">
        <v>39.5</v>
      </c>
      <c r="H1386" s="441">
        <v>10</v>
      </c>
    </row>
    <row r="1387" spans="1:8" ht="9.75" customHeight="1" x14ac:dyDescent="0.2">
      <c r="A1387" s="438">
        <v>167916</v>
      </c>
      <c r="B1387" s="439" t="s">
        <v>3435</v>
      </c>
      <c r="C1387" s="440">
        <v>7.38</v>
      </c>
      <c r="D1387" s="440">
        <v>2.3E-2</v>
      </c>
      <c r="E1387" s="440">
        <v>1</v>
      </c>
      <c r="F1387" s="441">
        <v>46</v>
      </c>
      <c r="G1387" s="441">
        <v>40.5</v>
      </c>
      <c r="H1387" s="441">
        <v>12.5</v>
      </c>
    </row>
    <row r="1388" spans="1:8" ht="9.75" customHeight="1" x14ac:dyDescent="0.2">
      <c r="A1388" s="438">
        <v>167918</v>
      </c>
      <c r="B1388" s="439" t="s">
        <v>3435</v>
      </c>
      <c r="C1388" s="440">
        <v>8.85</v>
      </c>
      <c r="D1388" s="440">
        <v>3.2000000000000001E-2</v>
      </c>
      <c r="E1388" s="440">
        <v>1</v>
      </c>
      <c r="F1388" s="441">
        <v>46</v>
      </c>
      <c r="G1388" s="441">
        <v>41</v>
      </c>
      <c r="H1388" s="441">
        <v>17</v>
      </c>
    </row>
    <row r="1389" spans="1:8" ht="9.75" customHeight="1" x14ac:dyDescent="0.2">
      <c r="A1389" s="438">
        <v>167940</v>
      </c>
      <c r="B1389" s="439" t="s">
        <v>3435</v>
      </c>
      <c r="C1389" s="440">
        <v>0.5</v>
      </c>
      <c r="D1389" s="440">
        <v>2E-3</v>
      </c>
      <c r="E1389" s="440">
        <v>1</v>
      </c>
      <c r="F1389" s="441">
        <v>25</v>
      </c>
      <c r="G1389" s="441">
        <v>25</v>
      </c>
      <c r="H1389" s="441">
        <v>3</v>
      </c>
    </row>
    <row r="1390" spans="1:8" ht="9.75" customHeight="1" x14ac:dyDescent="0.2">
      <c r="A1390" s="438">
        <v>168488</v>
      </c>
      <c r="B1390" s="439" t="s">
        <v>3435</v>
      </c>
      <c r="C1390" s="440">
        <v>4.4000000000000004</v>
      </c>
      <c r="D1390" s="440">
        <v>1.7999999999999999E-2</v>
      </c>
      <c r="E1390" s="440">
        <v>1</v>
      </c>
      <c r="F1390" s="441">
        <v>40.5</v>
      </c>
      <c r="G1390" s="441">
        <v>39</v>
      </c>
      <c r="H1390" s="441">
        <v>11.5</v>
      </c>
    </row>
    <row r="1391" spans="1:8" ht="9.75" customHeight="1" x14ac:dyDescent="0.2">
      <c r="A1391" s="438">
        <v>168493</v>
      </c>
      <c r="B1391" s="439" t="s">
        <v>3435</v>
      </c>
      <c r="C1391" s="440">
        <v>0.43</v>
      </c>
      <c r="D1391" s="440">
        <v>1E-3</v>
      </c>
      <c r="E1391" s="440">
        <v>1</v>
      </c>
      <c r="F1391" s="441">
        <v>17.5</v>
      </c>
      <c r="G1391" s="441">
        <v>15</v>
      </c>
      <c r="H1391" s="441">
        <v>5.5</v>
      </c>
    </row>
    <row r="1392" spans="1:8" ht="9.75" customHeight="1" x14ac:dyDescent="0.2">
      <c r="A1392" s="438">
        <v>168494</v>
      </c>
      <c r="B1392" s="439" t="s">
        <v>3435</v>
      </c>
      <c r="C1392" s="440">
        <v>2.67</v>
      </c>
      <c r="D1392" s="440">
        <v>0.01</v>
      </c>
      <c r="E1392" s="440">
        <v>1</v>
      </c>
      <c r="F1392" s="441">
        <v>31</v>
      </c>
      <c r="G1392" s="441">
        <v>27</v>
      </c>
      <c r="H1392" s="441">
        <v>12</v>
      </c>
    </row>
    <row r="1393" spans="1:8" ht="9.75" customHeight="1" x14ac:dyDescent="0.2">
      <c r="A1393" s="438">
        <v>168495</v>
      </c>
      <c r="B1393" s="439" t="s">
        <v>3435</v>
      </c>
      <c r="C1393" s="440">
        <v>10.8</v>
      </c>
      <c r="D1393" s="440">
        <v>5.5E-2</v>
      </c>
      <c r="E1393" s="440">
        <v>1</v>
      </c>
      <c r="F1393" s="441">
        <v>55</v>
      </c>
      <c r="G1393" s="441">
        <v>48</v>
      </c>
      <c r="H1393" s="441">
        <v>21</v>
      </c>
    </row>
    <row r="1394" spans="1:8" ht="9.75" customHeight="1" x14ac:dyDescent="0.2">
      <c r="A1394" s="438">
        <v>168532</v>
      </c>
      <c r="B1394" s="439" t="s">
        <v>3435</v>
      </c>
      <c r="C1394" s="440">
        <v>2.6</v>
      </c>
      <c r="D1394" s="440">
        <v>8.9999999999999993E-3</v>
      </c>
      <c r="E1394" s="440">
        <v>1</v>
      </c>
      <c r="F1394" s="441">
        <v>36</v>
      </c>
      <c r="G1394" s="441">
        <v>26</v>
      </c>
      <c r="H1394" s="441">
        <v>10</v>
      </c>
    </row>
    <row r="1395" spans="1:8" ht="9.75" customHeight="1" x14ac:dyDescent="0.2">
      <c r="A1395" s="438">
        <v>168533</v>
      </c>
      <c r="B1395" s="439" t="s">
        <v>3435</v>
      </c>
      <c r="C1395" s="440">
        <v>4.3</v>
      </c>
      <c r="D1395" s="440">
        <v>1.9E-2</v>
      </c>
      <c r="E1395" s="440">
        <v>1</v>
      </c>
      <c r="F1395" s="441">
        <v>41</v>
      </c>
      <c r="G1395" s="441">
        <v>39.5</v>
      </c>
      <c r="H1395" s="441">
        <v>11.5</v>
      </c>
    </row>
    <row r="1396" spans="1:8" ht="9.75" customHeight="1" x14ac:dyDescent="0.2">
      <c r="A1396" s="438">
        <v>168543</v>
      </c>
      <c r="B1396" s="439" t="s">
        <v>3435</v>
      </c>
      <c r="C1396" s="440">
        <v>0.65</v>
      </c>
      <c r="D1396" s="440">
        <v>3.0000000000000001E-3</v>
      </c>
      <c r="E1396" s="440">
        <v>1</v>
      </c>
      <c r="F1396" s="441">
        <v>28</v>
      </c>
      <c r="G1396" s="441">
        <v>26</v>
      </c>
      <c r="H1396" s="441">
        <v>4</v>
      </c>
    </row>
    <row r="1397" spans="1:8" ht="9.75" customHeight="1" x14ac:dyDescent="0.2">
      <c r="A1397" s="438">
        <v>168549</v>
      </c>
      <c r="B1397" s="439" t="s">
        <v>3435</v>
      </c>
      <c r="C1397" s="440">
        <v>1.4530000000000001</v>
      </c>
      <c r="D1397" s="440">
        <v>5.0000000000000001E-3</v>
      </c>
      <c r="E1397" s="440">
        <v>1</v>
      </c>
      <c r="F1397" s="441">
        <v>24.5</v>
      </c>
      <c r="G1397" s="441">
        <v>23</v>
      </c>
      <c r="H1397" s="441">
        <v>9</v>
      </c>
    </row>
    <row r="1398" spans="1:8" ht="9.75" customHeight="1" x14ac:dyDescent="0.2">
      <c r="A1398" s="438">
        <v>168550</v>
      </c>
      <c r="B1398" s="439" t="s">
        <v>3435</v>
      </c>
      <c r="C1398" s="440">
        <v>5.2</v>
      </c>
      <c r="D1398" s="440">
        <v>1.7000000000000001E-2</v>
      </c>
      <c r="E1398" s="440">
        <v>1</v>
      </c>
      <c r="F1398" s="441">
        <v>41</v>
      </c>
      <c r="G1398" s="441">
        <v>36</v>
      </c>
      <c r="H1398" s="441">
        <v>11.5</v>
      </c>
    </row>
    <row r="1399" spans="1:8" ht="9.75" customHeight="1" x14ac:dyDescent="0.2">
      <c r="A1399" s="438">
        <v>168578</v>
      </c>
      <c r="B1399" s="439" t="s">
        <v>3435</v>
      </c>
      <c r="C1399" s="440">
        <v>2.85</v>
      </c>
      <c r="D1399" s="440">
        <v>8.9999999999999993E-3</v>
      </c>
      <c r="E1399" s="440">
        <v>1</v>
      </c>
      <c r="F1399" s="441">
        <v>30.5</v>
      </c>
      <c r="G1399" s="441">
        <v>27</v>
      </c>
      <c r="H1399" s="441">
        <v>11.5</v>
      </c>
    </row>
    <row r="1400" spans="1:8" ht="9.75" customHeight="1" x14ac:dyDescent="0.2">
      <c r="A1400" s="438">
        <v>168579</v>
      </c>
      <c r="B1400" s="439" t="s">
        <v>3435</v>
      </c>
      <c r="C1400" s="440">
        <v>5.65</v>
      </c>
      <c r="D1400" s="440">
        <v>2.3E-2</v>
      </c>
      <c r="E1400" s="440">
        <v>1</v>
      </c>
      <c r="F1400" s="441">
        <v>41</v>
      </c>
      <c r="G1400" s="441">
        <v>39</v>
      </c>
      <c r="H1400" s="441">
        <v>14.5</v>
      </c>
    </row>
    <row r="1401" spans="1:8" ht="9.75" customHeight="1" x14ac:dyDescent="0.2">
      <c r="A1401" s="438">
        <v>168584</v>
      </c>
      <c r="B1401" s="439" t="s">
        <v>3435</v>
      </c>
      <c r="C1401" s="440">
        <v>4.3</v>
      </c>
      <c r="D1401" s="440">
        <v>1.4999999999999999E-2</v>
      </c>
      <c r="E1401" s="440">
        <v>1</v>
      </c>
      <c r="F1401" s="441">
        <v>40</v>
      </c>
      <c r="G1401" s="441">
        <v>40</v>
      </c>
      <c r="H1401" s="441">
        <v>9.5</v>
      </c>
    </row>
    <row r="1402" spans="1:8" ht="9.75" customHeight="1" x14ac:dyDescent="0.2">
      <c r="A1402" s="438">
        <v>168598</v>
      </c>
      <c r="B1402" s="439" t="s">
        <v>3435</v>
      </c>
      <c r="C1402" s="440">
        <v>4.8</v>
      </c>
      <c r="D1402" s="440">
        <v>2.3E-2</v>
      </c>
      <c r="E1402" s="440">
        <v>1</v>
      </c>
      <c r="F1402" s="441">
        <v>40</v>
      </c>
      <c r="G1402" s="441">
        <v>39.5</v>
      </c>
      <c r="H1402" s="441">
        <v>15</v>
      </c>
    </row>
    <row r="1403" spans="1:8" ht="9.75" customHeight="1" x14ac:dyDescent="0.2">
      <c r="A1403" s="438">
        <v>168604</v>
      </c>
      <c r="B1403" s="439" t="s">
        <v>3435</v>
      </c>
      <c r="C1403" s="440">
        <v>8</v>
      </c>
      <c r="D1403" s="440">
        <v>3.5000000000000003E-2</v>
      </c>
      <c r="E1403" s="440">
        <v>1</v>
      </c>
      <c r="F1403" s="441">
        <v>48</v>
      </c>
      <c r="G1403" s="441">
        <v>40</v>
      </c>
      <c r="H1403" s="441">
        <v>18</v>
      </c>
    </row>
    <row r="1404" spans="1:8" ht="9.75" customHeight="1" x14ac:dyDescent="0.2">
      <c r="A1404" s="438">
        <v>168605</v>
      </c>
      <c r="B1404" s="439" t="s">
        <v>3435</v>
      </c>
      <c r="C1404" s="440">
        <v>6.3</v>
      </c>
      <c r="D1404" s="440">
        <v>2.1999999999999999E-2</v>
      </c>
      <c r="E1404" s="440">
        <v>1</v>
      </c>
      <c r="F1404" s="441">
        <v>40</v>
      </c>
      <c r="G1404" s="441">
        <v>40</v>
      </c>
      <c r="H1404" s="441">
        <v>14</v>
      </c>
    </row>
    <row r="1405" spans="1:8" ht="9.75" customHeight="1" x14ac:dyDescent="0.2">
      <c r="A1405" s="438">
        <v>168606</v>
      </c>
      <c r="B1405" s="439" t="s">
        <v>3435</v>
      </c>
      <c r="C1405" s="440">
        <v>6.6</v>
      </c>
      <c r="D1405" s="440">
        <v>1.7999999999999999E-2</v>
      </c>
      <c r="E1405" s="440">
        <v>1</v>
      </c>
      <c r="F1405" s="441">
        <v>40</v>
      </c>
      <c r="G1405" s="441">
        <v>40</v>
      </c>
      <c r="H1405" s="441">
        <v>11</v>
      </c>
    </row>
    <row r="1406" spans="1:8" ht="9.75" customHeight="1" x14ac:dyDescent="0.2">
      <c r="A1406" s="438">
        <v>168608</v>
      </c>
      <c r="B1406" s="439" t="s">
        <v>3435</v>
      </c>
      <c r="C1406" s="440">
        <v>4.3</v>
      </c>
      <c r="D1406" s="440">
        <v>2.1000000000000001E-2</v>
      </c>
      <c r="E1406" s="440">
        <v>1</v>
      </c>
      <c r="F1406" s="441">
        <v>40</v>
      </c>
      <c r="G1406" s="441">
        <v>40</v>
      </c>
      <c r="H1406" s="441">
        <v>13</v>
      </c>
    </row>
    <row r="1407" spans="1:8" ht="9.75" customHeight="1" x14ac:dyDescent="0.2">
      <c r="A1407" s="438">
        <v>168609</v>
      </c>
      <c r="B1407" s="439" t="s">
        <v>3435</v>
      </c>
      <c r="C1407" s="440">
        <v>1.1000000000000001</v>
      </c>
      <c r="D1407" s="440">
        <v>6.0000000000000001E-3</v>
      </c>
      <c r="E1407" s="440">
        <v>1</v>
      </c>
      <c r="F1407" s="441">
        <v>45</v>
      </c>
      <c r="G1407" s="441">
        <v>45</v>
      </c>
      <c r="H1407" s="441">
        <v>3</v>
      </c>
    </row>
    <row r="1408" spans="1:8" ht="9.75" customHeight="1" x14ac:dyDescent="0.2">
      <c r="A1408" s="438">
        <v>168610</v>
      </c>
      <c r="B1408" s="439" t="s">
        <v>3435</v>
      </c>
      <c r="C1408" s="440">
        <v>1.1000000000000001</v>
      </c>
      <c r="D1408" s="440">
        <v>6.0000000000000001E-3</v>
      </c>
      <c r="E1408" s="440">
        <v>1</v>
      </c>
      <c r="F1408" s="441">
        <v>45</v>
      </c>
      <c r="G1408" s="441">
        <v>45</v>
      </c>
      <c r="H1408" s="441">
        <v>3</v>
      </c>
    </row>
    <row r="1409" spans="1:8" ht="9.75" customHeight="1" x14ac:dyDescent="0.2">
      <c r="A1409" s="438">
        <v>168611</v>
      </c>
      <c r="B1409" s="439" t="s">
        <v>3435</v>
      </c>
      <c r="C1409" s="440">
        <v>0.4</v>
      </c>
      <c r="D1409" s="440">
        <v>2E-3</v>
      </c>
      <c r="E1409" s="440">
        <v>1</v>
      </c>
      <c r="F1409" s="441">
        <v>17</v>
      </c>
      <c r="G1409" s="441">
        <v>15</v>
      </c>
      <c r="H1409" s="441">
        <v>6</v>
      </c>
    </row>
    <row r="1410" spans="1:8" ht="9.75" customHeight="1" x14ac:dyDescent="0.2">
      <c r="A1410" s="438">
        <v>168619</v>
      </c>
      <c r="B1410" s="439" t="s">
        <v>3435</v>
      </c>
      <c r="C1410" s="440">
        <v>8.5</v>
      </c>
      <c r="D1410" s="440">
        <v>3.2000000000000001E-2</v>
      </c>
      <c r="E1410" s="440">
        <v>1</v>
      </c>
      <c r="F1410" s="441">
        <v>40</v>
      </c>
      <c r="G1410" s="441">
        <v>40</v>
      </c>
      <c r="H1410" s="441">
        <v>20</v>
      </c>
    </row>
    <row r="1411" spans="1:8" ht="9.75" customHeight="1" x14ac:dyDescent="0.2">
      <c r="A1411" s="438">
        <v>168620</v>
      </c>
      <c r="B1411" s="439" t="s">
        <v>3435</v>
      </c>
      <c r="C1411" s="440">
        <v>6.08</v>
      </c>
      <c r="D1411" s="440">
        <v>2.1000000000000001E-2</v>
      </c>
      <c r="E1411" s="440">
        <v>1</v>
      </c>
      <c r="F1411" s="441">
        <v>40</v>
      </c>
      <c r="G1411" s="441">
        <v>40</v>
      </c>
      <c r="H1411" s="441">
        <v>13.5</v>
      </c>
    </row>
    <row r="1412" spans="1:8" ht="9.75" customHeight="1" x14ac:dyDescent="0.2">
      <c r="A1412" s="438">
        <v>168623</v>
      </c>
      <c r="B1412" s="439" t="s">
        <v>3435</v>
      </c>
      <c r="C1412" s="440">
        <v>5.7</v>
      </c>
      <c r="D1412" s="440">
        <v>2.4E-2</v>
      </c>
      <c r="E1412" s="440">
        <v>1</v>
      </c>
      <c r="F1412" s="441">
        <v>40</v>
      </c>
      <c r="G1412" s="441">
        <v>40</v>
      </c>
      <c r="H1412" s="441">
        <v>15</v>
      </c>
    </row>
    <row r="1413" spans="1:8" ht="9.75" customHeight="1" x14ac:dyDescent="0.2">
      <c r="A1413" s="438">
        <v>168624</v>
      </c>
      <c r="B1413" s="439" t="s">
        <v>3435</v>
      </c>
      <c r="C1413" s="440">
        <v>3.7</v>
      </c>
      <c r="D1413" s="440">
        <v>1.6E-2</v>
      </c>
      <c r="E1413" s="440">
        <v>1</v>
      </c>
      <c r="F1413" s="441">
        <v>40</v>
      </c>
      <c r="G1413" s="441">
        <v>40</v>
      </c>
      <c r="H1413" s="441">
        <v>10</v>
      </c>
    </row>
    <row r="1414" spans="1:8" ht="9.75" customHeight="1" x14ac:dyDescent="0.2">
      <c r="A1414" s="438">
        <v>168625</v>
      </c>
      <c r="B1414" s="439" t="s">
        <v>3435</v>
      </c>
      <c r="C1414" s="440">
        <v>3</v>
      </c>
      <c r="D1414" s="440">
        <v>1.6E-2</v>
      </c>
      <c r="E1414" s="440">
        <v>1</v>
      </c>
      <c r="F1414" s="441">
        <v>40</v>
      </c>
      <c r="G1414" s="441">
        <v>40</v>
      </c>
      <c r="H1414" s="441">
        <v>10</v>
      </c>
    </row>
    <row r="1415" spans="1:8" ht="9.75" customHeight="1" x14ac:dyDescent="0.2">
      <c r="A1415" s="438">
        <v>168626</v>
      </c>
      <c r="B1415" s="439" t="s">
        <v>3435</v>
      </c>
      <c r="C1415" s="440">
        <v>2.2200000000000002</v>
      </c>
      <c r="D1415" s="440">
        <v>1.7999999999999999E-2</v>
      </c>
      <c r="E1415" s="440">
        <v>1</v>
      </c>
      <c r="F1415" s="441">
        <v>40</v>
      </c>
      <c r="G1415" s="441">
        <v>40</v>
      </c>
      <c r="H1415" s="441">
        <v>11</v>
      </c>
    </row>
    <row r="1416" spans="1:8" ht="9.75" customHeight="1" x14ac:dyDescent="0.2">
      <c r="A1416" s="438">
        <v>168627</v>
      </c>
      <c r="B1416" s="439" t="s">
        <v>3435</v>
      </c>
      <c r="C1416" s="440">
        <v>2.2400000000000002</v>
      </c>
      <c r="D1416" s="440">
        <v>1.7999999999999999E-2</v>
      </c>
      <c r="E1416" s="440">
        <v>1</v>
      </c>
      <c r="F1416" s="441">
        <v>40</v>
      </c>
      <c r="G1416" s="441">
        <v>40</v>
      </c>
      <c r="H1416" s="441">
        <v>11</v>
      </c>
    </row>
    <row r="1417" spans="1:8" ht="9.75" customHeight="1" x14ac:dyDescent="0.2">
      <c r="A1417" s="438">
        <v>168658</v>
      </c>
      <c r="B1417" s="439" t="s">
        <v>3435</v>
      </c>
      <c r="C1417" s="440">
        <v>9.5</v>
      </c>
      <c r="D1417" s="440">
        <v>0.04</v>
      </c>
      <c r="E1417" s="440">
        <v>1</v>
      </c>
      <c r="F1417" s="441">
        <v>42</v>
      </c>
      <c r="G1417" s="441">
        <v>41.5</v>
      </c>
      <c r="H1417" s="441">
        <v>22.5</v>
      </c>
    </row>
    <row r="1418" spans="1:8" ht="9.75" customHeight="1" x14ac:dyDescent="0.2">
      <c r="A1418" s="438">
        <v>168659</v>
      </c>
      <c r="B1418" s="439" t="s">
        <v>3435</v>
      </c>
      <c r="C1418" s="440">
        <v>7</v>
      </c>
      <c r="D1418" s="440">
        <v>0.04</v>
      </c>
      <c r="E1418" s="440">
        <v>1</v>
      </c>
      <c r="F1418" s="441">
        <v>48</v>
      </c>
      <c r="G1418" s="441">
        <v>41</v>
      </c>
      <c r="H1418" s="441">
        <v>20</v>
      </c>
    </row>
    <row r="1419" spans="1:8" ht="9.75" customHeight="1" x14ac:dyDescent="0.2">
      <c r="A1419" s="438">
        <v>168848</v>
      </c>
      <c r="B1419" s="439" t="s">
        <v>3435</v>
      </c>
      <c r="C1419" s="440">
        <v>0.5</v>
      </c>
      <c r="D1419" s="440">
        <v>2E-3</v>
      </c>
      <c r="E1419" s="440">
        <v>1</v>
      </c>
      <c r="F1419" s="441">
        <v>20</v>
      </c>
      <c r="G1419" s="441">
        <v>20</v>
      </c>
      <c r="H1419" s="441">
        <v>4</v>
      </c>
    </row>
    <row r="1420" spans="1:8" ht="9.75" customHeight="1" x14ac:dyDescent="0.2">
      <c r="A1420" s="438">
        <v>168849</v>
      </c>
      <c r="B1420" s="439" t="s">
        <v>3435</v>
      </c>
      <c r="C1420" s="440">
        <v>0.5</v>
      </c>
      <c r="D1420" s="440">
        <v>2E-3</v>
      </c>
      <c r="E1420" s="440">
        <v>1</v>
      </c>
      <c r="F1420" s="441">
        <v>20</v>
      </c>
      <c r="G1420" s="441">
        <v>20</v>
      </c>
      <c r="H1420" s="441">
        <v>4</v>
      </c>
    </row>
    <row r="1421" spans="1:8" ht="9.75" customHeight="1" x14ac:dyDescent="0.2">
      <c r="A1421" s="438">
        <v>168850</v>
      </c>
      <c r="B1421" s="439" t="s">
        <v>3435</v>
      </c>
      <c r="C1421" s="440">
        <v>0.5</v>
      </c>
      <c r="D1421" s="440">
        <v>2E-3</v>
      </c>
      <c r="E1421" s="440">
        <v>1</v>
      </c>
      <c r="F1421" s="441">
        <v>20</v>
      </c>
      <c r="G1421" s="441">
        <v>20</v>
      </c>
      <c r="H1421" s="441">
        <v>4</v>
      </c>
    </row>
    <row r="1422" spans="1:8" ht="9.75" customHeight="1" x14ac:dyDescent="0.2">
      <c r="A1422" s="438">
        <v>172367</v>
      </c>
      <c r="B1422" s="439" t="s">
        <v>3435</v>
      </c>
      <c r="C1422" s="440">
        <v>1.1000000000000001</v>
      </c>
      <c r="D1422" s="440">
        <v>4.0000000000000001E-3</v>
      </c>
      <c r="E1422" s="440">
        <v>1</v>
      </c>
      <c r="F1422" s="441">
        <v>24</v>
      </c>
      <c r="G1422" s="441">
        <v>23</v>
      </c>
      <c r="H1422" s="441">
        <v>7</v>
      </c>
    </row>
    <row r="1423" spans="1:8" ht="9.75" customHeight="1" x14ac:dyDescent="0.2">
      <c r="A1423" s="438">
        <v>168852</v>
      </c>
      <c r="B1423" s="439" t="s">
        <v>3435</v>
      </c>
      <c r="C1423" s="440">
        <v>1.1000000000000001</v>
      </c>
      <c r="D1423" s="440">
        <v>4.0000000000000001E-3</v>
      </c>
      <c r="E1423" s="440">
        <v>1</v>
      </c>
      <c r="F1423" s="441">
        <v>24</v>
      </c>
      <c r="G1423" s="441">
        <v>23</v>
      </c>
      <c r="H1423" s="441">
        <v>7</v>
      </c>
    </row>
    <row r="1424" spans="1:8" ht="9.75" customHeight="1" x14ac:dyDescent="0.2">
      <c r="A1424" s="438">
        <v>168884</v>
      </c>
      <c r="B1424" s="439" t="s">
        <v>3435</v>
      </c>
      <c r="C1424" s="440">
        <v>2</v>
      </c>
      <c r="D1424" s="440">
        <v>7.0000000000000001E-3</v>
      </c>
      <c r="E1424" s="440">
        <v>1</v>
      </c>
      <c r="F1424" s="441">
        <v>30</v>
      </c>
      <c r="G1424" s="441">
        <v>29.5</v>
      </c>
      <c r="H1424" s="441">
        <v>7.5</v>
      </c>
    </row>
    <row r="1425" spans="1:8" ht="9.75" customHeight="1" x14ac:dyDescent="0.2">
      <c r="A1425" s="438">
        <v>168885</v>
      </c>
      <c r="B1425" s="439" t="s">
        <v>3435</v>
      </c>
      <c r="C1425" s="440">
        <v>2.98</v>
      </c>
      <c r="D1425" s="440">
        <v>1.0999999999999999E-2</v>
      </c>
      <c r="E1425" s="440">
        <v>1</v>
      </c>
      <c r="F1425" s="441">
        <v>35</v>
      </c>
      <c r="G1425" s="441">
        <v>33</v>
      </c>
      <c r="H1425" s="441">
        <v>9</v>
      </c>
    </row>
    <row r="1426" spans="1:8" ht="9.75" customHeight="1" x14ac:dyDescent="0.2">
      <c r="A1426" s="438">
        <v>168887</v>
      </c>
      <c r="B1426" s="439" t="s">
        <v>3435</v>
      </c>
      <c r="C1426" s="440">
        <v>4.37</v>
      </c>
      <c r="D1426" s="440">
        <v>1.4E-2</v>
      </c>
      <c r="E1426" s="440">
        <v>1</v>
      </c>
      <c r="F1426" s="441">
        <v>40</v>
      </c>
      <c r="G1426" s="441">
        <v>39</v>
      </c>
      <c r="H1426" s="441">
        <v>9</v>
      </c>
    </row>
    <row r="1427" spans="1:8" ht="9.75" customHeight="1" x14ac:dyDescent="0.2">
      <c r="A1427" s="438">
        <v>168888</v>
      </c>
      <c r="B1427" s="439" t="s">
        <v>3435</v>
      </c>
      <c r="C1427" s="440">
        <v>7.8150000000000004</v>
      </c>
      <c r="D1427" s="440">
        <v>2.3E-2</v>
      </c>
      <c r="E1427" s="440">
        <v>1</v>
      </c>
      <c r="F1427" s="441">
        <v>41</v>
      </c>
      <c r="G1427" s="441">
        <v>40</v>
      </c>
      <c r="H1427" s="441">
        <v>14</v>
      </c>
    </row>
    <row r="1428" spans="1:8" ht="9.75" customHeight="1" x14ac:dyDescent="0.2">
      <c r="A1428" s="438">
        <v>168891</v>
      </c>
      <c r="B1428" s="439" t="s">
        <v>3435</v>
      </c>
      <c r="C1428" s="440">
        <v>0.55000000000000004</v>
      </c>
      <c r="D1428" s="440">
        <v>2E-3</v>
      </c>
      <c r="E1428" s="440">
        <v>1</v>
      </c>
      <c r="F1428" s="441">
        <v>18</v>
      </c>
      <c r="G1428" s="441">
        <v>13</v>
      </c>
      <c r="H1428" s="441">
        <v>8</v>
      </c>
    </row>
    <row r="1429" spans="1:8" ht="9.75" customHeight="1" x14ac:dyDescent="0.2">
      <c r="A1429" s="438">
        <v>168928</v>
      </c>
      <c r="B1429" s="439" t="s">
        <v>3435</v>
      </c>
      <c r="C1429" s="440">
        <v>0.75</v>
      </c>
      <c r="D1429" s="440">
        <v>2E-3</v>
      </c>
      <c r="E1429" s="440">
        <v>1</v>
      </c>
      <c r="F1429" s="441">
        <v>28</v>
      </c>
      <c r="G1429" s="441">
        <v>24.5</v>
      </c>
      <c r="H1429" s="441">
        <v>3</v>
      </c>
    </row>
    <row r="1430" spans="1:8" ht="9.75" customHeight="1" x14ac:dyDescent="0.2">
      <c r="A1430" s="438">
        <v>168994</v>
      </c>
      <c r="B1430" s="439" t="s">
        <v>3435</v>
      </c>
      <c r="C1430" s="440">
        <v>0.85699999999999998</v>
      </c>
      <c r="D1430" s="440">
        <v>3.0000000000000001E-3</v>
      </c>
      <c r="E1430" s="440">
        <v>1</v>
      </c>
      <c r="F1430" s="441">
        <v>23</v>
      </c>
      <c r="G1430" s="441">
        <v>20</v>
      </c>
      <c r="H1430" s="441">
        <v>6</v>
      </c>
    </row>
    <row r="1431" spans="1:8" ht="9.75" customHeight="1" x14ac:dyDescent="0.2">
      <c r="A1431" s="438">
        <v>168995</v>
      </c>
      <c r="B1431" s="439" t="s">
        <v>3435</v>
      </c>
      <c r="C1431" s="440">
        <v>1.8</v>
      </c>
      <c r="D1431" s="440">
        <v>7.0000000000000001E-3</v>
      </c>
      <c r="E1431" s="440">
        <v>1</v>
      </c>
      <c r="F1431" s="441">
        <v>30.5</v>
      </c>
      <c r="G1431" s="441">
        <v>27</v>
      </c>
      <c r="H1431" s="441">
        <v>8</v>
      </c>
    </row>
    <row r="1432" spans="1:8" ht="9.75" customHeight="1" x14ac:dyDescent="0.2">
      <c r="A1432" s="438">
        <v>168996</v>
      </c>
      <c r="B1432" s="439" t="s">
        <v>3435</v>
      </c>
      <c r="C1432" s="440">
        <v>7.1</v>
      </c>
      <c r="D1432" s="440">
        <v>0.03</v>
      </c>
      <c r="E1432" s="440">
        <v>1</v>
      </c>
      <c r="F1432" s="441">
        <v>47.7</v>
      </c>
      <c r="G1432" s="441">
        <v>40.700000000000003</v>
      </c>
      <c r="H1432" s="441">
        <v>15.3</v>
      </c>
    </row>
    <row r="1433" spans="1:8" ht="9.75" customHeight="1" x14ac:dyDescent="0.2">
      <c r="A1433" s="438">
        <v>168997</v>
      </c>
      <c r="B1433" s="439" t="s">
        <v>3435</v>
      </c>
      <c r="C1433" s="440">
        <v>15.222</v>
      </c>
      <c r="D1433" s="440">
        <v>6.2E-2</v>
      </c>
      <c r="E1433" s="440">
        <v>1</v>
      </c>
      <c r="F1433" s="441">
        <v>55</v>
      </c>
      <c r="G1433" s="441">
        <v>41.7</v>
      </c>
      <c r="H1433" s="441">
        <v>27</v>
      </c>
    </row>
    <row r="1434" spans="1:8" ht="9.75" customHeight="1" x14ac:dyDescent="0.2">
      <c r="A1434" s="438">
        <v>168998</v>
      </c>
      <c r="B1434" s="439" t="s">
        <v>3435</v>
      </c>
      <c r="C1434" s="440">
        <v>4.0999999999999996</v>
      </c>
      <c r="D1434" s="440">
        <v>1.6E-2</v>
      </c>
      <c r="E1434" s="440">
        <v>1</v>
      </c>
      <c r="F1434" s="441">
        <v>49</v>
      </c>
      <c r="G1434" s="441">
        <v>18</v>
      </c>
      <c r="H1434" s="441">
        <v>18</v>
      </c>
    </row>
    <row r="1435" spans="1:8" ht="9.75" customHeight="1" x14ac:dyDescent="0.2">
      <c r="A1435" s="438">
        <v>168999</v>
      </c>
      <c r="B1435" s="439" t="s">
        <v>3435</v>
      </c>
      <c r="C1435" s="440">
        <v>2.17</v>
      </c>
      <c r="D1435" s="440">
        <v>0.01</v>
      </c>
      <c r="E1435" s="440">
        <v>1</v>
      </c>
      <c r="F1435" s="441">
        <v>41.5</v>
      </c>
      <c r="G1435" s="441">
        <v>15.5</v>
      </c>
      <c r="H1435" s="441">
        <v>15.5</v>
      </c>
    </row>
    <row r="1436" spans="1:8" ht="9.75" customHeight="1" x14ac:dyDescent="0.2">
      <c r="A1436" s="438">
        <v>169049</v>
      </c>
      <c r="B1436" s="439" t="s">
        <v>3435</v>
      </c>
      <c r="C1436" s="440">
        <v>2</v>
      </c>
      <c r="D1436" s="440">
        <v>8.9999999999999993E-3</v>
      </c>
      <c r="E1436" s="440">
        <v>1</v>
      </c>
      <c r="F1436" s="441">
        <v>92</v>
      </c>
      <c r="G1436" s="441">
        <v>18</v>
      </c>
      <c r="H1436" s="441">
        <v>5.5</v>
      </c>
    </row>
    <row r="1437" spans="1:8" ht="9.75" customHeight="1" x14ac:dyDescent="0.2">
      <c r="A1437" s="438">
        <v>169050</v>
      </c>
      <c r="B1437" s="439" t="s">
        <v>3435</v>
      </c>
      <c r="C1437" s="440">
        <v>17.75</v>
      </c>
      <c r="D1437" s="440">
        <v>7.0000000000000007E-2</v>
      </c>
      <c r="E1437" s="440">
        <v>1</v>
      </c>
      <c r="F1437" s="441">
        <v>55</v>
      </c>
      <c r="G1437" s="441">
        <v>41.7</v>
      </c>
      <c r="H1437" s="441">
        <v>30.5</v>
      </c>
    </row>
    <row r="1438" spans="1:8" ht="9.75" customHeight="1" x14ac:dyDescent="0.2">
      <c r="A1438" s="438">
        <v>169051</v>
      </c>
      <c r="B1438" s="439" t="s">
        <v>3435</v>
      </c>
      <c r="C1438" s="440">
        <v>2.65</v>
      </c>
      <c r="D1438" s="440">
        <v>1.0999999999999999E-2</v>
      </c>
      <c r="E1438" s="440">
        <v>1</v>
      </c>
      <c r="F1438" s="441">
        <v>90</v>
      </c>
      <c r="G1438" s="441">
        <v>18</v>
      </c>
      <c r="H1438" s="441">
        <v>6.5</v>
      </c>
    </row>
    <row r="1439" spans="1:8" ht="9.75" customHeight="1" x14ac:dyDescent="0.2">
      <c r="A1439" s="438">
        <v>169070</v>
      </c>
      <c r="B1439" s="439" t="s">
        <v>3435</v>
      </c>
      <c r="C1439" s="440">
        <v>0.75</v>
      </c>
      <c r="D1439" s="440">
        <v>2E-3</v>
      </c>
      <c r="E1439" s="440">
        <v>1</v>
      </c>
      <c r="F1439" s="441">
        <v>27</v>
      </c>
      <c r="G1439" s="441">
        <v>25</v>
      </c>
      <c r="H1439" s="441">
        <v>3.5</v>
      </c>
    </row>
    <row r="1440" spans="1:8" ht="9.75" customHeight="1" x14ac:dyDescent="0.2">
      <c r="A1440" s="438">
        <v>169071</v>
      </c>
      <c r="B1440" s="439" t="s">
        <v>3435</v>
      </c>
      <c r="C1440" s="440">
        <v>0.75</v>
      </c>
      <c r="D1440" s="440">
        <v>2E-3</v>
      </c>
      <c r="E1440" s="440">
        <v>1</v>
      </c>
      <c r="F1440" s="441">
        <v>27</v>
      </c>
      <c r="G1440" s="441">
        <v>25</v>
      </c>
      <c r="H1440" s="441">
        <v>3.5</v>
      </c>
    </row>
    <row r="1441" spans="1:8" ht="9.75" customHeight="1" x14ac:dyDescent="0.2">
      <c r="A1441" s="438">
        <v>169072</v>
      </c>
      <c r="B1441" s="439" t="s">
        <v>3435</v>
      </c>
      <c r="C1441" s="440">
        <v>0.75</v>
      </c>
      <c r="D1441" s="440">
        <v>2E-3</v>
      </c>
      <c r="E1441" s="440">
        <v>1</v>
      </c>
      <c r="F1441" s="441">
        <v>27</v>
      </c>
      <c r="G1441" s="441">
        <v>25</v>
      </c>
      <c r="H1441" s="441">
        <v>3.5</v>
      </c>
    </row>
    <row r="1442" spans="1:8" ht="9.75" customHeight="1" x14ac:dyDescent="0.2">
      <c r="A1442" s="438">
        <v>169081</v>
      </c>
      <c r="B1442" s="439" t="s">
        <v>3435</v>
      </c>
      <c r="C1442" s="440">
        <v>1.65</v>
      </c>
      <c r="D1442" s="440">
        <v>6.0000000000000001E-3</v>
      </c>
      <c r="E1442" s="440">
        <v>1</v>
      </c>
      <c r="F1442" s="441">
        <v>30</v>
      </c>
      <c r="G1442" s="441">
        <v>29.5</v>
      </c>
      <c r="H1442" s="441">
        <v>6.5</v>
      </c>
    </row>
    <row r="1443" spans="1:8" ht="9.75" customHeight="1" x14ac:dyDescent="0.2">
      <c r="A1443" s="438">
        <v>169082</v>
      </c>
      <c r="B1443" s="439" t="s">
        <v>3435</v>
      </c>
      <c r="C1443" s="440">
        <v>1.65</v>
      </c>
      <c r="D1443" s="440">
        <v>6.0000000000000001E-3</v>
      </c>
      <c r="E1443" s="440">
        <v>1</v>
      </c>
      <c r="F1443" s="441">
        <v>30</v>
      </c>
      <c r="G1443" s="441">
        <v>29.5</v>
      </c>
      <c r="H1443" s="441">
        <v>6.5</v>
      </c>
    </row>
    <row r="1444" spans="1:8" ht="9.75" customHeight="1" x14ac:dyDescent="0.2">
      <c r="A1444" s="438">
        <v>169083</v>
      </c>
      <c r="B1444" s="439" t="s">
        <v>3435</v>
      </c>
      <c r="C1444" s="440">
        <v>1.65</v>
      </c>
      <c r="D1444" s="440">
        <v>6.0000000000000001E-3</v>
      </c>
      <c r="E1444" s="440">
        <v>1</v>
      </c>
      <c r="F1444" s="441">
        <v>30</v>
      </c>
      <c r="G1444" s="441">
        <v>29.5</v>
      </c>
      <c r="H1444" s="441">
        <v>6.5</v>
      </c>
    </row>
    <row r="1445" spans="1:8" ht="9.75" customHeight="1" x14ac:dyDescent="0.2">
      <c r="A1445" s="438">
        <v>169084</v>
      </c>
      <c r="B1445" s="439" t="s">
        <v>3435</v>
      </c>
      <c r="C1445" s="440">
        <v>2.4</v>
      </c>
      <c r="D1445" s="440">
        <v>8.0000000000000002E-3</v>
      </c>
      <c r="E1445" s="440">
        <v>1</v>
      </c>
      <c r="F1445" s="441">
        <v>35</v>
      </c>
      <c r="G1445" s="441">
        <v>34</v>
      </c>
      <c r="H1445" s="441">
        <v>7</v>
      </c>
    </row>
    <row r="1446" spans="1:8" ht="9.75" customHeight="1" x14ac:dyDescent="0.2">
      <c r="A1446" s="438">
        <v>169143</v>
      </c>
      <c r="B1446" s="439" t="s">
        <v>3435</v>
      </c>
      <c r="C1446" s="440">
        <v>3.6</v>
      </c>
      <c r="D1446" s="440">
        <v>1.2E-2</v>
      </c>
      <c r="E1446" s="440">
        <v>1</v>
      </c>
      <c r="F1446" s="441">
        <v>36</v>
      </c>
      <c r="G1446" s="441">
        <v>30</v>
      </c>
      <c r="H1446" s="441">
        <v>11.5</v>
      </c>
    </row>
    <row r="1447" spans="1:8" ht="9.75" customHeight="1" x14ac:dyDescent="0.2">
      <c r="A1447" s="438">
        <v>169144</v>
      </c>
      <c r="B1447" s="439" t="s">
        <v>3435</v>
      </c>
      <c r="C1447" s="440">
        <v>3</v>
      </c>
      <c r="D1447" s="440">
        <v>1.2E-2</v>
      </c>
      <c r="E1447" s="440">
        <v>1</v>
      </c>
      <c r="F1447" s="441">
        <v>36</v>
      </c>
      <c r="G1447" s="441">
        <v>30</v>
      </c>
      <c r="H1447" s="441">
        <v>11.5</v>
      </c>
    </row>
    <row r="1448" spans="1:8" ht="9.75" customHeight="1" x14ac:dyDescent="0.2">
      <c r="A1448" s="438">
        <v>169148</v>
      </c>
      <c r="B1448" s="439" t="s">
        <v>3435</v>
      </c>
      <c r="C1448" s="440">
        <v>2.77</v>
      </c>
      <c r="D1448" s="440">
        <v>8.9999999999999993E-3</v>
      </c>
      <c r="E1448" s="440">
        <v>1</v>
      </c>
      <c r="F1448" s="441">
        <v>30.5</v>
      </c>
      <c r="G1448" s="441">
        <v>26.5</v>
      </c>
      <c r="H1448" s="441">
        <v>11.5</v>
      </c>
    </row>
    <row r="1449" spans="1:8" ht="9.75" customHeight="1" x14ac:dyDescent="0.2">
      <c r="A1449" s="438">
        <v>169149</v>
      </c>
      <c r="B1449" s="439" t="s">
        <v>3435</v>
      </c>
      <c r="C1449" s="440">
        <v>6.67</v>
      </c>
      <c r="D1449" s="440">
        <v>0.02</v>
      </c>
      <c r="E1449" s="440">
        <v>1</v>
      </c>
      <c r="F1449" s="441">
        <v>41</v>
      </c>
      <c r="G1449" s="441">
        <v>35</v>
      </c>
      <c r="H1449" s="441">
        <v>14</v>
      </c>
    </row>
    <row r="1450" spans="1:8" ht="9.75" customHeight="1" x14ac:dyDescent="0.2">
      <c r="A1450" s="438">
        <v>169223</v>
      </c>
      <c r="B1450" s="439" t="s">
        <v>3435</v>
      </c>
      <c r="C1450" s="440">
        <v>0.91</v>
      </c>
      <c r="D1450" s="440">
        <v>3.0000000000000001E-3</v>
      </c>
      <c r="E1450" s="440">
        <v>1</v>
      </c>
      <c r="F1450" s="441">
        <v>24</v>
      </c>
      <c r="G1450" s="441">
        <v>23</v>
      </c>
      <c r="H1450" s="441">
        <v>5.5</v>
      </c>
    </row>
    <row r="1451" spans="1:8" ht="9.75" customHeight="1" x14ac:dyDescent="0.2">
      <c r="A1451" s="438">
        <v>169225</v>
      </c>
      <c r="B1451" s="439" t="s">
        <v>3435</v>
      </c>
      <c r="C1451" s="440">
        <v>2.65</v>
      </c>
      <c r="D1451" s="440">
        <v>1.4999999999999999E-2</v>
      </c>
      <c r="E1451" s="440">
        <v>1</v>
      </c>
      <c r="F1451" s="441">
        <v>40.5</v>
      </c>
      <c r="G1451" s="441">
        <v>40</v>
      </c>
      <c r="H1451" s="441">
        <v>8.5</v>
      </c>
    </row>
    <row r="1452" spans="1:8" ht="9.75" customHeight="1" x14ac:dyDescent="0.2">
      <c r="A1452" s="438">
        <v>169229</v>
      </c>
      <c r="B1452" s="439" t="s">
        <v>3435</v>
      </c>
      <c r="C1452" s="440">
        <v>6</v>
      </c>
      <c r="D1452" s="440">
        <v>2.4E-2</v>
      </c>
      <c r="E1452" s="440">
        <v>1</v>
      </c>
      <c r="F1452" s="441">
        <v>42</v>
      </c>
      <c r="G1452" s="441">
        <v>28</v>
      </c>
      <c r="H1452" s="441">
        <v>20.5</v>
      </c>
    </row>
    <row r="1453" spans="1:8" ht="9.75" customHeight="1" x14ac:dyDescent="0.2">
      <c r="A1453" s="438">
        <v>169276</v>
      </c>
      <c r="B1453" s="439" t="s">
        <v>3435</v>
      </c>
      <c r="C1453" s="440">
        <v>4.5999999999999996</v>
      </c>
      <c r="D1453" s="440">
        <v>1.6E-2</v>
      </c>
      <c r="E1453" s="440">
        <v>1</v>
      </c>
      <c r="F1453" s="441">
        <v>40</v>
      </c>
      <c r="G1453" s="441">
        <v>39.5</v>
      </c>
      <c r="H1453" s="441">
        <v>10</v>
      </c>
    </row>
    <row r="1454" spans="1:8" ht="9.75" customHeight="1" x14ac:dyDescent="0.2">
      <c r="A1454" s="438">
        <v>169277</v>
      </c>
      <c r="B1454" s="439" t="s">
        <v>3435</v>
      </c>
      <c r="C1454" s="440">
        <v>3.95</v>
      </c>
      <c r="D1454" s="440">
        <v>1.4E-2</v>
      </c>
      <c r="E1454" s="440">
        <v>1</v>
      </c>
      <c r="F1454" s="441">
        <v>40</v>
      </c>
      <c r="G1454" s="441">
        <v>40</v>
      </c>
      <c r="H1454" s="441">
        <v>9</v>
      </c>
    </row>
    <row r="1455" spans="1:8" ht="9.75" customHeight="1" x14ac:dyDescent="0.2">
      <c r="A1455" s="438">
        <v>169278</v>
      </c>
      <c r="B1455" s="439" t="s">
        <v>3435</v>
      </c>
      <c r="C1455" s="440">
        <v>7.1</v>
      </c>
      <c r="D1455" s="440">
        <v>2.3E-2</v>
      </c>
      <c r="E1455" s="440">
        <v>1</v>
      </c>
      <c r="F1455" s="441">
        <v>40</v>
      </c>
      <c r="G1455" s="441">
        <v>39.5</v>
      </c>
      <c r="H1455" s="441">
        <v>15</v>
      </c>
    </row>
    <row r="1456" spans="1:8" ht="9.75" customHeight="1" x14ac:dyDescent="0.2">
      <c r="A1456" s="438">
        <v>169279</v>
      </c>
      <c r="B1456" s="439" t="s">
        <v>3435</v>
      </c>
      <c r="C1456" s="440">
        <v>3.65</v>
      </c>
      <c r="D1456" s="440">
        <v>1.4E-2</v>
      </c>
      <c r="E1456" s="440">
        <v>1</v>
      </c>
      <c r="F1456" s="441">
        <v>40.5</v>
      </c>
      <c r="G1456" s="441">
        <v>40</v>
      </c>
      <c r="H1456" s="441">
        <v>9</v>
      </c>
    </row>
    <row r="1457" spans="1:8" ht="9.75" customHeight="1" x14ac:dyDescent="0.2">
      <c r="A1457" s="438">
        <v>169342</v>
      </c>
      <c r="B1457" s="439" t="s">
        <v>3435</v>
      </c>
      <c r="C1457" s="440">
        <v>5.5</v>
      </c>
      <c r="D1457" s="440">
        <v>2.4E-2</v>
      </c>
      <c r="E1457" s="440">
        <v>1</v>
      </c>
      <c r="F1457" s="441">
        <v>40</v>
      </c>
      <c r="G1457" s="441">
        <v>40</v>
      </c>
      <c r="H1457" s="441">
        <v>14.5</v>
      </c>
    </row>
    <row r="1458" spans="1:8" ht="9.75" customHeight="1" x14ac:dyDescent="0.2">
      <c r="A1458" s="438">
        <v>169343</v>
      </c>
      <c r="B1458" s="439" t="s">
        <v>3435</v>
      </c>
      <c r="C1458" s="440">
        <v>6.6</v>
      </c>
      <c r="D1458" s="440">
        <v>2.4E-2</v>
      </c>
      <c r="E1458" s="440">
        <v>1</v>
      </c>
      <c r="F1458" s="441">
        <v>39.5</v>
      </c>
      <c r="G1458" s="441">
        <v>39.5</v>
      </c>
      <c r="H1458" s="441">
        <v>15.5</v>
      </c>
    </row>
    <row r="1459" spans="1:8" ht="9.75" customHeight="1" x14ac:dyDescent="0.2">
      <c r="A1459" s="438">
        <v>169344</v>
      </c>
      <c r="B1459" s="439" t="s">
        <v>3435</v>
      </c>
      <c r="C1459" s="440">
        <v>5.2</v>
      </c>
      <c r="D1459" s="440">
        <v>2.1999999999999999E-2</v>
      </c>
      <c r="E1459" s="440">
        <v>1</v>
      </c>
      <c r="F1459" s="441">
        <v>40</v>
      </c>
      <c r="G1459" s="441">
        <v>39.5</v>
      </c>
      <c r="H1459" s="441">
        <v>14</v>
      </c>
    </row>
    <row r="1460" spans="1:8" ht="9.75" customHeight="1" x14ac:dyDescent="0.2">
      <c r="A1460" s="438">
        <v>169345</v>
      </c>
      <c r="B1460" s="439" t="s">
        <v>3435</v>
      </c>
      <c r="C1460" s="440">
        <v>4.3499999999999996</v>
      </c>
      <c r="D1460" s="440">
        <v>1.4E-2</v>
      </c>
      <c r="E1460" s="440">
        <v>1</v>
      </c>
      <c r="F1460" s="441">
        <v>40</v>
      </c>
      <c r="G1460" s="441">
        <v>39.5</v>
      </c>
      <c r="H1460" s="441">
        <v>9</v>
      </c>
    </row>
    <row r="1461" spans="1:8" ht="9.75" customHeight="1" x14ac:dyDescent="0.2">
      <c r="A1461" s="438">
        <v>169346</v>
      </c>
      <c r="B1461" s="439" t="s">
        <v>3435</v>
      </c>
      <c r="C1461" s="440">
        <v>2.8</v>
      </c>
      <c r="D1461" s="440">
        <v>8.0000000000000002E-3</v>
      </c>
      <c r="E1461" s="440">
        <v>1</v>
      </c>
      <c r="F1461" s="441">
        <v>33</v>
      </c>
      <c r="G1461" s="441">
        <v>30</v>
      </c>
      <c r="H1461" s="441">
        <v>8</v>
      </c>
    </row>
    <row r="1462" spans="1:8" ht="9.75" customHeight="1" x14ac:dyDescent="0.2">
      <c r="A1462" s="438">
        <v>169349</v>
      </c>
      <c r="B1462" s="439" t="s">
        <v>3435</v>
      </c>
      <c r="C1462" s="440">
        <v>1</v>
      </c>
      <c r="D1462" s="440">
        <v>4.0000000000000001E-3</v>
      </c>
      <c r="E1462" s="440">
        <v>1</v>
      </c>
      <c r="F1462" s="441">
        <v>24</v>
      </c>
      <c r="G1462" s="441">
        <v>23</v>
      </c>
      <c r="H1462" s="441">
        <v>7</v>
      </c>
    </row>
    <row r="1463" spans="1:8" ht="9.75" customHeight="1" x14ac:dyDescent="0.2">
      <c r="A1463" s="438">
        <v>169357</v>
      </c>
      <c r="B1463" s="439" t="s">
        <v>3435</v>
      </c>
      <c r="C1463" s="440">
        <v>2.62</v>
      </c>
      <c r="D1463" s="440">
        <v>0.01</v>
      </c>
      <c r="E1463" s="440">
        <v>1</v>
      </c>
      <c r="F1463" s="441">
        <v>35</v>
      </c>
      <c r="G1463" s="441">
        <v>33</v>
      </c>
      <c r="H1463" s="441">
        <v>9</v>
      </c>
    </row>
    <row r="1464" spans="1:8" ht="9.75" customHeight="1" x14ac:dyDescent="0.2">
      <c r="A1464" s="438">
        <v>169360</v>
      </c>
      <c r="B1464" s="439" t="s">
        <v>3435</v>
      </c>
      <c r="C1464" s="440">
        <v>1.95</v>
      </c>
      <c r="D1464" s="440">
        <v>7.0000000000000001E-3</v>
      </c>
      <c r="E1464" s="440">
        <v>1</v>
      </c>
      <c r="F1464" s="441">
        <v>30</v>
      </c>
      <c r="G1464" s="441">
        <v>29.5</v>
      </c>
      <c r="H1464" s="441">
        <v>8</v>
      </c>
    </row>
    <row r="1465" spans="1:8" ht="9.75" customHeight="1" x14ac:dyDescent="0.2">
      <c r="A1465" s="438">
        <v>169361</v>
      </c>
      <c r="B1465" s="439" t="s">
        <v>3435</v>
      </c>
      <c r="C1465" s="440">
        <v>7</v>
      </c>
      <c r="D1465" s="440">
        <v>2.3E-2</v>
      </c>
      <c r="E1465" s="440">
        <v>1</v>
      </c>
      <c r="F1465" s="441">
        <v>40</v>
      </c>
      <c r="G1465" s="441">
        <v>40</v>
      </c>
      <c r="H1465" s="441">
        <v>14.5</v>
      </c>
    </row>
    <row r="1466" spans="1:8" ht="9.75" customHeight="1" x14ac:dyDescent="0.2">
      <c r="A1466" s="438">
        <v>169368</v>
      </c>
      <c r="B1466" s="439" t="s">
        <v>3435</v>
      </c>
      <c r="C1466" s="440">
        <v>4.5</v>
      </c>
      <c r="D1466" s="440">
        <v>1.9E-2</v>
      </c>
      <c r="E1466" s="440">
        <v>1</v>
      </c>
      <c r="F1466" s="441">
        <v>40</v>
      </c>
      <c r="G1466" s="441">
        <v>39.5</v>
      </c>
      <c r="H1466" s="441">
        <v>12</v>
      </c>
    </row>
    <row r="1467" spans="1:8" ht="9.75" customHeight="1" x14ac:dyDescent="0.2">
      <c r="A1467" s="438">
        <v>169480</v>
      </c>
      <c r="B1467" s="439" t="s">
        <v>3435</v>
      </c>
      <c r="C1467" s="440">
        <v>2.52</v>
      </c>
      <c r="D1467" s="440">
        <v>1.6E-2</v>
      </c>
      <c r="E1467" s="440">
        <v>1</v>
      </c>
      <c r="F1467" s="441">
        <v>40</v>
      </c>
      <c r="G1467" s="441">
        <v>10</v>
      </c>
      <c r="H1467" s="441">
        <v>4</v>
      </c>
    </row>
    <row r="1468" spans="1:8" ht="9.75" customHeight="1" x14ac:dyDescent="0.2">
      <c r="A1468" s="438">
        <v>169486</v>
      </c>
      <c r="B1468" s="439" t="s">
        <v>3435</v>
      </c>
      <c r="C1468" s="440">
        <v>1</v>
      </c>
      <c r="D1468" s="440">
        <v>5.0000000000000001E-3</v>
      </c>
      <c r="E1468" s="440">
        <v>1</v>
      </c>
      <c r="F1468" s="441">
        <v>35</v>
      </c>
      <c r="G1468" s="441">
        <v>30</v>
      </c>
      <c r="H1468" s="441">
        <v>4.5</v>
      </c>
    </row>
    <row r="1469" spans="1:8" ht="9.75" customHeight="1" x14ac:dyDescent="0.2">
      <c r="A1469" s="438">
        <v>169488</v>
      </c>
      <c r="B1469" s="439" t="s">
        <v>3435</v>
      </c>
      <c r="C1469" s="440">
        <v>1.24</v>
      </c>
      <c r="D1469" s="440">
        <v>5.0000000000000001E-3</v>
      </c>
      <c r="E1469" s="440">
        <v>1</v>
      </c>
      <c r="F1469" s="441">
        <v>33</v>
      </c>
      <c r="G1469" s="441">
        <v>12</v>
      </c>
      <c r="H1469" s="441">
        <v>12</v>
      </c>
    </row>
    <row r="1470" spans="1:8" ht="9.75" customHeight="1" x14ac:dyDescent="0.2">
      <c r="A1470" s="438">
        <v>169489</v>
      </c>
      <c r="B1470" s="439" t="s">
        <v>3435</v>
      </c>
      <c r="C1470" s="440">
        <v>1</v>
      </c>
      <c r="D1470" s="440">
        <v>4.0000000000000001E-3</v>
      </c>
      <c r="E1470" s="440">
        <v>1</v>
      </c>
      <c r="F1470" s="441">
        <v>24</v>
      </c>
      <c r="G1470" s="441">
        <v>23</v>
      </c>
      <c r="H1470" s="441">
        <v>7</v>
      </c>
    </row>
    <row r="1471" spans="1:8" ht="9.75" customHeight="1" x14ac:dyDescent="0.2">
      <c r="A1471" s="438">
        <v>169490</v>
      </c>
      <c r="B1471" s="439" t="s">
        <v>3435</v>
      </c>
      <c r="C1471" s="440">
        <v>1.1000000000000001</v>
      </c>
      <c r="D1471" s="440">
        <v>4.0000000000000001E-3</v>
      </c>
      <c r="E1471" s="440">
        <v>1</v>
      </c>
      <c r="F1471" s="441">
        <v>24</v>
      </c>
      <c r="G1471" s="441">
        <v>24</v>
      </c>
      <c r="H1471" s="441">
        <v>7</v>
      </c>
    </row>
    <row r="1472" spans="1:8" ht="9.75" customHeight="1" x14ac:dyDescent="0.2">
      <c r="A1472" s="438">
        <v>169521</v>
      </c>
      <c r="B1472" s="439" t="s">
        <v>3435</v>
      </c>
      <c r="C1472" s="440">
        <v>0.96</v>
      </c>
      <c r="D1472" s="440">
        <v>4.0000000000000001E-3</v>
      </c>
      <c r="E1472" s="440">
        <v>1</v>
      </c>
      <c r="F1472" s="441">
        <v>24.5</v>
      </c>
      <c r="G1472" s="441">
        <v>23</v>
      </c>
      <c r="H1472" s="441">
        <v>6</v>
      </c>
    </row>
    <row r="1473" spans="1:8" ht="9.75" customHeight="1" x14ac:dyDescent="0.2">
      <c r="A1473" s="438">
        <v>170134</v>
      </c>
      <c r="B1473" s="439" t="s">
        <v>3435</v>
      </c>
      <c r="C1473" s="440">
        <v>0.48</v>
      </c>
      <c r="D1473" s="440">
        <v>2E-3</v>
      </c>
      <c r="E1473" s="440">
        <v>1</v>
      </c>
      <c r="F1473" s="441">
        <v>20</v>
      </c>
      <c r="G1473" s="441">
        <v>20</v>
      </c>
      <c r="H1473" s="441">
        <v>4</v>
      </c>
    </row>
    <row r="1474" spans="1:8" ht="9.75" customHeight="1" x14ac:dyDescent="0.2">
      <c r="A1474" s="438">
        <v>170145</v>
      </c>
      <c r="B1474" s="439" t="s">
        <v>3435</v>
      </c>
      <c r="C1474" s="440">
        <v>6.5</v>
      </c>
      <c r="D1474" s="440">
        <v>2.1999999999999999E-2</v>
      </c>
      <c r="E1474" s="440">
        <v>1</v>
      </c>
      <c r="F1474" s="441">
        <v>45</v>
      </c>
      <c r="G1474" s="441">
        <v>41</v>
      </c>
      <c r="H1474" s="441">
        <v>12</v>
      </c>
    </row>
    <row r="1475" spans="1:8" ht="9.75" customHeight="1" x14ac:dyDescent="0.2">
      <c r="A1475" s="438">
        <v>170321</v>
      </c>
      <c r="B1475" s="439" t="s">
        <v>3435</v>
      </c>
      <c r="C1475" s="440">
        <v>1.25</v>
      </c>
      <c r="D1475" s="440">
        <v>4.0000000000000001E-3</v>
      </c>
      <c r="E1475" s="440">
        <v>1</v>
      </c>
      <c r="F1475" s="441">
        <v>24</v>
      </c>
      <c r="G1475" s="441">
        <v>23</v>
      </c>
      <c r="H1475" s="441">
        <v>7</v>
      </c>
    </row>
    <row r="1476" spans="1:8" ht="9.75" customHeight="1" x14ac:dyDescent="0.2">
      <c r="A1476" s="438">
        <v>170332</v>
      </c>
      <c r="B1476" s="439" t="s">
        <v>3435</v>
      </c>
      <c r="C1476" s="440">
        <v>5.6</v>
      </c>
      <c r="D1476" s="440">
        <v>2.5999999999999999E-2</v>
      </c>
      <c r="E1476" s="440">
        <v>1</v>
      </c>
      <c r="F1476" s="441">
        <v>41</v>
      </c>
      <c r="G1476" s="441">
        <v>39</v>
      </c>
      <c r="H1476" s="441">
        <v>16.5</v>
      </c>
    </row>
    <row r="1477" spans="1:8" ht="9.75" customHeight="1" x14ac:dyDescent="0.2">
      <c r="A1477" s="438">
        <v>170334</v>
      </c>
      <c r="B1477" s="439" t="s">
        <v>3435</v>
      </c>
      <c r="C1477" s="440">
        <v>6.85</v>
      </c>
      <c r="D1477" s="440">
        <v>2.9000000000000001E-2</v>
      </c>
      <c r="E1477" s="440">
        <v>1</v>
      </c>
      <c r="F1477" s="441">
        <v>41</v>
      </c>
      <c r="G1477" s="441">
        <v>39</v>
      </c>
      <c r="H1477" s="441">
        <v>18</v>
      </c>
    </row>
    <row r="1478" spans="1:8" ht="9.75" customHeight="1" x14ac:dyDescent="0.2">
      <c r="A1478" s="438">
        <v>170335</v>
      </c>
      <c r="B1478" s="439" t="s">
        <v>3435</v>
      </c>
      <c r="C1478" s="440">
        <v>4.2300000000000004</v>
      </c>
      <c r="D1478" s="440">
        <v>2.1000000000000001E-2</v>
      </c>
      <c r="E1478" s="440">
        <v>1</v>
      </c>
      <c r="F1478" s="441">
        <v>41</v>
      </c>
      <c r="G1478" s="441">
        <v>39</v>
      </c>
      <c r="H1478" s="441">
        <v>13</v>
      </c>
    </row>
    <row r="1479" spans="1:8" ht="9.75" customHeight="1" x14ac:dyDescent="0.2">
      <c r="A1479" s="438">
        <v>170336</v>
      </c>
      <c r="B1479" s="439" t="s">
        <v>3435</v>
      </c>
      <c r="C1479" s="440">
        <v>5.8</v>
      </c>
      <c r="D1479" s="440">
        <v>2.5000000000000001E-2</v>
      </c>
      <c r="E1479" s="440">
        <v>1</v>
      </c>
      <c r="F1479" s="441">
        <v>46</v>
      </c>
      <c r="G1479" s="441">
        <v>41</v>
      </c>
      <c r="H1479" s="441">
        <v>13</v>
      </c>
    </row>
    <row r="1480" spans="1:8" ht="9.75" customHeight="1" x14ac:dyDescent="0.2">
      <c r="A1480" s="438">
        <v>170337</v>
      </c>
      <c r="B1480" s="439" t="s">
        <v>3435</v>
      </c>
      <c r="C1480" s="440">
        <v>17.5</v>
      </c>
      <c r="D1480" s="440">
        <v>7.6999999999999999E-2</v>
      </c>
      <c r="E1480" s="440">
        <v>1</v>
      </c>
      <c r="F1480" s="441">
        <v>57</v>
      </c>
      <c r="G1480" s="441">
        <v>48.6</v>
      </c>
      <c r="H1480" s="441">
        <v>27.7</v>
      </c>
    </row>
    <row r="1481" spans="1:8" ht="9.75" customHeight="1" x14ac:dyDescent="0.2">
      <c r="A1481" s="438">
        <v>170338</v>
      </c>
      <c r="B1481" s="439" t="s">
        <v>3435</v>
      </c>
      <c r="C1481" s="440">
        <v>1.6919999999999999</v>
      </c>
      <c r="D1481" s="440">
        <v>6.0000000000000001E-3</v>
      </c>
      <c r="E1481" s="440">
        <v>1</v>
      </c>
      <c r="F1481" s="441">
        <v>26</v>
      </c>
      <c r="G1481" s="441">
        <v>25</v>
      </c>
      <c r="H1481" s="441">
        <v>9</v>
      </c>
    </row>
    <row r="1482" spans="1:8" ht="9.75" customHeight="1" x14ac:dyDescent="0.2">
      <c r="A1482" s="438">
        <v>170340</v>
      </c>
      <c r="B1482" s="439" t="s">
        <v>3435</v>
      </c>
      <c r="C1482" s="440">
        <v>2.99</v>
      </c>
      <c r="D1482" s="440">
        <v>8.9999999999999993E-3</v>
      </c>
      <c r="E1482" s="440">
        <v>1</v>
      </c>
      <c r="F1482" s="441">
        <v>30.5</v>
      </c>
      <c r="G1482" s="441">
        <v>26.5</v>
      </c>
      <c r="H1482" s="441">
        <v>11</v>
      </c>
    </row>
    <row r="1483" spans="1:8" ht="9.75" customHeight="1" x14ac:dyDescent="0.2">
      <c r="A1483" s="438">
        <v>170341</v>
      </c>
      <c r="B1483" s="439" t="s">
        <v>3435</v>
      </c>
      <c r="C1483" s="440">
        <v>1.04</v>
      </c>
      <c r="D1483" s="440">
        <v>5.0000000000000001E-3</v>
      </c>
      <c r="E1483" s="440">
        <v>1</v>
      </c>
      <c r="F1483" s="441">
        <v>28</v>
      </c>
      <c r="G1483" s="441">
        <v>13</v>
      </c>
      <c r="H1483" s="441">
        <v>13</v>
      </c>
    </row>
    <row r="1484" spans="1:8" ht="9.75" customHeight="1" x14ac:dyDescent="0.2">
      <c r="A1484" s="438">
        <v>170351</v>
      </c>
      <c r="B1484" s="439" t="s">
        <v>3435</v>
      </c>
      <c r="C1484" s="440">
        <v>2</v>
      </c>
      <c r="D1484" s="440">
        <v>8.9999999999999993E-3</v>
      </c>
      <c r="E1484" s="440">
        <v>1</v>
      </c>
      <c r="F1484" s="441">
        <v>31</v>
      </c>
      <c r="G1484" s="441">
        <v>27</v>
      </c>
      <c r="H1484" s="441">
        <v>11</v>
      </c>
    </row>
    <row r="1485" spans="1:8" ht="9.75" customHeight="1" x14ac:dyDescent="0.2">
      <c r="A1485" s="438">
        <v>170352</v>
      </c>
      <c r="B1485" s="439" t="s">
        <v>3435</v>
      </c>
      <c r="C1485" s="440">
        <v>8.1999999999999993</v>
      </c>
      <c r="D1485" s="440">
        <v>2.5999999999999999E-2</v>
      </c>
      <c r="E1485" s="440">
        <v>1</v>
      </c>
      <c r="F1485" s="441">
        <v>47.5</v>
      </c>
      <c r="G1485" s="441">
        <v>41</v>
      </c>
      <c r="H1485" s="441">
        <v>13.5</v>
      </c>
    </row>
    <row r="1486" spans="1:8" ht="9.75" customHeight="1" x14ac:dyDescent="0.2">
      <c r="A1486" s="438">
        <v>170434</v>
      </c>
      <c r="B1486" s="439" t="s">
        <v>3435</v>
      </c>
      <c r="C1486" s="440">
        <v>0.98</v>
      </c>
      <c r="D1486" s="440">
        <v>3.0000000000000001E-3</v>
      </c>
      <c r="E1486" s="440">
        <v>1</v>
      </c>
      <c r="F1486" s="441">
        <v>24</v>
      </c>
      <c r="G1486" s="441">
        <v>24</v>
      </c>
      <c r="H1486" s="441">
        <v>5</v>
      </c>
    </row>
    <row r="1487" spans="1:8" ht="9.75" customHeight="1" x14ac:dyDescent="0.2">
      <c r="A1487" s="438">
        <v>170439</v>
      </c>
      <c r="B1487" s="439" t="s">
        <v>3435</v>
      </c>
      <c r="C1487" s="440">
        <v>0.8</v>
      </c>
      <c r="D1487" s="440">
        <v>3.0000000000000001E-3</v>
      </c>
      <c r="E1487" s="440">
        <v>1</v>
      </c>
      <c r="F1487" s="441">
        <v>24</v>
      </c>
      <c r="G1487" s="441">
        <v>24</v>
      </c>
      <c r="H1487" s="441">
        <v>5</v>
      </c>
    </row>
    <row r="1488" spans="1:8" ht="9.75" customHeight="1" x14ac:dyDescent="0.2">
      <c r="A1488" s="438">
        <v>170453</v>
      </c>
      <c r="B1488" s="439" t="s">
        <v>3435</v>
      </c>
      <c r="C1488" s="440">
        <v>0.5</v>
      </c>
      <c r="D1488" s="440">
        <v>3.0000000000000001E-3</v>
      </c>
      <c r="E1488" s="440">
        <v>1</v>
      </c>
      <c r="F1488" s="441">
        <v>20</v>
      </c>
      <c r="G1488" s="441">
        <v>20</v>
      </c>
      <c r="H1488" s="441">
        <v>6.5</v>
      </c>
    </row>
    <row r="1489" spans="1:8" ht="9.75" customHeight="1" x14ac:dyDescent="0.2">
      <c r="A1489" s="438">
        <v>170494</v>
      </c>
      <c r="B1489" s="439" t="s">
        <v>3435</v>
      </c>
      <c r="C1489" s="440">
        <v>1.5</v>
      </c>
      <c r="D1489" s="440">
        <v>5.0000000000000001E-3</v>
      </c>
      <c r="E1489" s="440">
        <v>1</v>
      </c>
      <c r="F1489" s="441">
        <v>30</v>
      </c>
      <c r="G1489" s="441">
        <v>24</v>
      </c>
      <c r="H1489" s="441">
        <v>6.5</v>
      </c>
    </row>
    <row r="1490" spans="1:8" ht="9.75" customHeight="1" x14ac:dyDescent="0.2">
      <c r="A1490" s="438">
        <v>170495</v>
      </c>
      <c r="B1490" s="439" t="s">
        <v>3435</v>
      </c>
      <c r="C1490" s="440">
        <v>0.78400000000000003</v>
      </c>
      <c r="D1490" s="440">
        <v>2E-3</v>
      </c>
      <c r="E1490" s="440">
        <v>1</v>
      </c>
      <c r="F1490" s="441">
        <v>19.5</v>
      </c>
      <c r="G1490" s="441">
        <v>19</v>
      </c>
      <c r="H1490" s="441">
        <v>4.5</v>
      </c>
    </row>
    <row r="1491" spans="1:8" ht="9.75" customHeight="1" x14ac:dyDescent="0.2">
      <c r="A1491" s="438">
        <v>170496</v>
      </c>
      <c r="B1491" s="439" t="s">
        <v>3435</v>
      </c>
      <c r="C1491" s="440">
        <v>2.5</v>
      </c>
      <c r="D1491" s="440">
        <v>3.2000000000000001E-2</v>
      </c>
      <c r="E1491" s="440">
        <v>1</v>
      </c>
      <c r="F1491" s="441">
        <v>133</v>
      </c>
      <c r="G1491" s="441">
        <v>30</v>
      </c>
      <c r="H1491" s="441">
        <v>8</v>
      </c>
    </row>
    <row r="1492" spans="1:8" ht="9.75" customHeight="1" x14ac:dyDescent="0.2">
      <c r="A1492" s="438">
        <v>170497</v>
      </c>
      <c r="B1492" s="439" t="s">
        <v>3435</v>
      </c>
      <c r="C1492" s="440">
        <v>10.9</v>
      </c>
      <c r="D1492" s="440">
        <v>0.05</v>
      </c>
      <c r="E1492" s="440">
        <v>1</v>
      </c>
      <c r="F1492" s="441">
        <v>49.5</v>
      </c>
      <c r="G1492" s="441">
        <v>47</v>
      </c>
      <c r="H1492" s="441">
        <v>21.5</v>
      </c>
    </row>
    <row r="1493" spans="1:8" ht="9.75" customHeight="1" x14ac:dyDescent="0.2">
      <c r="A1493" s="438">
        <v>170499</v>
      </c>
      <c r="B1493" s="439" t="s">
        <v>3435</v>
      </c>
      <c r="C1493" s="440">
        <v>6.4</v>
      </c>
      <c r="D1493" s="440">
        <v>2.1999999999999999E-2</v>
      </c>
      <c r="E1493" s="440">
        <v>1</v>
      </c>
      <c r="F1493" s="441">
        <v>40</v>
      </c>
      <c r="G1493" s="441">
        <v>40</v>
      </c>
      <c r="H1493" s="441">
        <v>14</v>
      </c>
    </row>
    <row r="1494" spans="1:8" ht="9.75" customHeight="1" x14ac:dyDescent="0.2">
      <c r="A1494" s="438">
        <v>170500</v>
      </c>
      <c r="B1494" s="439" t="s">
        <v>3435</v>
      </c>
      <c r="C1494" s="440">
        <v>8</v>
      </c>
      <c r="D1494" s="440">
        <v>2.1999999999999999E-2</v>
      </c>
      <c r="E1494" s="440">
        <v>1</v>
      </c>
      <c r="F1494" s="441">
        <v>40</v>
      </c>
      <c r="G1494" s="441">
        <v>40</v>
      </c>
      <c r="H1494" s="441">
        <v>14</v>
      </c>
    </row>
    <row r="1495" spans="1:8" ht="9.75" customHeight="1" x14ac:dyDescent="0.2">
      <c r="A1495" s="438">
        <v>170501</v>
      </c>
      <c r="B1495" s="439" t="s">
        <v>3435</v>
      </c>
      <c r="C1495" s="440">
        <v>1.1499999999999999</v>
      </c>
      <c r="D1495" s="440">
        <v>3.0000000000000001E-3</v>
      </c>
      <c r="E1495" s="440">
        <v>1</v>
      </c>
      <c r="F1495" s="441">
        <v>24</v>
      </c>
      <c r="G1495" s="441">
        <v>24</v>
      </c>
      <c r="H1495" s="441">
        <v>5</v>
      </c>
    </row>
    <row r="1496" spans="1:8" ht="9.75" customHeight="1" x14ac:dyDescent="0.2">
      <c r="A1496" s="438">
        <v>170502</v>
      </c>
      <c r="B1496" s="439" t="s">
        <v>3435</v>
      </c>
      <c r="C1496" s="440">
        <v>3.7</v>
      </c>
      <c r="D1496" s="440">
        <v>1.6E-2</v>
      </c>
      <c r="E1496" s="440">
        <v>1</v>
      </c>
      <c r="F1496" s="441">
        <v>40.5</v>
      </c>
      <c r="G1496" s="441">
        <v>40.5</v>
      </c>
      <c r="H1496" s="441">
        <v>9.5</v>
      </c>
    </row>
    <row r="1497" spans="1:8" ht="9.75" customHeight="1" x14ac:dyDescent="0.2">
      <c r="A1497" s="438">
        <v>171086</v>
      </c>
      <c r="B1497" s="439" t="s">
        <v>3435</v>
      </c>
      <c r="C1497" s="440">
        <v>3.96</v>
      </c>
      <c r="D1497" s="440">
        <v>1.7999999999999999E-2</v>
      </c>
      <c r="E1497" s="440">
        <v>1</v>
      </c>
      <c r="F1497" s="441">
        <v>40</v>
      </c>
      <c r="G1497" s="441">
        <v>40</v>
      </c>
      <c r="H1497" s="441">
        <v>11</v>
      </c>
    </row>
    <row r="1498" spans="1:8" ht="9.75" customHeight="1" x14ac:dyDescent="0.2">
      <c r="A1498" s="438">
        <v>171366</v>
      </c>
      <c r="B1498" s="439" t="s">
        <v>3435</v>
      </c>
      <c r="C1498" s="440">
        <v>0.8</v>
      </c>
      <c r="D1498" s="440">
        <v>3.0000000000000001E-3</v>
      </c>
      <c r="E1498" s="440">
        <v>1</v>
      </c>
      <c r="F1498" s="441">
        <v>24</v>
      </c>
      <c r="G1498" s="441">
        <v>24</v>
      </c>
      <c r="H1498" s="441">
        <v>5</v>
      </c>
    </row>
    <row r="1499" spans="1:8" ht="9.75" customHeight="1" x14ac:dyDescent="0.2">
      <c r="A1499" s="438">
        <v>171382</v>
      </c>
      <c r="B1499" s="439" t="s">
        <v>3435</v>
      </c>
      <c r="C1499" s="440">
        <v>3.95</v>
      </c>
      <c r="D1499" s="440">
        <v>1.7999999999999999E-2</v>
      </c>
      <c r="E1499" s="440">
        <v>1</v>
      </c>
      <c r="F1499" s="441">
        <v>40</v>
      </c>
      <c r="G1499" s="441">
        <v>40</v>
      </c>
      <c r="H1499" s="441">
        <v>11</v>
      </c>
    </row>
    <row r="1500" spans="1:8" ht="9.75" customHeight="1" x14ac:dyDescent="0.2">
      <c r="A1500" s="438">
        <v>170255</v>
      </c>
      <c r="B1500" s="439" t="s">
        <v>3435</v>
      </c>
      <c r="C1500" s="440">
        <v>2.5</v>
      </c>
      <c r="D1500" s="440">
        <v>3.5000000000000003E-2</v>
      </c>
      <c r="E1500" s="440">
        <v>1</v>
      </c>
      <c r="F1500" s="441">
        <v>34</v>
      </c>
      <c r="G1500" s="441">
        <v>33</v>
      </c>
      <c r="H1500" s="441">
        <v>31</v>
      </c>
    </row>
    <row r="1501" spans="1:8" ht="9.75" customHeight="1" x14ac:dyDescent="0.2">
      <c r="A1501" s="438">
        <v>170175</v>
      </c>
      <c r="B1501" s="439" t="s">
        <v>3435</v>
      </c>
      <c r="C1501" s="440">
        <v>1</v>
      </c>
      <c r="D1501" s="440">
        <v>3.0000000000000001E-3</v>
      </c>
      <c r="E1501" s="440">
        <v>1</v>
      </c>
      <c r="F1501" s="441">
        <v>26</v>
      </c>
      <c r="G1501" s="441">
        <v>24</v>
      </c>
      <c r="H1501" s="441">
        <v>5</v>
      </c>
    </row>
    <row r="1502" spans="1:8" ht="9.75" customHeight="1" x14ac:dyDescent="0.2">
      <c r="A1502" s="438">
        <v>171741</v>
      </c>
      <c r="B1502" s="439" t="s">
        <v>3435</v>
      </c>
      <c r="C1502" s="440">
        <v>1.68</v>
      </c>
      <c r="D1502" s="440">
        <v>8.9999999999999993E-3</v>
      </c>
      <c r="E1502" s="440">
        <v>1</v>
      </c>
      <c r="F1502" s="441">
        <v>30</v>
      </c>
      <c r="G1502" s="441">
        <v>30</v>
      </c>
      <c r="H1502" s="441">
        <v>10.5</v>
      </c>
    </row>
    <row r="1503" spans="1:8" ht="9.75" customHeight="1" x14ac:dyDescent="0.2">
      <c r="A1503" s="438">
        <v>171815</v>
      </c>
      <c r="B1503" s="439" t="s">
        <v>3435</v>
      </c>
      <c r="C1503" s="440">
        <v>2.48</v>
      </c>
      <c r="D1503" s="440">
        <v>8.9999999999999993E-3</v>
      </c>
      <c r="E1503" s="440">
        <v>1</v>
      </c>
      <c r="F1503" s="441">
        <v>32.5</v>
      </c>
      <c r="G1503" s="441">
        <v>30</v>
      </c>
      <c r="H1503" s="441">
        <v>9.5</v>
      </c>
    </row>
    <row r="1504" spans="1:8" ht="9.75" customHeight="1" x14ac:dyDescent="0.2">
      <c r="A1504" s="438">
        <v>171880</v>
      </c>
      <c r="B1504" s="439" t="s">
        <v>3435</v>
      </c>
      <c r="C1504" s="440">
        <v>6.54</v>
      </c>
      <c r="D1504" s="440">
        <v>0.03</v>
      </c>
      <c r="E1504" s="440">
        <v>1</v>
      </c>
      <c r="F1504" s="441">
        <v>41.5</v>
      </c>
      <c r="G1504" s="441">
        <v>39</v>
      </c>
      <c r="H1504" s="441">
        <v>18.5</v>
      </c>
    </row>
    <row r="1505" spans="1:8" ht="9.75" customHeight="1" x14ac:dyDescent="0.2">
      <c r="A1505" s="438">
        <v>171881</v>
      </c>
      <c r="B1505" s="439" t="s">
        <v>3435</v>
      </c>
      <c r="C1505" s="440">
        <v>4.78</v>
      </c>
      <c r="D1505" s="440">
        <v>2.1000000000000001E-2</v>
      </c>
      <c r="E1505" s="440">
        <v>1</v>
      </c>
      <c r="F1505" s="441">
        <v>40.5</v>
      </c>
      <c r="G1505" s="441">
        <v>39</v>
      </c>
      <c r="H1505" s="441">
        <v>13</v>
      </c>
    </row>
    <row r="1506" spans="1:8" ht="9.75" customHeight="1" x14ac:dyDescent="0.2">
      <c r="A1506" s="438">
        <v>171896</v>
      </c>
      <c r="B1506" s="439" t="s">
        <v>3435</v>
      </c>
      <c r="C1506" s="440">
        <v>7.2</v>
      </c>
      <c r="D1506" s="440">
        <v>2.8000000000000001E-2</v>
      </c>
      <c r="E1506" s="440">
        <v>1</v>
      </c>
      <c r="F1506" s="441">
        <v>48</v>
      </c>
      <c r="G1506" s="441">
        <v>42</v>
      </c>
      <c r="H1506" s="441">
        <v>14</v>
      </c>
    </row>
    <row r="1507" spans="1:8" ht="9.75" customHeight="1" x14ac:dyDescent="0.2">
      <c r="A1507" s="438">
        <v>171899</v>
      </c>
      <c r="B1507" s="439" t="s">
        <v>3435</v>
      </c>
      <c r="C1507" s="440">
        <v>0.96</v>
      </c>
      <c r="D1507" s="440">
        <v>3.0000000000000001E-3</v>
      </c>
      <c r="E1507" s="440">
        <v>1</v>
      </c>
      <c r="F1507" s="441">
        <v>29</v>
      </c>
      <c r="G1507" s="441">
        <v>28</v>
      </c>
      <c r="H1507" s="441">
        <v>3.5</v>
      </c>
    </row>
    <row r="1508" spans="1:8" ht="9.75" customHeight="1" x14ac:dyDescent="0.2">
      <c r="A1508" s="438">
        <v>171902</v>
      </c>
      <c r="B1508" s="439" t="s">
        <v>3435</v>
      </c>
      <c r="C1508" s="440">
        <v>3.88</v>
      </c>
      <c r="D1508" s="440">
        <v>1.6E-2</v>
      </c>
      <c r="E1508" s="440">
        <v>1</v>
      </c>
      <c r="F1508" s="441">
        <v>41</v>
      </c>
      <c r="G1508" s="441">
        <v>38</v>
      </c>
      <c r="H1508" s="441">
        <v>10</v>
      </c>
    </row>
    <row r="1509" spans="1:8" ht="9.75" customHeight="1" x14ac:dyDescent="0.2">
      <c r="A1509" s="438">
        <v>171905</v>
      </c>
      <c r="B1509" s="439" t="s">
        <v>3435</v>
      </c>
      <c r="C1509" s="440">
        <v>1.92</v>
      </c>
      <c r="D1509" s="440">
        <v>7.0000000000000001E-3</v>
      </c>
      <c r="E1509" s="440">
        <v>1</v>
      </c>
      <c r="F1509" s="441">
        <v>30</v>
      </c>
      <c r="G1509" s="441">
        <v>27</v>
      </c>
      <c r="H1509" s="441">
        <v>9</v>
      </c>
    </row>
    <row r="1510" spans="1:8" ht="9.75" customHeight="1" x14ac:dyDescent="0.2">
      <c r="A1510" s="438">
        <v>171906</v>
      </c>
      <c r="B1510" s="439" t="s">
        <v>3435</v>
      </c>
      <c r="C1510" s="440">
        <v>6.34</v>
      </c>
      <c r="D1510" s="440">
        <v>2.5000000000000001E-2</v>
      </c>
      <c r="E1510" s="440">
        <v>1</v>
      </c>
      <c r="F1510" s="441">
        <v>46</v>
      </c>
      <c r="G1510" s="441">
        <v>41</v>
      </c>
      <c r="H1510" s="441">
        <v>13</v>
      </c>
    </row>
    <row r="1511" spans="1:8" ht="9.75" customHeight="1" x14ac:dyDescent="0.2">
      <c r="A1511" s="438">
        <v>171923</v>
      </c>
      <c r="B1511" s="439" t="s">
        <v>3435</v>
      </c>
      <c r="C1511" s="440">
        <v>0.76</v>
      </c>
      <c r="D1511" s="440">
        <v>3.0000000000000001E-3</v>
      </c>
      <c r="E1511" s="440">
        <v>1</v>
      </c>
      <c r="F1511" s="441">
        <v>23</v>
      </c>
      <c r="G1511" s="441">
        <v>20</v>
      </c>
      <c r="H1511" s="441">
        <v>6.8</v>
      </c>
    </row>
    <row r="1512" spans="1:8" ht="9.75" customHeight="1" x14ac:dyDescent="0.2">
      <c r="A1512" s="438">
        <v>171927</v>
      </c>
      <c r="B1512" s="439" t="s">
        <v>3435</v>
      </c>
      <c r="C1512" s="440">
        <v>2.58</v>
      </c>
      <c r="D1512" s="440">
        <v>0.01</v>
      </c>
      <c r="E1512" s="440">
        <v>1</v>
      </c>
      <c r="F1512" s="441">
        <v>30.5</v>
      </c>
      <c r="G1512" s="441">
        <v>26.5</v>
      </c>
      <c r="H1512" s="441">
        <v>12</v>
      </c>
    </row>
    <row r="1513" spans="1:8" ht="9.75" customHeight="1" x14ac:dyDescent="0.2">
      <c r="A1513" s="438">
        <v>173457</v>
      </c>
      <c r="B1513" s="439" t="s">
        <v>3435</v>
      </c>
      <c r="C1513" s="440">
        <v>3.7</v>
      </c>
      <c r="D1513" s="440">
        <v>1.0999999999999999E-2</v>
      </c>
      <c r="E1513" s="440">
        <v>1</v>
      </c>
      <c r="F1513" s="441">
        <v>36</v>
      </c>
      <c r="G1513" s="441">
        <v>30</v>
      </c>
      <c r="H1513" s="441">
        <v>10</v>
      </c>
    </row>
    <row r="1514" spans="1:8" ht="9.75" customHeight="1" x14ac:dyDescent="0.2">
      <c r="A1514" s="438">
        <v>172676</v>
      </c>
      <c r="B1514" s="439" t="s">
        <v>3435</v>
      </c>
      <c r="C1514" s="440">
        <v>0.9</v>
      </c>
      <c r="D1514" s="440">
        <v>7.0000000000000001E-3</v>
      </c>
      <c r="E1514" s="440">
        <v>1</v>
      </c>
      <c r="F1514" s="441">
        <v>55</v>
      </c>
      <c r="G1514" s="441">
        <v>15</v>
      </c>
      <c r="H1514" s="441">
        <v>8</v>
      </c>
    </row>
    <row r="1515" spans="1:8" ht="9.75" customHeight="1" x14ac:dyDescent="0.2">
      <c r="A1515" s="438">
        <v>172677</v>
      </c>
      <c r="B1515" s="439" t="s">
        <v>3435</v>
      </c>
      <c r="C1515" s="440">
        <v>0.9</v>
      </c>
      <c r="D1515" s="440">
        <v>7.0000000000000001E-3</v>
      </c>
      <c r="E1515" s="440">
        <v>1</v>
      </c>
      <c r="F1515" s="441">
        <v>55</v>
      </c>
      <c r="G1515" s="441">
        <v>15</v>
      </c>
      <c r="H1515" s="441">
        <v>8</v>
      </c>
    </row>
    <row r="1516" spans="1:8" ht="9.75" customHeight="1" x14ac:dyDescent="0.2">
      <c r="A1516" s="438">
        <v>172150</v>
      </c>
      <c r="B1516" s="439" t="s">
        <v>3435</v>
      </c>
      <c r="C1516" s="440">
        <v>3.75</v>
      </c>
      <c r="D1516" s="440">
        <v>1.4E-2</v>
      </c>
      <c r="E1516" s="440">
        <v>1</v>
      </c>
      <c r="F1516" s="441">
        <v>40</v>
      </c>
      <c r="G1516" s="441">
        <v>40</v>
      </c>
      <c r="H1516" s="441">
        <v>9</v>
      </c>
    </row>
    <row r="1517" spans="1:8" ht="9.75" customHeight="1" x14ac:dyDescent="0.2">
      <c r="A1517" s="438">
        <v>172152</v>
      </c>
      <c r="B1517" s="439" t="s">
        <v>3435</v>
      </c>
      <c r="C1517" s="440">
        <v>1.7</v>
      </c>
      <c r="D1517" s="440">
        <v>5.0000000000000001E-3</v>
      </c>
      <c r="E1517" s="440">
        <v>1</v>
      </c>
      <c r="F1517" s="441">
        <v>30</v>
      </c>
      <c r="G1517" s="441">
        <v>30</v>
      </c>
      <c r="H1517" s="441">
        <v>5</v>
      </c>
    </row>
    <row r="1518" spans="1:8" ht="9.75" customHeight="1" x14ac:dyDescent="0.2">
      <c r="A1518" s="438">
        <v>172153</v>
      </c>
      <c r="B1518" s="439" t="s">
        <v>3435</v>
      </c>
      <c r="C1518" s="440">
        <v>1</v>
      </c>
      <c r="D1518" s="440">
        <v>5.0000000000000001E-3</v>
      </c>
      <c r="E1518" s="440">
        <v>1</v>
      </c>
      <c r="F1518" s="441">
        <v>30</v>
      </c>
      <c r="G1518" s="441">
        <v>30</v>
      </c>
      <c r="H1518" s="441">
        <v>6</v>
      </c>
    </row>
    <row r="1519" spans="1:8" ht="9.75" customHeight="1" x14ac:dyDescent="0.2">
      <c r="A1519" s="438">
        <v>172154</v>
      </c>
      <c r="B1519" s="439" t="s">
        <v>3435</v>
      </c>
      <c r="C1519" s="440">
        <v>1.46</v>
      </c>
      <c r="D1519" s="440">
        <v>5.0000000000000001E-3</v>
      </c>
      <c r="E1519" s="440">
        <v>1</v>
      </c>
      <c r="F1519" s="441">
        <v>30</v>
      </c>
      <c r="G1519" s="441">
        <v>24</v>
      </c>
      <c r="H1519" s="441">
        <v>7</v>
      </c>
    </row>
    <row r="1520" spans="1:8" ht="9.75" customHeight="1" x14ac:dyDescent="0.2">
      <c r="A1520" s="438">
        <v>172155</v>
      </c>
      <c r="B1520" s="439" t="s">
        <v>3435</v>
      </c>
      <c r="C1520" s="440">
        <v>4.5</v>
      </c>
      <c r="D1520" s="440">
        <v>1.4E-2</v>
      </c>
      <c r="E1520" s="440">
        <v>1</v>
      </c>
      <c r="F1520" s="441">
        <v>40</v>
      </c>
      <c r="G1520" s="441">
        <v>30</v>
      </c>
      <c r="H1520" s="441">
        <v>12</v>
      </c>
    </row>
    <row r="1521" spans="1:8" ht="9.75" customHeight="1" x14ac:dyDescent="0.2">
      <c r="A1521" s="438">
        <v>172156</v>
      </c>
      <c r="B1521" s="439" t="s">
        <v>3435</v>
      </c>
      <c r="C1521" s="440">
        <v>5.7</v>
      </c>
      <c r="D1521" s="440">
        <v>1.7000000000000001E-2</v>
      </c>
      <c r="E1521" s="440">
        <v>1</v>
      </c>
      <c r="F1521" s="441">
        <v>40</v>
      </c>
      <c r="G1521" s="441">
        <v>40</v>
      </c>
      <c r="H1521" s="441">
        <v>10.8</v>
      </c>
    </row>
    <row r="1522" spans="1:8" ht="9.75" customHeight="1" x14ac:dyDescent="0.2">
      <c r="A1522" s="438">
        <v>172157</v>
      </c>
      <c r="B1522" s="439" t="s">
        <v>3435</v>
      </c>
      <c r="C1522" s="440">
        <v>3.34</v>
      </c>
      <c r="D1522" s="440">
        <v>8.9999999999999993E-3</v>
      </c>
      <c r="E1522" s="440">
        <v>1</v>
      </c>
      <c r="F1522" s="441">
        <v>30</v>
      </c>
      <c r="G1522" s="441">
        <v>30</v>
      </c>
      <c r="H1522" s="441">
        <v>10.5</v>
      </c>
    </row>
    <row r="1523" spans="1:8" ht="9.75" customHeight="1" x14ac:dyDescent="0.2">
      <c r="A1523" s="438">
        <v>172158</v>
      </c>
      <c r="B1523" s="439" t="s">
        <v>3435</v>
      </c>
      <c r="C1523" s="440">
        <v>5</v>
      </c>
      <c r="D1523" s="440">
        <v>0.02</v>
      </c>
      <c r="E1523" s="440">
        <v>1</v>
      </c>
      <c r="F1523" s="441">
        <v>41</v>
      </c>
      <c r="G1523" s="441">
        <v>40</v>
      </c>
      <c r="H1523" s="441">
        <v>12</v>
      </c>
    </row>
    <row r="1524" spans="1:8" ht="9.75" customHeight="1" x14ac:dyDescent="0.2">
      <c r="A1524" s="438">
        <v>172159</v>
      </c>
      <c r="B1524" s="439" t="s">
        <v>3435</v>
      </c>
      <c r="C1524" s="440">
        <v>5.24</v>
      </c>
      <c r="D1524" s="440">
        <v>1.9E-2</v>
      </c>
      <c r="E1524" s="440">
        <v>1</v>
      </c>
      <c r="F1524" s="441">
        <v>40</v>
      </c>
      <c r="G1524" s="441">
        <v>40</v>
      </c>
      <c r="H1524" s="441">
        <v>12</v>
      </c>
    </row>
    <row r="1525" spans="1:8" ht="9.75" customHeight="1" x14ac:dyDescent="0.2">
      <c r="A1525" s="438">
        <v>172160</v>
      </c>
      <c r="B1525" s="439" t="s">
        <v>3435</v>
      </c>
      <c r="C1525" s="440">
        <v>5.56</v>
      </c>
      <c r="D1525" s="440">
        <v>2.1000000000000001E-2</v>
      </c>
      <c r="E1525" s="440">
        <v>1</v>
      </c>
      <c r="F1525" s="441">
        <v>40</v>
      </c>
      <c r="G1525" s="441">
        <v>40</v>
      </c>
      <c r="H1525" s="441">
        <v>13</v>
      </c>
    </row>
    <row r="1526" spans="1:8" ht="9.75" customHeight="1" x14ac:dyDescent="0.2">
      <c r="A1526" s="438">
        <v>172968</v>
      </c>
      <c r="B1526" s="439" t="s">
        <v>3435</v>
      </c>
      <c r="C1526" s="440">
        <v>2.75</v>
      </c>
      <c r="D1526" s="440">
        <v>1.0999999999999999E-2</v>
      </c>
      <c r="E1526" s="440">
        <v>1</v>
      </c>
      <c r="F1526" s="441">
        <v>33</v>
      </c>
      <c r="G1526" s="441">
        <v>30</v>
      </c>
      <c r="H1526" s="441">
        <v>11.5</v>
      </c>
    </row>
    <row r="1527" spans="1:8" ht="9.75" customHeight="1" x14ac:dyDescent="0.2">
      <c r="A1527" s="438">
        <v>173118</v>
      </c>
      <c r="B1527" s="439" t="s">
        <v>3435</v>
      </c>
      <c r="C1527" s="440">
        <v>1.4</v>
      </c>
      <c r="D1527" s="440">
        <v>1.9E-2</v>
      </c>
      <c r="E1527" s="440">
        <v>1</v>
      </c>
      <c r="F1527" s="441">
        <v>57</v>
      </c>
      <c r="G1527" s="441">
        <v>55</v>
      </c>
      <c r="H1527" s="441">
        <v>6</v>
      </c>
    </row>
    <row r="1528" spans="1:8" ht="9.75" customHeight="1" x14ac:dyDescent="0.2">
      <c r="A1528" s="438">
        <v>173119</v>
      </c>
      <c r="B1528" s="439" t="s">
        <v>3435</v>
      </c>
      <c r="C1528" s="440">
        <v>1</v>
      </c>
      <c r="D1528" s="440">
        <v>1.0999999999999999E-2</v>
      </c>
      <c r="E1528" s="440">
        <v>1</v>
      </c>
      <c r="F1528" s="441">
        <v>53</v>
      </c>
      <c r="G1528" s="441">
        <v>53</v>
      </c>
      <c r="H1528" s="441">
        <v>4</v>
      </c>
    </row>
    <row r="1529" spans="1:8" ht="9.75" customHeight="1" x14ac:dyDescent="0.2">
      <c r="A1529" s="438">
        <v>170836</v>
      </c>
      <c r="B1529" s="439" t="s">
        <v>3435</v>
      </c>
      <c r="C1529" s="440">
        <v>1</v>
      </c>
      <c r="D1529" s="440">
        <v>2E-3</v>
      </c>
      <c r="E1529" s="440">
        <v>1</v>
      </c>
      <c r="F1529" s="441">
        <v>27</v>
      </c>
      <c r="G1529" s="441">
        <v>26</v>
      </c>
      <c r="H1529" s="441">
        <v>3</v>
      </c>
    </row>
    <row r="1530" spans="1:8" ht="9.75" customHeight="1" x14ac:dyDescent="0.2">
      <c r="A1530" s="438">
        <v>170864</v>
      </c>
      <c r="B1530" s="439" t="s">
        <v>3435</v>
      </c>
      <c r="C1530" s="440">
        <v>0.8</v>
      </c>
      <c r="D1530" s="440">
        <v>3.0000000000000001E-3</v>
      </c>
      <c r="E1530" s="440">
        <v>1</v>
      </c>
      <c r="F1530" s="441">
        <v>24</v>
      </c>
      <c r="G1530" s="441">
        <v>24</v>
      </c>
      <c r="H1530" s="441">
        <v>4.5</v>
      </c>
    </row>
    <row r="1531" spans="1:8" ht="9.75" customHeight="1" x14ac:dyDescent="0.2">
      <c r="A1531" s="438">
        <v>170877</v>
      </c>
      <c r="B1531" s="439" t="s">
        <v>3435</v>
      </c>
      <c r="C1531" s="440">
        <v>2.04</v>
      </c>
      <c r="D1531" s="440">
        <v>7.0000000000000001E-3</v>
      </c>
      <c r="E1531" s="440">
        <v>1</v>
      </c>
      <c r="F1531" s="441">
        <v>30.5</v>
      </c>
      <c r="G1531" s="441">
        <v>26.5</v>
      </c>
      <c r="H1531" s="441">
        <v>9</v>
      </c>
    </row>
    <row r="1532" spans="1:8" ht="9.75" customHeight="1" x14ac:dyDescent="0.2">
      <c r="A1532" s="438">
        <v>171137</v>
      </c>
      <c r="B1532" s="439" t="s">
        <v>3435</v>
      </c>
      <c r="C1532" s="440">
        <v>4.6500000000000004</v>
      </c>
      <c r="D1532" s="440">
        <v>1.6E-2</v>
      </c>
      <c r="E1532" s="440">
        <v>1</v>
      </c>
      <c r="F1532" s="441">
        <v>40.5</v>
      </c>
      <c r="G1532" s="441">
        <v>35.5</v>
      </c>
      <c r="H1532" s="441">
        <v>11</v>
      </c>
    </row>
    <row r="1533" spans="1:8" ht="9.75" customHeight="1" x14ac:dyDescent="0.2">
      <c r="A1533" s="438">
        <v>171168</v>
      </c>
      <c r="B1533" s="439" t="s">
        <v>3435</v>
      </c>
      <c r="C1533" s="440">
        <v>4.2</v>
      </c>
      <c r="D1533" s="440">
        <v>1.6E-2</v>
      </c>
      <c r="E1533" s="440">
        <v>1</v>
      </c>
      <c r="F1533" s="441">
        <v>39</v>
      </c>
      <c r="G1533" s="441">
        <v>30</v>
      </c>
      <c r="H1533" s="441">
        <v>14</v>
      </c>
    </row>
    <row r="1534" spans="1:8" ht="9.75" customHeight="1" x14ac:dyDescent="0.2">
      <c r="A1534" s="438">
        <v>171169</v>
      </c>
      <c r="B1534" s="439" t="s">
        <v>3435</v>
      </c>
      <c r="C1534" s="440">
        <v>1.4</v>
      </c>
      <c r="D1534" s="440">
        <v>1.4999999999999999E-2</v>
      </c>
      <c r="E1534" s="440">
        <v>1</v>
      </c>
      <c r="F1534" s="441">
        <v>54</v>
      </c>
      <c r="G1534" s="441">
        <v>27.5</v>
      </c>
      <c r="H1534" s="441">
        <v>10</v>
      </c>
    </row>
    <row r="1535" spans="1:8" ht="9.75" customHeight="1" x14ac:dyDescent="0.2">
      <c r="A1535" s="438">
        <v>171170</v>
      </c>
      <c r="B1535" s="439" t="s">
        <v>3435</v>
      </c>
      <c r="C1535" s="440">
        <v>4.7</v>
      </c>
      <c r="D1535" s="440">
        <v>2.3E-2</v>
      </c>
      <c r="E1535" s="440">
        <v>1</v>
      </c>
      <c r="F1535" s="441">
        <v>40</v>
      </c>
      <c r="G1535" s="441">
        <v>40</v>
      </c>
      <c r="H1535" s="441">
        <v>14.5</v>
      </c>
    </row>
    <row r="1536" spans="1:8" ht="9.75" customHeight="1" x14ac:dyDescent="0.2">
      <c r="A1536" s="438">
        <v>171739</v>
      </c>
      <c r="B1536" s="439" t="s">
        <v>3435</v>
      </c>
      <c r="C1536" s="440">
        <v>2.08</v>
      </c>
      <c r="D1536" s="440">
        <v>8.9999999999999993E-3</v>
      </c>
      <c r="E1536" s="440">
        <v>1</v>
      </c>
      <c r="F1536" s="441">
        <v>30</v>
      </c>
      <c r="G1536" s="441">
        <v>30</v>
      </c>
      <c r="H1536" s="441">
        <v>10</v>
      </c>
    </row>
    <row r="1537" spans="1:8" ht="9.75" customHeight="1" x14ac:dyDescent="0.2">
      <c r="A1537" s="438">
        <v>171740</v>
      </c>
      <c r="B1537" s="439" t="s">
        <v>3435</v>
      </c>
      <c r="C1537" s="440">
        <v>4.8</v>
      </c>
      <c r="D1537" s="440">
        <v>1.7000000000000001E-2</v>
      </c>
      <c r="E1537" s="440">
        <v>1</v>
      </c>
      <c r="F1537" s="441">
        <v>40</v>
      </c>
      <c r="G1537" s="441">
        <v>39</v>
      </c>
      <c r="H1537" s="441">
        <v>11</v>
      </c>
    </row>
    <row r="1538" spans="1:8" ht="9.75" customHeight="1" x14ac:dyDescent="0.2">
      <c r="A1538" s="438">
        <v>174137</v>
      </c>
      <c r="B1538" s="439" t="s">
        <v>3435</v>
      </c>
      <c r="C1538" s="440">
        <v>2</v>
      </c>
      <c r="D1538" s="440">
        <v>8.9999999999999993E-3</v>
      </c>
      <c r="E1538" s="440">
        <v>1</v>
      </c>
      <c r="F1538" s="441">
        <v>41</v>
      </c>
      <c r="G1538" s="441">
        <v>15</v>
      </c>
      <c r="H1538" s="441">
        <v>15</v>
      </c>
    </row>
    <row r="1539" spans="1:8" ht="9.75" customHeight="1" x14ac:dyDescent="0.2">
      <c r="A1539" s="438">
        <v>174234</v>
      </c>
      <c r="B1539" s="439" t="s">
        <v>3435</v>
      </c>
      <c r="C1539" s="440">
        <v>3</v>
      </c>
      <c r="D1539" s="440">
        <v>2.1000000000000001E-2</v>
      </c>
      <c r="E1539" s="440">
        <v>1</v>
      </c>
      <c r="F1539" s="441">
        <v>39</v>
      </c>
      <c r="G1539" s="441">
        <v>39</v>
      </c>
      <c r="H1539" s="441">
        <v>14</v>
      </c>
    </row>
    <row r="1540" spans="1:8" ht="9.75" customHeight="1" x14ac:dyDescent="0.2">
      <c r="A1540" s="438">
        <v>172055</v>
      </c>
      <c r="B1540" s="439" t="s">
        <v>3435</v>
      </c>
      <c r="C1540" s="440">
        <v>3</v>
      </c>
      <c r="D1540" s="440">
        <v>0.01</v>
      </c>
      <c r="E1540" s="440">
        <v>1</v>
      </c>
      <c r="F1540" s="441">
        <v>33</v>
      </c>
      <c r="G1540" s="441">
        <v>30</v>
      </c>
      <c r="H1540" s="441">
        <v>10</v>
      </c>
    </row>
    <row r="1541" spans="1:8" ht="9.75" customHeight="1" x14ac:dyDescent="0.2">
      <c r="A1541" s="438">
        <v>172082</v>
      </c>
      <c r="B1541" s="439" t="s">
        <v>3435</v>
      </c>
      <c r="C1541" s="440">
        <v>1.5</v>
      </c>
      <c r="D1541" s="440">
        <v>1.0999999999999999E-2</v>
      </c>
      <c r="E1541" s="440">
        <v>1</v>
      </c>
      <c r="F1541" s="441">
        <v>33</v>
      </c>
      <c r="G1541" s="441">
        <v>30</v>
      </c>
      <c r="H1541" s="441">
        <v>11</v>
      </c>
    </row>
    <row r="1542" spans="1:8" ht="9.75" customHeight="1" x14ac:dyDescent="0.2">
      <c r="A1542" s="438">
        <v>172083</v>
      </c>
      <c r="B1542" s="439" t="s">
        <v>3435</v>
      </c>
      <c r="C1542" s="440">
        <v>2.76</v>
      </c>
      <c r="D1542" s="440">
        <v>1.4999999999999999E-2</v>
      </c>
      <c r="E1542" s="440">
        <v>1</v>
      </c>
      <c r="F1542" s="441">
        <v>39</v>
      </c>
      <c r="G1542" s="441">
        <v>30</v>
      </c>
      <c r="H1542" s="441">
        <v>13</v>
      </c>
    </row>
    <row r="1543" spans="1:8" ht="9.75" customHeight="1" x14ac:dyDescent="0.2">
      <c r="A1543" s="438">
        <v>172084</v>
      </c>
      <c r="B1543" s="439" t="s">
        <v>3435</v>
      </c>
      <c r="C1543" s="440">
        <v>2.6</v>
      </c>
      <c r="D1543" s="440">
        <v>1.2999999999999999E-2</v>
      </c>
      <c r="E1543" s="440">
        <v>1</v>
      </c>
      <c r="F1543" s="441">
        <v>38.5</v>
      </c>
      <c r="G1543" s="441">
        <v>35</v>
      </c>
      <c r="H1543" s="441">
        <v>9.5</v>
      </c>
    </row>
    <row r="1544" spans="1:8" ht="9.75" customHeight="1" x14ac:dyDescent="0.2">
      <c r="A1544" s="438">
        <v>172085</v>
      </c>
      <c r="B1544" s="439" t="s">
        <v>3435</v>
      </c>
      <c r="C1544" s="440">
        <v>8.82</v>
      </c>
      <c r="D1544" s="440">
        <v>3.2000000000000001E-2</v>
      </c>
      <c r="E1544" s="440">
        <v>1</v>
      </c>
      <c r="F1544" s="441">
        <v>42</v>
      </c>
      <c r="G1544" s="441">
        <v>41.5</v>
      </c>
      <c r="H1544" s="441">
        <v>18.5</v>
      </c>
    </row>
    <row r="1545" spans="1:8" ht="9.75" customHeight="1" x14ac:dyDescent="0.2">
      <c r="A1545" s="438">
        <v>172086</v>
      </c>
      <c r="B1545" s="439" t="s">
        <v>3435</v>
      </c>
      <c r="C1545" s="440">
        <v>8.6999999999999993</v>
      </c>
      <c r="D1545" s="440">
        <v>0.03</v>
      </c>
      <c r="E1545" s="440">
        <v>1</v>
      </c>
      <c r="F1545" s="441">
        <v>42</v>
      </c>
      <c r="G1545" s="441">
        <v>42</v>
      </c>
      <c r="H1545" s="441">
        <v>17</v>
      </c>
    </row>
    <row r="1546" spans="1:8" ht="9.75" customHeight="1" x14ac:dyDescent="0.2">
      <c r="A1546" s="438">
        <v>172087</v>
      </c>
      <c r="B1546" s="439" t="s">
        <v>3435</v>
      </c>
      <c r="C1546" s="440">
        <v>10.93</v>
      </c>
      <c r="D1546" s="440">
        <v>0.05</v>
      </c>
      <c r="E1546" s="440">
        <v>1</v>
      </c>
      <c r="F1546" s="441">
        <v>49.5</v>
      </c>
      <c r="G1546" s="441">
        <v>47</v>
      </c>
      <c r="H1546" s="441">
        <v>21.5</v>
      </c>
    </row>
    <row r="1547" spans="1:8" ht="9.75" customHeight="1" x14ac:dyDescent="0.2">
      <c r="A1547" s="438">
        <v>173075</v>
      </c>
      <c r="B1547" s="439" t="s">
        <v>3435</v>
      </c>
      <c r="C1547" s="440">
        <v>1.68</v>
      </c>
      <c r="D1547" s="440">
        <v>6.0000000000000001E-3</v>
      </c>
      <c r="E1547" s="440">
        <v>1</v>
      </c>
      <c r="F1547" s="441">
        <v>27</v>
      </c>
      <c r="G1547" s="441">
        <v>24</v>
      </c>
      <c r="H1547" s="441">
        <v>10</v>
      </c>
    </row>
    <row r="1548" spans="1:8" ht="9.75" customHeight="1" x14ac:dyDescent="0.2">
      <c r="A1548" s="438">
        <v>173076</v>
      </c>
      <c r="B1548" s="439" t="s">
        <v>3435</v>
      </c>
      <c r="C1548" s="440">
        <v>1</v>
      </c>
      <c r="D1548" s="440">
        <v>6.0000000000000001E-3</v>
      </c>
      <c r="E1548" s="440">
        <v>1</v>
      </c>
      <c r="F1548" s="441">
        <v>27</v>
      </c>
      <c r="G1548" s="441">
        <v>24</v>
      </c>
      <c r="H1548" s="441">
        <v>9</v>
      </c>
    </row>
    <row r="1549" spans="1:8" ht="9.75" customHeight="1" x14ac:dyDescent="0.2">
      <c r="A1549" s="438">
        <v>173078</v>
      </c>
      <c r="B1549" s="439" t="s">
        <v>3435</v>
      </c>
      <c r="C1549" s="440">
        <v>16.5</v>
      </c>
      <c r="D1549" s="440">
        <v>2.7E-2</v>
      </c>
      <c r="E1549" s="440">
        <v>1</v>
      </c>
      <c r="F1549" s="441">
        <v>46</v>
      </c>
      <c r="G1549" s="441">
        <v>40.5</v>
      </c>
      <c r="H1549" s="441">
        <v>14.5</v>
      </c>
    </row>
    <row r="1550" spans="1:8" ht="9.75" customHeight="1" x14ac:dyDescent="0.2">
      <c r="A1550" s="438">
        <v>173079</v>
      </c>
      <c r="B1550" s="439" t="s">
        <v>3435</v>
      </c>
      <c r="C1550" s="440">
        <v>6.04</v>
      </c>
      <c r="D1550" s="440">
        <v>2.5000000000000001E-2</v>
      </c>
      <c r="E1550" s="440">
        <v>1</v>
      </c>
      <c r="F1550" s="441">
        <v>48</v>
      </c>
      <c r="G1550" s="441">
        <v>40</v>
      </c>
      <c r="H1550" s="441">
        <v>13</v>
      </c>
    </row>
    <row r="1551" spans="1:8" ht="9.75" customHeight="1" x14ac:dyDescent="0.2">
      <c r="A1551" s="438">
        <v>173083</v>
      </c>
      <c r="B1551" s="439" t="s">
        <v>3435</v>
      </c>
      <c r="C1551" s="440">
        <v>11.9</v>
      </c>
      <c r="D1551" s="440">
        <v>5.0999999999999997E-2</v>
      </c>
      <c r="E1551" s="440">
        <v>1</v>
      </c>
      <c r="F1551" s="441">
        <v>55</v>
      </c>
      <c r="G1551" s="441">
        <v>42</v>
      </c>
      <c r="H1551" s="441">
        <v>22</v>
      </c>
    </row>
    <row r="1552" spans="1:8" ht="9.75" customHeight="1" x14ac:dyDescent="0.2">
      <c r="A1552" s="438">
        <v>173086</v>
      </c>
      <c r="B1552" s="439" t="s">
        <v>3435</v>
      </c>
      <c r="C1552" s="440">
        <v>4.2</v>
      </c>
      <c r="D1552" s="440">
        <v>1.4999999999999999E-2</v>
      </c>
      <c r="E1552" s="440">
        <v>1</v>
      </c>
      <c r="F1552" s="441">
        <v>40.5</v>
      </c>
      <c r="G1552" s="441">
        <v>36</v>
      </c>
      <c r="H1552" s="441">
        <v>10.5</v>
      </c>
    </row>
    <row r="1553" spans="1:8" ht="9.75" customHeight="1" x14ac:dyDescent="0.2">
      <c r="A1553" s="438">
        <v>173088</v>
      </c>
      <c r="B1553" s="439" t="s">
        <v>3435</v>
      </c>
      <c r="C1553" s="440">
        <v>3.5</v>
      </c>
      <c r="D1553" s="440">
        <v>1.0999999999999999E-2</v>
      </c>
      <c r="E1553" s="440">
        <v>1</v>
      </c>
      <c r="F1553" s="441">
        <v>35</v>
      </c>
      <c r="G1553" s="441">
        <v>31</v>
      </c>
      <c r="H1553" s="441">
        <v>10</v>
      </c>
    </row>
    <row r="1554" spans="1:8" ht="9.75" customHeight="1" x14ac:dyDescent="0.2">
      <c r="A1554" s="438">
        <v>173538</v>
      </c>
      <c r="B1554" s="439" t="s">
        <v>3435</v>
      </c>
      <c r="C1554" s="440">
        <v>3</v>
      </c>
      <c r="D1554" s="440">
        <v>1.2999999999999999E-2</v>
      </c>
      <c r="E1554" s="440">
        <v>1</v>
      </c>
      <c r="F1554" s="441">
        <v>36</v>
      </c>
      <c r="G1554" s="441">
        <v>31</v>
      </c>
      <c r="H1554" s="441">
        <v>12</v>
      </c>
    </row>
    <row r="1555" spans="1:8" ht="9.75" customHeight="1" x14ac:dyDescent="0.2">
      <c r="A1555" s="438">
        <v>174480</v>
      </c>
      <c r="B1555" s="439" t="s">
        <v>3435</v>
      </c>
      <c r="C1555" s="440">
        <v>3</v>
      </c>
      <c r="D1555" s="440">
        <v>1.4999999999999999E-2</v>
      </c>
      <c r="E1555" s="440">
        <v>1</v>
      </c>
      <c r="F1555" s="441">
        <v>39</v>
      </c>
      <c r="G1555" s="441">
        <v>39</v>
      </c>
      <c r="H1555" s="441">
        <v>10</v>
      </c>
    </row>
    <row r="1556" spans="1:8" ht="9.75" customHeight="1" x14ac:dyDescent="0.2">
      <c r="A1556" s="438">
        <v>169810</v>
      </c>
      <c r="B1556" s="439" t="s">
        <v>3435</v>
      </c>
      <c r="C1556" s="440">
        <v>40</v>
      </c>
      <c r="D1556" s="440">
        <v>0.17100000000000001</v>
      </c>
      <c r="E1556" s="440">
        <v>1</v>
      </c>
      <c r="F1556" s="441">
        <v>118</v>
      </c>
      <c r="G1556" s="441">
        <v>44</v>
      </c>
      <c r="H1556" s="441">
        <v>33</v>
      </c>
    </row>
    <row r="1557" spans="1:8" ht="9.75" customHeight="1" x14ac:dyDescent="0.2">
      <c r="A1557" s="438">
        <v>169817</v>
      </c>
      <c r="B1557" s="439" t="s">
        <v>3435</v>
      </c>
      <c r="C1557" s="440">
        <v>29.1</v>
      </c>
      <c r="D1557" s="440">
        <v>0.111</v>
      </c>
      <c r="E1557" s="440">
        <v>1</v>
      </c>
      <c r="F1557" s="441">
        <v>91</v>
      </c>
      <c r="G1557" s="441">
        <v>51</v>
      </c>
      <c r="H1557" s="441">
        <v>24</v>
      </c>
    </row>
    <row r="1558" spans="1:8" ht="9.75" customHeight="1" x14ac:dyDescent="0.2">
      <c r="A1558" s="438">
        <v>169829</v>
      </c>
      <c r="B1558" s="439" t="s">
        <v>3435</v>
      </c>
      <c r="C1558" s="440">
        <v>0.22</v>
      </c>
      <c r="D1558" s="440">
        <v>1E-3</v>
      </c>
      <c r="E1558" s="440">
        <v>1</v>
      </c>
      <c r="F1558" s="441">
        <v>16.5</v>
      </c>
      <c r="G1558" s="441">
        <v>7.5</v>
      </c>
      <c r="H1558" s="441">
        <v>7.5</v>
      </c>
    </row>
    <row r="1559" spans="1:8" ht="9.75" customHeight="1" x14ac:dyDescent="0.2">
      <c r="A1559" s="438">
        <v>169830</v>
      </c>
      <c r="B1559" s="439" t="s">
        <v>3435</v>
      </c>
      <c r="C1559" s="440">
        <v>0.32</v>
      </c>
      <c r="D1559" s="440">
        <v>2E-3</v>
      </c>
      <c r="E1559" s="440">
        <v>1</v>
      </c>
      <c r="F1559" s="441">
        <v>20</v>
      </c>
      <c r="G1559" s="441">
        <v>9</v>
      </c>
      <c r="H1559" s="441">
        <v>9</v>
      </c>
    </row>
    <row r="1560" spans="1:8" ht="9.75" customHeight="1" x14ac:dyDescent="0.2">
      <c r="A1560" s="438">
        <v>169989</v>
      </c>
      <c r="B1560" s="439" t="s">
        <v>3435</v>
      </c>
      <c r="C1560" s="440">
        <v>0.4</v>
      </c>
      <c r="D1560" s="440">
        <v>3.0000000000000001E-3</v>
      </c>
      <c r="E1560" s="440">
        <v>1</v>
      </c>
      <c r="F1560" s="441">
        <v>31</v>
      </c>
      <c r="G1560" s="441">
        <v>11</v>
      </c>
      <c r="H1560" s="441">
        <v>10</v>
      </c>
    </row>
    <row r="1561" spans="1:8" ht="9.75" customHeight="1" x14ac:dyDescent="0.2">
      <c r="A1561" s="438">
        <v>170030</v>
      </c>
      <c r="B1561" s="439" t="s">
        <v>3435</v>
      </c>
      <c r="C1561" s="440">
        <v>0.11899999999999999</v>
      </c>
      <c r="D1561" s="440">
        <v>1E-3</v>
      </c>
      <c r="E1561" s="440">
        <v>1</v>
      </c>
      <c r="F1561" s="441">
        <v>12.5</v>
      </c>
      <c r="G1561" s="441">
        <v>7</v>
      </c>
      <c r="H1561" s="441">
        <v>7</v>
      </c>
    </row>
    <row r="1562" spans="1:8" ht="9.75" customHeight="1" x14ac:dyDescent="0.2">
      <c r="A1562" s="438">
        <v>170031</v>
      </c>
      <c r="B1562" s="439" t="s">
        <v>3435</v>
      </c>
      <c r="C1562" s="440">
        <v>0.22</v>
      </c>
      <c r="D1562" s="440">
        <v>1E-3</v>
      </c>
      <c r="E1562" s="440">
        <v>1</v>
      </c>
      <c r="F1562" s="441">
        <v>17</v>
      </c>
      <c r="G1562" s="441">
        <v>7.5</v>
      </c>
      <c r="H1562" s="441">
        <v>7.5</v>
      </c>
    </row>
    <row r="1563" spans="1:8" ht="9.75" customHeight="1" x14ac:dyDescent="0.2">
      <c r="A1563" s="438">
        <v>170033</v>
      </c>
      <c r="B1563" s="439" t="s">
        <v>3435</v>
      </c>
      <c r="C1563" s="440">
        <v>9.74</v>
      </c>
      <c r="D1563" s="440">
        <v>4.1000000000000002E-2</v>
      </c>
      <c r="E1563" s="440">
        <v>1</v>
      </c>
      <c r="F1563" s="441">
        <v>41</v>
      </c>
      <c r="G1563" s="441">
        <v>38</v>
      </c>
      <c r="H1563" s="441">
        <v>26</v>
      </c>
    </row>
    <row r="1564" spans="1:8" ht="9.75" customHeight="1" x14ac:dyDescent="0.2">
      <c r="A1564" s="438">
        <v>170035</v>
      </c>
      <c r="B1564" s="439" t="s">
        <v>3435</v>
      </c>
      <c r="C1564" s="440">
        <v>8.9</v>
      </c>
      <c r="D1564" s="440">
        <v>3.4000000000000002E-2</v>
      </c>
      <c r="E1564" s="440">
        <v>1</v>
      </c>
      <c r="F1564" s="441">
        <v>41</v>
      </c>
      <c r="G1564" s="441">
        <v>38</v>
      </c>
      <c r="H1564" s="441">
        <v>22</v>
      </c>
    </row>
    <row r="1565" spans="1:8" ht="9.75" customHeight="1" x14ac:dyDescent="0.2">
      <c r="A1565" s="438">
        <v>170034</v>
      </c>
      <c r="B1565" s="439" t="s">
        <v>3435</v>
      </c>
      <c r="C1565" s="440">
        <v>0.7</v>
      </c>
      <c r="D1565" s="440">
        <v>6.0000000000000001E-3</v>
      </c>
      <c r="E1565" s="440">
        <v>1</v>
      </c>
      <c r="F1565" s="441">
        <v>21</v>
      </c>
      <c r="G1565" s="441">
        <v>19</v>
      </c>
      <c r="H1565" s="441">
        <v>16</v>
      </c>
    </row>
    <row r="1566" spans="1:8" ht="9.75" customHeight="1" x14ac:dyDescent="0.2">
      <c r="A1566" s="438">
        <v>170036</v>
      </c>
      <c r="B1566" s="439" t="s">
        <v>3435</v>
      </c>
      <c r="C1566" s="440">
        <v>0.17</v>
      </c>
      <c r="D1566" s="440">
        <v>1E-3</v>
      </c>
      <c r="E1566" s="440">
        <v>1</v>
      </c>
      <c r="F1566" s="441">
        <v>14</v>
      </c>
      <c r="G1566" s="441">
        <v>8</v>
      </c>
      <c r="H1566" s="441">
        <v>1</v>
      </c>
    </row>
    <row r="1567" spans="1:8" ht="9.75" customHeight="1" x14ac:dyDescent="0.2">
      <c r="A1567" s="438">
        <v>170042</v>
      </c>
      <c r="B1567" s="439" t="s">
        <v>3435</v>
      </c>
      <c r="C1567" s="440">
        <v>0.3</v>
      </c>
      <c r="D1567" s="440">
        <v>1E-3</v>
      </c>
      <c r="E1567" s="440">
        <v>1</v>
      </c>
      <c r="F1567" s="441">
        <v>83.5</v>
      </c>
      <c r="G1567" s="441">
        <v>4</v>
      </c>
      <c r="H1567" s="441">
        <v>4</v>
      </c>
    </row>
    <row r="1568" spans="1:8" ht="9.75" customHeight="1" x14ac:dyDescent="0.2">
      <c r="A1568" s="438">
        <v>170043</v>
      </c>
      <c r="B1568" s="439" t="s">
        <v>3435</v>
      </c>
      <c r="C1568" s="440">
        <v>0.65</v>
      </c>
      <c r="D1568" s="440">
        <v>1E-3</v>
      </c>
      <c r="E1568" s="440">
        <v>1</v>
      </c>
      <c r="F1568" s="441">
        <v>110</v>
      </c>
      <c r="G1568" s="441">
        <v>3</v>
      </c>
      <c r="H1568" s="441">
        <v>3</v>
      </c>
    </row>
    <row r="1569" spans="1:8" ht="9.75" customHeight="1" x14ac:dyDescent="0.2">
      <c r="A1569" s="438">
        <v>170044</v>
      </c>
      <c r="B1569" s="439" t="s">
        <v>3435</v>
      </c>
      <c r="C1569" s="440">
        <v>0.2</v>
      </c>
      <c r="D1569" s="440">
        <v>1E-3</v>
      </c>
      <c r="E1569" s="440">
        <v>1</v>
      </c>
      <c r="F1569" s="441">
        <v>19</v>
      </c>
      <c r="G1569" s="441">
        <v>16</v>
      </c>
      <c r="H1569" s="441">
        <v>3.5</v>
      </c>
    </row>
    <row r="1570" spans="1:8" ht="9.75" customHeight="1" x14ac:dyDescent="0.2">
      <c r="A1570" s="438">
        <v>170045</v>
      </c>
      <c r="B1570" s="439" t="s">
        <v>3435</v>
      </c>
      <c r="C1570" s="440">
        <v>0.01</v>
      </c>
      <c r="D1570" s="440">
        <v>1E-3</v>
      </c>
      <c r="E1570" s="440">
        <v>1</v>
      </c>
      <c r="F1570" s="441">
        <v>5.9</v>
      </c>
      <c r="G1570" s="441">
        <v>1</v>
      </c>
      <c r="H1570" s="441">
        <v>1</v>
      </c>
    </row>
    <row r="1571" spans="1:8" ht="9.75" customHeight="1" x14ac:dyDescent="0.2">
      <c r="A1571" s="438">
        <v>170046</v>
      </c>
      <c r="B1571" s="439" t="s">
        <v>3435</v>
      </c>
      <c r="C1571" s="440">
        <v>3.5000000000000003E-2</v>
      </c>
      <c r="D1571" s="440">
        <v>1E-3</v>
      </c>
      <c r="E1571" s="440">
        <v>1</v>
      </c>
      <c r="F1571" s="441">
        <v>7.5</v>
      </c>
      <c r="G1571" s="441">
        <v>7.5</v>
      </c>
      <c r="H1571" s="441">
        <v>2.5</v>
      </c>
    </row>
    <row r="1572" spans="1:8" ht="9.75" customHeight="1" x14ac:dyDescent="0.2">
      <c r="A1572" s="438">
        <v>170049</v>
      </c>
      <c r="B1572" s="439" t="s">
        <v>3435</v>
      </c>
      <c r="C1572" s="440">
        <v>0.1</v>
      </c>
      <c r="D1572" s="440">
        <v>1E-3</v>
      </c>
      <c r="E1572" s="440">
        <v>1</v>
      </c>
      <c r="F1572" s="441">
        <v>6</v>
      </c>
      <c r="G1572" s="441">
        <v>6</v>
      </c>
      <c r="H1572" s="441">
        <v>5</v>
      </c>
    </row>
    <row r="1573" spans="1:8" ht="9.75" customHeight="1" x14ac:dyDescent="0.2">
      <c r="A1573" s="438">
        <v>170050</v>
      </c>
      <c r="B1573" s="439" t="s">
        <v>3435</v>
      </c>
      <c r="C1573" s="440">
        <v>1.23</v>
      </c>
      <c r="D1573" s="440">
        <v>3.0000000000000001E-3</v>
      </c>
      <c r="E1573" s="440">
        <v>1</v>
      </c>
      <c r="F1573" s="441">
        <v>126</v>
      </c>
      <c r="G1573" s="441">
        <v>4.7</v>
      </c>
      <c r="H1573" s="441">
        <v>4.7</v>
      </c>
    </row>
    <row r="1574" spans="1:8" ht="9.75" customHeight="1" x14ac:dyDescent="0.2">
      <c r="A1574" s="438">
        <v>170051</v>
      </c>
      <c r="B1574" s="439" t="s">
        <v>3435</v>
      </c>
      <c r="C1574" s="440">
        <v>1.4</v>
      </c>
      <c r="D1574" s="440">
        <v>3.0000000000000001E-3</v>
      </c>
      <c r="E1574" s="440">
        <v>1</v>
      </c>
      <c r="F1574" s="441">
        <v>126</v>
      </c>
      <c r="G1574" s="441">
        <v>4.8</v>
      </c>
      <c r="H1574" s="441">
        <v>4.8</v>
      </c>
    </row>
    <row r="1575" spans="1:8" ht="9.75" customHeight="1" x14ac:dyDescent="0.2">
      <c r="A1575" s="438">
        <v>170052</v>
      </c>
      <c r="B1575" s="439" t="s">
        <v>3435</v>
      </c>
      <c r="C1575" s="440">
        <v>0.95</v>
      </c>
      <c r="D1575" s="440">
        <v>2E-3</v>
      </c>
      <c r="E1575" s="440">
        <v>1</v>
      </c>
      <c r="F1575" s="441">
        <v>85.5</v>
      </c>
      <c r="G1575" s="441">
        <v>4.7</v>
      </c>
      <c r="H1575" s="441">
        <v>4.7</v>
      </c>
    </row>
    <row r="1576" spans="1:8" ht="9.75" customHeight="1" x14ac:dyDescent="0.2">
      <c r="A1576" s="438">
        <v>170053</v>
      </c>
      <c r="B1576" s="439" t="s">
        <v>3435</v>
      </c>
      <c r="C1576" s="440">
        <v>1.03</v>
      </c>
      <c r="D1576" s="440">
        <v>2E-3</v>
      </c>
      <c r="E1576" s="440">
        <v>1</v>
      </c>
      <c r="F1576" s="441">
        <v>85.3</v>
      </c>
      <c r="G1576" s="441">
        <v>4.7</v>
      </c>
      <c r="H1576" s="441">
        <v>4.7</v>
      </c>
    </row>
    <row r="1577" spans="1:8" ht="9.75" customHeight="1" x14ac:dyDescent="0.2">
      <c r="A1577" s="438">
        <v>170055</v>
      </c>
      <c r="B1577" s="439" t="s">
        <v>3435</v>
      </c>
      <c r="C1577" s="440">
        <v>0.6</v>
      </c>
      <c r="D1577" s="440">
        <v>3.0000000000000001E-3</v>
      </c>
      <c r="E1577" s="440">
        <v>1</v>
      </c>
      <c r="F1577" s="441">
        <v>31</v>
      </c>
      <c r="G1577" s="441">
        <v>31</v>
      </c>
      <c r="H1577" s="441">
        <v>3.5</v>
      </c>
    </row>
    <row r="1578" spans="1:8" ht="9.75" customHeight="1" x14ac:dyDescent="0.2">
      <c r="A1578" s="438">
        <v>170056</v>
      </c>
      <c r="B1578" s="439" t="s">
        <v>3435</v>
      </c>
      <c r="C1578" s="440">
        <v>2.0099999999999998</v>
      </c>
      <c r="D1578" s="440">
        <v>2.1000000000000001E-2</v>
      </c>
      <c r="E1578" s="440">
        <v>1</v>
      </c>
      <c r="F1578" s="441">
        <v>130</v>
      </c>
      <c r="G1578" s="441">
        <v>55</v>
      </c>
      <c r="H1578" s="441">
        <v>3</v>
      </c>
    </row>
    <row r="1579" spans="1:8" ht="9.75" customHeight="1" x14ac:dyDescent="0.2">
      <c r="A1579" s="438">
        <v>170057</v>
      </c>
      <c r="B1579" s="439" t="s">
        <v>3435</v>
      </c>
      <c r="C1579" s="440">
        <v>1.96</v>
      </c>
      <c r="D1579" s="440">
        <v>1.6E-2</v>
      </c>
      <c r="E1579" s="440">
        <v>1</v>
      </c>
      <c r="F1579" s="441">
        <v>130</v>
      </c>
      <c r="G1579" s="441">
        <v>41</v>
      </c>
      <c r="H1579" s="441">
        <v>3</v>
      </c>
    </row>
    <row r="1580" spans="1:8" ht="9.75" customHeight="1" x14ac:dyDescent="0.2">
      <c r="A1580" s="438">
        <v>170059</v>
      </c>
      <c r="B1580" s="439" t="s">
        <v>3435</v>
      </c>
      <c r="C1580" s="440">
        <v>12</v>
      </c>
      <c r="D1580" s="440">
        <v>3.3000000000000002E-2</v>
      </c>
      <c r="E1580" s="440">
        <v>1</v>
      </c>
      <c r="F1580" s="441">
        <v>99</v>
      </c>
      <c r="G1580" s="441">
        <v>30</v>
      </c>
      <c r="H1580" s="441">
        <v>11</v>
      </c>
    </row>
    <row r="1581" spans="1:8" ht="9.75" customHeight="1" x14ac:dyDescent="0.2">
      <c r="A1581" s="438">
        <v>170081</v>
      </c>
      <c r="B1581" s="439" t="s">
        <v>3435</v>
      </c>
      <c r="C1581" s="440">
        <v>2</v>
      </c>
      <c r="D1581" s="440">
        <v>4.0000000000000001E-3</v>
      </c>
      <c r="E1581" s="440">
        <v>1</v>
      </c>
      <c r="F1581" s="441">
        <v>124</v>
      </c>
      <c r="G1581" s="441">
        <v>6</v>
      </c>
      <c r="H1581" s="441">
        <v>6</v>
      </c>
    </row>
    <row r="1582" spans="1:8" ht="9.75" customHeight="1" x14ac:dyDescent="0.2">
      <c r="A1582" s="438">
        <v>170082</v>
      </c>
      <c r="B1582" s="439" t="s">
        <v>3435</v>
      </c>
      <c r="C1582" s="440">
        <v>1.53</v>
      </c>
      <c r="D1582" s="440">
        <v>4.0000000000000001E-3</v>
      </c>
      <c r="E1582" s="440">
        <v>1</v>
      </c>
      <c r="F1582" s="441">
        <v>122.5</v>
      </c>
      <c r="G1582" s="441">
        <v>5.7</v>
      </c>
      <c r="H1582" s="441">
        <v>5.7</v>
      </c>
    </row>
    <row r="1583" spans="1:8" ht="9.75" customHeight="1" x14ac:dyDescent="0.2">
      <c r="A1583" s="438">
        <v>170084</v>
      </c>
      <c r="B1583" s="439" t="s">
        <v>3435</v>
      </c>
      <c r="C1583" s="440">
        <v>1.6</v>
      </c>
      <c r="D1583" s="440">
        <v>6.0000000000000001E-3</v>
      </c>
      <c r="E1583" s="440">
        <v>1</v>
      </c>
      <c r="F1583" s="441">
        <v>116</v>
      </c>
      <c r="G1583" s="441">
        <v>7</v>
      </c>
      <c r="H1583" s="441">
        <v>7</v>
      </c>
    </row>
    <row r="1584" spans="1:8" ht="9.75" customHeight="1" x14ac:dyDescent="0.2">
      <c r="A1584" s="438">
        <v>170092</v>
      </c>
      <c r="B1584" s="439" t="s">
        <v>3435</v>
      </c>
      <c r="C1584" s="440">
        <v>23.1</v>
      </c>
      <c r="D1584" s="440">
        <v>9.5000000000000001E-2</v>
      </c>
      <c r="E1584" s="440">
        <v>1</v>
      </c>
      <c r="F1584" s="441">
        <v>69</v>
      </c>
      <c r="G1584" s="441">
        <v>51</v>
      </c>
      <c r="H1584" s="441">
        <v>27</v>
      </c>
    </row>
    <row r="1585" spans="1:8" ht="9.75" customHeight="1" x14ac:dyDescent="0.2">
      <c r="A1585" s="438">
        <v>167592</v>
      </c>
      <c r="B1585" s="439" t="s">
        <v>3435</v>
      </c>
      <c r="C1585" s="440">
        <v>0.01</v>
      </c>
      <c r="D1585" s="440">
        <v>1E-3</v>
      </c>
      <c r="E1585" s="440">
        <v>1</v>
      </c>
      <c r="F1585" s="441">
        <v>3.5</v>
      </c>
      <c r="G1585" s="441">
        <v>3.5</v>
      </c>
      <c r="H1585" s="441">
        <v>2.5</v>
      </c>
    </row>
    <row r="1586" spans="1:8" ht="9.75" customHeight="1" x14ac:dyDescent="0.2">
      <c r="A1586" s="438">
        <v>167598</v>
      </c>
      <c r="B1586" s="439" t="s">
        <v>3435</v>
      </c>
      <c r="C1586" s="440">
        <v>0.01</v>
      </c>
      <c r="D1586" s="440">
        <v>1E-3</v>
      </c>
      <c r="E1586" s="440">
        <v>1</v>
      </c>
      <c r="F1586" s="441">
        <v>10</v>
      </c>
      <c r="G1586" s="441">
        <v>10</v>
      </c>
      <c r="H1586" s="441">
        <v>2</v>
      </c>
    </row>
    <row r="1587" spans="1:8" ht="9.75" customHeight="1" x14ac:dyDescent="0.2">
      <c r="A1587" s="438">
        <v>167634</v>
      </c>
      <c r="B1587" s="439" t="s">
        <v>3435</v>
      </c>
      <c r="C1587" s="440">
        <v>0.15</v>
      </c>
      <c r="D1587" s="440">
        <v>3.0000000000000001E-3</v>
      </c>
      <c r="E1587" s="440">
        <v>1</v>
      </c>
      <c r="F1587" s="441">
        <v>22</v>
      </c>
      <c r="G1587" s="441">
        <v>12</v>
      </c>
      <c r="H1587" s="441">
        <v>12</v>
      </c>
    </row>
    <row r="1588" spans="1:8" ht="9.75" customHeight="1" x14ac:dyDescent="0.2">
      <c r="A1588" s="438">
        <v>167635</v>
      </c>
      <c r="B1588" s="439" t="s">
        <v>3435</v>
      </c>
      <c r="C1588" s="440">
        <v>0.1</v>
      </c>
      <c r="D1588" s="440">
        <v>4.0000000000000001E-3</v>
      </c>
      <c r="E1588" s="440">
        <v>1</v>
      </c>
      <c r="F1588" s="441">
        <v>20</v>
      </c>
      <c r="G1588" s="441">
        <v>20</v>
      </c>
      <c r="H1588" s="441">
        <v>10</v>
      </c>
    </row>
    <row r="1589" spans="1:8" ht="9.75" customHeight="1" x14ac:dyDescent="0.2">
      <c r="A1589" s="438">
        <v>167638</v>
      </c>
      <c r="B1589" s="439" t="s">
        <v>3435</v>
      </c>
      <c r="C1589" s="440">
        <v>2.5</v>
      </c>
      <c r="D1589" s="440">
        <v>8.9999999999999993E-3</v>
      </c>
      <c r="E1589" s="440">
        <v>1</v>
      </c>
      <c r="F1589" s="441">
        <v>35</v>
      </c>
      <c r="G1589" s="441">
        <v>33</v>
      </c>
      <c r="H1589" s="441">
        <v>8</v>
      </c>
    </row>
    <row r="1590" spans="1:8" ht="9.75" customHeight="1" x14ac:dyDescent="0.2">
      <c r="A1590" s="438">
        <v>167658</v>
      </c>
      <c r="B1590" s="439" t="s">
        <v>3435</v>
      </c>
      <c r="C1590" s="440">
        <v>21</v>
      </c>
      <c r="D1590" s="440">
        <v>9.5000000000000001E-2</v>
      </c>
      <c r="E1590" s="440">
        <v>1</v>
      </c>
      <c r="F1590" s="441">
        <v>69</v>
      </c>
      <c r="G1590" s="441">
        <v>51</v>
      </c>
      <c r="H1590" s="441">
        <v>27</v>
      </c>
    </row>
    <row r="1591" spans="1:8" ht="9.75" customHeight="1" x14ac:dyDescent="0.2">
      <c r="A1591" s="438">
        <v>167668</v>
      </c>
      <c r="B1591" s="439" t="s">
        <v>3435</v>
      </c>
      <c r="C1591" s="440">
        <v>0.16</v>
      </c>
      <c r="D1591" s="440">
        <v>2E-3</v>
      </c>
      <c r="E1591" s="440">
        <v>1</v>
      </c>
      <c r="F1591" s="441">
        <v>23</v>
      </c>
      <c r="G1591" s="441">
        <v>20</v>
      </c>
      <c r="H1591" s="441">
        <v>3.5</v>
      </c>
    </row>
    <row r="1592" spans="1:8" ht="9.75" customHeight="1" x14ac:dyDescent="0.2">
      <c r="A1592" s="438">
        <v>167669</v>
      </c>
      <c r="B1592" s="439" t="s">
        <v>3435</v>
      </c>
      <c r="C1592" s="440">
        <v>0.5</v>
      </c>
      <c r="D1592" s="440">
        <v>1E-3</v>
      </c>
      <c r="E1592" s="440">
        <v>1</v>
      </c>
      <c r="F1592" s="441">
        <v>17</v>
      </c>
      <c r="G1592" s="441">
        <v>10</v>
      </c>
      <c r="H1592" s="441">
        <v>7</v>
      </c>
    </row>
    <row r="1593" spans="1:8" ht="9.75" customHeight="1" x14ac:dyDescent="0.2">
      <c r="A1593" s="438">
        <v>167670</v>
      </c>
      <c r="B1593" s="439" t="s">
        <v>3435</v>
      </c>
      <c r="C1593" s="440">
        <v>0.16</v>
      </c>
      <c r="D1593" s="440">
        <v>2E-3</v>
      </c>
      <c r="E1593" s="440">
        <v>1</v>
      </c>
      <c r="F1593" s="441">
        <v>19.5</v>
      </c>
      <c r="G1593" s="441">
        <v>18.5</v>
      </c>
      <c r="H1593" s="441">
        <v>5</v>
      </c>
    </row>
    <row r="1594" spans="1:8" ht="9.75" customHeight="1" x14ac:dyDescent="0.2">
      <c r="A1594" s="438">
        <v>167671</v>
      </c>
      <c r="B1594" s="439" t="s">
        <v>3435</v>
      </c>
      <c r="C1594" s="440">
        <v>0.04</v>
      </c>
      <c r="D1594" s="440">
        <v>1E-3</v>
      </c>
      <c r="E1594" s="440">
        <v>1</v>
      </c>
      <c r="F1594" s="441">
        <v>9</v>
      </c>
      <c r="G1594" s="441">
        <v>9</v>
      </c>
      <c r="H1594" s="441">
        <v>6</v>
      </c>
    </row>
    <row r="1595" spans="1:8" ht="9.75" customHeight="1" x14ac:dyDescent="0.2">
      <c r="A1595" s="438">
        <v>167672</v>
      </c>
      <c r="B1595" s="439" t="s">
        <v>3435</v>
      </c>
      <c r="C1595" s="440">
        <v>0.25</v>
      </c>
      <c r="D1595" s="440">
        <v>3.0000000000000001E-3</v>
      </c>
      <c r="E1595" s="440">
        <v>1</v>
      </c>
      <c r="F1595" s="441">
        <v>22</v>
      </c>
      <c r="G1595" s="441">
        <v>12</v>
      </c>
      <c r="H1595" s="441">
        <v>12</v>
      </c>
    </row>
    <row r="1596" spans="1:8" ht="9.75" customHeight="1" x14ac:dyDescent="0.2">
      <c r="A1596" s="438">
        <v>167673</v>
      </c>
      <c r="B1596" s="439" t="s">
        <v>3435</v>
      </c>
      <c r="C1596" s="440">
        <v>0.06</v>
      </c>
      <c r="D1596" s="440">
        <v>1E-3</v>
      </c>
      <c r="E1596" s="440">
        <v>1</v>
      </c>
      <c r="F1596" s="441">
        <v>11</v>
      </c>
      <c r="G1596" s="441">
        <v>10.5</v>
      </c>
      <c r="H1596" s="441">
        <v>10.5</v>
      </c>
    </row>
    <row r="1597" spans="1:8" ht="9.75" customHeight="1" x14ac:dyDescent="0.2">
      <c r="A1597" s="438">
        <v>167692</v>
      </c>
      <c r="B1597" s="439" t="s">
        <v>3435</v>
      </c>
      <c r="C1597" s="440">
        <v>0.1</v>
      </c>
      <c r="D1597" s="440">
        <v>1E-3</v>
      </c>
      <c r="E1597" s="440">
        <v>1</v>
      </c>
      <c r="F1597" s="441">
        <v>7</v>
      </c>
      <c r="G1597" s="441">
        <v>7</v>
      </c>
      <c r="H1597" s="441">
        <v>4.5</v>
      </c>
    </row>
    <row r="1598" spans="1:8" ht="9.75" customHeight="1" x14ac:dyDescent="0.2">
      <c r="A1598" s="438">
        <v>167693</v>
      </c>
      <c r="B1598" s="439" t="s">
        <v>3435</v>
      </c>
      <c r="C1598" s="440">
        <v>0.05</v>
      </c>
      <c r="D1598" s="440">
        <v>1E-3</v>
      </c>
      <c r="E1598" s="440">
        <v>1</v>
      </c>
      <c r="F1598" s="441">
        <v>9</v>
      </c>
      <c r="G1598" s="441">
        <v>7</v>
      </c>
      <c r="H1598" s="441">
        <v>5</v>
      </c>
    </row>
    <row r="1599" spans="1:8" ht="9.75" customHeight="1" x14ac:dyDescent="0.2">
      <c r="A1599" s="438">
        <v>167704</v>
      </c>
      <c r="B1599" s="439" t="s">
        <v>3435</v>
      </c>
      <c r="C1599" s="440">
        <v>0.01</v>
      </c>
      <c r="D1599" s="440">
        <v>1E-3</v>
      </c>
      <c r="E1599" s="440">
        <v>1</v>
      </c>
      <c r="F1599" s="441">
        <v>18</v>
      </c>
      <c r="G1599" s="441">
        <v>4</v>
      </c>
      <c r="H1599" s="441">
        <v>0.5</v>
      </c>
    </row>
    <row r="1600" spans="1:8" ht="9.75" customHeight="1" x14ac:dyDescent="0.2">
      <c r="A1600" s="438">
        <v>167705</v>
      </c>
      <c r="B1600" s="439" t="s">
        <v>3435</v>
      </c>
      <c r="C1600" s="440">
        <v>0.02</v>
      </c>
      <c r="D1600" s="440">
        <v>1E-3</v>
      </c>
      <c r="E1600" s="440">
        <v>1</v>
      </c>
      <c r="F1600" s="441">
        <v>20</v>
      </c>
      <c r="G1600" s="441">
        <v>6</v>
      </c>
      <c r="H1600" s="441">
        <v>0.7</v>
      </c>
    </row>
    <row r="1601" spans="1:8" ht="9.75" customHeight="1" x14ac:dyDescent="0.2">
      <c r="A1601" s="438">
        <v>167706</v>
      </c>
      <c r="B1601" s="439" t="s">
        <v>3435</v>
      </c>
      <c r="C1601" s="440">
        <v>0.01</v>
      </c>
      <c r="D1601" s="440">
        <v>1E-3</v>
      </c>
      <c r="E1601" s="440">
        <v>1</v>
      </c>
      <c r="F1601" s="441">
        <v>22</v>
      </c>
      <c r="G1601" s="441">
        <v>6</v>
      </c>
      <c r="H1601" s="441">
        <v>0.4</v>
      </c>
    </row>
    <row r="1602" spans="1:8" ht="9.75" customHeight="1" x14ac:dyDescent="0.2">
      <c r="A1602" s="438">
        <v>167707</v>
      </c>
      <c r="B1602" s="439" t="s">
        <v>3435</v>
      </c>
      <c r="C1602" s="440">
        <v>2E-3</v>
      </c>
      <c r="D1602" s="440">
        <v>1E-3</v>
      </c>
      <c r="E1602" s="440">
        <v>1</v>
      </c>
      <c r="F1602" s="441">
        <v>6.5</v>
      </c>
      <c r="G1602" s="441">
        <v>6.5</v>
      </c>
      <c r="H1602" s="441">
        <v>0.3</v>
      </c>
    </row>
    <row r="1603" spans="1:8" ht="9.75" customHeight="1" x14ac:dyDescent="0.2">
      <c r="A1603" s="438">
        <v>167708</v>
      </c>
      <c r="B1603" s="439" t="s">
        <v>3435</v>
      </c>
      <c r="C1603" s="440">
        <v>5.0000000000000001E-3</v>
      </c>
      <c r="D1603" s="440">
        <v>1E-3</v>
      </c>
      <c r="E1603" s="440">
        <v>1</v>
      </c>
      <c r="F1603" s="441">
        <v>6</v>
      </c>
      <c r="G1603" s="441">
        <v>6</v>
      </c>
      <c r="H1603" s="441">
        <v>0.5</v>
      </c>
    </row>
    <row r="1604" spans="1:8" ht="9.75" customHeight="1" x14ac:dyDescent="0.2">
      <c r="A1604" s="438">
        <v>167709</v>
      </c>
      <c r="B1604" s="439" t="s">
        <v>3435</v>
      </c>
      <c r="C1604" s="440">
        <v>1.4999999999999999E-2</v>
      </c>
      <c r="D1604" s="440">
        <v>1E-3</v>
      </c>
      <c r="E1604" s="440">
        <v>1</v>
      </c>
      <c r="F1604" s="441">
        <v>10</v>
      </c>
      <c r="G1604" s="441">
        <v>10</v>
      </c>
      <c r="H1604" s="441">
        <v>0.3</v>
      </c>
    </row>
    <row r="1605" spans="1:8" ht="9.75" customHeight="1" x14ac:dyDescent="0.2">
      <c r="A1605" s="438">
        <v>167710</v>
      </c>
      <c r="B1605" s="439" t="s">
        <v>3435</v>
      </c>
      <c r="C1605" s="440">
        <v>0.01</v>
      </c>
      <c r="D1605" s="440">
        <v>1E-3</v>
      </c>
      <c r="E1605" s="440">
        <v>1</v>
      </c>
      <c r="F1605" s="441">
        <v>5.5</v>
      </c>
      <c r="G1605" s="441">
        <v>5.5</v>
      </c>
      <c r="H1605" s="441">
        <v>1</v>
      </c>
    </row>
    <row r="1606" spans="1:8" ht="9.75" customHeight="1" x14ac:dyDescent="0.2">
      <c r="A1606" s="438">
        <v>167711</v>
      </c>
      <c r="B1606" s="439" t="s">
        <v>3435</v>
      </c>
      <c r="C1606" s="440">
        <v>0.01</v>
      </c>
      <c r="D1606" s="440">
        <v>1E-3</v>
      </c>
      <c r="E1606" s="440">
        <v>1</v>
      </c>
      <c r="F1606" s="441">
        <v>5.5</v>
      </c>
      <c r="G1606" s="441">
        <v>5.5</v>
      </c>
      <c r="H1606" s="441">
        <v>4</v>
      </c>
    </row>
    <row r="1607" spans="1:8" ht="9.75" customHeight="1" x14ac:dyDescent="0.2">
      <c r="A1607" s="438">
        <v>167712</v>
      </c>
      <c r="B1607" s="439" t="s">
        <v>3435</v>
      </c>
      <c r="C1607" s="440">
        <v>5.0000000000000001E-3</v>
      </c>
      <c r="D1607" s="440">
        <v>1E-3</v>
      </c>
      <c r="E1607" s="440">
        <v>1</v>
      </c>
      <c r="F1607" s="441">
        <v>5.5</v>
      </c>
      <c r="G1607" s="441">
        <v>5.5</v>
      </c>
      <c r="H1607" s="441">
        <v>0.5</v>
      </c>
    </row>
    <row r="1608" spans="1:8" ht="9.75" customHeight="1" x14ac:dyDescent="0.2">
      <c r="A1608" s="438">
        <v>167713</v>
      </c>
      <c r="B1608" s="439" t="s">
        <v>3435</v>
      </c>
      <c r="C1608" s="440">
        <v>0.01</v>
      </c>
      <c r="D1608" s="440">
        <v>1E-3</v>
      </c>
      <c r="E1608" s="440">
        <v>1</v>
      </c>
      <c r="F1608" s="441">
        <v>19</v>
      </c>
      <c r="G1608" s="441">
        <v>5.5</v>
      </c>
      <c r="H1608" s="441">
        <v>0.5</v>
      </c>
    </row>
    <row r="1609" spans="1:8" ht="9.75" customHeight="1" x14ac:dyDescent="0.2">
      <c r="A1609" s="438">
        <v>167715</v>
      </c>
      <c r="B1609" s="439" t="s">
        <v>3435</v>
      </c>
      <c r="C1609" s="440">
        <v>0.25</v>
      </c>
      <c r="D1609" s="440">
        <v>1E-3</v>
      </c>
      <c r="E1609" s="440">
        <v>1</v>
      </c>
      <c r="F1609" s="441">
        <v>19.5</v>
      </c>
      <c r="G1609" s="441">
        <v>8</v>
      </c>
      <c r="H1609" s="441">
        <v>8</v>
      </c>
    </row>
    <row r="1610" spans="1:8" ht="9.75" customHeight="1" x14ac:dyDescent="0.2">
      <c r="A1610" s="438">
        <v>167716</v>
      </c>
      <c r="B1610" s="439" t="s">
        <v>3435</v>
      </c>
      <c r="C1610" s="440">
        <v>0.36</v>
      </c>
      <c r="D1610" s="440">
        <v>1E-3</v>
      </c>
      <c r="E1610" s="440">
        <v>1</v>
      </c>
      <c r="F1610" s="441">
        <v>13.5</v>
      </c>
      <c r="G1610" s="441">
        <v>10</v>
      </c>
      <c r="H1610" s="441">
        <v>9.5</v>
      </c>
    </row>
    <row r="1611" spans="1:8" ht="9.75" customHeight="1" x14ac:dyDescent="0.2">
      <c r="A1611" s="438">
        <v>167717</v>
      </c>
      <c r="B1611" s="439" t="s">
        <v>3435</v>
      </c>
      <c r="C1611" s="440">
        <v>0.22500000000000001</v>
      </c>
      <c r="D1611" s="440">
        <v>1E-3</v>
      </c>
      <c r="E1611" s="440">
        <v>1</v>
      </c>
      <c r="F1611" s="441">
        <v>17</v>
      </c>
      <c r="G1611" s="441">
        <v>7.5</v>
      </c>
      <c r="H1611" s="441">
        <v>7.5</v>
      </c>
    </row>
    <row r="1612" spans="1:8" ht="9.75" customHeight="1" x14ac:dyDescent="0.2">
      <c r="A1612" s="438">
        <v>167725</v>
      </c>
      <c r="B1612" s="439" t="s">
        <v>3435</v>
      </c>
      <c r="C1612" s="440">
        <v>12</v>
      </c>
      <c r="D1612" s="440">
        <v>5.2999999999999999E-2</v>
      </c>
      <c r="E1612" s="440">
        <v>1</v>
      </c>
      <c r="F1612" s="441">
        <v>63</v>
      </c>
      <c r="G1612" s="441">
        <v>35</v>
      </c>
      <c r="H1612" s="441">
        <v>24</v>
      </c>
    </row>
    <row r="1613" spans="1:8" ht="9.75" customHeight="1" x14ac:dyDescent="0.2">
      <c r="A1613" s="438">
        <v>167727</v>
      </c>
      <c r="B1613" s="439" t="s">
        <v>3435</v>
      </c>
      <c r="C1613" s="440">
        <v>5</v>
      </c>
      <c r="D1613" s="440">
        <v>1.6E-2</v>
      </c>
      <c r="E1613" s="440">
        <v>1</v>
      </c>
      <c r="F1613" s="441">
        <v>37</v>
      </c>
      <c r="G1613" s="441">
        <v>30</v>
      </c>
      <c r="H1613" s="441">
        <v>14</v>
      </c>
    </row>
    <row r="1614" spans="1:8" ht="9.75" customHeight="1" x14ac:dyDescent="0.2">
      <c r="A1614" s="438">
        <v>167728</v>
      </c>
      <c r="B1614" s="439" t="s">
        <v>3435</v>
      </c>
      <c r="C1614" s="440">
        <v>6.22</v>
      </c>
      <c r="D1614" s="440">
        <v>2.3E-2</v>
      </c>
      <c r="E1614" s="440">
        <v>1</v>
      </c>
      <c r="F1614" s="441">
        <v>49</v>
      </c>
      <c r="G1614" s="441">
        <v>31</v>
      </c>
      <c r="H1614" s="441">
        <v>15</v>
      </c>
    </row>
    <row r="1615" spans="1:8" ht="9.75" customHeight="1" x14ac:dyDescent="0.2">
      <c r="A1615" s="438">
        <v>167729</v>
      </c>
      <c r="B1615" s="439" t="s">
        <v>3435</v>
      </c>
      <c r="C1615" s="440">
        <v>8</v>
      </c>
      <c r="D1615" s="440">
        <v>2.5999999999999999E-2</v>
      </c>
      <c r="E1615" s="440">
        <v>1</v>
      </c>
      <c r="F1615" s="441">
        <v>62</v>
      </c>
      <c r="G1615" s="441">
        <v>30</v>
      </c>
      <c r="H1615" s="441">
        <v>14</v>
      </c>
    </row>
    <row r="1616" spans="1:8" ht="9.75" customHeight="1" x14ac:dyDescent="0.2">
      <c r="A1616" s="438">
        <v>167730</v>
      </c>
      <c r="B1616" s="439" t="s">
        <v>3435</v>
      </c>
      <c r="C1616" s="440">
        <v>10</v>
      </c>
      <c r="D1616" s="440">
        <v>3.7999999999999999E-2</v>
      </c>
      <c r="E1616" s="440">
        <v>1</v>
      </c>
      <c r="F1616" s="441">
        <v>53</v>
      </c>
      <c r="G1616" s="441">
        <v>30</v>
      </c>
      <c r="H1616" s="441">
        <v>24</v>
      </c>
    </row>
    <row r="1617" spans="1:8" ht="9.75" customHeight="1" x14ac:dyDescent="0.2">
      <c r="A1617" s="438">
        <v>167747</v>
      </c>
      <c r="B1617" s="439" t="s">
        <v>3435</v>
      </c>
      <c r="C1617" s="440">
        <v>31.4</v>
      </c>
      <c r="D1617" s="440">
        <v>0.123</v>
      </c>
      <c r="E1617" s="440">
        <v>1</v>
      </c>
      <c r="F1617" s="441">
        <v>94</v>
      </c>
      <c r="G1617" s="441">
        <v>57</v>
      </c>
      <c r="H1617" s="441">
        <v>23</v>
      </c>
    </row>
    <row r="1618" spans="1:8" ht="9.75" customHeight="1" x14ac:dyDescent="0.2">
      <c r="A1618" s="438">
        <v>167751</v>
      </c>
      <c r="B1618" s="439" t="s">
        <v>3435</v>
      </c>
      <c r="C1618" s="440">
        <v>72.3</v>
      </c>
      <c r="D1618" s="440">
        <v>0.22500000000000001</v>
      </c>
      <c r="E1618" s="440">
        <v>1</v>
      </c>
      <c r="F1618" s="441">
        <v>85</v>
      </c>
      <c r="G1618" s="441">
        <v>68</v>
      </c>
      <c r="H1618" s="441">
        <v>39</v>
      </c>
    </row>
    <row r="1619" spans="1:8" ht="9.75" customHeight="1" x14ac:dyDescent="0.2">
      <c r="A1619" s="438">
        <v>167752</v>
      </c>
      <c r="B1619" s="439" t="s">
        <v>3435</v>
      </c>
      <c r="C1619" s="440">
        <v>7.37</v>
      </c>
      <c r="D1619" s="440">
        <v>2.5999999999999999E-2</v>
      </c>
      <c r="E1619" s="440">
        <v>1</v>
      </c>
      <c r="F1619" s="441">
        <v>27</v>
      </c>
      <c r="G1619" s="441">
        <v>16</v>
      </c>
      <c r="H1619" s="441">
        <v>60</v>
      </c>
    </row>
    <row r="1620" spans="1:8" ht="9.75" customHeight="1" x14ac:dyDescent="0.2">
      <c r="A1620" s="438">
        <v>167753</v>
      </c>
      <c r="B1620" s="439" t="s">
        <v>3435</v>
      </c>
      <c r="C1620" s="440">
        <v>2.2000000000000002</v>
      </c>
      <c r="D1620" s="440">
        <v>1.6E-2</v>
      </c>
      <c r="E1620" s="440">
        <v>1</v>
      </c>
      <c r="F1620" s="441">
        <v>27</v>
      </c>
      <c r="G1620" s="441">
        <v>25</v>
      </c>
      <c r="H1620" s="441">
        <v>24</v>
      </c>
    </row>
    <row r="1621" spans="1:8" ht="9.75" customHeight="1" x14ac:dyDescent="0.2">
      <c r="A1621" s="438">
        <v>167754</v>
      </c>
      <c r="B1621" s="439" t="s">
        <v>3435</v>
      </c>
      <c r="C1621" s="440">
        <v>0.09</v>
      </c>
      <c r="D1621" s="440">
        <v>1E-3</v>
      </c>
      <c r="E1621" s="440">
        <v>1</v>
      </c>
      <c r="F1621" s="441">
        <v>12</v>
      </c>
      <c r="G1621" s="441">
        <v>12</v>
      </c>
      <c r="H1621" s="441">
        <v>6</v>
      </c>
    </row>
    <row r="1622" spans="1:8" ht="9.75" customHeight="1" x14ac:dyDescent="0.2">
      <c r="A1622" s="438">
        <v>167757</v>
      </c>
      <c r="B1622" s="439" t="s">
        <v>3435</v>
      </c>
      <c r="C1622" s="440">
        <v>2.4E-2</v>
      </c>
      <c r="D1622" s="440">
        <v>1E-3</v>
      </c>
      <c r="E1622" s="440">
        <v>1</v>
      </c>
      <c r="F1622" s="441">
        <v>9</v>
      </c>
      <c r="G1622" s="441">
        <v>9</v>
      </c>
      <c r="H1622" s="441">
        <v>3</v>
      </c>
    </row>
    <row r="1623" spans="1:8" ht="9.75" customHeight="1" x14ac:dyDescent="0.2">
      <c r="A1623" s="438">
        <v>167758</v>
      </c>
      <c r="B1623" s="439" t="s">
        <v>3435</v>
      </c>
      <c r="C1623" s="440">
        <v>0.05</v>
      </c>
      <c r="D1623" s="440">
        <v>1E-3</v>
      </c>
      <c r="E1623" s="440">
        <v>1</v>
      </c>
      <c r="F1623" s="441">
        <v>9.5</v>
      </c>
      <c r="G1623" s="441">
        <v>9.5</v>
      </c>
      <c r="H1623" s="441">
        <v>6</v>
      </c>
    </row>
    <row r="1624" spans="1:8" ht="9.75" customHeight="1" x14ac:dyDescent="0.2">
      <c r="A1624" s="438">
        <v>167759</v>
      </c>
      <c r="B1624" s="439" t="s">
        <v>3435</v>
      </c>
      <c r="C1624" s="440">
        <v>0.04</v>
      </c>
      <c r="D1624" s="440">
        <v>1E-3</v>
      </c>
      <c r="E1624" s="440">
        <v>1</v>
      </c>
      <c r="F1624" s="441">
        <v>6</v>
      </c>
      <c r="G1624" s="441">
        <v>6</v>
      </c>
      <c r="H1624" s="441">
        <v>6</v>
      </c>
    </row>
    <row r="1625" spans="1:8" ht="9.75" customHeight="1" x14ac:dyDescent="0.2">
      <c r="A1625" s="438">
        <v>167760</v>
      </c>
      <c r="B1625" s="439" t="s">
        <v>3435</v>
      </c>
      <c r="C1625" s="440">
        <v>0.06</v>
      </c>
      <c r="D1625" s="440">
        <v>1E-3</v>
      </c>
      <c r="E1625" s="440">
        <v>1</v>
      </c>
      <c r="F1625" s="441">
        <v>4.5</v>
      </c>
      <c r="G1625" s="441">
        <v>4.5</v>
      </c>
      <c r="H1625" s="441">
        <v>4</v>
      </c>
    </row>
    <row r="1626" spans="1:8" ht="9.75" customHeight="1" x14ac:dyDescent="0.2">
      <c r="A1626" s="438">
        <v>167761</v>
      </c>
      <c r="B1626" s="439" t="s">
        <v>3435</v>
      </c>
      <c r="C1626" s="440">
        <v>0.22500000000000001</v>
      </c>
      <c r="D1626" s="440">
        <v>2E-3</v>
      </c>
      <c r="E1626" s="440">
        <v>1</v>
      </c>
      <c r="F1626" s="441">
        <v>16</v>
      </c>
      <c r="G1626" s="441">
        <v>14</v>
      </c>
      <c r="H1626" s="441">
        <v>9</v>
      </c>
    </row>
    <row r="1627" spans="1:8" ht="9.75" customHeight="1" x14ac:dyDescent="0.2">
      <c r="A1627" s="438">
        <v>167762</v>
      </c>
      <c r="B1627" s="439" t="s">
        <v>3435</v>
      </c>
      <c r="C1627" s="440">
        <v>0.3</v>
      </c>
      <c r="D1627" s="440">
        <v>1E-3</v>
      </c>
      <c r="E1627" s="440">
        <v>1</v>
      </c>
      <c r="F1627" s="441">
        <v>26</v>
      </c>
      <c r="G1627" s="441">
        <v>20</v>
      </c>
      <c r="H1627" s="441">
        <v>2.5</v>
      </c>
    </row>
    <row r="1628" spans="1:8" ht="9.75" customHeight="1" x14ac:dyDescent="0.2">
      <c r="A1628" s="438">
        <v>167764</v>
      </c>
      <c r="B1628" s="439" t="s">
        <v>3435</v>
      </c>
      <c r="C1628" s="440">
        <v>0.02</v>
      </c>
      <c r="D1628" s="440">
        <v>1E-3</v>
      </c>
      <c r="E1628" s="440">
        <v>1</v>
      </c>
      <c r="F1628" s="441">
        <v>5</v>
      </c>
      <c r="G1628" s="441">
        <v>5</v>
      </c>
      <c r="H1628" s="441">
        <v>1</v>
      </c>
    </row>
    <row r="1629" spans="1:8" ht="9.75" customHeight="1" x14ac:dyDescent="0.2">
      <c r="A1629" s="438">
        <v>167766</v>
      </c>
      <c r="B1629" s="439" t="s">
        <v>3435</v>
      </c>
      <c r="C1629" s="440">
        <v>0.01</v>
      </c>
      <c r="D1629" s="440">
        <v>1E-3</v>
      </c>
      <c r="E1629" s="440">
        <v>1</v>
      </c>
      <c r="F1629" s="441">
        <v>3.5</v>
      </c>
      <c r="G1629" s="441">
        <v>3.5</v>
      </c>
      <c r="H1629" s="441">
        <v>1.5</v>
      </c>
    </row>
    <row r="1630" spans="1:8" ht="9.75" customHeight="1" x14ac:dyDescent="0.2">
      <c r="A1630" s="438">
        <v>167767</v>
      </c>
      <c r="B1630" s="439" t="s">
        <v>3435</v>
      </c>
      <c r="C1630" s="440">
        <v>0.01</v>
      </c>
      <c r="D1630" s="440">
        <v>1E-3</v>
      </c>
      <c r="E1630" s="440">
        <v>1</v>
      </c>
      <c r="F1630" s="441">
        <v>3</v>
      </c>
      <c r="G1630" s="441">
        <v>3</v>
      </c>
      <c r="H1630" s="441">
        <v>1.5</v>
      </c>
    </row>
    <row r="1631" spans="1:8" ht="9.75" customHeight="1" x14ac:dyDescent="0.2">
      <c r="A1631" s="438">
        <v>167768</v>
      </c>
      <c r="B1631" s="439" t="s">
        <v>3435</v>
      </c>
      <c r="C1631" s="440">
        <v>0.01</v>
      </c>
      <c r="D1631" s="440">
        <v>1E-3</v>
      </c>
      <c r="E1631" s="440">
        <v>1</v>
      </c>
      <c r="F1631" s="441">
        <v>6</v>
      </c>
      <c r="G1631" s="441">
        <v>6</v>
      </c>
      <c r="H1631" s="441">
        <v>3</v>
      </c>
    </row>
    <row r="1632" spans="1:8" ht="9.75" customHeight="1" x14ac:dyDescent="0.2">
      <c r="A1632" s="438">
        <v>167769</v>
      </c>
      <c r="B1632" s="439" t="s">
        <v>3435</v>
      </c>
      <c r="C1632" s="440">
        <v>0.11</v>
      </c>
      <c r="D1632" s="440">
        <v>1E-3</v>
      </c>
      <c r="E1632" s="440">
        <v>1</v>
      </c>
      <c r="F1632" s="441">
        <v>18</v>
      </c>
      <c r="G1632" s="441">
        <v>18</v>
      </c>
      <c r="H1632" s="441">
        <v>2.5</v>
      </c>
    </row>
    <row r="1633" spans="1:8" ht="9.75" customHeight="1" x14ac:dyDescent="0.2">
      <c r="A1633" s="438">
        <v>167770</v>
      </c>
      <c r="B1633" s="439" t="s">
        <v>3435</v>
      </c>
      <c r="C1633" s="440">
        <v>0.04</v>
      </c>
      <c r="D1633" s="440">
        <v>1E-3</v>
      </c>
      <c r="E1633" s="440">
        <v>1</v>
      </c>
      <c r="F1633" s="441">
        <v>9</v>
      </c>
      <c r="G1633" s="441">
        <v>9</v>
      </c>
      <c r="H1633" s="441">
        <v>2</v>
      </c>
    </row>
    <row r="1634" spans="1:8" ht="9.75" customHeight="1" x14ac:dyDescent="0.2">
      <c r="A1634" s="438">
        <v>167771</v>
      </c>
      <c r="B1634" s="439" t="s">
        <v>3435</v>
      </c>
      <c r="C1634" s="440">
        <v>0.02</v>
      </c>
      <c r="D1634" s="440">
        <v>1E-3</v>
      </c>
      <c r="E1634" s="440">
        <v>1</v>
      </c>
      <c r="F1634" s="441">
        <v>7</v>
      </c>
      <c r="G1634" s="441">
        <v>7</v>
      </c>
      <c r="H1634" s="441">
        <v>1.5</v>
      </c>
    </row>
    <row r="1635" spans="1:8" ht="9.75" customHeight="1" x14ac:dyDescent="0.2">
      <c r="A1635" s="438">
        <v>167773</v>
      </c>
      <c r="B1635" s="439" t="s">
        <v>3435</v>
      </c>
      <c r="C1635" s="440">
        <v>3.5000000000000003E-2</v>
      </c>
      <c r="D1635" s="440">
        <v>1E-3</v>
      </c>
      <c r="E1635" s="440">
        <v>1</v>
      </c>
      <c r="F1635" s="441">
        <v>8</v>
      </c>
      <c r="G1635" s="441">
        <v>8</v>
      </c>
      <c r="H1635" s="441">
        <v>2</v>
      </c>
    </row>
    <row r="1636" spans="1:8" ht="9.75" customHeight="1" x14ac:dyDescent="0.2">
      <c r="A1636" s="438">
        <v>167775</v>
      </c>
      <c r="B1636" s="439" t="s">
        <v>3435</v>
      </c>
      <c r="C1636" s="440">
        <v>0.01</v>
      </c>
      <c r="D1636" s="440">
        <v>1E-3</v>
      </c>
      <c r="E1636" s="440">
        <v>1</v>
      </c>
      <c r="F1636" s="441">
        <v>9.5</v>
      </c>
      <c r="G1636" s="441">
        <v>3.5</v>
      </c>
      <c r="H1636" s="441">
        <v>3.5</v>
      </c>
    </row>
    <row r="1637" spans="1:8" ht="9.75" customHeight="1" x14ac:dyDescent="0.2">
      <c r="A1637" s="438">
        <v>167776</v>
      </c>
      <c r="B1637" s="439" t="s">
        <v>3435</v>
      </c>
      <c r="C1637" s="440">
        <v>0.03</v>
      </c>
      <c r="D1637" s="440">
        <v>1E-3</v>
      </c>
      <c r="E1637" s="440">
        <v>1</v>
      </c>
      <c r="F1637" s="441">
        <v>8</v>
      </c>
      <c r="G1637" s="441">
        <v>8</v>
      </c>
      <c r="H1637" s="441">
        <v>7</v>
      </c>
    </row>
    <row r="1638" spans="1:8" ht="9.75" customHeight="1" x14ac:dyDescent="0.2">
      <c r="A1638" s="438">
        <v>167777</v>
      </c>
      <c r="B1638" s="439" t="s">
        <v>3435</v>
      </c>
      <c r="C1638" s="440">
        <v>0.125</v>
      </c>
      <c r="D1638" s="440">
        <v>1E-3</v>
      </c>
      <c r="E1638" s="440">
        <v>1</v>
      </c>
      <c r="F1638" s="441">
        <v>11.5</v>
      </c>
      <c r="G1638" s="441">
        <v>11.5</v>
      </c>
      <c r="H1638" s="441">
        <v>8.5</v>
      </c>
    </row>
    <row r="1639" spans="1:8" ht="9.75" customHeight="1" x14ac:dyDescent="0.2">
      <c r="A1639" s="438">
        <v>167778</v>
      </c>
      <c r="B1639" s="439" t="s">
        <v>3435</v>
      </c>
      <c r="C1639" s="440">
        <v>0.01</v>
      </c>
      <c r="D1639" s="440">
        <v>1E-3</v>
      </c>
      <c r="E1639" s="440">
        <v>1</v>
      </c>
      <c r="F1639" s="441">
        <v>14.5</v>
      </c>
      <c r="G1639" s="441">
        <v>1</v>
      </c>
      <c r="H1639" s="441">
        <v>0.5</v>
      </c>
    </row>
    <row r="1640" spans="1:8" ht="9.75" customHeight="1" x14ac:dyDescent="0.2">
      <c r="A1640" s="438">
        <v>167779</v>
      </c>
      <c r="B1640" s="439" t="s">
        <v>3435</v>
      </c>
      <c r="C1640" s="440">
        <v>3.6999999999999998E-2</v>
      </c>
      <c r="D1640" s="440">
        <v>1E-3</v>
      </c>
      <c r="E1640" s="440">
        <v>1</v>
      </c>
      <c r="F1640" s="441">
        <v>10</v>
      </c>
      <c r="G1640" s="441">
        <v>10</v>
      </c>
      <c r="H1640" s="441">
        <v>2</v>
      </c>
    </row>
    <row r="1641" spans="1:8" ht="9.75" customHeight="1" x14ac:dyDescent="0.2">
      <c r="A1641" s="438">
        <v>167782</v>
      </c>
      <c r="B1641" s="439" t="s">
        <v>3435</v>
      </c>
      <c r="C1641" s="440">
        <v>0.06</v>
      </c>
      <c r="D1641" s="440">
        <v>1E-3</v>
      </c>
      <c r="E1641" s="440">
        <v>1</v>
      </c>
      <c r="F1641" s="441">
        <v>9</v>
      </c>
      <c r="G1641" s="441">
        <v>6</v>
      </c>
      <c r="H1641" s="441">
        <v>6</v>
      </c>
    </row>
    <row r="1642" spans="1:8" ht="9.75" customHeight="1" x14ac:dyDescent="0.2">
      <c r="A1642" s="438">
        <v>167784</v>
      </c>
      <c r="B1642" s="439" t="s">
        <v>3435</v>
      </c>
      <c r="C1642" s="440">
        <v>8.3000000000000004E-2</v>
      </c>
      <c r="D1642" s="440">
        <v>1E-3</v>
      </c>
      <c r="E1642" s="440">
        <v>1</v>
      </c>
      <c r="F1642" s="441">
        <v>13</v>
      </c>
      <c r="G1642" s="441">
        <v>6.5</v>
      </c>
      <c r="H1642" s="441">
        <v>6.5</v>
      </c>
    </row>
    <row r="1643" spans="1:8" ht="9.75" customHeight="1" x14ac:dyDescent="0.2">
      <c r="A1643" s="438">
        <v>167785</v>
      </c>
      <c r="B1643" s="439" t="s">
        <v>3435</v>
      </c>
      <c r="C1643" s="440">
        <v>1E-3</v>
      </c>
      <c r="D1643" s="440">
        <v>1E-3</v>
      </c>
      <c r="E1643" s="440">
        <v>1</v>
      </c>
      <c r="F1643" s="441">
        <v>1</v>
      </c>
      <c r="G1643" s="441">
        <v>1</v>
      </c>
      <c r="H1643" s="441">
        <v>1</v>
      </c>
    </row>
    <row r="1644" spans="1:8" ht="9.75" customHeight="1" x14ac:dyDescent="0.2">
      <c r="A1644" s="438">
        <v>167786</v>
      </c>
      <c r="B1644" s="439" t="s">
        <v>3435</v>
      </c>
      <c r="C1644" s="440">
        <v>0.75</v>
      </c>
      <c r="D1644" s="440">
        <v>2E-3</v>
      </c>
      <c r="E1644" s="440">
        <v>1</v>
      </c>
      <c r="F1644" s="441">
        <v>111</v>
      </c>
      <c r="G1644" s="441">
        <v>4</v>
      </c>
      <c r="H1644" s="441">
        <v>4</v>
      </c>
    </row>
    <row r="1645" spans="1:8" ht="9.75" customHeight="1" x14ac:dyDescent="0.2">
      <c r="A1645" s="438">
        <v>167787</v>
      </c>
      <c r="B1645" s="439" t="s">
        <v>3435</v>
      </c>
      <c r="C1645" s="440">
        <v>0.65</v>
      </c>
      <c r="D1645" s="440">
        <v>2E-3</v>
      </c>
      <c r="E1645" s="440">
        <v>1</v>
      </c>
      <c r="F1645" s="441">
        <v>86</v>
      </c>
      <c r="G1645" s="441">
        <v>4.5</v>
      </c>
      <c r="H1645" s="441">
        <v>4.5</v>
      </c>
    </row>
    <row r="1646" spans="1:8" ht="9.75" customHeight="1" x14ac:dyDescent="0.2">
      <c r="A1646" s="438">
        <v>167789</v>
      </c>
      <c r="B1646" s="439" t="s">
        <v>3435</v>
      </c>
      <c r="C1646" s="440">
        <v>0.23</v>
      </c>
      <c r="D1646" s="440">
        <v>1E-3</v>
      </c>
      <c r="E1646" s="440">
        <v>1</v>
      </c>
      <c r="F1646" s="441">
        <v>18</v>
      </c>
      <c r="G1646" s="441">
        <v>12</v>
      </c>
      <c r="H1646" s="441">
        <v>6</v>
      </c>
    </row>
    <row r="1647" spans="1:8" ht="9.75" customHeight="1" x14ac:dyDescent="0.2">
      <c r="A1647" s="438">
        <v>167790</v>
      </c>
      <c r="B1647" s="439" t="s">
        <v>3435</v>
      </c>
      <c r="C1647" s="440">
        <v>0.19</v>
      </c>
      <c r="D1647" s="440">
        <v>1E-3</v>
      </c>
      <c r="E1647" s="440">
        <v>1</v>
      </c>
      <c r="F1647" s="441">
        <v>19</v>
      </c>
      <c r="G1647" s="441">
        <v>10</v>
      </c>
      <c r="H1647" s="441">
        <v>6</v>
      </c>
    </row>
    <row r="1648" spans="1:8" ht="9.75" customHeight="1" x14ac:dyDescent="0.2">
      <c r="A1648" s="438">
        <v>167791</v>
      </c>
      <c r="B1648" s="439" t="s">
        <v>3435</v>
      </c>
      <c r="C1648" s="440">
        <v>0.15</v>
      </c>
      <c r="D1648" s="440">
        <v>1E-3</v>
      </c>
      <c r="E1648" s="440">
        <v>1</v>
      </c>
      <c r="F1648" s="441">
        <v>71.5</v>
      </c>
      <c r="G1648" s="441">
        <v>3</v>
      </c>
      <c r="H1648" s="441">
        <v>3</v>
      </c>
    </row>
    <row r="1649" spans="1:8" ht="9.75" customHeight="1" x14ac:dyDescent="0.2">
      <c r="A1649" s="438">
        <v>169291</v>
      </c>
      <c r="B1649" s="439" t="s">
        <v>3435</v>
      </c>
      <c r="C1649" s="440">
        <v>0.73</v>
      </c>
      <c r="D1649" s="440">
        <v>2E-3</v>
      </c>
      <c r="E1649" s="440">
        <v>1</v>
      </c>
      <c r="F1649" s="441">
        <v>111</v>
      </c>
      <c r="G1649" s="441">
        <v>3.7</v>
      </c>
      <c r="H1649" s="441">
        <v>3.7</v>
      </c>
    </row>
    <row r="1650" spans="1:8" ht="9.75" customHeight="1" x14ac:dyDescent="0.2">
      <c r="A1650" s="438">
        <v>167793</v>
      </c>
      <c r="B1650" s="439" t="s">
        <v>3435</v>
      </c>
      <c r="C1650" s="440">
        <v>0.01</v>
      </c>
      <c r="D1650" s="440">
        <v>1E-3</v>
      </c>
      <c r="E1650" s="440">
        <v>1</v>
      </c>
      <c r="F1650" s="441">
        <v>5</v>
      </c>
      <c r="G1650" s="441">
        <v>1</v>
      </c>
      <c r="H1650" s="441">
        <v>1</v>
      </c>
    </row>
    <row r="1651" spans="1:8" ht="9.75" customHeight="1" x14ac:dyDescent="0.2">
      <c r="A1651" s="438">
        <v>167794</v>
      </c>
      <c r="B1651" s="439" t="s">
        <v>3435</v>
      </c>
      <c r="C1651" s="440">
        <v>0.05</v>
      </c>
      <c r="D1651" s="440">
        <v>1E-3</v>
      </c>
      <c r="E1651" s="440">
        <v>1</v>
      </c>
      <c r="F1651" s="441">
        <v>9.5</v>
      </c>
      <c r="G1651" s="441">
        <v>4.5</v>
      </c>
      <c r="H1651" s="441">
        <v>4</v>
      </c>
    </row>
    <row r="1652" spans="1:8" ht="9.75" customHeight="1" x14ac:dyDescent="0.2">
      <c r="A1652" s="438">
        <v>167795</v>
      </c>
      <c r="B1652" s="439" t="s">
        <v>3435</v>
      </c>
      <c r="C1652" s="440">
        <v>0.01</v>
      </c>
      <c r="D1652" s="440">
        <v>1E-3</v>
      </c>
      <c r="E1652" s="440">
        <v>1</v>
      </c>
      <c r="F1652" s="441">
        <v>1</v>
      </c>
      <c r="G1652" s="441">
        <v>1</v>
      </c>
      <c r="H1652" s="441">
        <v>1</v>
      </c>
    </row>
    <row r="1653" spans="1:8" ht="9.75" customHeight="1" x14ac:dyDescent="0.2">
      <c r="A1653" s="438">
        <v>167796</v>
      </c>
      <c r="B1653" s="439" t="s">
        <v>3435</v>
      </c>
      <c r="C1653" s="440">
        <v>0.01</v>
      </c>
      <c r="D1653" s="440">
        <v>1E-3</v>
      </c>
      <c r="E1653" s="440">
        <v>1</v>
      </c>
      <c r="F1653" s="441">
        <v>7</v>
      </c>
      <c r="G1653" s="441">
        <v>5</v>
      </c>
      <c r="H1653" s="441">
        <v>3</v>
      </c>
    </row>
    <row r="1654" spans="1:8" ht="9.75" customHeight="1" x14ac:dyDescent="0.2">
      <c r="A1654" s="438">
        <v>167797</v>
      </c>
      <c r="B1654" s="439" t="s">
        <v>3435</v>
      </c>
      <c r="C1654" s="440">
        <v>0.01</v>
      </c>
      <c r="D1654" s="440">
        <v>1E-3</v>
      </c>
      <c r="E1654" s="440">
        <v>1</v>
      </c>
      <c r="F1654" s="441">
        <v>5</v>
      </c>
      <c r="G1654" s="441">
        <v>4</v>
      </c>
      <c r="H1654" s="441">
        <v>1</v>
      </c>
    </row>
    <row r="1655" spans="1:8" ht="9.75" customHeight="1" x14ac:dyDescent="0.2">
      <c r="A1655" s="438">
        <v>167798</v>
      </c>
      <c r="B1655" s="439" t="s">
        <v>3435</v>
      </c>
      <c r="C1655" s="440">
        <v>0.22</v>
      </c>
      <c r="D1655" s="440">
        <v>4.0000000000000001E-3</v>
      </c>
      <c r="E1655" s="440">
        <v>1</v>
      </c>
      <c r="F1655" s="441">
        <v>27</v>
      </c>
      <c r="G1655" s="441">
        <v>16.5</v>
      </c>
      <c r="H1655" s="441">
        <v>9.5</v>
      </c>
    </row>
    <row r="1656" spans="1:8" ht="9.75" customHeight="1" x14ac:dyDescent="0.2">
      <c r="A1656" s="438">
        <v>167800</v>
      </c>
      <c r="B1656" s="439" t="s">
        <v>3435</v>
      </c>
      <c r="C1656" s="440">
        <v>0.05</v>
      </c>
      <c r="D1656" s="440">
        <v>1E-3</v>
      </c>
      <c r="E1656" s="440">
        <v>1</v>
      </c>
      <c r="F1656" s="441">
        <v>7.5</v>
      </c>
      <c r="G1656" s="441">
        <v>7.5</v>
      </c>
      <c r="H1656" s="441">
        <v>3</v>
      </c>
    </row>
    <row r="1657" spans="1:8" ht="9.75" customHeight="1" x14ac:dyDescent="0.2">
      <c r="A1657" s="438">
        <v>167802</v>
      </c>
      <c r="B1657" s="439" t="s">
        <v>3435</v>
      </c>
      <c r="C1657" s="440">
        <v>0.05</v>
      </c>
      <c r="D1657" s="440">
        <v>1E-3</v>
      </c>
      <c r="E1657" s="440">
        <v>1</v>
      </c>
      <c r="F1657" s="441">
        <v>7.5</v>
      </c>
      <c r="G1657" s="441">
        <v>7.5</v>
      </c>
      <c r="H1657" s="441">
        <v>3</v>
      </c>
    </row>
    <row r="1658" spans="1:8" ht="9.75" customHeight="1" x14ac:dyDescent="0.2">
      <c r="A1658" s="438">
        <v>167803</v>
      </c>
      <c r="B1658" s="439" t="s">
        <v>3435</v>
      </c>
      <c r="C1658" s="440">
        <v>0.01</v>
      </c>
      <c r="D1658" s="440">
        <v>1E-3</v>
      </c>
      <c r="E1658" s="440">
        <v>1</v>
      </c>
      <c r="F1658" s="441">
        <v>5.5</v>
      </c>
      <c r="G1658" s="441">
        <v>1.5</v>
      </c>
      <c r="H1658" s="441">
        <v>1.5</v>
      </c>
    </row>
    <row r="1659" spans="1:8" ht="9.75" customHeight="1" x14ac:dyDescent="0.2">
      <c r="A1659" s="438">
        <v>167805</v>
      </c>
      <c r="B1659" s="439" t="s">
        <v>3435</v>
      </c>
      <c r="C1659" s="440">
        <v>0.33</v>
      </c>
      <c r="D1659" s="440">
        <v>3.0000000000000001E-3</v>
      </c>
      <c r="E1659" s="440">
        <v>1</v>
      </c>
      <c r="F1659" s="441">
        <v>26</v>
      </c>
      <c r="G1659" s="441">
        <v>20</v>
      </c>
      <c r="H1659" s="441">
        <v>6</v>
      </c>
    </row>
    <row r="1660" spans="1:8" ht="9.75" customHeight="1" x14ac:dyDescent="0.2">
      <c r="A1660" s="438">
        <v>167809</v>
      </c>
      <c r="B1660" s="439" t="s">
        <v>3435</v>
      </c>
      <c r="C1660" s="440">
        <v>1.6</v>
      </c>
      <c r="D1660" s="440">
        <v>4.0000000000000001E-3</v>
      </c>
      <c r="E1660" s="440">
        <v>1</v>
      </c>
      <c r="F1660" s="441">
        <v>130.5</v>
      </c>
      <c r="G1660" s="441">
        <v>5.5</v>
      </c>
      <c r="H1660" s="441">
        <v>5.5</v>
      </c>
    </row>
    <row r="1661" spans="1:8" ht="9.75" customHeight="1" x14ac:dyDescent="0.2">
      <c r="A1661" s="438">
        <v>167810</v>
      </c>
      <c r="B1661" s="439" t="s">
        <v>3435</v>
      </c>
      <c r="C1661" s="440">
        <v>1.7</v>
      </c>
      <c r="D1661" s="440">
        <v>4.0000000000000001E-3</v>
      </c>
      <c r="E1661" s="440">
        <v>1</v>
      </c>
      <c r="F1661" s="441">
        <v>120</v>
      </c>
      <c r="G1661" s="441">
        <v>5.5</v>
      </c>
      <c r="H1661" s="441">
        <v>5.5</v>
      </c>
    </row>
    <row r="1662" spans="1:8" ht="9.75" customHeight="1" x14ac:dyDescent="0.2">
      <c r="A1662" s="438">
        <v>167811</v>
      </c>
      <c r="B1662" s="439" t="s">
        <v>3435</v>
      </c>
      <c r="C1662" s="440">
        <v>1.5</v>
      </c>
      <c r="D1662" s="440">
        <v>3.0000000000000001E-3</v>
      </c>
      <c r="E1662" s="440">
        <v>1</v>
      </c>
      <c r="F1662" s="441">
        <v>112</v>
      </c>
      <c r="G1662" s="441">
        <v>5.5</v>
      </c>
      <c r="H1662" s="441">
        <v>5.5</v>
      </c>
    </row>
    <row r="1663" spans="1:8" ht="9.75" customHeight="1" x14ac:dyDescent="0.2">
      <c r="A1663" s="438">
        <v>167812</v>
      </c>
      <c r="B1663" s="439" t="s">
        <v>3435</v>
      </c>
      <c r="C1663" s="440">
        <v>1.4</v>
      </c>
      <c r="D1663" s="440">
        <v>3.0000000000000001E-3</v>
      </c>
      <c r="E1663" s="440">
        <v>1</v>
      </c>
      <c r="F1663" s="441">
        <v>110.5</v>
      </c>
      <c r="G1663" s="441">
        <v>5.5</v>
      </c>
      <c r="H1663" s="441">
        <v>5.5</v>
      </c>
    </row>
    <row r="1664" spans="1:8" ht="9.75" customHeight="1" x14ac:dyDescent="0.2">
      <c r="A1664" s="438">
        <v>167813</v>
      </c>
      <c r="B1664" s="439" t="s">
        <v>3435</v>
      </c>
      <c r="C1664" s="440">
        <v>3</v>
      </c>
      <c r="D1664" s="440">
        <v>2.1000000000000001E-2</v>
      </c>
      <c r="E1664" s="440">
        <v>1</v>
      </c>
      <c r="F1664" s="441">
        <v>137</v>
      </c>
      <c r="G1664" s="441">
        <v>52</v>
      </c>
      <c r="H1664" s="441">
        <v>3</v>
      </c>
    </row>
    <row r="1665" spans="1:8" ht="9.75" customHeight="1" x14ac:dyDescent="0.2">
      <c r="A1665" s="438">
        <v>167814</v>
      </c>
      <c r="B1665" s="439" t="s">
        <v>3435</v>
      </c>
      <c r="C1665" s="440">
        <v>0.45</v>
      </c>
      <c r="D1665" s="440">
        <v>4.0000000000000001E-3</v>
      </c>
      <c r="E1665" s="440">
        <v>1</v>
      </c>
      <c r="F1665" s="441">
        <v>27</v>
      </c>
      <c r="G1665" s="441">
        <v>16</v>
      </c>
      <c r="H1665" s="441">
        <v>8.5</v>
      </c>
    </row>
    <row r="1666" spans="1:8" ht="9.75" customHeight="1" x14ac:dyDescent="0.2">
      <c r="A1666" s="438">
        <v>167815</v>
      </c>
      <c r="B1666" s="439" t="s">
        <v>3435</v>
      </c>
      <c r="C1666" s="440">
        <v>0.55000000000000004</v>
      </c>
      <c r="D1666" s="440">
        <v>6.0000000000000001E-3</v>
      </c>
      <c r="E1666" s="440">
        <v>1</v>
      </c>
      <c r="F1666" s="441">
        <v>27</v>
      </c>
      <c r="G1666" s="441">
        <v>26.5</v>
      </c>
      <c r="H1666" s="441">
        <v>9</v>
      </c>
    </row>
    <row r="1667" spans="1:8" ht="9.75" customHeight="1" x14ac:dyDescent="0.2">
      <c r="A1667" s="438">
        <v>167816</v>
      </c>
      <c r="B1667" s="439" t="s">
        <v>3435</v>
      </c>
      <c r="C1667" s="440">
        <v>1.2</v>
      </c>
      <c r="D1667" s="440">
        <v>7.0000000000000001E-3</v>
      </c>
      <c r="E1667" s="440">
        <v>1</v>
      </c>
      <c r="F1667" s="441">
        <v>37</v>
      </c>
      <c r="G1667" s="441">
        <v>37</v>
      </c>
      <c r="H1667" s="441">
        <v>5</v>
      </c>
    </row>
    <row r="1668" spans="1:8" ht="9.75" customHeight="1" x14ac:dyDescent="0.2">
      <c r="A1668" s="438">
        <v>167817</v>
      </c>
      <c r="B1668" s="439" t="s">
        <v>3435</v>
      </c>
      <c r="C1668" s="440">
        <v>0.1</v>
      </c>
      <c r="D1668" s="440">
        <v>1E-3</v>
      </c>
      <c r="E1668" s="440">
        <v>1</v>
      </c>
      <c r="F1668" s="441">
        <v>30.5</v>
      </c>
      <c r="G1668" s="441">
        <v>3</v>
      </c>
      <c r="H1668" s="441">
        <v>3</v>
      </c>
    </row>
    <row r="1669" spans="1:8" ht="9.75" customHeight="1" x14ac:dyDescent="0.2">
      <c r="A1669" s="438">
        <v>167818</v>
      </c>
      <c r="B1669" s="439" t="s">
        <v>3435</v>
      </c>
      <c r="C1669" s="440">
        <v>0.1</v>
      </c>
      <c r="D1669" s="440">
        <v>1E-3</v>
      </c>
      <c r="E1669" s="440">
        <v>1</v>
      </c>
      <c r="F1669" s="441">
        <v>29</v>
      </c>
      <c r="G1669" s="441">
        <v>7.5</v>
      </c>
      <c r="H1669" s="441">
        <v>4</v>
      </c>
    </row>
    <row r="1670" spans="1:8" ht="9.75" customHeight="1" x14ac:dyDescent="0.2">
      <c r="A1670" s="438">
        <v>167820</v>
      </c>
      <c r="B1670" s="439" t="s">
        <v>3435</v>
      </c>
      <c r="C1670" s="440">
        <v>0.01</v>
      </c>
      <c r="D1670" s="440">
        <v>1E-3</v>
      </c>
      <c r="E1670" s="440">
        <v>1</v>
      </c>
      <c r="F1670" s="441">
        <v>8.5</v>
      </c>
      <c r="G1670" s="441">
        <v>7</v>
      </c>
      <c r="H1670" s="441">
        <v>1</v>
      </c>
    </row>
    <row r="1671" spans="1:8" ht="9.75" customHeight="1" x14ac:dyDescent="0.2">
      <c r="A1671" s="438">
        <v>167821</v>
      </c>
      <c r="B1671" s="439" t="s">
        <v>3435</v>
      </c>
      <c r="C1671" s="440">
        <v>0.01</v>
      </c>
      <c r="D1671" s="440">
        <v>1E-3</v>
      </c>
      <c r="E1671" s="440">
        <v>1</v>
      </c>
      <c r="F1671" s="441">
        <v>6.5</v>
      </c>
      <c r="G1671" s="441">
        <v>5</v>
      </c>
      <c r="H1671" s="441">
        <v>5</v>
      </c>
    </row>
    <row r="1672" spans="1:8" ht="9.75" customHeight="1" x14ac:dyDescent="0.2">
      <c r="A1672" s="438">
        <v>167822</v>
      </c>
      <c r="B1672" s="439" t="s">
        <v>3435</v>
      </c>
      <c r="C1672" s="440">
        <v>0.05</v>
      </c>
      <c r="D1672" s="440">
        <v>1E-3</v>
      </c>
      <c r="E1672" s="440">
        <v>1</v>
      </c>
      <c r="F1672" s="441">
        <v>11</v>
      </c>
      <c r="G1672" s="441">
        <v>9</v>
      </c>
      <c r="H1672" s="441">
        <v>3.5</v>
      </c>
    </row>
    <row r="1673" spans="1:8" ht="9.75" customHeight="1" x14ac:dyDescent="0.2">
      <c r="A1673" s="438">
        <v>167823</v>
      </c>
      <c r="B1673" s="439" t="s">
        <v>3435</v>
      </c>
      <c r="C1673" s="440">
        <v>0.95</v>
      </c>
      <c r="D1673" s="440">
        <v>3.0000000000000001E-3</v>
      </c>
      <c r="E1673" s="440">
        <v>1</v>
      </c>
      <c r="F1673" s="441">
        <v>111.5</v>
      </c>
      <c r="G1673" s="441">
        <v>6.5</v>
      </c>
      <c r="H1673" s="441">
        <v>4.5</v>
      </c>
    </row>
    <row r="1674" spans="1:8" ht="9.75" customHeight="1" x14ac:dyDescent="0.2">
      <c r="A1674" s="438">
        <v>167824</v>
      </c>
      <c r="B1674" s="439" t="s">
        <v>3435</v>
      </c>
      <c r="C1674" s="440">
        <v>0.75</v>
      </c>
      <c r="D1674" s="440">
        <v>3.0000000000000001E-3</v>
      </c>
      <c r="E1674" s="440">
        <v>1</v>
      </c>
      <c r="F1674" s="441">
        <v>80</v>
      </c>
      <c r="G1674" s="441">
        <v>7.5</v>
      </c>
      <c r="H1674" s="441">
        <v>5</v>
      </c>
    </row>
    <row r="1675" spans="1:8" ht="9.75" customHeight="1" x14ac:dyDescent="0.2">
      <c r="A1675" s="438">
        <v>167825</v>
      </c>
      <c r="B1675" s="439" t="s">
        <v>3435</v>
      </c>
      <c r="C1675" s="440">
        <v>1.25</v>
      </c>
      <c r="D1675" s="440">
        <v>1.0999999999999999E-2</v>
      </c>
      <c r="E1675" s="440">
        <v>1</v>
      </c>
      <c r="F1675" s="441">
        <v>25.5</v>
      </c>
      <c r="G1675" s="441">
        <v>22.5</v>
      </c>
      <c r="H1675" s="441">
        <v>20</v>
      </c>
    </row>
    <row r="1676" spans="1:8" ht="9.75" customHeight="1" x14ac:dyDescent="0.2">
      <c r="A1676" s="438">
        <v>167826</v>
      </c>
      <c r="B1676" s="439" t="s">
        <v>3435</v>
      </c>
      <c r="C1676" s="440">
        <v>0.12</v>
      </c>
      <c r="D1676" s="440">
        <v>1E-3</v>
      </c>
      <c r="E1676" s="440">
        <v>1</v>
      </c>
      <c r="F1676" s="441">
        <v>16</v>
      </c>
      <c r="G1676" s="441">
        <v>16</v>
      </c>
      <c r="H1676" s="441">
        <v>3</v>
      </c>
    </row>
    <row r="1677" spans="1:8" ht="9.75" customHeight="1" x14ac:dyDescent="0.2">
      <c r="A1677" s="438">
        <v>167829</v>
      </c>
      <c r="B1677" s="439" t="s">
        <v>3435</v>
      </c>
      <c r="C1677" s="440">
        <v>0.01</v>
      </c>
      <c r="D1677" s="440">
        <v>1E-3</v>
      </c>
      <c r="E1677" s="440">
        <v>1</v>
      </c>
      <c r="F1677" s="441">
        <v>5.5</v>
      </c>
      <c r="G1677" s="441">
        <v>4</v>
      </c>
      <c r="H1677" s="441">
        <v>4</v>
      </c>
    </row>
    <row r="1678" spans="1:8" ht="9.75" customHeight="1" x14ac:dyDescent="0.2">
      <c r="A1678" s="438">
        <v>168225</v>
      </c>
      <c r="B1678" s="439" t="s">
        <v>3435</v>
      </c>
      <c r="C1678" s="440">
        <v>0.1</v>
      </c>
      <c r="D1678" s="440">
        <v>4.0000000000000001E-3</v>
      </c>
      <c r="E1678" s="440">
        <v>1</v>
      </c>
      <c r="F1678" s="441">
        <v>38</v>
      </c>
      <c r="G1678" s="441">
        <v>18</v>
      </c>
      <c r="H1678" s="441">
        <v>6.5</v>
      </c>
    </row>
    <row r="1679" spans="1:8" ht="9.75" customHeight="1" x14ac:dyDescent="0.2">
      <c r="A1679" s="438">
        <v>168227</v>
      </c>
      <c r="B1679" s="439" t="s">
        <v>3435</v>
      </c>
      <c r="C1679" s="440">
        <v>0.22</v>
      </c>
      <c r="D1679" s="440">
        <v>2E-3</v>
      </c>
      <c r="E1679" s="440">
        <v>1</v>
      </c>
      <c r="F1679" s="441">
        <v>51</v>
      </c>
      <c r="G1679" s="441">
        <v>7</v>
      </c>
      <c r="H1679" s="441">
        <v>7</v>
      </c>
    </row>
    <row r="1680" spans="1:8" ht="9.75" customHeight="1" x14ac:dyDescent="0.2">
      <c r="A1680" s="438">
        <v>168239</v>
      </c>
      <c r="B1680" s="439" t="s">
        <v>3435</v>
      </c>
      <c r="C1680" s="440">
        <v>1.6E-2</v>
      </c>
      <c r="D1680" s="440">
        <v>1E-3</v>
      </c>
      <c r="E1680" s="440">
        <v>1</v>
      </c>
      <c r="F1680" s="441">
        <v>4</v>
      </c>
      <c r="G1680" s="441">
        <v>4</v>
      </c>
      <c r="H1680" s="441">
        <v>4</v>
      </c>
    </row>
    <row r="1681" spans="1:8" ht="9.75" customHeight="1" x14ac:dyDescent="0.2">
      <c r="A1681" s="438">
        <v>168241</v>
      </c>
      <c r="B1681" s="439" t="s">
        <v>3435</v>
      </c>
      <c r="C1681" s="440">
        <v>0.1</v>
      </c>
      <c r="D1681" s="440">
        <v>1E-3</v>
      </c>
      <c r="E1681" s="440">
        <v>1</v>
      </c>
      <c r="F1681" s="441">
        <v>14</v>
      </c>
      <c r="G1681" s="441">
        <v>9.5</v>
      </c>
      <c r="H1681" s="441">
        <v>4.5</v>
      </c>
    </row>
    <row r="1682" spans="1:8" ht="9.75" customHeight="1" x14ac:dyDescent="0.2">
      <c r="A1682" s="438">
        <v>168243</v>
      </c>
      <c r="B1682" s="439" t="s">
        <v>3435</v>
      </c>
      <c r="C1682" s="440">
        <v>0.01</v>
      </c>
      <c r="D1682" s="440">
        <v>1E-3</v>
      </c>
      <c r="E1682" s="440">
        <v>1</v>
      </c>
      <c r="F1682" s="441">
        <v>5.5</v>
      </c>
      <c r="G1682" s="441">
        <v>0.7</v>
      </c>
      <c r="H1682" s="441">
        <v>0.7</v>
      </c>
    </row>
    <row r="1683" spans="1:8" ht="9.75" customHeight="1" x14ac:dyDescent="0.2">
      <c r="A1683" s="438">
        <v>168244</v>
      </c>
      <c r="B1683" s="439" t="s">
        <v>3435</v>
      </c>
      <c r="C1683" s="440">
        <v>0.01</v>
      </c>
      <c r="D1683" s="440">
        <v>1E-3</v>
      </c>
      <c r="E1683" s="440">
        <v>1</v>
      </c>
      <c r="F1683" s="441">
        <v>5.5</v>
      </c>
      <c r="G1683" s="441">
        <v>4</v>
      </c>
      <c r="H1683" s="441">
        <v>1</v>
      </c>
    </row>
    <row r="1684" spans="1:8" ht="9.75" customHeight="1" x14ac:dyDescent="0.2">
      <c r="A1684" s="438">
        <v>168246</v>
      </c>
      <c r="B1684" s="439" t="s">
        <v>3435</v>
      </c>
      <c r="C1684" s="440">
        <v>0.06</v>
      </c>
      <c r="D1684" s="440">
        <v>1E-3</v>
      </c>
      <c r="E1684" s="440">
        <v>1</v>
      </c>
      <c r="F1684" s="441">
        <v>9</v>
      </c>
      <c r="G1684" s="441">
        <v>7</v>
      </c>
      <c r="H1684" s="441">
        <v>7</v>
      </c>
    </row>
    <row r="1685" spans="1:8" ht="9.75" customHeight="1" x14ac:dyDescent="0.2">
      <c r="A1685" s="438">
        <v>168247</v>
      </c>
      <c r="B1685" s="439" t="s">
        <v>3435</v>
      </c>
      <c r="C1685" s="440">
        <v>1.4E-2</v>
      </c>
      <c r="D1685" s="440">
        <v>1E-3</v>
      </c>
      <c r="E1685" s="440">
        <v>1</v>
      </c>
      <c r="F1685" s="441">
        <v>7</v>
      </c>
      <c r="G1685" s="441">
        <v>5</v>
      </c>
      <c r="H1685" s="441">
        <v>2.5</v>
      </c>
    </row>
    <row r="1686" spans="1:8" ht="9.75" customHeight="1" x14ac:dyDescent="0.2">
      <c r="A1686" s="438">
        <v>168248</v>
      </c>
      <c r="B1686" s="439" t="s">
        <v>3435</v>
      </c>
      <c r="C1686" s="440">
        <v>0.01</v>
      </c>
      <c r="D1686" s="440">
        <v>1E-3</v>
      </c>
      <c r="E1686" s="440">
        <v>1</v>
      </c>
      <c r="F1686" s="441">
        <v>4</v>
      </c>
      <c r="G1686" s="441">
        <v>2</v>
      </c>
      <c r="H1686" s="441">
        <v>2</v>
      </c>
    </row>
    <row r="1687" spans="1:8" ht="9.75" customHeight="1" x14ac:dyDescent="0.2">
      <c r="A1687" s="438">
        <v>168249</v>
      </c>
      <c r="B1687" s="439" t="s">
        <v>3435</v>
      </c>
      <c r="C1687" s="440">
        <v>1.4999999999999999E-2</v>
      </c>
      <c r="D1687" s="440">
        <v>1E-3</v>
      </c>
      <c r="E1687" s="440">
        <v>1</v>
      </c>
      <c r="F1687" s="441">
        <v>5.5</v>
      </c>
      <c r="G1687" s="441">
        <v>5.5</v>
      </c>
      <c r="H1687" s="441">
        <v>5</v>
      </c>
    </row>
    <row r="1688" spans="1:8" ht="9.75" customHeight="1" x14ac:dyDescent="0.2">
      <c r="A1688" s="438">
        <v>168250</v>
      </c>
      <c r="B1688" s="439" t="s">
        <v>3435</v>
      </c>
      <c r="C1688" s="440">
        <v>0.3</v>
      </c>
      <c r="D1688" s="440">
        <v>1E-3</v>
      </c>
      <c r="E1688" s="440">
        <v>1</v>
      </c>
      <c r="F1688" s="441">
        <v>20</v>
      </c>
      <c r="G1688" s="441">
        <v>10</v>
      </c>
      <c r="H1688" s="441">
        <v>6</v>
      </c>
    </row>
    <row r="1689" spans="1:8" ht="9.75" customHeight="1" x14ac:dyDescent="0.2">
      <c r="A1689" s="438">
        <v>168251</v>
      </c>
      <c r="B1689" s="439" t="s">
        <v>3435</v>
      </c>
      <c r="C1689" s="440">
        <v>0.05</v>
      </c>
      <c r="D1689" s="440">
        <v>1E-3</v>
      </c>
      <c r="E1689" s="440">
        <v>1</v>
      </c>
      <c r="F1689" s="441">
        <v>12</v>
      </c>
      <c r="G1689" s="441">
        <v>5</v>
      </c>
      <c r="H1689" s="441">
        <v>5</v>
      </c>
    </row>
    <row r="1690" spans="1:8" ht="9.75" customHeight="1" x14ac:dyDescent="0.2">
      <c r="A1690" s="438">
        <v>168252</v>
      </c>
      <c r="B1690" s="439" t="s">
        <v>3435</v>
      </c>
      <c r="C1690" s="440">
        <v>2.8000000000000001E-2</v>
      </c>
      <c r="D1690" s="440">
        <v>1E-3</v>
      </c>
      <c r="E1690" s="440">
        <v>1</v>
      </c>
      <c r="F1690" s="441">
        <v>6.5</v>
      </c>
      <c r="G1690" s="441">
        <v>5</v>
      </c>
      <c r="H1690" s="441">
        <v>5</v>
      </c>
    </row>
    <row r="1691" spans="1:8" ht="9.75" customHeight="1" x14ac:dyDescent="0.2">
      <c r="A1691" s="438">
        <v>168253</v>
      </c>
      <c r="B1691" s="439" t="s">
        <v>3435</v>
      </c>
      <c r="C1691" s="440">
        <v>0.01</v>
      </c>
      <c r="D1691" s="440">
        <v>1E-3</v>
      </c>
      <c r="E1691" s="440">
        <v>1</v>
      </c>
      <c r="F1691" s="441">
        <v>4.7</v>
      </c>
      <c r="G1691" s="441">
        <v>4.7</v>
      </c>
      <c r="H1691" s="441">
        <v>3.5</v>
      </c>
    </row>
    <row r="1692" spans="1:8" ht="9.75" customHeight="1" x14ac:dyDescent="0.2">
      <c r="A1692" s="438">
        <v>168254</v>
      </c>
      <c r="B1692" s="439" t="s">
        <v>3435</v>
      </c>
      <c r="C1692" s="440">
        <v>0.05</v>
      </c>
      <c r="D1692" s="440">
        <v>2E-3</v>
      </c>
      <c r="E1692" s="440">
        <v>1</v>
      </c>
      <c r="F1692" s="441">
        <v>31</v>
      </c>
      <c r="G1692" s="441">
        <v>22</v>
      </c>
      <c r="H1692" s="441">
        <v>3</v>
      </c>
    </row>
    <row r="1693" spans="1:8" ht="9.75" customHeight="1" x14ac:dyDescent="0.2">
      <c r="A1693" s="438">
        <v>168255</v>
      </c>
      <c r="B1693" s="439" t="s">
        <v>3435</v>
      </c>
      <c r="C1693" s="440">
        <v>0.01</v>
      </c>
      <c r="D1693" s="440">
        <v>1E-3</v>
      </c>
      <c r="E1693" s="440">
        <v>1</v>
      </c>
      <c r="F1693" s="441">
        <v>5</v>
      </c>
      <c r="G1693" s="441">
        <v>5</v>
      </c>
      <c r="H1693" s="441">
        <v>0.1</v>
      </c>
    </row>
    <row r="1694" spans="1:8" ht="9.75" customHeight="1" x14ac:dyDescent="0.2">
      <c r="A1694" s="438">
        <v>168256</v>
      </c>
      <c r="B1694" s="439" t="s">
        <v>3435</v>
      </c>
      <c r="C1694" s="440">
        <v>0.25</v>
      </c>
      <c r="D1694" s="440">
        <v>1E-3</v>
      </c>
      <c r="E1694" s="440">
        <v>1</v>
      </c>
      <c r="F1694" s="441">
        <v>17</v>
      </c>
      <c r="G1694" s="441">
        <v>13</v>
      </c>
      <c r="H1694" s="441">
        <v>4.5</v>
      </c>
    </row>
    <row r="1695" spans="1:8" ht="9.75" customHeight="1" x14ac:dyDescent="0.2">
      <c r="A1695" s="438">
        <v>168313</v>
      </c>
      <c r="B1695" s="439" t="s">
        <v>3435</v>
      </c>
      <c r="C1695" s="440">
        <v>0.5</v>
      </c>
      <c r="D1695" s="440">
        <v>7.0000000000000001E-3</v>
      </c>
      <c r="E1695" s="440">
        <v>1</v>
      </c>
      <c r="F1695" s="441">
        <v>27</v>
      </c>
      <c r="G1695" s="441">
        <v>18</v>
      </c>
      <c r="H1695" s="441">
        <v>14</v>
      </c>
    </row>
    <row r="1696" spans="1:8" ht="9.75" customHeight="1" x14ac:dyDescent="0.2">
      <c r="A1696" s="438">
        <v>168315</v>
      </c>
      <c r="B1696" s="439" t="s">
        <v>3435</v>
      </c>
      <c r="C1696" s="440">
        <v>0.22500000000000001</v>
      </c>
      <c r="D1696" s="440">
        <v>4.0000000000000001E-3</v>
      </c>
      <c r="E1696" s="440">
        <v>1</v>
      </c>
      <c r="F1696" s="441">
        <v>17</v>
      </c>
      <c r="G1696" s="441">
        <v>10</v>
      </c>
      <c r="H1696" s="441">
        <v>10</v>
      </c>
    </row>
    <row r="1697" spans="1:8" ht="9.75" customHeight="1" x14ac:dyDescent="0.2">
      <c r="A1697" s="438">
        <v>166507</v>
      </c>
      <c r="B1697" s="439" t="s">
        <v>3435</v>
      </c>
      <c r="C1697" s="440">
        <v>0.05</v>
      </c>
      <c r="D1697" s="440">
        <v>1E-3</v>
      </c>
      <c r="E1697" s="440">
        <v>1</v>
      </c>
      <c r="F1697" s="441">
        <v>20</v>
      </c>
      <c r="G1697" s="441">
        <v>3.5</v>
      </c>
      <c r="H1697" s="441">
        <v>1.5</v>
      </c>
    </row>
    <row r="1698" spans="1:8" ht="9.75" customHeight="1" x14ac:dyDescent="0.2">
      <c r="A1698" s="438">
        <v>166511</v>
      </c>
      <c r="B1698" s="439" t="s">
        <v>3435</v>
      </c>
      <c r="C1698" s="440">
        <v>0.9</v>
      </c>
      <c r="D1698" s="440">
        <v>2E-3</v>
      </c>
      <c r="E1698" s="440">
        <v>1</v>
      </c>
      <c r="F1698" s="441">
        <v>24</v>
      </c>
      <c r="G1698" s="441">
        <v>18.5</v>
      </c>
      <c r="H1698" s="441">
        <v>5</v>
      </c>
    </row>
    <row r="1699" spans="1:8" ht="9.75" customHeight="1" x14ac:dyDescent="0.2">
      <c r="A1699" s="438">
        <v>166513</v>
      </c>
      <c r="B1699" s="439" t="s">
        <v>3435</v>
      </c>
      <c r="C1699" s="440">
        <v>0.5</v>
      </c>
      <c r="D1699" s="440">
        <v>4.0000000000000001E-3</v>
      </c>
      <c r="E1699" s="440">
        <v>1</v>
      </c>
      <c r="F1699" s="441">
        <v>19</v>
      </c>
      <c r="G1699" s="441">
        <v>19</v>
      </c>
      <c r="H1699" s="441">
        <v>10</v>
      </c>
    </row>
    <row r="1700" spans="1:8" ht="9.75" customHeight="1" x14ac:dyDescent="0.2">
      <c r="A1700" s="438">
        <v>166516</v>
      </c>
      <c r="B1700" s="439" t="s">
        <v>3435</v>
      </c>
      <c r="C1700" s="440">
        <v>1E-3</v>
      </c>
      <c r="D1700" s="440">
        <v>1E-3</v>
      </c>
      <c r="E1700" s="440">
        <v>1</v>
      </c>
      <c r="F1700" s="441">
        <v>2</v>
      </c>
      <c r="G1700" s="441">
        <v>2</v>
      </c>
      <c r="H1700" s="441">
        <v>0.3</v>
      </c>
    </row>
    <row r="1701" spans="1:8" ht="9.75" customHeight="1" x14ac:dyDescent="0.2">
      <c r="A1701" s="438">
        <v>166518</v>
      </c>
      <c r="B1701" s="439" t="s">
        <v>3435</v>
      </c>
      <c r="C1701" s="440">
        <v>1E-3</v>
      </c>
      <c r="D1701" s="440">
        <v>1E-3</v>
      </c>
      <c r="E1701" s="440">
        <v>1</v>
      </c>
      <c r="F1701" s="441">
        <v>3.5</v>
      </c>
      <c r="G1701" s="441">
        <v>3.5</v>
      </c>
      <c r="H1701" s="441">
        <v>0.3</v>
      </c>
    </row>
    <row r="1702" spans="1:8" ht="9.75" customHeight="1" x14ac:dyDescent="0.2">
      <c r="A1702" s="438">
        <v>166520</v>
      </c>
      <c r="B1702" s="439" t="s">
        <v>3435</v>
      </c>
      <c r="C1702" s="440">
        <v>0.3</v>
      </c>
      <c r="D1702" s="440">
        <v>2E-3</v>
      </c>
      <c r="E1702" s="440">
        <v>1</v>
      </c>
      <c r="F1702" s="441">
        <v>20</v>
      </c>
      <c r="G1702" s="441">
        <v>9</v>
      </c>
      <c r="H1702" s="441">
        <v>9</v>
      </c>
    </row>
    <row r="1703" spans="1:8" ht="9.75" customHeight="1" x14ac:dyDescent="0.2">
      <c r="A1703" s="438">
        <v>166522</v>
      </c>
      <c r="B1703" s="439" t="s">
        <v>3435</v>
      </c>
      <c r="C1703" s="440">
        <v>2.4500000000000002</v>
      </c>
      <c r="D1703" s="440">
        <v>0.02</v>
      </c>
      <c r="E1703" s="440">
        <v>1</v>
      </c>
      <c r="F1703" s="441">
        <v>29</v>
      </c>
      <c r="G1703" s="441">
        <v>26.5</v>
      </c>
      <c r="H1703" s="441">
        <v>26</v>
      </c>
    </row>
    <row r="1704" spans="1:8" ht="9.75" customHeight="1" x14ac:dyDescent="0.2">
      <c r="A1704" s="438">
        <v>166528</v>
      </c>
      <c r="B1704" s="439" t="s">
        <v>3435</v>
      </c>
      <c r="C1704" s="440">
        <v>7.0000000000000007E-2</v>
      </c>
      <c r="D1704" s="440">
        <v>1E-3</v>
      </c>
      <c r="E1704" s="440">
        <v>1</v>
      </c>
      <c r="F1704" s="441">
        <v>9</v>
      </c>
      <c r="G1704" s="441">
        <v>9</v>
      </c>
      <c r="H1704" s="441">
        <v>5</v>
      </c>
    </row>
    <row r="1705" spans="1:8" ht="9.75" customHeight="1" x14ac:dyDescent="0.2">
      <c r="A1705" s="438">
        <v>168593</v>
      </c>
      <c r="B1705" s="439" t="s">
        <v>3435</v>
      </c>
      <c r="C1705" s="440">
        <v>18</v>
      </c>
      <c r="D1705" s="440">
        <v>7.4999999999999997E-2</v>
      </c>
      <c r="E1705" s="440">
        <v>1</v>
      </c>
      <c r="F1705" s="441">
        <v>116</v>
      </c>
      <c r="G1705" s="441">
        <v>34</v>
      </c>
      <c r="H1705" s="441">
        <v>19</v>
      </c>
    </row>
    <row r="1706" spans="1:8" ht="9.75" customHeight="1" x14ac:dyDescent="0.2">
      <c r="A1706" s="438">
        <v>168646</v>
      </c>
      <c r="B1706" s="439" t="s">
        <v>3435</v>
      </c>
      <c r="C1706" s="440">
        <v>0.25</v>
      </c>
      <c r="D1706" s="440">
        <v>3.0000000000000001E-3</v>
      </c>
      <c r="E1706" s="440">
        <v>1</v>
      </c>
      <c r="F1706" s="441">
        <v>30</v>
      </c>
      <c r="G1706" s="441">
        <v>11</v>
      </c>
      <c r="H1706" s="441">
        <v>8</v>
      </c>
    </row>
    <row r="1707" spans="1:8" ht="9.75" customHeight="1" x14ac:dyDescent="0.2">
      <c r="A1707" s="438">
        <v>168647</v>
      </c>
      <c r="B1707" s="439" t="s">
        <v>3435</v>
      </c>
      <c r="C1707" s="440">
        <v>0.05</v>
      </c>
      <c r="D1707" s="440">
        <v>1E-3</v>
      </c>
      <c r="E1707" s="440">
        <v>1</v>
      </c>
      <c r="F1707" s="441">
        <v>13</v>
      </c>
      <c r="G1707" s="441">
        <v>13</v>
      </c>
      <c r="H1707" s="441">
        <v>4</v>
      </c>
    </row>
    <row r="1708" spans="1:8" ht="9.75" customHeight="1" x14ac:dyDescent="0.2">
      <c r="A1708" s="438">
        <v>168649</v>
      </c>
      <c r="B1708" s="439" t="s">
        <v>3435</v>
      </c>
      <c r="C1708" s="440">
        <v>0.05</v>
      </c>
      <c r="D1708" s="440">
        <v>1E-3</v>
      </c>
      <c r="E1708" s="440">
        <v>1</v>
      </c>
      <c r="F1708" s="441">
        <v>13</v>
      </c>
      <c r="G1708" s="441">
        <v>13</v>
      </c>
      <c r="H1708" s="441">
        <v>4</v>
      </c>
    </row>
    <row r="1709" spans="1:8" ht="9.75" customHeight="1" x14ac:dyDescent="0.2">
      <c r="A1709" s="438">
        <v>168650</v>
      </c>
      <c r="B1709" s="439" t="s">
        <v>3435</v>
      </c>
      <c r="C1709" s="440">
        <v>0.05</v>
      </c>
      <c r="D1709" s="440">
        <v>1E-3</v>
      </c>
      <c r="E1709" s="440">
        <v>1</v>
      </c>
      <c r="F1709" s="441">
        <v>13</v>
      </c>
      <c r="G1709" s="441">
        <v>13</v>
      </c>
      <c r="H1709" s="441">
        <v>4</v>
      </c>
    </row>
    <row r="1710" spans="1:8" ht="9.75" customHeight="1" x14ac:dyDescent="0.2">
      <c r="A1710" s="438">
        <v>168651</v>
      </c>
      <c r="B1710" s="439" t="s">
        <v>3435</v>
      </c>
      <c r="C1710" s="440">
        <v>0.1</v>
      </c>
      <c r="D1710" s="440">
        <v>2E-3</v>
      </c>
      <c r="E1710" s="440">
        <v>1</v>
      </c>
      <c r="F1710" s="441">
        <v>18</v>
      </c>
      <c r="G1710" s="441">
        <v>18</v>
      </c>
      <c r="H1710" s="441">
        <v>6</v>
      </c>
    </row>
    <row r="1711" spans="1:8" ht="9.75" customHeight="1" x14ac:dyDescent="0.2">
      <c r="A1711" s="438">
        <v>168656</v>
      </c>
      <c r="B1711" s="439" t="s">
        <v>3435</v>
      </c>
      <c r="C1711" s="440">
        <v>17.8</v>
      </c>
      <c r="D1711" s="440">
        <v>7.1999999999999995E-2</v>
      </c>
      <c r="E1711" s="440">
        <v>1</v>
      </c>
      <c r="F1711" s="441">
        <v>62</v>
      </c>
      <c r="G1711" s="441">
        <v>45</v>
      </c>
      <c r="H1711" s="441">
        <v>26</v>
      </c>
    </row>
    <row r="1712" spans="1:8" ht="9.75" customHeight="1" x14ac:dyDescent="0.2">
      <c r="A1712" s="438">
        <v>168657</v>
      </c>
      <c r="B1712" s="439" t="s">
        <v>3435</v>
      </c>
      <c r="C1712" s="440">
        <v>12.8</v>
      </c>
      <c r="D1712" s="440">
        <v>5.0999999999999997E-2</v>
      </c>
      <c r="E1712" s="440">
        <v>1</v>
      </c>
      <c r="F1712" s="441">
        <v>57</v>
      </c>
      <c r="G1712" s="441">
        <v>37</v>
      </c>
      <c r="H1712" s="441">
        <v>24</v>
      </c>
    </row>
    <row r="1713" spans="1:8" ht="9.75" customHeight="1" x14ac:dyDescent="0.2">
      <c r="A1713" s="438">
        <v>168664</v>
      </c>
      <c r="B1713" s="439" t="s">
        <v>3435</v>
      </c>
      <c r="C1713" s="440">
        <v>0.01</v>
      </c>
      <c r="D1713" s="440">
        <v>1E-3</v>
      </c>
      <c r="E1713" s="440">
        <v>1</v>
      </c>
      <c r="F1713" s="441">
        <v>12</v>
      </c>
      <c r="G1713" s="441">
        <v>5</v>
      </c>
      <c r="H1713" s="441">
        <v>2</v>
      </c>
    </row>
    <row r="1714" spans="1:8" ht="9.75" customHeight="1" x14ac:dyDescent="0.2">
      <c r="A1714" s="438">
        <v>168665</v>
      </c>
      <c r="B1714" s="439" t="s">
        <v>3435</v>
      </c>
      <c r="C1714" s="440">
        <v>3.0000000000000001E-3</v>
      </c>
      <c r="D1714" s="440">
        <v>1E-3</v>
      </c>
      <c r="E1714" s="440">
        <v>1</v>
      </c>
      <c r="F1714" s="441">
        <v>2</v>
      </c>
      <c r="G1714" s="441">
        <v>2</v>
      </c>
      <c r="H1714" s="441">
        <v>2</v>
      </c>
    </row>
    <row r="1715" spans="1:8" ht="9.75" customHeight="1" x14ac:dyDescent="0.2">
      <c r="A1715" s="438">
        <v>168667</v>
      </c>
      <c r="B1715" s="439" t="s">
        <v>3435</v>
      </c>
      <c r="C1715" s="440">
        <v>0.05</v>
      </c>
      <c r="D1715" s="440">
        <v>1E-3</v>
      </c>
      <c r="E1715" s="440">
        <v>1</v>
      </c>
      <c r="F1715" s="441">
        <v>13</v>
      </c>
      <c r="G1715" s="441">
        <v>3.5</v>
      </c>
      <c r="H1715" s="441">
        <v>3</v>
      </c>
    </row>
    <row r="1716" spans="1:8" ht="9.75" customHeight="1" x14ac:dyDescent="0.2">
      <c r="A1716" s="438">
        <v>168711</v>
      </c>
      <c r="B1716" s="439" t="s">
        <v>3435</v>
      </c>
      <c r="C1716" s="440">
        <v>0.09</v>
      </c>
      <c r="D1716" s="440">
        <v>2E-3</v>
      </c>
      <c r="E1716" s="440">
        <v>1</v>
      </c>
      <c r="F1716" s="441">
        <v>22.5</v>
      </c>
      <c r="G1716" s="441">
        <v>21</v>
      </c>
      <c r="H1716" s="441">
        <v>4.5</v>
      </c>
    </row>
    <row r="1717" spans="1:8" ht="9.75" customHeight="1" x14ac:dyDescent="0.2">
      <c r="A1717" s="438">
        <v>168716</v>
      </c>
      <c r="B1717" s="439" t="s">
        <v>3435</v>
      </c>
      <c r="C1717" s="440">
        <v>0.35</v>
      </c>
      <c r="D1717" s="440">
        <v>4.0000000000000001E-3</v>
      </c>
      <c r="E1717" s="440">
        <v>1</v>
      </c>
      <c r="F1717" s="441">
        <v>25.5</v>
      </c>
      <c r="G1717" s="441">
        <v>17.5</v>
      </c>
      <c r="H1717" s="441">
        <v>9</v>
      </c>
    </row>
    <row r="1718" spans="1:8" ht="9.75" customHeight="1" x14ac:dyDescent="0.2">
      <c r="A1718" s="438">
        <v>168768</v>
      </c>
      <c r="B1718" s="439" t="s">
        <v>3435</v>
      </c>
      <c r="C1718" s="440">
        <v>0.14199999999999999</v>
      </c>
      <c r="D1718" s="440">
        <v>2E-3</v>
      </c>
      <c r="E1718" s="440">
        <v>1</v>
      </c>
      <c r="F1718" s="441">
        <v>12</v>
      </c>
      <c r="G1718" s="441">
        <v>12</v>
      </c>
      <c r="H1718" s="441">
        <v>12</v>
      </c>
    </row>
    <row r="1719" spans="1:8" ht="9.75" customHeight="1" x14ac:dyDescent="0.2">
      <c r="A1719" s="438">
        <v>168770</v>
      </c>
      <c r="B1719" s="439" t="s">
        <v>3435</v>
      </c>
      <c r="C1719" s="440">
        <v>0.05</v>
      </c>
      <c r="D1719" s="440">
        <v>1E-3</v>
      </c>
      <c r="E1719" s="440">
        <v>1</v>
      </c>
      <c r="F1719" s="441">
        <v>5</v>
      </c>
      <c r="G1719" s="441">
        <v>3</v>
      </c>
      <c r="H1719" s="441">
        <v>2.5</v>
      </c>
    </row>
    <row r="1720" spans="1:8" ht="9.75" customHeight="1" x14ac:dyDescent="0.2">
      <c r="A1720" s="438">
        <v>168771</v>
      </c>
      <c r="B1720" s="439" t="s">
        <v>3435</v>
      </c>
      <c r="C1720" s="440">
        <v>0.1</v>
      </c>
      <c r="D1720" s="440">
        <v>1E-3</v>
      </c>
      <c r="E1720" s="440">
        <v>1</v>
      </c>
      <c r="F1720" s="441">
        <v>9</v>
      </c>
      <c r="G1720" s="441">
        <v>9</v>
      </c>
      <c r="H1720" s="441">
        <v>3</v>
      </c>
    </row>
    <row r="1721" spans="1:8" ht="9.75" customHeight="1" x14ac:dyDescent="0.2">
      <c r="A1721" s="438">
        <v>168772</v>
      </c>
      <c r="B1721" s="439" t="s">
        <v>3435</v>
      </c>
      <c r="C1721" s="440">
        <v>0.03</v>
      </c>
      <c r="D1721" s="440">
        <v>1E-3</v>
      </c>
      <c r="E1721" s="440">
        <v>1</v>
      </c>
      <c r="F1721" s="441">
        <v>8</v>
      </c>
      <c r="G1721" s="441">
        <v>8</v>
      </c>
      <c r="H1721" s="441">
        <v>6.5</v>
      </c>
    </row>
    <row r="1722" spans="1:8" ht="9.75" customHeight="1" x14ac:dyDescent="0.2">
      <c r="A1722" s="438">
        <v>168777</v>
      </c>
      <c r="B1722" s="439" t="s">
        <v>3435</v>
      </c>
      <c r="C1722" s="440">
        <v>5.0000000000000001E-3</v>
      </c>
      <c r="D1722" s="440">
        <v>1E-3</v>
      </c>
      <c r="E1722" s="440">
        <v>1</v>
      </c>
      <c r="F1722" s="441">
        <v>4.5</v>
      </c>
      <c r="G1722" s="441">
        <v>4.5</v>
      </c>
      <c r="H1722" s="441">
        <v>4.5</v>
      </c>
    </row>
    <row r="1723" spans="1:8" ht="9.75" customHeight="1" x14ac:dyDescent="0.2">
      <c r="A1723" s="438">
        <v>168781</v>
      </c>
      <c r="B1723" s="439" t="s">
        <v>3435</v>
      </c>
      <c r="C1723" s="440">
        <v>0.01</v>
      </c>
      <c r="D1723" s="440">
        <v>1E-3</v>
      </c>
      <c r="E1723" s="440">
        <v>1</v>
      </c>
      <c r="F1723" s="441">
        <v>8</v>
      </c>
      <c r="G1723" s="441">
        <v>8</v>
      </c>
      <c r="H1723" s="441">
        <v>2</v>
      </c>
    </row>
    <row r="1724" spans="1:8" ht="9.75" customHeight="1" x14ac:dyDescent="0.2">
      <c r="A1724" s="438">
        <v>168783</v>
      </c>
      <c r="B1724" s="439" t="s">
        <v>3435</v>
      </c>
      <c r="C1724" s="440">
        <v>8.0000000000000002E-3</v>
      </c>
      <c r="D1724" s="440">
        <v>1E-3</v>
      </c>
      <c r="E1724" s="440">
        <v>1</v>
      </c>
      <c r="F1724" s="441">
        <v>7</v>
      </c>
      <c r="G1724" s="441">
        <v>7</v>
      </c>
      <c r="H1724" s="441">
        <v>7</v>
      </c>
    </row>
    <row r="1725" spans="1:8" ht="9.75" customHeight="1" x14ac:dyDescent="0.2">
      <c r="A1725" s="438">
        <v>168785</v>
      </c>
      <c r="B1725" s="439" t="s">
        <v>3435</v>
      </c>
      <c r="C1725" s="440">
        <v>0.12</v>
      </c>
      <c r="D1725" s="440">
        <v>1E-3</v>
      </c>
      <c r="E1725" s="440">
        <v>1</v>
      </c>
      <c r="F1725" s="441">
        <v>16</v>
      </c>
      <c r="G1725" s="441">
        <v>16</v>
      </c>
      <c r="H1725" s="441">
        <v>5.5</v>
      </c>
    </row>
    <row r="1726" spans="1:8" ht="9.75" customHeight="1" x14ac:dyDescent="0.2">
      <c r="A1726" s="438">
        <v>168786</v>
      </c>
      <c r="B1726" s="439" t="s">
        <v>3435</v>
      </c>
      <c r="C1726" s="440">
        <v>5.55</v>
      </c>
      <c r="D1726" s="440">
        <v>2.7E-2</v>
      </c>
      <c r="E1726" s="440">
        <v>1</v>
      </c>
      <c r="F1726" s="441">
        <v>37</v>
      </c>
      <c r="G1726" s="441">
        <v>29</v>
      </c>
      <c r="H1726" s="441">
        <v>25</v>
      </c>
    </row>
    <row r="1727" spans="1:8" ht="9.75" customHeight="1" x14ac:dyDescent="0.2">
      <c r="A1727" s="438">
        <v>168788</v>
      </c>
      <c r="B1727" s="439" t="s">
        <v>3435</v>
      </c>
      <c r="C1727" s="440">
        <v>1E-3</v>
      </c>
      <c r="D1727" s="440">
        <v>1E-3</v>
      </c>
      <c r="E1727" s="440">
        <v>1</v>
      </c>
      <c r="F1727" s="441">
        <v>5</v>
      </c>
      <c r="G1727" s="441">
        <v>5</v>
      </c>
      <c r="H1727" s="441">
        <v>3</v>
      </c>
    </row>
    <row r="1728" spans="1:8" ht="9.75" customHeight="1" x14ac:dyDescent="0.2">
      <c r="A1728" s="438">
        <v>168789</v>
      </c>
      <c r="B1728" s="439" t="s">
        <v>3435</v>
      </c>
      <c r="C1728" s="440">
        <v>0.08</v>
      </c>
      <c r="D1728" s="440">
        <v>1E-3</v>
      </c>
      <c r="E1728" s="440">
        <v>1</v>
      </c>
      <c r="F1728" s="441">
        <v>7</v>
      </c>
      <c r="G1728" s="441">
        <v>7</v>
      </c>
      <c r="H1728" s="441">
        <v>7</v>
      </c>
    </row>
    <row r="1729" spans="1:8" ht="9.75" customHeight="1" x14ac:dyDescent="0.2">
      <c r="A1729" s="438">
        <v>168799</v>
      </c>
      <c r="B1729" s="439" t="s">
        <v>3435</v>
      </c>
      <c r="C1729" s="440">
        <v>0.01</v>
      </c>
      <c r="D1729" s="440">
        <v>1E-3</v>
      </c>
      <c r="E1729" s="440">
        <v>1</v>
      </c>
      <c r="F1729" s="441">
        <v>4</v>
      </c>
      <c r="G1729" s="441">
        <v>4</v>
      </c>
      <c r="H1729" s="441">
        <v>3.5</v>
      </c>
    </row>
    <row r="1730" spans="1:8" ht="9.75" customHeight="1" x14ac:dyDescent="0.2">
      <c r="A1730" s="438">
        <v>168816</v>
      </c>
      <c r="B1730" s="439" t="s">
        <v>3435</v>
      </c>
      <c r="C1730" s="440">
        <v>1.7</v>
      </c>
      <c r="D1730" s="440">
        <v>4.0000000000000001E-3</v>
      </c>
      <c r="E1730" s="440">
        <v>1</v>
      </c>
      <c r="F1730" s="441">
        <v>120</v>
      </c>
      <c r="G1730" s="441">
        <v>5.5</v>
      </c>
      <c r="H1730" s="441">
        <v>5.5</v>
      </c>
    </row>
    <row r="1731" spans="1:8" ht="9.75" customHeight="1" x14ac:dyDescent="0.2">
      <c r="A1731" s="438">
        <v>168821</v>
      </c>
      <c r="B1731" s="439" t="s">
        <v>3435</v>
      </c>
      <c r="C1731" s="440">
        <v>0.01</v>
      </c>
      <c r="D1731" s="440">
        <v>1E-3</v>
      </c>
      <c r="E1731" s="440">
        <v>1</v>
      </c>
      <c r="F1731" s="441">
        <v>3.5</v>
      </c>
      <c r="G1731" s="441">
        <v>3.5</v>
      </c>
      <c r="H1731" s="441">
        <v>2</v>
      </c>
    </row>
    <row r="1732" spans="1:8" ht="9.75" customHeight="1" x14ac:dyDescent="0.2">
      <c r="A1732" s="438">
        <v>168822</v>
      </c>
      <c r="B1732" s="439" t="s">
        <v>3435</v>
      </c>
      <c r="C1732" s="440">
        <v>0.14000000000000001</v>
      </c>
      <c r="D1732" s="440">
        <v>3.0000000000000001E-3</v>
      </c>
      <c r="E1732" s="440">
        <v>1</v>
      </c>
      <c r="F1732" s="441">
        <v>16.5</v>
      </c>
      <c r="G1732" s="441">
        <v>14</v>
      </c>
      <c r="H1732" s="441">
        <v>14</v>
      </c>
    </row>
    <row r="1733" spans="1:8" ht="9.75" customHeight="1" x14ac:dyDescent="0.2">
      <c r="A1733" s="438">
        <v>168823</v>
      </c>
      <c r="B1733" s="439" t="s">
        <v>3435</v>
      </c>
      <c r="C1733" s="440">
        <v>0.03</v>
      </c>
      <c r="D1733" s="440">
        <v>1E-3</v>
      </c>
      <c r="E1733" s="440">
        <v>1</v>
      </c>
      <c r="F1733" s="441">
        <v>10</v>
      </c>
      <c r="G1733" s="441">
        <v>3</v>
      </c>
      <c r="H1733" s="441">
        <v>3</v>
      </c>
    </row>
    <row r="1734" spans="1:8" ht="9.75" customHeight="1" x14ac:dyDescent="0.2">
      <c r="A1734" s="438">
        <v>168824</v>
      </c>
      <c r="B1734" s="439" t="s">
        <v>3435</v>
      </c>
      <c r="C1734" s="440">
        <v>0.28000000000000003</v>
      </c>
      <c r="D1734" s="440">
        <v>6.0000000000000001E-3</v>
      </c>
      <c r="E1734" s="440">
        <v>1</v>
      </c>
      <c r="F1734" s="441">
        <v>37</v>
      </c>
      <c r="G1734" s="441">
        <v>13</v>
      </c>
      <c r="H1734" s="441">
        <v>13</v>
      </c>
    </row>
    <row r="1735" spans="1:8" ht="9.75" customHeight="1" x14ac:dyDescent="0.2">
      <c r="A1735" s="438">
        <v>168831</v>
      </c>
      <c r="B1735" s="439" t="s">
        <v>3435</v>
      </c>
      <c r="C1735" s="440">
        <v>1.4</v>
      </c>
      <c r="D1735" s="440">
        <v>4.0000000000000001E-3</v>
      </c>
      <c r="E1735" s="440">
        <v>1</v>
      </c>
      <c r="F1735" s="441">
        <v>112</v>
      </c>
      <c r="G1735" s="441">
        <v>5.7</v>
      </c>
      <c r="H1735" s="441">
        <v>5.7</v>
      </c>
    </row>
    <row r="1736" spans="1:8" ht="9.75" customHeight="1" x14ac:dyDescent="0.2">
      <c r="A1736" s="438">
        <v>168832</v>
      </c>
      <c r="B1736" s="439" t="s">
        <v>3435</v>
      </c>
      <c r="C1736" s="440">
        <v>1.36</v>
      </c>
      <c r="D1736" s="440">
        <v>4.0000000000000001E-3</v>
      </c>
      <c r="E1736" s="440">
        <v>1</v>
      </c>
      <c r="F1736" s="441">
        <v>110</v>
      </c>
      <c r="G1736" s="441">
        <v>5.7</v>
      </c>
      <c r="H1736" s="441">
        <v>5.7</v>
      </c>
    </row>
    <row r="1737" spans="1:8" ht="9.75" customHeight="1" x14ac:dyDescent="0.2">
      <c r="A1737" s="438">
        <v>168833</v>
      </c>
      <c r="B1737" s="439" t="s">
        <v>3435</v>
      </c>
      <c r="C1737" s="440">
        <v>1.4</v>
      </c>
      <c r="D1737" s="440">
        <v>4.0000000000000001E-3</v>
      </c>
      <c r="E1737" s="440">
        <v>1</v>
      </c>
      <c r="F1737" s="441">
        <v>110</v>
      </c>
      <c r="G1737" s="441">
        <v>5.7</v>
      </c>
      <c r="H1737" s="441">
        <v>5.7</v>
      </c>
    </row>
    <row r="1738" spans="1:8" ht="9.75" customHeight="1" x14ac:dyDescent="0.2">
      <c r="A1738" s="438">
        <v>168834</v>
      </c>
      <c r="B1738" s="439" t="s">
        <v>3435</v>
      </c>
      <c r="C1738" s="440">
        <v>1.3</v>
      </c>
      <c r="D1738" s="440">
        <v>3.0000000000000001E-3</v>
      </c>
      <c r="E1738" s="440">
        <v>1</v>
      </c>
      <c r="F1738" s="441">
        <v>102</v>
      </c>
      <c r="G1738" s="441">
        <v>5.7</v>
      </c>
      <c r="H1738" s="441">
        <v>5.7</v>
      </c>
    </row>
    <row r="1739" spans="1:8" ht="9.75" customHeight="1" x14ac:dyDescent="0.2">
      <c r="A1739" s="438">
        <v>168836</v>
      </c>
      <c r="B1739" s="439" t="s">
        <v>3435</v>
      </c>
      <c r="C1739" s="440">
        <v>0.35</v>
      </c>
      <c r="D1739" s="440">
        <v>3.0000000000000001E-3</v>
      </c>
      <c r="E1739" s="440">
        <v>1</v>
      </c>
      <c r="F1739" s="441">
        <v>63</v>
      </c>
      <c r="G1739" s="441">
        <v>7</v>
      </c>
      <c r="H1739" s="441">
        <v>7</v>
      </c>
    </row>
    <row r="1740" spans="1:8" ht="9.75" customHeight="1" x14ac:dyDescent="0.2">
      <c r="A1740" s="438">
        <v>168925</v>
      </c>
      <c r="B1740" s="439" t="s">
        <v>3435</v>
      </c>
      <c r="C1740" s="440">
        <v>5.0000000000000001E-3</v>
      </c>
      <c r="D1740" s="440">
        <v>1E-3</v>
      </c>
      <c r="E1740" s="440">
        <v>1</v>
      </c>
      <c r="F1740" s="441">
        <v>4.5</v>
      </c>
      <c r="G1740" s="441">
        <v>4.5</v>
      </c>
      <c r="H1740" s="441">
        <v>4.5</v>
      </c>
    </row>
    <row r="1741" spans="1:8" ht="9.75" customHeight="1" x14ac:dyDescent="0.2">
      <c r="A1741" s="438">
        <v>168938</v>
      </c>
      <c r="B1741" s="439" t="s">
        <v>3435</v>
      </c>
      <c r="C1741" s="440">
        <v>0.32</v>
      </c>
      <c r="D1741" s="440">
        <v>1E-3</v>
      </c>
      <c r="E1741" s="440">
        <v>1</v>
      </c>
      <c r="F1741" s="441">
        <v>68.5</v>
      </c>
      <c r="G1741" s="441">
        <v>3.1</v>
      </c>
      <c r="H1741" s="441">
        <v>3.1</v>
      </c>
    </row>
    <row r="1742" spans="1:8" ht="9.75" customHeight="1" x14ac:dyDescent="0.2">
      <c r="A1742" s="438">
        <v>168939</v>
      </c>
      <c r="B1742" s="439" t="s">
        <v>3435</v>
      </c>
      <c r="C1742" s="440">
        <v>0.6</v>
      </c>
      <c r="D1742" s="440">
        <v>1E-3</v>
      </c>
      <c r="E1742" s="440">
        <v>1</v>
      </c>
      <c r="F1742" s="441">
        <v>89</v>
      </c>
      <c r="G1742" s="441">
        <v>3.8</v>
      </c>
      <c r="H1742" s="441">
        <v>3.8</v>
      </c>
    </row>
    <row r="1743" spans="1:8" ht="9.75" customHeight="1" x14ac:dyDescent="0.2">
      <c r="A1743" s="438">
        <v>168940</v>
      </c>
      <c r="B1743" s="439" t="s">
        <v>3435</v>
      </c>
      <c r="C1743" s="440">
        <v>0.6</v>
      </c>
      <c r="D1743" s="440">
        <v>1E-3</v>
      </c>
      <c r="E1743" s="440">
        <v>1</v>
      </c>
      <c r="F1743" s="441">
        <v>93</v>
      </c>
      <c r="G1743" s="441">
        <v>3.8</v>
      </c>
      <c r="H1743" s="441">
        <v>3.8</v>
      </c>
    </row>
    <row r="1744" spans="1:8" ht="9.75" customHeight="1" x14ac:dyDescent="0.2">
      <c r="A1744" s="438">
        <v>168941</v>
      </c>
      <c r="B1744" s="439" t="s">
        <v>3435</v>
      </c>
      <c r="C1744" s="440">
        <v>0.6</v>
      </c>
      <c r="D1744" s="440">
        <v>1E-3</v>
      </c>
      <c r="E1744" s="440">
        <v>1</v>
      </c>
      <c r="F1744" s="441">
        <v>90</v>
      </c>
      <c r="G1744" s="441">
        <v>3.8</v>
      </c>
      <c r="H1744" s="441">
        <v>3.8</v>
      </c>
    </row>
    <row r="1745" spans="1:8" ht="9.75" customHeight="1" x14ac:dyDescent="0.2">
      <c r="A1745" s="438">
        <v>168942</v>
      </c>
      <c r="B1745" s="439" t="s">
        <v>3435</v>
      </c>
      <c r="C1745" s="440">
        <v>0.1</v>
      </c>
      <c r="D1745" s="440">
        <v>4.0000000000000001E-3</v>
      </c>
      <c r="E1745" s="440">
        <v>1</v>
      </c>
      <c r="F1745" s="441">
        <v>31</v>
      </c>
      <c r="G1745" s="441">
        <v>31</v>
      </c>
      <c r="H1745" s="441">
        <v>3.7</v>
      </c>
    </row>
    <row r="1746" spans="1:8" ht="9.75" customHeight="1" x14ac:dyDescent="0.2">
      <c r="A1746" s="438">
        <v>168943</v>
      </c>
      <c r="B1746" s="439" t="s">
        <v>3435</v>
      </c>
      <c r="C1746" s="440">
        <v>0.3</v>
      </c>
      <c r="D1746" s="440">
        <v>1E-3</v>
      </c>
      <c r="E1746" s="440">
        <v>1</v>
      </c>
      <c r="F1746" s="441">
        <v>70</v>
      </c>
      <c r="G1746" s="441">
        <v>3.1</v>
      </c>
      <c r="H1746" s="441">
        <v>3.1</v>
      </c>
    </row>
    <row r="1747" spans="1:8" ht="9.75" customHeight="1" x14ac:dyDescent="0.2">
      <c r="A1747" s="438">
        <v>168954</v>
      </c>
      <c r="B1747" s="439" t="s">
        <v>3435</v>
      </c>
      <c r="C1747" s="440">
        <v>0.7</v>
      </c>
      <c r="D1747" s="440">
        <v>2E-3</v>
      </c>
      <c r="E1747" s="440">
        <v>1</v>
      </c>
      <c r="F1747" s="441">
        <v>80</v>
      </c>
      <c r="G1747" s="441">
        <v>10</v>
      </c>
      <c r="H1747" s="441">
        <v>3</v>
      </c>
    </row>
    <row r="1748" spans="1:8" ht="9.75" customHeight="1" x14ac:dyDescent="0.2">
      <c r="A1748" s="438">
        <v>168955</v>
      </c>
      <c r="B1748" s="439" t="s">
        <v>3435</v>
      </c>
      <c r="C1748" s="440">
        <v>0.5</v>
      </c>
      <c r="D1748" s="440">
        <v>2E-3</v>
      </c>
      <c r="E1748" s="440">
        <v>1</v>
      </c>
      <c r="F1748" s="441">
        <v>56.5</v>
      </c>
      <c r="G1748" s="441">
        <v>12</v>
      </c>
      <c r="H1748" s="441">
        <v>3</v>
      </c>
    </row>
    <row r="1749" spans="1:8" ht="9.75" customHeight="1" x14ac:dyDescent="0.2">
      <c r="A1749" s="438">
        <v>168956</v>
      </c>
      <c r="B1749" s="439" t="s">
        <v>3435</v>
      </c>
      <c r="C1749" s="440">
        <v>0.9</v>
      </c>
      <c r="D1749" s="440">
        <v>1E-3</v>
      </c>
      <c r="E1749" s="440">
        <v>1</v>
      </c>
      <c r="F1749" s="441">
        <v>100</v>
      </c>
      <c r="G1749" s="441">
        <v>3.2</v>
      </c>
      <c r="H1749" s="441">
        <v>3.2</v>
      </c>
    </row>
    <row r="1750" spans="1:8" ht="9.75" customHeight="1" x14ac:dyDescent="0.2">
      <c r="A1750" s="438">
        <v>168957</v>
      </c>
      <c r="B1750" s="439" t="s">
        <v>3435</v>
      </c>
      <c r="C1750" s="440">
        <v>0.97</v>
      </c>
      <c r="D1750" s="440">
        <v>1E-3</v>
      </c>
      <c r="E1750" s="440">
        <v>1</v>
      </c>
      <c r="F1750" s="441">
        <v>106</v>
      </c>
      <c r="G1750" s="441">
        <v>3.7</v>
      </c>
      <c r="H1750" s="441">
        <v>3.7</v>
      </c>
    </row>
    <row r="1751" spans="1:8" ht="9.75" customHeight="1" x14ac:dyDescent="0.2">
      <c r="A1751" s="438">
        <v>168958</v>
      </c>
      <c r="B1751" s="439" t="s">
        <v>3435</v>
      </c>
      <c r="C1751" s="440">
        <v>1</v>
      </c>
      <c r="D1751" s="440">
        <v>1E-3</v>
      </c>
      <c r="E1751" s="440">
        <v>1</v>
      </c>
      <c r="F1751" s="441">
        <v>106</v>
      </c>
      <c r="G1751" s="441">
        <v>3.7</v>
      </c>
      <c r="H1751" s="441">
        <v>3.7</v>
      </c>
    </row>
    <row r="1752" spans="1:8" ht="9.75" customHeight="1" x14ac:dyDescent="0.2">
      <c r="A1752" s="438">
        <v>168959</v>
      </c>
      <c r="B1752" s="439" t="s">
        <v>3435</v>
      </c>
      <c r="C1752" s="440">
        <v>0.4</v>
      </c>
      <c r="D1752" s="440">
        <v>1E-3</v>
      </c>
      <c r="E1752" s="440">
        <v>1</v>
      </c>
      <c r="F1752" s="441">
        <v>80</v>
      </c>
      <c r="G1752" s="441">
        <v>3</v>
      </c>
      <c r="H1752" s="441">
        <v>3</v>
      </c>
    </row>
    <row r="1753" spans="1:8" ht="9.75" customHeight="1" x14ac:dyDescent="0.2">
      <c r="A1753" s="438">
        <v>169117</v>
      </c>
      <c r="B1753" s="439" t="s">
        <v>3435</v>
      </c>
      <c r="C1753" s="440">
        <v>0.26700000000000002</v>
      </c>
      <c r="D1753" s="440">
        <v>4.0000000000000001E-3</v>
      </c>
      <c r="E1753" s="440">
        <v>1</v>
      </c>
      <c r="F1753" s="441">
        <v>25</v>
      </c>
      <c r="G1753" s="441">
        <v>14</v>
      </c>
      <c r="H1753" s="441">
        <v>12</v>
      </c>
    </row>
    <row r="1754" spans="1:8" ht="9.75" customHeight="1" x14ac:dyDescent="0.2">
      <c r="A1754" s="438">
        <v>169326</v>
      </c>
      <c r="B1754" s="439" t="s">
        <v>3435</v>
      </c>
      <c r="C1754" s="440">
        <v>90</v>
      </c>
      <c r="D1754" s="440">
        <v>0.40300000000000002</v>
      </c>
      <c r="E1754" s="440">
        <v>1</v>
      </c>
      <c r="F1754" s="441">
        <v>150</v>
      </c>
      <c r="G1754" s="441">
        <v>60</v>
      </c>
      <c r="H1754" s="441">
        <v>44.8</v>
      </c>
    </row>
    <row r="1755" spans="1:8" ht="9.75" customHeight="1" x14ac:dyDescent="0.2">
      <c r="A1755" s="438">
        <v>169528</v>
      </c>
      <c r="B1755" s="439" t="s">
        <v>3435</v>
      </c>
      <c r="C1755" s="440">
        <v>3.7999999999999999E-2</v>
      </c>
      <c r="D1755" s="440">
        <v>1E-3</v>
      </c>
      <c r="E1755" s="440">
        <v>1</v>
      </c>
      <c r="F1755" s="441">
        <v>9</v>
      </c>
      <c r="G1755" s="441">
        <v>9</v>
      </c>
      <c r="H1755" s="441">
        <v>5</v>
      </c>
    </row>
    <row r="1756" spans="1:8" ht="9.75" customHeight="1" x14ac:dyDescent="0.2">
      <c r="A1756" s="438">
        <v>169530</v>
      </c>
      <c r="B1756" s="439" t="s">
        <v>3435</v>
      </c>
      <c r="C1756" s="440">
        <v>0.01</v>
      </c>
      <c r="D1756" s="440">
        <v>1E-3</v>
      </c>
      <c r="E1756" s="440">
        <v>1</v>
      </c>
      <c r="F1756" s="441">
        <v>6.5</v>
      </c>
      <c r="G1756" s="441">
        <v>4.5</v>
      </c>
      <c r="H1756" s="441">
        <v>4.5</v>
      </c>
    </row>
    <row r="1757" spans="1:8" ht="9.75" customHeight="1" x14ac:dyDescent="0.2">
      <c r="A1757" s="438">
        <v>169531</v>
      </c>
      <c r="B1757" s="439" t="s">
        <v>3435</v>
      </c>
      <c r="C1757" s="440">
        <v>0.03</v>
      </c>
      <c r="D1757" s="440">
        <v>1E-3</v>
      </c>
      <c r="E1757" s="440">
        <v>1</v>
      </c>
      <c r="F1757" s="441">
        <v>15</v>
      </c>
      <c r="G1757" s="441">
        <v>11</v>
      </c>
      <c r="H1757" s="441">
        <v>1</v>
      </c>
    </row>
    <row r="1758" spans="1:8" ht="9.75" customHeight="1" x14ac:dyDescent="0.2">
      <c r="A1758" s="438">
        <v>170147</v>
      </c>
      <c r="B1758" s="439" t="s">
        <v>3435</v>
      </c>
      <c r="C1758" s="439"/>
      <c r="D1758" s="440">
        <v>1E-3</v>
      </c>
      <c r="E1758" s="440">
        <v>1</v>
      </c>
      <c r="F1758" s="441">
        <v>15</v>
      </c>
      <c r="G1758" s="441">
        <v>5</v>
      </c>
      <c r="H1758" s="441">
        <v>5</v>
      </c>
    </row>
    <row r="1759" spans="1:8" ht="9.75" customHeight="1" x14ac:dyDescent="0.2">
      <c r="A1759" s="438">
        <v>170150</v>
      </c>
      <c r="B1759" s="439" t="s">
        <v>3435</v>
      </c>
      <c r="C1759" s="440">
        <v>0.02</v>
      </c>
      <c r="D1759" s="440">
        <v>1E-3</v>
      </c>
      <c r="E1759" s="440">
        <v>1</v>
      </c>
      <c r="F1759" s="441">
        <v>9</v>
      </c>
      <c r="G1759" s="441">
        <v>9</v>
      </c>
      <c r="H1759" s="441">
        <v>3</v>
      </c>
    </row>
    <row r="1760" spans="1:8" ht="9.75" customHeight="1" x14ac:dyDescent="0.2">
      <c r="A1760" s="438">
        <v>170151</v>
      </c>
      <c r="B1760" s="439" t="s">
        <v>3435</v>
      </c>
      <c r="C1760" s="440">
        <v>0.27</v>
      </c>
      <c r="D1760" s="440">
        <v>2E-3</v>
      </c>
      <c r="E1760" s="440">
        <v>1</v>
      </c>
      <c r="F1760" s="441">
        <v>15</v>
      </c>
      <c r="G1760" s="441">
        <v>12</v>
      </c>
      <c r="H1760" s="441">
        <v>9</v>
      </c>
    </row>
    <row r="1761" spans="1:8" ht="9.75" customHeight="1" x14ac:dyDescent="0.2">
      <c r="A1761" s="438">
        <v>170167</v>
      </c>
      <c r="B1761" s="439" t="s">
        <v>3435</v>
      </c>
      <c r="C1761" s="440">
        <v>0.18</v>
      </c>
      <c r="D1761" s="440">
        <v>1E-3</v>
      </c>
      <c r="E1761" s="440">
        <v>1</v>
      </c>
      <c r="F1761" s="441">
        <v>16</v>
      </c>
      <c r="G1761" s="441">
        <v>10</v>
      </c>
      <c r="H1761" s="441">
        <v>9</v>
      </c>
    </row>
    <row r="1762" spans="1:8" ht="9.75" customHeight="1" x14ac:dyDescent="0.2">
      <c r="A1762" s="438">
        <v>170611</v>
      </c>
      <c r="B1762" s="439" t="s">
        <v>3435</v>
      </c>
      <c r="C1762" s="440">
        <v>0.184</v>
      </c>
      <c r="D1762" s="440">
        <v>1E-3</v>
      </c>
      <c r="E1762" s="440">
        <v>1</v>
      </c>
      <c r="F1762" s="441">
        <v>12</v>
      </c>
      <c r="G1762" s="441">
        <v>10</v>
      </c>
      <c r="H1762" s="441">
        <v>8</v>
      </c>
    </row>
    <row r="1763" spans="1:8" ht="9.75" customHeight="1" x14ac:dyDescent="0.2">
      <c r="A1763" s="438">
        <v>170612</v>
      </c>
      <c r="B1763" s="439" t="s">
        <v>3435</v>
      </c>
      <c r="C1763" s="440">
        <v>0.2</v>
      </c>
      <c r="D1763" s="440">
        <v>2E-3</v>
      </c>
      <c r="E1763" s="440">
        <v>1</v>
      </c>
      <c r="F1763" s="441">
        <v>17</v>
      </c>
      <c r="G1763" s="441">
        <v>13</v>
      </c>
      <c r="H1763" s="441">
        <v>9</v>
      </c>
    </row>
    <row r="1764" spans="1:8" ht="9.75" customHeight="1" x14ac:dyDescent="0.2">
      <c r="A1764" s="438">
        <v>170614</v>
      </c>
      <c r="B1764" s="439" t="s">
        <v>3435</v>
      </c>
      <c r="C1764" s="440">
        <v>4.2000000000000003E-2</v>
      </c>
      <c r="D1764" s="440">
        <v>1E-3</v>
      </c>
      <c r="E1764" s="440">
        <v>1</v>
      </c>
      <c r="F1764" s="441">
        <v>11.5</v>
      </c>
      <c r="G1764" s="441">
        <v>11.5</v>
      </c>
      <c r="H1764" s="441">
        <v>5</v>
      </c>
    </row>
    <row r="1765" spans="1:8" ht="9.75" customHeight="1" x14ac:dyDescent="0.2">
      <c r="A1765" s="438">
        <v>170641</v>
      </c>
      <c r="B1765" s="439" t="s">
        <v>3435</v>
      </c>
      <c r="C1765" s="440">
        <v>0.1</v>
      </c>
      <c r="D1765" s="440">
        <v>1E-3</v>
      </c>
      <c r="E1765" s="440">
        <v>1</v>
      </c>
      <c r="F1765" s="441">
        <v>22</v>
      </c>
      <c r="G1765" s="441">
        <v>12.5</v>
      </c>
      <c r="H1765" s="441">
        <v>3</v>
      </c>
    </row>
    <row r="1766" spans="1:8" ht="9.75" customHeight="1" x14ac:dyDescent="0.2">
      <c r="A1766" s="438">
        <v>170201</v>
      </c>
      <c r="B1766" s="439" t="s">
        <v>3435</v>
      </c>
      <c r="C1766" s="440">
        <v>0.1</v>
      </c>
      <c r="D1766" s="440">
        <v>1E-3</v>
      </c>
      <c r="E1766" s="440">
        <v>1</v>
      </c>
      <c r="F1766" s="441">
        <v>11</v>
      </c>
      <c r="G1766" s="441">
        <v>10</v>
      </c>
      <c r="H1766" s="441">
        <v>5</v>
      </c>
    </row>
    <row r="1767" spans="1:8" ht="9.75" customHeight="1" x14ac:dyDescent="0.2">
      <c r="A1767" s="438">
        <v>170215</v>
      </c>
      <c r="B1767" s="439" t="s">
        <v>3435</v>
      </c>
      <c r="C1767" s="440">
        <v>0.4</v>
      </c>
      <c r="D1767" s="440">
        <v>3.0000000000000001E-3</v>
      </c>
      <c r="E1767" s="440">
        <v>1</v>
      </c>
      <c r="F1767" s="441">
        <v>53</v>
      </c>
      <c r="G1767" s="441">
        <v>7</v>
      </c>
      <c r="H1767" s="441">
        <v>7</v>
      </c>
    </row>
    <row r="1768" spans="1:8" ht="9.75" customHeight="1" x14ac:dyDescent="0.2">
      <c r="A1768" s="438">
        <v>170211</v>
      </c>
      <c r="B1768" s="439" t="s">
        <v>3435</v>
      </c>
      <c r="C1768" s="440">
        <v>0.4</v>
      </c>
      <c r="D1768" s="440">
        <v>0.05</v>
      </c>
      <c r="E1768" s="440">
        <v>1</v>
      </c>
      <c r="F1768" s="441">
        <v>87.5</v>
      </c>
      <c r="G1768" s="441">
        <v>87.5</v>
      </c>
      <c r="H1768" s="441">
        <v>6.5</v>
      </c>
    </row>
    <row r="1769" spans="1:8" ht="9.75" customHeight="1" x14ac:dyDescent="0.2">
      <c r="A1769" s="438">
        <v>170212</v>
      </c>
      <c r="B1769" s="439" t="s">
        <v>3435</v>
      </c>
      <c r="C1769" s="440">
        <v>0.4</v>
      </c>
      <c r="D1769" s="440">
        <v>4.0000000000000001E-3</v>
      </c>
      <c r="E1769" s="440">
        <v>1</v>
      </c>
      <c r="F1769" s="441">
        <v>87.5</v>
      </c>
      <c r="G1769" s="441">
        <v>6.5</v>
      </c>
      <c r="H1769" s="441">
        <v>6.5</v>
      </c>
    </row>
    <row r="1770" spans="1:8" ht="9.75" customHeight="1" x14ac:dyDescent="0.2">
      <c r="A1770" s="438">
        <v>170218</v>
      </c>
      <c r="B1770" s="439" t="s">
        <v>3435</v>
      </c>
      <c r="C1770" s="440">
        <v>0.5</v>
      </c>
      <c r="D1770" s="440">
        <v>1E-3</v>
      </c>
      <c r="E1770" s="440">
        <v>1</v>
      </c>
      <c r="F1770" s="441">
        <v>102</v>
      </c>
      <c r="G1770" s="441">
        <v>3.5</v>
      </c>
      <c r="H1770" s="441">
        <v>3.5</v>
      </c>
    </row>
    <row r="1771" spans="1:8" ht="9.75" customHeight="1" x14ac:dyDescent="0.2">
      <c r="A1771" s="438">
        <v>170214</v>
      </c>
      <c r="B1771" s="439" t="s">
        <v>3435</v>
      </c>
      <c r="C1771" s="440">
        <v>0.45</v>
      </c>
      <c r="D1771" s="440">
        <v>4.0000000000000001E-3</v>
      </c>
      <c r="E1771" s="440">
        <v>1</v>
      </c>
      <c r="F1771" s="441">
        <v>64</v>
      </c>
      <c r="G1771" s="441">
        <v>8</v>
      </c>
      <c r="H1771" s="441">
        <v>7</v>
      </c>
    </row>
    <row r="1772" spans="1:8" ht="9.75" customHeight="1" x14ac:dyDescent="0.2">
      <c r="A1772" s="438">
        <v>170217</v>
      </c>
      <c r="B1772" s="439" t="s">
        <v>3435</v>
      </c>
      <c r="C1772" s="440">
        <v>0.4</v>
      </c>
      <c r="D1772" s="440">
        <v>3.0000000000000001E-3</v>
      </c>
      <c r="E1772" s="440">
        <v>1</v>
      </c>
      <c r="F1772" s="441">
        <v>53</v>
      </c>
      <c r="G1772" s="441">
        <v>8</v>
      </c>
      <c r="H1772" s="441">
        <v>7</v>
      </c>
    </row>
    <row r="1773" spans="1:8" ht="9.75" customHeight="1" x14ac:dyDescent="0.2">
      <c r="A1773" s="438">
        <v>170208</v>
      </c>
      <c r="B1773" s="439" t="s">
        <v>3435</v>
      </c>
      <c r="C1773" s="440">
        <v>0.02</v>
      </c>
      <c r="D1773" s="440">
        <v>1E-3</v>
      </c>
      <c r="E1773" s="440">
        <v>1</v>
      </c>
      <c r="F1773" s="441">
        <v>6</v>
      </c>
      <c r="G1773" s="441">
        <v>5</v>
      </c>
      <c r="H1773" s="441">
        <v>3</v>
      </c>
    </row>
    <row r="1774" spans="1:8" ht="9.75" customHeight="1" x14ac:dyDescent="0.2">
      <c r="A1774" s="438">
        <v>170203</v>
      </c>
      <c r="B1774" s="439" t="s">
        <v>3435</v>
      </c>
      <c r="C1774" s="440">
        <v>0.23</v>
      </c>
      <c r="D1774" s="440">
        <v>1E-3</v>
      </c>
      <c r="E1774" s="440">
        <v>1</v>
      </c>
      <c r="F1774" s="441">
        <v>19</v>
      </c>
      <c r="G1774" s="441">
        <v>8.5</v>
      </c>
      <c r="H1774" s="441">
        <v>8</v>
      </c>
    </row>
    <row r="1775" spans="1:8" ht="9.75" customHeight="1" x14ac:dyDescent="0.2">
      <c r="A1775" s="438">
        <v>170204</v>
      </c>
      <c r="B1775" s="439" t="s">
        <v>3435</v>
      </c>
      <c r="C1775" s="440">
        <v>0.1</v>
      </c>
      <c r="D1775" s="440">
        <v>1E-3</v>
      </c>
      <c r="E1775" s="440">
        <v>1</v>
      </c>
      <c r="F1775" s="441">
        <v>5</v>
      </c>
      <c r="G1775" s="441">
        <v>1</v>
      </c>
      <c r="H1775" s="441">
        <v>1</v>
      </c>
    </row>
    <row r="1776" spans="1:8" ht="9.75" customHeight="1" x14ac:dyDescent="0.2">
      <c r="A1776" s="438">
        <v>170205</v>
      </c>
      <c r="B1776" s="439" t="s">
        <v>3435</v>
      </c>
      <c r="C1776" s="440">
        <v>0.1</v>
      </c>
      <c r="D1776" s="440">
        <v>1E-3</v>
      </c>
      <c r="E1776" s="440">
        <v>1</v>
      </c>
      <c r="F1776" s="441">
        <v>5</v>
      </c>
      <c r="G1776" s="441">
        <v>1</v>
      </c>
      <c r="H1776" s="441">
        <v>1</v>
      </c>
    </row>
    <row r="1777" spans="1:8" ht="9.75" customHeight="1" x14ac:dyDescent="0.2">
      <c r="A1777" s="438">
        <v>170219</v>
      </c>
      <c r="B1777" s="439" t="s">
        <v>3435</v>
      </c>
      <c r="C1777" s="440">
        <v>1.03</v>
      </c>
      <c r="D1777" s="440">
        <v>4.0000000000000001E-3</v>
      </c>
      <c r="E1777" s="440">
        <v>1</v>
      </c>
      <c r="F1777" s="441">
        <v>41</v>
      </c>
      <c r="G1777" s="441">
        <v>36</v>
      </c>
      <c r="H1777" s="441">
        <v>3</v>
      </c>
    </row>
    <row r="1778" spans="1:8" ht="9.75" customHeight="1" x14ac:dyDescent="0.2">
      <c r="A1778" s="438">
        <v>170209</v>
      </c>
      <c r="B1778" s="439" t="s">
        <v>3435</v>
      </c>
      <c r="C1778" s="440">
        <v>0.01</v>
      </c>
      <c r="D1778" s="440">
        <v>1E-3</v>
      </c>
      <c r="E1778" s="440">
        <v>1</v>
      </c>
      <c r="F1778" s="441">
        <v>6</v>
      </c>
      <c r="G1778" s="441">
        <v>1</v>
      </c>
      <c r="H1778" s="441">
        <v>1</v>
      </c>
    </row>
    <row r="1779" spans="1:8" ht="9.75" customHeight="1" x14ac:dyDescent="0.2">
      <c r="A1779" s="438">
        <v>170232</v>
      </c>
      <c r="B1779" s="439" t="s">
        <v>3435</v>
      </c>
      <c r="C1779" s="440">
        <v>5.9</v>
      </c>
      <c r="D1779" s="440">
        <v>1.7000000000000001E-2</v>
      </c>
      <c r="E1779" s="440">
        <v>1</v>
      </c>
      <c r="F1779" s="441">
        <v>45</v>
      </c>
      <c r="G1779" s="441">
        <v>22</v>
      </c>
      <c r="H1779" s="441">
        <v>17</v>
      </c>
    </row>
    <row r="1780" spans="1:8" ht="9.75" customHeight="1" x14ac:dyDescent="0.2">
      <c r="A1780" s="438">
        <v>170233</v>
      </c>
      <c r="B1780" s="439" t="s">
        <v>3435</v>
      </c>
      <c r="C1780" s="440">
        <v>1</v>
      </c>
      <c r="D1780" s="440">
        <v>4.0000000000000001E-3</v>
      </c>
      <c r="E1780" s="440">
        <v>1</v>
      </c>
      <c r="F1780" s="441">
        <v>42</v>
      </c>
      <c r="G1780" s="441">
        <v>24</v>
      </c>
      <c r="H1780" s="441">
        <v>4</v>
      </c>
    </row>
    <row r="1781" spans="1:8" ht="9.75" customHeight="1" x14ac:dyDescent="0.2">
      <c r="A1781" s="438">
        <v>170235</v>
      </c>
      <c r="B1781" s="439" t="s">
        <v>3435</v>
      </c>
      <c r="C1781" s="440">
        <v>1.65</v>
      </c>
      <c r="D1781" s="440">
        <v>1.2999999999999999E-2</v>
      </c>
      <c r="E1781" s="440">
        <v>1</v>
      </c>
      <c r="F1781" s="441">
        <v>47.5</v>
      </c>
      <c r="G1781" s="441">
        <v>22</v>
      </c>
      <c r="H1781" s="441">
        <v>12</v>
      </c>
    </row>
    <row r="1782" spans="1:8" ht="9.75" customHeight="1" x14ac:dyDescent="0.2">
      <c r="A1782" s="438">
        <v>170059</v>
      </c>
      <c r="B1782" s="439" t="s">
        <v>3435</v>
      </c>
      <c r="C1782" s="440">
        <v>2</v>
      </c>
      <c r="D1782" s="440">
        <v>1.2E-2</v>
      </c>
      <c r="E1782" s="440">
        <v>1</v>
      </c>
      <c r="F1782" s="441">
        <v>37</v>
      </c>
      <c r="G1782" s="441">
        <v>28</v>
      </c>
      <c r="H1782" s="441">
        <v>12</v>
      </c>
    </row>
    <row r="1783" spans="1:8" ht="9.75" customHeight="1" x14ac:dyDescent="0.2">
      <c r="A1783" s="438">
        <v>172961</v>
      </c>
      <c r="B1783" s="439" t="s">
        <v>3435</v>
      </c>
      <c r="C1783" s="440">
        <v>1</v>
      </c>
      <c r="D1783" s="440">
        <v>1.4E-2</v>
      </c>
      <c r="E1783" s="440">
        <v>1</v>
      </c>
      <c r="F1783" s="441">
        <v>28</v>
      </c>
      <c r="G1783" s="441">
        <v>24</v>
      </c>
      <c r="H1783" s="441">
        <v>21</v>
      </c>
    </row>
    <row r="1784" spans="1:8" ht="9.75" customHeight="1" x14ac:dyDescent="0.2">
      <c r="A1784" s="438">
        <v>170826</v>
      </c>
      <c r="B1784" s="439" t="s">
        <v>3435</v>
      </c>
      <c r="C1784" s="440">
        <v>0.61399999999999999</v>
      </c>
      <c r="D1784" s="440">
        <v>4.0000000000000001E-3</v>
      </c>
      <c r="E1784" s="440">
        <v>1</v>
      </c>
      <c r="F1784" s="441">
        <v>21</v>
      </c>
      <c r="G1784" s="441">
        <v>14</v>
      </c>
      <c r="H1784" s="441">
        <v>14</v>
      </c>
    </row>
    <row r="1785" spans="1:8" ht="9.75" customHeight="1" x14ac:dyDescent="0.2">
      <c r="A1785" s="438">
        <v>170911</v>
      </c>
      <c r="B1785" s="439" t="s">
        <v>3435</v>
      </c>
      <c r="C1785" s="440">
        <v>0.16</v>
      </c>
      <c r="D1785" s="440">
        <v>2E-3</v>
      </c>
      <c r="E1785" s="440">
        <v>1</v>
      </c>
      <c r="F1785" s="441">
        <v>15</v>
      </c>
      <c r="G1785" s="441">
        <v>11</v>
      </c>
      <c r="H1785" s="441">
        <v>9.5</v>
      </c>
    </row>
    <row r="1786" spans="1:8" ht="9.75" customHeight="1" x14ac:dyDescent="0.2">
      <c r="A1786" s="438">
        <v>173348</v>
      </c>
      <c r="B1786" s="439" t="s">
        <v>3435</v>
      </c>
      <c r="C1786" s="440">
        <v>7.0000000000000007E-2</v>
      </c>
      <c r="D1786" s="440">
        <v>1E-3</v>
      </c>
      <c r="E1786" s="440">
        <v>1</v>
      </c>
      <c r="F1786" s="441">
        <v>14</v>
      </c>
      <c r="G1786" s="441">
        <v>9</v>
      </c>
      <c r="H1786" s="441">
        <v>7</v>
      </c>
    </row>
    <row r="1787" spans="1:8" ht="9.75" customHeight="1" x14ac:dyDescent="0.2">
      <c r="A1787" s="438">
        <v>170062</v>
      </c>
      <c r="B1787" s="439" t="s">
        <v>3435</v>
      </c>
      <c r="C1787" s="440">
        <v>12.8</v>
      </c>
      <c r="D1787" s="440">
        <v>5.2999999999999999E-2</v>
      </c>
      <c r="E1787" s="440">
        <v>1</v>
      </c>
      <c r="F1787" s="441">
        <v>63</v>
      </c>
      <c r="G1787" s="441">
        <v>35</v>
      </c>
      <c r="H1787" s="441">
        <v>24</v>
      </c>
    </row>
    <row r="1788" spans="1:8" ht="9.75" customHeight="1" x14ac:dyDescent="0.2">
      <c r="A1788" s="438">
        <v>171187</v>
      </c>
      <c r="B1788" s="439" t="s">
        <v>3435</v>
      </c>
      <c r="C1788" s="440">
        <v>0.87</v>
      </c>
      <c r="D1788" s="440">
        <v>5.0000000000000001E-3</v>
      </c>
      <c r="E1788" s="440">
        <v>1</v>
      </c>
      <c r="F1788" s="441">
        <v>23.5</v>
      </c>
      <c r="G1788" s="441">
        <v>16</v>
      </c>
      <c r="H1788" s="441">
        <v>14</v>
      </c>
    </row>
    <row r="1789" spans="1:8" ht="9.75" customHeight="1" x14ac:dyDescent="0.2">
      <c r="A1789" s="438">
        <v>173893</v>
      </c>
      <c r="B1789" s="439" t="s">
        <v>3435</v>
      </c>
      <c r="C1789" s="439"/>
      <c r="D1789" s="440">
        <v>3.5000000000000003E-2</v>
      </c>
      <c r="E1789" s="440">
        <v>1</v>
      </c>
      <c r="F1789" s="441">
        <v>34</v>
      </c>
      <c r="G1789" s="441">
        <v>20</v>
      </c>
      <c r="H1789" s="441">
        <v>51</v>
      </c>
    </row>
    <row r="1790" spans="1:8" ht="9.75" customHeight="1" x14ac:dyDescent="0.2">
      <c r="A1790" s="438">
        <v>172432</v>
      </c>
      <c r="B1790" s="439" t="s">
        <v>3435</v>
      </c>
      <c r="C1790" s="440">
        <v>60</v>
      </c>
      <c r="D1790" s="440">
        <v>0.20499999999999999</v>
      </c>
      <c r="E1790" s="440">
        <v>1</v>
      </c>
      <c r="F1790" s="441">
        <v>116</v>
      </c>
      <c r="G1790" s="441">
        <v>52</v>
      </c>
      <c r="H1790" s="441">
        <v>34</v>
      </c>
    </row>
    <row r="1791" spans="1:8" ht="9.75" customHeight="1" x14ac:dyDescent="0.2">
      <c r="A1791" s="438">
        <v>172422</v>
      </c>
      <c r="B1791" s="439" t="s">
        <v>3435</v>
      </c>
      <c r="C1791" s="440">
        <v>0.112</v>
      </c>
      <c r="D1791" s="440">
        <v>2E-3</v>
      </c>
      <c r="E1791" s="440">
        <v>1</v>
      </c>
      <c r="F1791" s="441">
        <v>12</v>
      </c>
      <c r="G1791" s="441">
        <v>12</v>
      </c>
      <c r="H1791" s="441">
        <v>12</v>
      </c>
    </row>
    <row r="1792" spans="1:8" ht="9.75" customHeight="1" x14ac:dyDescent="0.2">
      <c r="A1792" s="438">
        <v>166565</v>
      </c>
      <c r="B1792" s="439" t="s">
        <v>3435</v>
      </c>
      <c r="C1792" s="440">
        <v>263</v>
      </c>
      <c r="D1792" s="440">
        <v>1.2190000000000001</v>
      </c>
      <c r="E1792" s="440">
        <v>1</v>
      </c>
      <c r="F1792" s="441">
        <v>151</v>
      </c>
      <c r="G1792" s="441">
        <v>95</v>
      </c>
      <c r="H1792" s="441">
        <v>85</v>
      </c>
    </row>
    <row r="1793" spans="1:8" ht="9.75" customHeight="1" x14ac:dyDescent="0.2">
      <c r="A1793" s="438">
        <v>166587</v>
      </c>
      <c r="B1793" s="439" t="s">
        <v>3435</v>
      </c>
      <c r="C1793" s="440">
        <v>158</v>
      </c>
      <c r="D1793" s="440">
        <v>0.76</v>
      </c>
      <c r="E1793" s="440">
        <v>1</v>
      </c>
      <c r="F1793" s="441">
        <v>151</v>
      </c>
      <c r="G1793" s="441">
        <v>82.5</v>
      </c>
      <c r="H1793" s="441">
        <v>61</v>
      </c>
    </row>
    <row r="1794" spans="1:8" ht="9.75" customHeight="1" x14ac:dyDescent="0.2">
      <c r="A1794" s="438">
        <v>166879</v>
      </c>
      <c r="B1794" s="439" t="s">
        <v>3435</v>
      </c>
      <c r="C1794" s="440">
        <v>55</v>
      </c>
      <c r="D1794" s="440">
        <v>0.307</v>
      </c>
      <c r="E1794" s="440">
        <v>1</v>
      </c>
      <c r="F1794" s="441">
        <v>116</v>
      </c>
      <c r="G1794" s="441">
        <v>53</v>
      </c>
      <c r="H1794" s="441">
        <v>50</v>
      </c>
    </row>
    <row r="1795" spans="1:8" ht="9.75" customHeight="1" x14ac:dyDescent="0.2">
      <c r="A1795" s="438">
        <v>167016</v>
      </c>
      <c r="B1795" s="439" t="s">
        <v>3435</v>
      </c>
      <c r="C1795" s="440">
        <v>58</v>
      </c>
      <c r="D1795" s="440">
        <v>0.29599999999999999</v>
      </c>
      <c r="E1795" s="440">
        <v>1</v>
      </c>
      <c r="F1795" s="441">
        <v>130</v>
      </c>
      <c r="G1795" s="441">
        <v>57</v>
      </c>
      <c r="H1795" s="441">
        <v>40</v>
      </c>
    </row>
    <row r="1796" spans="1:8" ht="9.75" customHeight="1" x14ac:dyDescent="0.2">
      <c r="A1796" s="438">
        <v>167025</v>
      </c>
      <c r="B1796" s="439" t="s">
        <v>3435</v>
      </c>
      <c r="C1796" s="440">
        <v>45.71</v>
      </c>
      <c r="D1796" s="440">
        <v>0.224</v>
      </c>
      <c r="E1796" s="440">
        <v>1</v>
      </c>
      <c r="F1796" s="441">
        <v>124</v>
      </c>
      <c r="G1796" s="441">
        <v>55.5</v>
      </c>
      <c r="H1796" s="441">
        <v>32.5</v>
      </c>
    </row>
    <row r="1797" spans="1:8" ht="9.75" customHeight="1" x14ac:dyDescent="0.2">
      <c r="A1797" s="438">
        <v>167027</v>
      </c>
      <c r="B1797" s="439" t="s">
        <v>3435</v>
      </c>
      <c r="C1797" s="440">
        <v>56</v>
      </c>
      <c r="D1797" s="440">
        <v>0.25600000000000001</v>
      </c>
      <c r="E1797" s="440">
        <v>1</v>
      </c>
      <c r="F1797" s="441">
        <v>108</v>
      </c>
      <c r="G1797" s="441">
        <v>50.5</v>
      </c>
      <c r="H1797" s="441">
        <v>47</v>
      </c>
    </row>
    <row r="1798" spans="1:8" ht="9.75" customHeight="1" x14ac:dyDescent="0.2">
      <c r="A1798" s="438">
        <v>167028</v>
      </c>
      <c r="B1798" s="439" t="s">
        <v>3435</v>
      </c>
      <c r="C1798" s="440">
        <v>21.7</v>
      </c>
      <c r="D1798" s="440">
        <v>8.5999999999999993E-2</v>
      </c>
      <c r="E1798" s="440">
        <v>1</v>
      </c>
      <c r="F1798" s="441">
        <v>87.6</v>
      </c>
      <c r="G1798" s="441">
        <v>31.8</v>
      </c>
      <c r="H1798" s="441">
        <v>29.8</v>
      </c>
    </row>
    <row r="1799" spans="1:8" ht="9.75" customHeight="1" x14ac:dyDescent="0.2">
      <c r="A1799" s="438">
        <v>167029</v>
      </c>
      <c r="B1799" s="439" t="s">
        <v>3435</v>
      </c>
      <c r="C1799" s="440">
        <v>17.100000000000001</v>
      </c>
      <c r="D1799" s="440">
        <v>7.3999999999999996E-2</v>
      </c>
      <c r="E1799" s="440">
        <v>1</v>
      </c>
      <c r="F1799" s="441">
        <v>87.6</v>
      </c>
      <c r="G1799" s="441">
        <v>31.1</v>
      </c>
      <c r="H1799" s="441">
        <v>27.3</v>
      </c>
    </row>
    <row r="1800" spans="1:8" ht="9.75" customHeight="1" x14ac:dyDescent="0.2">
      <c r="A1800" s="438">
        <v>167031</v>
      </c>
      <c r="B1800" s="439" t="s">
        <v>3435</v>
      </c>
      <c r="C1800" s="440">
        <v>11.55</v>
      </c>
      <c r="D1800" s="440">
        <v>4.3999999999999997E-2</v>
      </c>
      <c r="E1800" s="440">
        <v>1</v>
      </c>
      <c r="F1800" s="441">
        <v>87</v>
      </c>
      <c r="G1800" s="441">
        <v>30</v>
      </c>
      <c r="H1800" s="441">
        <v>17</v>
      </c>
    </row>
    <row r="1801" spans="1:8" ht="9.75" customHeight="1" x14ac:dyDescent="0.2">
      <c r="A1801" s="438">
        <v>167033</v>
      </c>
      <c r="B1801" s="439" t="s">
        <v>3435</v>
      </c>
      <c r="C1801" s="440">
        <v>13</v>
      </c>
      <c r="D1801" s="440">
        <v>5.1999999999999998E-2</v>
      </c>
      <c r="E1801" s="440">
        <v>1</v>
      </c>
      <c r="F1801" s="441">
        <v>92</v>
      </c>
      <c r="G1801" s="441">
        <v>28</v>
      </c>
      <c r="H1801" s="441">
        <v>20</v>
      </c>
    </row>
    <row r="1802" spans="1:8" ht="9.75" customHeight="1" x14ac:dyDescent="0.2">
      <c r="A1802" s="438">
        <v>167101</v>
      </c>
      <c r="B1802" s="439" t="s">
        <v>3435</v>
      </c>
      <c r="C1802" s="440">
        <v>104.7</v>
      </c>
      <c r="D1802" s="440">
        <v>0.61899999999999999</v>
      </c>
      <c r="E1802" s="440">
        <v>1</v>
      </c>
      <c r="F1802" s="441">
        <v>145</v>
      </c>
      <c r="G1802" s="441">
        <v>79</v>
      </c>
      <c r="H1802" s="441">
        <v>54</v>
      </c>
    </row>
    <row r="1803" spans="1:8" ht="9.75" customHeight="1" x14ac:dyDescent="0.2">
      <c r="A1803" s="438">
        <v>167112</v>
      </c>
      <c r="B1803" s="439" t="s">
        <v>3435</v>
      </c>
      <c r="C1803" s="440">
        <v>17.5</v>
      </c>
      <c r="D1803" s="440">
        <v>7.0999999999999994E-2</v>
      </c>
      <c r="E1803" s="440">
        <v>1</v>
      </c>
      <c r="F1803" s="441">
        <v>91.8</v>
      </c>
      <c r="G1803" s="441">
        <v>30.5</v>
      </c>
      <c r="H1803" s="441">
        <v>25.4</v>
      </c>
    </row>
    <row r="1804" spans="1:8" ht="9.75" customHeight="1" x14ac:dyDescent="0.2">
      <c r="A1804" s="438">
        <v>167113</v>
      </c>
      <c r="B1804" s="439" t="s">
        <v>3435</v>
      </c>
      <c r="C1804" s="440">
        <v>15.4</v>
      </c>
      <c r="D1804" s="440">
        <v>5.2999999999999999E-2</v>
      </c>
      <c r="E1804" s="440">
        <v>1</v>
      </c>
      <c r="F1804" s="441">
        <v>78.099999999999994</v>
      </c>
      <c r="G1804" s="441">
        <v>30</v>
      </c>
      <c r="H1804" s="441">
        <v>22.5</v>
      </c>
    </row>
    <row r="1805" spans="1:8" ht="9.75" customHeight="1" x14ac:dyDescent="0.2">
      <c r="A1805" s="438">
        <v>167115</v>
      </c>
      <c r="B1805" s="439" t="s">
        <v>3435</v>
      </c>
      <c r="C1805" s="440">
        <v>4.7</v>
      </c>
      <c r="D1805" s="440">
        <v>1.7000000000000001E-2</v>
      </c>
      <c r="E1805" s="440">
        <v>1</v>
      </c>
      <c r="F1805" s="441">
        <v>62.7</v>
      </c>
      <c r="G1805" s="441">
        <v>17</v>
      </c>
      <c r="H1805" s="441">
        <v>15.5</v>
      </c>
    </row>
    <row r="1806" spans="1:8" ht="9.75" customHeight="1" x14ac:dyDescent="0.2">
      <c r="A1806" s="438">
        <v>167131</v>
      </c>
      <c r="B1806" s="439" t="s">
        <v>3435</v>
      </c>
      <c r="C1806" s="440">
        <v>3.87</v>
      </c>
      <c r="D1806" s="440">
        <v>1.2999999999999999E-2</v>
      </c>
      <c r="E1806" s="440">
        <v>1</v>
      </c>
      <c r="F1806" s="441">
        <v>63</v>
      </c>
      <c r="G1806" s="441">
        <v>17</v>
      </c>
      <c r="H1806" s="441">
        <v>12</v>
      </c>
    </row>
    <row r="1807" spans="1:8" ht="9.75" customHeight="1" x14ac:dyDescent="0.2">
      <c r="A1807" s="438">
        <v>168411</v>
      </c>
      <c r="B1807" s="439" t="s">
        <v>3435</v>
      </c>
      <c r="C1807" s="440">
        <v>19.399999999999999</v>
      </c>
      <c r="D1807" s="440">
        <v>0.1</v>
      </c>
      <c r="E1807" s="440">
        <v>1</v>
      </c>
      <c r="F1807" s="441">
        <v>87.6</v>
      </c>
      <c r="G1807" s="441">
        <v>39.4</v>
      </c>
      <c r="H1807" s="441">
        <v>28.9</v>
      </c>
    </row>
    <row r="1808" spans="1:8" ht="9.75" customHeight="1" x14ac:dyDescent="0.2">
      <c r="A1808" s="438">
        <v>168415</v>
      </c>
      <c r="B1808" s="439" t="s">
        <v>3435</v>
      </c>
      <c r="C1808" s="440">
        <v>3.87</v>
      </c>
      <c r="D1808" s="440">
        <v>1.2999999999999999E-2</v>
      </c>
      <c r="E1808" s="440">
        <v>1</v>
      </c>
      <c r="F1808" s="441">
        <v>63</v>
      </c>
      <c r="G1808" s="441">
        <v>17</v>
      </c>
      <c r="H1808" s="441">
        <v>12</v>
      </c>
    </row>
    <row r="1809" spans="1:8" ht="9.75" customHeight="1" x14ac:dyDescent="0.2">
      <c r="A1809" s="438">
        <v>168416</v>
      </c>
      <c r="B1809" s="439" t="s">
        <v>3435</v>
      </c>
      <c r="C1809" s="440">
        <v>3.87</v>
      </c>
      <c r="D1809" s="440">
        <v>1.2999999999999999E-2</v>
      </c>
      <c r="E1809" s="440">
        <v>1</v>
      </c>
      <c r="F1809" s="441">
        <v>63</v>
      </c>
      <c r="G1809" s="441">
        <v>17</v>
      </c>
      <c r="H1809" s="441">
        <v>12</v>
      </c>
    </row>
    <row r="1810" spans="1:8" ht="9.75" customHeight="1" x14ac:dyDescent="0.2">
      <c r="A1810" s="438">
        <v>168424</v>
      </c>
      <c r="B1810" s="439" t="s">
        <v>3435</v>
      </c>
      <c r="C1810" s="440">
        <v>50</v>
      </c>
      <c r="D1810" s="440">
        <v>0.23100000000000001</v>
      </c>
      <c r="E1810" s="440">
        <v>1</v>
      </c>
      <c r="F1810" s="441">
        <v>115</v>
      </c>
      <c r="G1810" s="441">
        <v>48.5</v>
      </c>
      <c r="H1810" s="441">
        <v>41.5</v>
      </c>
    </row>
    <row r="1811" spans="1:8" ht="9.75" customHeight="1" x14ac:dyDescent="0.2">
      <c r="A1811" s="438">
        <v>168432</v>
      </c>
      <c r="B1811" s="439" t="s">
        <v>3435</v>
      </c>
      <c r="C1811" s="440">
        <v>16.899999999999999</v>
      </c>
      <c r="D1811" s="440">
        <v>7.3999999999999996E-2</v>
      </c>
      <c r="E1811" s="440">
        <v>1</v>
      </c>
      <c r="F1811" s="441">
        <v>87.6</v>
      </c>
      <c r="G1811" s="441">
        <v>31.1</v>
      </c>
      <c r="H1811" s="441">
        <v>27.3</v>
      </c>
    </row>
    <row r="1812" spans="1:8" ht="9.75" customHeight="1" x14ac:dyDescent="0.2">
      <c r="A1812" s="438">
        <v>168433</v>
      </c>
      <c r="B1812" s="439" t="s">
        <v>3435</v>
      </c>
      <c r="C1812" s="440">
        <v>21.7</v>
      </c>
      <c r="D1812" s="440">
        <v>8.5999999999999993E-2</v>
      </c>
      <c r="E1812" s="440">
        <v>1</v>
      </c>
      <c r="F1812" s="441">
        <v>87.6</v>
      </c>
      <c r="G1812" s="441">
        <v>31.8</v>
      </c>
      <c r="H1812" s="441">
        <v>29.8</v>
      </c>
    </row>
    <row r="1813" spans="1:8" ht="9.75" customHeight="1" x14ac:dyDescent="0.2">
      <c r="A1813" s="438">
        <v>168434</v>
      </c>
      <c r="B1813" s="439" t="s">
        <v>3435</v>
      </c>
      <c r="C1813" s="440">
        <v>24.7</v>
      </c>
      <c r="D1813" s="440">
        <v>0.115</v>
      </c>
      <c r="E1813" s="440">
        <v>1</v>
      </c>
      <c r="F1813" s="441">
        <v>87.6</v>
      </c>
      <c r="G1813" s="441">
        <v>44.1</v>
      </c>
      <c r="H1813" s="441">
        <v>29.8</v>
      </c>
    </row>
    <row r="1814" spans="1:8" ht="9.75" customHeight="1" x14ac:dyDescent="0.2">
      <c r="A1814" s="438">
        <v>168435</v>
      </c>
      <c r="B1814" s="439" t="s">
        <v>3435</v>
      </c>
      <c r="C1814" s="440">
        <v>24.9</v>
      </c>
      <c r="D1814" s="440">
        <v>0.115</v>
      </c>
      <c r="E1814" s="440">
        <v>1</v>
      </c>
      <c r="F1814" s="441">
        <v>87.6</v>
      </c>
      <c r="G1814" s="441">
        <v>44.1</v>
      </c>
      <c r="H1814" s="441">
        <v>29.8</v>
      </c>
    </row>
    <row r="1815" spans="1:8" ht="9.75" customHeight="1" x14ac:dyDescent="0.2">
      <c r="A1815" s="438">
        <v>168438</v>
      </c>
      <c r="B1815" s="439" t="s">
        <v>3435</v>
      </c>
      <c r="C1815" s="440">
        <v>65</v>
      </c>
      <c r="D1815" s="440">
        <v>0.28199999999999997</v>
      </c>
      <c r="E1815" s="440">
        <v>1</v>
      </c>
      <c r="F1815" s="441">
        <v>123</v>
      </c>
      <c r="G1815" s="441">
        <v>50</v>
      </c>
      <c r="H1815" s="441">
        <v>46</v>
      </c>
    </row>
    <row r="1816" spans="1:8" ht="9.75" customHeight="1" x14ac:dyDescent="0.2">
      <c r="A1816" s="438">
        <v>168439</v>
      </c>
      <c r="B1816" s="439" t="s">
        <v>3435</v>
      </c>
      <c r="C1816" s="440">
        <v>70</v>
      </c>
      <c r="D1816" s="440">
        <v>0.33500000000000002</v>
      </c>
      <c r="E1816" s="440">
        <v>1</v>
      </c>
      <c r="F1816" s="441">
        <v>124</v>
      </c>
      <c r="G1816" s="441">
        <v>52</v>
      </c>
      <c r="H1816" s="441">
        <v>52</v>
      </c>
    </row>
    <row r="1817" spans="1:8" ht="9.75" customHeight="1" x14ac:dyDescent="0.2">
      <c r="A1817" s="438">
        <v>168448</v>
      </c>
      <c r="B1817" s="439" t="s">
        <v>3435</v>
      </c>
      <c r="C1817" s="440">
        <v>137.4</v>
      </c>
      <c r="D1817" s="440">
        <v>0.72399999999999998</v>
      </c>
      <c r="E1817" s="440">
        <v>1</v>
      </c>
      <c r="F1817" s="441">
        <v>132</v>
      </c>
      <c r="G1817" s="441">
        <v>93</v>
      </c>
      <c r="H1817" s="441">
        <v>59</v>
      </c>
    </row>
    <row r="1818" spans="1:8" ht="9.75" customHeight="1" x14ac:dyDescent="0.2">
      <c r="A1818" s="438">
        <v>168466</v>
      </c>
      <c r="B1818" s="439" t="s">
        <v>3435</v>
      </c>
      <c r="C1818" s="440">
        <v>111.84</v>
      </c>
      <c r="D1818" s="440">
        <v>0.52100000000000002</v>
      </c>
      <c r="E1818" s="440">
        <v>1</v>
      </c>
      <c r="F1818" s="441">
        <v>145</v>
      </c>
      <c r="G1818" s="441">
        <v>63</v>
      </c>
      <c r="H1818" s="441">
        <v>57</v>
      </c>
    </row>
    <row r="1819" spans="1:8" ht="9.75" customHeight="1" x14ac:dyDescent="0.2">
      <c r="A1819" s="438">
        <v>168467</v>
      </c>
      <c r="B1819" s="439" t="s">
        <v>3435</v>
      </c>
      <c r="C1819" s="440">
        <v>74</v>
      </c>
      <c r="D1819" s="440">
        <v>0.374</v>
      </c>
      <c r="E1819" s="440">
        <v>1</v>
      </c>
      <c r="F1819" s="441">
        <v>148</v>
      </c>
      <c r="G1819" s="441">
        <v>59.5</v>
      </c>
      <c r="H1819" s="441">
        <v>42.5</v>
      </c>
    </row>
    <row r="1820" spans="1:8" ht="9.75" customHeight="1" x14ac:dyDescent="0.2">
      <c r="A1820" s="438">
        <v>168468</v>
      </c>
      <c r="B1820" s="439" t="s">
        <v>3435</v>
      </c>
      <c r="C1820" s="440">
        <v>83</v>
      </c>
      <c r="D1820" s="440">
        <v>0.53300000000000003</v>
      </c>
      <c r="E1820" s="440">
        <v>1</v>
      </c>
      <c r="F1820" s="441">
        <v>137</v>
      </c>
      <c r="G1820" s="441">
        <v>66.5</v>
      </c>
      <c r="H1820" s="441">
        <v>58.5</v>
      </c>
    </row>
    <row r="1821" spans="1:8" ht="9.75" customHeight="1" x14ac:dyDescent="0.2">
      <c r="A1821" s="438">
        <v>168474</v>
      </c>
      <c r="B1821" s="439" t="s">
        <v>3435</v>
      </c>
      <c r="C1821" s="440">
        <v>52.3</v>
      </c>
      <c r="D1821" s="440">
        <v>0.24199999999999999</v>
      </c>
      <c r="E1821" s="440">
        <v>1</v>
      </c>
      <c r="F1821" s="441">
        <v>129</v>
      </c>
      <c r="G1821" s="441">
        <v>59.5</v>
      </c>
      <c r="H1821" s="441">
        <v>31.5</v>
      </c>
    </row>
    <row r="1822" spans="1:8" ht="9.75" customHeight="1" x14ac:dyDescent="0.2">
      <c r="A1822" s="438">
        <v>168475</v>
      </c>
      <c r="B1822" s="439" t="s">
        <v>3435</v>
      </c>
      <c r="C1822" s="440">
        <v>67.39</v>
      </c>
      <c r="D1822" s="440">
        <v>0.34399999999999997</v>
      </c>
      <c r="E1822" s="440">
        <v>1</v>
      </c>
      <c r="F1822" s="441">
        <v>129</v>
      </c>
      <c r="G1822" s="441">
        <v>62</v>
      </c>
      <c r="H1822" s="441">
        <v>43</v>
      </c>
    </row>
    <row r="1823" spans="1:8" ht="9.75" customHeight="1" x14ac:dyDescent="0.2">
      <c r="A1823" s="438">
        <v>168479</v>
      </c>
      <c r="B1823" s="439" t="s">
        <v>3435</v>
      </c>
      <c r="C1823" s="440">
        <v>86</v>
      </c>
      <c r="D1823" s="439"/>
      <c r="E1823" s="440">
        <v>1</v>
      </c>
      <c r="F1823" s="441">
        <v>128</v>
      </c>
      <c r="G1823" s="441">
        <v>61.6</v>
      </c>
      <c r="H1823" s="441">
        <v>56</v>
      </c>
    </row>
    <row r="1824" spans="1:8" ht="9.75" customHeight="1" x14ac:dyDescent="0.2">
      <c r="A1824" s="438">
        <v>168480</v>
      </c>
      <c r="B1824" s="439" t="s">
        <v>3435</v>
      </c>
      <c r="C1824" s="440">
        <v>198</v>
      </c>
      <c r="D1824" s="440">
        <v>0.90900000000000003</v>
      </c>
      <c r="E1824" s="440">
        <v>1</v>
      </c>
      <c r="F1824" s="441">
        <v>152</v>
      </c>
      <c r="G1824" s="441">
        <v>108</v>
      </c>
      <c r="H1824" s="441">
        <v>61</v>
      </c>
    </row>
    <row r="1825" spans="1:8" ht="9.75" customHeight="1" x14ac:dyDescent="0.2">
      <c r="A1825" s="438">
        <v>166469</v>
      </c>
      <c r="B1825" s="439" t="s">
        <v>3435</v>
      </c>
      <c r="C1825" s="440">
        <v>250</v>
      </c>
      <c r="D1825" s="440">
        <v>1.0309999999999999</v>
      </c>
      <c r="E1825" s="440">
        <v>1</v>
      </c>
      <c r="F1825" s="441">
        <v>152</v>
      </c>
      <c r="G1825" s="441">
        <v>113</v>
      </c>
      <c r="H1825" s="441">
        <v>60</v>
      </c>
    </row>
    <row r="1826" spans="1:8" ht="9.75" customHeight="1" x14ac:dyDescent="0.2">
      <c r="A1826" s="438">
        <v>166501</v>
      </c>
      <c r="B1826" s="439" t="s">
        <v>3435</v>
      </c>
      <c r="C1826" s="440">
        <v>5.4</v>
      </c>
      <c r="D1826" s="440">
        <v>1.7999999999999999E-2</v>
      </c>
      <c r="E1826" s="440">
        <v>1</v>
      </c>
      <c r="F1826" s="441">
        <v>81.5</v>
      </c>
      <c r="G1826" s="441">
        <v>19.5</v>
      </c>
      <c r="H1826" s="441">
        <v>11.5</v>
      </c>
    </row>
    <row r="1827" spans="1:8" ht="9.75" customHeight="1" x14ac:dyDescent="0.2">
      <c r="A1827" s="438">
        <v>166504</v>
      </c>
      <c r="B1827" s="439" t="s">
        <v>3435</v>
      </c>
      <c r="C1827" s="440">
        <v>237</v>
      </c>
      <c r="D1827" s="439"/>
      <c r="E1827" s="440">
        <v>1</v>
      </c>
      <c r="F1827" s="441">
        <v>124</v>
      </c>
      <c r="G1827" s="441">
        <v>103</v>
      </c>
      <c r="H1827" s="441">
        <v>82</v>
      </c>
    </row>
    <row r="1828" spans="1:8" ht="9.75" customHeight="1" x14ac:dyDescent="0.2">
      <c r="A1828" s="438">
        <v>166517</v>
      </c>
      <c r="B1828" s="439" t="s">
        <v>3435</v>
      </c>
      <c r="C1828" s="440">
        <v>162</v>
      </c>
      <c r="D1828" s="440">
        <v>0.72</v>
      </c>
      <c r="E1828" s="440">
        <v>1</v>
      </c>
      <c r="F1828" s="441">
        <v>150</v>
      </c>
      <c r="G1828" s="441">
        <v>80</v>
      </c>
      <c r="H1828" s="441">
        <v>60</v>
      </c>
    </row>
    <row r="1829" spans="1:8" ht="9.75" customHeight="1" x14ac:dyDescent="0.2">
      <c r="A1829" s="438">
        <v>166524</v>
      </c>
      <c r="B1829" s="439" t="s">
        <v>3435</v>
      </c>
      <c r="C1829" s="440">
        <v>39.200000000000003</v>
      </c>
      <c r="D1829" s="440">
        <v>0.11899999999999999</v>
      </c>
      <c r="E1829" s="440">
        <v>1</v>
      </c>
      <c r="F1829" s="441">
        <v>108.3</v>
      </c>
      <c r="G1829" s="441">
        <v>36.799999999999997</v>
      </c>
      <c r="H1829" s="441">
        <v>29.8</v>
      </c>
    </row>
    <row r="1830" spans="1:8" ht="9.75" customHeight="1" x14ac:dyDescent="0.2">
      <c r="A1830" s="438">
        <v>166529</v>
      </c>
      <c r="B1830" s="439" t="s">
        <v>3435</v>
      </c>
      <c r="C1830" s="440">
        <v>20.5</v>
      </c>
      <c r="D1830" s="440">
        <v>6.8000000000000005E-2</v>
      </c>
      <c r="E1830" s="440">
        <v>1</v>
      </c>
      <c r="F1830" s="441">
        <v>101.6</v>
      </c>
      <c r="G1830" s="441">
        <v>29.8</v>
      </c>
      <c r="H1830" s="441">
        <v>22.5</v>
      </c>
    </row>
    <row r="1831" spans="1:8" ht="9.75" customHeight="1" x14ac:dyDescent="0.2">
      <c r="A1831" s="438">
        <v>168523</v>
      </c>
      <c r="B1831" s="439" t="s">
        <v>3435</v>
      </c>
      <c r="C1831" s="440">
        <v>63</v>
      </c>
      <c r="D1831" s="440">
        <v>0.28799999999999998</v>
      </c>
      <c r="E1831" s="440">
        <v>1</v>
      </c>
      <c r="F1831" s="441">
        <v>116</v>
      </c>
      <c r="G1831" s="441">
        <v>51</v>
      </c>
      <c r="H1831" s="441">
        <v>48.6</v>
      </c>
    </row>
    <row r="1832" spans="1:8" ht="9.75" customHeight="1" x14ac:dyDescent="0.2">
      <c r="A1832" s="438">
        <v>168537</v>
      </c>
      <c r="B1832" s="439" t="s">
        <v>3435</v>
      </c>
      <c r="C1832" s="440">
        <v>40</v>
      </c>
      <c r="D1832" s="440">
        <v>0.218</v>
      </c>
      <c r="E1832" s="440">
        <v>1</v>
      </c>
      <c r="F1832" s="441">
        <v>116</v>
      </c>
      <c r="G1832" s="441">
        <v>47</v>
      </c>
      <c r="H1832" s="441">
        <v>40</v>
      </c>
    </row>
    <row r="1833" spans="1:8" ht="9.75" customHeight="1" x14ac:dyDescent="0.2">
      <c r="A1833" s="438">
        <v>168544</v>
      </c>
      <c r="B1833" s="439" t="s">
        <v>3435</v>
      </c>
      <c r="C1833" s="440">
        <v>54.35</v>
      </c>
      <c r="D1833" s="440">
        <v>0.34399999999999997</v>
      </c>
      <c r="E1833" s="440">
        <v>1</v>
      </c>
      <c r="F1833" s="441">
        <v>129</v>
      </c>
      <c r="G1833" s="441">
        <v>62</v>
      </c>
      <c r="H1833" s="441">
        <v>43</v>
      </c>
    </row>
    <row r="1834" spans="1:8" ht="9.75" customHeight="1" x14ac:dyDescent="0.2">
      <c r="A1834" s="438">
        <v>168545</v>
      </c>
      <c r="B1834" s="439" t="s">
        <v>3435</v>
      </c>
      <c r="C1834" s="440">
        <v>137</v>
      </c>
      <c r="D1834" s="440">
        <v>0.627</v>
      </c>
      <c r="E1834" s="440">
        <v>1</v>
      </c>
      <c r="F1834" s="441">
        <v>149</v>
      </c>
      <c r="G1834" s="441">
        <v>69</v>
      </c>
      <c r="H1834" s="441">
        <v>61</v>
      </c>
    </row>
    <row r="1835" spans="1:8" ht="9.75" customHeight="1" x14ac:dyDescent="0.2">
      <c r="A1835" s="438">
        <v>168552</v>
      </c>
      <c r="B1835" s="439" t="s">
        <v>3435</v>
      </c>
      <c r="C1835" s="440">
        <v>37</v>
      </c>
      <c r="D1835" s="440">
        <v>0.189</v>
      </c>
      <c r="E1835" s="440">
        <v>1</v>
      </c>
      <c r="F1835" s="441">
        <v>116</v>
      </c>
      <c r="G1835" s="441">
        <v>44</v>
      </c>
      <c r="H1835" s="441">
        <v>37</v>
      </c>
    </row>
    <row r="1836" spans="1:8" ht="9.75" customHeight="1" x14ac:dyDescent="0.2">
      <c r="A1836" s="438">
        <v>168565</v>
      </c>
      <c r="B1836" s="439" t="s">
        <v>3435</v>
      </c>
      <c r="C1836" s="440">
        <v>102</v>
      </c>
      <c r="D1836" s="440">
        <v>0.38</v>
      </c>
      <c r="E1836" s="440">
        <v>1</v>
      </c>
      <c r="F1836" s="441">
        <v>128</v>
      </c>
      <c r="G1836" s="441">
        <v>71.5</v>
      </c>
      <c r="H1836" s="441">
        <v>41.5</v>
      </c>
    </row>
    <row r="1837" spans="1:8" ht="9.75" customHeight="1" x14ac:dyDescent="0.2">
      <c r="A1837" s="438">
        <v>168566</v>
      </c>
      <c r="B1837" s="439" t="s">
        <v>3435</v>
      </c>
      <c r="C1837" s="440">
        <v>85</v>
      </c>
      <c r="D1837" s="440">
        <v>0.35799999999999998</v>
      </c>
      <c r="E1837" s="440">
        <v>1</v>
      </c>
      <c r="F1837" s="441">
        <v>130</v>
      </c>
      <c r="G1837" s="441">
        <v>71.5</v>
      </c>
      <c r="H1837" s="441">
        <v>38.5</v>
      </c>
    </row>
    <row r="1838" spans="1:8" ht="9.75" customHeight="1" x14ac:dyDescent="0.2">
      <c r="A1838" s="438">
        <v>168567</v>
      </c>
      <c r="B1838" s="439" t="s">
        <v>3435</v>
      </c>
      <c r="C1838" s="440">
        <v>220</v>
      </c>
      <c r="D1838" s="440">
        <v>0.88700000000000001</v>
      </c>
      <c r="E1838" s="440">
        <v>1</v>
      </c>
      <c r="F1838" s="441">
        <v>174.5</v>
      </c>
      <c r="G1838" s="441">
        <v>82</v>
      </c>
      <c r="H1838" s="441">
        <v>62</v>
      </c>
    </row>
    <row r="1839" spans="1:8" ht="9.75" customHeight="1" x14ac:dyDescent="0.2">
      <c r="A1839" s="438">
        <v>168568</v>
      </c>
      <c r="B1839" s="439" t="s">
        <v>3435</v>
      </c>
      <c r="C1839" s="440">
        <v>272</v>
      </c>
      <c r="D1839" s="440">
        <v>1.216</v>
      </c>
      <c r="E1839" s="440">
        <v>1</v>
      </c>
      <c r="F1839" s="441">
        <v>163</v>
      </c>
      <c r="G1839" s="441">
        <v>91</v>
      </c>
      <c r="H1839" s="441">
        <v>82</v>
      </c>
    </row>
    <row r="1840" spans="1:8" ht="9.75" customHeight="1" x14ac:dyDescent="0.2">
      <c r="A1840" s="438">
        <v>168569</v>
      </c>
      <c r="B1840" s="439" t="s">
        <v>3435</v>
      </c>
      <c r="C1840" s="440">
        <v>66</v>
      </c>
      <c r="D1840" s="440">
        <v>0.30499999999999999</v>
      </c>
      <c r="E1840" s="440">
        <v>1</v>
      </c>
      <c r="F1840" s="441">
        <v>125</v>
      </c>
      <c r="G1840" s="441">
        <v>66</v>
      </c>
      <c r="H1840" s="441">
        <v>37</v>
      </c>
    </row>
    <row r="1841" spans="1:8" ht="9.75" customHeight="1" x14ac:dyDescent="0.2">
      <c r="A1841" s="438">
        <v>168570</v>
      </c>
      <c r="B1841" s="439" t="s">
        <v>3435</v>
      </c>
      <c r="C1841" s="440">
        <v>80</v>
      </c>
      <c r="D1841" s="440">
        <v>0.30499999999999999</v>
      </c>
      <c r="E1841" s="440">
        <v>1</v>
      </c>
      <c r="F1841" s="441">
        <v>125</v>
      </c>
      <c r="G1841" s="441">
        <v>66</v>
      </c>
      <c r="H1841" s="441">
        <v>37</v>
      </c>
    </row>
    <row r="1842" spans="1:8" ht="9.75" customHeight="1" x14ac:dyDescent="0.2">
      <c r="A1842" s="438">
        <v>168571</v>
      </c>
      <c r="B1842" s="439" t="s">
        <v>3435</v>
      </c>
      <c r="C1842" s="440">
        <v>146</v>
      </c>
      <c r="D1842" s="440">
        <v>0.83099999999999996</v>
      </c>
      <c r="E1842" s="440">
        <v>1</v>
      </c>
      <c r="F1842" s="441">
        <v>163.5</v>
      </c>
      <c r="G1842" s="441">
        <v>82</v>
      </c>
      <c r="H1842" s="441">
        <v>62</v>
      </c>
    </row>
    <row r="1843" spans="1:8" ht="9.75" customHeight="1" x14ac:dyDescent="0.2">
      <c r="A1843" s="438">
        <v>168572</v>
      </c>
      <c r="B1843" s="439" t="s">
        <v>3435</v>
      </c>
      <c r="C1843" s="440">
        <v>39.5</v>
      </c>
      <c r="D1843" s="440">
        <v>0.20300000000000001</v>
      </c>
      <c r="E1843" s="440">
        <v>1</v>
      </c>
      <c r="F1843" s="441">
        <v>129</v>
      </c>
      <c r="G1843" s="441">
        <v>59.5</v>
      </c>
      <c r="H1843" s="441">
        <v>26.5</v>
      </c>
    </row>
    <row r="1844" spans="1:8" ht="9.75" customHeight="1" x14ac:dyDescent="0.2">
      <c r="A1844" s="438">
        <v>168574</v>
      </c>
      <c r="B1844" s="439" t="s">
        <v>3435</v>
      </c>
      <c r="C1844" s="440">
        <v>146</v>
      </c>
      <c r="D1844" s="440">
        <v>0.64100000000000001</v>
      </c>
      <c r="E1844" s="440">
        <v>1</v>
      </c>
      <c r="F1844" s="441">
        <v>137</v>
      </c>
      <c r="G1844" s="441">
        <v>78</v>
      </c>
      <c r="H1844" s="441">
        <v>60</v>
      </c>
    </row>
    <row r="1845" spans="1:8" ht="9.75" customHeight="1" x14ac:dyDescent="0.2">
      <c r="A1845" s="438">
        <v>168575</v>
      </c>
      <c r="B1845" s="439" t="s">
        <v>3435</v>
      </c>
      <c r="C1845" s="440">
        <v>106</v>
      </c>
      <c r="D1845" s="440">
        <v>0.504</v>
      </c>
      <c r="E1845" s="440">
        <v>1</v>
      </c>
      <c r="F1845" s="441">
        <v>112</v>
      </c>
      <c r="G1845" s="441">
        <v>75</v>
      </c>
      <c r="H1845" s="441">
        <v>60</v>
      </c>
    </row>
    <row r="1846" spans="1:8" ht="9.75" customHeight="1" x14ac:dyDescent="0.2">
      <c r="A1846" s="438">
        <v>168586</v>
      </c>
      <c r="B1846" s="439" t="s">
        <v>3435</v>
      </c>
      <c r="C1846" s="440">
        <v>178</v>
      </c>
      <c r="D1846" s="440">
        <v>0.83099999999999996</v>
      </c>
      <c r="E1846" s="440">
        <v>1</v>
      </c>
      <c r="F1846" s="441">
        <v>163.5</v>
      </c>
      <c r="G1846" s="441">
        <v>82</v>
      </c>
      <c r="H1846" s="441">
        <v>62</v>
      </c>
    </row>
    <row r="1847" spans="1:8" ht="9.75" customHeight="1" x14ac:dyDescent="0.2">
      <c r="A1847" s="438">
        <v>168588</v>
      </c>
      <c r="B1847" s="439" t="s">
        <v>3435</v>
      </c>
      <c r="C1847" s="440">
        <v>135</v>
      </c>
      <c r="D1847" s="440">
        <v>0.66300000000000003</v>
      </c>
      <c r="E1847" s="440">
        <v>1</v>
      </c>
      <c r="F1847" s="441">
        <v>116</v>
      </c>
      <c r="G1847" s="441">
        <v>98.5</v>
      </c>
      <c r="H1847" s="441">
        <v>58</v>
      </c>
    </row>
    <row r="1848" spans="1:8" ht="9.75" customHeight="1" x14ac:dyDescent="0.2">
      <c r="A1848" s="438">
        <v>168634</v>
      </c>
      <c r="B1848" s="439" t="s">
        <v>3435</v>
      </c>
      <c r="C1848" s="440">
        <v>19.3</v>
      </c>
      <c r="D1848" s="440">
        <v>7.9000000000000001E-2</v>
      </c>
      <c r="E1848" s="440">
        <v>1</v>
      </c>
      <c r="F1848" s="441">
        <v>88</v>
      </c>
      <c r="G1848" s="441">
        <v>31</v>
      </c>
      <c r="H1848" s="441">
        <v>29</v>
      </c>
    </row>
    <row r="1849" spans="1:8" ht="9.75" customHeight="1" x14ac:dyDescent="0.2">
      <c r="A1849" s="438">
        <v>168635</v>
      </c>
      <c r="B1849" s="439" t="s">
        <v>3435</v>
      </c>
      <c r="C1849" s="440">
        <v>22</v>
      </c>
      <c r="D1849" s="440">
        <v>7.0999999999999994E-2</v>
      </c>
      <c r="E1849" s="440">
        <v>1</v>
      </c>
      <c r="F1849" s="441">
        <v>88</v>
      </c>
      <c r="G1849" s="441">
        <v>29</v>
      </c>
      <c r="H1849" s="441">
        <v>28</v>
      </c>
    </row>
    <row r="1850" spans="1:8" ht="9.75" customHeight="1" x14ac:dyDescent="0.2">
      <c r="A1850" s="438">
        <v>168636</v>
      </c>
      <c r="B1850" s="439" t="s">
        <v>3435</v>
      </c>
      <c r="C1850" s="440">
        <v>23.6</v>
      </c>
      <c r="D1850" s="440">
        <v>8.8999999999999996E-2</v>
      </c>
      <c r="E1850" s="440">
        <v>1</v>
      </c>
      <c r="F1850" s="441">
        <v>88</v>
      </c>
      <c r="G1850" s="441">
        <v>35</v>
      </c>
      <c r="H1850" s="441">
        <v>29</v>
      </c>
    </row>
    <row r="1851" spans="1:8" ht="9.75" customHeight="1" x14ac:dyDescent="0.2">
      <c r="A1851" s="438">
        <v>168639</v>
      </c>
      <c r="B1851" s="439" t="s">
        <v>3435</v>
      </c>
      <c r="C1851" s="440">
        <v>241</v>
      </c>
      <c r="D1851" s="440">
        <v>1.056</v>
      </c>
      <c r="E1851" s="440">
        <v>1</v>
      </c>
      <c r="F1851" s="441">
        <v>156</v>
      </c>
      <c r="G1851" s="441">
        <v>111</v>
      </c>
      <c r="H1851" s="441">
        <v>61</v>
      </c>
    </row>
    <row r="1852" spans="1:8" ht="9.75" customHeight="1" x14ac:dyDescent="0.2">
      <c r="A1852" s="438">
        <v>168708</v>
      </c>
      <c r="B1852" s="439" t="s">
        <v>3435</v>
      </c>
      <c r="C1852" s="440">
        <v>94.5</v>
      </c>
      <c r="D1852" s="440">
        <v>0.58299999999999996</v>
      </c>
      <c r="E1852" s="440">
        <v>1</v>
      </c>
      <c r="F1852" s="441">
        <v>116</v>
      </c>
      <c r="G1852" s="441">
        <v>90.5</v>
      </c>
      <c r="H1852" s="441">
        <v>55.5</v>
      </c>
    </row>
    <row r="1853" spans="1:8" ht="9.75" customHeight="1" x14ac:dyDescent="0.2">
      <c r="A1853" s="438">
        <v>168930</v>
      </c>
      <c r="B1853" s="439" t="s">
        <v>3435</v>
      </c>
      <c r="C1853" s="440">
        <v>15</v>
      </c>
      <c r="D1853" s="440">
        <v>4.9000000000000002E-2</v>
      </c>
      <c r="E1853" s="440">
        <v>1</v>
      </c>
      <c r="F1853" s="441">
        <v>89</v>
      </c>
      <c r="G1853" s="441">
        <v>23.5</v>
      </c>
      <c r="H1853" s="441">
        <v>23.5</v>
      </c>
    </row>
    <row r="1854" spans="1:8" ht="9.75" customHeight="1" x14ac:dyDescent="0.2">
      <c r="A1854" s="438">
        <v>168931</v>
      </c>
      <c r="B1854" s="439" t="s">
        <v>3435</v>
      </c>
      <c r="C1854" s="440">
        <v>19</v>
      </c>
      <c r="D1854" s="440">
        <v>7.4999999999999997E-2</v>
      </c>
      <c r="E1854" s="440">
        <v>1</v>
      </c>
      <c r="F1854" s="441">
        <v>103</v>
      </c>
      <c r="G1854" s="441">
        <v>33</v>
      </c>
      <c r="H1854" s="441">
        <v>22</v>
      </c>
    </row>
    <row r="1855" spans="1:8" ht="9.75" customHeight="1" x14ac:dyDescent="0.2">
      <c r="A1855" s="438">
        <v>168932</v>
      </c>
      <c r="B1855" s="439" t="s">
        <v>3435</v>
      </c>
      <c r="C1855" s="440">
        <v>30</v>
      </c>
      <c r="D1855" s="440">
        <v>0.113</v>
      </c>
      <c r="E1855" s="440">
        <v>1</v>
      </c>
      <c r="F1855" s="441">
        <v>105</v>
      </c>
      <c r="G1855" s="441">
        <v>36</v>
      </c>
      <c r="H1855" s="441">
        <v>30</v>
      </c>
    </row>
    <row r="1856" spans="1:8" ht="9.75" customHeight="1" x14ac:dyDescent="0.2">
      <c r="A1856" s="438">
        <v>168933</v>
      </c>
      <c r="B1856" s="439" t="s">
        <v>3435</v>
      </c>
      <c r="C1856" s="440">
        <v>18</v>
      </c>
      <c r="D1856" s="440">
        <v>0.08</v>
      </c>
      <c r="E1856" s="440">
        <v>1</v>
      </c>
      <c r="F1856" s="441">
        <v>85</v>
      </c>
      <c r="G1856" s="441">
        <v>35</v>
      </c>
      <c r="H1856" s="441">
        <v>27</v>
      </c>
    </row>
    <row r="1857" spans="1:8" ht="9.75" customHeight="1" x14ac:dyDescent="0.2">
      <c r="A1857" s="438">
        <v>172721</v>
      </c>
      <c r="B1857" s="439" t="s">
        <v>3435</v>
      </c>
      <c r="C1857" s="440">
        <v>66.739999999999995</v>
      </c>
      <c r="D1857" s="440">
        <v>0.32400000000000001</v>
      </c>
      <c r="E1857" s="440">
        <v>1</v>
      </c>
      <c r="F1857" s="441">
        <v>122</v>
      </c>
      <c r="G1857" s="441">
        <v>68</v>
      </c>
      <c r="H1857" s="441">
        <v>39</v>
      </c>
    </row>
    <row r="1858" spans="1:8" ht="9.75" customHeight="1" x14ac:dyDescent="0.2">
      <c r="A1858" s="438">
        <v>169564</v>
      </c>
      <c r="B1858" s="439" t="s">
        <v>3435</v>
      </c>
      <c r="C1858" s="440">
        <v>91</v>
      </c>
      <c r="D1858" s="440">
        <v>0.42399999999999999</v>
      </c>
      <c r="E1858" s="440">
        <v>1</v>
      </c>
      <c r="F1858" s="441">
        <v>115</v>
      </c>
      <c r="G1858" s="441">
        <v>71</v>
      </c>
      <c r="H1858" s="441">
        <v>52</v>
      </c>
    </row>
    <row r="1859" spans="1:8" ht="9.75" customHeight="1" x14ac:dyDescent="0.2">
      <c r="A1859" s="438">
        <v>169656</v>
      </c>
      <c r="B1859" s="439" t="s">
        <v>3435</v>
      </c>
      <c r="C1859" s="440">
        <v>87.26</v>
      </c>
      <c r="D1859" s="440">
        <v>0.46</v>
      </c>
      <c r="E1859" s="440">
        <v>1</v>
      </c>
      <c r="F1859" s="441">
        <v>116</v>
      </c>
      <c r="G1859" s="441">
        <v>79</v>
      </c>
      <c r="H1859" s="441">
        <v>50.5</v>
      </c>
    </row>
    <row r="1860" spans="1:8" ht="9.75" customHeight="1" x14ac:dyDescent="0.2">
      <c r="A1860" s="438">
        <v>169789</v>
      </c>
      <c r="B1860" s="439" t="s">
        <v>3435</v>
      </c>
      <c r="C1860" s="440">
        <v>33.86</v>
      </c>
      <c r="D1860" s="440">
        <v>0.19</v>
      </c>
      <c r="E1860" s="440">
        <v>1</v>
      </c>
      <c r="F1860" s="441">
        <v>100</v>
      </c>
      <c r="G1860" s="441">
        <v>57.5</v>
      </c>
      <c r="H1860" s="441">
        <v>33</v>
      </c>
    </row>
    <row r="1861" spans="1:8" ht="9.75" customHeight="1" x14ac:dyDescent="0.2">
      <c r="A1861" s="438">
        <v>169823</v>
      </c>
      <c r="B1861" s="439" t="s">
        <v>3435</v>
      </c>
      <c r="C1861" s="440">
        <v>84.18</v>
      </c>
      <c r="D1861" s="440">
        <v>0.42</v>
      </c>
      <c r="E1861" s="440">
        <v>1</v>
      </c>
      <c r="F1861" s="441">
        <v>116</v>
      </c>
      <c r="G1861" s="441">
        <v>70</v>
      </c>
      <c r="H1861" s="441">
        <v>51.5</v>
      </c>
    </row>
    <row r="1862" spans="1:8" ht="9.75" customHeight="1" x14ac:dyDescent="0.2">
      <c r="A1862" s="438">
        <v>169939</v>
      </c>
      <c r="B1862" s="439" t="s">
        <v>3435</v>
      </c>
      <c r="C1862" s="440">
        <v>10.69</v>
      </c>
      <c r="D1862" s="440">
        <v>5.3999999999999999E-2</v>
      </c>
      <c r="E1862" s="440">
        <v>1</v>
      </c>
      <c r="F1862" s="441">
        <v>109</v>
      </c>
      <c r="G1862" s="441">
        <v>24</v>
      </c>
      <c r="H1862" s="441">
        <v>20.5</v>
      </c>
    </row>
    <row r="1863" spans="1:8" ht="9.75" customHeight="1" x14ac:dyDescent="0.2">
      <c r="A1863" s="438">
        <v>169952</v>
      </c>
      <c r="B1863" s="439" t="s">
        <v>3435</v>
      </c>
      <c r="C1863" s="440">
        <v>103.6</v>
      </c>
      <c r="D1863" s="440">
        <v>0.51400000000000001</v>
      </c>
      <c r="E1863" s="440">
        <v>1</v>
      </c>
      <c r="F1863" s="441">
        <v>142</v>
      </c>
      <c r="G1863" s="441">
        <v>63.5</v>
      </c>
      <c r="H1863" s="441">
        <v>57</v>
      </c>
    </row>
    <row r="1864" spans="1:8" ht="9.75" customHeight="1" x14ac:dyDescent="0.2">
      <c r="A1864" s="438">
        <v>169979</v>
      </c>
      <c r="B1864" s="439" t="s">
        <v>3435</v>
      </c>
      <c r="C1864" s="440">
        <v>53.5</v>
      </c>
      <c r="D1864" s="440">
        <v>0.23200000000000001</v>
      </c>
      <c r="E1864" s="440">
        <v>1</v>
      </c>
      <c r="F1864" s="441">
        <v>109</v>
      </c>
      <c r="G1864" s="441">
        <v>46.1</v>
      </c>
      <c r="H1864" s="441">
        <v>46.1</v>
      </c>
    </row>
    <row r="1865" spans="1:8" ht="9.75" customHeight="1" x14ac:dyDescent="0.2">
      <c r="A1865" s="438">
        <v>173341</v>
      </c>
      <c r="B1865" s="439" t="s">
        <v>3435</v>
      </c>
      <c r="C1865" s="440">
        <v>133.6</v>
      </c>
      <c r="D1865" s="440">
        <v>0.625</v>
      </c>
      <c r="E1865" s="440">
        <v>1</v>
      </c>
      <c r="F1865" s="441">
        <v>116</v>
      </c>
      <c r="G1865" s="441">
        <v>98</v>
      </c>
      <c r="H1865" s="441">
        <v>55</v>
      </c>
    </row>
    <row r="1866" spans="1:8" ht="9.75" customHeight="1" x14ac:dyDescent="0.2">
      <c r="A1866" s="438">
        <v>170021</v>
      </c>
      <c r="B1866" s="439" t="s">
        <v>3435</v>
      </c>
      <c r="C1866" s="440">
        <v>39</v>
      </c>
      <c r="D1866" s="440">
        <v>0.19</v>
      </c>
      <c r="E1866" s="440">
        <v>1</v>
      </c>
      <c r="F1866" s="441">
        <v>116</v>
      </c>
      <c r="G1866" s="441">
        <v>44</v>
      </c>
      <c r="H1866" s="441">
        <v>37</v>
      </c>
    </row>
    <row r="1867" spans="1:8" ht="9.75" customHeight="1" x14ac:dyDescent="0.2">
      <c r="A1867" s="438">
        <v>170032</v>
      </c>
      <c r="B1867" s="439" t="s">
        <v>3435</v>
      </c>
      <c r="C1867" s="440">
        <v>50</v>
      </c>
      <c r="D1867" s="440">
        <v>0.23100000000000001</v>
      </c>
      <c r="E1867" s="440">
        <v>1</v>
      </c>
      <c r="F1867" s="441">
        <v>115</v>
      </c>
      <c r="G1867" s="441">
        <v>48.5</v>
      </c>
      <c r="H1867" s="441">
        <v>41.5</v>
      </c>
    </row>
    <row r="1868" spans="1:8" ht="9.75" customHeight="1" x14ac:dyDescent="0.2">
      <c r="A1868" s="438">
        <v>170280</v>
      </c>
      <c r="B1868" s="439" t="s">
        <v>3435</v>
      </c>
      <c r="C1868" s="440">
        <v>47.4</v>
      </c>
      <c r="D1868" s="440">
        <v>0.28000000000000003</v>
      </c>
      <c r="E1868" s="440">
        <v>1</v>
      </c>
      <c r="F1868" s="441">
        <v>129</v>
      </c>
      <c r="G1868" s="441">
        <v>52</v>
      </c>
      <c r="H1868" s="441">
        <v>42</v>
      </c>
    </row>
    <row r="1869" spans="1:8" ht="9.75" customHeight="1" x14ac:dyDescent="0.2">
      <c r="A1869" s="438">
        <v>170299</v>
      </c>
      <c r="B1869" s="439" t="s">
        <v>3435</v>
      </c>
      <c r="C1869" s="440">
        <v>30.6</v>
      </c>
      <c r="D1869" s="440">
        <v>0.122</v>
      </c>
      <c r="E1869" s="440">
        <v>1</v>
      </c>
      <c r="F1869" s="441">
        <v>110</v>
      </c>
      <c r="G1869" s="441">
        <v>42</v>
      </c>
      <c r="H1869" s="441">
        <v>26.5</v>
      </c>
    </row>
    <row r="1870" spans="1:8" ht="9.75" customHeight="1" x14ac:dyDescent="0.2">
      <c r="A1870" s="438">
        <v>170379</v>
      </c>
      <c r="B1870" s="439" t="s">
        <v>3435</v>
      </c>
      <c r="C1870" s="440">
        <v>55.5</v>
      </c>
      <c r="D1870" s="440">
        <v>0.26100000000000001</v>
      </c>
      <c r="E1870" s="440">
        <v>1</v>
      </c>
      <c r="F1870" s="441">
        <v>127</v>
      </c>
      <c r="G1870" s="441">
        <v>50.2</v>
      </c>
      <c r="H1870" s="441">
        <v>41</v>
      </c>
    </row>
    <row r="1871" spans="1:8" ht="9.75" customHeight="1" x14ac:dyDescent="0.2">
      <c r="A1871" s="438">
        <v>170380</v>
      </c>
      <c r="B1871" s="439" t="s">
        <v>3435</v>
      </c>
      <c r="C1871" s="440">
        <v>70</v>
      </c>
      <c r="D1871" s="440">
        <v>0.376</v>
      </c>
      <c r="E1871" s="440">
        <v>1</v>
      </c>
      <c r="F1871" s="441">
        <v>129</v>
      </c>
      <c r="G1871" s="441">
        <v>56</v>
      </c>
      <c r="H1871" s="441">
        <v>52</v>
      </c>
    </row>
    <row r="1872" spans="1:8" ht="9.75" customHeight="1" x14ac:dyDescent="0.2">
      <c r="A1872" s="438">
        <v>170381</v>
      </c>
      <c r="B1872" s="439" t="s">
        <v>3435</v>
      </c>
      <c r="C1872" s="440">
        <v>17.899999999999999</v>
      </c>
      <c r="D1872" s="440">
        <v>6.8000000000000005E-2</v>
      </c>
      <c r="E1872" s="440">
        <v>1</v>
      </c>
      <c r="F1872" s="441">
        <v>87.6</v>
      </c>
      <c r="G1872" s="441">
        <v>29.2</v>
      </c>
      <c r="H1872" s="441">
        <v>26.7</v>
      </c>
    </row>
    <row r="1873" spans="1:8" ht="9.75" customHeight="1" x14ac:dyDescent="0.2">
      <c r="A1873" s="438">
        <v>170383</v>
      </c>
      <c r="B1873" s="439" t="s">
        <v>3435</v>
      </c>
      <c r="C1873" s="440">
        <v>22.1</v>
      </c>
      <c r="D1873" s="440">
        <v>8.3000000000000004E-2</v>
      </c>
      <c r="E1873" s="440">
        <v>1</v>
      </c>
      <c r="F1873" s="441">
        <v>87.6</v>
      </c>
      <c r="G1873" s="441">
        <v>31.8</v>
      </c>
      <c r="H1873" s="441">
        <v>29.8</v>
      </c>
    </row>
    <row r="1874" spans="1:8" ht="9.75" customHeight="1" x14ac:dyDescent="0.2">
      <c r="A1874" s="438">
        <v>170384</v>
      </c>
      <c r="B1874" s="439" t="s">
        <v>3435</v>
      </c>
      <c r="C1874" s="440">
        <v>25.4</v>
      </c>
      <c r="D1874" s="440">
        <v>0.115</v>
      </c>
      <c r="E1874" s="440">
        <v>1</v>
      </c>
      <c r="F1874" s="441">
        <v>87.6</v>
      </c>
      <c r="G1874" s="441">
        <v>44</v>
      </c>
      <c r="H1874" s="441">
        <v>29.8</v>
      </c>
    </row>
    <row r="1875" spans="1:8" ht="9.75" customHeight="1" x14ac:dyDescent="0.2">
      <c r="A1875" s="438">
        <v>170385</v>
      </c>
      <c r="B1875" s="439" t="s">
        <v>3435</v>
      </c>
      <c r="C1875" s="440">
        <v>41.8</v>
      </c>
      <c r="D1875" s="440">
        <v>0.23300000000000001</v>
      </c>
      <c r="E1875" s="440">
        <v>1</v>
      </c>
      <c r="F1875" s="441">
        <v>116.2</v>
      </c>
      <c r="G1875" s="441">
        <v>49.9</v>
      </c>
      <c r="H1875" s="441">
        <v>40.1</v>
      </c>
    </row>
    <row r="1876" spans="1:8" ht="9.75" customHeight="1" x14ac:dyDescent="0.2">
      <c r="A1876" s="438">
        <v>170387</v>
      </c>
      <c r="B1876" s="439" t="s">
        <v>3435</v>
      </c>
      <c r="C1876" s="440">
        <v>66.739999999999995</v>
      </c>
      <c r="D1876" s="440">
        <v>0.32400000000000001</v>
      </c>
      <c r="E1876" s="440">
        <v>1</v>
      </c>
      <c r="F1876" s="441">
        <v>122</v>
      </c>
      <c r="G1876" s="441">
        <v>68</v>
      </c>
      <c r="H1876" s="441">
        <v>39.1</v>
      </c>
    </row>
    <row r="1877" spans="1:8" ht="9.75" customHeight="1" x14ac:dyDescent="0.2">
      <c r="A1877" s="438">
        <v>170388</v>
      </c>
      <c r="B1877" s="439" t="s">
        <v>3435</v>
      </c>
      <c r="C1877" s="440">
        <v>73</v>
      </c>
      <c r="D1877" s="440">
        <v>0.35899999999999999</v>
      </c>
      <c r="E1877" s="440">
        <v>1</v>
      </c>
      <c r="F1877" s="441">
        <v>129.19999999999999</v>
      </c>
      <c r="G1877" s="441">
        <v>70</v>
      </c>
      <c r="H1877" s="441">
        <v>39.700000000000003</v>
      </c>
    </row>
    <row r="1878" spans="1:8" ht="9.75" customHeight="1" x14ac:dyDescent="0.2">
      <c r="A1878" s="438">
        <v>170389</v>
      </c>
      <c r="B1878" s="439" t="s">
        <v>3435</v>
      </c>
      <c r="C1878" s="440">
        <v>102</v>
      </c>
      <c r="D1878" s="440">
        <v>0.502</v>
      </c>
      <c r="E1878" s="440">
        <v>1</v>
      </c>
      <c r="F1878" s="441">
        <v>129.19999999999999</v>
      </c>
      <c r="G1878" s="441">
        <v>66.7</v>
      </c>
      <c r="H1878" s="441">
        <v>58.2</v>
      </c>
    </row>
    <row r="1879" spans="1:8" ht="9.75" customHeight="1" x14ac:dyDescent="0.2">
      <c r="A1879" s="438">
        <v>170390</v>
      </c>
      <c r="B1879" s="439" t="s">
        <v>3435</v>
      </c>
      <c r="C1879" s="440">
        <v>120</v>
      </c>
      <c r="D1879" s="440">
        <v>0.54700000000000004</v>
      </c>
      <c r="E1879" s="440">
        <v>1</v>
      </c>
      <c r="F1879" s="441">
        <v>129</v>
      </c>
      <c r="G1879" s="441">
        <v>80</v>
      </c>
      <c r="H1879" s="441">
        <v>53</v>
      </c>
    </row>
    <row r="1880" spans="1:8" ht="9.75" customHeight="1" x14ac:dyDescent="0.2">
      <c r="A1880" s="438">
        <v>170391</v>
      </c>
      <c r="B1880" s="439" t="s">
        <v>3435</v>
      </c>
      <c r="C1880" s="440">
        <v>48.3</v>
      </c>
      <c r="D1880" s="440">
        <v>0.253</v>
      </c>
      <c r="E1880" s="440">
        <v>1</v>
      </c>
      <c r="F1880" s="441">
        <v>111.1</v>
      </c>
      <c r="G1880" s="441">
        <v>51.5</v>
      </c>
      <c r="H1880" s="441">
        <v>44.2</v>
      </c>
    </row>
    <row r="1881" spans="1:8" ht="9.75" customHeight="1" x14ac:dyDescent="0.2">
      <c r="A1881" s="438">
        <v>170392</v>
      </c>
      <c r="B1881" s="439" t="s">
        <v>3435</v>
      </c>
      <c r="C1881" s="440">
        <v>68.900000000000006</v>
      </c>
      <c r="D1881" s="440">
        <v>0.32500000000000001</v>
      </c>
      <c r="E1881" s="440">
        <v>1</v>
      </c>
      <c r="F1881" s="441">
        <v>116.2</v>
      </c>
      <c r="G1881" s="441">
        <v>55</v>
      </c>
      <c r="H1881" s="441">
        <v>50.8</v>
      </c>
    </row>
    <row r="1882" spans="1:8" ht="9.75" customHeight="1" x14ac:dyDescent="0.2">
      <c r="A1882" s="438">
        <v>170393</v>
      </c>
      <c r="B1882" s="439" t="s">
        <v>3435</v>
      </c>
      <c r="C1882" s="440">
        <v>87.2</v>
      </c>
      <c r="D1882" s="440">
        <v>0.442</v>
      </c>
      <c r="E1882" s="440">
        <v>1</v>
      </c>
      <c r="F1882" s="441">
        <v>128.6</v>
      </c>
      <c r="G1882" s="441">
        <v>60.1</v>
      </c>
      <c r="H1882" s="441">
        <v>57.2</v>
      </c>
    </row>
    <row r="1883" spans="1:8" ht="9.75" customHeight="1" x14ac:dyDescent="0.2">
      <c r="A1883" s="438">
        <v>170394</v>
      </c>
      <c r="B1883" s="439" t="s">
        <v>3435</v>
      </c>
      <c r="C1883" s="440">
        <v>113</v>
      </c>
      <c r="D1883" s="440">
        <v>0.55600000000000005</v>
      </c>
      <c r="E1883" s="440">
        <v>1</v>
      </c>
      <c r="F1883" s="441">
        <v>137.5</v>
      </c>
      <c r="G1883" s="441">
        <v>67.400000000000006</v>
      </c>
      <c r="H1883" s="441">
        <v>60</v>
      </c>
    </row>
    <row r="1884" spans="1:8" ht="9.75" customHeight="1" x14ac:dyDescent="0.2">
      <c r="A1884" s="438">
        <v>170395</v>
      </c>
      <c r="B1884" s="439" t="s">
        <v>3435</v>
      </c>
      <c r="C1884" s="440">
        <v>130.9</v>
      </c>
      <c r="D1884" s="440">
        <v>0.58499999999999996</v>
      </c>
      <c r="E1884" s="440">
        <v>1</v>
      </c>
      <c r="F1884" s="441">
        <v>137.5</v>
      </c>
      <c r="G1884" s="441">
        <v>70.900000000000006</v>
      </c>
      <c r="H1884" s="441">
        <v>60</v>
      </c>
    </row>
    <row r="1885" spans="1:8" ht="9.75" customHeight="1" x14ac:dyDescent="0.2">
      <c r="A1885" s="438">
        <v>170397</v>
      </c>
      <c r="B1885" s="439" t="s">
        <v>3435</v>
      </c>
      <c r="C1885" s="440">
        <v>228</v>
      </c>
      <c r="D1885" s="440">
        <v>1.08</v>
      </c>
      <c r="E1885" s="440">
        <v>1</v>
      </c>
      <c r="F1885" s="441">
        <v>131</v>
      </c>
      <c r="G1885" s="441">
        <v>98.7</v>
      </c>
      <c r="H1885" s="441">
        <v>83.5</v>
      </c>
    </row>
    <row r="1886" spans="1:8" ht="9.75" customHeight="1" x14ac:dyDescent="0.2">
      <c r="A1886" s="438">
        <v>170398</v>
      </c>
      <c r="B1886" s="439" t="s">
        <v>3435</v>
      </c>
      <c r="C1886" s="440">
        <v>103.3</v>
      </c>
      <c r="D1886" s="440">
        <v>0.52</v>
      </c>
      <c r="E1886" s="440">
        <v>1</v>
      </c>
      <c r="F1886" s="441">
        <v>129</v>
      </c>
      <c r="G1886" s="441">
        <v>74.7</v>
      </c>
      <c r="H1886" s="441">
        <v>54</v>
      </c>
    </row>
    <row r="1887" spans="1:8" ht="9.75" customHeight="1" x14ac:dyDescent="0.2">
      <c r="A1887" s="438">
        <v>170399</v>
      </c>
      <c r="B1887" s="439" t="s">
        <v>3435</v>
      </c>
      <c r="C1887" s="440">
        <v>128.1</v>
      </c>
      <c r="D1887" s="440">
        <v>0.64100000000000001</v>
      </c>
      <c r="E1887" s="440">
        <v>1</v>
      </c>
      <c r="F1887" s="441">
        <v>129.19999999999999</v>
      </c>
      <c r="G1887" s="441">
        <v>94</v>
      </c>
      <c r="H1887" s="441">
        <v>52.8</v>
      </c>
    </row>
    <row r="1888" spans="1:8" ht="9.75" customHeight="1" x14ac:dyDescent="0.2">
      <c r="A1888" s="438">
        <v>170400</v>
      </c>
      <c r="B1888" s="439" t="s">
        <v>3435</v>
      </c>
      <c r="C1888" s="440">
        <v>133.69999999999999</v>
      </c>
      <c r="D1888" s="440">
        <v>0.67</v>
      </c>
      <c r="E1888" s="440">
        <v>1</v>
      </c>
      <c r="F1888" s="441">
        <v>129.19999999999999</v>
      </c>
      <c r="G1888" s="441">
        <v>98.2</v>
      </c>
      <c r="H1888" s="441">
        <v>52.8</v>
      </c>
    </row>
    <row r="1889" spans="1:8" ht="9.75" customHeight="1" x14ac:dyDescent="0.2">
      <c r="A1889" s="438">
        <v>170401</v>
      </c>
      <c r="B1889" s="439" t="s">
        <v>3435</v>
      </c>
      <c r="C1889" s="440">
        <v>172</v>
      </c>
      <c r="D1889" s="440">
        <v>0.746</v>
      </c>
      <c r="E1889" s="440">
        <v>1</v>
      </c>
      <c r="F1889" s="441">
        <v>129.19999999999999</v>
      </c>
      <c r="G1889" s="441">
        <v>106.4</v>
      </c>
      <c r="H1889" s="441">
        <v>54.3</v>
      </c>
    </row>
    <row r="1890" spans="1:8" ht="9.75" customHeight="1" x14ac:dyDescent="0.2">
      <c r="A1890" s="438">
        <v>170402</v>
      </c>
      <c r="B1890" s="439" t="s">
        <v>3435</v>
      </c>
      <c r="C1890" s="440">
        <v>130</v>
      </c>
      <c r="D1890" s="440">
        <v>0.61799999999999999</v>
      </c>
      <c r="E1890" s="440">
        <v>1</v>
      </c>
      <c r="F1890" s="441">
        <v>151</v>
      </c>
      <c r="G1890" s="441">
        <v>66</v>
      </c>
      <c r="H1890" s="441">
        <v>62</v>
      </c>
    </row>
    <row r="1891" spans="1:8" ht="9.75" customHeight="1" x14ac:dyDescent="0.2">
      <c r="A1891" s="438">
        <v>170404</v>
      </c>
      <c r="B1891" s="439" t="s">
        <v>3435</v>
      </c>
      <c r="C1891" s="440">
        <v>175</v>
      </c>
      <c r="D1891" s="440">
        <v>0.98599999999999999</v>
      </c>
      <c r="E1891" s="440">
        <v>1</v>
      </c>
      <c r="F1891" s="441">
        <v>152</v>
      </c>
      <c r="G1891" s="441">
        <v>103</v>
      </c>
      <c r="H1891" s="441">
        <v>63</v>
      </c>
    </row>
    <row r="1892" spans="1:8" ht="9.75" customHeight="1" x14ac:dyDescent="0.2">
      <c r="A1892" s="438">
        <v>170405</v>
      </c>
      <c r="B1892" s="439" t="s">
        <v>3435</v>
      </c>
      <c r="C1892" s="440">
        <v>251</v>
      </c>
      <c r="D1892" s="440">
        <v>1.008</v>
      </c>
      <c r="E1892" s="440">
        <v>1</v>
      </c>
      <c r="F1892" s="441">
        <v>150.1</v>
      </c>
      <c r="G1892" s="441">
        <v>110.8</v>
      </c>
      <c r="H1892" s="441">
        <v>60.6</v>
      </c>
    </row>
    <row r="1893" spans="1:8" ht="9.75" customHeight="1" x14ac:dyDescent="0.2">
      <c r="A1893" s="438">
        <v>170507</v>
      </c>
      <c r="B1893" s="439" t="s">
        <v>3435</v>
      </c>
      <c r="C1893" s="440">
        <v>19.739999999999998</v>
      </c>
      <c r="D1893" s="440">
        <v>8.2000000000000003E-2</v>
      </c>
      <c r="E1893" s="440">
        <v>1</v>
      </c>
      <c r="F1893" s="441">
        <v>103</v>
      </c>
      <c r="G1893" s="441">
        <v>36</v>
      </c>
      <c r="H1893" s="441">
        <v>22</v>
      </c>
    </row>
    <row r="1894" spans="1:8" ht="9.75" customHeight="1" x14ac:dyDescent="0.2">
      <c r="A1894" s="438">
        <v>170508</v>
      </c>
      <c r="B1894" s="439" t="s">
        <v>3435</v>
      </c>
      <c r="C1894" s="440">
        <v>87.7</v>
      </c>
      <c r="D1894" s="440">
        <v>0.42399999999999999</v>
      </c>
      <c r="E1894" s="440">
        <v>1</v>
      </c>
      <c r="F1894" s="441">
        <v>61</v>
      </c>
      <c r="G1894" s="441">
        <v>57</v>
      </c>
      <c r="H1894" s="441">
        <v>122</v>
      </c>
    </row>
    <row r="1895" spans="1:8" ht="9.75" customHeight="1" x14ac:dyDescent="0.2">
      <c r="A1895" s="438">
        <v>170509</v>
      </c>
      <c r="B1895" s="439" t="s">
        <v>3435</v>
      </c>
      <c r="C1895" s="440">
        <v>137.30000000000001</v>
      </c>
      <c r="D1895" s="440">
        <v>0.63700000000000001</v>
      </c>
      <c r="E1895" s="440">
        <v>1</v>
      </c>
      <c r="F1895" s="441">
        <v>116</v>
      </c>
      <c r="G1895" s="441">
        <v>99</v>
      </c>
      <c r="H1895" s="441">
        <v>55.5</v>
      </c>
    </row>
    <row r="1896" spans="1:8" ht="9.75" customHeight="1" x14ac:dyDescent="0.2">
      <c r="A1896" s="438">
        <v>170510</v>
      </c>
      <c r="B1896" s="439" t="s">
        <v>3435</v>
      </c>
      <c r="C1896" s="440">
        <v>58.5</v>
      </c>
      <c r="D1896" s="440">
        <v>0.35199999999999998</v>
      </c>
      <c r="E1896" s="440">
        <v>1</v>
      </c>
      <c r="F1896" s="441">
        <v>129.5</v>
      </c>
      <c r="G1896" s="441">
        <v>62.5</v>
      </c>
      <c r="H1896" s="441">
        <v>43.5</v>
      </c>
    </row>
    <row r="1897" spans="1:8" ht="9.75" customHeight="1" x14ac:dyDescent="0.2">
      <c r="A1897" s="438">
        <v>170511</v>
      </c>
      <c r="B1897" s="439" t="s">
        <v>3435</v>
      </c>
      <c r="C1897" s="440">
        <v>92.1</v>
      </c>
      <c r="D1897" s="440">
        <v>0.436</v>
      </c>
      <c r="E1897" s="440">
        <v>1</v>
      </c>
      <c r="F1897" s="441">
        <v>116</v>
      </c>
      <c r="G1897" s="441">
        <v>73</v>
      </c>
      <c r="H1897" s="441">
        <v>51.5</v>
      </c>
    </row>
    <row r="1898" spans="1:8" ht="9.75" customHeight="1" x14ac:dyDescent="0.2">
      <c r="A1898" s="438">
        <v>170512</v>
      </c>
      <c r="B1898" s="439" t="s">
        <v>3435</v>
      </c>
      <c r="C1898" s="440">
        <v>87.55</v>
      </c>
      <c r="D1898" s="440">
        <v>0.49299999999999999</v>
      </c>
      <c r="E1898" s="440">
        <v>1</v>
      </c>
      <c r="F1898" s="441">
        <v>145</v>
      </c>
      <c r="G1898" s="441">
        <v>63</v>
      </c>
      <c r="H1898" s="441">
        <v>54</v>
      </c>
    </row>
    <row r="1899" spans="1:8" ht="9.75" customHeight="1" x14ac:dyDescent="0.2">
      <c r="A1899" s="438">
        <v>170813</v>
      </c>
      <c r="B1899" s="439" t="s">
        <v>3435</v>
      </c>
      <c r="C1899" s="440">
        <v>55</v>
      </c>
      <c r="D1899" s="440">
        <v>0.27800000000000002</v>
      </c>
      <c r="E1899" s="440">
        <v>1</v>
      </c>
      <c r="F1899" s="441">
        <v>116</v>
      </c>
      <c r="G1899" s="441">
        <v>58.5</v>
      </c>
      <c r="H1899" s="441">
        <v>41</v>
      </c>
    </row>
    <row r="1900" spans="1:8" ht="9.75" customHeight="1" x14ac:dyDescent="0.2">
      <c r="A1900" s="438">
        <v>170818</v>
      </c>
      <c r="B1900" s="439" t="s">
        <v>3435</v>
      </c>
      <c r="C1900" s="440">
        <v>32.700000000000003</v>
      </c>
      <c r="D1900" s="440">
        <v>0.191</v>
      </c>
      <c r="E1900" s="440">
        <v>1</v>
      </c>
      <c r="F1900" s="441">
        <v>116.2</v>
      </c>
      <c r="G1900" s="441">
        <v>48.9</v>
      </c>
      <c r="H1900" s="441">
        <v>33.700000000000003</v>
      </c>
    </row>
    <row r="1901" spans="1:8" ht="9.75" customHeight="1" x14ac:dyDescent="0.2">
      <c r="A1901" s="438">
        <v>170874</v>
      </c>
      <c r="B1901" s="439" t="s">
        <v>3435</v>
      </c>
      <c r="C1901" s="440">
        <v>19.899999999999999</v>
      </c>
      <c r="D1901" s="440">
        <v>0.1</v>
      </c>
      <c r="E1901" s="440">
        <v>1</v>
      </c>
      <c r="F1901" s="441">
        <v>87.6</v>
      </c>
      <c r="G1901" s="441">
        <v>39.4</v>
      </c>
      <c r="H1901" s="441">
        <v>28.9</v>
      </c>
    </row>
    <row r="1902" spans="1:8" ht="9.75" customHeight="1" x14ac:dyDescent="0.2">
      <c r="A1902" s="438">
        <v>170910</v>
      </c>
      <c r="B1902" s="439" t="s">
        <v>3435</v>
      </c>
      <c r="C1902" s="440">
        <v>62</v>
      </c>
      <c r="D1902" s="440">
        <v>0.3</v>
      </c>
      <c r="E1902" s="440">
        <v>1</v>
      </c>
      <c r="F1902" s="441">
        <v>116.2</v>
      </c>
      <c r="G1902" s="441">
        <v>62</v>
      </c>
      <c r="H1902" s="441">
        <v>41.6</v>
      </c>
    </row>
    <row r="1903" spans="1:8" ht="9.75" customHeight="1" x14ac:dyDescent="0.2">
      <c r="A1903" s="438">
        <v>172468</v>
      </c>
      <c r="B1903" s="439" t="s">
        <v>3435</v>
      </c>
      <c r="C1903" s="440">
        <v>47.2</v>
      </c>
      <c r="D1903" s="440">
        <v>0.26700000000000002</v>
      </c>
      <c r="E1903" s="440">
        <v>1</v>
      </c>
      <c r="F1903" s="441">
        <v>129.19999999999999</v>
      </c>
      <c r="G1903" s="441">
        <v>52.1</v>
      </c>
      <c r="H1903" s="441">
        <v>39.700000000000003</v>
      </c>
    </row>
    <row r="1904" spans="1:8" ht="9.75" customHeight="1" x14ac:dyDescent="0.2">
      <c r="A1904" s="438">
        <v>170949</v>
      </c>
      <c r="B1904" s="439" t="s">
        <v>3435</v>
      </c>
      <c r="C1904" s="440">
        <v>65.3</v>
      </c>
      <c r="D1904" s="440">
        <v>0.29299999999999998</v>
      </c>
      <c r="E1904" s="440">
        <v>1</v>
      </c>
      <c r="F1904" s="441">
        <v>116</v>
      </c>
      <c r="G1904" s="441">
        <v>64</v>
      </c>
      <c r="H1904" s="441">
        <v>39.5</v>
      </c>
    </row>
    <row r="1905" spans="1:8" ht="9.75" customHeight="1" x14ac:dyDescent="0.2">
      <c r="A1905" s="438">
        <v>170956</v>
      </c>
      <c r="B1905" s="439" t="s">
        <v>3435</v>
      </c>
      <c r="C1905" s="440">
        <v>60</v>
      </c>
      <c r="D1905" s="440">
        <v>0.29599999999999999</v>
      </c>
      <c r="E1905" s="440">
        <v>1</v>
      </c>
      <c r="F1905" s="441">
        <v>129</v>
      </c>
      <c r="G1905" s="441">
        <v>59.5</v>
      </c>
      <c r="H1905" s="441">
        <v>38.5</v>
      </c>
    </row>
    <row r="1906" spans="1:8" ht="9.75" customHeight="1" x14ac:dyDescent="0.2">
      <c r="A1906" s="438">
        <v>171072</v>
      </c>
      <c r="B1906" s="439" t="s">
        <v>3435</v>
      </c>
      <c r="C1906" s="440">
        <v>32.76</v>
      </c>
      <c r="D1906" s="440">
        <v>0.11700000000000001</v>
      </c>
      <c r="E1906" s="440">
        <v>1</v>
      </c>
      <c r="F1906" s="441">
        <v>104.5</v>
      </c>
      <c r="G1906" s="441">
        <v>40</v>
      </c>
      <c r="H1906" s="441">
        <v>28</v>
      </c>
    </row>
    <row r="1907" spans="1:8" ht="9.75" customHeight="1" x14ac:dyDescent="0.2">
      <c r="A1907" s="438">
        <v>171083</v>
      </c>
      <c r="B1907" s="439" t="s">
        <v>3435</v>
      </c>
      <c r="C1907" s="440">
        <v>115.58</v>
      </c>
      <c r="D1907" s="440">
        <v>0.51200000000000001</v>
      </c>
      <c r="E1907" s="440">
        <v>1</v>
      </c>
      <c r="F1907" s="441">
        <v>145</v>
      </c>
      <c r="G1907" s="441">
        <v>63</v>
      </c>
      <c r="H1907" s="441">
        <v>56</v>
      </c>
    </row>
    <row r="1908" spans="1:8" ht="9.75" customHeight="1" x14ac:dyDescent="0.2">
      <c r="A1908" s="438">
        <v>171085</v>
      </c>
      <c r="B1908" s="439" t="s">
        <v>3435</v>
      </c>
      <c r="C1908" s="440">
        <v>170.6</v>
      </c>
      <c r="D1908" s="440">
        <v>0.79300000000000004</v>
      </c>
      <c r="E1908" s="440">
        <v>1</v>
      </c>
      <c r="F1908" s="441">
        <v>153</v>
      </c>
      <c r="G1908" s="441">
        <v>85</v>
      </c>
      <c r="H1908" s="441">
        <v>61</v>
      </c>
    </row>
    <row r="1909" spans="1:8" ht="9.75" customHeight="1" x14ac:dyDescent="0.2">
      <c r="A1909" s="438">
        <v>171094</v>
      </c>
      <c r="B1909" s="439" t="s">
        <v>3435</v>
      </c>
      <c r="C1909" s="440">
        <v>56</v>
      </c>
      <c r="D1909" s="440">
        <v>0.249</v>
      </c>
      <c r="E1909" s="440">
        <v>1</v>
      </c>
      <c r="F1909" s="441">
        <v>109</v>
      </c>
      <c r="G1909" s="441">
        <v>57</v>
      </c>
      <c r="H1909" s="441">
        <v>40</v>
      </c>
    </row>
    <row r="1910" spans="1:8" ht="9.75" customHeight="1" x14ac:dyDescent="0.2">
      <c r="A1910" s="438">
        <v>171177</v>
      </c>
      <c r="B1910" s="439" t="s">
        <v>3435</v>
      </c>
      <c r="C1910" s="440">
        <v>38.35</v>
      </c>
      <c r="D1910" s="440">
        <v>0.189</v>
      </c>
      <c r="E1910" s="440">
        <v>1</v>
      </c>
      <c r="F1910" s="441">
        <v>116</v>
      </c>
      <c r="G1910" s="441">
        <v>44</v>
      </c>
      <c r="H1910" s="441">
        <v>37</v>
      </c>
    </row>
    <row r="1911" spans="1:8" ht="9.75" customHeight="1" x14ac:dyDescent="0.2">
      <c r="A1911" s="438">
        <v>171188</v>
      </c>
      <c r="B1911" s="439" t="s">
        <v>3435</v>
      </c>
      <c r="C1911" s="440">
        <v>72</v>
      </c>
      <c r="D1911" s="440">
        <v>0.36699999999999999</v>
      </c>
      <c r="E1911" s="440">
        <v>1</v>
      </c>
      <c r="F1911" s="441">
        <v>148</v>
      </c>
      <c r="G1911" s="441">
        <v>59</v>
      </c>
      <c r="H1911" s="441">
        <v>42</v>
      </c>
    </row>
    <row r="1912" spans="1:8" ht="9.75" customHeight="1" x14ac:dyDescent="0.2">
      <c r="A1912" s="438">
        <v>171192</v>
      </c>
      <c r="B1912" s="439" t="s">
        <v>3435</v>
      </c>
      <c r="C1912" s="440">
        <v>60.42</v>
      </c>
      <c r="D1912" s="440">
        <v>0.29599999999999999</v>
      </c>
      <c r="E1912" s="440">
        <v>1</v>
      </c>
      <c r="F1912" s="441">
        <v>129</v>
      </c>
      <c r="G1912" s="441">
        <v>59.5</v>
      </c>
      <c r="H1912" s="441">
        <v>38.5</v>
      </c>
    </row>
    <row r="1913" spans="1:8" ht="9.75" customHeight="1" x14ac:dyDescent="0.2">
      <c r="A1913" s="438">
        <v>171227</v>
      </c>
      <c r="B1913" s="439" t="s">
        <v>3435</v>
      </c>
      <c r="C1913" s="440">
        <v>17.7</v>
      </c>
      <c r="D1913" s="440">
        <v>6.4000000000000001E-2</v>
      </c>
      <c r="E1913" s="440">
        <v>1</v>
      </c>
      <c r="F1913" s="441">
        <v>88</v>
      </c>
      <c r="G1913" s="441">
        <v>27</v>
      </c>
      <c r="H1913" s="441">
        <v>27</v>
      </c>
    </row>
    <row r="1914" spans="1:8" ht="9.75" customHeight="1" x14ac:dyDescent="0.2">
      <c r="A1914" s="438">
        <v>171228</v>
      </c>
      <c r="B1914" s="439" t="s">
        <v>3435</v>
      </c>
      <c r="C1914" s="440">
        <v>19.5</v>
      </c>
      <c r="D1914" s="440">
        <v>7.9000000000000001E-2</v>
      </c>
      <c r="E1914" s="440">
        <v>1</v>
      </c>
      <c r="F1914" s="441">
        <v>88</v>
      </c>
      <c r="G1914" s="441">
        <v>31</v>
      </c>
      <c r="H1914" s="441">
        <v>29</v>
      </c>
    </row>
    <row r="1915" spans="1:8" ht="9.75" customHeight="1" x14ac:dyDescent="0.2">
      <c r="A1915" s="438">
        <v>171229</v>
      </c>
      <c r="B1915" s="439" t="s">
        <v>3435</v>
      </c>
      <c r="C1915" s="440">
        <v>24.5</v>
      </c>
      <c r="D1915" s="440">
        <v>8.8999999999999996E-2</v>
      </c>
      <c r="E1915" s="440">
        <v>1</v>
      </c>
      <c r="F1915" s="441">
        <v>88</v>
      </c>
      <c r="G1915" s="441">
        <v>35</v>
      </c>
      <c r="H1915" s="441">
        <v>29</v>
      </c>
    </row>
    <row r="1916" spans="1:8" ht="9.75" customHeight="1" x14ac:dyDescent="0.2">
      <c r="A1916" s="438">
        <v>171230</v>
      </c>
      <c r="B1916" s="439" t="s">
        <v>3435</v>
      </c>
      <c r="C1916" s="440">
        <v>22.16</v>
      </c>
      <c r="D1916" s="440">
        <v>7.0999999999999994E-2</v>
      </c>
      <c r="E1916" s="440">
        <v>1</v>
      </c>
      <c r="F1916" s="441">
        <v>88</v>
      </c>
      <c r="G1916" s="441">
        <v>29</v>
      </c>
      <c r="H1916" s="441">
        <v>28</v>
      </c>
    </row>
    <row r="1917" spans="1:8" ht="9.75" customHeight="1" x14ac:dyDescent="0.2">
      <c r="A1917" s="438">
        <v>171962</v>
      </c>
      <c r="B1917" s="439" t="s">
        <v>3435</v>
      </c>
      <c r="C1917" s="440">
        <v>73</v>
      </c>
      <c r="D1917" s="440">
        <v>0.36399999999999999</v>
      </c>
      <c r="E1917" s="440">
        <v>1</v>
      </c>
      <c r="F1917" s="441">
        <v>130</v>
      </c>
      <c r="G1917" s="441">
        <v>70</v>
      </c>
      <c r="H1917" s="441">
        <v>40</v>
      </c>
    </row>
    <row r="1918" spans="1:8" ht="9.75" customHeight="1" x14ac:dyDescent="0.2">
      <c r="A1918" s="438">
        <v>171963</v>
      </c>
      <c r="B1918" s="439" t="s">
        <v>3435</v>
      </c>
      <c r="C1918" s="440">
        <v>99.7</v>
      </c>
      <c r="D1918" s="440">
        <v>0.499</v>
      </c>
      <c r="E1918" s="440">
        <v>1</v>
      </c>
      <c r="F1918" s="441">
        <v>129</v>
      </c>
      <c r="G1918" s="441">
        <v>66.7</v>
      </c>
      <c r="H1918" s="441">
        <v>58</v>
      </c>
    </row>
    <row r="1919" spans="1:8" ht="9.75" customHeight="1" x14ac:dyDescent="0.2">
      <c r="A1919" s="438">
        <v>173461</v>
      </c>
      <c r="B1919" s="439" t="s">
        <v>3435</v>
      </c>
      <c r="C1919" s="440">
        <v>136</v>
      </c>
      <c r="D1919" s="440">
        <v>0.7</v>
      </c>
      <c r="E1919" s="440">
        <v>1</v>
      </c>
      <c r="F1919" s="441">
        <v>153</v>
      </c>
      <c r="G1919" s="441">
        <v>75</v>
      </c>
      <c r="H1919" s="441">
        <v>61</v>
      </c>
    </row>
    <row r="1920" spans="1:8" ht="9.75" customHeight="1" x14ac:dyDescent="0.2">
      <c r="A1920" s="438">
        <v>172163</v>
      </c>
      <c r="B1920" s="439" t="s">
        <v>3435</v>
      </c>
      <c r="C1920" s="440">
        <v>60.6</v>
      </c>
      <c r="D1920" s="440">
        <v>0.32100000000000001</v>
      </c>
      <c r="E1920" s="440">
        <v>1</v>
      </c>
      <c r="F1920" s="441">
        <v>124</v>
      </c>
      <c r="G1920" s="441">
        <v>54</v>
      </c>
      <c r="H1920" s="441">
        <v>48</v>
      </c>
    </row>
    <row r="1921" spans="1:8" ht="9.75" customHeight="1" x14ac:dyDescent="0.2">
      <c r="A1921" s="438">
        <v>172164</v>
      </c>
      <c r="B1921" s="439" t="s">
        <v>3435</v>
      </c>
      <c r="C1921" s="440">
        <v>74.97</v>
      </c>
      <c r="D1921" s="440">
        <v>0.35299999999999998</v>
      </c>
      <c r="E1921" s="440">
        <v>1</v>
      </c>
      <c r="F1921" s="441">
        <v>128</v>
      </c>
      <c r="G1921" s="441">
        <v>60</v>
      </c>
      <c r="H1921" s="441">
        <v>46</v>
      </c>
    </row>
    <row r="1922" spans="1:8" ht="9.75" customHeight="1" x14ac:dyDescent="0.2">
      <c r="A1922" s="438">
        <v>172197</v>
      </c>
      <c r="B1922" s="439" t="s">
        <v>3435</v>
      </c>
      <c r="C1922" s="440">
        <v>102.8</v>
      </c>
      <c r="D1922" s="440">
        <v>0.51600000000000001</v>
      </c>
      <c r="E1922" s="440">
        <v>1</v>
      </c>
      <c r="F1922" s="441">
        <v>145</v>
      </c>
      <c r="G1922" s="441">
        <v>63</v>
      </c>
      <c r="H1922" s="441">
        <v>56.5</v>
      </c>
    </row>
    <row r="1923" spans="1:8" ht="9.75" customHeight="1" x14ac:dyDescent="0.2">
      <c r="A1923" s="438">
        <v>172198</v>
      </c>
      <c r="B1923" s="439" t="s">
        <v>3435</v>
      </c>
      <c r="C1923" s="440">
        <v>92.5</v>
      </c>
      <c r="D1923" s="440">
        <v>0.46700000000000003</v>
      </c>
      <c r="E1923" s="440">
        <v>1</v>
      </c>
      <c r="F1923" s="441">
        <v>142</v>
      </c>
      <c r="G1923" s="441">
        <v>62</v>
      </c>
      <c r="H1923" s="441">
        <v>53</v>
      </c>
    </row>
    <row r="1924" spans="1:8" ht="9.75" customHeight="1" x14ac:dyDescent="0.2">
      <c r="A1924" s="438">
        <v>172199</v>
      </c>
      <c r="B1924" s="439" t="s">
        <v>3435</v>
      </c>
      <c r="C1924" s="440">
        <v>51</v>
      </c>
      <c r="D1924" s="440">
        <v>0.22500000000000001</v>
      </c>
      <c r="E1924" s="440">
        <v>1</v>
      </c>
      <c r="F1924" s="441">
        <v>116</v>
      </c>
      <c r="G1924" s="441">
        <v>57</v>
      </c>
      <c r="H1924" s="441">
        <v>34</v>
      </c>
    </row>
    <row r="1925" spans="1:8" ht="9.75" customHeight="1" x14ac:dyDescent="0.2">
      <c r="A1925" s="438">
        <v>172204</v>
      </c>
      <c r="B1925" s="439" t="s">
        <v>3435</v>
      </c>
      <c r="C1925" s="440">
        <v>13.37</v>
      </c>
      <c r="D1925" s="440">
        <v>5.1999999999999998E-2</v>
      </c>
      <c r="E1925" s="440">
        <v>1</v>
      </c>
      <c r="F1925" s="441">
        <v>92</v>
      </c>
      <c r="G1925" s="441">
        <v>28</v>
      </c>
      <c r="H1925" s="441">
        <v>20</v>
      </c>
    </row>
    <row r="1926" spans="1:8" ht="9.75" customHeight="1" x14ac:dyDescent="0.2">
      <c r="A1926" s="438">
        <v>172501</v>
      </c>
      <c r="B1926" s="439" t="s">
        <v>3435</v>
      </c>
      <c r="C1926" s="440">
        <v>21.9</v>
      </c>
      <c r="D1926" s="440">
        <v>0.11600000000000001</v>
      </c>
      <c r="E1926" s="440">
        <v>1</v>
      </c>
      <c r="F1926" s="441">
        <v>44</v>
      </c>
      <c r="G1926" s="441">
        <v>30</v>
      </c>
      <c r="H1926" s="441">
        <v>88</v>
      </c>
    </row>
    <row r="1927" spans="1:8" ht="9.75" customHeight="1" x14ac:dyDescent="0.2">
      <c r="A1927" s="438">
        <v>172498</v>
      </c>
      <c r="B1927" s="439" t="s">
        <v>3435</v>
      </c>
      <c r="C1927" s="440">
        <v>19.600000000000001</v>
      </c>
      <c r="D1927" s="440">
        <v>8.3000000000000004E-2</v>
      </c>
      <c r="E1927" s="440">
        <v>1</v>
      </c>
      <c r="F1927" s="441">
        <v>87.6</v>
      </c>
      <c r="G1927" s="441">
        <v>31.8</v>
      </c>
      <c r="H1927" s="441">
        <v>29.8</v>
      </c>
    </row>
    <row r="1928" spans="1:8" ht="9.75" customHeight="1" x14ac:dyDescent="0.2">
      <c r="A1928" s="438">
        <v>172506</v>
      </c>
      <c r="B1928" s="439" t="s">
        <v>3435</v>
      </c>
      <c r="C1928" s="440">
        <v>17.399999999999999</v>
      </c>
      <c r="D1928" s="440">
        <v>6.8000000000000005E-2</v>
      </c>
      <c r="E1928" s="440">
        <v>1</v>
      </c>
      <c r="F1928" s="441">
        <v>87.6</v>
      </c>
      <c r="G1928" s="441">
        <v>29.2</v>
      </c>
      <c r="H1928" s="441">
        <v>26.7</v>
      </c>
    </row>
    <row r="1929" spans="1:8" ht="9.75" customHeight="1" x14ac:dyDescent="0.2">
      <c r="A1929" s="438">
        <v>172668</v>
      </c>
      <c r="B1929" s="439" t="s">
        <v>3435</v>
      </c>
      <c r="C1929" s="440">
        <v>103.6</v>
      </c>
      <c r="D1929" s="440">
        <v>0.56100000000000005</v>
      </c>
      <c r="E1929" s="440">
        <v>1</v>
      </c>
      <c r="F1929" s="441">
        <v>116</v>
      </c>
      <c r="G1929" s="441">
        <v>88</v>
      </c>
      <c r="H1929" s="441">
        <v>55</v>
      </c>
    </row>
    <row r="1930" spans="1:8" ht="9.75" customHeight="1" x14ac:dyDescent="0.2">
      <c r="A1930" s="438">
        <v>172667</v>
      </c>
      <c r="B1930" s="439" t="s">
        <v>3435</v>
      </c>
      <c r="C1930" s="440">
        <v>95</v>
      </c>
      <c r="D1930" s="440">
        <v>0.53600000000000003</v>
      </c>
      <c r="E1930" s="440">
        <v>1</v>
      </c>
      <c r="F1930" s="441">
        <v>116</v>
      </c>
      <c r="G1930" s="441">
        <v>81</v>
      </c>
      <c r="H1930" s="441">
        <v>57</v>
      </c>
    </row>
    <row r="1931" spans="1:8" ht="9.75" customHeight="1" x14ac:dyDescent="0.2">
      <c r="A1931" s="438">
        <v>172666</v>
      </c>
      <c r="B1931" s="439" t="s">
        <v>3435</v>
      </c>
      <c r="C1931" s="440">
        <v>75.099999999999994</v>
      </c>
      <c r="D1931" s="440">
        <v>0.48499999999999999</v>
      </c>
      <c r="E1931" s="440">
        <v>1</v>
      </c>
      <c r="F1931" s="441">
        <v>129</v>
      </c>
      <c r="G1931" s="441">
        <v>71</v>
      </c>
      <c r="H1931" s="441">
        <v>53</v>
      </c>
    </row>
    <row r="1932" spans="1:8" ht="9.75" customHeight="1" x14ac:dyDescent="0.2">
      <c r="A1932" s="438">
        <v>172515</v>
      </c>
      <c r="B1932" s="439" t="s">
        <v>3435</v>
      </c>
      <c r="C1932" s="440">
        <v>70.400000000000006</v>
      </c>
      <c r="D1932" s="440">
        <v>0.376</v>
      </c>
      <c r="E1932" s="440">
        <v>1</v>
      </c>
      <c r="F1932" s="441">
        <v>129</v>
      </c>
      <c r="G1932" s="441">
        <v>56</v>
      </c>
      <c r="H1932" s="441">
        <v>52</v>
      </c>
    </row>
    <row r="1933" spans="1:8" ht="9.75" customHeight="1" x14ac:dyDescent="0.2">
      <c r="A1933" s="438">
        <v>172665</v>
      </c>
      <c r="B1933" s="439" t="s">
        <v>3435</v>
      </c>
      <c r="C1933" s="440">
        <v>102.4</v>
      </c>
      <c r="D1933" s="440">
        <v>0.66300000000000003</v>
      </c>
      <c r="E1933" s="440">
        <v>1</v>
      </c>
      <c r="F1933" s="441">
        <v>153</v>
      </c>
      <c r="G1933" s="441">
        <v>73.5</v>
      </c>
      <c r="H1933" s="441">
        <v>59</v>
      </c>
    </row>
    <row r="1934" spans="1:8" ht="9.75" customHeight="1" x14ac:dyDescent="0.2">
      <c r="A1934" s="438">
        <v>172606</v>
      </c>
      <c r="B1934" s="439" t="s">
        <v>3435</v>
      </c>
      <c r="C1934" s="440">
        <v>17.5</v>
      </c>
      <c r="D1934" s="440">
        <v>6.8000000000000005E-2</v>
      </c>
      <c r="E1934" s="440">
        <v>1</v>
      </c>
      <c r="F1934" s="441">
        <v>87.6</v>
      </c>
      <c r="G1934" s="441">
        <v>29.2</v>
      </c>
      <c r="H1934" s="441">
        <v>26.7</v>
      </c>
    </row>
    <row r="1935" spans="1:8" ht="9.75" customHeight="1" x14ac:dyDescent="0.2">
      <c r="A1935" s="438">
        <v>172610</v>
      </c>
      <c r="B1935" s="439" t="s">
        <v>3435</v>
      </c>
      <c r="C1935" s="440">
        <v>40.799999999999997</v>
      </c>
      <c r="D1935" s="440">
        <v>0.23300000000000001</v>
      </c>
      <c r="E1935" s="440">
        <v>1</v>
      </c>
      <c r="F1935" s="441">
        <v>116.2</v>
      </c>
      <c r="G1935" s="441">
        <v>49.9</v>
      </c>
      <c r="H1935" s="441">
        <v>40.1</v>
      </c>
    </row>
    <row r="1936" spans="1:8" ht="9.75" customHeight="1" x14ac:dyDescent="0.2">
      <c r="A1936" s="438">
        <v>172611</v>
      </c>
      <c r="B1936" s="439" t="s">
        <v>3435</v>
      </c>
      <c r="C1936" s="440">
        <v>61.7</v>
      </c>
      <c r="D1936" s="440">
        <v>0.29899999999999999</v>
      </c>
      <c r="E1936" s="440">
        <v>1</v>
      </c>
      <c r="F1936" s="441">
        <v>116</v>
      </c>
      <c r="G1936" s="441">
        <v>62</v>
      </c>
      <c r="H1936" s="441">
        <v>41.6</v>
      </c>
    </row>
    <row r="1937" spans="1:8" ht="9.75" customHeight="1" x14ac:dyDescent="0.2">
      <c r="A1937" s="438">
        <v>172614</v>
      </c>
      <c r="B1937" s="439" t="s">
        <v>3435</v>
      </c>
      <c r="C1937" s="440">
        <v>99.7</v>
      </c>
      <c r="D1937" s="440">
        <v>0.499</v>
      </c>
      <c r="E1937" s="440">
        <v>1</v>
      </c>
      <c r="F1937" s="441">
        <v>129</v>
      </c>
      <c r="G1937" s="441">
        <v>66.7</v>
      </c>
      <c r="H1937" s="441">
        <v>58</v>
      </c>
    </row>
    <row r="1938" spans="1:8" ht="9.75" customHeight="1" x14ac:dyDescent="0.2">
      <c r="A1938" s="438">
        <v>172510</v>
      </c>
      <c r="B1938" s="439" t="s">
        <v>3435</v>
      </c>
      <c r="C1938" s="440">
        <v>25.2</v>
      </c>
      <c r="D1938" s="440">
        <v>0.115</v>
      </c>
      <c r="E1938" s="440">
        <v>1</v>
      </c>
      <c r="F1938" s="441">
        <v>87.6</v>
      </c>
      <c r="G1938" s="441">
        <v>44.1</v>
      </c>
      <c r="H1938" s="441">
        <v>29.8</v>
      </c>
    </row>
    <row r="1939" spans="1:8" ht="9.75" customHeight="1" x14ac:dyDescent="0.2">
      <c r="A1939" s="438">
        <v>172620</v>
      </c>
      <c r="B1939" s="439" t="s">
        <v>3435</v>
      </c>
      <c r="C1939" s="440">
        <v>24.9</v>
      </c>
      <c r="D1939" s="440">
        <v>0.11600000000000001</v>
      </c>
      <c r="E1939" s="440">
        <v>1</v>
      </c>
      <c r="F1939" s="441">
        <v>87.6</v>
      </c>
      <c r="G1939" s="441">
        <v>44</v>
      </c>
      <c r="H1939" s="441">
        <v>30</v>
      </c>
    </row>
    <row r="1940" spans="1:8" ht="9.75" customHeight="1" x14ac:dyDescent="0.2">
      <c r="A1940" s="438">
        <v>172622</v>
      </c>
      <c r="B1940" s="439" t="s">
        <v>3435</v>
      </c>
      <c r="C1940" s="440">
        <v>73.400000000000006</v>
      </c>
      <c r="D1940" s="440">
        <v>0.36099999999999999</v>
      </c>
      <c r="E1940" s="440">
        <v>1</v>
      </c>
      <c r="F1940" s="441">
        <v>129</v>
      </c>
      <c r="G1940" s="441">
        <v>70</v>
      </c>
      <c r="H1940" s="441">
        <v>40</v>
      </c>
    </row>
    <row r="1941" spans="1:8" ht="9.75" customHeight="1" x14ac:dyDescent="0.2">
      <c r="A1941" s="438">
        <v>172641</v>
      </c>
      <c r="B1941" s="439" t="s">
        <v>3435</v>
      </c>
      <c r="C1941" s="440">
        <v>32</v>
      </c>
      <c r="D1941" s="440">
        <v>0.192</v>
      </c>
      <c r="E1941" s="440">
        <v>1</v>
      </c>
      <c r="F1941" s="441">
        <v>116</v>
      </c>
      <c r="G1941" s="441">
        <v>49</v>
      </c>
      <c r="H1941" s="441">
        <v>33.700000000000003</v>
      </c>
    </row>
    <row r="1942" spans="1:8" ht="9.75" customHeight="1" x14ac:dyDescent="0.2">
      <c r="A1942" s="438">
        <v>172919</v>
      </c>
      <c r="B1942" s="439" t="s">
        <v>3435</v>
      </c>
      <c r="C1942" s="440">
        <v>57.86</v>
      </c>
      <c r="D1942" s="440">
        <v>0.247</v>
      </c>
      <c r="E1942" s="440">
        <v>1</v>
      </c>
      <c r="F1942" s="441">
        <v>114</v>
      </c>
      <c r="G1942" s="441">
        <v>57</v>
      </c>
      <c r="H1942" s="441">
        <v>38</v>
      </c>
    </row>
    <row r="1943" spans="1:8" ht="9.75" customHeight="1" x14ac:dyDescent="0.2">
      <c r="A1943" s="438">
        <v>172964</v>
      </c>
      <c r="B1943" s="439" t="s">
        <v>3435</v>
      </c>
      <c r="C1943" s="440">
        <v>15.84</v>
      </c>
      <c r="D1943" s="440">
        <v>5.8000000000000003E-2</v>
      </c>
      <c r="E1943" s="440">
        <v>1</v>
      </c>
      <c r="F1943" s="441">
        <v>89.5</v>
      </c>
      <c r="G1943" s="441">
        <v>27</v>
      </c>
      <c r="H1943" s="441">
        <v>24</v>
      </c>
    </row>
    <row r="1944" spans="1:8" ht="9.75" customHeight="1" x14ac:dyDescent="0.2">
      <c r="A1944" s="438">
        <v>173394</v>
      </c>
      <c r="B1944" s="439" t="s">
        <v>3435</v>
      </c>
      <c r="C1944" s="440">
        <v>24.5</v>
      </c>
      <c r="D1944" s="440">
        <v>0.106</v>
      </c>
      <c r="E1944" s="440">
        <v>1</v>
      </c>
      <c r="F1944" s="441">
        <v>99</v>
      </c>
      <c r="G1944" s="441">
        <v>37</v>
      </c>
      <c r="H1944" s="441">
        <v>29</v>
      </c>
    </row>
    <row r="1945" spans="1:8" ht="9.75" customHeight="1" x14ac:dyDescent="0.2">
      <c r="A1945" s="438">
        <v>173174</v>
      </c>
      <c r="B1945" s="439" t="s">
        <v>3435</v>
      </c>
      <c r="C1945" s="440">
        <v>14.08</v>
      </c>
      <c r="D1945" s="440">
        <v>5.6000000000000001E-2</v>
      </c>
      <c r="E1945" s="440">
        <v>1</v>
      </c>
      <c r="F1945" s="441">
        <v>89.5</v>
      </c>
      <c r="G1945" s="441">
        <v>25</v>
      </c>
      <c r="H1945" s="441">
        <v>25</v>
      </c>
    </row>
    <row r="1946" spans="1:8" ht="9.75" customHeight="1" x14ac:dyDescent="0.2">
      <c r="A1946" s="438">
        <v>173194</v>
      </c>
      <c r="B1946" s="439" t="s">
        <v>3435</v>
      </c>
      <c r="C1946" s="440">
        <v>88.1</v>
      </c>
      <c r="D1946" s="440">
        <v>0.432</v>
      </c>
      <c r="E1946" s="440">
        <v>1</v>
      </c>
      <c r="F1946" s="441">
        <v>137.80000000000001</v>
      </c>
      <c r="G1946" s="441">
        <v>59.1</v>
      </c>
      <c r="H1946" s="441">
        <v>53.1</v>
      </c>
    </row>
    <row r="1947" spans="1:8" ht="9.75" customHeight="1" x14ac:dyDescent="0.2">
      <c r="A1947" s="438">
        <v>173200</v>
      </c>
      <c r="B1947" s="439" t="s">
        <v>3435</v>
      </c>
      <c r="C1947" s="440">
        <v>37.19</v>
      </c>
      <c r="D1947" s="440">
        <v>0.16900000000000001</v>
      </c>
      <c r="E1947" s="440">
        <v>1</v>
      </c>
      <c r="F1947" s="441">
        <v>113</v>
      </c>
      <c r="G1947" s="441">
        <v>44</v>
      </c>
      <c r="H1947" s="441">
        <v>34</v>
      </c>
    </row>
    <row r="1948" spans="1:8" ht="9.75" customHeight="1" x14ac:dyDescent="0.2">
      <c r="A1948" s="438">
        <v>173209</v>
      </c>
      <c r="B1948" s="439" t="s">
        <v>3435</v>
      </c>
      <c r="C1948" s="440">
        <v>44.15</v>
      </c>
      <c r="D1948" s="440">
        <v>0.22500000000000001</v>
      </c>
      <c r="E1948" s="440">
        <v>1</v>
      </c>
      <c r="F1948" s="441">
        <v>124</v>
      </c>
      <c r="G1948" s="441">
        <v>55</v>
      </c>
      <c r="H1948" s="441">
        <v>33</v>
      </c>
    </row>
    <row r="1949" spans="1:8" ht="9.75" customHeight="1" x14ac:dyDescent="0.2">
      <c r="A1949" s="438">
        <v>173225</v>
      </c>
      <c r="B1949" s="439" t="s">
        <v>3435</v>
      </c>
      <c r="C1949" s="440">
        <v>96.13</v>
      </c>
      <c r="D1949" s="440">
        <v>0.51200000000000001</v>
      </c>
      <c r="E1949" s="440">
        <v>1</v>
      </c>
      <c r="F1949" s="441">
        <v>153</v>
      </c>
      <c r="G1949" s="441">
        <v>62</v>
      </c>
      <c r="H1949" s="441">
        <v>54</v>
      </c>
    </row>
    <row r="1950" spans="1:8" ht="9.75" customHeight="1" x14ac:dyDescent="0.2">
      <c r="A1950" s="438">
        <v>173229</v>
      </c>
      <c r="B1950" s="439" t="s">
        <v>3435</v>
      </c>
      <c r="C1950" s="440">
        <v>126.4</v>
      </c>
      <c r="D1950" s="440">
        <v>0.72299999999999998</v>
      </c>
      <c r="E1950" s="440">
        <v>1</v>
      </c>
      <c r="F1950" s="441">
        <v>152</v>
      </c>
      <c r="G1950" s="441">
        <v>75.5</v>
      </c>
      <c r="H1950" s="441">
        <v>63</v>
      </c>
    </row>
    <row r="1951" spans="1:8" ht="9.75" customHeight="1" x14ac:dyDescent="0.2">
      <c r="A1951" s="438">
        <v>173237</v>
      </c>
      <c r="B1951" s="439" t="s">
        <v>3435</v>
      </c>
      <c r="C1951" s="440">
        <v>122.6</v>
      </c>
      <c r="D1951" s="440">
        <v>0.58699999999999997</v>
      </c>
      <c r="E1951" s="440">
        <v>1</v>
      </c>
      <c r="F1951" s="441">
        <v>116</v>
      </c>
      <c r="G1951" s="441">
        <v>92</v>
      </c>
      <c r="H1951" s="441">
        <v>55</v>
      </c>
    </row>
    <row r="1952" spans="1:8" ht="9.75" customHeight="1" x14ac:dyDescent="0.2">
      <c r="A1952" s="438">
        <v>173250</v>
      </c>
      <c r="B1952" s="439" t="s">
        <v>3435</v>
      </c>
      <c r="C1952" s="440">
        <v>9.4</v>
      </c>
      <c r="D1952" s="440">
        <v>4.2000000000000003E-2</v>
      </c>
      <c r="E1952" s="440">
        <v>1</v>
      </c>
      <c r="F1952" s="441">
        <v>95</v>
      </c>
      <c r="G1952" s="441">
        <v>25.5</v>
      </c>
      <c r="H1952" s="441">
        <v>17.5</v>
      </c>
    </row>
    <row r="1953" spans="1:8" ht="9.75" customHeight="1" x14ac:dyDescent="0.2">
      <c r="A1953" s="438">
        <v>173251</v>
      </c>
      <c r="B1953" s="439" t="s">
        <v>3435</v>
      </c>
      <c r="C1953" s="440">
        <v>51</v>
      </c>
      <c r="D1953" s="440">
        <v>0.22500000000000001</v>
      </c>
      <c r="E1953" s="440">
        <v>1</v>
      </c>
      <c r="F1953" s="441">
        <v>116</v>
      </c>
      <c r="G1953" s="441">
        <v>57</v>
      </c>
      <c r="H1953" s="441">
        <v>34</v>
      </c>
    </row>
    <row r="1954" spans="1:8" ht="9.75" customHeight="1" x14ac:dyDescent="0.2">
      <c r="A1954" s="438">
        <v>173355</v>
      </c>
      <c r="B1954" s="439" t="s">
        <v>3435</v>
      </c>
      <c r="C1954" s="440">
        <v>50</v>
      </c>
      <c r="D1954" s="440">
        <v>0.23</v>
      </c>
      <c r="E1954" s="440">
        <v>1</v>
      </c>
      <c r="F1954" s="441">
        <v>115</v>
      </c>
      <c r="G1954" s="441">
        <v>54</v>
      </c>
      <c r="H1954" s="441">
        <v>37</v>
      </c>
    </row>
    <row r="1955" spans="1:8" ht="9.75" customHeight="1" x14ac:dyDescent="0.2">
      <c r="A1955" s="438">
        <v>173479</v>
      </c>
      <c r="B1955" s="439" t="s">
        <v>3435</v>
      </c>
      <c r="C1955" s="440">
        <v>77.5</v>
      </c>
      <c r="D1955" s="440">
        <v>0.42399999999999999</v>
      </c>
      <c r="E1955" s="440">
        <v>1</v>
      </c>
      <c r="F1955" s="441">
        <v>61</v>
      </c>
      <c r="G1955" s="441">
        <v>57</v>
      </c>
      <c r="H1955" s="441">
        <v>122</v>
      </c>
    </row>
    <row r="1956" spans="1:8" ht="9.75" customHeight="1" x14ac:dyDescent="0.2">
      <c r="A1956" s="438">
        <v>173743</v>
      </c>
      <c r="B1956" s="439" t="s">
        <v>3435</v>
      </c>
      <c r="C1956" s="440">
        <v>127</v>
      </c>
      <c r="D1956" s="440">
        <v>0.51800000000000002</v>
      </c>
      <c r="E1956" s="440">
        <v>1</v>
      </c>
      <c r="F1956" s="441">
        <v>151</v>
      </c>
      <c r="G1956" s="441">
        <v>66</v>
      </c>
      <c r="H1956" s="441">
        <v>52</v>
      </c>
    </row>
    <row r="1957" spans="1:8" ht="9.75" customHeight="1" x14ac:dyDescent="0.2">
      <c r="A1957" s="438">
        <v>174431</v>
      </c>
      <c r="B1957" s="439" t="s">
        <v>3435</v>
      </c>
      <c r="C1957" s="440">
        <v>38</v>
      </c>
      <c r="D1957" s="440">
        <v>0.187</v>
      </c>
      <c r="E1957" s="440">
        <v>1</v>
      </c>
      <c r="F1957" s="441">
        <v>129</v>
      </c>
      <c r="G1957" s="441">
        <v>58</v>
      </c>
      <c r="H1957" s="441">
        <v>25</v>
      </c>
    </row>
    <row r="1958" spans="1:8" ht="9.75" customHeight="1" x14ac:dyDescent="0.2">
      <c r="A1958" s="438">
        <v>169738</v>
      </c>
      <c r="B1958" s="439" t="s">
        <v>3435</v>
      </c>
      <c r="C1958" s="440">
        <v>10.44</v>
      </c>
      <c r="D1958" s="440">
        <v>0.04</v>
      </c>
      <c r="E1958" s="440">
        <v>1</v>
      </c>
      <c r="F1958" s="441">
        <v>46.5</v>
      </c>
      <c r="G1958" s="441">
        <v>37.5</v>
      </c>
      <c r="H1958" s="441">
        <v>24</v>
      </c>
    </row>
    <row r="1959" spans="1:8" ht="9.75" customHeight="1" x14ac:dyDescent="0.2">
      <c r="A1959" s="438">
        <v>169739</v>
      </c>
      <c r="B1959" s="439" t="s">
        <v>3435</v>
      </c>
      <c r="C1959" s="440">
        <v>6.6</v>
      </c>
      <c r="D1959" s="440">
        <v>2.8000000000000001E-2</v>
      </c>
      <c r="E1959" s="440">
        <v>1</v>
      </c>
      <c r="F1959" s="441">
        <v>45</v>
      </c>
      <c r="G1959" s="441">
        <v>35.5</v>
      </c>
      <c r="H1959" s="441">
        <v>17</v>
      </c>
    </row>
    <row r="1960" spans="1:8" ht="9.75" customHeight="1" x14ac:dyDescent="0.2">
      <c r="A1960" s="438">
        <v>169740</v>
      </c>
      <c r="B1960" s="439" t="s">
        <v>3435</v>
      </c>
      <c r="C1960" s="440">
        <v>5</v>
      </c>
      <c r="D1960" s="440">
        <v>2.1000000000000001E-2</v>
      </c>
      <c r="E1960" s="440">
        <v>1</v>
      </c>
      <c r="F1960" s="441">
        <v>39.5</v>
      </c>
      <c r="G1960" s="441">
        <v>36</v>
      </c>
      <c r="H1960" s="441">
        <v>15</v>
      </c>
    </row>
    <row r="1961" spans="1:8" ht="9.75" customHeight="1" x14ac:dyDescent="0.2">
      <c r="A1961" s="438">
        <v>169741</v>
      </c>
      <c r="B1961" s="439" t="s">
        <v>3435</v>
      </c>
      <c r="C1961" s="440">
        <v>4.42</v>
      </c>
      <c r="D1961" s="440">
        <v>1.9E-2</v>
      </c>
      <c r="E1961" s="440">
        <v>1</v>
      </c>
      <c r="F1961" s="441">
        <v>39</v>
      </c>
      <c r="G1961" s="441">
        <v>36</v>
      </c>
      <c r="H1961" s="441">
        <v>13.5</v>
      </c>
    </row>
    <row r="1962" spans="1:8" ht="9.75" customHeight="1" x14ac:dyDescent="0.2">
      <c r="A1962" s="438">
        <v>169742</v>
      </c>
      <c r="B1962" s="439" t="s">
        <v>3435</v>
      </c>
      <c r="C1962" s="440">
        <v>6.24</v>
      </c>
      <c r="D1962" s="440">
        <v>2.3E-2</v>
      </c>
      <c r="E1962" s="440">
        <v>1</v>
      </c>
      <c r="F1962" s="441">
        <v>39</v>
      </c>
      <c r="G1962" s="441">
        <v>35.5</v>
      </c>
      <c r="H1962" s="441">
        <v>17</v>
      </c>
    </row>
    <row r="1963" spans="1:8" ht="9.75" customHeight="1" x14ac:dyDescent="0.2">
      <c r="A1963" s="438">
        <v>169744</v>
      </c>
      <c r="B1963" s="439" t="s">
        <v>3435</v>
      </c>
      <c r="C1963" s="440">
        <v>5.75</v>
      </c>
      <c r="D1963" s="440">
        <v>2.1999999999999999E-2</v>
      </c>
      <c r="E1963" s="440">
        <v>1</v>
      </c>
      <c r="F1963" s="441">
        <v>39.5</v>
      </c>
      <c r="G1963" s="441">
        <v>36.5</v>
      </c>
      <c r="H1963" s="441">
        <v>15</v>
      </c>
    </row>
    <row r="1964" spans="1:8" ht="9.75" customHeight="1" x14ac:dyDescent="0.2">
      <c r="A1964" s="438">
        <v>169745</v>
      </c>
      <c r="B1964" s="439" t="s">
        <v>3435</v>
      </c>
      <c r="C1964" s="440">
        <v>8.1</v>
      </c>
      <c r="D1964" s="440">
        <v>0.02</v>
      </c>
      <c r="E1964" s="440">
        <v>1</v>
      </c>
      <c r="F1964" s="441">
        <v>40</v>
      </c>
      <c r="G1964" s="441">
        <v>30.5</v>
      </c>
      <c r="H1964" s="441">
        <v>16.5</v>
      </c>
    </row>
    <row r="1965" spans="1:8" ht="9.75" customHeight="1" x14ac:dyDescent="0.2">
      <c r="A1965" s="438">
        <v>169748</v>
      </c>
      <c r="B1965" s="439" t="s">
        <v>3435</v>
      </c>
      <c r="C1965" s="440">
        <v>2.5</v>
      </c>
      <c r="D1965" s="440">
        <v>7.0000000000000001E-3</v>
      </c>
      <c r="E1965" s="440">
        <v>1</v>
      </c>
      <c r="F1965" s="441">
        <v>35</v>
      </c>
      <c r="G1965" s="441">
        <v>30.5</v>
      </c>
      <c r="H1965" s="441">
        <v>7</v>
      </c>
    </row>
    <row r="1966" spans="1:8" ht="9.75" customHeight="1" x14ac:dyDescent="0.2">
      <c r="A1966" s="438">
        <v>169751</v>
      </c>
      <c r="B1966" s="439" t="s">
        <v>3435</v>
      </c>
      <c r="C1966" s="440">
        <v>0.95</v>
      </c>
      <c r="D1966" s="440">
        <v>3.0000000000000001E-3</v>
      </c>
      <c r="E1966" s="440">
        <v>1</v>
      </c>
      <c r="F1966" s="441">
        <v>23</v>
      </c>
      <c r="G1966" s="441">
        <v>20</v>
      </c>
      <c r="H1966" s="441">
        <v>6</v>
      </c>
    </row>
    <row r="1967" spans="1:8" ht="9.75" customHeight="1" x14ac:dyDescent="0.2">
      <c r="A1967" s="438">
        <v>169766</v>
      </c>
      <c r="B1967" s="439" t="s">
        <v>3435</v>
      </c>
      <c r="C1967" s="440">
        <v>7.96</v>
      </c>
      <c r="D1967" s="440">
        <v>2.8000000000000001E-2</v>
      </c>
      <c r="E1967" s="440">
        <v>1</v>
      </c>
      <c r="F1967" s="441">
        <v>39.5</v>
      </c>
      <c r="G1967" s="441">
        <v>36.5</v>
      </c>
      <c r="H1967" s="441">
        <v>20</v>
      </c>
    </row>
    <row r="1968" spans="1:8" ht="9.75" customHeight="1" x14ac:dyDescent="0.2">
      <c r="A1968" s="438">
        <v>169767</v>
      </c>
      <c r="B1968" s="439" t="s">
        <v>3435</v>
      </c>
      <c r="C1968" s="440">
        <v>7.3</v>
      </c>
      <c r="D1968" s="440">
        <v>2.1000000000000001E-2</v>
      </c>
      <c r="E1968" s="440">
        <v>1</v>
      </c>
      <c r="F1968" s="441">
        <v>39.5</v>
      </c>
      <c r="G1968" s="441">
        <v>36.5</v>
      </c>
      <c r="H1968" s="441">
        <v>17</v>
      </c>
    </row>
    <row r="1969" spans="1:8" ht="9.75" customHeight="1" x14ac:dyDescent="0.2">
      <c r="A1969" s="438">
        <v>169790</v>
      </c>
      <c r="B1969" s="439" t="s">
        <v>3435</v>
      </c>
      <c r="C1969" s="440">
        <v>3.39</v>
      </c>
      <c r="D1969" s="440">
        <v>1.2E-2</v>
      </c>
      <c r="E1969" s="440">
        <v>1</v>
      </c>
      <c r="F1969" s="441">
        <v>35</v>
      </c>
      <c r="G1969" s="441">
        <v>31</v>
      </c>
      <c r="H1969" s="441">
        <v>11</v>
      </c>
    </row>
    <row r="1970" spans="1:8" ht="9.75" customHeight="1" x14ac:dyDescent="0.2">
      <c r="A1970" s="438">
        <v>169791</v>
      </c>
      <c r="B1970" s="439" t="s">
        <v>3435</v>
      </c>
      <c r="C1970" s="440">
        <v>3.75</v>
      </c>
      <c r="D1970" s="440">
        <v>1.4E-2</v>
      </c>
      <c r="E1970" s="440">
        <v>1</v>
      </c>
      <c r="F1970" s="441">
        <v>35.5</v>
      </c>
      <c r="G1970" s="441">
        <v>31</v>
      </c>
      <c r="H1970" s="441">
        <v>13</v>
      </c>
    </row>
    <row r="1971" spans="1:8" ht="9.75" customHeight="1" x14ac:dyDescent="0.2">
      <c r="A1971" s="438">
        <v>169984</v>
      </c>
      <c r="B1971" s="439" t="s">
        <v>3435</v>
      </c>
      <c r="C1971" s="440">
        <v>6.4</v>
      </c>
      <c r="D1971" s="440">
        <v>2.4E-2</v>
      </c>
      <c r="E1971" s="440">
        <v>1</v>
      </c>
      <c r="F1971" s="441">
        <v>39.5</v>
      </c>
      <c r="G1971" s="441">
        <v>37</v>
      </c>
      <c r="H1971" s="441">
        <v>16</v>
      </c>
    </row>
    <row r="1972" spans="1:8" ht="9.75" customHeight="1" x14ac:dyDescent="0.2">
      <c r="A1972" s="438">
        <v>166838</v>
      </c>
      <c r="B1972" s="439" t="s">
        <v>3435</v>
      </c>
      <c r="C1972" s="440">
        <v>3.8</v>
      </c>
      <c r="D1972" s="440">
        <v>1.0999999999999999E-2</v>
      </c>
      <c r="E1972" s="440">
        <v>1</v>
      </c>
      <c r="F1972" s="441">
        <v>35.5</v>
      </c>
      <c r="G1972" s="441">
        <v>28.5</v>
      </c>
      <c r="H1972" s="441">
        <v>11</v>
      </c>
    </row>
    <row r="1973" spans="1:8" ht="9.75" customHeight="1" x14ac:dyDescent="0.2">
      <c r="A1973" s="438">
        <v>166839</v>
      </c>
      <c r="B1973" s="439" t="s">
        <v>3435</v>
      </c>
      <c r="C1973" s="440">
        <v>4.5</v>
      </c>
      <c r="D1973" s="440">
        <v>1.4E-2</v>
      </c>
      <c r="E1973" s="440">
        <v>1</v>
      </c>
      <c r="F1973" s="441">
        <v>37.5</v>
      </c>
      <c r="G1973" s="441">
        <v>33.5</v>
      </c>
      <c r="H1973" s="441">
        <v>11.5</v>
      </c>
    </row>
    <row r="1974" spans="1:8" ht="9.75" customHeight="1" x14ac:dyDescent="0.2">
      <c r="A1974" s="438">
        <v>166840</v>
      </c>
      <c r="B1974" s="439" t="s">
        <v>3435</v>
      </c>
      <c r="C1974" s="440">
        <v>4.55</v>
      </c>
      <c r="D1974" s="440">
        <v>1.2999999999999999E-2</v>
      </c>
      <c r="E1974" s="440">
        <v>1</v>
      </c>
      <c r="F1974" s="441">
        <v>37</v>
      </c>
      <c r="G1974" s="441">
        <v>30.5</v>
      </c>
      <c r="H1974" s="441">
        <v>11.5</v>
      </c>
    </row>
    <row r="1975" spans="1:8" ht="9.75" customHeight="1" x14ac:dyDescent="0.2">
      <c r="A1975" s="438">
        <v>166841</v>
      </c>
      <c r="B1975" s="439" t="s">
        <v>3435</v>
      </c>
      <c r="C1975" s="440">
        <v>2.9</v>
      </c>
      <c r="D1975" s="440">
        <v>8.0000000000000002E-3</v>
      </c>
      <c r="E1975" s="440">
        <v>1</v>
      </c>
      <c r="F1975" s="441">
        <v>32</v>
      </c>
      <c r="G1975" s="441">
        <v>28</v>
      </c>
      <c r="H1975" s="441">
        <v>9</v>
      </c>
    </row>
    <row r="1976" spans="1:8" ht="9.75" customHeight="1" x14ac:dyDescent="0.2">
      <c r="A1976" s="438">
        <v>166842</v>
      </c>
      <c r="B1976" s="439" t="s">
        <v>3435</v>
      </c>
      <c r="C1976" s="440">
        <v>2.2999999999999998</v>
      </c>
      <c r="D1976" s="440">
        <v>7.0000000000000001E-3</v>
      </c>
      <c r="E1976" s="440">
        <v>1</v>
      </c>
      <c r="F1976" s="441">
        <v>30.5</v>
      </c>
      <c r="G1976" s="441">
        <v>24</v>
      </c>
      <c r="H1976" s="441">
        <v>9</v>
      </c>
    </row>
    <row r="1977" spans="1:8" ht="9.75" customHeight="1" x14ac:dyDescent="0.2">
      <c r="A1977" s="438">
        <v>166844</v>
      </c>
      <c r="B1977" s="439" t="s">
        <v>3435</v>
      </c>
      <c r="C1977" s="440">
        <v>1.46</v>
      </c>
      <c r="D1977" s="440">
        <v>4.0000000000000001E-3</v>
      </c>
      <c r="E1977" s="440">
        <v>1</v>
      </c>
      <c r="F1977" s="441">
        <v>23</v>
      </c>
      <c r="G1977" s="441">
        <v>20.5</v>
      </c>
      <c r="H1977" s="441">
        <v>8</v>
      </c>
    </row>
    <row r="1978" spans="1:8" ht="9.75" customHeight="1" x14ac:dyDescent="0.2">
      <c r="A1978" s="438">
        <v>166845</v>
      </c>
      <c r="B1978" s="439" t="s">
        <v>3435</v>
      </c>
      <c r="C1978" s="440">
        <v>2</v>
      </c>
      <c r="D1978" s="440">
        <v>6.0000000000000001E-3</v>
      </c>
      <c r="E1978" s="440">
        <v>1</v>
      </c>
      <c r="F1978" s="441">
        <v>30.5</v>
      </c>
      <c r="G1978" s="441">
        <v>24.5</v>
      </c>
      <c r="H1978" s="441">
        <v>8</v>
      </c>
    </row>
    <row r="1979" spans="1:8" ht="9.75" customHeight="1" x14ac:dyDescent="0.2">
      <c r="A1979" s="438">
        <v>166846</v>
      </c>
      <c r="B1979" s="439" t="s">
        <v>3435</v>
      </c>
      <c r="C1979" s="440">
        <v>3.4</v>
      </c>
      <c r="D1979" s="440">
        <v>0.01</v>
      </c>
      <c r="E1979" s="440">
        <v>1</v>
      </c>
      <c r="F1979" s="441">
        <v>32</v>
      </c>
      <c r="G1979" s="441">
        <v>28.5</v>
      </c>
      <c r="H1979" s="441">
        <v>11.5</v>
      </c>
    </row>
    <row r="1980" spans="1:8" ht="9.75" customHeight="1" x14ac:dyDescent="0.2">
      <c r="A1980" s="438">
        <v>166847</v>
      </c>
      <c r="B1980" s="439" t="s">
        <v>3435</v>
      </c>
      <c r="C1980" s="440">
        <v>4.3</v>
      </c>
      <c r="D1980" s="440">
        <v>0.02</v>
      </c>
      <c r="E1980" s="440">
        <v>1</v>
      </c>
      <c r="F1980" s="441">
        <v>37</v>
      </c>
      <c r="G1980" s="441">
        <v>31</v>
      </c>
      <c r="H1980" s="441">
        <v>16.5</v>
      </c>
    </row>
    <row r="1981" spans="1:8" ht="9.75" customHeight="1" x14ac:dyDescent="0.2">
      <c r="A1981" s="438">
        <v>166848</v>
      </c>
      <c r="B1981" s="439" t="s">
        <v>3435</v>
      </c>
      <c r="C1981" s="440">
        <v>2.5</v>
      </c>
      <c r="D1981" s="440">
        <v>8.9999999999999993E-3</v>
      </c>
      <c r="E1981" s="440">
        <v>1</v>
      </c>
      <c r="F1981" s="441">
        <v>35.5</v>
      </c>
      <c r="G1981" s="441">
        <v>28</v>
      </c>
      <c r="H1981" s="441">
        <v>9.5</v>
      </c>
    </row>
    <row r="1982" spans="1:8" ht="9.75" customHeight="1" x14ac:dyDescent="0.2">
      <c r="A1982" s="438">
        <v>166849</v>
      </c>
      <c r="B1982" s="439" t="s">
        <v>3435</v>
      </c>
      <c r="C1982" s="440">
        <v>3.65</v>
      </c>
      <c r="D1982" s="440">
        <v>1.4999999999999999E-2</v>
      </c>
      <c r="E1982" s="440">
        <v>1</v>
      </c>
      <c r="F1982" s="441">
        <v>36</v>
      </c>
      <c r="G1982" s="441">
        <v>28</v>
      </c>
      <c r="H1982" s="441">
        <v>14.5</v>
      </c>
    </row>
    <row r="1983" spans="1:8" ht="9.75" customHeight="1" x14ac:dyDescent="0.2">
      <c r="A1983" s="438">
        <v>166853</v>
      </c>
      <c r="B1983" s="439" t="s">
        <v>3435</v>
      </c>
      <c r="C1983" s="440">
        <v>5.4</v>
      </c>
      <c r="D1983" s="440">
        <v>1.7999999999999999E-2</v>
      </c>
      <c r="E1983" s="440">
        <v>1</v>
      </c>
      <c r="F1983" s="441">
        <v>38</v>
      </c>
      <c r="G1983" s="441">
        <v>30.5</v>
      </c>
      <c r="H1983" s="441">
        <v>15.5</v>
      </c>
    </row>
    <row r="1984" spans="1:8" ht="9.75" customHeight="1" x14ac:dyDescent="0.2">
      <c r="A1984" s="438">
        <v>166854</v>
      </c>
      <c r="B1984" s="439" t="s">
        <v>3435</v>
      </c>
      <c r="C1984" s="440">
        <v>4.1500000000000004</v>
      </c>
      <c r="D1984" s="440">
        <v>1.4999999999999999E-2</v>
      </c>
      <c r="E1984" s="440">
        <v>1</v>
      </c>
      <c r="F1984" s="441">
        <v>35.5</v>
      </c>
      <c r="G1984" s="441">
        <v>28.5</v>
      </c>
      <c r="H1984" s="441">
        <v>14.5</v>
      </c>
    </row>
    <row r="1985" spans="1:8" ht="9.75" customHeight="1" x14ac:dyDescent="0.2">
      <c r="A1985" s="438">
        <v>166855</v>
      </c>
      <c r="B1985" s="439" t="s">
        <v>3435</v>
      </c>
      <c r="C1985" s="440">
        <v>3.15</v>
      </c>
      <c r="D1985" s="440">
        <v>8.9999999999999993E-3</v>
      </c>
      <c r="E1985" s="440">
        <v>1</v>
      </c>
      <c r="F1985" s="441">
        <v>35.5</v>
      </c>
      <c r="G1985" s="441">
        <v>28</v>
      </c>
      <c r="H1985" s="441">
        <v>9</v>
      </c>
    </row>
    <row r="1986" spans="1:8" ht="9.75" customHeight="1" x14ac:dyDescent="0.2">
      <c r="A1986" s="438">
        <v>166856</v>
      </c>
      <c r="B1986" s="439" t="s">
        <v>3435</v>
      </c>
      <c r="C1986" s="440">
        <v>4.34</v>
      </c>
      <c r="D1986" s="440">
        <v>1.0999999999999999E-2</v>
      </c>
      <c r="E1986" s="440">
        <v>1</v>
      </c>
      <c r="F1986" s="441">
        <v>37</v>
      </c>
      <c r="G1986" s="441">
        <v>30.5</v>
      </c>
      <c r="H1986" s="441">
        <v>10</v>
      </c>
    </row>
    <row r="1987" spans="1:8" ht="9.75" customHeight="1" x14ac:dyDescent="0.2">
      <c r="A1987" s="438">
        <v>166858</v>
      </c>
      <c r="B1987" s="439" t="s">
        <v>3435</v>
      </c>
      <c r="C1987" s="440">
        <v>5</v>
      </c>
      <c r="D1987" s="440">
        <v>1.4E-2</v>
      </c>
      <c r="E1987" s="440">
        <v>1</v>
      </c>
      <c r="F1987" s="441">
        <v>37.5</v>
      </c>
      <c r="G1987" s="441">
        <v>33.5</v>
      </c>
      <c r="H1987" s="441">
        <v>11.5</v>
      </c>
    </row>
    <row r="1988" spans="1:8" ht="9.75" customHeight="1" x14ac:dyDescent="0.2">
      <c r="A1988" s="438">
        <v>166859</v>
      </c>
      <c r="B1988" s="439" t="s">
        <v>3435</v>
      </c>
      <c r="C1988" s="440">
        <v>6.3</v>
      </c>
      <c r="D1988" s="440">
        <v>1.6E-2</v>
      </c>
      <c r="E1988" s="440">
        <v>1</v>
      </c>
      <c r="F1988" s="441">
        <v>37</v>
      </c>
      <c r="G1988" s="441">
        <v>33</v>
      </c>
      <c r="H1988" s="441">
        <v>13</v>
      </c>
    </row>
    <row r="1989" spans="1:8" ht="9.75" customHeight="1" x14ac:dyDescent="0.2">
      <c r="A1989" s="438">
        <v>166860</v>
      </c>
      <c r="B1989" s="439" t="s">
        <v>3435</v>
      </c>
      <c r="C1989" s="440">
        <v>1.1000000000000001</v>
      </c>
      <c r="D1989" s="440">
        <v>3.0000000000000001E-3</v>
      </c>
      <c r="E1989" s="440">
        <v>1</v>
      </c>
      <c r="F1989" s="441">
        <v>24.5</v>
      </c>
      <c r="G1989" s="441">
        <v>23</v>
      </c>
      <c r="H1989" s="441">
        <v>5</v>
      </c>
    </row>
    <row r="1990" spans="1:8" ht="9.75" customHeight="1" x14ac:dyDescent="0.2">
      <c r="A1990" s="438">
        <v>166861</v>
      </c>
      <c r="B1990" s="439" t="s">
        <v>3435</v>
      </c>
      <c r="C1990" s="440">
        <v>1.56</v>
      </c>
      <c r="D1990" s="440">
        <v>5.0000000000000001E-3</v>
      </c>
      <c r="E1990" s="440">
        <v>1</v>
      </c>
      <c r="F1990" s="441">
        <v>31</v>
      </c>
      <c r="G1990" s="441">
        <v>29.5</v>
      </c>
      <c r="H1990" s="441">
        <v>5.5</v>
      </c>
    </row>
    <row r="1991" spans="1:8" ht="9.75" customHeight="1" x14ac:dyDescent="0.2">
      <c r="A1991" s="438">
        <v>166863</v>
      </c>
      <c r="B1991" s="439" t="s">
        <v>3435</v>
      </c>
      <c r="C1991" s="440">
        <v>1.1000000000000001</v>
      </c>
      <c r="D1991" s="440">
        <v>3.0000000000000001E-3</v>
      </c>
      <c r="E1991" s="440">
        <v>1</v>
      </c>
      <c r="F1991" s="441">
        <v>24.5</v>
      </c>
      <c r="G1991" s="441">
        <v>23</v>
      </c>
      <c r="H1991" s="441">
        <v>5</v>
      </c>
    </row>
    <row r="1992" spans="1:8" ht="9.75" customHeight="1" x14ac:dyDescent="0.2">
      <c r="A1992" s="438">
        <v>166864</v>
      </c>
      <c r="B1992" s="439" t="s">
        <v>3435</v>
      </c>
      <c r="C1992" s="440">
        <v>3.25</v>
      </c>
      <c r="D1992" s="440">
        <v>8.0000000000000002E-3</v>
      </c>
      <c r="E1992" s="440">
        <v>1</v>
      </c>
      <c r="F1992" s="441">
        <v>29.5</v>
      </c>
      <c r="G1992" s="441">
        <v>29</v>
      </c>
      <c r="H1992" s="441">
        <v>9</v>
      </c>
    </row>
    <row r="1993" spans="1:8" ht="9.75" customHeight="1" x14ac:dyDescent="0.2">
      <c r="A1993" s="438">
        <v>166865</v>
      </c>
      <c r="B1993" s="439" t="s">
        <v>3435</v>
      </c>
      <c r="C1993" s="440">
        <v>3.47</v>
      </c>
      <c r="D1993" s="440">
        <v>0.01</v>
      </c>
      <c r="E1993" s="440">
        <v>1</v>
      </c>
      <c r="F1993" s="441">
        <v>30</v>
      </c>
      <c r="G1993" s="441">
        <v>29.5</v>
      </c>
      <c r="H1993" s="441">
        <v>11</v>
      </c>
    </row>
    <row r="1994" spans="1:8" ht="9.75" customHeight="1" x14ac:dyDescent="0.2">
      <c r="A1994" s="438">
        <v>166866</v>
      </c>
      <c r="B1994" s="439" t="s">
        <v>3435</v>
      </c>
      <c r="C1994" s="440">
        <v>2.5</v>
      </c>
      <c r="D1994" s="440">
        <v>8.9999999999999993E-3</v>
      </c>
      <c r="E1994" s="440">
        <v>1</v>
      </c>
      <c r="F1994" s="441">
        <v>30.5</v>
      </c>
      <c r="G1994" s="441">
        <v>30</v>
      </c>
      <c r="H1994" s="441">
        <v>9.5</v>
      </c>
    </row>
    <row r="1995" spans="1:8" ht="9.75" customHeight="1" x14ac:dyDescent="0.2">
      <c r="A1995" s="438">
        <v>166867</v>
      </c>
      <c r="B1995" s="439" t="s">
        <v>3435</v>
      </c>
      <c r="C1995" s="440">
        <v>1.88</v>
      </c>
      <c r="D1995" s="440">
        <v>7.0000000000000001E-3</v>
      </c>
      <c r="E1995" s="440">
        <v>1</v>
      </c>
      <c r="F1995" s="441">
        <v>35</v>
      </c>
      <c r="G1995" s="441">
        <v>31</v>
      </c>
      <c r="H1995" s="441">
        <v>6</v>
      </c>
    </row>
    <row r="1996" spans="1:8" ht="9.75" customHeight="1" x14ac:dyDescent="0.2">
      <c r="A1996" s="438">
        <v>166868</v>
      </c>
      <c r="B1996" s="439" t="s">
        <v>3435</v>
      </c>
      <c r="C1996" s="440">
        <v>4.0999999999999996</v>
      </c>
      <c r="D1996" s="440">
        <v>1.2999999999999999E-2</v>
      </c>
      <c r="E1996" s="440">
        <v>1</v>
      </c>
      <c r="F1996" s="441">
        <v>35.5</v>
      </c>
      <c r="G1996" s="441">
        <v>33</v>
      </c>
      <c r="H1996" s="441">
        <v>11.5</v>
      </c>
    </row>
    <row r="1997" spans="1:8" ht="9.75" customHeight="1" x14ac:dyDescent="0.2">
      <c r="A1997" s="438">
        <v>166878</v>
      </c>
      <c r="B1997" s="439" t="s">
        <v>3435</v>
      </c>
      <c r="C1997" s="440">
        <v>3.1</v>
      </c>
      <c r="D1997" s="440">
        <v>1.0999999999999999E-2</v>
      </c>
      <c r="E1997" s="440">
        <v>1</v>
      </c>
      <c r="F1997" s="441">
        <v>35</v>
      </c>
      <c r="G1997" s="441">
        <v>33.5</v>
      </c>
      <c r="H1997" s="441">
        <v>9</v>
      </c>
    </row>
    <row r="1998" spans="1:8" ht="9.75" customHeight="1" x14ac:dyDescent="0.2">
      <c r="A1998" s="438">
        <v>166887</v>
      </c>
      <c r="B1998" s="439" t="s">
        <v>3435</v>
      </c>
      <c r="C1998" s="440">
        <v>4.8499999999999996</v>
      </c>
      <c r="D1998" s="440">
        <v>1.9E-2</v>
      </c>
      <c r="E1998" s="440">
        <v>1</v>
      </c>
      <c r="F1998" s="441">
        <v>40.5</v>
      </c>
      <c r="G1998" s="441">
        <v>33</v>
      </c>
      <c r="H1998" s="441">
        <v>14</v>
      </c>
    </row>
    <row r="1999" spans="1:8" ht="9.75" customHeight="1" x14ac:dyDescent="0.2">
      <c r="A1999" s="438">
        <v>166890</v>
      </c>
      <c r="B1999" s="439" t="s">
        <v>3435</v>
      </c>
      <c r="C1999" s="440">
        <v>3.1</v>
      </c>
      <c r="D1999" s="440">
        <v>8.9999999999999993E-3</v>
      </c>
      <c r="E1999" s="440">
        <v>1</v>
      </c>
      <c r="F1999" s="441">
        <v>30</v>
      </c>
      <c r="G1999" s="441">
        <v>29.5</v>
      </c>
      <c r="H1999" s="441">
        <v>10</v>
      </c>
    </row>
    <row r="2000" spans="1:8" ht="9.75" customHeight="1" x14ac:dyDescent="0.2">
      <c r="A2000" s="438">
        <v>166896</v>
      </c>
      <c r="B2000" s="439" t="s">
        <v>3435</v>
      </c>
      <c r="C2000" s="440">
        <v>4.6399999999999997</v>
      </c>
      <c r="D2000" s="440">
        <v>0.02</v>
      </c>
      <c r="E2000" s="440">
        <v>1</v>
      </c>
      <c r="F2000" s="441">
        <v>37</v>
      </c>
      <c r="G2000" s="441">
        <v>30.5</v>
      </c>
      <c r="H2000" s="441">
        <v>17.3</v>
      </c>
    </row>
    <row r="2001" spans="1:8" ht="9.75" customHeight="1" x14ac:dyDescent="0.2">
      <c r="A2001" s="438">
        <v>166898</v>
      </c>
      <c r="B2001" s="439" t="s">
        <v>3435</v>
      </c>
      <c r="C2001" s="440">
        <v>3.6</v>
      </c>
      <c r="D2001" s="440">
        <v>1.7999999999999999E-2</v>
      </c>
      <c r="E2001" s="440">
        <v>1</v>
      </c>
      <c r="F2001" s="441">
        <v>37</v>
      </c>
      <c r="G2001" s="441">
        <v>31</v>
      </c>
      <c r="H2001" s="441">
        <v>16</v>
      </c>
    </row>
    <row r="2002" spans="1:8" ht="9.75" customHeight="1" x14ac:dyDescent="0.2">
      <c r="A2002" s="438">
        <v>166901</v>
      </c>
      <c r="B2002" s="439" t="s">
        <v>3435</v>
      </c>
      <c r="C2002" s="440">
        <v>2.4</v>
      </c>
      <c r="D2002" s="440">
        <v>1.4E-2</v>
      </c>
      <c r="E2002" s="440">
        <v>1</v>
      </c>
      <c r="F2002" s="441">
        <v>32.5</v>
      </c>
      <c r="G2002" s="441">
        <v>28</v>
      </c>
      <c r="H2002" s="441">
        <v>15</v>
      </c>
    </row>
    <row r="2003" spans="1:8" ht="9.75" customHeight="1" x14ac:dyDescent="0.2">
      <c r="A2003" s="438">
        <v>166904</v>
      </c>
      <c r="B2003" s="439" t="s">
        <v>3435</v>
      </c>
      <c r="C2003" s="440">
        <v>3.6</v>
      </c>
      <c r="D2003" s="440">
        <v>1.0999999999999999E-2</v>
      </c>
      <c r="E2003" s="440">
        <v>1</v>
      </c>
      <c r="F2003" s="441">
        <v>35.5</v>
      </c>
      <c r="G2003" s="441">
        <v>28</v>
      </c>
      <c r="H2003" s="441">
        <v>11</v>
      </c>
    </row>
    <row r="2004" spans="1:8" ht="9.75" customHeight="1" x14ac:dyDescent="0.2">
      <c r="A2004" s="438">
        <v>166909</v>
      </c>
      <c r="B2004" s="439" t="s">
        <v>3435</v>
      </c>
      <c r="C2004" s="440">
        <v>2</v>
      </c>
      <c r="D2004" s="440">
        <v>6.0000000000000001E-3</v>
      </c>
      <c r="E2004" s="440">
        <v>1</v>
      </c>
      <c r="F2004" s="441">
        <v>25.5</v>
      </c>
      <c r="G2004" s="441">
        <v>24.5</v>
      </c>
      <c r="H2004" s="441">
        <v>9</v>
      </c>
    </row>
    <row r="2005" spans="1:8" ht="9.75" customHeight="1" x14ac:dyDescent="0.2">
      <c r="A2005" s="438">
        <v>166918</v>
      </c>
      <c r="B2005" s="439" t="s">
        <v>3435</v>
      </c>
      <c r="C2005" s="440">
        <v>2.1</v>
      </c>
      <c r="D2005" s="440">
        <v>1.2E-2</v>
      </c>
      <c r="E2005" s="440">
        <v>1</v>
      </c>
      <c r="F2005" s="441">
        <v>33</v>
      </c>
      <c r="G2005" s="441">
        <v>19</v>
      </c>
      <c r="H2005" s="441">
        <v>19</v>
      </c>
    </row>
    <row r="2006" spans="1:8" ht="9.75" customHeight="1" x14ac:dyDescent="0.2">
      <c r="A2006" s="438">
        <v>167050</v>
      </c>
      <c r="B2006" s="439" t="s">
        <v>3435</v>
      </c>
      <c r="C2006" s="440">
        <v>4.55</v>
      </c>
      <c r="D2006" s="440">
        <v>1.4E-2</v>
      </c>
      <c r="E2006" s="440">
        <v>1</v>
      </c>
      <c r="F2006" s="441">
        <v>35.5</v>
      </c>
      <c r="G2006" s="441">
        <v>33</v>
      </c>
      <c r="H2006" s="441">
        <v>12</v>
      </c>
    </row>
    <row r="2007" spans="1:8" ht="9.75" customHeight="1" x14ac:dyDescent="0.2">
      <c r="A2007" s="438">
        <v>167052</v>
      </c>
      <c r="B2007" s="439" t="s">
        <v>3435</v>
      </c>
      <c r="C2007" s="440">
        <v>3</v>
      </c>
      <c r="D2007" s="440">
        <v>1.2E-2</v>
      </c>
      <c r="E2007" s="440">
        <v>1</v>
      </c>
      <c r="F2007" s="441">
        <v>36</v>
      </c>
      <c r="G2007" s="441">
        <v>33</v>
      </c>
      <c r="H2007" s="441">
        <v>10</v>
      </c>
    </row>
    <row r="2008" spans="1:8" ht="9.75" customHeight="1" x14ac:dyDescent="0.2">
      <c r="A2008" s="438">
        <v>167054</v>
      </c>
      <c r="B2008" s="439" t="s">
        <v>3435</v>
      </c>
      <c r="C2008" s="440">
        <v>5.4</v>
      </c>
      <c r="D2008" s="440">
        <v>1.7999999999999999E-2</v>
      </c>
      <c r="E2008" s="440">
        <v>1</v>
      </c>
      <c r="F2008" s="441">
        <v>40.5</v>
      </c>
      <c r="G2008" s="441">
        <v>31.5</v>
      </c>
      <c r="H2008" s="441">
        <v>14</v>
      </c>
    </row>
    <row r="2009" spans="1:8" ht="9.75" customHeight="1" x14ac:dyDescent="0.2">
      <c r="A2009" s="438">
        <v>167435</v>
      </c>
      <c r="B2009" s="439" t="s">
        <v>3435</v>
      </c>
      <c r="C2009" s="440">
        <v>13</v>
      </c>
      <c r="D2009" s="440">
        <v>5.0999999999999997E-2</v>
      </c>
      <c r="E2009" s="440">
        <v>1</v>
      </c>
      <c r="F2009" s="441">
        <v>53</v>
      </c>
      <c r="G2009" s="441">
        <v>42.5</v>
      </c>
      <c r="H2009" s="441">
        <v>22.5</v>
      </c>
    </row>
    <row r="2010" spans="1:8" ht="9.75" customHeight="1" x14ac:dyDescent="0.2">
      <c r="A2010" s="438">
        <v>167438</v>
      </c>
      <c r="B2010" s="439" t="s">
        <v>3435</v>
      </c>
      <c r="C2010" s="440">
        <v>0.105</v>
      </c>
      <c r="D2010" s="440">
        <v>1E-3</v>
      </c>
      <c r="E2010" s="440">
        <v>1</v>
      </c>
      <c r="F2010" s="441">
        <v>16.5</v>
      </c>
      <c r="G2010" s="441">
        <v>13</v>
      </c>
      <c r="H2010" s="441">
        <v>2</v>
      </c>
    </row>
    <row r="2011" spans="1:8" ht="9.75" customHeight="1" x14ac:dyDescent="0.2">
      <c r="A2011" s="438">
        <v>167476</v>
      </c>
      <c r="B2011" s="439" t="s">
        <v>3435</v>
      </c>
      <c r="C2011" s="440">
        <v>0.1</v>
      </c>
      <c r="D2011" s="440">
        <v>1E-3</v>
      </c>
      <c r="E2011" s="440">
        <v>1</v>
      </c>
      <c r="F2011" s="441">
        <v>16.5</v>
      </c>
      <c r="G2011" s="441">
        <v>13</v>
      </c>
      <c r="H2011" s="441">
        <v>2</v>
      </c>
    </row>
    <row r="2012" spans="1:8" ht="9.75" customHeight="1" x14ac:dyDescent="0.2">
      <c r="A2012" s="438">
        <v>167524</v>
      </c>
      <c r="B2012" s="439" t="s">
        <v>3435</v>
      </c>
      <c r="C2012" s="440">
        <v>0.2</v>
      </c>
      <c r="D2012" s="440">
        <v>1E-3</v>
      </c>
      <c r="E2012" s="440">
        <v>1</v>
      </c>
      <c r="F2012" s="441">
        <v>16.5</v>
      </c>
      <c r="G2012" s="441">
        <v>13</v>
      </c>
      <c r="H2012" s="441">
        <v>4</v>
      </c>
    </row>
    <row r="2013" spans="1:8" ht="9.75" customHeight="1" x14ac:dyDescent="0.2">
      <c r="A2013" s="438">
        <v>167560</v>
      </c>
      <c r="B2013" s="439" t="s">
        <v>3435</v>
      </c>
      <c r="C2013" s="440">
        <v>3.3</v>
      </c>
      <c r="D2013" s="440">
        <v>1.4E-2</v>
      </c>
      <c r="E2013" s="440">
        <v>1</v>
      </c>
      <c r="F2013" s="441">
        <v>12.5</v>
      </c>
      <c r="G2013" s="439"/>
      <c r="H2013" s="439"/>
    </row>
    <row r="2014" spans="1:8" ht="9.75" customHeight="1" x14ac:dyDescent="0.2">
      <c r="A2014" s="438">
        <v>167566</v>
      </c>
      <c r="B2014" s="439" t="s">
        <v>3435</v>
      </c>
      <c r="C2014" s="440">
        <v>2.2999999999999998</v>
      </c>
      <c r="D2014" s="440">
        <v>8.0000000000000002E-3</v>
      </c>
      <c r="E2014" s="440">
        <v>1</v>
      </c>
      <c r="F2014" s="441">
        <v>30.5</v>
      </c>
      <c r="G2014" s="439"/>
      <c r="H2014" s="439"/>
    </row>
    <row r="2015" spans="1:8" ht="9.75" customHeight="1" x14ac:dyDescent="0.2">
      <c r="A2015" s="438">
        <v>167578</v>
      </c>
      <c r="B2015" s="439" t="s">
        <v>3435</v>
      </c>
      <c r="C2015" s="440">
        <v>0.2</v>
      </c>
      <c r="D2015" s="440">
        <v>1E-3</v>
      </c>
      <c r="E2015" s="440">
        <v>1</v>
      </c>
      <c r="F2015" s="441">
        <v>19</v>
      </c>
      <c r="G2015" s="441">
        <v>13</v>
      </c>
      <c r="H2015" s="441">
        <v>3</v>
      </c>
    </row>
    <row r="2016" spans="1:8" ht="9.75" customHeight="1" x14ac:dyDescent="0.2">
      <c r="A2016" s="438">
        <v>167579</v>
      </c>
      <c r="B2016" s="439" t="s">
        <v>3435</v>
      </c>
      <c r="C2016" s="440">
        <v>0.2</v>
      </c>
      <c r="D2016" s="440">
        <v>1E-3</v>
      </c>
      <c r="E2016" s="440">
        <v>1</v>
      </c>
      <c r="F2016" s="441">
        <v>19</v>
      </c>
      <c r="G2016" s="441">
        <v>12.5</v>
      </c>
      <c r="H2016" s="441">
        <v>3</v>
      </c>
    </row>
    <row r="2017" spans="1:8" ht="9.75" customHeight="1" x14ac:dyDescent="0.2">
      <c r="A2017" s="438">
        <v>167588</v>
      </c>
      <c r="B2017" s="439" t="s">
        <v>3435</v>
      </c>
      <c r="C2017" s="440">
        <v>0.2</v>
      </c>
      <c r="D2017" s="440">
        <v>1E-3</v>
      </c>
      <c r="E2017" s="440">
        <v>1</v>
      </c>
      <c r="F2017" s="441">
        <v>16.5</v>
      </c>
      <c r="G2017" s="441">
        <v>13</v>
      </c>
      <c r="H2017" s="441">
        <v>4</v>
      </c>
    </row>
    <row r="2018" spans="1:8" ht="9.75" customHeight="1" x14ac:dyDescent="0.2">
      <c r="A2018" s="438">
        <v>167589</v>
      </c>
      <c r="B2018" s="439" t="s">
        <v>3435</v>
      </c>
      <c r="C2018" s="440">
        <v>0.33</v>
      </c>
      <c r="D2018" s="440">
        <v>2E-3</v>
      </c>
      <c r="E2018" s="440">
        <v>1</v>
      </c>
      <c r="F2018" s="441">
        <v>24</v>
      </c>
      <c r="G2018" s="441">
        <v>20.5</v>
      </c>
      <c r="H2018" s="441">
        <v>3.5</v>
      </c>
    </row>
    <row r="2019" spans="1:8" ht="9.75" customHeight="1" x14ac:dyDescent="0.2">
      <c r="A2019" s="438">
        <v>167591</v>
      </c>
      <c r="B2019" s="439" t="s">
        <v>3435</v>
      </c>
      <c r="C2019" s="440">
        <v>0.13</v>
      </c>
      <c r="D2019" s="440">
        <v>1E-3</v>
      </c>
      <c r="E2019" s="440">
        <v>1</v>
      </c>
      <c r="F2019" s="441">
        <v>17</v>
      </c>
      <c r="G2019" s="441">
        <v>12</v>
      </c>
      <c r="H2019" s="441">
        <v>3</v>
      </c>
    </row>
    <row r="2020" spans="1:8" ht="9.75" customHeight="1" x14ac:dyDescent="0.2">
      <c r="A2020" s="438">
        <v>167593</v>
      </c>
      <c r="B2020" s="439" t="s">
        <v>3435</v>
      </c>
      <c r="C2020" s="440">
        <v>0.13</v>
      </c>
      <c r="D2020" s="440">
        <v>1E-3</v>
      </c>
      <c r="E2020" s="440">
        <v>1</v>
      </c>
      <c r="F2020" s="441">
        <v>17</v>
      </c>
      <c r="G2020" s="441">
        <v>12</v>
      </c>
      <c r="H2020" s="441">
        <v>3</v>
      </c>
    </row>
    <row r="2021" spans="1:8" ht="9.75" customHeight="1" x14ac:dyDescent="0.2">
      <c r="A2021" s="438">
        <v>167667</v>
      </c>
      <c r="B2021" s="439" t="s">
        <v>3435</v>
      </c>
      <c r="C2021" s="440">
        <v>6.2</v>
      </c>
      <c r="D2021" s="440">
        <v>4.8000000000000001E-2</v>
      </c>
      <c r="E2021" s="440">
        <v>1</v>
      </c>
      <c r="F2021" s="441">
        <v>49</v>
      </c>
      <c r="G2021" s="441">
        <v>46</v>
      </c>
      <c r="H2021" s="441">
        <v>21.5</v>
      </c>
    </row>
    <row r="2022" spans="1:8" ht="9.75" customHeight="1" x14ac:dyDescent="0.2">
      <c r="A2022" s="438">
        <v>167679</v>
      </c>
      <c r="B2022" s="439" t="s">
        <v>3435</v>
      </c>
      <c r="C2022" s="440">
        <v>5.5</v>
      </c>
      <c r="D2022" s="440">
        <v>2.8000000000000001E-2</v>
      </c>
      <c r="E2022" s="440">
        <v>1</v>
      </c>
      <c r="F2022" s="441">
        <v>40</v>
      </c>
      <c r="G2022" s="441">
        <v>40</v>
      </c>
      <c r="H2022" s="441">
        <v>17.5</v>
      </c>
    </row>
    <row r="2023" spans="1:8" ht="9.75" customHeight="1" x14ac:dyDescent="0.2">
      <c r="A2023" s="438">
        <v>167681</v>
      </c>
      <c r="B2023" s="439" t="s">
        <v>3435</v>
      </c>
      <c r="C2023" s="440">
        <v>4.55</v>
      </c>
      <c r="D2023" s="440">
        <v>1.2999999999999999E-2</v>
      </c>
      <c r="E2023" s="440">
        <v>1</v>
      </c>
      <c r="F2023" s="441">
        <v>35</v>
      </c>
      <c r="G2023" s="441">
        <v>33</v>
      </c>
      <c r="H2023" s="441">
        <v>11</v>
      </c>
    </row>
    <row r="2024" spans="1:8" ht="9.75" customHeight="1" x14ac:dyDescent="0.2">
      <c r="A2024" s="438">
        <v>167683</v>
      </c>
      <c r="B2024" s="439" t="s">
        <v>3435</v>
      </c>
      <c r="C2024" s="440">
        <v>5.7</v>
      </c>
      <c r="D2024" s="440">
        <v>2.1999999999999999E-2</v>
      </c>
      <c r="E2024" s="440">
        <v>1</v>
      </c>
      <c r="F2024" s="441">
        <v>40</v>
      </c>
      <c r="G2024" s="441">
        <v>40</v>
      </c>
      <c r="H2024" s="441">
        <v>14</v>
      </c>
    </row>
    <row r="2025" spans="1:8" ht="9.75" customHeight="1" x14ac:dyDescent="0.2">
      <c r="A2025" s="438">
        <v>167686</v>
      </c>
      <c r="B2025" s="439" t="s">
        <v>3435</v>
      </c>
      <c r="C2025" s="440">
        <v>5.7</v>
      </c>
      <c r="D2025" s="440">
        <v>2.1000000000000001E-2</v>
      </c>
      <c r="E2025" s="440">
        <v>1</v>
      </c>
      <c r="F2025" s="441">
        <v>39</v>
      </c>
      <c r="G2025" s="441">
        <v>35.5</v>
      </c>
      <c r="H2025" s="441">
        <v>15</v>
      </c>
    </row>
    <row r="2026" spans="1:8" ht="9.75" customHeight="1" x14ac:dyDescent="0.2">
      <c r="A2026" s="438">
        <v>167687</v>
      </c>
      <c r="B2026" s="439" t="s">
        <v>3435</v>
      </c>
      <c r="C2026" s="440">
        <v>5.7</v>
      </c>
      <c r="D2026" s="440">
        <v>2.1999999999999999E-2</v>
      </c>
      <c r="E2026" s="440">
        <v>1</v>
      </c>
      <c r="F2026" s="441">
        <v>39</v>
      </c>
      <c r="G2026" s="441">
        <v>36</v>
      </c>
      <c r="H2026" s="441">
        <v>15.5</v>
      </c>
    </row>
    <row r="2027" spans="1:8" ht="9.75" customHeight="1" x14ac:dyDescent="0.2">
      <c r="A2027" s="438">
        <v>167688</v>
      </c>
      <c r="B2027" s="439" t="s">
        <v>3435</v>
      </c>
      <c r="C2027" s="440">
        <v>9.3000000000000007</v>
      </c>
      <c r="D2027" s="440">
        <v>3.7999999999999999E-2</v>
      </c>
      <c r="E2027" s="440">
        <v>1</v>
      </c>
      <c r="F2027" s="441">
        <v>45</v>
      </c>
      <c r="G2027" s="441">
        <v>37</v>
      </c>
      <c r="H2027" s="441">
        <v>23</v>
      </c>
    </row>
    <row r="2028" spans="1:8" ht="9.75" customHeight="1" x14ac:dyDescent="0.2">
      <c r="A2028" s="438">
        <v>167799</v>
      </c>
      <c r="B2028" s="439" t="s">
        <v>3435</v>
      </c>
      <c r="C2028" s="440">
        <v>7.9</v>
      </c>
      <c r="D2028" s="440">
        <v>2.3E-2</v>
      </c>
      <c r="E2028" s="440">
        <v>1</v>
      </c>
      <c r="F2028" s="441">
        <v>39.5</v>
      </c>
      <c r="G2028" s="441">
        <v>37.5</v>
      </c>
      <c r="H2028" s="441">
        <v>15.5</v>
      </c>
    </row>
    <row r="2029" spans="1:8" ht="9.75" customHeight="1" x14ac:dyDescent="0.2">
      <c r="A2029" s="438">
        <v>167801</v>
      </c>
      <c r="B2029" s="439" t="s">
        <v>3435</v>
      </c>
      <c r="C2029" s="440">
        <v>5.8</v>
      </c>
      <c r="D2029" s="440">
        <v>0.02</v>
      </c>
      <c r="E2029" s="440">
        <v>1</v>
      </c>
      <c r="F2029" s="441">
        <v>37</v>
      </c>
      <c r="G2029" s="441">
        <v>33</v>
      </c>
      <c r="H2029" s="441">
        <v>16</v>
      </c>
    </row>
    <row r="2030" spans="1:8" ht="9.75" customHeight="1" x14ac:dyDescent="0.2">
      <c r="A2030" s="438">
        <v>167895</v>
      </c>
      <c r="B2030" s="439" t="s">
        <v>3435</v>
      </c>
      <c r="C2030" s="440">
        <v>4.2</v>
      </c>
      <c r="D2030" s="440">
        <v>1.6E-2</v>
      </c>
      <c r="E2030" s="440">
        <v>1</v>
      </c>
      <c r="F2030" s="441">
        <v>37.5</v>
      </c>
      <c r="G2030" s="441">
        <v>33</v>
      </c>
      <c r="H2030" s="441">
        <v>13</v>
      </c>
    </row>
    <row r="2031" spans="1:8" ht="9.75" customHeight="1" x14ac:dyDescent="0.2">
      <c r="A2031" s="438">
        <v>167897</v>
      </c>
      <c r="B2031" s="439" t="s">
        <v>3435</v>
      </c>
      <c r="C2031" s="440">
        <v>6.6</v>
      </c>
      <c r="D2031" s="440">
        <v>2.7E-2</v>
      </c>
      <c r="E2031" s="440">
        <v>1</v>
      </c>
      <c r="F2031" s="441">
        <v>39.5</v>
      </c>
      <c r="G2031" s="441">
        <v>38.5</v>
      </c>
      <c r="H2031" s="441">
        <v>18</v>
      </c>
    </row>
    <row r="2032" spans="1:8" ht="9.75" customHeight="1" x14ac:dyDescent="0.2">
      <c r="A2032" s="438">
        <v>167901</v>
      </c>
      <c r="B2032" s="439" t="s">
        <v>3435</v>
      </c>
      <c r="C2032" s="440">
        <v>11.8</v>
      </c>
      <c r="D2032" s="440">
        <v>4.9000000000000002E-2</v>
      </c>
      <c r="E2032" s="440">
        <v>1</v>
      </c>
      <c r="F2032" s="441">
        <v>47</v>
      </c>
      <c r="G2032" s="441">
        <v>42.5</v>
      </c>
      <c r="H2032" s="441">
        <v>24.5</v>
      </c>
    </row>
    <row r="2033" spans="1:8" ht="9.75" customHeight="1" x14ac:dyDescent="0.2">
      <c r="A2033" s="438">
        <v>167903</v>
      </c>
      <c r="B2033" s="439" t="s">
        <v>3435</v>
      </c>
      <c r="C2033" s="440">
        <v>11.3</v>
      </c>
      <c r="D2033" s="440">
        <v>7.9000000000000001E-2</v>
      </c>
      <c r="E2033" s="440">
        <v>1</v>
      </c>
      <c r="F2033" s="441">
        <v>53.5</v>
      </c>
      <c r="G2033" s="441">
        <v>48.5</v>
      </c>
      <c r="H2033" s="441">
        <v>30.5</v>
      </c>
    </row>
    <row r="2034" spans="1:8" ht="9.75" customHeight="1" x14ac:dyDescent="0.2">
      <c r="A2034" s="438">
        <v>167905</v>
      </c>
      <c r="B2034" s="439" t="s">
        <v>3435</v>
      </c>
      <c r="C2034" s="440">
        <v>6.6</v>
      </c>
      <c r="D2034" s="440">
        <v>2.7E-2</v>
      </c>
      <c r="E2034" s="440">
        <v>1</v>
      </c>
      <c r="F2034" s="441">
        <v>40</v>
      </c>
      <c r="G2034" s="441">
        <v>37</v>
      </c>
      <c r="H2034" s="441">
        <v>18</v>
      </c>
    </row>
    <row r="2035" spans="1:8" ht="9.75" customHeight="1" x14ac:dyDescent="0.2">
      <c r="A2035" s="438">
        <v>167907</v>
      </c>
      <c r="B2035" s="439" t="s">
        <v>3435</v>
      </c>
      <c r="C2035" s="440">
        <v>6.7</v>
      </c>
      <c r="D2035" s="440">
        <v>3.1E-2</v>
      </c>
      <c r="E2035" s="440">
        <v>1</v>
      </c>
      <c r="F2035" s="441">
        <v>40.5</v>
      </c>
      <c r="G2035" s="441">
        <v>37</v>
      </c>
      <c r="H2035" s="441">
        <v>20.5</v>
      </c>
    </row>
    <row r="2036" spans="1:8" ht="9.75" customHeight="1" x14ac:dyDescent="0.2">
      <c r="A2036" s="438">
        <v>167908</v>
      </c>
      <c r="B2036" s="439" t="s">
        <v>3435</v>
      </c>
      <c r="C2036" s="440">
        <v>10.35</v>
      </c>
      <c r="D2036" s="440">
        <v>4.3999999999999997E-2</v>
      </c>
      <c r="E2036" s="440">
        <v>1</v>
      </c>
      <c r="F2036" s="441">
        <v>47.5</v>
      </c>
      <c r="G2036" s="441">
        <v>39</v>
      </c>
      <c r="H2036" s="441">
        <v>23.5</v>
      </c>
    </row>
    <row r="2037" spans="1:8" ht="9.75" customHeight="1" x14ac:dyDescent="0.2">
      <c r="A2037" s="438">
        <v>167909</v>
      </c>
      <c r="B2037" s="439" t="s">
        <v>3435</v>
      </c>
      <c r="C2037" s="440">
        <v>6.1</v>
      </c>
      <c r="D2037" s="440">
        <v>2.1000000000000001E-2</v>
      </c>
      <c r="E2037" s="440">
        <v>1</v>
      </c>
      <c r="F2037" s="441">
        <v>41.5</v>
      </c>
      <c r="G2037" s="441">
        <v>33.5</v>
      </c>
      <c r="H2037" s="441">
        <v>15</v>
      </c>
    </row>
    <row r="2038" spans="1:8" ht="9.75" customHeight="1" x14ac:dyDescent="0.2">
      <c r="A2038" s="438">
        <v>167910</v>
      </c>
      <c r="B2038" s="439" t="s">
        <v>3435</v>
      </c>
      <c r="C2038" s="440">
        <v>8.35</v>
      </c>
      <c r="D2038" s="440">
        <v>0.03</v>
      </c>
      <c r="E2038" s="440">
        <v>1</v>
      </c>
      <c r="F2038" s="441">
        <v>40</v>
      </c>
      <c r="G2038" s="441">
        <v>36.5</v>
      </c>
      <c r="H2038" s="441">
        <v>20.5</v>
      </c>
    </row>
    <row r="2039" spans="1:8" ht="9.75" customHeight="1" x14ac:dyDescent="0.2">
      <c r="A2039" s="438">
        <v>167912</v>
      </c>
      <c r="B2039" s="439" t="s">
        <v>3435</v>
      </c>
      <c r="C2039" s="440">
        <v>6.6</v>
      </c>
      <c r="D2039" s="440">
        <v>2.8000000000000001E-2</v>
      </c>
      <c r="E2039" s="440">
        <v>1</v>
      </c>
      <c r="F2039" s="441">
        <v>39.5</v>
      </c>
      <c r="G2039" s="441">
        <v>37</v>
      </c>
      <c r="H2039" s="441">
        <v>19</v>
      </c>
    </row>
    <row r="2040" spans="1:8" ht="9.75" customHeight="1" x14ac:dyDescent="0.2">
      <c r="A2040" s="438">
        <v>167913</v>
      </c>
      <c r="B2040" s="439" t="s">
        <v>3435</v>
      </c>
      <c r="C2040" s="440">
        <v>6</v>
      </c>
      <c r="D2040" s="440">
        <v>2.4E-2</v>
      </c>
      <c r="E2040" s="440">
        <v>1</v>
      </c>
      <c r="F2040" s="441">
        <v>37.5</v>
      </c>
      <c r="G2040" s="441">
        <v>34</v>
      </c>
      <c r="H2040" s="441">
        <v>18.5</v>
      </c>
    </row>
    <row r="2041" spans="1:8" ht="9.75" customHeight="1" x14ac:dyDescent="0.2">
      <c r="A2041" s="438">
        <v>167917</v>
      </c>
      <c r="B2041" s="439" t="s">
        <v>3435</v>
      </c>
      <c r="C2041" s="440">
        <v>4.5999999999999996</v>
      </c>
      <c r="D2041" s="440">
        <v>1.7000000000000001E-2</v>
      </c>
      <c r="E2041" s="440">
        <v>1</v>
      </c>
      <c r="F2041" s="441">
        <v>36.5</v>
      </c>
      <c r="G2041" s="441">
        <v>31</v>
      </c>
      <c r="H2041" s="441">
        <v>15</v>
      </c>
    </row>
    <row r="2042" spans="1:8" ht="9.75" customHeight="1" x14ac:dyDescent="0.2">
      <c r="A2042" s="438">
        <v>167920</v>
      </c>
      <c r="B2042" s="439" t="s">
        <v>3435</v>
      </c>
      <c r="C2042" s="440">
        <v>7.7</v>
      </c>
      <c r="D2042" s="440">
        <v>2.1000000000000001E-2</v>
      </c>
      <c r="E2042" s="440">
        <v>1</v>
      </c>
      <c r="F2042" s="441">
        <v>40</v>
      </c>
      <c r="G2042" s="441">
        <v>37</v>
      </c>
      <c r="H2042" s="441">
        <v>14.5</v>
      </c>
    </row>
    <row r="2043" spans="1:8" ht="9.75" customHeight="1" x14ac:dyDescent="0.2">
      <c r="A2043" s="438">
        <v>167921</v>
      </c>
      <c r="B2043" s="439" t="s">
        <v>3435</v>
      </c>
      <c r="C2043" s="440">
        <v>8.5</v>
      </c>
      <c r="D2043" s="440">
        <v>0.03</v>
      </c>
      <c r="E2043" s="440">
        <v>1</v>
      </c>
      <c r="F2043" s="441">
        <v>46</v>
      </c>
      <c r="G2043" s="441">
        <v>37</v>
      </c>
      <c r="H2043" s="441">
        <v>17</v>
      </c>
    </row>
    <row r="2044" spans="1:8" ht="9.75" customHeight="1" x14ac:dyDescent="0.2">
      <c r="A2044" s="438">
        <v>167922</v>
      </c>
      <c r="B2044" s="439" t="s">
        <v>3435</v>
      </c>
      <c r="C2044" s="440">
        <v>6</v>
      </c>
      <c r="D2044" s="440">
        <v>0.02</v>
      </c>
      <c r="E2044" s="440">
        <v>1</v>
      </c>
      <c r="F2044" s="441">
        <v>37</v>
      </c>
      <c r="G2044" s="441">
        <v>33.5</v>
      </c>
      <c r="H2044" s="441">
        <v>16</v>
      </c>
    </row>
    <row r="2045" spans="1:8" ht="9.75" customHeight="1" x14ac:dyDescent="0.2">
      <c r="A2045" s="438">
        <v>167925</v>
      </c>
      <c r="B2045" s="439" t="s">
        <v>3435</v>
      </c>
      <c r="C2045" s="440">
        <v>1.1000000000000001</v>
      </c>
      <c r="D2045" s="440">
        <v>1.0999999999999999E-2</v>
      </c>
      <c r="E2045" s="440">
        <v>1</v>
      </c>
      <c r="F2045" s="441">
        <v>35</v>
      </c>
      <c r="G2045" s="441">
        <v>33.5</v>
      </c>
      <c r="H2045" s="441">
        <v>9</v>
      </c>
    </row>
    <row r="2046" spans="1:8" ht="9.75" customHeight="1" x14ac:dyDescent="0.2">
      <c r="A2046" s="438">
        <v>167926</v>
      </c>
      <c r="B2046" s="439" t="s">
        <v>3435</v>
      </c>
      <c r="C2046" s="440">
        <v>1.1000000000000001</v>
      </c>
      <c r="D2046" s="440">
        <v>0.01</v>
      </c>
      <c r="E2046" s="440">
        <v>1</v>
      </c>
      <c r="F2046" s="441">
        <v>35</v>
      </c>
      <c r="G2046" s="441">
        <v>33</v>
      </c>
      <c r="H2046" s="441">
        <v>9</v>
      </c>
    </row>
    <row r="2047" spans="1:8" ht="9.75" customHeight="1" x14ac:dyDescent="0.2">
      <c r="A2047" s="438">
        <v>167937</v>
      </c>
      <c r="B2047" s="439" t="s">
        <v>3435</v>
      </c>
      <c r="C2047" s="440">
        <v>10.3</v>
      </c>
      <c r="D2047" s="440">
        <v>4.3999999999999997E-2</v>
      </c>
      <c r="E2047" s="440">
        <v>1</v>
      </c>
      <c r="F2047" s="441">
        <v>49</v>
      </c>
      <c r="G2047" s="441">
        <v>46</v>
      </c>
      <c r="H2047" s="441">
        <v>19.5</v>
      </c>
    </row>
    <row r="2048" spans="1:8" ht="9.75" customHeight="1" x14ac:dyDescent="0.2">
      <c r="A2048" s="438">
        <v>167938</v>
      </c>
      <c r="B2048" s="439" t="s">
        <v>3435</v>
      </c>
      <c r="C2048" s="440">
        <v>6.3</v>
      </c>
      <c r="D2048" s="440">
        <v>2.7E-2</v>
      </c>
      <c r="E2048" s="440">
        <v>1</v>
      </c>
      <c r="F2048" s="441">
        <v>41</v>
      </c>
      <c r="G2048" s="441">
        <v>40</v>
      </c>
      <c r="H2048" s="441">
        <v>16.5</v>
      </c>
    </row>
    <row r="2049" spans="1:8" ht="9.75" customHeight="1" x14ac:dyDescent="0.2">
      <c r="A2049" s="438">
        <v>167949</v>
      </c>
      <c r="B2049" s="439" t="s">
        <v>3435</v>
      </c>
      <c r="C2049" s="440">
        <v>7</v>
      </c>
      <c r="D2049" s="440">
        <v>2.1999999999999999E-2</v>
      </c>
      <c r="E2049" s="440">
        <v>1</v>
      </c>
      <c r="F2049" s="441">
        <v>41</v>
      </c>
      <c r="G2049" s="441">
        <v>33</v>
      </c>
      <c r="H2049" s="441">
        <v>16</v>
      </c>
    </row>
    <row r="2050" spans="1:8" ht="9.75" customHeight="1" x14ac:dyDescent="0.2">
      <c r="A2050" s="438">
        <v>167951</v>
      </c>
      <c r="B2050" s="439" t="s">
        <v>3435</v>
      </c>
      <c r="C2050" s="440">
        <v>5.6</v>
      </c>
      <c r="D2050" s="440">
        <v>2.5000000000000001E-2</v>
      </c>
      <c r="E2050" s="440">
        <v>1</v>
      </c>
      <c r="F2050" s="441">
        <v>39</v>
      </c>
      <c r="G2050" s="441">
        <v>38</v>
      </c>
      <c r="H2050" s="441">
        <v>17</v>
      </c>
    </row>
    <row r="2051" spans="1:8" ht="9.75" customHeight="1" x14ac:dyDescent="0.2">
      <c r="A2051" s="438">
        <v>167957</v>
      </c>
      <c r="B2051" s="439" t="s">
        <v>3435</v>
      </c>
      <c r="C2051" s="440">
        <v>15.73</v>
      </c>
      <c r="D2051" s="440">
        <v>6.3E-2</v>
      </c>
      <c r="E2051" s="440">
        <v>1</v>
      </c>
      <c r="F2051" s="441">
        <v>53.4</v>
      </c>
      <c r="G2051" s="441">
        <v>48.5</v>
      </c>
      <c r="H2051" s="441">
        <v>24.2</v>
      </c>
    </row>
    <row r="2052" spans="1:8" ht="9.75" customHeight="1" x14ac:dyDescent="0.2">
      <c r="A2052" s="438">
        <v>167959</v>
      </c>
      <c r="B2052" s="439" t="s">
        <v>3435</v>
      </c>
      <c r="C2052" s="440">
        <v>9.1</v>
      </c>
      <c r="D2052" s="440">
        <v>3.4000000000000002E-2</v>
      </c>
      <c r="E2052" s="440">
        <v>1</v>
      </c>
      <c r="F2052" s="441">
        <v>46</v>
      </c>
      <c r="G2052" s="441">
        <v>42</v>
      </c>
      <c r="H2052" s="441">
        <v>18</v>
      </c>
    </row>
    <row r="2053" spans="1:8" ht="9.75" customHeight="1" x14ac:dyDescent="0.2">
      <c r="A2053" s="438">
        <v>167960</v>
      </c>
      <c r="B2053" s="439" t="s">
        <v>3435</v>
      </c>
      <c r="C2053" s="440">
        <v>4.7</v>
      </c>
      <c r="D2053" s="440">
        <v>0.02</v>
      </c>
      <c r="E2053" s="440">
        <v>1</v>
      </c>
      <c r="F2053" s="441">
        <v>37</v>
      </c>
      <c r="G2053" s="441">
        <v>33.5</v>
      </c>
      <c r="H2053" s="441">
        <v>16</v>
      </c>
    </row>
    <row r="2054" spans="1:8" ht="9.75" customHeight="1" x14ac:dyDescent="0.2">
      <c r="A2054" s="438">
        <v>167965</v>
      </c>
      <c r="B2054" s="439" t="s">
        <v>3435</v>
      </c>
      <c r="C2054" s="440">
        <v>9.3000000000000007</v>
      </c>
      <c r="D2054" s="440">
        <v>3.2000000000000001E-2</v>
      </c>
      <c r="E2054" s="440">
        <v>1</v>
      </c>
      <c r="F2054" s="441">
        <v>46</v>
      </c>
      <c r="G2054" s="441">
        <v>37</v>
      </c>
      <c r="H2054" s="441">
        <v>19</v>
      </c>
    </row>
    <row r="2055" spans="1:8" ht="9.75" customHeight="1" x14ac:dyDescent="0.2">
      <c r="A2055" s="438">
        <v>167967</v>
      </c>
      <c r="B2055" s="439" t="s">
        <v>3435</v>
      </c>
      <c r="C2055" s="440">
        <v>7</v>
      </c>
      <c r="D2055" s="440">
        <v>2.4E-2</v>
      </c>
      <c r="E2055" s="440">
        <v>1</v>
      </c>
      <c r="F2055" s="441">
        <v>47.5</v>
      </c>
      <c r="G2055" s="441">
        <v>45.5</v>
      </c>
      <c r="H2055" s="441">
        <v>11</v>
      </c>
    </row>
    <row r="2056" spans="1:8" ht="9.75" customHeight="1" x14ac:dyDescent="0.2">
      <c r="A2056" s="438">
        <v>167968</v>
      </c>
      <c r="B2056" s="439" t="s">
        <v>3435</v>
      </c>
      <c r="C2056" s="440">
        <v>12.2</v>
      </c>
      <c r="D2056" s="440">
        <v>4.2000000000000003E-2</v>
      </c>
      <c r="E2056" s="440">
        <v>1</v>
      </c>
      <c r="F2056" s="441">
        <v>41.5</v>
      </c>
      <c r="G2056" s="441">
        <v>41</v>
      </c>
      <c r="H2056" s="441">
        <v>24.5</v>
      </c>
    </row>
    <row r="2057" spans="1:8" ht="9.75" customHeight="1" x14ac:dyDescent="0.2">
      <c r="A2057" s="438">
        <v>167969</v>
      </c>
      <c r="B2057" s="439" t="s">
        <v>3435</v>
      </c>
      <c r="C2057" s="440">
        <v>13.3</v>
      </c>
      <c r="D2057" s="440">
        <v>8.6999999999999994E-2</v>
      </c>
      <c r="E2057" s="440">
        <v>1</v>
      </c>
      <c r="F2057" s="441">
        <v>70</v>
      </c>
      <c r="G2057" s="441">
        <v>48</v>
      </c>
      <c r="H2057" s="441">
        <v>26</v>
      </c>
    </row>
    <row r="2058" spans="1:8" ht="9.75" customHeight="1" x14ac:dyDescent="0.2">
      <c r="A2058" s="438">
        <v>167970</v>
      </c>
      <c r="B2058" s="439" t="s">
        <v>3435</v>
      </c>
      <c r="C2058" s="440">
        <v>7.4</v>
      </c>
      <c r="D2058" s="440">
        <v>2.9000000000000001E-2</v>
      </c>
      <c r="E2058" s="440">
        <v>1</v>
      </c>
      <c r="F2058" s="441">
        <v>40.5</v>
      </c>
      <c r="G2058" s="441">
        <v>39.5</v>
      </c>
      <c r="H2058" s="441">
        <v>18</v>
      </c>
    </row>
    <row r="2059" spans="1:8" ht="9.75" customHeight="1" x14ac:dyDescent="0.2">
      <c r="A2059" s="438">
        <v>167971</v>
      </c>
      <c r="B2059" s="439" t="s">
        <v>3435</v>
      </c>
      <c r="C2059" s="440">
        <v>11.6</v>
      </c>
      <c r="D2059" s="440">
        <v>3.6999999999999998E-2</v>
      </c>
      <c r="E2059" s="440">
        <v>1</v>
      </c>
      <c r="F2059" s="441">
        <v>41.5</v>
      </c>
      <c r="G2059" s="441">
        <v>41</v>
      </c>
      <c r="H2059" s="441">
        <v>21.5</v>
      </c>
    </row>
    <row r="2060" spans="1:8" ht="9.75" customHeight="1" x14ac:dyDescent="0.2">
      <c r="A2060" s="438">
        <v>167993</v>
      </c>
      <c r="B2060" s="439" t="s">
        <v>3435</v>
      </c>
      <c r="C2060" s="440">
        <v>0.75</v>
      </c>
      <c r="D2060" s="440">
        <v>3.0000000000000001E-3</v>
      </c>
      <c r="E2060" s="440">
        <v>1</v>
      </c>
      <c r="F2060" s="441">
        <v>7</v>
      </c>
      <c r="G2060" s="439"/>
      <c r="H2060" s="439"/>
    </row>
    <row r="2061" spans="1:8" ht="9.75" customHeight="1" x14ac:dyDescent="0.2">
      <c r="A2061" s="438">
        <v>167998</v>
      </c>
      <c r="B2061" s="439" t="s">
        <v>3435</v>
      </c>
      <c r="C2061" s="440">
        <v>3.1</v>
      </c>
      <c r="D2061" s="440">
        <v>1.2999999999999999E-2</v>
      </c>
      <c r="E2061" s="440">
        <v>1</v>
      </c>
      <c r="F2061" s="441">
        <v>35.5</v>
      </c>
      <c r="G2061" s="441">
        <v>28</v>
      </c>
      <c r="H2061" s="441">
        <v>13</v>
      </c>
    </row>
    <row r="2062" spans="1:8" ht="9.75" customHeight="1" x14ac:dyDescent="0.2">
      <c r="A2062" s="438">
        <v>168002</v>
      </c>
      <c r="B2062" s="439" t="s">
        <v>3435</v>
      </c>
      <c r="C2062" s="440">
        <v>2.6</v>
      </c>
      <c r="D2062" s="440">
        <v>1.0999999999999999E-2</v>
      </c>
      <c r="E2062" s="440">
        <v>1</v>
      </c>
      <c r="F2062" s="441">
        <v>35.5</v>
      </c>
      <c r="G2062" s="441">
        <v>28</v>
      </c>
      <c r="H2062" s="441">
        <v>11</v>
      </c>
    </row>
    <row r="2063" spans="1:8" ht="9.75" customHeight="1" x14ac:dyDescent="0.2">
      <c r="A2063" s="438">
        <v>168003</v>
      </c>
      <c r="B2063" s="439" t="s">
        <v>3435</v>
      </c>
      <c r="C2063" s="440">
        <v>1.65</v>
      </c>
      <c r="D2063" s="440">
        <v>6.0000000000000001E-3</v>
      </c>
      <c r="E2063" s="440">
        <v>1</v>
      </c>
      <c r="F2063" s="441">
        <v>25</v>
      </c>
      <c r="G2063" s="441">
        <v>23</v>
      </c>
      <c r="H2063" s="441">
        <v>11</v>
      </c>
    </row>
    <row r="2064" spans="1:8" ht="9.75" customHeight="1" x14ac:dyDescent="0.2">
      <c r="A2064" s="438">
        <v>168004</v>
      </c>
      <c r="B2064" s="439" t="s">
        <v>3435</v>
      </c>
      <c r="C2064" s="440">
        <v>1.65</v>
      </c>
      <c r="D2064" s="440">
        <v>6.0000000000000001E-3</v>
      </c>
      <c r="E2064" s="440">
        <v>1</v>
      </c>
      <c r="F2064" s="441">
        <v>25</v>
      </c>
      <c r="G2064" s="441">
        <v>23</v>
      </c>
      <c r="H2064" s="441">
        <v>11</v>
      </c>
    </row>
    <row r="2065" spans="1:8" ht="9.75" customHeight="1" x14ac:dyDescent="0.2">
      <c r="A2065" s="438">
        <v>168005</v>
      </c>
      <c r="B2065" s="439" t="s">
        <v>3435</v>
      </c>
      <c r="C2065" s="440">
        <v>1.65</v>
      </c>
      <c r="D2065" s="440">
        <v>6.0000000000000001E-3</v>
      </c>
      <c r="E2065" s="440">
        <v>1</v>
      </c>
      <c r="F2065" s="441">
        <v>25</v>
      </c>
      <c r="G2065" s="441">
        <v>23</v>
      </c>
      <c r="H2065" s="441">
        <v>11</v>
      </c>
    </row>
    <row r="2066" spans="1:8" ht="9.75" customHeight="1" x14ac:dyDescent="0.2">
      <c r="A2066" s="438">
        <v>168007</v>
      </c>
      <c r="B2066" s="439" t="s">
        <v>3435</v>
      </c>
      <c r="C2066" s="440">
        <v>3</v>
      </c>
      <c r="D2066" s="440">
        <v>1.0999999999999999E-2</v>
      </c>
      <c r="E2066" s="440">
        <v>1</v>
      </c>
      <c r="F2066" s="441">
        <v>35.5</v>
      </c>
      <c r="G2066" s="441">
        <v>31</v>
      </c>
      <c r="H2066" s="441">
        <v>10</v>
      </c>
    </row>
    <row r="2067" spans="1:8" ht="9.75" customHeight="1" x14ac:dyDescent="0.2">
      <c r="A2067" s="438">
        <v>168008</v>
      </c>
      <c r="B2067" s="439" t="s">
        <v>3435</v>
      </c>
      <c r="C2067" s="440">
        <v>3.6</v>
      </c>
      <c r="D2067" s="440">
        <v>1.4999999999999999E-2</v>
      </c>
      <c r="E2067" s="440">
        <v>1</v>
      </c>
      <c r="F2067" s="441">
        <v>13</v>
      </c>
      <c r="G2067" s="439"/>
      <c r="H2067" s="439"/>
    </row>
    <row r="2068" spans="1:8" ht="9.75" customHeight="1" x14ac:dyDescent="0.2">
      <c r="A2068" s="438">
        <v>168009</v>
      </c>
      <c r="B2068" s="439" t="s">
        <v>3435</v>
      </c>
      <c r="C2068" s="440">
        <v>3.6</v>
      </c>
      <c r="D2068" s="440">
        <v>1.4999999999999999E-2</v>
      </c>
      <c r="E2068" s="440">
        <v>1</v>
      </c>
      <c r="F2068" s="441">
        <v>13</v>
      </c>
      <c r="G2068" s="439"/>
      <c r="H2068" s="439"/>
    </row>
    <row r="2069" spans="1:8" ht="9.75" customHeight="1" x14ac:dyDescent="0.2">
      <c r="A2069" s="438">
        <v>168011</v>
      </c>
      <c r="B2069" s="439" t="s">
        <v>3435</v>
      </c>
      <c r="C2069" s="440">
        <v>3.76</v>
      </c>
      <c r="D2069" s="440">
        <v>1.4999999999999999E-2</v>
      </c>
      <c r="E2069" s="440">
        <v>1</v>
      </c>
      <c r="F2069" s="441">
        <v>37</v>
      </c>
      <c r="G2069" s="439"/>
      <c r="H2069" s="439"/>
    </row>
    <row r="2070" spans="1:8" ht="9.75" customHeight="1" x14ac:dyDescent="0.2">
      <c r="A2070" s="438">
        <v>168012</v>
      </c>
      <c r="B2070" s="439" t="s">
        <v>3435</v>
      </c>
      <c r="C2070" s="440">
        <v>3.3</v>
      </c>
      <c r="D2070" s="440">
        <v>1.4E-2</v>
      </c>
      <c r="E2070" s="440">
        <v>1</v>
      </c>
      <c r="F2070" s="441">
        <v>36.700000000000003</v>
      </c>
      <c r="G2070" s="441">
        <v>30.5</v>
      </c>
      <c r="H2070" s="441">
        <v>12.5</v>
      </c>
    </row>
    <row r="2071" spans="1:8" ht="9.75" customHeight="1" x14ac:dyDescent="0.2">
      <c r="A2071" s="438">
        <v>168013</v>
      </c>
      <c r="B2071" s="439" t="s">
        <v>3435</v>
      </c>
      <c r="C2071" s="440">
        <v>3.3</v>
      </c>
      <c r="D2071" s="440">
        <v>1.4E-2</v>
      </c>
      <c r="E2071" s="440">
        <v>1</v>
      </c>
      <c r="F2071" s="441">
        <v>37</v>
      </c>
      <c r="G2071" s="441">
        <v>30.5</v>
      </c>
      <c r="H2071" s="441">
        <v>12</v>
      </c>
    </row>
    <row r="2072" spans="1:8" ht="9.75" customHeight="1" x14ac:dyDescent="0.2">
      <c r="A2072" s="438">
        <v>168014</v>
      </c>
      <c r="B2072" s="439" t="s">
        <v>3435</v>
      </c>
      <c r="C2072" s="440">
        <v>3.3</v>
      </c>
      <c r="D2072" s="440">
        <v>1.4E-2</v>
      </c>
      <c r="E2072" s="440">
        <v>1</v>
      </c>
      <c r="F2072" s="441">
        <v>37</v>
      </c>
      <c r="G2072" s="441">
        <v>30.5</v>
      </c>
      <c r="H2072" s="441">
        <v>12</v>
      </c>
    </row>
    <row r="2073" spans="1:8" ht="9.75" customHeight="1" x14ac:dyDescent="0.2">
      <c r="A2073" s="438">
        <v>168016</v>
      </c>
      <c r="B2073" s="439" t="s">
        <v>3435</v>
      </c>
      <c r="C2073" s="440">
        <v>0.7</v>
      </c>
      <c r="D2073" s="440">
        <v>3.0000000000000001E-3</v>
      </c>
      <c r="E2073" s="440">
        <v>1</v>
      </c>
      <c r="F2073" s="441">
        <v>28</v>
      </c>
      <c r="G2073" s="441">
        <v>27</v>
      </c>
      <c r="H2073" s="441">
        <v>4.5</v>
      </c>
    </row>
    <row r="2074" spans="1:8" ht="9.75" customHeight="1" x14ac:dyDescent="0.2">
      <c r="A2074" s="438">
        <v>168017</v>
      </c>
      <c r="B2074" s="439" t="s">
        <v>3435</v>
      </c>
      <c r="C2074" s="440">
        <v>0.85</v>
      </c>
      <c r="D2074" s="440">
        <v>3.0000000000000001E-3</v>
      </c>
      <c r="E2074" s="440">
        <v>1</v>
      </c>
      <c r="F2074" s="441">
        <v>19.5</v>
      </c>
      <c r="G2074" s="439"/>
      <c r="H2074" s="439"/>
    </row>
    <row r="2075" spans="1:8" ht="9.75" customHeight="1" x14ac:dyDescent="0.2">
      <c r="A2075" s="438">
        <v>168018</v>
      </c>
      <c r="B2075" s="439" t="s">
        <v>3435</v>
      </c>
      <c r="C2075" s="440">
        <v>2</v>
      </c>
      <c r="D2075" s="440">
        <v>8.0000000000000002E-3</v>
      </c>
      <c r="E2075" s="440">
        <v>1</v>
      </c>
      <c r="F2075" s="441">
        <v>30.5</v>
      </c>
      <c r="G2075" s="441">
        <v>27</v>
      </c>
      <c r="H2075" s="441">
        <v>9.5</v>
      </c>
    </row>
    <row r="2076" spans="1:8" ht="9.75" customHeight="1" x14ac:dyDescent="0.2">
      <c r="A2076" s="438">
        <v>168019</v>
      </c>
      <c r="B2076" s="439" t="s">
        <v>3435</v>
      </c>
      <c r="C2076" s="440">
        <v>2</v>
      </c>
      <c r="D2076" s="440">
        <v>7.0000000000000001E-3</v>
      </c>
      <c r="E2076" s="440">
        <v>1</v>
      </c>
      <c r="F2076" s="441">
        <v>30.5</v>
      </c>
      <c r="G2076" s="441">
        <v>27</v>
      </c>
      <c r="H2076" s="441">
        <v>9</v>
      </c>
    </row>
    <row r="2077" spans="1:8" ht="9.75" customHeight="1" x14ac:dyDescent="0.2">
      <c r="A2077" s="438">
        <v>168036</v>
      </c>
      <c r="B2077" s="439" t="s">
        <v>3435</v>
      </c>
      <c r="C2077" s="440">
        <v>2.6</v>
      </c>
      <c r="D2077" s="440">
        <v>1.0999999999999999E-2</v>
      </c>
      <c r="E2077" s="440">
        <v>1</v>
      </c>
      <c r="F2077" s="441">
        <v>35.5</v>
      </c>
      <c r="G2077" s="441">
        <v>28</v>
      </c>
      <c r="H2077" s="441">
        <v>11</v>
      </c>
    </row>
    <row r="2078" spans="1:8" ht="9.75" customHeight="1" x14ac:dyDescent="0.2">
      <c r="A2078" s="438">
        <v>168038</v>
      </c>
      <c r="B2078" s="439" t="s">
        <v>3435</v>
      </c>
      <c r="C2078" s="440">
        <v>2.6</v>
      </c>
      <c r="D2078" s="440">
        <v>1.0999999999999999E-2</v>
      </c>
      <c r="E2078" s="440">
        <v>1</v>
      </c>
      <c r="F2078" s="441">
        <v>35</v>
      </c>
      <c r="G2078" s="441">
        <v>28</v>
      </c>
      <c r="H2078" s="441">
        <v>11</v>
      </c>
    </row>
    <row r="2079" spans="1:8" ht="9.75" customHeight="1" x14ac:dyDescent="0.2">
      <c r="A2079" s="438">
        <v>168044</v>
      </c>
      <c r="B2079" s="439" t="s">
        <v>3435</v>
      </c>
      <c r="C2079" s="440">
        <v>1.4</v>
      </c>
      <c r="D2079" s="440">
        <v>6.0000000000000001E-3</v>
      </c>
      <c r="E2079" s="440">
        <v>1</v>
      </c>
      <c r="F2079" s="441">
        <v>9.5</v>
      </c>
      <c r="G2079" s="439"/>
      <c r="H2079" s="439"/>
    </row>
    <row r="2080" spans="1:8" ht="9.75" customHeight="1" x14ac:dyDescent="0.2">
      <c r="A2080" s="438">
        <v>168049</v>
      </c>
      <c r="B2080" s="439" t="s">
        <v>3435</v>
      </c>
      <c r="C2080" s="440">
        <v>2.2000000000000002</v>
      </c>
      <c r="D2080" s="440">
        <v>8.0000000000000002E-3</v>
      </c>
      <c r="E2080" s="440">
        <v>1</v>
      </c>
      <c r="F2080" s="441">
        <v>30</v>
      </c>
      <c r="G2080" s="441">
        <v>27</v>
      </c>
      <c r="H2080" s="441">
        <v>9.5</v>
      </c>
    </row>
    <row r="2081" spans="1:8" ht="9.75" customHeight="1" x14ac:dyDescent="0.2">
      <c r="A2081" s="438">
        <v>168050</v>
      </c>
      <c r="B2081" s="439" t="s">
        <v>3435</v>
      </c>
      <c r="C2081" s="440">
        <v>2.2000000000000002</v>
      </c>
      <c r="D2081" s="440">
        <v>8.0000000000000002E-3</v>
      </c>
      <c r="E2081" s="440">
        <v>1</v>
      </c>
      <c r="F2081" s="441">
        <v>30.5</v>
      </c>
      <c r="G2081" s="441">
        <v>27</v>
      </c>
      <c r="H2081" s="441">
        <v>9.5</v>
      </c>
    </row>
    <row r="2082" spans="1:8" ht="9.75" customHeight="1" x14ac:dyDescent="0.2">
      <c r="A2082" s="438">
        <v>168051</v>
      </c>
      <c r="B2082" s="439" t="s">
        <v>3435</v>
      </c>
      <c r="C2082" s="440">
        <v>2.2000000000000002</v>
      </c>
      <c r="D2082" s="440">
        <v>8.0000000000000002E-3</v>
      </c>
      <c r="E2082" s="440">
        <v>1</v>
      </c>
      <c r="F2082" s="441">
        <v>30.5</v>
      </c>
      <c r="G2082" s="441">
        <v>27</v>
      </c>
      <c r="H2082" s="441">
        <v>9.3000000000000007</v>
      </c>
    </row>
    <row r="2083" spans="1:8" ht="9.75" customHeight="1" x14ac:dyDescent="0.2">
      <c r="A2083" s="438">
        <v>168054</v>
      </c>
      <c r="B2083" s="439" t="s">
        <v>3435</v>
      </c>
      <c r="C2083" s="440">
        <v>3.5</v>
      </c>
      <c r="D2083" s="440">
        <v>1.6E-2</v>
      </c>
      <c r="E2083" s="440">
        <v>1</v>
      </c>
      <c r="F2083" s="441">
        <v>36.5</v>
      </c>
      <c r="G2083" s="441">
        <v>33</v>
      </c>
      <c r="H2083" s="441">
        <v>13</v>
      </c>
    </row>
    <row r="2084" spans="1:8" ht="9.75" customHeight="1" x14ac:dyDescent="0.2">
      <c r="A2084" s="438">
        <v>168055</v>
      </c>
      <c r="B2084" s="439" t="s">
        <v>3435</v>
      </c>
      <c r="C2084" s="440">
        <v>5</v>
      </c>
      <c r="D2084" s="440">
        <v>2.1000000000000001E-2</v>
      </c>
      <c r="E2084" s="440">
        <v>1</v>
      </c>
      <c r="F2084" s="441">
        <v>36</v>
      </c>
      <c r="G2084" s="441">
        <v>33.5</v>
      </c>
      <c r="H2084" s="441">
        <v>17</v>
      </c>
    </row>
    <row r="2085" spans="1:8" ht="9.75" customHeight="1" x14ac:dyDescent="0.2">
      <c r="A2085" s="438">
        <v>168056</v>
      </c>
      <c r="B2085" s="439" t="s">
        <v>3435</v>
      </c>
      <c r="C2085" s="440">
        <v>2.5499999999999998</v>
      </c>
      <c r="D2085" s="440">
        <v>1.2E-2</v>
      </c>
      <c r="E2085" s="440">
        <v>1</v>
      </c>
      <c r="F2085" s="441">
        <v>30.5</v>
      </c>
      <c r="G2085" s="439"/>
      <c r="H2085" s="439"/>
    </row>
    <row r="2086" spans="1:8" ht="9.75" customHeight="1" x14ac:dyDescent="0.2">
      <c r="A2086" s="438">
        <v>168059</v>
      </c>
      <c r="B2086" s="439" t="s">
        <v>3435</v>
      </c>
      <c r="C2086" s="440">
        <v>4.6500000000000004</v>
      </c>
      <c r="D2086" s="440">
        <v>2.7E-2</v>
      </c>
      <c r="E2086" s="440">
        <v>1</v>
      </c>
      <c r="F2086" s="441">
        <v>40</v>
      </c>
      <c r="G2086" s="441">
        <v>39.5</v>
      </c>
      <c r="H2086" s="441">
        <v>17</v>
      </c>
    </row>
    <row r="2087" spans="1:8" ht="9.75" customHeight="1" x14ac:dyDescent="0.2">
      <c r="A2087" s="438">
        <v>168194</v>
      </c>
      <c r="B2087" s="439" t="s">
        <v>3435</v>
      </c>
      <c r="C2087" s="440">
        <v>3</v>
      </c>
      <c r="D2087" s="440">
        <v>1.0999999999999999E-2</v>
      </c>
      <c r="E2087" s="440">
        <v>1</v>
      </c>
      <c r="F2087" s="441">
        <v>36</v>
      </c>
      <c r="G2087" s="441">
        <v>28</v>
      </c>
      <c r="H2087" s="441">
        <v>11</v>
      </c>
    </row>
    <row r="2088" spans="1:8" ht="9.75" customHeight="1" x14ac:dyDescent="0.2">
      <c r="A2088" s="438">
        <v>168295</v>
      </c>
      <c r="B2088" s="439" t="s">
        <v>3435</v>
      </c>
      <c r="C2088" s="440">
        <v>1.93</v>
      </c>
      <c r="D2088" s="440">
        <v>7.0000000000000001E-3</v>
      </c>
      <c r="E2088" s="440">
        <v>1</v>
      </c>
      <c r="F2088" s="441">
        <v>30</v>
      </c>
      <c r="G2088" s="441">
        <v>24.5</v>
      </c>
      <c r="H2088" s="441">
        <v>9.5</v>
      </c>
    </row>
    <row r="2089" spans="1:8" ht="9.75" customHeight="1" x14ac:dyDescent="0.2">
      <c r="A2089" s="438">
        <v>168297</v>
      </c>
      <c r="B2089" s="439" t="s">
        <v>3435</v>
      </c>
      <c r="C2089" s="440">
        <v>3.48</v>
      </c>
      <c r="D2089" s="440">
        <v>1.7999999999999999E-2</v>
      </c>
      <c r="E2089" s="440">
        <v>1</v>
      </c>
      <c r="F2089" s="441">
        <v>37</v>
      </c>
      <c r="G2089" s="441">
        <v>30.5</v>
      </c>
      <c r="H2089" s="441">
        <v>16</v>
      </c>
    </row>
    <row r="2090" spans="1:8" ht="9.75" customHeight="1" x14ac:dyDescent="0.2">
      <c r="A2090" s="438">
        <v>168298</v>
      </c>
      <c r="B2090" s="439" t="s">
        <v>3435</v>
      </c>
      <c r="C2090" s="440">
        <v>3.3</v>
      </c>
      <c r="D2090" s="440">
        <v>1.2E-2</v>
      </c>
      <c r="E2090" s="440">
        <v>1</v>
      </c>
      <c r="F2090" s="441">
        <v>35.5</v>
      </c>
      <c r="G2090" s="441">
        <v>28</v>
      </c>
      <c r="H2090" s="441">
        <v>12</v>
      </c>
    </row>
    <row r="2091" spans="1:8" ht="9.75" customHeight="1" x14ac:dyDescent="0.2">
      <c r="A2091" s="438">
        <v>168299</v>
      </c>
      <c r="B2091" s="439" t="s">
        <v>3435</v>
      </c>
      <c r="C2091" s="440">
        <v>4.2</v>
      </c>
      <c r="D2091" s="440">
        <v>1.2999999999999999E-2</v>
      </c>
      <c r="E2091" s="440">
        <v>1</v>
      </c>
      <c r="F2091" s="441">
        <v>35.6</v>
      </c>
      <c r="G2091" s="441">
        <v>30.5</v>
      </c>
      <c r="H2091" s="441">
        <v>12</v>
      </c>
    </row>
    <row r="2092" spans="1:8" ht="9.75" customHeight="1" x14ac:dyDescent="0.2">
      <c r="A2092" s="438">
        <v>168300</v>
      </c>
      <c r="B2092" s="439" t="s">
        <v>3435</v>
      </c>
      <c r="C2092" s="440">
        <v>4.84</v>
      </c>
      <c r="D2092" s="440">
        <v>1.7000000000000001E-2</v>
      </c>
      <c r="E2092" s="440">
        <v>1</v>
      </c>
      <c r="F2092" s="441">
        <v>40</v>
      </c>
      <c r="G2092" s="441">
        <v>33</v>
      </c>
      <c r="H2092" s="441">
        <v>13</v>
      </c>
    </row>
    <row r="2093" spans="1:8" ht="9.75" customHeight="1" x14ac:dyDescent="0.2">
      <c r="A2093" s="438">
        <v>168306</v>
      </c>
      <c r="B2093" s="439" t="s">
        <v>3435</v>
      </c>
      <c r="C2093" s="440">
        <v>2</v>
      </c>
      <c r="D2093" s="440">
        <v>5.0000000000000001E-3</v>
      </c>
      <c r="E2093" s="440">
        <v>1</v>
      </c>
      <c r="F2093" s="441">
        <v>35</v>
      </c>
      <c r="G2093" s="441">
        <v>30</v>
      </c>
      <c r="H2093" s="441">
        <v>5</v>
      </c>
    </row>
    <row r="2094" spans="1:8" ht="9.75" customHeight="1" x14ac:dyDescent="0.2">
      <c r="A2094" s="438">
        <v>168308</v>
      </c>
      <c r="B2094" s="439" t="s">
        <v>3435</v>
      </c>
      <c r="C2094" s="440">
        <v>3.45</v>
      </c>
      <c r="D2094" s="440">
        <v>1.2E-2</v>
      </c>
      <c r="E2094" s="440">
        <v>1</v>
      </c>
      <c r="F2094" s="441">
        <v>38</v>
      </c>
      <c r="G2094" s="441">
        <v>35</v>
      </c>
      <c r="H2094" s="441">
        <v>9</v>
      </c>
    </row>
    <row r="2095" spans="1:8" ht="9.75" customHeight="1" x14ac:dyDescent="0.2">
      <c r="A2095" s="438">
        <v>168340</v>
      </c>
      <c r="B2095" s="439" t="s">
        <v>3435</v>
      </c>
      <c r="C2095" s="440">
        <v>8.6</v>
      </c>
      <c r="D2095" s="440">
        <v>2.4E-2</v>
      </c>
      <c r="E2095" s="440">
        <v>1</v>
      </c>
      <c r="F2095" s="441">
        <v>39.5</v>
      </c>
      <c r="G2095" s="441">
        <v>35.5</v>
      </c>
      <c r="H2095" s="441">
        <v>17</v>
      </c>
    </row>
    <row r="2096" spans="1:8" ht="9.75" customHeight="1" x14ac:dyDescent="0.2">
      <c r="A2096" s="438">
        <v>168341</v>
      </c>
      <c r="B2096" s="439" t="s">
        <v>3435</v>
      </c>
      <c r="C2096" s="440">
        <v>8.1300000000000008</v>
      </c>
      <c r="D2096" s="440">
        <v>2.7E-2</v>
      </c>
      <c r="E2096" s="440">
        <v>1</v>
      </c>
      <c r="F2096" s="441">
        <v>39</v>
      </c>
      <c r="G2096" s="441">
        <v>35</v>
      </c>
      <c r="H2096" s="441">
        <v>20</v>
      </c>
    </row>
    <row r="2097" spans="1:8" ht="9.75" customHeight="1" x14ac:dyDescent="0.2">
      <c r="A2097" s="438">
        <v>168342</v>
      </c>
      <c r="B2097" s="439" t="s">
        <v>3435</v>
      </c>
      <c r="C2097" s="440">
        <v>6.7</v>
      </c>
      <c r="D2097" s="440">
        <v>2.1999999999999999E-2</v>
      </c>
      <c r="E2097" s="440">
        <v>1</v>
      </c>
      <c r="F2097" s="441">
        <v>40</v>
      </c>
      <c r="G2097" s="441">
        <v>40</v>
      </c>
      <c r="H2097" s="441">
        <v>14</v>
      </c>
    </row>
    <row r="2098" spans="1:8" ht="9.75" customHeight="1" x14ac:dyDescent="0.2">
      <c r="A2098" s="438">
        <v>168343</v>
      </c>
      <c r="B2098" s="439" t="s">
        <v>3435</v>
      </c>
      <c r="C2098" s="440">
        <v>5.2</v>
      </c>
      <c r="D2098" s="440">
        <v>1.9E-2</v>
      </c>
      <c r="E2098" s="440">
        <v>1</v>
      </c>
      <c r="F2098" s="441">
        <v>39</v>
      </c>
      <c r="G2098" s="441">
        <v>35</v>
      </c>
      <c r="H2098" s="441">
        <v>14</v>
      </c>
    </row>
    <row r="2099" spans="1:8" ht="9.75" customHeight="1" x14ac:dyDescent="0.2">
      <c r="A2099" s="438">
        <v>168346</v>
      </c>
      <c r="B2099" s="439" t="s">
        <v>3435</v>
      </c>
      <c r="C2099" s="440">
        <v>5.6</v>
      </c>
      <c r="D2099" s="440">
        <v>2.3E-2</v>
      </c>
      <c r="E2099" s="440">
        <v>1</v>
      </c>
      <c r="F2099" s="441">
        <v>40.5</v>
      </c>
      <c r="G2099" s="441">
        <v>40</v>
      </c>
      <c r="H2099" s="441">
        <v>14.5</v>
      </c>
    </row>
    <row r="2100" spans="1:8" ht="9.75" customHeight="1" x14ac:dyDescent="0.2">
      <c r="A2100" s="438">
        <v>168347</v>
      </c>
      <c r="B2100" s="439" t="s">
        <v>3435</v>
      </c>
      <c r="C2100" s="440">
        <v>10.5</v>
      </c>
      <c r="D2100" s="440">
        <v>4.1000000000000002E-2</v>
      </c>
      <c r="E2100" s="440">
        <v>1</v>
      </c>
      <c r="F2100" s="441">
        <v>46</v>
      </c>
      <c r="G2100" s="441">
        <v>37</v>
      </c>
      <c r="H2100" s="441">
        <v>24</v>
      </c>
    </row>
    <row r="2101" spans="1:8" ht="9.75" customHeight="1" x14ac:dyDescent="0.2">
      <c r="A2101" s="438">
        <v>168348</v>
      </c>
      <c r="B2101" s="439" t="s">
        <v>3435</v>
      </c>
      <c r="C2101" s="440">
        <v>7.8</v>
      </c>
      <c r="D2101" s="440">
        <v>0.03</v>
      </c>
      <c r="E2101" s="440">
        <v>1</v>
      </c>
      <c r="F2101" s="441">
        <v>46</v>
      </c>
      <c r="G2101" s="441">
        <v>37.5</v>
      </c>
      <c r="H2101" s="441">
        <v>17.5</v>
      </c>
    </row>
    <row r="2102" spans="1:8" ht="9.75" customHeight="1" x14ac:dyDescent="0.2">
      <c r="A2102" s="438">
        <v>168351</v>
      </c>
      <c r="B2102" s="439" t="s">
        <v>3435</v>
      </c>
      <c r="C2102" s="440">
        <v>5.5</v>
      </c>
      <c r="D2102" s="440">
        <v>0.02</v>
      </c>
      <c r="E2102" s="440">
        <v>1</v>
      </c>
      <c r="F2102" s="441">
        <v>37.5</v>
      </c>
      <c r="G2102" s="441">
        <v>33</v>
      </c>
      <c r="H2102" s="441">
        <v>16.5</v>
      </c>
    </row>
    <row r="2103" spans="1:8" ht="9.75" customHeight="1" x14ac:dyDescent="0.2">
      <c r="A2103" s="438">
        <v>168352</v>
      </c>
      <c r="B2103" s="439" t="s">
        <v>3435</v>
      </c>
      <c r="C2103" s="440">
        <v>5.7</v>
      </c>
      <c r="D2103" s="440">
        <v>2.1000000000000001E-2</v>
      </c>
      <c r="E2103" s="440">
        <v>1</v>
      </c>
      <c r="F2103" s="441">
        <v>37.5</v>
      </c>
      <c r="G2103" s="441">
        <v>33.5</v>
      </c>
      <c r="H2103" s="441">
        <v>17</v>
      </c>
    </row>
    <row r="2104" spans="1:8" ht="9.75" customHeight="1" x14ac:dyDescent="0.2">
      <c r="A2104" s="438">
        <v>168354</v>
      </c>
      <c r="B2104" s="439" t="s">
        <v>3435</v>
      </c>
      <c r="C2104" s="440">
        <v>8.3000000000000007</v>
      </c>
      <c r="D2104" s="440">
        <v>3.2000000000000001E-2</v>
      </c>
      <c r="E2104" s="440">
        <v>1</v>
      </c>
      <c r="F2104" s="441">
        <v>45.5</v>
      </c>
      <c r="G2104" s="441">
        <v>37.5</v>
      </c>
      <c r="H2104" s="441">
        <v>18.5</v>
      </c>
    </row>
    <row r="2105" spans="1:8" ht="9.75" customHeight="1" x14ac:dyDescent="0.2">
      <c r="A2105" s="438">
        <v>168355</v>
      </c>
      <c r="B2105" s="439" t="s">
        <v>3435</v>
      </c>
      <c r="C2105" s="440">
        <v>5.0999999999999996</v>
      </c>
      <c r="D2105" s="440">
        <v>0.02</v>
      </c>
      <c r="E2105" s="440">
        <v>1</v>
      </c>
      <c r="F2105" s="441">
        <v>37</v>
      </c>
      <c r="G2105" s="441">
        <v>33</v>
      </c>
      <c r="H2105" s="441">
        <v>16</v>
      </c>
    </row>
    <row r="2106" spans="1:8" ht="9.75" customHeight="1" x14ac:dyDescent="0.2">
      <c r="A2106" s="438">
        <v>168356</v>
      </c>
      <c r="B2106" s="439" t="s">
        <v>3435</v>
      </c>
      <c r="C2106" s="440">
        <v>7.2</v>
      </c>
      <c r="D2106" s="440">
        <v>3.1E-2</v>
      </c>
      <c r="E2106" s="440">
        <v>1</v>
      </c>
      <c r="F2106" s="441">
        <v>46</v>
      </c>
      <c r="G2106" s="441">
        <v>38</v>
      </c>
      <c r="H2106" s="441">
        <v>17.5</v>
      </c>
    </row>
    <row r="2107" spans="1:8" ht="9.75" customHeight="1" x14ac:dyDescent="0.2">
      <c r="A2107" s="438">
        <v>168357</v>
      </c>
      <c r="B2107" s="439" t="s">
        <v>3435</v>
      </c>
      <c r="C2107" s="440">
        <v>8.8000000000000007</v>
      </c>
      <c r="D2107" s="440">
        <v>3.9E-2</v>
      </c>
      <c r="E2107" s="440">
        <v>1</v>
      </c>
      <c r="F2107" s="441">
        <v>46</v>
      </c>
      <c r="G2107" s="441">
        <v>38.5</v>
      </c>
      <c r="H2107" s="441">
        <v>22</v>
      </c>
    </row>
    <row r="2108" spans="1:8" ht="9.75" customHeight="1" x14ac:dyDescent="0.2">
      <c r="A2108" s="438">
        <v>168358</v>
      </c>
      <c r="B2108" s="439" t="s">
        <v>3435</v>
      </c>
      <c r="C2108" s="440">
        <v>9</v>
      </c>
      <c r="D2108" s="440">
        <v>5.2999999999999999E-2</v>
      </c>
      <c r="E2108" s="440">
        <v>1</v>
      </c>
      <c r="F2108" s="441">
        <v>53</v>
      </c>
      <c r="G2108" s="441">
        <v>40</v>
      </c>
      <c r="H2108" s="441">
        <v>25</v>
      </c>
    </row>
    <row r="2109" spans="1:8" ht="9.75" customHeight="1" x14ac:dyDescent="0.2">
      <c r="A2109" s="438">
        <v>168359</v>
      </c>
      <c r="B2109" s="439" t="s">
        <v>3435</v>
      </c>
      <c r="C2109" s="440">
        <v>12.3</v>
      </c>
      <c r="D2109" s="440">
        <v>6.2E-2</v>
      </c>
      <c r="E2109" s="440">
        <v>1</v>
      </c>
      <c r="F2109" s="441">
        <v>53.5</v>
      </c>
      <c r="G2109" s="441">
        <v>43.5</v>
      </c>
      <c r="H2109" s="441">
        <v>26.5</v>
      </c>
    </row>
    <row r="2110" spans="1:8" ht="9.75" customHeight="1" x14ac:dyDescent="0.2">
      <c r="A2110" s="438">
        <v>168360</v>
      </c>
      <c r="B2110" s="439" t="s">
        <v>3435</v>
      </c>
      <c r="C2110" s="440">
        <v>9.5500000000000007</v>
      </c>
      <c r="D2110" s="440">
        <v>4.2000000000000003E-2</v>
      </c>
      <c r="E2110" s="440">
        <v>1</v>
      </c>
      <c r="F2110" s="441">
        <v>47</v>
      </c>
      <c r="G2110" s="441">
        <v>43</v>
      </c>
      <c r="H2110" s="441">
        <v>21</v>
      </c>
    </row>
    <row r="2111" spans="1:8" ht="9.75" customHeight="1" x14ac:dyDescent="0.2">
      <c r="A2111" s="438">
        <v>168361</v>
      </c>
      <c r="B2111" s="439" t="s">
        <v>3435</v>
      </c>
      <c r="C2111" s="440">
        <v>8.1</v>
      </c>
      <c r="D2111" s="440">
        <v>3.2000000000000001E-2</v>
      </c>
      <c r="E2111" s="440">
        <v>1</v>
      </c>
      <c r="F2111" s="441">
        <v>45</v>
      </c>
      <c r="G2111" s="441">
        <v>37.5</v>
      </c>
      <c r="H2111" s="441">
        <v>19</v>
      </c>
    </row>
    <row r="2112" spans="1:8" ht="9.75" customHeight="1" x14ac:dyDescent="0.2">
      <c r="A2112" s="438">
        <v>168362</v>
      </c>
      <c r="B2112" s="439" t="s">
        <v>3435</v>
      </c>
      <c r="C2112" s="440">
        <v>11.5</v>
      </c>
      <c r="D2112" s="440">
        <v>4.7E-2</v>
      </c>
      <c r="E2112" s="440">
        <v>1</v>
      </c>
      <c r="F2112" s="441">
        <v>49</v>
      </c>
      <c r="G2112" s="441">
        <v>42</v>
      </c>
      <c r="H2112" s="441">
        <v>23</v>
      </c>
    </row>
    <row r="2113" spans="1:8" ht="9.75" customHeight="1" x14ac:dyDescent="0.2">
      <c r="A2113" s="438">
        <v>168363</v>
      </c>
      <c r="B2113" s="439" t="s">
        <v>3435</v>
      </c>
      <c r="C2113" s="440">
        <v>2.75</v>
      </c>
      <c r="D2113" s="440">
        <v>0.01</v>
      </c>
      <c r="E2113" s="440">
        <v>1</v>
      </c>
      <c r="F2113" s="441">
        <v>30</v>
      </c>
      <c r="G2113" s="441">
        <v>29.5</v>
      </c>
      <c r="H2113" s="441">
        <v>11</v>
      </c>
    </row>
    <row r="2114" spans="1:8" ht="9.75" customHeight="1" x14ac:dyDescent="0.2">
      <c r="A2114" s="438">
        <v>168364</v>
      </c>
      <c r="B2114" s="439" t="s">
        <v>3435</v>
      </c>
      <c r="C2114" s="440">
        <v>3.9</v>
      </c>
      <c r="D2114" s="440">
        <v>1.2999999999999999E-2</v>
      </c>
      <c r="E2114" s="440">
        <v>1</v>
      </c>
      <c r="F2114" s="441">
        <v>36</v>
      </c>
      <c r="G2114" s="441">
        <v>33.5</v>
      </c>
      <c r="H2114" s="441">
        <v>10.5</v>
      </c>
    </row>
    <row r="2115" spans="1:8" ht="9.75" customHeight="1" x14ac:dyDescent="0.2">
      <c r="A2115" s="438">
        <v>168365</v>
      </c>
      <c r="B2115" s="439" t="s">
        <v>3435</v>
      </c>
      <c r="C2115" s="440">
        <v>5.6</v>
      </c>
      <c r="D2115" s="440">
        <v>0.02</v>
      </c>
      <c r="E2115" s="440">
        <v>1</v>
      </c>
      <c r="F2115" s="441">
        <v>40</v>
      </c>
      <c r="G2115" s="441">
        <v>31.5</v>
      </c>
      <c r="H2115" s="441">
        <v>15.5</v>
      </c>
    </row>
    <row r="2116" spans="1:8" ht="9.75" customHeight="1" x14ac:dyDescent="0.2">
      <c r="A2116" s="438">
        <v>168367</v>
      </c>
      <c r="B2116" s="439" t="s">
        <v>3435</v>
      </c>
      <c r="C2116" s="440">
        <v>5</v>
      </c>
      <c r="D2116" s="440">
        <v>1.6E-2</v>
      </c>
      <c r="E2116" s="440">
        <v>1</v>
      </c>
      <c r="F2116" s="441">
        <v>41.5</v>
      </c>
      <c r="G2116" s="441">
        <v>33</v>
      </c>
      <c r="H2116" s="441">
        <v>12</v>
      </c>
    </row>
    <row r="2117" spans="1:8" ht="9.75" customHeight="1" x14ac:dyDescent="0.2">
      <c r="A2117" s="438">
        <v>168368</v>
      </c>
      <c r="B2117" s="439" t="s">
        <v>3435</v>
      </c>
      <c r="C2117" s="440">
        <v>3.5</v>
      </c>
      <c r="D2117" s="440">
        <v>0.01</v>
      </c>
      <c r="E2117" s="440">
        <v>1</v>
      </c>
      <c r="F2117" s="441">
        <v>30</v>
      </c>
      <c r="G2117" s="441">
        <v>29</v>
      </c>
      <c r="H2117" s="441">
        <v>11</v>
      </c>
    </row>
    <row r="2118" spans="1:8" ht="9.75" customHeight="1" x14ac:dyDescent="0.2">
      <c r="A2118" s="438">
        <v>168369</v>
      </c>
      <c r="B2118" s="439" t="s">
        <v>3435</v>
      </c>
      <c r="C2118" s="440">
        <v>5</v>
      </c>
      <c r="D2118" s="440">
        <v>1.7999999999999999E-2</v>
      </c>
      <c r="E2118" s="440">
        <v>1</v>
      </c>
      <c r="F2118" s="441">
        <v>40.5</v>
      </c>
      <c r="G2118" s="441">
        <v>30</v>
      </c>
      <c r="H2118" s="441">
        <v>14.5</v>
      </c>
    </row>
    <row r="2119" spans="1:8" ht="9.75" customHeight="1" x14ac:dyDescent="0.2">
      <c r="A2119" s="438">
        <v>168525</v>
      </c>
      <c r="B2119" s="439" t="s">
        <v>3435</v>
      </c>
      <c r="C2119" s="440">
        <v>4.2</v>
      </c>
      <c r="D2119" s="440">
        <v>1.4E-2</v>
      </c>
      <c r="E2119" s="440">
        <v>1</v>
      </c>
      <c r="F2119" s="441">
        <v>37</v>
      </c>
      <c r="G2119" s="441">
        <v>32</v>
      </c>
      <c r="H2119" s="441">
        <v>11.5</v>
      </c>
    </row>
    <row r="2120" spans="1:8" ht="9.75" customHeight="1" x14ac:dyDescent="0.2">
      <c r="A2120" s="438">
        <v>168526</v>
      </c>
      <c r="B2120" s="439" t="s">
        <v>3435</v>
      </c>
      <c r="C2120" s="440">
        <v>3.6</v>
      </c>
      <c r="D2120" s="440">
        <v>1.2999999999999999E-2</v>
      </c>
      <c r="E2120" s="440">
        <v>1</v>
      </c>
      <c r="F2120" s="441">
        <v>36</v>
      </c>
      <c r="G2120" s="441">
        <v>29</v>
      </c>
      <c r="H2120" s="441">
        <v>12.5</v>
      </c>
    </row>
    <row r="2121" spans="1:8" ht="9.75" customHeight="1" x14ac:dyDescent="0.2">
      <c r="A2121" s="438">
        <v>168527</v>
      </c>
      <c r="B2121" s="439" t="s">
        <v>3435</v>
      </c>
      <c r="C2121" s="440">
        <v>2.75</v>
      </c>
      <c r="D2121" s="440">
        <v>8.9999999999999993E-3</v>
      </c>
      <c r="E2121" s="440">
        <v>1</v>
      </c>
      <c r="F2121" s="441">
        <v>31.5</v>
      </c>
      <c r="G2121" s="441">
        <v>28</v>
      </c>
      <c r="H2121" s="441">
        <v>10.5</v>
      </c>
    </row>
    <row r="2122" spans="1:8" ht="9.75" customHeight="1" x14ac:dyDescent="0.2">
      <c r="A2122" s="438">
        <v>168538</v>
      </c>
      <c r="B2122" s="439" t="s">
        <v>3435</v>
      </c>
      <c r="C2122" s="440">
        <v>3.1</v>
      </c>
      <c r="D2122" s="440">
        <v>1.2999999999999999E-2</v>
      </c>
      <c r="E2122" s="440">
        <v>1</v>
      </c>
      <c r="F2122" s="441">
        <v>35.5</v>
      </c>
      <c r="G2122" s="441">
        <v>35</v>
      </c>
      <c r="H2122" s="441">
        <v>10.5</v>
      </c>
    </row>
    <row r="2123" spans="1:8" ht="9.75" customHeight="1" x14ac:dyDescent="0.2">
      <c r="A2123" s="438">
        <v>168540</v>
      </c>
      <c r="B2123" s="439" t="s">
        <v>3435</v>
      </c>
      <c r="C2123" s="440">
        <v>3.1</v>
      </c>
      <c r="D2123" s="440">
        <v>1.2E-2</v>
      </c>
      <c r="E2123" s="440">
        <v>1</v>
      </c>
      <c r="F2123" s="441">
        <v>35</v>
      </c>
      <c r="G2123" s="441">
        <v>33</v>
      </c>
      <c r="H2123" s="441">
        <v>10</v>
      </c>
    </row>
    <row r="2124" spans="1:8" ht="9.75" customHeight="1" x14ac:dyDescent="0.2">
      <c r="A2124" s="438">
        <v>168541</v>
      </c>
      <c r="B2124" s="439" t="s">
        <v>3435</v>
      </c>
      <c r="C2124" s="440">
        <v>3.1</v>
      </c>
      <c r="D2124" s="440">
        <v>1.2E-2</v>
      </c>
      <c r="E2124" s="440">
        <v>1</v>
      </c>
      <c r="F2124" s="441">
        <v>35</v>
      </c>
      <c r="G2124" s="441">
        <v>33</v>
      </c>
      <c r="H2124" s="441">
        <v>10</v>
      </c>
    </row>
    <row r="2125" spans="1:8" ht="9.75" customHeight="1" x14ac:dyDescent="0.2">
      <c r="A2125" s="438">
        <v>168547</v>
      </c>
      <c r="B2125" s="439" t="s">
        <v>3435</v>
      </c>
      <c r="C2125" s="440">
        <v>13.7</v>
      </c>
      <c r="D2125" s="440">
        <v>4.8000000000000001E-2</v>
      </c>
      <c r="E2125" s="440">
        <v>1</v>
      </c>
      <c r="F2125" s="441">
        <v>46</v>
      </c>
      <c r="G2125" s="441">
        <v>42</v>
      </c>
      <c r="H2125" s="441">
        <v>25</v>
      </c>
    </row>
    <row r="2126" spans="1:8" ht="9.75" customHeight="1" x14ac:dyDescent="0.2">
      <c r="A2126" s="438">
        <v>168548</v>
      </c>
      <c r="B2126" s="439" t="s">
        <v>3435</v>
      </c>
      <c r="C2126" s="440">
        <v>10.6</v>
      </c>
      <c r="D2126" s="440">
        <v>4.1000000000000002E-2</v>
      </c>
      <c r="E2126" s="440">
        <v>1</v>
      </c>
      <c r="F2126" s="441">
        <v>46.5</v>
      </c>
      <c r="G2126" s="441">
        <v>37.5</v>
      </c>
      <c r="H2126" s="441">
        <v>23.5</v>
      </c>
    </row>
    <row r="2127" spans="1:8" ht="9.75" customHeight="1" x14ac:dyDescent="0.2">
      <c r="A2127" s="438">
        <v>168557</v>
      </c>
      <c r="B2127" s="439" t="s">
        <v>3435</v>
      </c>
      <c r="C2127" s="440">
        <v>3.6</v>
      </c>
      <c r="D2127" s="440">
        <v>0.02</v>
      </c>
      <c r="E2127" s="440">
        <v>1</v>
      </c>
      <c r="F2127" s="441">
        <v>40</v>
      </c>
      <c r="G2127" s="441">
        <v>36</v>
      </c>
      <c r="H2127" s="441">
        <v>14</v>
      </c>
    </row>
    <row r="2128" spans="1:8" ht="9.75" customHeight="1" x14ac:dyDescent="0.2">
      <c r="A2128" s="438">
        <v>168621</v>
      </c>
      <c r="B2128" s="439" t="s">
        <v>3435</v>
      </c>
      <c r="C2128" s="440">
        <v>0.7</v>
      </c>
      <c r="D2128" s="440">
        <v>8.9999999999999993E-3</v>
      </c>
      <c r="E2128" s="440">
        <v>1</v>
      </c>
      <c r="F2128" s="441">
        <v>33</v>
      </c>
      <c r="G2128" s="441">
        <v>26</v>
      </c>
      <c r="H2128" s="441">
        <v>10</v>
      </c>
    </row>
    <row r="2129" spans="1:8" ht="9.75" customHeight="1" x14ac:dyDescent="0.2">
      <c r="A2129" s="438">
        <v>168622</v>
      </c>
      <c r="B2129" s="439" t="s">
        <v>3435</v>
      </c>
      <c r="C2129" s="440">
        <v>1</v>
      </c>
      <c r="D2129" s="440">
        <v>0.01</v>
      </c>
      <c r="E2129" s="440">
        <v>1</v>
      </c>
      <c r="F2129" s="441">
        <v>36</v>
      </c>
      <c r="G2129" s="441">
        <v>28</v>
      </c>
      <c r="H2129" s="441">
        <v>10</v>
      </c>
    </row>
    <row r="2130" spans="1:8" ht="9.75" customHeight="1" x14ac:dyDescent="0.2">
      <c r="A2130" s="438">
        <v>168630</v>
      </c>
      <c r="B2130" s="439" t="s">
        <v>3435</v>
      </c>
      <c r="C2130" s="440">
        <v>3.46</v>
      </c>
      <c r="D2130" s="440">
        <v>0.02</v>
      </c>
      <c r="E2130" s="440">
        <v>1</v>
      </c>
      <c r="F2130" s="441">
        <v>40.5</v>
      </c>
      <c r="G2130" s="441">
        <v>36</v>
      </c>
      <c r="H2130" s="441">
        <v>13.5</v>
      </c>
    </row>
    <row r="2131" spans="1:8" ht="9.75" customHeight="1" x14ac:dyDescent="0.2">
      <c r="A2131" s="438">
        <v>168631</v>
      </c>
      <c r="B2131" s="439" t="s">
        <v>3435</v>
      </c>
      <c r="C2131" s="440">
        <v>0.32</v>
      </c>
      <c r="D2131" s="440">
        <v>2E-3</v>
      </c>
      <c r="E2131" s="440">
        <v>1</v>
      </c>
      <c r="F2131" s="441">
        <v>24</v>
      </c>
      <c r="G2131" s="441">
        <v>20</v>
      </c>
      <c r="H2131" s="441">
        <v>3</v>
      </c>
    </row>
    <row r="2132" spans="1:8" ht="9.75" customHeight="1" x14ac:dyDescent="0.2">
      <c r="A2132" s="438">
        <v>169029</v>
      </c>
      <c r="B2132" s="439" t="s">
        <v>3435</v>
      </c>
      <c r="C2132" s="440">
        <v>2.65</v>
      </c>
      <c r="D2132" s="440">
        <v>8.9999999999999993E-3</v>
      </c>
      <c r="E2132" s="440">
        <v>1</v>
      </c>
      <c r="F2132" s="441">
        <v>30.5</v>
      </c>
      <c r="G2132" s="441">
        <v>28.5</v>
      </c>
      <c r="H2132" s="441">
        <v>10.5</v>
      </c>
    </row>
    <row r="2133" spans="1:8" ht="9.75" customHeight="1" x14ac:dyDescent="0.2">
      <c r="A2133" s="438">
        <v>169030</v>
      </c>
      <c r="B2133" s="439" t="s">
        <v>3435</v>
      </c>
      <c r="C2133" s="440">
        <v>3.45</v>
      </c>
      <c r="D2133" s="440">
        <v>1.2E-2</v>
      </c>
      <c r="E2133" s="440">
        <v>1</v>
      </c>
      <c r="F2133" s="441">
        <v>35.5</v>
      </c>
      <c r="G2133" s="441">
        <v>28.5</v>
      </c>
      <c r="H2133" s="441">
        <v>12</v>
      </c>
    </row>
    <row r="2134" spans="1:8" ht="9.75" customHeight="1" x14ac:dyDescent="0.2">
      <c r="A2134" s="438">
        <v>169031</v>
      </c>
      <c r="B2134" s="439" t="s">
        <v>3435</v>
      </c>
      <c r="C2134" s="440">
        <v>4.12</v>
      </c>
      <c r="D2134" s="440">
        <v>1.2999999999999999E-2</v>
      </c>
      <c r="E2134" s="440">
        <v>1</v>
      </c>
      <c r="F2134" s="441">
        <v>37</v>
      </c>
      <c r="G2134" s="441">
        <v>30.5</v>
      </c>
      <c r="H2134" s="441">
        <v>11.5</v>
      </c>
    </row>
    <row r="2135" spans="1:8" ht="9.75" customHeight="1" x14ac:dyDescent="0.2">
      <c r="A2135" s="438">
        <v>169032</v>
      </c>
      <c r="B2135" s="439" t="s">
        <v>3435</v>
      </c>
      <c r="C2135" s="440">
        <v>4.3499999999999996</v>
      </c>
      <c r="D2135" s="440">
        <v>1.7999999999999999E-2</v>
      </c>
      <c r="E2135" s="440">
        <v>1</v>
      </c>
      <c r="F2135" s="441">
        <v>37.5</v>
      </c>
      <c r="G2135" s="441">
        <v>31</v>
      </c>
      <c r="H2135" s="441">
        <v>16</v>
      </c>
    </row>
    <row r="2136" spans="1:8" ht="9.75" customHeight="1" x14ac:dyDescent="0.2">
      <c r="A2136" s="438">
        <v>169033</v>
      </c>
      <c r="B2136" s="439" t="s">
        <v>3435</v>
      </c>
      <c r="C2136" s="440">
        <v>6</v>
      </c>
      <c r="D2136" s="440">
        <v>2.4E-2</v>
      </c>
      <c r="E2136" s="440">
        <v>1</v>
      </c>
      <c r="F2136" s="441">
        <v>41</v>
      </c>
      <c r="G2136" s="441">
        <v>33</v>
      </c>
      <c r="H2136" s="441">
        <v>18</v>
      </c>
    </row>
    <row r="2137" spans="1:8" ht="9.75" customHeight="1" x14ac:dyDescent="0.2">
      <c r="A2137" s="438">
        <v>169036</v>
      </c>
      <c r="B2137" s="439" t="s">
        <v>3435</v>
      </c>
      <c r="C2137" s="440">
        <v>6.36</v>
      </c>
      <c r="D2137" s="440">
        <v>0.03</v>
      </c>
      <c r="E2137" s="440">
        <v>1</v>
      </c>
      <c r="F2137" s="441">
        <v>40</v>
      </c>
      <c r="G2137" s="441">
        <v>37</v>
      </c>
      <c r="H2137" s="441">
        <v>20.5</v>
      </c>
    </row>
    <row r="2138" spans="1:8" ht="9.75" customHeight="1" x14ac:dyDescent="0.2">
      <c r="A2138" s="438">
        <v>169039</v>
      </c>
      <c r="B2138" s="439" t="s">
        <v>3435</v>
      </c>
      <c r="C2138" s="440">
        <v>8.3000000000000007</v>
      </c>
      <c r="D2138" s="440">
        <v>0.04</v>
      </c>
      <c r="E2138" s="440">
        <v>1</v>
      </c>
      <c r="F2138" s="441">
        <v>46</v>
      </c>
      <c r="G2138" s="441">
        <v>41</v>
      </c>
      <c r="H2138" s="441">
        <v>21</v>
      </c>
    </row>
    <row r="2139" spans="1:8" ht="9.75" customHeight="1" x14ac:dyDescent="0.2">
      <c r="A2139" s="438">
        <v>169040</v>
      </c>
      <c r="B2139" s="439" t="s">
        <v>3435</v>
      </c>
      <c r="C2139" s="440">
        <v>10</v>
      </c>
      <c r="D2139" s="440">
        <v>4.7E-2</v>
      </c>
      <c r="E2139" s="440">
        <v>1</v>
      </c>
      <c r="F2139" s="441">
        <v>52</v>
      </c>
      <c r="G2139" s="441">
        <v>42</v>
      </c>
      <c r="H2139" s="441">
        <v>21.5</v>
      </c>
    </row>
    <row r="2140" spans="1:8" ht="9.75" customHeight="1" x14ac:dyDescent="0.2">
      <c r="A2140" s="438">
        <v>169041</v>
      </c>
      <c r="B2140" s="439" t="s">
        <v>3435</v>
      </c>
      <c r="C2140" s="440">
        <v>1.64</v>
      </c>
      <c r="D2140" s="440">
        <v>5.0000000000000001E-3</v>
      </c>
      <c r="E2140" s="440">
        <v>1</v>
      </c>
      <c r="F2140" s="441">
        <v>27</v>
      </c>
      <c r="G2140" s="441">
        <v>24.5</v>
      </c>
      <c r="H2140" s="441">
        <v>7.5</v>
      </c>
    </row>
    <row r="2141" spans="1:8" ht="9.75" customHeight="1" x14ac:dyDescent="0.2">
      <c r="A2141" s="438">
        <v>169043</v>
      </c>
      <c r="B2141" s="439" t="s">
        <v>3435</v>
      </c>
      <c r="C2141" s="440">
        <v>2.1</v>
      </c>
      <c r="D2141" s="440">
        <v>8.0000000000000002E-3</v>
      </c>
      <c r="E2141" s="440">
        <v>1</v>
      </c>
      <c r="F2141" s="441">
        <v>30.5</v>
      </c>
      <c r="G2141" s="441">
        <v>26.5</v>
      </c>
      <c r="H2141" s="441">
        <v>10.5</v>
      </c>
    </row>
    <row r="2142" spans="1:8" ht="9.75" customHeight="1" x14ac:dyDescent="0.2">
      <c r="A2142" s="438">
        <v>169044</v>
      </c>
      <c r="B2142" s="439" t="s">
        <v>3435</v>
      </c>
      <c r="C2142" s="440">
        <v>3.57</v>
      </c>
      <c r="D2142" s="440">
        <v>1.4E-2</v>
      </c>
      <c r="E2142" s="440">
        <v>1</v>
      </c>
      <c r="F2142" s="441">
        <v>36</v>
      </c>
      <c r="G2142" s="441">
        <v>30.5</v>
      </c>
      <c r="H2142" s="441">
        <v>12.5</v>
      </c>
    </row>
    <row r="2143" spans="1:8" ht="9.75" customHeight="1" x14ac:dyDescent="0.2">
      <c r="A2143" s="438">
        <v>169045</v>
      </c>
      <c r="B2143" s="439" t="s">
        <v>3435</v>
      </c>
      <c r="C2143" s="440">
        <v>3.7</v>
      </c>
      <c r="D2143" s="440">
        <v>1.4999999999999999E-2</v>
      </c>
      <c r="E2143" s="440">
        <v>1</v>
      </c>
      <c r="F2143" s="441">
        <v>35.5</v>
      </c>
      <c r="G2143" s="441">
        <v>31</v>
      </c>
      <c r="H2143" s="441">
        <v>14</v>
      </c>
    </row>
    <row r="2144" spans="1:8" ht="9.75" customHeight="1" x14ac:dyDescent="0.2">
      <c r="A2144" s="438">
        <v>169047</v>
      </c>
      <c r="B2144" s="439" t="s">
        <v>3435</v>
      </c>
      <c r="C2144" s="440">
        <v>3.82</v>
      </c>
      <c r="D2144" s="440">
        <v>2.1000000000000001E-2</v>
      </c>
      <c r="E2144" s="440">
        <v>1</v>
      </c>
      <c r="F2144" s="441">
        <v>41</v>
      </c>
      <c r="G2144" s="441">
        <v>35</v>
      </c>
      <c r="H2144" s="441">
        <v>14.7</v>
      </c>
    </row>
    <row r="2145" spans="1:8" ht="9.75" customHeight="1" x14ac:dyDescent="0.2">
      <c r="A2145" s="438">
        <v>169086</v>
      </c>
      <c r="B2145" s="439" t="s">
        <v>3435</v>
      </c>
      <c r="C2145" s="440">
        <v>0.17</v>
      </c>
      <c r="D2145" s="440">
        <v>1E-3</v>
      </c>
      <c r="E2145" s="440">
        <v>1</v>
      </c>
      <c r="F2145" s="441">
        <v>19.5</v>
      </c>
      <c r="G2145" s="441">
        <v>12</v>
      </c>
      <c r="H2145" s="441">
        <v>2.5</v>
      </c>
    </row>
    <row r="2146" spans="1:8" ht="9.75" customHeight="1" x14ac:dyDescent="0.2">
      <c r="A2146" s="438">
        <v>169218</v>
      </c>
      <c r="B2146" s="439" t="s">
        <v>3435</v>
      </c>
      <c r="C2146" s="440">
        <v>11.51</v>
      </c>
      <c r="D2146" s="440">
        <v>0.08</v>
      </c>
      <c r="E2146" s="440">
        <v>1</v>
      </c>
      <c r="F2146" s="441">
        <v>53.4</v>
      </c>
      <c r="G2146" s="441">
        <v>48.5</v>
      </c>
      <c r="H2146" s="441">
        <v>31.8</v>
      </c>
    </row>
    <row r="2147" spans="1:8" ht="9.75" customHeight="1" x14ac:dyDescent="0.2">
      <c r="A2147" s="438">
        <v>169230</v>
      </c>
      <c r="B2147" s="439" t="s">
        <v>3435</v>
      </c>
      <c r="C2147" s="440">
        <v>1.52</v>
      </c>
      <c r="D2147" s="440">
        <v>4.0000000000000001E-3</v>
      </c>
      <c r="E2147" s="440">
        <v>1</v>
      </c>
      <c r="F2147" s="441">
        <v>30</v>
      </c>
      <c r="G2147" s="441">
        <v>29.5</v>
      </c>
      <c r="H2147" s="441">
        <v>7</v>
      </c>
    </row>
    <row r="2148" spans="1:8" ht="9.75" customHeight="1" x14ac:dyDescent="0.2">
      <c r="A2148" s="438">
        <v>169231</v>
      </c>
      <c r="B2148" s="439" t="s">
        <v>3435</v>
      </c>
      <c r="C2148" s="440">
        <v>6.7</v>
      </c>
      <c r="D2148" s="440">
        <v>2.5000000000000001E-2</v>
      </c>
      <c r="E2148" s="440">
        <v>1</v>
      </c>
      <c r="F2148" s="441">
        <v>39.5</v>
      </c>
      <c r="G2148" s="441">
        <v>36</v>
      </c>
      <c r="H2148" s="441">
        <v>18</v>
      </c>
    </row>
    <row r="2149" spans="1:8" ht="9.75" customHeight="1" x14ac:dyDescent="0.2">
      <c r="A2149" s="438">
        <v>169232</v>
      </c>
      <c r="B2149" s="439" t="s">
        <v>3435</v>
      </c>
      <c r="C2149" s="440">
        <v>4.7</v>
      </c>
      <c r="D2149" s="440">
        <v>0.02</v>
      </c>
      <c r="E2149" s="440">
        <v>1</v>
      </c>
      <c r="F2149" s="441">
        <v>39</v>
      </c>
      <c r="G2149" s="441">
        <v>36</v>
      </c>
      <c r="H2149" s="441">
        <v>15</v>
      </c>
    </row>
    <row r="2150" spans="1:8" ht="9.75" customHeight="1" x14ac:dyDescent="0.2">
      <c r="A2150" s="438">
        <v>169233</v>
      </c>
      <c r="B2150" s="439" t="s">
        <v>3435</v>
      </c>
      <c r="C2150" s="440">
        <v>4</v>
      </c>
      <c r="D2150" s="440">
        <v>1.4E-2</v>
      </c>
      <c r="E2150" s="440">
        <v>1</v>
      </c>
      <c r="F2150" s="441">
        <v>40</v>
      </c>
      <c r="G2150" s="441">
        <v>30.5</v>
      </c>
      <c r="H2150" s="441">
        <v>12</v>
      </c>
    </row>
    <row r="2151" spans="1:8" ht="9.75" customHeight="1" x14ac:dyDescent="0.2">
      <c r="A2151" s="438">
        <v>169235</v>
      </c>
      <c r="B2151" s="439" t="s">
        <v>3435</v>
      </c>
      <c r="C2151" s="440">
        <v>0.13</v>
      </c>
      <c r="D2151" s="440">
        <v>1E-3</v>
      </c>
      <c r="E2151" s="440">
        <v>1</v>
      </c>
      <c r="F2151" s="441">
        <v>20</v>
      </c>
      <c r="G2151" s="441">
        <v>12</v>
      </c>
      <c r="H2151" s="441">
        <v>2.5</v>
      </c>
    </row>
    <row r="2152" spans="1:8" ht="9.75" customHeight="1" x14ac:dyDescent="0.2">
      <c r="A2152" s="438">
        <v>169236</v>
      </c>
      <c r="B2152" s="439" t="s">
        <v>3435</v>
      </c>
      <c r="C2152" s="440">
        <v>0.13</v>
      </c>
      <c r="D2152" s="440">
        <v>1E-3</v>
      </c>
      <c r="E2152" s="440">
        <v>1</v>
      </c>
      <c r="F2152" s="441">
        <v>20</v>
      </c>
      <c r="G2152" s="441">
        <v>12</v>
      </c>
      <c r="H2152" s="441">
        <v>2.5</v>
      </c>
    </row>
    <row r="2153" spans="1:8" ht="9.75" customHeight="1" x14ac:dyDescent="0.2">
      <c r="A2153" s="438">
        <v>169237</v>
      </c>
      <c r="B2153" s="439" t="s">
        <v>3435</v>
      </c>
      <c r="C2153" s="440">
        <v>0.13</v>
      </c>
      <c r="D2153" s="440">
        <v>1E-3</v>
      </c>
      <c r="E2153" s="440">
        <v>1</v>
      </c>
      <c r="F2153" s="441">
        <v>20</v>
      </c>
      <c r="G2153" s="441">
        <v>12</v>
      </c>
      <c r="H2153" s="441">
        <v>2.5</v>
      </c>
    </row>
    <row r="2154" spans="1:8" ht="9.75" customHeight="1" x14ac:dyDescent="0.2">
      <c r="A2154" s="438">
        <v>169239</v>
      </c>
      <c r="B2154" s="439" t="s">
        <v>3435</v>
      </c>
      <c r="C2154" s="440">
        <v>0.13</v>
      </c>
      <c r="D2154" s="440">
        <v>1E-3</v>
      </c>
      <c r="E2154" s="440">
        <v>1</v>
      </c>
      <c r="F2154" s="441">
        <v>19</v>
      </c>
      <c r="G2154" s="441">
        <v>12</v>
      </c>
      <c r="H2154" s="441">
        <v>2.5</v>
      </c>
    </row>
    <row r="2155" spans="1:8" ht="9.75" customHeight="1" x14ac:dyDescent="0.2">
      <c r="A2155" s="438">
        <v>169240</v>
      </c>
      <c r="B2155" s="439" t="s">
        <v>3435</v>
      </c>
      <c r="C2155" s="440">
        <v>0.13</v>
      </c>
      <c r="D2155" s="440">
        <v>1E-3</v>
      </c>
      <c r="E2155" s="440">
        <v>1</v>
      </c>
      <c r="F2155" s="441">
        <v>19.5</v>
      </c>
      <c r="G2155" s="441">
        <v>12</v>
      </c>
      <c r="H2155" s="441">
        <v>2.5</v>
      </c>
    </row>
    <row r="2156" spans="1:8" ht="9.75" customHeight="1" x14ac:dyDescent="0.2">
      <c r="A2156" s="438">
        <v>169351</v>
      </c>
      <c r="B2156" s="439" t="s">
        <v>3435</v>
      </c>
      <c r="C2156" s="440">
        <v>5.2</v>
      </c>
      <c r="D2156" s="440">
        <v>3.2000000000000001E-2</v>
      </c>
      <c r="E2156" s="440">
        <v>1</v>
      </c>
      <c r="F2156" s="441">
        <v>40</v>
      </c>
      <c r="G2156" s="441">
        <v>36</v>
      </c>
      <c r="H2156" s="441">
        <v>22</v>
      </c>
    </row>
    <row r="2157" spans="1:8" ht="9.75" customHeight="1" x14ac:dyDescent="0.2">
      <c r="A2157" s="438">
        <v>169352</v>
      </c>
      <c r="B2157" s="439" t="s">
        <v>3435</v>
      </c>
      <c r="C2157" s="440">
        <v>5.2</v>
      </c>
      <c r="D2157" s="440">
        <v>2.1000000000000001E-2</v>
      </c>
      <c r="E2157" s="440">
        <v>1</v>
      </c>
      <c r="F2157" s="441">
        <v>39</v>
      </c>
      <c r="G2157" s="441">
        <v>36</v>
      </c>
      <c r="H2157" s="441">
        <v>15</v>
      </c>
    </row>
    <row r="2158" spans="1:8" ht="9.75" customHeight="1" x14ac:dyDescent="0.2">
      <c r="A2158" s="438">
        <v>169355</v>
      </c>
      <c r="B2158" s="439" t="s">
        <v>3435</v>
      </c>
      <c r="C2158" s="440">
        <v>1.2</v>
      </c>
      <c r="D2158" s="440">
        <v>3.0000000000000001E-3</v>
      </c>
      <c r="E2158" s="440">
        <v>1</v>
      </c>
      <c r="F2158" s="441">
        <v>25</v>
      </c>
      <c r="G2158" s="441">
        <v>23</v>
      </c>
      <c r="H2158" s="441">
        <v>5</v>
      </c>
    </row>
    <row r="2159" spans="1:8" ht="9.75" customHeight="1" x14ac:dyDescent="0.2">
      <c r="A2159" s="438">
        <v>169356</v>
      </c>
      <c r="B2159" s="439" t="s">
        <v>3435</v>
      </c>
      <c r="C2159" s="440">
        <v>1.1000000000000001</v>
      </c>
      <c r="D2159" s="440">
        <v>3.0000000000000001E-3</v>
      </c>
      <c r="E2159" s="440">
        <v>1</v>
      </c>
      <c r="F2159" s="441">
        <v>25</v>
      </c>
      <c r="G2159" s="441">
        <v>23</v>
      </c>
      <c r="H2159" s="441">
        <v>5</v>
      </c>
    </row>
    <row r="2160" spans="1:8" ht="9.75" customHeight="1" x14ac:dyDescent="0.2">
      <c r="A2160" s="438">
        <v>169358</v>
      </c>
      <c r="B2160" s="439" t="s">
        <v>3435</v>
      </c>
      <c r="C2160" s="440">
        <v>6.7</v>
      </c>
      <c r="D2160" s="440">
        <v>2.7E-2</v>
      </c>
      <c r="E2160" s="440">
        <v>1</v>
      </c>
      <c r="F2160" s="441">
        <v>39</v>
      </c>
      <c r="G2160" s="441">
        <v>36</v>
      </c>
      <c r="H2160" s="441">
        <v>19</v>
      </c>
    </row>
    <row r="2161" spans="1:8" ht="9.75" customHeight="1" x14ac:dyDescent="0.2">
      <c r="A2161" s="438">
        <v>169359</v>
      </c>
      <c r="B2161" s="439" t="s">
        <v>3435</v>
      </c>
      <c r="C2161" s="440">
        <v>6.7</v>
      </c>
      <c r="D2161" s="440">
        <v>1.9E-2</v>
      </c>
      <c r="E2161" s="440">
        <v>1</v>
      </c>
      <c r="F2161" s="441">
        <v>39</v>
      </c>
      <c r="G2161" s="441">
        <v>35.5</v>
      </c>
      <c r="H2161" s="441">
        <v>14</v>
      </c>
    </row>
    <row r="2162" spans="1:8" ht="9.75" customHeight="1" x14ac:dyDescent="0.2">
      <c r="A2162" s="438">
        <v>169375</v>
      </c>
      <c r="B2162" s="439" t="s">
        <v>3435</v>
      </c>
      <c r="C2162" s="440">
        <v>7.72</v>
      </c>
      <c r="D2162" s="440">
        <v>3.5999999999999997E-2</v>
      </c>
      <c r="E2162" s="440">
        <v>1</v>
      </c>
      <c r="F2162" s="441">
        <v>46</v>
      </c>
      <c r="G2162" s="441">
        <v>37</v>
      </c>
      <c r="H2162" s="441">
        <v>21</v>
      </c>
    </row>
    <row r="2163" spans="1:8" ht="9.75" customHeight="1" x14ac:dyDescent="0.2">
      <c r="A2163" s="438">
        <v>169380</v>
      </c>
      <c r="B2163" s="439" t="s">
        <v>3435</v>
      </c>
      <c r="C2163" s="440">
        <v>4.7</v>
      </c>
      <c r="D2163" s="440">
        <v>1.2999999999999999E-2</v>
      </c>
      <c r="E2163" s="440">
        <v>1</v>
      </c>
      <c r="F2163" s="441">
        <v>35</v>
      </c>
      <c r="G2163" s="441">
        <v>33</v>
      </c>
      <c r="H2163" s="441">
        <v>11.5</v>
      </c>
    </row>
    <row r="2164" spans="1:8" ht="9.75" customHeight="1" x14ac:dyDescent="0.2">
      <c r="A2164" s="438">
        <v>170416</v>
      </c>
      <c r="B2164" s="439" t="s">
        <v>3435</v>
      </c>
      <c r="C2164" s="440">
        <v>2.1</v>
      </c>
      <c r="D2164" s="440">
        <v>7.0000000000000001E-3</v>
      </c>
      <c r="E2164" s="440">
        <v>1</v>
      </c>
      <c r="F2164" s="441">
        <v>31</v>
      </c>
      <c r="G2164" s="441">
        <v>24</v>
      </c>
      <c r="H2164" s="441">
        <v>9</v>
      </c>
    </row>
    <row r="2165" spans="1:8" ht="9.75" customHeight="1" x14ac:dyDescent="0.2">
      <c r="A2165" s="438">
        <v>170417</v>
      </c>
      <c r="B2165" s="439" t="s">
        <v>3435</v>
      </c>
      <c r="C2165" s="440">
        <v>2.6</v>
      </c>
      <c r="D2165" s="440">
        <v>8.0000000000000002E-3</v>
      </c>
      <c r="E2165" s="440">
        <v>1</v>
      </c>
      <c r="F2165" s="441">
        <v>30.5</v>
      </c>
      <c r="G2165" s="441">
        <v>28</v>
      </c>
      <c r="H2165" s="441">
        <v>9</v>
      </c>
    </row>
    <row r="2166" spans="1:8" ht="9.75" customHeight="1" x14ac:dyDescent="0.2">
      <c r="A2166" s="438">
        <v>170418</v>
      </c>
      <c r="B2166" s="439" t="s">
        <v>3435</v>
      </c>
      <c r="C2166" s="440">
        <v>3.37</v>
      </c>
      <c r="D2166" s="440">
        <v>1.0999999999999999E-2</v>
      </c>
      <c r="E2166" s="440">
        <v>1</v>
      </c>
      <c r="F2166" s="441">
        <v>35</v>
      </c>
      <c r="G2166" s="441">
        <v>28.5</v>
      </c>
      <c r="H2166" s="441">
        <v>11</v>
      </c>
    </row>
    <row r="2167" spans="1:8" ht="9.75" customHeight="1" x14ac:dyDescent="0.2">
      <c r="A2167" s="438">
        <v>170419</v>
      </c>
      <c r="B2167" s="439" t="s">
        <v>3435</v>
      </c>
      <c r="C2167" s="440">
        <v>4</v>
      </c>
      <c r="D2167" s="440">
        <v>1.2999999999999999E-2</v>
      </c>
      <c r="E2167" s="440">
        <v>1</v>
      </c>
      <c r="F2167" s="441">
        <v>36.5</v>
      </c>
      <c r="G2167" s="441">
        <v>30.5</v>
      </c>
      <c r="H2167" s="441">
        <v>11.5</v>
      </c>
    </row>
    <row r="2168" spans="1:8" ht="9.75" customHeight="1" x14ac:dyDescent="0.2">
      <c r="A2168" s="438">
        <v>170420</v>
      </c>
      <c r="B2168" s="439" t="s">
        <v>3435</v>
      </c>
      <c r="C2168" s="440">
        <v>4.7</v>
      </c>
      <c r="D2168" s="440">
        <v>1.4E-2</v>
      </c>
      <c r="E2168" s="440">
        <v>1</v>
      </c>
      <c r="F2168" s="441">
        <v>36.5</v>
      </c>
      <c r="G2168" s="441">
        <v>33</v>
      </c>
      <c r="H2168" s="441">
        <v>11.5</v>
      </c>
    </row>
    <row r="2169" spans="1:8" ht="9.75" customHeight="1" x14ac:dyDescent="0.2">
      <c r="A2169" s="438">
        <v>170421</v>
      </c>
      <c r="B2169" s="439" t="s">
        <v>3435</v>
      </c>
      <c r="C2169" s="440">
        <v>4.5999999999999996</v>
      </c>
      <c r="D2169" s="440">
        <v>1.6E-2</v>
      </c>
      <c r="E2169" s="440">
        <v>1</v>
      </c>
      <c r="F2169" s="441">
        <v>40.5</v>
      </c>
      <c r="G2169" s="441">
        <v>33</v>
      </c>
      <c r="H2169" s="441">
        <v>12</v>
      </c>
    </row>
    <row r="2170" spans="1:8" ht="9.75" customHeight="1" x14ac:dyDescent="0.2">
      <c r="A2170" s="438">
        <v>170422</v>
      </c>
      <c r="B2170" s="439" t="s">
        <v>3435</v>
      </c>
      <c r="C2170" s="440">
        <v>3</v>
      </c>
      <c r="D2170" s="440">
        <v>8.9999999999999993E-3</v>
      </c>
      <c r="E2170" s="440">
        <v>1</v>
      </c>
      <c r="F2170" s="441">
        <v>35.5</v>
      </c>
      <c r="G2170" s="441">
        <v>28</v>
      </c>
      <c r="H2170" s="441">
        <v>9</v>
      </c>
    </row>
    <row r="2171" spans="1:8" ht="9.75" customHeight="1" x14ac:dyDescent="0.2">
      <c r="A2171" s="438">
        <v>170423</v>
      </c>
      <c r="B2171" s="439" t="s">
        <v>3435</v>
      </c>
      <c r="C2171" s="440">
        <v>3.3</v>
      </c>
      <c r="D2171" s="440">
        <v>1.0999999999999999E-2</v>
      </c>
      <c r="E2171" s="440">
        <v>1</v>
      </c>
      <c r="F2171" s="441">
        <v>37</v>
      </c>
      <c r="G2171" s="441">
        <v>31</v>
      </c>
      <c r="H2171" s="441">
        <v>10</v>
      </c>
    </row>
    <row r="2172" spans="1:8" ht="9.75" customHeight="1" x14ac:dyDescent="0.2">
      <c r="A2172" s="438">
        <v>170424</v>
      </c>
      <c r="B2172" s="439" t="s">
        <v>3435</v>
      </c>
      <c r="C2172" s="440">
        <v>4.55</v>
      </c>
      <c r="D2172" s="440">
        <v>1.4E-2</v>
      </c>
      <c r="E2172" s="440">
        <v>1</v>
      </c>
      <c r="F2172" s="441">
        <v>37.5</v>
      </c>
      <c r="G2172" s="441">
        <v>33.5</v>
      </c>
      <c r="H2172" s="441">
        <v>11.5</v>
      </c>
    </row>
    <row r="2173" spans="1:8" ht="9.75" customHeight="1" x14ac:dyDescent="0.2">
      <c r="A2173" s="438">
        <v>170425</v>
      </c>
      <c r="B2173" s="439" t="s">
        <v>3435</v>
      </c>
      <c r="C2173" s="440">
        <v>5.43</v>
      </c>
      <c r="D2173" s="440">
        <v>1.6E-2</v>
      </c>
      <c r="E2173" s="440">
        <v>1</v>
      </c>
      <c r="F2173" s="441">
        <v>37</v>
      </c>
      <c r="G2173" s="441">
        <v>33.5</v>
      </c>
      <c r="H2173" s="441">
        <v>13</v>
      </c>
    </row>
    <row r="2174" spans="1:8" ht="9.75" customHeight="1" x14ac:dyDescent="0.2">
      <c r="A2174" s="438">
        <v>170428</v>
      </c>
      <c r="B2174" s="439" t="s">
        <v>3435</v>
      </c>
      <c r="C2174" s="440">
        <v>5.47</v>
      </c>
      <c r="D2174" s="440">
        <v>2.1000000000000001E-2</v>
      </c>
      <c r="E2174" s="440">
        <v>1</v>
      </c>
      <c r="F2174" s="441">
        <v>40.5</v>
      </c>
      <c r="G2174" s="441">
        <v>35.5</v>
      </c>
      <c r="H2174" s="441">
        <v>14.5</v>
      </c>
    </row>
    <row r="2175" spans="1:8" ht="9.75" customHeight="1" x14ac:dyDescent="0.2">
      <c r="A2175" s="438">
        <v>170429</v>
      </c>
      <c r="B2175" s="439" t="s">
        <v>3435</v>
      </c>
      <c r="C2175" s="440">
        <v>12.2</v>
      </c>
      <c r="D2175" s="440">
        <v>5.1999999999999998E-2</v>
      </c>
      <c r="E2175" s="440">
        <v>1</v>
      </c>
      <c r="F2175" s="441">
        <v>54</v>
      </c>
      <c r="G2175" s="441">
        <v>42.8</v>
      </c>
      <c r="H2175" s="441">
        <v>22.3</v>
      </c>
    </row>
    <row r="2176" spans="1:8" ht="9.75" customHeight="1" x14ac:dyDescent="0.2">
      <c r="A2176" s="438">
        <v>170430</v>
      </c>
      <c r="B2176" s="439" t="s">
        <v>3435</v>
      </c>
      <c r="C2176" s="440">
        <v>11.9</v>
      </c>
      <c r="D2176" s="440">
        <v>7.0000000000000007E-2</v>
      </c>
      <c r="E2176" s="440">
        <v>1</v>
      </c>
      <c r="F2176" s="441">
        <v>59.7</v>
      </c>
      <c r="G2176" s="441">
        <v>42</v>
      </c>
      <c r="H2176" s="441">
        <v>28</v>
      </c>
    </row>
    <row r="2177" spans="1:8" ht="9.75" customHeight="1" x14ac:dyDescent="0.2">
      <c r="A2177" s="438">
        <v>170431</v>
      </c>
      <c r="B2177" s="439" t="s">
        <v>3435</v>
      </c>
      <c r="C2177" s="440">
        <v>2</v>
      </c>
      <c r="D2177" s="440">
        <v>1.4E-2</v>
      </c>
      <c r="E2177" s="440">
        <v>1</v>
      </c>
      <c r="F2177" s="441">
        <v>36</v>
      </c>
      <c r="G2177" s="441">
        <v>30</v>
      </c>
      <c r="H2177" s="441">
        <v>13</v>
      </c>
    </row>
    <row r="2178" spans="1:8" ht="9.75" customHeight="1" x14ac:dyDescent="0.2">
      <c r="A2178" s="438">
        <v>170433</v>
      </c>
      <c r="B2178" s="439" t="s">
        <v>3435</v>
      </c>
      <c r="C2178" s="440">
        <v>1.91</v>
      </c>
      <c r="D2178" s="440">
        <v>6.0000000000000001E-3</v>
      </c>
      <c r="E2178" s="440">
        <v>1</v>
      </c>
      <c r="F2178" s="441">
        <v>25.5</v>
      </c>
      <c r="G2178" s="441">
        <v>24</v>
      </c>
      <c r="H2178" s="441">
        <v>9</v>
      </c>
    </row>
    <row r="2179" spans="1:8" ht="9.75" customHeight="1" x14ac:dyDescent="0.2">
      <c r="A2179" s="438">
        <v>170498</v>
      </c>
      <c r="B2179" s="439" t="s">
        <v>3435</v>
      </c>
      <c r="C2179" s="440">
        <v>0.72499999999999998</v>
      </c>
      <c r="D2179" s="440">
        <v>3.0000000000000001E-3</v>
      </c>
      <c r="E2179" s="440">
        <v>1</v>
      </c>
      <c r="F2179" s="441">
        <v>20</v>
      </c>
      <c r="G2179" s="441">
        <v>19.5</v>
      </c>
      <c r="H2179" s="441">
        <v>7</v>
      </c>
    </row>
    <row r="2180" spans="1:8" ht="9.75" customHeight="1" x14ac:dyDescent="0.2">
      <c r="A2180" s="438">
        <v>170533</v>
      </c>
      <c r="B2180" s="439" t="s">
        <v>3435</v>
      </c>
      <c r="C2180" s="440">
        <v>4.6500000000000004</v>
      </c>
      <c r="D2180" s="440">
        <v>1.9E-2</v>
      </c>
      <c r="E2180" s="440">
        <v>1</v>
      </c>
      <c r="F2180" s="441">
        <v>39</v>
      </c>
      <c r="G2180" s="441">
        <v>35.5</v>
      </c>
      <c r="H2180" s="441">
        <v>13.5</v>
      </c>
    </row>
    <row r="2181" spans="1:8" ht="9.75" customHeight="1" x14ac:dyDescent="0.2">
      <c r="A2181" s="438">
        <v>170534</v>
      </c>
      <c r="B2181" s="439" t="s">
        <v>3435</v>
      </c>
      <c r="C2181" s="440">
        <v>6.8</v>
      </c>
      <c r="D2181" s="440">
        <v>2.5000000000000001E-2</v>
      </c>
      <c r="E2181" s="440">
        <v>1</v>
      </c>
      <c r="F2181" s="441">
        <v>39</v>
      </c>
      <c r="G2181" s="441">
        <v>35.5</v>
      </c>
      <c r="H2181" s="441">
        <v>18</v>
      </c>
    </row>
    <row r="2182" spans="1:8" ht="9.75" customHeight="1" x14ac:dyDescent="0.2">
      <c r="A2182" s="438">
        <v>170535</v>
      </c>
      <c r="B2182" s="439" t="s">
        <v>3435</v>
      </c>
      <c r="C2182" s="440">
        <v>5.8</v>
      </c>
      <c r="D2182" s="440">
        <v>2.1000000000000001E-2</v>
      </c>
      <c r="E2182" s="440">
        <v>1</v>
      </c>
      <c r="F2182" s="441">
        <v>40</v>
      </c>
      <c r="G2182" s="441">
        <v>37</v>
      </c>
      <c r="H2182" s="441">
        <v>14.5</v>
      </c>
    </row>
    <row r="2183" spans="1:8" ht="9.75" customHeight="1" x14ac:dyDescent="0.2">
      <c r="A2183" s="438">
        <v>170536</v>
      </c>
      <c r="B2183" s="439" t="s">
        <v>3435</v>
      </c>
      <c r="C2183" s="440">
        <v>5.6</v>
      </c>
      <c r="D2183" s="440">
        <v>2.7E-2</v>
      </c>
      <c r="E2183" s="440">
        <v>1</v>
      </c>
      <c r="F2183" s="441">
        <v>39</v>
      </c>
      <c r="G2183" s="441">
        <v>35.5</v>
      </c>
      <c r="H2183" s="441">
        <v>19.5</v>
      </c>
    </row>
    <row r="2184" spans="1:8" ht="9.75" customHeight="1" x14ac:dyDescent="0.2">
      <c r="A2184" s="438">
        <v>170537</v>
      </c>
      <c r="B2184" s="439" t="s">
        <v>3435</v>
      </c>
      <c r="C2184" s="440">
        <v>10</v>
      </c>
      <c r="D2184" s="440">
        <v>3.3000000000000002E-2</v>
      </c>
      <c r="E2184" s="440">
        <v>1</v>
      </c>
      <c r="F2184" s="441">
        <v>40</v>
      </c>
      <c r="G2184" s="441">
        <v>37</v>
      </c>
      <c r="H2184" s="441">
        <v>22</v>
      </c>
    </row>
    <row r="2185" spans="1:8" ht="9.75" customHeight="1" x14ac:dyDescent="0.2">
      <c r="A2185" s="438">
        <v>170538</v>
      </c>
      <c r="B2185" s="439" t="s">
        <v>3435</v>
      </c>
      <c r="C2185" s="440">
        <v>14.16</v>
      </c>
      <c r="D2185" s="440">
        <v>7.8E-2</v>
      </c>
      <c r="E2185" s="440">
        <v>1</v>
      </c>
      <c r="F2185" s="441">
        <v>61.5</v>
      </c>
      <c r="G2185" s="441">
        <v>51</v>
      </c>
      <c r="H2185" s="441">
        <v>25</v>
      </c>
    </row>
    <row r="2186" spans="1:8" ht="9.75" customHeight="1" x14ac:dyDescent="0.2">
      <c r="A2186" s="438">
        <v>170539</v>
      </c>
      <c r="B2186" s="439" t="s">
        <v>3435</v>
      </c>
      <c r="C2186" s="440">
        <v>7.1520000000000001</v>
      </c>
      <c r="D2186" s="440">
        <v>3.2000000000000001E-2</v>
      </c>
      <c r="E2186" s="440">
        <v>1</v>
      </c>
      <c r="F2186" s="441">
        <v>45</v>
      </c>
      <c r="G2186" s="441">
        <v>40</v>
      </c>
      <c r="H2186" s="441">
        <v>17.5</v>
      </c>
    </row>
    <row r="2187" spans="1:8" ht="9.75" customHeight="1" x14ac:dyDescent="0.2">
      <c r="A2187" s="438">
        <v>170540</v>
      </c>
      <c r="B2187" s="439" t="s">
        <v>3435</v>
      </c>
      <c r="C2187" s="440">
        <v>10.8</v>
      </c>
      <c r="D2187" s="440">
        <v>4.1000000000000002E-2</v>
      </c>
      <c r="E2187" s="440">
        <v>1</v>
      </c>
      <c r="F2187" s="441">
        <v>46</v>
      </c>
      <c r="G2187" s="441">
        <v>41.5</v>
      </c>
      <c r="H2187" s="441">
        <v>21.5</v>
      </c>
    </row>
    <row r="2188" spans="1:8" ht="9.75" customHeight="1" x14ac:dyDescent="0.2">
      <c r="A2188" s="438">
        <v>170541</v>
      </c>
      <c r="B2188" s="439" t="s">
        <v>3435</v>
      </c>
      <c r="C2188" s="440">
        <v>7.3</v>
      </c>
      <c r="D2188" s="440">
        <v>3.2000000000000001E-2</v>
      </c>
      <c r="E2188" s="440">
        <v>1</v>
      </c>
      <c r="F2188" s="441">
        <v>45.5</v>
      </c>
      <c r="G2188" s="441">
        <v>35.5</v>
      </c>
      <c r="H2188" s="441">
        <v>20</v>
      </c>
    </row>
    <row r="2189" spans="1:8" ht="9.75" customHeight="1" x14ac:dyDescent="0.2">
      <c r="A2189" s="438">
        <v>170542</v>
      </c>
      <c r="B2189" s="439" t="s">
        <v>3435</v>
      </c>
      <c r="C2189" s="440">
        <v>11.17</v>
      </c>
      <c r="D2189" s="440">
        <v>4.5999999999999999E-2</v>
      </c>
      <c r="E2189" s="440">
        <v>1</v>
      </c>
      <c r="F2189" s="441">
        <v>46</v>
      </c>
      <c r="G2189" s="441">
        <v>41.5</v>
      </c>
      <c r="H2189" s="441">
        <v>24</v>
      </c>
    </row>
    <row r="2190" spans="1:8" ht="9.75" customHeight="1" x14ac:dyDescent="0.2">
      <c r="A2190" s="438">
        <v>170543</v>
      </c>
      <c r="B2190" s="439" t="s">
        <v>3435</v>
      </c>
      <c r="C2190" s="440">
        <v>2.27</v>
      </c>
      <c r="D2190" s="440">
        <v>8.9999999999999993E-3</v>
      </c>
      <c r="E2190" s="440">
        <v>1</v>
      </c>
      <c r="F2190" s="441">
        <v>35</v>
      </c>
      <c r="G2190" s="441">
        <v>30.5</v>
      </c>
      <c r="H2190" s="441">
        <v>8.5</v>
      </c>
    </row>
    <row r="2191" spans="1:8" ht="9.75" customHeight="1" x14ac:dyDescent="0.2">
      <c r="A2191" s="438">
        <v>170545</v>
      </c>
      <c r="B2191" s="439" t="s">
        <v>3435</v>
      </c>
      <c r="C2191" s="440">
        <v>2.4</v>
      </c>
      <c r="D2191" s="440">
        <v>1.0999999999999999E-2</v>
      </c>
      <c r="E2191" s="440">
        <v>1</v>
      </c>
      <c r="F2191" s="441">
        <v>35</v>
      </c>
      <c r="G2191" s="441">
        <v>30.5</v>
      </c>
      <c r="H2191" s="441">
        <v>10</v>
      </c>
    </row>
    <row r="2192" spans="1:8" ht="9.75" customHeight="1" x14ac:dyDescent="0.2">
      <c r="A2192" s="438">
        <v>170555</v>
      </c>
      <c r="B2192" s="439" t="s">
        <v>3435</v>
      </c>
      <c r="C2192" s="440">
        <v>4.75</v>
      </c>
      <c r="D2192" s="440">
        <v>1.4999999999999999E-2</v>
      </c>
      <c r="E2192" s="440">
        <v>1</v>
      </c>
      <c r="F2192" s="441">
        <v>40</v>
      </c>
      <c r="G2192" s="441">
        <v>30.5</v>
      </c>
      <c r="H2192" s="441">
        <v>12</v>
      </c>
    </row>
    <row r="2193" spans="1:8" ht="9.75" customHeight="1" x14ac:dyDescent="0.2">
      <c r="A2193" s="438">
        <v>170244</v>
      </c>
      <c r="B2193" s="439" t="s">
        <v>3435</v>
      </c>
      <c r="C2193" s="440">
        <v>0.1</v>
      </c>
      <c r="D2193" s="440">
        <v>1E-3</v>
      </c>
      <c r="E2193" s="440">
        <v>1</v>
      </c>
      <c r="F2193" s="441">
        <v>19</v>
      </c>
      <c r="G2193" s="441">
        <v>12</v>
      </c>
      <c r="H2193" s="441">
        <v>2.5</v>
      </c>
    </row>
    <row r="2194" spans="1:8" ht="9.75" customHeight="1" x14ac:dyDescent="0.2">
      <c r="A2194" s="438">
        <v>172747</v>
      </c>
      <c r="B2194" s="439" t="s">
        <v>3435</v>
      </c>
      <c r="C2194" s="440">
        <v>0.96</v>
      </c>
      <c r="D2194" s="440">
        <v>1.6E-2</v>
      </c>
      <c r="E2194" s="440">
        <v>1</v>
      </c>
      <c r="F2194" s="441">
        <v>53</v>
      </c>
      <c r="G2194" s="441">
        <v>34</v>
      </c>
      <c r="H2194" s="441">
        <v>9</v>
      </c>
    </row>
    <row r="2195" spans="1:8" ht="9.75" customHeight="1" x14ac:dyDescent="0.2">
      <c r="A2195" s="438">
        <v>171816</v>
      </c>
      <c r="B2195" s="439" t="s">
        <v>3435</v>
      </c>
      <c r="C2195" s="440">
        <v>0.08</v>
      </c>
      <c r="D2195" s="440">
        <v>1E-3</v>
      </c>
      <c r="E2195" s="440">
        <v>1</v>
      </c>
      <c r="F2195" s="441">
        <v>25</v>
      </c>
      <c r="G2195" s="441">
        <v>16.5</v>
      </c>
      <c r="H2195" s="441">
        <v>1</v>
      </c>
    </row>
    <row r="2196" spans="1:8" ht="9.75" customHeight="1" x14ac:dyDescent="0.2">
      <c r="A2196" s="438">
        <v>171817</v>
      </c>
      <c r="B2196" s="439" t="s">
        <v>3435</v>
      </c>
      <c r="C2196" s="440">
        <v>0.08</v>
      </c>
      <c r="D2196" s="440">
        <v>1E-3</v>
      </c>
      <c r="E2196" s="440">
        <v>1</v>
      </c>
      <c r="F2196" s="441">
        <v>25</v>
      </c>
      <c r="G2196" s="441">
        <v>16.5</v>
      </c>
      <c r="H2196" s="441">
        <v>1</v>
      </c>
    </row>
    <row r="2197" spans="1:8" ht="9.75" customHeight="1" x14ac:dyDescent="0.2">
      <c r="A2197" s="438">
        <v>171818</v>
      </c>
      <c r="B2197" s="439" t="s">
        <v>3435</v>
      </c>
      <c r="C2197" s="440">
        <v>8.0000000000000002E-3</v>
      </c>
      <c r="D2197" s="440">
        <v>1E-3</v>
      </c>
      <c r="E2197" s="440">
        <v>1</v>
      </c>
      <c r="F2197" s="441">
        <v>25</v>
      </c>
      <c r="G2197" s="441">
        <v>16.5</v>
      </c>
      <c r="H2197" s="441">
        <v>1</v>
      </c>
    </row>
    <row r="2198" spans="1:8" ht="9.75" customHeight="1" x14ac:dyDescent="0.2">
      <c r="A2198" s="438">
        <v>171819</v>
      </c>
      <c r="B2198" s="439" t="s">
        <v>3435</v>
      </c>
      <c r="C2198" s="440">
        <v>8.0000000000000002E-3</v>
      </c>
      <c r="D2198" s="440">
        <v>1E-3</v>
      </c>
      <c r="E2198" s="440">
        <v>1</v>
      </c>
      <c r="F2198" s="441">
        <v>25</v>
      </c>
      <c r="G2198" s="441">
        <v>16.5</v>
      </c>
      <c r="H2198" s="441">
        <v>1</v>
      </c>
    </row>
    <row r="2199" spans="1:8" ht="9.75" customHeight="1" x14ac:dyDescent="0.2">
      <c r="A2199" s="438">
        <v>171846</v>
      </c>
      <c r="B2199" s="439" t="s">
        <v>3435</v>
      </c>
      <c r="C2199" s="440">
        <v>3.94</v>
      </c>
      <c r="D2199" s="440">
        <v>1.2E-2</v>
      </c>
      <c r="E2199" s="440">
        <v>1</v>
      </c>
      <c r="F2199" s="441">
        <v>37</v>
      </c>
      <c r="G2199" s="441">
        <v>30.5</v>
      </c>
      <c r="H2199" s="441">
        <v>11</v>
      </c>
    </row>
    <row r="2200" spans="1:8" ht="9.75" customHeight="1" x14ac:dyDescent="0.2">
      <c r="A2200" s="438">
        <v>171848</v>
      </c>
      <c r="B2200" s="439" t="s">
        <v>3435</v>
      </c>
      <c r="C2200" s="440">
        <v>8.8870000000000005</v>
      </c>
      <c r="D2200" s="440">
        <v>3.7999999999999999E-2</v>
      </c>
      <c r="E2200" s="440">
        <v>1</v>
      </c>
      <c r="F2200" s="441">
        <v>46</v>
      </c>
      <c r="G2200" s="441">
        <v>37</v>
      </c>
      <c r="H2200" s="441">
        <v>22.5</v>
      </c>
    </row>
    <row r="2201" spans="1:8" ht="9.75" customHeight="1" x14ac:dyDescent="0.2">
      <c r="A2201" s="438">
        <v>171851</v>
      </c>
      <c r="B2201" s="439" t="s">
        <v>3435</v>
      </c>
      <c r="C2201" s="440">
        <v>12.03</v>
      </c>
      <c r="D2201" s="440">
        <v>4.7E-2</v>
      </c>
      <c r="E2201" s="440">
        <v>1</v>
      </c>
      <c r="F2201" s="441">
        <v>48.9</v>
      </c>
      <c r="G2201" s="441">
        <v>42.1</v>
      </c>
      <c r="H2201" s="441">
        <v>22.9</v>
      </c>
    </row>
    <row r="2202" spans="1:8" ht="9.75" customHeight="1" x14ac:dyDescent="0.2">
      <c r="A2202" s="438">
        <v>171853</v>
      </c>
      <c r="B2202" s="439" t="s">
        <v>3435</v>
      </c>
      <c r="C2202" s="440">
        <v>3.26</v>
      </c>
      <c r="D2202" s="440">
        <v>1.4E-2</v>
      </c>
      <c r="E2202" s="440">
        <v>1</v>
      </c>
      <c r="F2202" s="441">
        <v>37</v>
      </c>
      <c r="G2202" s="441">
        <v>30.5</v>
      </c>
      <c r="H2202" s="441">
        <v>12</v>
      </c>
    </row>
    <row r="2203" spans="1:8" ht="9.75" customHeight="1" x14ac:dyDescent="0.2">
      <c r="A2203" s="438">
        <v>171855</v>
      </c>
      <c r="B2203" s="439" t="s">
        <v>3435</v>
      </c>
      <c r="C2203" s="440">
        <v>6</v>
      </c>
      <c r="D2203" s="440">
        <v>3.3000000000000002E-2</v>
      </c>
      <c r="E2203" s="440">
        <v>1</v>
      </c>
      <c r="F2203" s="441">
        <v>46</v>
      </c>
      <c r="G2203" s="441">
        <v>40</v>
      </c>
      <c r="H2203" s="441">
        <v>18</v>
      </c>
    </row>
    <row r="2204" spans="1:8" ht="9.75" customHeight="1" x14ac:dyDescent="0.2">
      <c r="A2204" s="438">
        <v>171856</v>
      </c>
      <c r="B2204" s="439" t="s">
        <v>3435</v>
      </c>
      <c r="C2204" s="440">
        <v>2.04</v>
      </c>
      <c r="D2204" s="440">
        <v>7.0000000000000001E-3</v>
      </c>
      <c r="E2204" s="440">
        <v>1</v>
      </c>
      <c r="F2204" s="441">
        <v>30.5</v>
      </c>
      <c r="G2204" s="441">
        <v>24</v>
      </c>
      <c r="H2204" s="441">
        <v>9</v>
      </c>
    </row>
    <row r="2205" spans="1:8" ht="9.75" customHeight="1" x14ac:dyDescent="0.2">
      <c r="A2205" s="438">
        <v>171857</v>
      </c>
      <c r="B2205" s="439" t="s">
        <v>3435</v>
      </c>
      <c r="C2205" s="440">
        <v>2.46</v>
      </c>
      <c r="D2205" s="440">
        <v>8.0000000000000002E-3</v>
      </c>
      <c r="E2205" s="440">
        <v>1</v>
      </c>
      <c r="F2205" s="441">
        <v>31</v>
      </c>
      <c r="G2205" s="441">
        <v>28</v>
      </c>
      <c r="H2205" s="441">
        <v>9</v>
      </c>
    </row>
    <row r="2206" spans="1:8" ht="9.75" customHeight="1" x14ac:dyDescent="0.2">
      <c r="A2206" s="438">
        <v>171859</v>
      </c>
      <c r="B2206" s="439" t="s">
        <v>3435</v>
      </c>
      <c r="C2206" s="440">
        <v>4.9400000000000004</v>
      </c>
      <c r="D2206" s="440">
        <v>2.1999999999999999E-2</v>
      </c>
      <c r="E2206" s="440">
        <v>1</v>
      </c>
      <c r="F2206" s="441">
        <v>37</v>
      </c>
      <c r="G2206" s="441">
        <v>33</v>
      </c>
      <c r="H2206" s="441">
        <v>18</v>
      </c>
    </row>
    <row r="2207" spans="1:8" ht="9.75" customHeight="1" x14ac:dyDescent="0.2">
      <c r="A2207" s="438">
        <v>171860</v>
      </c>
      <c r="B2207" s="439" t="s">
        <v>3435</v>
      </c>
      <c r="C2207" s="440">
        <v>3.36</v>
      </c>
      <c r="D2207" s="440">
        <v>0.01</v>
      </c>
      <c r="E2207" s="440">
        <v>1</v>
      </c>
      <c r="F2207" s="441">
        <v>35.5</v>
      </c>
      <c r="G2207" s="441">
        <v>28</v>
      </c>
      <c r="H2207" s="441">
        <v>10.5</v>
      </c>
    </row>
    <row r="2208" spans="1:8" ht="9.75" customHeight="1" x14ac:dyDescent="0.2">
      <c r="A2208" s="438">
        <v>171862</v>
      </c>
      <c r="B2208" s="439" t="s">
        <v>3435</v>
      </c>
      <c r="C2208" s="440">
        <v>6.4</v>
      </c>
      <c r="D2208" s="440">
        <v>2.5999999999999999E-2</v>
      </c>
      <c r="E2208" s="440">
        <v>1</v>
      </c>
      <c r="F2208" s="441">
        <v>39.5</v>
      </c>
      <c r="G2208" s="441">
        <v>37</v>
      </c>
      <c r="H2208" s="441">
        <v>18</v>
      </c>
    </row>
    <row r="2209" spans="1:8" ht="9.75" customHeight="1" x14ac:dyDescent="0.2">
      <c r="A2209" s="438">
        <v>171864</v>
      </c>
      <c r="B2209" s="439" t="s">
        <v>3435</v>
      </c>
      <c r="C2209" s="440">
        <v>16.7</v>
      </c>
      <c r="D2209" s="440">
        <v>6.0999999999999999E-2</v>
      </c>
      <c r="E2209" s="440">
        <v>1</v>
      </c>
      <c r="F2209" s="441">
        <v>53.4</v>
      </c>
      <c r="G2209" s="441">
        <v>48.5</v>
      </c>
      <c r="H2209" s="441">
        <v>23.7</v>
      </c>
    </row>
    <row r="2210" spans="1:8" ht="9.75" customHeight="1" x14ac:dyDescent="0.2">
      <c r="A2210" s="438">
        <v>171865</v>
      </c>
      <c r="B2210" s="439" t="s">
        <v>3435</v>
      </c>
      <c r="C2210" s="440">
        <v>11.11</v>
      </c>
      <c r="D2210" s="440">
        <v>6.5000000000000002E-2</v>
      </c>
      <c r="E2210" s="440">
        <v>1</v>
      </c>
      <c r="F2210" s="441">
        <v>55</v>
      </c>
      <c r="G2210" s="441">
        <v>42</v>
      </c>
      <c r="H2210" s="441">
        <v>28</v>
      </c>
    </row>
    <row r="2211" spans="1:8" ht="9.75" customHeight="1" x14ac:dyDescent="0.2">
      <c r="A2211" s="438">
        <v>171867</v>
      </c>
      <c r="B2211" s="439" t="s">
        <v>3435</v>
      </c>
      <c r="C2211" s="440">
        <v>11.6</v>
      </c>
      <c r="D2211" s="440">
        <v>5.3999999999999999E-2</v>
      </c>
      <c r="E2211" s="440">
        <v>1</v>
      </c>
      <c r="F2211" s="441">
        <v>47.2</v>
      </c>
      <c r="G2211" s="441">
        <v>42.6</v>
      </c>
      <c r="H2211" s="441">
        <v>26.7</v>
      </c>
    </row>
    <row r="2212" spans="1:8" ht="9.75" customHeight="1" x14ac:dyDescent="0.2">
      <c r="A2212" s="438">
        <v>171868</v>
      </c>
      <c r="B2212" s="439" t="s">
        <v>3435</v>
      </c>
      <c r="C2212" s="440">
        <v>8</v>
      </c>
      <c r="D2212" s="440">
        <v>3.2000000000000001E-2</v>
      </c>
      <c r="E2212" s="440">
        <v>1</v>
      </c>
      <c r="F2212" s="441">
        <v>45.5</v>
      </c>
      <c r="G2212" s="441">
        <v>37</v>
      </c>
      <c r="H2212" s="441">
        <v>19</v>
      </c>
    </row>
    <row r="2213" spans="1:8" ht="9.75" customHeight="1" x14ac:dyDescent="0.2">
      <c r="A2213" s="438">
        <v>171871</v>
      </c>
      <c r="B2213" s="439" t="s">
        <v>3435</v>
      </c>
      <c r="C2213" s="440">
        <v>7.2</v>
      </c>
      <c r="D2213" s="440">
        <v>3.1E-2</v>
      </c>
      <c r="E2213" s="440">
        <v>1</v>
      </c>
      <c r="F2213" s="441">
        <v>45.5</v>
      </c>
      <c r="G2213" s="441">
        <v>37</v>
      </c>
      <c r="H2213" s="441">
        <v>18.5</v>
      </c>
    </row>
    <row r="2214" spans="1:8" ht="9.75" customHeight="1" x14ac:dyDescent="0.2">
      <c r="A2214" s="438">
        <v>171970</v>
      </c>
      <c r="B2214" s="439" t="s">
        <v>3435</v>
      </c>
      <c r="C2214" s="440">
        <v>3.8</v>
      </c>
      <c r="D2214" s="440">
        <v>1.2999999999999999E-2</v>
      </c>
      <c r="E2214" s="440">
        <v>1</v>
      </c>
      <c r="F2214" s="441">
        <v>37</v>
      </c>
      <c r="G2214" s="441">
        <v>30</v>
      </c>
      <c r="H2214" s="441">
        <v>12</v>
      </c>
    </row>
    <row r="2215" spans="1:8" ht="9.75" customHeight="1" x14ac:dyDescent="0.2">
      <c r="A2215" s="438">
        <v>170791</v>
      </c>
      <c r="B2215" s="439" t="s">
        <v>3435</v>
      </c>
      <c r="C2215" s="440">
        <v>1.91</v>
      </c>
      <c r="D2215" s="440">
        <v>6.0000000000000001E-3</v>
      </c>
      <c r="E2215" s="440">
        <v>1</v>
      </c>
      <c r="F2215" s="441">
        <v>25.5</v>
      </c>
      <c r="G2215" s="441">
        <v>24</v>
      </c>
      <c r="H2215" s="441">
        <v>9</v>
      </c>
    </row>
    <row r="2216" spans="1:8" ht="9.75" customHeight="1" x14ac:dyDescent="0.2">
      <c r="A2216" s="438">
        <v>170792</v>
      </c>
      <c r="B2216" s="439" t="s">
        <v>3435</v>
      </c>
      <c r="C2216" s="440">
        <v>2.468</v>
      </c>
      <c r="D2216" s="440">
        <v>1.4E-2</v>
      </c>
      <c r="E2216" s="440">
        <v>1</v>
      </c>
      <c r="F2216" s="441">
        <v>36</v>
      </c>
      <c r="G2216" s="441">
        <v>30</v>
      </c>
      <c r="H2216" s="441">
        <v>13</v>
      </c>
    </row>
    <row r="2217" spans="1:8" ht="9.75" customHeight="1" x14ac:dyDescent="0.2">
      <c r="A2217" s="438">
        <v>170793</v>
      </c>
      <c r="B2217" s="439" t="s">
        <v>3435</v>
      </c>
      <c r="C2217" s="440">
        <v>1.91</v>
      </c>
      <c r="D2217" s="440">
        <v>6.0000000000000001E-3</v>
      </c>
      <c r="E2217" s="440">
        <v>1</v>
      </c>
      <c r="F2217" s="441">
        <v>25.5</v>
      </c>
      <c r="G2217" s="441">
        <v>24</v>
      </c>
      <c r="H2217" s="441">
        <v>9</v>
      </c>
    </row>
    <row r="2218" spans="1:8" ht="9.75" customHeight="1" x14ac:dyDescent="0.2">
      <c r="A2218" s="438">
        <v>172826</v>
      </c>
      <c r="B2218" s="439" t="s">
        <v>3435</v>
      </c>
      <c r="C2218" s="440">
        <v>0.4</v>
      </c>
      <c r="D2218" s="440">
        <v>2.9000000000000001E-2</v>
      </c>
      <c r="E2218" s="440">
        <v>1</v>
      </c>
      <c r="F2218" s="441">
        <v>55</v>
      </c>
      <c r="G2218" s="441">
        <v>35</v>
      </c>
      <c r="H2218" s="441">
        <v>15</v>
      </c>
    </row>
    <row r="2219" spans="1:8" ht="9.75" customHeight="1" x14ac:dyDescent="0.2">
      <c r="A2219" s="438">
        <v>172860</v>
      </c>
      <c r="B2219" s="439" t="s">
        <v>3435</v>
      </c>
      <c r="C2219" s="440">
        <v>1</v>
      </c>
      <c r="D2219" s="440">
        <v>1.6E-2</v>
      </c>
      <c r="E2219" s="440">
        <v>1</v>
      </c>
      <c r="F2219" s="441">
        <v>53</v>
      </c>
      <c r="G2219" s="441">
        <v>34</v>
      </c>
      <c r="H2219" s="441">
        <v>9</v>
      </c>
    </row>
    <row r="2220" spans="1:8" ht="9.75" customHeight="1" x14ac:dyDescent="0.2">
      <c r="A2220" s="438">
        <v>173103</v>
      </c>
      <c r="B2220" s="439" t="s">
        <v>3435</v>
      </c>
      <c r="C2220" s="440">
        <v>9.5399999999999991</v>
      </c>
      <c r="D2220" s="440">
        <v>3.6999999999999998E-2</v>
      </c>
      <c r="E2220" s="440">
        <v>1</v>
      </c>
      <c r="F2220" s="441">
        <v>46</v>
      </c>
      <c r="G2220" s="441">
        <v>41.5</v>
      </c>
      <c r="H2220" s="441">
        <v>19.5</v>
      </c>
    </row>
    <row r="2221" spans="1:8" ht="9.75" customHeight="1" x14ac:dyDescent="0.2">
      <c r="A2221" s="438">
        <v>170840</v>
      </c>
      <c r="B2221" s="439" t="s">
        <v>3435</v>
      </c>
      <c r="C2221" s="440">
        <v>0.95</v>
      </c>
      <c r="D2221" s="440">
        <v>3.0000000000000001E-3</v>
      </c>
      <c r="E2221" s="440">
        <v>1</v>
      </c>
      <c r="F2221" s="441">
        <v>23</v>
      </c>
      <c r="G2221" s="441">
        <v>20</v>
      </c>
      <c r="H2221" s="441">
        <v>6</v>
      </c>
    </row>
    <row r="2222" spans="1:8" ht="9.75" customHeight="1" x14ac:dyDescent="0.2">
      <c r="A2222" s="438">
        <v>170865</v>
      </c>
      <c r="B2222" s="439" t="s">
        <v>3435</v>
      </c>
      <c r="C2222" s="440">
        <v>2.4</v>
      </c>
      <c r="D2222" s="440">
        <v>1.0999999999999999E-2</v>
      </c>
      <c r="E2222" s="440">
        <v>1</v>
      </c>
      <c r="F2222" s="441">
        <v>35</v>
      </c>
      <c r="G2222" s="441">
        <v>30.5</v>
      </c>
      <c r="H2222" s="441">
        <v>10</v>
      </c>
    </row>
    <row r="2223" spans="1:8" ht="9.75" customHeight="1" x14ac:dyDescent="0.2">
      <c r="A2223" s="438">
        <v>170875</v>
      </c>
      <c r="B2223" s="439" t="s">
        <v>3435</v>
      </c>
      <c r="C2223" s="440">
        <v>0.72499999999999998</v>
      </c>
      <c r="D2223" s="440">
        <v>3.0000000000000001E-3</v>
      </c>
      <c r="E2223" s="440">
        <v>1</v>
      </c>
      <c r="F2223" s="441">
        <v>20</v>
      </c>
      <c r="G2223" s="441">
        <v>19.5</v>
      </c>
      <c r="H2223" s="441">
        <v>7</v>
      </c>
    </row>
    <row r="2224" spans="1:8" ht="9.75" customHeight="1" x14ac:dyDescent="0.2">
      <c r="A2224" s="438">
        <v>170876</v>
      </c>
      <c r="B2224" s="439" t="s">
        <v>3435</v>
      </c>
      <c r="C2224" s="440">
        <v>0.72499999999999998</v>
      </c>
      <c r="D2224" s="440">
        <v>3.0000000000000001E-3</v>
      </c>
      <c r="E2224" s="440">
        <v>1</v>
      </c>
      <c r="F2224" s="441">
        <v>20</v>
      </c>
      <c r="G2224" s="441">
        <v>19.5</v>
      </c>
      <c r="H2224" s="441">
        <v>7</v>
      </c>
    </row>
    <row r="2225" spans="1:8" ht="9.75" customHeight="1" x14ac:dyDescent="0.2">
      <c r="A2225" s="438">
        <v>170882</v>
      </c>
      <c r="B2225" s="439" t="s">
        <v>3435</v>
      </c>
      <c r="C2225" s="440">
        <v>2.27</v>
      </c>
      <c r="D2225" s="440">
        <v>8.9999999999999993E-3</v>
      </c>
      <c r="E2225" s="440">
        <v>1</v>
      </c>
      <c r="F2225" s="441">
        <v>35</v>
      </c>
      <c r="G2225" s="441">
        <v>30.5</v>
      </c>
      <c r="H2225" s="441">
        <v>8.5</v>
      </c>
    </row>
    <row r="2226" spans="1:8" ht="9.75" customHeight="1" x14ac:dyDescent="0.2">
      <c r="A2226" s="438">
        <v>170883</v>
      </c>
      <c r="B2226" s="439" t="s">
        <v>3435</v>
      </c>
      <c r="C2226" s="440">
        <v>2.27</v>
      </c>
      <c r="D2226" s="440">
        <v>8.9999999999999993E-3</v>
      </c>
      <c r="E2226" s="440">
        <v>1</v>
      </c>
      <c r="F2226" s="441">
        <v>35</v>
      </c>
      <c r="G2226" s="441">
        <v>30.5</v>
      </c>
      <c r="H2226" s="441">
        <v>8.5</v>
      </c>
    </row>
    <row r="2227" spans="1:8" ht="9.75" customHeight="1" x14ac:dyDescent="0.2">
      <c r="A2227" s="438">
        <v>173386</v>
      </c>
      <c r="B2227" s="439" t="s">
        <v>3435</v>
      </c>
      <c r="C2227" s="440">
        <v>0.4</v>
      </c>
      <c r="D2227" s="440">
        <v>3.0000000000000001E-3</v>
      </c>
      <c r="E2227" s="440">
        <v>1</v>
      </c>
      <c r="F2227" s="441">
        <v>30</v>
      </c>
      <c r="G2227" s="441">
        <v>22</v>
      </c>
      <c r="H2227" s="441">
        <v>4</v>
      </c>
    </row>
    <row r="2228" spans="1:8" ht="9.75" customHeight="1" x14ac:dyDescent="0.2">
      <c r="A2228" s="438">
        <v>173387</v>
      </c>
      <c r="B2228" s="439" t="s">
        <v>3435</v>
      </c>
      <c r="C2228" s="440">
        <v>0.48</v>
      </c>
      <c r="D2228" s="440">
        <v>4.0000000000000001E-3</v>
      </c>
      <c r="E2228" s="440">
        <v>1</v>
      </c>
      <c r="F2228" s="441">
        <v>32</v>
      </c>
      <c r="G2228" s="441">
        <v>22</v>
      </c>
      <c r="H2228" s="441">
        <v>5</v>
      </c>
    </row>
    <row r="2229" spans="1:8" ht="9.75" customHeight="1" x14ac:dyDescent="0.2">
      <c r="A2229" s="438">
        <v>173557</v>
      </c>
      <c r="B2229" s="439" t="s">
        <v>3435</v>
      </c>
      <c r="C2229" s="440">
        <v>3.2</v>
      </c>
      <c r="D2229" s="440">
        <v>2.1999999999999999E-2</v>
      </c>
      <c r="E2229" s="440">
        <v>1</v>
      </c>
      <c r="F2229" s="441">
        <v>41</v>
      </c>
      <c r="G2229" s="441">
        <v>36</v>
      </c>
      <c r="H2229" s="441">
        <v>15</v>
      </c>
    </row>
    <row r="2230" spans="1:8" ht="9.75" customHeight="1" x14ac:dyDescent="0.2">
      <c r="A2230" s="438">
        <v>171176</v>
      </c>
      <c r="B2230" s="439" t="s">
        <v>3435</v>
      </c>
      <c r="C2230" s="440">
        <v>2.27</v>
      </c>
      <c r="D2230" s="440">
        <v>8.9999999999999993E-3</v>
      </c>
      <c r="E2230" s="440">
        <v>1</v>
      </c>
      <c r="F2230" s="441">
        <v>35</v>
      </c>
      <c r="G2230" s="441">
        <v>30.5</v>
      </c>
      <c r="H2230" s="441">
        <v>8.5</v>
      </c>
    </row>
    <row r="2231" spans="1:8" ht="9.75" customHeight="1" x14ac:dyDescent="0.2">
      <c r="A2231" s="438">
        <v>171175</v>
      </c>
      <c r="B2231" s="439" t="s">
        <v>3435</v>
      </c>
      <c r="C2231" s="440">
        <v>1.07</v>
      </c>
      <c r="D2231" s="440">
        <v>3.0000000000000001E-3</v>
      </c>
      <c r="E2231" s="440">
        <v>1</v>
      </c>
      <c r="F2231" s="441">
        <v>25</v>
      </c>
      <c r="G2231" s="441">
        <v>23</v>
      </c>
      <c r="H2231" s="441">
        <v>5</v>
      </c>
    </row>
    <row r="2232" spans="1:8" ht="9.75" customHeight="1" x14ac:dyDescent="0.2">
      <c r="A2232" s="438">
        <v>171178</v>
      </c>
      <c r="B2232" s="439" t="s">
        <v>3435</v>
      </c>
      <c r="C2232" s="440">
        <v>2.8</v>
      </c>
      <c r="D2232" s="440">
        <v>1.6E-2</v>
      </c>
      <c r="E2232" s="440">
        <v>1</v>
      </c>
      <c r="F2232" s="441">
        <v>55</v>
      </c>
      <c r="G2232" s="441">
        <v>17</v>
      </c>
      <c r="H2232" s="441">
        <v>17</v>
      </c>
    </row>
    <row r="2233" spans="1:8" ht="9.75" customHeight="1" x14ac:dyDescent="0.2">
      <c r="A2233" s="438">
        <v>171180</v>
      </c>
      <c r="B2233" s="439" t="s">
        <v>3435</v>
      </c>
      <c r="C2233" s="440">
        <v>2.2999999999999998</v>
      </c>
      <c r="D2233" s="440">
        <v>1.2999999999999999E-2</v>
      </c>
      <c r="E2233" s="440">
        <v>1</v>
      </c>
      <c r="F2233" s="441">
        <v>55</v>
      </c>
      <c r="G2233" s="441">
        <v>17</v>
      </c>
      <c r="H2233" s="441">
        <v>14</v>
      </c>
    </row>
    <row r="2234" spans="1:8" ht="9.75" customHeight="1" x14ac:dyDescent="0.2">
      <c r="A2234" s="438">
        <v>173686</v>
      </c>
      <c r="B2234" s="439" t="s">
        <v>3435</v>
      </c>
      <c r="C2234" s="440">
        <v>3</v>
      </c>
      <c r="D2234" s="440">
        <v>1.4E-2</v>
      </c>
      <c r="E2234" s="440">
        <v>1</v>
      </c>
      <c r="F2234" s="441">
        <v>35</v>
      </c>
      <c r="G2234" s="441">
        <v>31</v>
      </c>
      <c r="H2234" s="441">
        <v>13</v>
      </c>
    </row>
    <row r="2235" spans="1:8" ht="9.75" customHeight="1" x14ac:dyDescent="0.2">
      <c r="A2235" s="438">
        <v>174117</v>
      </c>
      <c r="B2235" s="439" t="s">
        <v>3435</v>
      </c>
      <c r="C2235" s="440">
        <v>3.8</v>
      </c>
      <c r="D2235" s="440">
        <v>1.7999999999999999E-2</v>
      </c>
      <c r="E2235" s="440">
        <v>1</v>
      </c>
      <c r="F2235" s="441">
        <v>36</v>
      </c>
      <c r="G2235" s="441">
        <v>31</v>
      </c>
      <c r="H2235" s="441">
        <v>16</v>
      </c>
    </row>
    <row r="2236" spans="1:8" ht="9.75" customHeight="1" x14ac:dyDescent="0.2">
      <c r="A2236" s="438">
        <v>174118</v>
      </c>
      <c r="B2236" s="439" t="s">
        <v>3435</v>
      </c>
      <c r="C2236" s="440">
        <v>6</v>
      </c>
      <c r="D2236" s="440">
        <v>2.1999999999999999E-2</v>
      </c>
      <c r="E2236" s="440">
        <v>1</v>
      </c>
      <c r="F2236" s="441">
        <v>41</v>
      </c>
      <c r="G2236" s="441">
        <v>15</v>
      </c>
      <c r="H2236" s="441">
        <v>36</v>
      </c>
    </row>
    <row r="2237" spans="1:8" ht="9.75" customHeight="1" x14ac:dyDescent="0.2">
      <c r="A2237" s="438">
        <v>174123</v>
      </c>
      <c r="B2237" s="439" t="s">
        <v>3435</v>
      </c>
      <c r="C2237" s="440">
        <v>3.2</v>
      </c>
      <c r="D2237" s="440">
        <v>2.5000000000000001E-2</v>
      </c>
      <c r="E2237" s="440">
        <v>1</v>
      </c>
      <c r="F2237" s="441">
        <v>41</v>
      </c>
      <c r="G2237" s="441">
        <v>36</v>
      </c>
      <c r="H2237" s="441">
        <v>17</v>
      </c>
    </row>
    <row r="2238" spans="1:8" ht="9.75" customHeight="1" x14ac:dyDescent="0.2">
      <c r="A2238" s="438">
        <v>174124</v>
      </c>
      <c r="B2238" s="439" t="s">
        <v>3435</v>
      </c>
      <c r="C2238" s="440">
        <v>6.6</v>
      </c>
      <c r="D2238" s="440">
        <v>2.7E-2</v>
      </c>
      <c r="E2238" s="440">
        <v>1</v>
      </c>
      <c r="F2238" s="441">
        <v>40</v>
      </c>
      <c r="G2238" s="441">
        <v>37</v>
      </c>
      <c r="H2238" s="441">
        <v>18</v>
      </c>
    </row>
    <row r="2239" spans="1:8" ht="9.75" customHeight="1" x14ac:dyDescent="0.2">
      <c r="A2239" s="438">
        <v>174126</v>
      </c>
      <c r="B2239" s="439" t="s">
        <v>3435</v>
      </c>
      <c r="C2239" s="440">
        <v>6.3</v>
      </c>
      <c r="D2239" s="440">
        <v>2.7E-2</v>
      </c>
      <c r="E2239" s="440">
        <v>1</v>
      </c>
      <c r="F2239" s="441">
        <v>41</v>
      </c>
      <c r="G2239" s="441">
        <v>36</v>
      </c>
      <c r="H2239" s="441">
        <v>18</v>
      </c>
    </row>
    <row r="2240" spans="1:8" ht="9.75" customHeight="1" x14ac:dyDescent="0.2">
      <c r="A2240" s="438">
        <v>174129</v>
      </c>
      <c r="B2240" s="439" t="s">
        <v>3435</v>
      </c>
      <c r="C2240" s="440">
        <v>6.4</v>
      </c>
      <c r="D2240" s="440">
        <v>2.5999999999999999E-2</v>
      </c>
      <c r="E2240" s="440">
        <v>1</v>
      </c>
      <c r="F2240" s="441">
        <v>39</v>
      </c>
      <c r="G2240" s="441">
        <v>37</v>
      </c>
      <c r="H2240" s="441">
        <v>18</v>
      </c>
    </row>
    <row r="2241" spans="1:8" ht="9.75" customHeight="1" x14ac:dyDescent="0.2">
      <c r="A2241" s="438">
        <v>174131</v>
      </c>
      <c r="B2241" s="439" t="s">
        <v>3435</v>
      </c>
      <c r="C2241" s="440">
        <v>3</v>
      </c>
      <c r="D2241" s="440">
        <v>1.4999999999999999E-2</v>
      </c>
      <c r="E2241" s="440">
        <v>1</v>
      </c>
      <c r="F2241" s="441">
        <v>36</v>
      </c>
      <c r="G2241" s="441">
        <v>31</v>
      </c>
      <c r="H2241" s="441">
        <v>13</v>
      </c>
    </row>
    <row r="2242" spans="1:8" ht="9.75" customHeight="1" x14ac:dyDescent="0.2">
      <c r="A2242" s="438">
        <v>174132</v>
      </c>
      <c r="B2242" s="439" t="s">
        <v>3435</v>
      </c>
      <c r="C2242" s="440">
        <v>2.9</v>
      </c>
      <c r="D2242" s="440">
        <v>1.4999999999999999E-2</v>
      </c>
      <c r="E2242" s="440">
        <v>1</v>
      </c>
      <c r="F2242" s="441">
        <v>36</v>
      </c>
      <c r="G2242" s="441">
        <v>31</v>
      </c>
      <c r="H2242" s="441">
        <v>13</v>
      </c>
    </row>
    <row r="2243" spans="1:8" ht="9.75" customHeight="1" x14ac:dyDescent="0.2">
      <c r="A2243" s="438">
        <v>172001</v>
      </c>
      <c r="B2243" s="439" t="s">
        <v>3435</v>
      </c>
      <c r="C2243" s="440">
        <v>2</v>
      </c>
      <c r="D2243" s="440">
        <v>1.2E-2</v>
      </c>
      <c r="E2243" s="440">
        <v>1</v>
      </c>
      <c r="F2243" s="441">
        <v>35</v>
      </c>
      <c r="G2243" s="441">
        <v>31</v>
      </c>
      <c r="H2243" s="441">
        <v>11</v>
      </c>
    </row>
    <row r="2244" spans="1:8" ht="9.75" customHeight="1" x14ac:dyDescent="0.2">
      <c r="A2244" s="438">
        <v>172002</v>
      </c>
      <c r="B2244" s="439" t="s">
        <v>3435</v>
      </c>
      <c r="C2244" s="440">
        <v>2.58</v>
      </c>
      <c r="D2244" s="440">
        <v>1.0999999999999999E-2</v>
      </c>
      <c r="E2244" s="440">
        <v>1</v>
      </c>
      <c r="F2244" s="441">
        <v>35</v>
      </c>
      <c r="G2244" s="441">
        <v>30</v>
      </c>
      <c r="H2244" s="441">
        <v>10</v>
      </c>
    </row>
    <row r="2245" spans="1:8" ht="9.75" customHeight="1" x14ac:dyDescent="0.2">
      <c r="A2245" s="438">
        <v>172003</v>
      </c>
      <c r="B2245" s="439" t="s">
        <v>3435</v>
      </c>
      <c r="C2245" s="440">
        <v>1.56</v>
      </c>
      <c r="D2245" s="440">
        <v>6.0000000000000001E-3</v>
      </c>
      <c r="E2245" s="440">
        <v>1</v>
      </c>
      <c r="F2245" s="441">
        <v>25</v>
      </c>
      <c r="G2245" s="441">
        <v>23</v>
      </c>
      <c r="H2245" s="441">
        <v>11</v>
      </c>
    </row>
    <row r="2246" spans="1:8" ht="9.75" customHeight="1" x14ac:dyDescent="0.2">
      <c r="A2246" s="438">
        <v>172004</v>
      </c>
      <c r="B2246" s="439" t="s">
        <v>3435</v>
      </c>
      <c r="C2246" s="440">
        <v>1</v>
      </c>
      <c r="D2246" s="440">
        <v>6.0000000000000001E-3</v>
      </c>
      <c r="E2246" s="440">
        <v>1</v>
      </c>
      <c r="F2246" s="441">
        <v>25</v>
      </c>
      <c r="G2246" s="441">
        <v>23</v>
      </c>
      <c r="H2246" s="441">
        <v>11</v>
      </c>
    </row>
    <row r="2247" spans="1:8" ht="9.75" customHeight="1" x14ac:dyDescent="0.2">
      <c r="A2247" s="438">
        <v>172005</v>
      </c>
      <c r="B2247" s="439" t="s">
        <v>3435</v>
      </c>
      <c r="C2247" s="440">
        <v>1</v>
      </c>
      <c r="D2247" s="440">
        <v>6.0000000000000001E-3</v>
      </c>
      <c r="E2247" s="440">
        <v>1</v>
      </c>
      <c r="F2247" s="441">
        <v>25</v>
      </c>
      <c r="G2247" s="441">
        <v>23</v>
      </c>
      <c r="H2247" s="441">
        <v>11</v>
      </c>
    </row>
    <row r="2248" spans="1:8" ht="9.75" customHeight="1" x14ac:dyDescent="0.2">
      <c r="A2248" s="438">
        <v>172006</v>
      </c>
      <c r="B2248" s="439" t="s">
        <v>3435</v>
      </c>
      <c r="C2248" s="440">
        <v>3</v>
      </c>
      <c r="D2248" s="440">
        <v>1.0999999999999999E-2</v>
      </c>
      <c r="E2248" s="440">
        <v>1</v>
      </c>
      <c r="F2248" s="441">
        <v>35</v>
      </c>
      <c r="G2248" s="441">
        <v>31</v>
      </c>
      <c r="H2248" s="441">
        <v>10</v>
      </c>
    </row>
    <row r="2249" spans="1:8" ht="9.75" customHeight="1" x14ac:dyDescent="0.2">
      <c r="A2249" s="438">
        <v>172009</v>
      </c>
      <c r="B2249" s="439" t="s">
        <v>3435</v>
      </c>
      <c r="C2249" s="440">
        <v>1.9</v>
      </c>
      <c r="D2249" s="440">
        <v>0.01</v>
      </c>
      <c r="E2249" s="440">
        <v>1</v>
      </c>
      <c r="F2249" s="441">
        <v>35</v>
      </c>
      <c r="G2249" s="441">
        <v>33</v>
      </c>
      <c r="H2249" s="441">
        <v>9</v>
      </c>
    </row>
    <row r="2250" spans="1:8" ht="9.75" customHeight="1" x14ac:dyDescent="0.2">
      <c r="A2250" s="438">
        <v>172010</v>
      </c>
      <c r="B2250" s="439" t="s">
        <v>3435</v>
      </c>
      <c r="C2250" s="440">
        <v>3.22</v>
      </c>
      <c r="D2250" s="440">
        <v>8.0000000000000002E-3</v>
      </c>
      <c r="E2250" s="440">
        <v>1</v>
      </c>
      <c r="F2250" s="441">
        <v>30</v>
      </c>
      <c r="G2250" s="441">
        <v>30</v>
      </c>
      <c r="H2250" s="441">
        <v>9</v>
      </c>
    </row>
    <row r="2251" spans="1:8" ht="9.75" customHeight="1" x14ac:dyDescent="0.2">
      <c r="A2251" s="438">
        <v>172011</v>
      </c>
      <c r="B2251" s="439" t="s">
        <v>3435</v>
      </c>
      <c r="C2251" s="440">
        <v>3.17</v>
      </c>
      <c r="D2251" s="440">
        <v>8.0000000000000002E-3</v>
      </c>
      <c r="E2251" s="440">
        <v>1</v>
      </c>
      <c r="F2251" s="441">
        <v>30</v>
      </c>
      <c r="G2251" s="441">
        <v>30</v>
      </c>
      <c r="H2251" s="441">
        <v>9</v>
      </c>
    </row>
    <row r="2252" spans="1:8" ht="9.75" customHeight="1" x14ac:dyDescent="0.2">
      <c r="A2252" s="438">
        <v>172013</v>
      </c>
      <c r="B2252" s="439" t="s">
        <v>3435</v>
      </c>
      <c r="C2252" s="440">
        <v>5.4</v>
      </c>
      <c r="D2252" s="440">
        <v>2.1000000000000001E-2</v>
      </c>
      <c r="E2252" s="440">
        <v>1</v>
      </c>
      <c r="F2252" s="441">
        <v>39</v>
      </c>
      <c r="G2252" s="441">
        <v>35.5</v>
      </c>
      <c r="H2252" s="441">
        <v>15.5</v>
      </c>
    </row>
    <row r="2253" spans="1:8" ht="9.75" customHeight="1" x14ac:dyDescent="0.2">
      <c r="A2253" s="438">
        <v>172014</v>
      </c>
      <c r="B2253" s="439" t="s">
        <v>3435</v>
      </c>
      <c r="C2253" s="440">
        <v>6.4</v>
      </c>
      <c r="D2253" s="440">
        <v>2.4E-2</v>
      </c>
      <c r="E2253" s="440">
        <v>1</v>
      </c>
      <c r="F2253" s="441">
        <v>39</v>
      </c>
      <c r="G2253" s="441">
        <v>35.5</v>
      </c>
      <c r="H2253" s="441">
        <v>17</v>
      </c>
    </row>
    <row r="2254" spans="1:8" ht="9.75" customHeight="1" x14ac:dyDescent="0.2">
      <c r="A2254" s="438">
        <v>172015</v>
      </c>
      <c r="B2254" s="439" t="s">
        <v>3435</v>
      </c>
      <c r="C2254" s="440">
        <v>1.42</v>
      </c>
      <c r="D2254" s="440">
        <v>6.0000000000000001E-3</v>
      </c>
      <c r="E2254" s="440">
        <v>1</v>
      </c>
      <c r="F2254" s="441">
        <v>25</v>
      </c>
      <c r="G2254" s="441">
        <v>23</v>
      </c>
      <c r="H2254" s="441">
        <v>11</v>
      </c>
    </row>
    <row r="2255" spans="1:8" ht="9.75" customHeight="1" x14ac:dyDescent="0.2">
      <c r="A2255" s="438">
        <v>172016</v>
      </c>
      <c r="B2255" s="439" t="s">
        <v>3435</v>
      </c>
      <c r="C2255" s="440">
        <v>1.4</v>
      </c>
      <c r="D2255" s="440">
        <v>7.0000000000000001E-3</v>
      </c>
      <c r="E2255" s="440">
        <v>1</v>
      </c>
      <c r="F2255" s="441">
        <v>35</v>
      </c>
      <c r="G2255" s="441">
        <v>30</v>
      </c>
      <c r="H2255" s="441">
        <v>7</v>
      </c>
    </row>
    <row r="2256" spans="1:8" ht="9.75" customHeight="1" x14ac:dyDescent="0.2">
      <c r="A2256" s="438">
        <v>172017</v>
      </c>
      <c r="B2256" s="439" t="s">
        <v>3435</v>
      </c>
      <c r="C2256" s="440">
        <v>2</v>
      </c>
      <c r="D2256" s="440">
        <v>1.2E-2</v>
      </c>
      <c r="E2256" s="440">
        <v>1</v>
      </c>
      <c r="F2256" s="441">
        <v>35</v>
      </c>
      <c r="G2256" s="441">
        <v>31</v>
      </c>
      <c r="H2256" s="441">
        <v>11</v>
      </c>
    </row>
    <row r="2257" spans="1:8" ht="9.75" customHeight="1" x14ac:dyDescent="0.2">
      <c r="A2257" s="438">
        <v>172018</v>
      </c>
      <c r="B2257" s="439" t="s">
        <v>3435</v>
      </c>
      <c r="C2257" s="440">
        <v>2.6</v>
      </c>
      <c r="D2257" s="440">
        <v>1.2E-2</v>
      </c>
      <c r="E2257" s="440">
        <v>1</v>
      </c>
      <c r="F2257" s="441">
        <v>35</v>
      </c>
      <c r="G2257" s="441">
        <v>31</v>
      </c>
      <c r="H2257" s="441">
        <v>11</v>
      </c>
    </row>
    <row r="2258" spans="1:8" ht="9.75" customHeight="1" x14ac:dyDescent="0.2">
      <c r="A2258" s="438">
        <v>172019</v>
      </c>
      <c r="B2258" s="439" t="s">
        <v>3435</v>
      </c>
      <c r="C2258" s="440">
        <v>1.58</v>
      </c>
      <c r="D2258" s="440">
        <v>6.0000000000000001E-3</v>
      </c>
      <c r="E2258" s="440">
        <v>1</v>
      </c>
      <c r="F2258" s="441">
        <v>25</v>
      </c>
      <c r="G2258" s="441">
        <v>23</v>
      </c>
      <c r="H2258" s="441">
        <v>11</v>
      </c>
    </row>
    <row r="2259" spans="1:8" ht="9.75" customHeight="1" x14ac:dyDescent="0.2">
      <c r="A2259" s="438">
        <v>172020</v>
      </c>
      <c r="B2259" s="439" t="s">
        <v>3435</v>
      </c>
      <c r="C2259" s="440">
        <v>1.7</v>
      </c>
      <c r="D2259" s="440">
        <v>8.0000000000000002E-3</v>
      </c>
      <c r="E2259" s="440">
        <v>1</v>
      </c>
      <c r="F2259" s="441">
        <v>35</v>
      </c>
      <c r="G2259" s="441">
        <v>31</v>
      </c>
      <c r="H2259" s="441">
        <v>7</v>
      </c>
    </row>
    <row r="2260" spans="1:8" ht="9.75" customHeight="1" x14ac:dyDescent="0.2">
      <c r="A2260" s="438">
        <v>172021</v>
      </c>
      <c r="B2260" s="439" t="s">
        <v>3435</v>
      </c>
      <c r="C2260" s="440">
        <v>3.38</v>
      </c>
      <c r="D2260" s="440">
        <v>1.2999999999999999E-2</v>
      </c>
      <c r="E2260" s="440">
        <v>1</v>
      </c>
      <c r="F2260" s="441">
        <v>35</v>
      </c>
      <c r="G2260" s="441">
        <v>33</v>
      </c>
      <c r="H2260" s="441">
        <v>11.5</v>
      </c>
    </row>
    <row r="2261" spans="1:8" ht="9.75" customHeight="1" x14ac:dyDescent="0.2">
      <c r="A2261" s="438">
        <v>172022</v>
      </c>
      <c r="B2261" s="439" t="s">
        <v>3435</v>
      </c>
      <c r="C2261" s="440">
        <v>11.5</v>
      </c>
      <c r="D2261" s="440">
        <v>3.0000000000000001E-3</v>
      </c>
      <c r="E2261" s="440">
        <v>1</v>
      </c>
      <c r="F2261" s="441">
        <v>18.11</v>
      </c>
      <c r="G2261" s="441">
        <v>16.34</v>
      </c>
      <c r="H2261" s="441">
        <v>8.86</v>
      </c>
    </row>
    <row r="2262" spans="1:8" ht="9.75" customHeight="1" x14ac:dyDescent="0.2">
      <c r="A2262" s="438">
        <v>172023</v>
      </c>
      <c r="B2262" s="439" t="s">
        <v>3435</v>
      </c>
      <c r="C2262" s="440">
        <v>10.5</v>
      </c>
      <c r="D2262" s="440">
        <v>3.0000000000000001E-3</v>
      </c>
      <c r="E2262" s="440">
        <v>1</v>
      </c>
      <c r="F2262" s="441">
        <v>18</v>
      </c>
      <c r="G2262" s="441">
        <v>16.5</v>
      </c>
      <c r="H2262" s="441">
        <v>8.5</v>
      </c>
    </row>
    <row r="2263" spans="1:8" ht="9.75" customHeight="1" x14ac:dyDescent="0.2">
      <c r="A2263" s="438">
        <v>172024</v>
      </c>
      <c r="B2263" s="439" t="s">
        <v>3435</v>
      </c>
      <c r="C2263" s="440">
        <v>9</v>
      </c>
      <c r="D2263" s="440">
        <v>3.6999999999999998E-2</v>
      </c>
      <c r="E2263" s="440">
        <v>1</v>
      </c>
      <c r="F2263" s="441">
        <v>46</v>
      </c>
      <c r="G2263" s="441">
        <v>41.5</v>
      </c>
      <c r="H2263" s="441">
        <v>19.5</v>
      </c>
    </row>
    <row r="2264" spans="1:8" ht="9.75" customHeight="1" x14ac:dyDescent="0.2">
      <c r="A2264" s="438">
        <v>172025</v>
      </c>
      <c r="B2264" s="439" t="s">
        <v>3435</v>
      </c>
      <c r="C2264" s="440">
        <v>10.61</v>
      </c>
      <c r="D2264" s="440">
        <v>4.2999999999999997E-2</v>
      </c>
      <c r="E2264" s="440">
        <v>1</v>
      </c>
      <c r="F2264" s="441">
        <v>46.5</v>
      </c>
      <c r="G2264" s="441">
        <v>41.5</v>
      </c>
      <c r="H2264" s="441">
        <v>22.5</v>
      </c>
    </row>
    <row r="2265" spans="1:8" ht="9.75" customHeight="1" x14ac:dyDescent="0.2">
      <c r="A2265" s="438">
        <v>172026</v>
      </c>
      <c r="B2265" s="439" t="s">
        <v>3435</v>
      </c>
      <c r="C2265" s="440">
        <v>11</v>
      </c>
      <c r="D2265" s="440">
        <v>4.2999999999999997E-2</v>
      </c>
      <c r="E2265" s="440">
        <v>1</v>
      </c>
      <c r="F2265" s="441">
        <v>46</v>
      </c>
      <c r="G2265" s="441">
        <v>41.5</v>
      </c>
      <c r="H2265" s="441">
        <v>22.5</v>
      </c>
    </row>
    <row r="2266" spans="1:8" ht="9.75" customHeight="1" x14ac:dyDescent="0.2">
      <c r="A2266" s="438">
        <v>172027</v>
      </c>
      <c r="B2266" s="439" t="s">
        <v>3435</v>
      </c>
      <c r="C2266" s="440">
        <v>9.5</v>
      </c>
      <c r="D2266" s="440">
        <v>3.7999999999999999E-2</v>
      </c>
      <c r="E2266" s="440">
        <v>1</v>
      </c>
      <c r="F2266" s="441">
        <v>46</v>
      </c>
      <c r="G2266" s="441">
        <v>41.5</v>
      </c>
      <c r="H2266" s="441">
        <v>20</v>
      </c>
    </row>
    <row r="2267" spans="1:8" ht="9.75" customHeight="1" x14ac:dyDescent="0.2">
      <c r="A2267" s="438">
        <v>172028</v>
      </c>
      <c r="B2267" s="439" t="s">
        <v>3435</v>
      </c>
      <c r="C2267" s="440">
        <v>6</v>
      </c>
      <c r="D2267" s="440">
        <v>2.1000000000000001E-2</v>
      </c>
      <c r="E2267" s="440">
        <v>1</v>
      </c>
      <c r="F2267" s="441">
        <v>39</v>
      </c>
      <c r="G2267" s="441">
        <v>35.5</v>
      </c>
      <c r="H2267" s="441">
        <v>15.5</v>
      </c>
    </row>
    <row r="2268" spans="1:8" ht="9.75" customHeight="1" x14ac:dyDescent="0.2">
      <c r="A2268" s="438">
        <v>172030</v>
      </c>
      <c r="B2268" s="439" t="s">
        <v>3435</v>
      </c>
      <c r="C2268" s="440">
        <v>11.77</v>
      </c>
      <c r="D2268" s="440">
        <v>4.2000000000000003E-2</v>
      </c>
      <c r="E2268" s="440">
        <v>1</v>
      </c>
      <c r="F2268" s="441">
        <v>46</v>
      </c>
      <c r="G2268" s="441">
        <v>41.5</v>
      </c>
      <c r="H2268" s="441">
        <v>22</v>
      </c>
    </row>
    <row r="2269" spans="1:8" ht="9.75" customHeight="1" x14ac:dyDescent="0.2">
      <c r="A2269" s="438">
        <v>172032</v>
      </c>
      <c r="B2269" s="439" t="s">
        <v>3435</v>
      </c>
      <c r="C2269" s="440">
        <v>4.72</v>
      </c>
      <c r="D2269" s="440">
        <v>1.7000000000000001E-2</v>
      </c>
      <c r="E2269" s="440">
        <v>1</v>
      </c>
      <c r="F2269" s="441">
        <v>39</v>
      </c>
      <c r="G2269" s="441">
        <v>30.5</v>
      </c>
      <c r="H2269" s="441">
        <v>14</v>
      </c>
    </row>
    <row r="2270" spans="1:8" ht="9.75" customHeight="1" x14ac:dyDescent="0.2">
      <c r="A2270" s="438">
        <v>172033</v>
      </c>
      <c r="B2270" s="439" t="s">
        <v>3435</v>
      </c>
      <c r="C2270" s="440">
        <v>6.5</v>
      </c>
      <c r="D2270" s="440">
        <v>2.3E-2</v>
      </c>
      <c r="E2270" s="440">
        <v>1</v>
      </c>
      <c r="F2270" s="441">
        <v>38.5</v>
      </c>
      <c r="G2270" s="441">
        <v>35</v>
      </c>
      <c r="H2270" s="441">
        <v>17</v>
      </c>
    </row>
    <row r="2271" spans="1:8" ht="9.75" customHeight="1" x14ac:dyDescent="0.2">
      <c r="A2271" s="438">
        <v>172034</v>
      </c>
      <c r="B2271" s="439" t="s">
        <v>3435</v>
      </c>
      <c r="C2271" s="440">
        <v>4.7</v>
      </c>
      <c r="D2271" s="440">
        <v>1.7000000000000001E-2</v>
      </c>
      <c r="E2271" s="440">
        <v>1</v>
      </c>
      <c r="F2271" s="441">
        <v>39</v>
      </c>
      <c r="G2271" s="441">
        <v>31</v>
      </c>
      <c r="H2271" s="441">
        <v>14</v>
      </c>
    </row>
    <row r="2272" spans="1:8" ht="9.75" customHeight="1" x14ac:dyDescent="0.2">
      <c r="A2272" s="438">
        <v>172035</v>
      </c>
      <c r="B2272" s="439" t="s">
        <v>3435</v>
      </c>
      <c r="C2272" s="440">
        <v>4.5599999999999996</v>
      </c>
      <c r="D2272" s="440">
        <v>2.1999999999999999E-2</v>
      </c>
      <c r="E2272" s="440">
        <v>1</v>
      </c>
      <c r="F2272" s="441">
        <v>55</v>
      </c>
      <c r="G2272" s="441">
        <v>20</v>
      </c>
      <c r="H2272" s="441">
        <v>20</v>
      </c>
    </row>
    <row r="2273" spans="1:8" ht="9.75" customHeight="1" x14ac:dyDescent="0.2">
      <c r="A2273" s="438">
        <v>172037</v>
      </c>
      <c r="B2273" s="439" t="s">
        <v>3435</v>
      </c>
      <c r="C2273" s="440">
        <v>5.26</v>
      </c>
      <c r="D2273" s="440">
        <v>1.4999999999999999E-2</v>
      </c>
      <c r="E2273" s="440">
        <v>1</v>
      </c>
      <c r="F2273" s="441">
        <v>39</v>
      </c>
      <c r="G2273" s="441">
        <v>30</v>
      </c>
      <c r="H2273" s="441">
        <v>12.5</v>
      </c>
    </row>
    <row r="2274" spans="1:8" ht="9.75" customHeight="1" x14ac:dyDescent="0.2">
      <c r="A2274" s="438">
        <v>172038</v>
      </c>
      <c r="B2274" s="439" t="s">
        <v>3435</v>
      </c>
      <c r="C2274" s="440">
        <v>3.54</v>
      </c>
      <c r="D2274" s="440">
        <v>1.0999999999999999E-2</v>
      </c>
      <c r="E2274" s="440">
        <v>1</v>
      </c>
      <c r="F2274" s="441">
        <v>39</v>
      </c>
      <c r="G2274" s="441">
        <v>30.5</v>
      </c>
      <c r="H2274" s="441">
        <v>9</v>
      </c>
    </row>
    <row r="2275" spans="1:8" ht="9.75" customHeight="1" x14ac:dyDescent="0.2">
      <c r="A2275" s="438">
        <v>172039</v>
      </c>
      <c r="B2275" s="439" t="s">
        <v>3435</v>
      </c>
      <c r="C2275" s="440">
        <v>4.18</v>
      </c>
      <c r="D2275" s="440">
        <v>1.2999999999999999E-2</v>
      </c>
      <c r="E2275" s="440">
        <v>1</v>
      </c>
      <c r="F2275" s="441">
        <v>35</v>
      </c>
      <c r="G2275" s="441">
        <v>33</v>
      </c>
      <c r="H2275" s="441">
        <v>11</v>
      </c>
    </row>
    <row r="2276" spans="1:8" ht="9.75" customHeight="1" x14ac:dyDescent="0.2">
      <c r="A2276" s="438">
        <v>172040</v>
      </c>
      <c r="B2276" s="439" t="s">
        <v>3435</v>
      </c>
      <c r="C2276" s="440">
        <v>2</v>
      </c>
      <c r="D2276" s="440">
        <v>0.01</v>
      </c>
      <c r="E2276" s="440">
        <v>1</v>
      </c>
      <c r="F2276" s="441">
        <v>35</v>
      </c>
      <c r="G2276" s="441">
        <v>33</v>
      </c>
      <c r="H2276" s="441">
        <v>9</v>
      </c>
    </row>
    <row r="2277" spans="1:8" ht="9.75" customHeight="1" x14ac:dyDescent="0.2">
      <c r="A2277" s="438">
        <v>172041</v>
      </c>
      <c r="B2277" s="439" t="s">
        <v>3435</v>
      </c>
      <c r="C2277" s="440">
        <v>1.5</v>
      </c>
      <c r="D2277" s="440">
        <v>8.9999999999999993E-3</v>
      </c>
      <c r="E2277" s="440">
        <v>1</v>
      </c>
      <c r="F2277" s="441">
        <v>35</v>
      </c>
      <c r="G2277" s="441">
        <v>33</v>
      </c>
      <c r="H2277" s="441">
        <v>7.5</v>
      </c>
    </row>
    <row r="2278" spans="1:8" ht="9.75" customHeight="1" x14ac:dyDescent="0.2">
      <c r="A2278" s="438">
        <v>174702</v>
      </c>
      <c r="B2278" s="439" t="s">
        <v>3435</v>
      </c>
      <c r="C2278" s="440">
        <v>3.2</v>
      </c>
      <c r="D2278" s="440">
        <v>1.2E-2</v>
      </c>
      <c r="E2278" s="440">
        <v>1</v>
      </c>
      <c r="F2278" s="441">
        <v>36</v>
      </c>
      <c r="G2278" s="441">
        <v>11</v>
      </c>
      <c r="H2278" s="441">
        <v>30</v>
      </c>
    </row>
    <row r="2279" spans="1:8" ht="9.75" customHeight="1" x14ac:dyDescent="0.2">
      <c r="A2279" s="438">
        <v>174703</v>
      </c>
      <c r="B2279" s="439" t="s">
        <v>3435</v>
      </c>
      <c r="C2279" s="440">
        <v>3.3</v>
      </c>
      <c r="D2279" s="440">
        <v>1.7999999999999999E-2</v>
      </c>
      <c r="E2279" s="440">
        <v>1</v>
      </c>
      <c r="F2279" s="441">
        <v>41</v>
      </c>
      <c r="G2279" s="441">
        <v>36</v>
      </c>
      <c r="H2279" s="441">
        <v>12</v>
      </c>
    </row>
    <row r="2280" spans="1:8" ht="9.75" customHeight="1" x14ac:dyDescent="0.2">
      <c r="A2280" s="438">
        <v>172346</v>
      </c>
      <c r="B2280" s="439" t="s">
        <v>3435</v>
      </c>
      <c r="C2280" s="440">
        <v>3.2</v>
      </c>
      <c r="D2280" s="440">
        <v>1.4E-2</v>
      </c>
      <c r="E2280" s="440">
        <v>1</v>
      </c>
      <c r="F2280" s="441">
        <v>37</v>
      </c>
      <c r="G2280" s="441">
        <v>31</v>
      </c>
      <c r="H2280" s="441">
        <v>12</v>
      </c>
    </row>
    <row r="2281" spans="1:8" ht="9.75" customHeight="1" x14ac:dyDescent="0.2">
      <c r="A2281" s="438">
        <v>172538</v>
      </c>
      <c r="B2281" s="439" t="s">
        <v>3435</v>
      </c>
      <c r="C2281" s="440">
        <v>3.2</v>
      </c>
      <c r="D2281" s="440">
        <v>1.2999999999999999E-2</v>
      </c>
      <c r="E2281" s="440">
        <v>1</v>
      </c>
      <c r="F2281" s="441">
        <v>36.700000000000003</v>
      </c>
      <c r="G2281" s="441">
        <v>30.5</v>
      </c>
      <c r="H2281" s="441">
        <v>12</v>
      </c>
    </row>
    <row r="2282" spans="1:8" ht="9.75" customHeight="1" x14ac:dyDescent="0.2">
      <c r="A2282" s="438">
        <v>172619</v>
      </c>
      <c r="B2282" s="439" t="s">
        <v>3435</v>
      </c>
      <c r="C2282" s="440">
        <v>3.25</v>
      </c>
      <c r="D2282" s="440">
        <v>1.4E-2</v>
      </c>
      <c r="E2282" s="440">
        <v>1</v>
      </c>
      <c r="F2282" s="441">
        <v>37</v>
      </c>
      <c r="G2282" s="441">
        <v>31</v>
      </c>
      <c r="H2282" s="441">
        <v>12</v>
      </c>
    </row>
    <row r="2283" spans="1:8" ht="9.75" customHeight="1" x14ac:dyDescent="0.2">
      <c r="A2283" s="438">
        <v>173081</v>
      </c>
      <c r="B2283" s="439" t="s">
        <v>3435</v>
      </c>
      <c r="C2283" s="440">
        <v>2.4</v>
      </c>
      <c r="D2283" s="440">
        <v>1.0999999999999999E-2</v>
      </c>
      <c r="E2283" s="440">
        <v>1</v>
      </c>
      <c r="F2283" s="441">
        <v>36.5</v>
      </c>
      <c r="G2283" s="441">
        <v>30.5</v>
      </c>
      <c r="H2283" s="441">
        <v>10</v>
      </c>
    </row>
    <row r="2284" spans="1:8" ht="9.75" customHeight="1" x14ac:dyDescent="0.2">
      <c r="A2284" s="438">
        <v>173082</v>
      </c>
      <c r="B2284" s="439" t="s">
        <v>3435</v>
      </c>
      <c r="C2284" s="440">
        <v>3</v>
      </c>
      <c r="D2284" s="440">
        <v>3.0000000000000001E-3</v>
      </c>
      <c r="E2284" s="440">
        <v>1</v>
      </c>
      <c r="F2284" s="441">
        <v>37</v>
      </c>
      <c r="G2284" s="441">
        <v>31</v>
      </c>
      <c r="H2284" s="441">
        <v>10</v>
      </c>
    </row>
    <row r="2285" spans="1:8" ht="9.75" customHeight="1" x14ac:dyDescent="0.2">
      <c r="A2285" s="438">
        <v>173089</v>
      </c>
      <c r="B2285" s="439" t="s">
        <v>3435</v>
      </c>
      <c r="C2285" s="440">
        <v>3</v>
      </c>
      <c r="D2285" s="440">
        <v>1.6E-2</v>
      </c>
      <c r="E2285" s="440">
        <v>1</v>
      </c>
      <c r="F2285" s="441">
        <v>37</v>
      </c>
      <c r="G2285" s="441">
        <v>32</v>
      </c>
      <c r="H2285" s="441">
        <v>13.5</v>
      </c>
    </row>
    <row r="2286" spans="1:8" ht="9.75" customHeight="1" x14ac:dyDescent="0.2">
      <c r="A2286" s="438">
        <v>173090</v>
      </c>
      <c r="B2286" s="439" t="s">
        <v>3435</v>
      </c>
      <c r="C2286" s="440">
        <v>4.5999999999999996</v>
      </c>
      <c r="D2286" s="440">
        <v>1.9E-2</v>
      </c>
      <c r="E2286" s="440">
        <v>1</v>
      </c>
      <c r="F2286" s="441">
        <v>41</v>
      </c>
      <c r="G2286" s="441">
        <v>36</v>
      </c>
      <c r="H2286" s="441">
        <v>13</v>
      </c>
    </row>
    <row r="2287" spans="1:8" ht="9.75" customHeight="1" x14ac:dyDescent="0.2">
      <c r="A2287" s="438">
        <v>173100</v>
      </c>
      <c r="B2287" s="439" t="s">
        <v>3435</v>
      </c>
      <c r="C2287" s="440">
        <v>3.1</v>
      </c>
      <c r="D2287" s="440">
        <v>0.02</v>
      </c>
      <c r="E2287" s="440">
        <v>1</v>
      </c>
      <c r="F2287" s="441">
        <v>36</v>
      </c>
      <c r="G2287" s="441">
        <v>32</v>
      </c>
      <c r="H2287" s="441">
        <v>17</v>
      </c>
    </row>
    <row r="2288" spans="1:8" ht="9.75" customHeight="1" x14ac:dyDescent="0.2">
      <c r="A2288" s="438">
        <v>173101</v>
      </c>
      <c r="B2288" s="439" t="s">
        <v>3435</v>
      </c>
      <c r="C2288" s="440">
        <v>4</v>
      </c>
      <c r="D2288" s="440">
        <v>2.7E-2</v>
      </c>
      <c r="E2288" s="440">
        <v>1</v>
      </c>
      <c r="F2288" s="441">
        <v>41</v>
      </c>
      <c r="G2288" s="441">
        <v>36</v>
      </c>
      <c r="H2288" s="441">
        <v>18</v>
      </c>
    </row>
    <row r="2289" spans="1:8" ht="9.75" customHeight="1" x14ac:dyDescent="0.2">
      <c r="A2289" s="438">
        <v>173261</v>
      </c>
      <c r="B2289" s="439" t="s">
        <v>3435</v>
      </c>
      <c r="C2289" s="440">
        <v>1.5</v>
      </c>
      <c r="D2289" s="440">
        <v>5.0000000000000001E-3</v>
      </c>
      <c r="E2289" s="440">
        <v>1</v>
      </c>
      <c r="F2289" s="441">
        <v>24</v>
      </c>
      <c r="G2289" s="441">
        <v>24</v>
      </c>
      <c r="H2289" s="441">
        <v>9</v>
      </c>
    </row>
    <row r="2290" spans="1:8" ht="9.75" customHeight="1" x14ac:dyDescent="0.2">
      <c r="A2290" s="438">
        <v>173556</v>
      </c>
      <c r="B2290" s="439" t="s">
        <v>3435</v>
      </c>
      <c r="C2290" s="440">
        <v>2</v>
      </c>
      <c r="D2290" s="440">
        <v>1.9E-2</v>
      </c>
      <c r="E2290" s="440">
        <v>1</v>
      </c>
      <c r="F2290" s="441">
        <v>36</v>
      </c>
      <c r="G2290" s="441">
        <v>31</v>
      </c>
      <c r="H2290" s="441">
        <v>17</v>
      </c>
    </row>
    <row r="2291" spans="1:8" ht="9.75" customHeight="1" x14ac:dyDescent="0.2">
      <c r="A2291" s="438">
        <v>174313</v>
      </c>
      <c r="B2291" s="439" t="s">
        <v>3435</v>
      </c>
      <c r="C2291" s="440">
        <v>3.1</v>
      </c>
      <c r="D2291" s="440">
        <v>1.2E-2</v>
      </c>
      <c r="E2291" s="440">
        <v>1</v>
      </c>
      <c r="F2291" s="441">
        <v>35</v>
      </c>
      <c r="G2291" s="441">
        <v>33</v>
      </c>
      <c r="H2291" s="441">
        <v>10</v>
      </c>
    </row>
    <row r="2292" spans="1:8" ht="9.75" customHeight="1" x14ac:dyDescent="0.2">
      <c r="A2292" s="438">
        <v>174314</v>
      </c>
      <c r="B2292" s="439" t="s">
        <v>3435</v>
      </c>
      <c r="C2292" s="440">
        <v>1.6</v>
      </c>
      <c r="D2292" s="440">
        <v>6.0000000000000001E-3</v>
      </c>
      <c r="E2292" s="440">
        <v>1</v>
      </c>
      <c r="F2292" s="441">
        <v>25</v>
      </c>
      <c r="G2292" s="441">
        <v>23</v>
      </c>
      <c r="H2292" s="441">
        <v>11</v>
      </c>
    </row>
    <row r="2293" spans="1:8" ht="9.75" customHeight="1" x14ac:dyDescent="0.2">
      <c r="A2293" s="438">
        <v>174477</v>
      </c>
      <c r="B2293" s="439" t="s">
        <v>3435</v>
      </c>
      <c r="C2293" s="440">
        <v>3.2</v>
      </c>
      <c r="D2293" s="440">
        <v>1.4E-2</v>
      </c>
      <c r="E2293" s="440">
        <v>1</v>
      </c>
      <c r="F2293" s="441">
        <v>39</v>
      </c>
      <c r="G2293" s="441">
        <v>30</v>
      </c>
      <c r="H2293" s="441">
        <v>12</v>
      </c>
    </row>
    <row r="2294" spans="1:8" ht="9.75" customHeight="1" x14ac:dyDescent="0.2">
      <c r="A2294" s="438">
        <v>174523</v>
      </c>
      <c r="B2294" s="439" t="s">
        <v>3435</v>
      </c>
      <c r="C2294" s="440">
        <v>4.55</v>
      </c>
      <c r="D2294" s="440">
        <v>1.4E-2</v>
      </c>
      <c r="E2294" s="440">
        <v>1</v>
      </c>
      <c r="F2294" s="441">
        <v>35</v>
      </c>
      <c r="G2294" s="441">
        <v>33</v>
      </c>
      <c r="H2294" s="441">
        <v>12</v>
      </c>
    </row>
    <row r="2295" spans="1:8" ht="9.75" customHeight="1" x14ac:dyDescent="0.2">
      <c r="A2295" s="438">
        <v>166721</v>
      </c>
      <c r="B2295" s="439" t="s">
        <v>3435</v>
      </c>
      <c r="C2295" s="440">
        <v>11.3</v>
      </c>
      <c r="D2295" s="440">
        <v>3.7999999999999999E-2</v>
      </c>
      <c r="E2295" s="440">
        <v>1</v>
      </c>
      <c r="F2295" s="441">
        <v>40</v>
      </c>
      <c r="G2295" s="441">
        <v>40</v>
      </c>
      <c r="H2295" s="441">
        <v>23.5</v>
      </c>
    </row>
    <row r="2296" spans="1:8" ht="9.75" customHeight="1" x14ac:dyDescent="0.2">
      <c r="A2296" s="438">
        <v>166724</v>
      </c>
      <c r="B2296" s="439" t="s">
        <v>3435</v>
      </c>
      <c r="C2296" s="440">
        <v>46</v>
      </c>
      <c r="D2296" s="440">
        <v>0.24</v>
      </c>
      <c r="E2296" s="440">
        <v>1</v>
      </c>
      <c r="F2296" s="441">
        <v>105</v>
      </c>
      <c r="G2296" s="441">
        <v>52</v>
      </c>
      <c r="H2296" s="441">
        <v>44</v>
      </c>
    </row>
    <row r="2297" spans="1:8" ht="9.75" customHeight="1" x14ac:dyDescent="0.2">
      <c r="A2297" s="438">
        <v>166726</v>
      </c>
      <c r="B2297" s="439" t="s">
        <v>3435</v>
      </c>
      <c r="C2297" s="440">
        <v>12.81</v>
      </c>
      <c r="D2297" s="440">
        <v>4.8000000000000001E-2</v>
      </c>
      <c r="E2297" s="440">
        <v>1</v>
      </c>
      <c r="F2297" s="441">
        <v>56.5</v>
      </c>
      <c r="G2297" s="441">
        <v>36.5</v>
      </c>
      <c r="H2297" s="441">
        <v>23.2</v>
      </c>
    </row>
    <row r="2298" spans="1:8" ht="9.75" customHeight="1" x14ac:dyDescent="0.2">
      <c r="A2298" s="438">
        <v>166728</v>
      </c>
      <c r="B2298" s="439" t="s">
        <v>3435</v>
      </c>
      <c r="C2298" s="440">
        <v>8.5</v>
      </c>
      <c r="D2298" s="440">
        <v>2.8000000000000001E-2</v>
      </c>
      <c r="E2298" s="440">
        <v>1</v>
      </c>
      <c r="F2298" s="441">
        <v>42.5</v>
      </c>
      <c r="G2298" s="441">
        <v>28.9</v>
      </c>
      <c r="H2298" s="441">
        <v>22.5</v>
      </c>
    </row>
    <row r="2299" spans="1:8" ht="9.75" customHeight="1" x14ac:dyDescent="0.2">
      <c r="A2299" s="438">
        <v>166729</v>
      </c>
      <c r="B2299" s="439" t="s">
        <v>3435</v>
      </c>
      <c r="C2299" s="440">
        <v>11.1</v>
      </c>
      <c r="D2299" s="440">
        <v>5.1999999999999998E-2</v>
      </c>
      <c r="E2299" s="440">
        <v>1</v>
      </c>
      <c r="F2299" s="441">
        <v>46</v>
      </c>
      <c r="G2299" s="441">
        <v>38</v>
      </c>
      <c r="H2299" s="441">
        <v>29.8</v>
      </c>
    </row>
    <row r="2300" spans="1:8" ht="9.75" customHeight="1" x14ac:dyDescent="0.2">
      <c r="A2300" s="438">
        <v>166730</v>
      </c>
      <c r="B2300" s="439" t="s">
        <v>3435</v>
      </c>
      <c r="C2300" s="440">
        <v>6.3</v>
      </c>
      <c r="D2300" s="440">
        <v>2.1000000000000001E-2</v>
      </c>
      <c r="E2300" s="440">
        <v>1</v>
      </c>
      <c r="F2300" s="441">
        <v>38.700000000000003</v>
      </c>
      <c r="G2300" s="441">
        <v>29.8</v>
      </c>
      <c r="H2300" s="441">
        <v>17.8</v>
      </c>
    </row>
    <row r="2301" spans="1:8" ht="9.75" customHeight="1" x14ac:dyDescent="0.2">
      <c r="A2301" s="438">
        <v>166732</v>
      </c>
      <c r="B2301" s="439" t="s">
        <v>3435</v>
      </c>
      <c r="C2301" s="440">
        <v>3.2</v>
      </c>
      <c r="D2301" s="440">
        <v>1.2999999999999999E-2</v>
      </c>
      <c r="E2301" s="440">
        <v>1</v>
      </c>
      <c r="F2301" s="441">
        <v>35.5</v>
      </c>
      <c r="G2301" s="441">
        <v>35.5</v>
      </c>
      <c r="H2301" s="441">
        <v>10.7</v>
      </c>
    </row>
    <row r="2302" spans="1:8" ht="9.75" customHeight="1" x14ac:dyDescent="0.2">
      <c r="A2302" s="438">
        <v>166733</v>
      </c>
      <c r="B2302" s="439" t="s">
        <v>3435</v>
      </c>
      <c r="C2302" s="440">
        <v>3.2</v>
      </c>
      <c r="D2302" s="440">
        <v>1.2999999999999999E-2</v>
      </c>
      <c r="E2302" s="440">
        <v>1</v>
      </c>
      <c r="F2302" s="441">
        <v>35.5</v>
      </c>
      <c r="G2302" s="441">
        <v>35.5</v>
      </c>
      <c r="H2302" s="441">
        <v>10.7</v>
      </c>
    </row>
    <row r="2303" spans="1:8" ht="9.75" customHeight="1" x14ac:dyDescent="0.2">
      <c r="A2303" s="438">
        <v>166734</v>
      </c>
      <c r="B2303" s="439" t="s">
        <v>3435</v>
      </c>
      <c r="C2303" s="440">
        <v>3.2</v>
      </c>
      <c r="D2303" s="440">
        <v>1.2999999999999999E-2</v>
      </c>
      <c r="E2303" s="440">
        <v>1</v>
      </c>
      <c r="F2303" s="441">
        <v>35.5</v>
      </c>
      <c r="G2303" s="441">
        <v>35.5</v>
      </c>
      <c r="H2303" s="441">
        <v>10.7</v>
      </c>
    </row>
    <row r="2304" spans="1:8" ht="9.75" customHeight="1" x14ac:dyDescent="0.2">
      <c r="A2304" s="438">
        <v>166737</v>
      </c>
      <c r="B2304" s="439" t="s">
        <v>3435</v>
      </c>
      <c r="C2304" s="440">
        <v>4</v>
      </c>
      <c r="D2304" s="440">
        <v>1.7000000000000001E-2</v>
      </c>
      <c r="E2304" s="440">
        <v>1</v>
      </c>
      <c r="F2304" s="441">
        <v>40</v>
      </c>
      <c r="G2304" s="441">
        <v>39.5</v>
      </c>
      <c r="H2304" s="441">
        <v>10.5</v>
      </c>
    </row>
    <row r="2305" spans="1:8" ht="9.75" customHeight="1" x14ac:dyDescent="0.2">
      <c r="A2305" s="438">
        <v>166738</v>
      </c>
      <c r="B2305" s="439" t="s">
        <v>3435</v>
      </c>
      <c r="C2305" s="440">
        <v>3.2</v>
      </c>
      <c r="D2305" s="440">
        <v>1.2999999999999999E-2</v>
      </c>
      <c r="E2305" s="440">
        <v>1</v>
      </c>
      <c r="F2305" s="441">
        <v>35.5</v>
      </c>
      <c r="G2305" s="441">
        <v>35.5</v>
      </c>
      <c r="H2305" s="441">
        <v>10.7</v>
      </c>
    </row>
    <row r="2306" spans="1:8" ht="9.75" customHeight="1" x14ac:dyDescent="0.2">
      <c r="A2306" s="438">
        <v>166739</v>
      </c>
      <c r="B2306" s="439" t="s">
        <v>3435</v>
      </c>
      <c r="C2306" s="440">
        <v>2</v>
      </c>
      <c r="D2306" s="440">
        <v>7.0000000000000001E-3</v>
      </c>
      <c r="E2306" s="440">
        <v>1</v>
      </c>
      <c r="F2306" s="441">
        <v>35</v>
      </c>
      <c r="G2306" s="441">
        <v>33</v>
      </c>
      <c r="H2306" s="441">
        <v>6</v>
      </c>
    </row>
    <row r="2307" spans="1:8" ht="9.75" customHeight="1" x14ac:dyDescent="0.2">
      <c r="A2307" s="438">
        <v>167076</v>
      </c>
      <c r="B2307" s="439" t="s">
        <v>3435</v>
      </c>
      <c r="C2307" s="440">
        <v>4.2</v>
      </c>
      <c r="D2307" s="440">
        <v>2.4E-2</v>
      </c>
      <c r="E2307" s="440">
        <v>1</v>
      </c>
      <c r="F2307" s="441">
        <v>50</v>
      </c>
      <c r="G2307" s="441">
        <v>40</v>
      </c>
      <c r="H2307" s="441">
        <v>12</v>
      </c>
    </row>
    <row r="2308" spans="1:8" ht="9.75" customHeight="1" x14ac:dyDescent="0.2">
      <c r="A2308" s="438">
        <v>167195</v>
      </c>
      <c r="B2308" s="439" t="s">
        <v>3435</v>
      </c>
      <c r="C2308" s="440">
        <v>52</v>
      </c>
      <c r="D2308" s="440">
        <v>0.312</v>
      </c>
      <c r="E2308" s="440">
        <v>1</v>
      </c>
      <c r="F2308" s="441">
        <v>111</v>
      </c>
      <c r="G2308" s="441">
        <v>54</v>
      </c>
      <c r="H2308" s="441">
        <v>52</v>
      </c>
    </row>
    <row r="2309" spans="1:8" ht="9.75" customHeight="1" x14ac:dyDescent="0.2">
      <c r="A2309" s="438">
        <v>168329</v>
      </c>
      <c r="B2309" s="439" t="s">
        <v>3435</v>
      </c>
      <c r="C2309" s="440">
        <v>36</v>
      </c>
      <c r="D2309" s="440">
        <v>0.17</v>
      </c>
      <c r="E2309" s="440">
        <v>1</v>
      </c>
      <c r="F2309" s="441">
        <v>109</v>
      </c>
      <c r="G2309" s="441">
        <v>46</v>
      </c>
      <c r="H2309" s="441">
        <v>34</v>
      </c>
    </row>
    <row r="2310" spans="1:8" ht="9.75" customHeight="1" x14ac:dyDescent="0.2">
      <c r="A2310" s="438">
        <v>168331</v>
      </c>
      <c r="B2310" s="439" t="s">
        <v>3435</v>
      </c>
      <c r="C2310" s="440">
        <v>15.4</v>
      </c>
      <c r="D2310" s="440">
        <v>6.5000000000000002E-2</v>
      </c>
      <c r="E2310" s="440">
        <v>1</v>
      </c>
      <c r="F2310" s="441">
        <v>57</v>
      </c>
      <c r="G2310" s="441">
        <v>41</v>
      </c>
      <c r="H2310" s="441">
        <v>28</v>
      </c>
    </row>
    <row r="2311" spans="1:8" ht="9.75" customHeight="1" x14ac:dyDescent="0.2">
      <c r="A2311" s="438">
        <v>168394</v>
      </c>
      <c r="B2311" s="439" t="s">
        <v>3435</v>
      </c>
      <c r="C2311" s="440">
        <v>15.43</v>
      </c>
      <c r="D2311" s="440">
        <v>6.3E-2</v>
      </c>
      <c r="E2311" s="440">
        <v>1</v>
      </c>
      <c r="F2311" s="441">
        <v>57.2</v>
      </c>
      <c r="G2311" s="441">
        <v>39.700000000000003</v>
      </c>
      <c r="H2311" s="441">
        <v>27.9</v>
      </c>
    </row>
    <row r="2312" spans="1:8" ht="9.75" customHeight="1" x14ac:dyDescent="0.2">
      <c r="A2312" s="438">
        <v>168399</v>
      </c>
      <c r="B2312" s="439" t="s">
        <v>3435</v>
      </c>
      <c r="C2312" s="440">
        <v>7</v>
      </c>
      <c r="D2312" s="440">
        <v>2.1000000000000001E-2</v>
      </c>
      <c r="E2312" s="440">
        <v>1</v>
      </c>
      <c r="F2312" s="441">
        <v>31</v>
      </c>
      <c r="G2312" s="441">
        <v>26</v>
      </c>
      <c r="H2312" s="441">
        <v>26</v>
      </c>
    </row>
    <row r="2313" spans="1:8" ht="9.75" customHeight="1" x14ac:dyDescent="0.2">
      <c r="A2313" s="438">
        <v>168405</v>
      </c>
      <c r="B2313" s="439" t="s">
        <v>3435</v>
      </c>
      <c r="C2313" s="440">
        <v>2</v>
      </c>
      <c r="D2313" s="440">
        <v>7.0000000000000001E-3</v>
      </c>
      <c r="E2313" s="440">
        <v>1</v>
      </c>
      <c r="F2313" s="441">
        <v>35</v>
      </c>
      <c r="G2313" s="441">
        <v>33</v>
      </c>
      <c r="H2313" s="441">
        <v>6</v>
      </c>
    </row>
    <row r="2314" spans="1:8" ht="9.75" customHeight="1" x14ac:dyDescent="0.2">
      <c r="A2314" s="438">
        <v>168406</v>
      </c>
      <c r="B2314" s="439" t="s">
        <v>3435</v>
      </c>
      <c r="C2314" s="440">
        <v>2</v>
      </c>
      <c r="D2314" s="440">
        <v>7.0000000000000001E-3</v>
      </c>
      <c r="E2314" s="440">
        <v>1</v>
      </c>
      <c r="F2314" s="441">
        <v>35</v>
      </c>
      <c r="G2314" s="441">
        <v>33</v>
      </c>
      <c r="H2314" s="441">
        <v>6</v>
      </c>
    </row>
    <row r="2315" spans="1:8" ht="9.75" customHeight="1" x14ac:dyDescent="0.2">
      <c r="A2315" s="438">
        <v>168410</v>
      </c>
      <c r="B2315" s="439" t="s">
        <v>3435</v>
      </c>
      <c r="C2315" s="440">
        <v>63</v>
      </c>
      <c r="D2315" s="440">
        <v>0.32800000000000001</v>
      </c>
      <c r="E2315" s="440">
        <v>1</v>
      </c>
      <c r="F2315" s="441">
        <v>131</v>
      </c>
      <c r="G2315" s="441">
        <v>61</v>
      </c>
      <c r="H2315" s="441">
        <v>41</v>
      </c>
    </row>
    <row r="2316" spans="1:8" ht="9.75" customHeight="1" x14ac:dyDescent="0.2">
      <c r="A2316" s="438">
        <v>168490</v>
      </c>
      <c r="B2316" s="439" t="s">
        <v>3435</v>
      </c>
      <c r="C2316" s="440">
        <v>14.3</v>
      </c>
      <c r="D2316" s="440">
        <v>4.8000000000000001E-2</v>
      </c>
      <c r="E2316" s="440">
        <v>1</v>
      </c>
      <c r="F2316" s="441">
        <v>46.4</v>
      </c>
      <c r="G2316" s="441">
        <v>38.1</v>
      </c>
      <c r="H2316" s="441">
        <v>27</v>
      </c>
    </row>
    <row r="2317" spans="1:8" ht="9.75" customHeight="1" x14ac:dyDescent="0.2">
      <c r="A2317" s="438">
        <v>168491</v>
      </c>
      <c r="B2317" s="439" t="s">
        <v>3435</v>
      </c>
      <c r="C2317" s="440">
        <v>22.5</v>
      </c>
      <c r="D2317" s="440">
        <v>0.109</v>
      </c>
      <c r="E2317" s="440">
        <v>1</v>
      </c>
      <c r="F2317" s="441">
        <v>77.5</v>
      </c>
      <c r="G2317" s="441">
        <v>47</v>
      </c>
      <c r="H2317" s="441">
        <v>29.8</v>
      </c>
    </row>
    <row r="2318" spans="1:8" ht="9.75" customHeight="1" x14ac:dyDescent="0.2">
      <c r="A2318" s="438">
        <v>166488</v>
      </c>
      <c r="B2318" s="439" t="s">
        <v>3435</v>
      </c>
      <c r="C2318" s="440">
        <v>43</v>
      </c>
      <c r="D2318" s="440">
        <v>0.22600000000000001</v>
      </c>
      <c r="E2318" s="440">
        <v>1</v>
      </c>
      <c r="F2318" s="441">
        <v>116</v>
      </c>
      <c r="G2318" s="441">
        <v>50</v>
      </c>
      <c r="H2318" s="441">
        <v>39</v>
      </c>
    </row>
    <row r="2319" spans="1:8" ht="9.75" customHeight="1" x14ac:dyDescent="0.2">
      <c r="A2319" s="438">
        <v>168577</v>
      </c>
      <c r="B2319" s="439" t="s">
        <v>3435</v>
      </c>
      <c r="C2319" s="440">
        <v>15.43</v>
      </c>
      <c r="D2319" s="440">
        <v>6.3E-2</v>
      </c>
      <c r="E2319" s="440">
        <v>1</v>
      </c>
      <c r="F2319" s="441">
        <v>57</v>
      </c>
      <c r="G2319" s="441">
        <v>39.5</v>
      </c>
      <c r="H2319" s="441">
        <v>28</v>
      </c>
    </row>
    <row r="2320" spans="1:8" ht="9.75" customHeight="1" x14ac:dyDescent="0.2">
      <c r="A2320" s="438">
        <v>168901</v>
      </c>
      <c r="B2320" s="439" t="s">
        <v>3435</v>
      </c>
      <c r="C2320" s="440">
        <v>17</v>
      </c>
      <c r="D2320" s="440">
        <v>6.4000000000000001E-2</v>
      </c>
      <c r="E2320" s="440">
        <v>1</v>
      </c>
      <c r="F2320" s="441">
        <v>65</v>
      </c>
      <c r="G2320" s="441">
        <v>32</v>
      </c>
      <c r="H2320" s="441">
        <v>31</v>
      </c>
    </row>
    <row r="2321" spans="1:8" ht="9.75" customHeight="1" x14ac:dyDescent="0.2">
      <c r="A2321" s="438">
        <v>168902</v>
      </c>
      <c r="B2321" s="439" t="s">
        <v>3435</v>
      </c>
      <c r="C2321" s="440">
        <v>6.1</v>
      </c>
      <c r="D2321" s="440">
        <v>1.6E-2</v>
      </c>
      <c r="E2321" s="440">
        <v>1</v>
      </c>
      <c r="F2321" s="441">
        <v>29</v>
      </c>
      <c r="G2321" s="441">
        <v>24</v>
      </c>
      <c r="H2321" s="441">
        <v>23</v>
      </c>
    </row>
    <row r="2322" spans="1:8" ht="9.75" customHeight="1" x14ac:dyDescent="0.2">
      <c r="A2322" s="438">
        <v>168903</v>
      </c>
      <c r="B2322" s="439" t="s">
        <v>3435</v>
      </c>
      <c r="C2322" s="440">
        <v>8.31</v>
      </c>
      <c r="D2322" s="440">
        <v>2.4E-2</v>
      </c>
      <c r="E2322" s="440">
        <v>1</v>
      </c>
      <c r="F2322" s="441">
        <v>31</v>
      </c>
      <c r="G2322" s="441">
        <v>28</v>
      </c>
      <c r="H2322" s="441">
        <v>28</v>
      </c>
    </row>
    <row r="2323" spans="1:8" ht="9.75" customHeight="1" x14ac:dyDescent="0.2">
      <c r="A2323" s="438">
        <v>168904</v>
      </c>
      <c r="B2323" s="439" t="s">
        <v>3435</v>
      </c>
      <c r="C2323" s="440">
        <v>7.8</v>
      </c>
      <c r="D2323" s="440">
        <v>3.5999999999999997E-2</v>
      </c>
      <c r="E2323" s="440">
        <v>1</v>
      </c>
      <c r="F2323" s="441">
        <v>47</v>
      </c>
      <c r="G2323" s="441">
        <v>29</v>
      </c>
      <c r="H2323" s="441">
        <v>26.5</v>
      </c>
    </row>
    <row r="2324" spans="1:8" ht="9.75" customHeight="1" x14ac:dyDescent="0.2">
      <c r="A2324" s="438">
        <v>168905</v>
      </c>
      <c r="B2324" s="439" t="s">
        <v>3435</v>
      </c>
      <c r="C2324" s="440">
        <v>10</v>
      </c>
      <c r="D2324" s="440">
        <v>4.2000000000000003E-2</v>
      </c>
      <c r="E2324" s="440">
        <v>1</v>
      </c>
      <c r="F2324" s="441">
        <v>47</v>
      </c>
      <c r="G2324" s="441">
        <v>31</v>
      </c>
      <c r="H2324" s="441">
        <v>29</v>
      </c>
    </row>
    <row r="2325" spans="1:8" ht="9.75" customHeight="1" x14ac:dyDescent="0.2">
      <c r="A2325" s="438">
        <v>168906</v>
      </c>
      <c r="B2325" s="439" t="s">
        <v>3435</v>
      </c>
      <c r="C2325" s="440">
        <v>12.9</v>
      </c>
      <c r="D2325" s="440">
        <v>3.6999999999999998E-2</v>
      </c>
      <c r="E2325" s="440">
        <v>1</v>
      </c>
      <c r="F2325" s="441">
        <v>41</v>
      </c>
      <c r="G2325" s="441">
        <v>30</v>
      </c>
      <c r="H2325" s="441">
        <v>30</v>
      </c>
    </row>
    <row r="2326" spans="1:8" ht="9.75" customHeight="1" x14ac:dyDescent="0.2">
      <c r="A2326" s="438">
        <v>168907</v>
      </c>
      <c r="B2326" s="439" t="s">
        <v>3435</v>
      </c>
      <c r="C2326" s="440">
        <v>14.5</v>
      </c>
      <c r="D2326" s="440">
        <v>5.5E-2</v>
      </c>
      <c r="E2326" s="440">
        <v>1</v>
      </c>
      <c r="F2326" s="441">
        <v>59</v>
      </c>
      <c r="G2326" s="441">
        <v>31</v>
      </c>
      <c r="H2326" s="441">
        <v>30</v>
      </c>
    </row>
    <row r="2327" spans="1:8" ht="9.75" customHeight="1" x14ac:dyDescent="0.2">
      <c r="A2327" s="438">
        <v>170377</v>
      </c>
      <c r="B2327" s="439" t="s">
        <v>3435</v>
      </c>
      <c r="C2327" s="440">
        <v>47</v>
      </c>
      <c r="D2327" s="440">
        <v>0.29099999999999998</v>
      </c>
      <c r="E2327" s="440">
        <v>1</v>
      </c>
      <c r="F2327" s="441">
        <v>130</v>
      </c>
      <c r="G2327" s="441">
        <v>56</v>
      </c>
      <c r="H2327" s="441">
        <v>40</v>
      </c>
    </row>
    <row r="2328" spans="1:8" ht="9.75" customHeight="1" x14ac:dyDescent="0.2">
      <c r="A2328" s="438">
        <v>170378</v>
      </c>
      <c r="B2328" s="439" t="s">
        <v>3435</v>
      </c>
      <c r="C2328" s="440">
        <v>65</v>
      </c>
      <c r="D2328" s="440">
        <v>0.32900000000000001</v>
      </c>
      <c r="E2328" s="440">
        <v>1</v>
      </c>
      <c r="F2328" s="441">
        <v>129</v>
      </c>
      <c r="G2328" s="441">
        <v>52</v>
      </c>
      <c r="H2328" s="441">
        <v>49</v>
      </c>
    </row>
    <row r="2329" spans="1:8" ht="9.75" customHeight="1" x14ac:dyDescent="0.2">
      <c r="A2329" s="438">
        <v>170504</v>
      </c>
      <c r="B2329" s="439" t="s">
        <v>3435</v>
      </c>
      <c r="C2329" s="440">
        <v>3.8</v>
      </c>
      <c r="D2329" s="440">
        <v>1.4999999999999999E-2</v>
      </c>
      <c r="E2329" s="440">
        <v>1</v>
      </c>
      <c r="F2329" s="441">
        <v>40</v>
      </c>
      <c r="G2329" s="441">
        <v>39.5</v>
      </c>
      <c r="H2329" s="441">
        <v>9.5</v>
      </c>
    </row>
    <row r="2330" spans="1:8" ht="9.75" customHeight="1" x14ac:dyDescent="0.2">
      <c r="A2330" s="438">
        <v>170506</v>
      </c>
      <c r="B2330" s="439" t="s">
        <v>3435</v>
      </c>
      <c r="C2330" s="440">
        <v>22.73</v>
      </c>
      <c r="D2330" s="440">
        <v>8.5000000000000006E-2</v>
      </c>
      <c r="E2330" s="440">
        <v>1</v>
      </c>
      <c r="F2330" s="441">
        <v>70.5</v>
      </c>
      <c r="G2330" s="441">
        <v>44.5</v>
      </c>
      <c r="H2330" s="441">
        <v>27</v>
      </c>
    </row>
    <row r="2331" spans="1:8" ht="9.75" customHeight="1" x14ac:dyDescent="0.2">
      <c r="A2331" s="438">
        <v>172200</v>
      </c>
      <c r="B2331" s="439" t="s">
        <v>3435</v>
      </c>
      <c r="C2331" s="440">
        <v>35.5</v>
      </c>
      <c r="D2331" s="440">
        <v>0.154</v>
      </c>
      <c r="E2331" s="440">
        <v>1</v>
      </c>
      <c r="F2331" s="441">
        <v>113</v>
      </c>
      <c r="G2331" s="441">
        <v>44</v>
      </c>
      <c r="H2331" s="441">
        <v>31</v>
      </c>
    </row>
    <row r="2332" spans="1:8" ht="9.75" customHeight="1" x14ac:dyDescent="0.2">
      <c r="A2332" s="438">
        <v>172201</v>
      </c>
      <c r="B2332" s="439" t="s">
        <v>3435</v>
      </c>
      <c r="C2332" s="440">
        <v>8.3000000000000007</v>
      </c>
      <c r="D2332" s="440">
        <v>3.5000000000000003E-2</v>
      </c>
      <c r="E2332" s="440">
        <v>1</v>
      </c>
      <c r="F2332" s="441">
        <v>37.5</v>
      </c>
      <c r="G2332" s="441">
        <v>37</v>
      </c>
      <c r="H2332" s="441">
        <v>25.5</v>
      </c>
    </row>
    <row r="2333" spans="1:8" ht="9.75" customHeight="1" x14ac:dyDescent="0.2">
      <c r="A2333" s="438">
        <v>172202</v>
      </c>
      <c r="B2333" s="439" t="s">
        <v>3435</v>
      </c>
      <c r="C2333" s="440">
        <v>3</v>
      </c>
      <c r="D2333" s="440">
        <v>1.4E-2</v>
      </c>
      <c r="E2333" s="440">
        <v>1</v>
      </c>
      <c r="F2333" s="441">
        <v>36</v>
      </c>
      <c r="G2333" s="441">
        <v>33</v>
      </c>
      <c r="H2333" s="441">
        <v>12</v>
      </c>
    </row>
    <row r="2334" spans="1:8" ht="9.75" customHeight="1" x14ac:dyDescent="0.2">
      <c r="A2334" s="438">
        <v>172203</v>
      </c>
      <c r="B2334" s="439" t="s">
        <v>3435</v>
      </c>
      <c r="C2334" s="440">
        <v>17</v>
      </c>
      <c r="D2334" s="440">
        <v>6.4000000000000001E-2</v>
      </c>
      <c r="E2334" s="440">
        <v>1</v>
      </c>
      <c r="F2334" s="441">
        <v>65</v>
      </c>
      <c r="G2334" s="441">
        <v>32</v>
      </c>
      <c r="H2334" s="441">
        <v>31</v>
      </c>
    </row>
    <row r="2335" spans="1:8" ht="9.75" customHeight="1" x14ac:dyDescent="0.2">
      <c r="A2335" s="438">
        <v>173177</v>
      </c>
      <c r="B2335" s="439" t="s">
        <v>3435</v>
      </c>
      <c r="C2335" s="440">
        <v>5.25</v>
      </c>
      <c r="D2335" s="440">
        <v>1.7000000000000001E-2</v>
      </c>
      <c r="E2335" s="440">
        <v>1</v>
      </c>
      <c r="F2335" s="441">
        <v>37.1</v>
      </c>
      <c r="G2335" s="441">
        <v>28.9</v>
      </c>
      <c r="H2335" s="441">
        <v>15.9</v>
      </c>
    </row>
    <row r="2336" spans="1:8" ht="9.75" customHeight="1" x14ac:dyDescent="0.2">
      <c r="A2336" s="438">
        <v>173184</v>
      </c>
      <c r="B2336" s="439" t="s">
        <v>3435</v>
      </c>
      <c r="C2336" s="440">
        <v>7.5</v>
      </c>
      <c r="D2336" s="440">
        <v>2.5000000000000001E-2</v>
      </c>
      <c r="E2336" s="440">
        <v>1</v>
      </c>
      <c r="F2336" s="441">
        <v>37.5</v>
      </c>
      <c r="G2336" s="441">
        <v>28.5</v>
      </c>
      <c r="H2336" s="441">
        <v>23.5</v>
      </c>
    </row>
    <row r="2337" spans="1:8" ht="9.75" customHeight="1" x14ac:dyDescent="0.2">
      <c r="A2337" s="438">
        <v>173185</v>
      </c>
      <c r="B2337" s="439" t="s">
        <v>3435</v>
      </c>
      <c r="C2337" s="440">
        <v>10.3</v>
      </c>
      <c r="D2337" s="440">
        <v>4.7E-2</v>
      </c>
      <c r="E2337" s="440">
        <v>1</v>
      </c>
      <c r="F2337" s="441">
        <v>44</v>
      </c>
      <c r="G2337" s="441">
        <v>38</v>
      </c>
      <c r="H2337" s="441">
        <v>28</v>
      </c>
    </row>
    <row r="2338" spans="1:8" ht="9.75" customHeight="1" x14ac:dyDescent="0.2">
      <c r="A2338" s="438">
        <v>170880</v>
      </c>
      <c r="B2338" s="439" t="s">
        <v>3435</v>
      </c>
      <c r="C2338" s="440">
        <v>43.9</v>
      </c>
      <c r="D2338" s="440">
        <v>0.23400000000000001</v>
      </c>
      <c r="E2338" s="440">
        <v>1</v>
      </c>
      <c r="F2338" s="441">
        <v>116.2</v>
      </c>
      <c r="G2338" s="441">
        <v>49.9</v>
      </c>
      <c r="H2338" s="441">
        <v>40.4</v>
      </c>
    </row>
    <row r="2339" spans="1:8" ht="9.75" customHeight="1" x14ac:dyDescent="0.2">
      <c r="A2339" s="438">
        <v>172424</v>
      </c>
      <c r="B2339" s="439" t="s">
        <v>3435</v>
      </c>
      <c r="C2339" s="440">
        <v>1.92</v>
      </c>
      <c r="D2339" s="440">
        <v>8.9999999999999993E-3</v>
      </c>
      <c r="E2339" s="440">
        <v>1</v>
      </c>
      <c r="F2339" s="441">
        <v>35</v>
      </c>
      <c r="G2339" s="441">
        <v>33</v>
      </c>
      <c r="H2339" s="441">
        <v>8</v>
      </c>
    </row>
    <row r="2340" spans="1:8" ht="9.75" customHeight="1" x14ac:dyDescent="0.2">
      <c r="A2340" s="438">
        <v>172469</v>
      </c>
      <c r="B2340" s="439" t="s">
        <v>3435</v>
      </c>
      <c r="C2340" s="440">
        <v>1.92</v>
      </c>
      <c r="D2340" s="440">
        <v>8.9999999999999993E-3</v>
      </c>
      <c r="E2340" s="440">
        <v>1</v>
      </c>
      <c r="F2340" s="441">
        <v>35</v>
      </c>
      <c r="G2340" s="441">
        <v>33</v>
      </c>
      <c r="H2340" s="441">
        <v>8</v>
      </c>
    </row>
    <row r="2341" spans="1:8" ht="9.75" customHeight="1" x14ac:dyDescent="0.2">
      <c r="A2341" s="438">
        <v>169765</v>
      </c>
      <c r="B2341" s="439" t="s">
        <v>3435</v>
      </c>
      <c r="C2341" s="440">
        <v>6.07</v>
      </c>
      <c r="D2341" s="440">
        <v>4.5999999999999999E-2</v>
      </c>
      <c r="E2341" s="440">
        <v>1</v>
      </c>
      <c r="F2341" s="441">
        <v>48.5</v>
      </c>
      <c r="G2341" s="441">
        <v>40.5</v>
      </c>
      <c r="H2341" s="441">
        <v>23.5</v>
      </c>
    </row>
    <row r="2342" spans="1:8" ht="9.75" customHeight="1" x14ac:dyDescent="0.2">
      <c r="A2342" s="438">
        <v>166552</v>
      </c>
      <c r="B2342" s="439" t="s">
        <v>3435</v>
      </c>
      <c r="C2342" s="440">
        <v>68.099999999999994</v>
      </c>
      <c r="D2342" s="440">
        <v>0.38300000000000001</v>
      </c>
      <c r="E2342" s="440">
        <v>1</v>
      </c>
      <c r="F2342" s="441">
        <v>110.5</v>
      </c>
      <c r="G2342" s="441">
        <v>67.7</v>
      </c>
      <c r="H2342" s="441">
        <v>51.2</v>
      </c>
    </row>
    <row r="2343" spans="1:8" ht="9.75" customHeight="1" x14ac:dyDescent="0.2">
      <c r="A2343" s="438">
        <v>168115</v>
      </c>
      <c r="B2343" s="439" t="s">
        <v>3435</v>
      </c>
      <c r="C2343" s="440">
        <v>0.67500000000000004</v>
      </c>
      <c r="D2343" s="440">
        <v>8.0000000000000002E-3</v>
      </c>
      <c r="E2343" s="440">
        <v>1</v>
      </c>
      <c r="F2343" s="441">
        <v>35</v>
      </c>
      <c r="G2343" s="441">
        <v>25</v>
      </c>
      <c r="H2343" s="441">
        <v>9</v>
      </c>
    </row>
    <row r="2344" spans="1:8" ht="9.75" customHeight="1" x14ac:dyDescent="0.2">
      <c r="A2344" s="438">
        <v>168218</v>
      </c>
      <c r="B2344" s="439" t="s">
        <v>3435</v>
      </c>
      <c r="C2344" s="440">
        <v>49.09</v>
      </c>
      <c r="D2344" s="440">
        <v>0.26400000000000001</v>
      </c>
      <c r="E2344" s="440">
        <v>1</v>
      </c>
      <c r="F2344" s="441">
        <v>79.5</v>
      </c>
      <c r="G2344" s="441">
        <v>65</v>
      </c>
      <c r="H2344" s="441">
        <v>51</v>
      </c>
    </row>
    <row r="2345" spans="1:8" ht="9.75" customHeight="1" x14ac:dyDescent="0.2">
      <c r="A2345" s="438">
        <v>168219</v>
      </c>
      <c r="B2345" s="439" t="s">
        <v>3435</v>
      </c>
      <c r="C2345" s="440">
        <v>72</v>
      </c>
      <c r="D2345" s="440">
        <v>0.41299999999999998</v>
      </c>
      <c r="E2345" s="440">
        <v>1</v>
      </c>
      <c r="F2345" s="441">
        <v>112.4</v>
      </c>
      <c r="G2345" s="441">
        <v>76</v>
      </c>
      <c r="H2345" s="441">
        <v>48.4</v>
      </c>
    </row>
    <row r="2346" spans="1:8" ht="9.75" customHeight="1" x14ac:dyDescent="0.2">
      <c r="A2346" s="438">
        <v>168484</v>
      </c>
      <c r="B2346" s="439" t="s">
        <v>3435</v>
      </c>
      <c r="C2346" s="440">
        <v>77</v>
      </c>
      <c r="D2346" s="440">
        <v>0.42699999999999999</v>
      </c>
      <c r="E2346" s="440">
        <v>1</v>
      </c>
      <c r="F2346" s="441">
        <v>116.5</v>
      </c>
      <c r="G2346" s="441">
        <v>75.7</v>
      </c>
      <c r="H2346" s="441">
        <v>48.4</v>
      </c>
    </row>
    <row r="2347" spans="1:8" ht="9.75" customHeight="1" x14ac:dyDescent="0.2">
      <c r="A2347" s="438">
        <v>168485</v>
      </c>
      <c r="B2347" s="439" t="s">
        <v>3435</v>
      </c>
      <c r="C2347" s="440">
        <v>70.8</v>
      </c>
      <c r="D2347" s="440">
        <v>0.39800000000000002</v>
      </c>
      <c r="E2347" s="440">
        <v>1</v>
      </c>
      <c r="F2347" s="441">
        <v>116.5</v>
      </c>
      <c r="G2347" s="441">
        <v>70.599999999999994</v>
      </c>
      <c r="H2347" s="441">
        <v>48.4</v>
      </c>
    </row>
    <row r="2348" spans="1:8" ht="9.75" customHeight="1" x14ac:dyDescent="0.2">
      <c r="A2348" s="438">
        <v>168519</v>
      </c>
      <c r="B2348" s="439" t="s">
        <v>3435</v>
      </c>
      <c r="C2348" s="440">
        <v>0.5</v>
      </c>
      <c r="D2348" s="440">
        <v>5.0000000000000001E-3</v>
      </c>
      <c r="E2348" s="440">
        <v>1</v>
      </c>
      <c r="F2348" s="441">
        <v>26</v>
      </c>
      <c r="G2348" s="441">
        <v>23</v>
      </c>
      <c r="H2348" s="441">
        <v>9</v>
      </c>
    </row>
    <row r="2349" spans="1:8" ht="9.75" customHeight="1" x14ac:dyDescent="0.2">
      <c r="A2349" s="438">
        <v>168520</v>
      </c>
      <c r="B2349" s="439" t="s">
        <v>3435</v>
      </c>
      <c r="C2349" s="440">
        <v>0.31</v>
      </c>
      <c r="D2349" s="440">
        <v>1E-3</v>
      </c>
      <c r="E2349" s="440">
        <v>1</v>
      </c>
      <c r="F2349" s="441">
        <v>17.5</v>
      </c>
      <c r="G2349" s="441">
        <v>13</v>
      </c>
      <c r="H2349" s="441">
        <v>5.3</v>
      </c>
    </row>
    <row r="2350" spans="1:8" ht="9.75" customHeight="1" x14ac:dyDescent="0.2">
      <c r="A2350" s="438">
        <v>168521</v>
      </c>
      <c r="B2350" s="439" t="s">
        <v>3435</v>
      </c>
      <c r="C2350" s="440">
        <v>4</v>
      </c>
      <c r="D2350" s="440">
        <v>3.2000000000000001E-2</v>
      </c>
      <c r="E2350" s="440">
        <v>1</v>
      </c>
      <c r="F2350" s="441">
        <v>51</v>
      </c>
      <c r="G2350" s="441">
        <v>39</v>
      </c>
      <c r="H2350" s="441">
        <v>16</v>
      </c>
    </row>
    <row r="2351" spans="1:8" ht="9.75" customHeight="1" x14ac:dyDescent="0.2">
      <c r="A2351" s="438">
        <v>166479</v>
      </c>
      <c r="B2351" s="439" t="s">
        <v>3435</v>
      </c>
      <c r="C2351" s="440">
        <v>47.87</v>
      </c>
      <c r="D2351" s="440">
        <v>0.23799999999999999</v>
      </c>
      <c r="E2351" s="440">
        <v>1</v>
      </c>
      <c r="F2351" s="441">
        <v>80.5</v>
      </c>
      <c r="G2351" s="441">
        <v>56.5</v>
      </c>
      <c r="H2351" s="441">
        <v>52.4</v>
      </c>
    </row>
    <row r="2352" spans="1:8" ht="9.75" customHeight="1" x14ac:dyDescent="0.2">
      <c r="A2352" s="438">
        <v>169261</v>
      </c>
      <c r="B2352" s="439" t="s">
        <v>3435</v>
      </c>
      <c r="C2352" s="440">
        <v>0.8</v>
      </c>
      <c r="D2352" s="440">
        <v>0.01</v>
      </c>
      <c r="E2352" s="440">
        <v>1</v>
      </c>
      <c r="F2352" s="441">
        <v>45</v>
      </c>
      <c r="G2352" s="441">
        <v>28.5</v>
      </c>
      <c r="H2352" s="441">
        <v>7.5</v>
      </c>
    </row>
    <row r="2353" spans="1:8" ht="9.75" customHeight="1" x14ac:dyDescent="0.2">
      <c r="A2353" s="438">
        <v>169262</v>
      </c>
      <c r="B2353" s="439" t="s">
        <v>3435</v>
      </c>
      <c r="C2353" s="440">
        <v>0.65</v>
      </c>
      <c r="D2353" s="440">
        <v>8.0000000000000002E-3</v>
      </c>
      <c r="E2353" s="440">
        <v>1</v>
      </c>
      <c r="F2353" s="441">
        <v>27</v>
      </c>
      <c r="G2353" s="441">
        <v>23</v>
      </c>
      <c r="H2353" s="441">
        <v>13.5</v>
      </c>
    </row>
    <row r="2354" spans="1:8" ht="9.75" customHeight="1" x14ac:dyDescent="0.2">
      <c r="A2354" s="438">
        <v>169485</v>
      </c>
      <c r="B2354" s="439" t="s">
        <v>3435</v>
      </c>
      <c r="C2354" s="440">
        <v>3</v>
      </c>
      <c r="D2354" s="440">
        <v>4.5999999999999999E-2</v>
      </c>
      <c r="E2354" s="440">
        <v>1</v>
      </c>
      <c r="F2354" s="441">
        <v>70</v>
      </c>
      <c r="G2354" s="441">
        <v>42</v>
      </c>
      <c r="H2354" s="441">
        <v>15.5</v>
      </c>
    </row>
    <row r="2355" spans="1:8" ht="9.75" customHeight="1" x14ac:dyDescent="0.2">
      <c r="A2355" s="438">
        <v>170415</v>
      </c>
      <c r="B2355" s="439" t="s">
        <v>3435</v>
      </c>
      <c r="C2355" s="440">
        <v>0.4</v>
      </c>
      <c r="D2355" s="440">
        <v>5.0000000000000001E-3</v>
      </c>
      <c r="E2355" s="440">
        <v>1</v>
      </c>
      <c r="F2355" s="441">
        <v>25.5</v>
      </c>
      <c r="G2355" s="441">
        <v>19</v>
      </c>
      <c r="H2355" s="441">
        <v>10.5</v>
      </c>
    </row>
    <row r="2356" spans="1:8" ht="9.75" customHeight="1" x14ac:dyDescent="0.2">
      <c r="A2356" s="438">
        <v>171304</v>
      </c>
      <c r="B2356" s="439" t="s">
        <v>3435</v>
      </c>
      <c r="C2356" s="440">
        <v>58</v>
      </c>
      <c r="D2356" s="440">
        <v>0.39700000000000002</v>
      </c>
      <c r="E2356" s="440">
        <v>1</v>
      </c>
      <c r="F2356" s="441">
        <v>86.5</v>
      </c>
      <c r="G2356" s="441">
        <v>80.5</v>
      </c>
      <c r="H2356" s="441">
        <v>57</v>
      </c>
    </row>
    <row r="2357" spans="1:8" ht="9.75" customHeight="1" x14ac:dyDescent="0.2">
      <c r="A2357" s="438">
        <v>171966</v>
      </c>
      <c r="B2357" s="439" t="s">
        <v>3435</v>
      </c>
      <c r="C2357" s="440">
        <v>46</v>
      </c>
      <c r="D2357" s="440">
        <v>0.23799999999999999</v>
      </c>
      <c r="E2357" s="440">
        <v>1</v>
      </c>
      <c r="F2357" s="441">
        <v>80.5</v>
      </c>
      <c r="G2357" s="441">
        <v>56.5</v>
      </c>
      <c r="H2357" s="441">
        <v>52.4</v>
      </c>
    </row>
    <row r="2358" spans="1:8" ht="9.75" customHeight="1" x14ac:dyDescent="0.2">
      <c r="A2358" s="438">
        <v>171967</v>
      </c>
      <c r="B2358" s="439" t="s">
        <v>3435</v>
      </c>
      <c r="C2358" s="440">
        <v>49.9</v>
      </c>
      <c r="D2358" s="440">
        <v>0.26400000000000001</v>
      </c>
      <c r="E2358" s="440">
        <v>1</v>
      </c>
      <c r="F2358" s="441">
        <v>79.599999999999994</v>
      </c>
      <c r="G2358" s="441">
        <v>64.8</v>
      </c>
      <c r="H2358" s="441">
        <v>51.2</v>
      </c>
    </row>
    <row r="2359" spans="1:8" ht="9.75" customHeight="1" x14ac:dyDescent="0.2">
      <c r="A2359" s="438">
        <v>171968</v>
      </c>
      <c r="B2359" s="439" t="s">
        <v>3435</v>
      </c>
      <c r="C2359" s="440">
        <v>73.2</v>
      </c>
      <c r="D2359" s="440">
        <v>0.41499999999999998</v>
      </c>
      <c r="E2359" s="440">
        <v>1</v>
      </c>
      <c r="F2359" s="441">
        <v>101.5</v>
      </c>
      <c r="G2359" s="441">
        <v>75.8</v>
      </c>
      <c r="H2359" s="441">
        <v>54</v>
      </c>
    </row>
    <row r="2360" spans="1:8" ht="9.75" customHeight="1" x14ac:dyDescent="0.2">
      <c r="A2360" s="438">
        <v>171969</v>
      </c>
      <c r="B2360" s="439" t="s">
        <v>3435</v>
      </c>
      <c r="C2360" s="440">
        <v>78.599999999999994</v>
      </c>
      <c r="D2360" s="440">
        <v>0.436</v>
      </c>
      <c r="E2360" s="440">
        <v>1</v>
      </c>
      <c r="F2360" s="441">
        <v>106.8</v>
      </c>
      <c r="G2360" s="441">
        <v>75.8</v>
      </c>
      <c r="H2360" s="441">
        <v>53.9</v>
      </c>
    </row>
    <row r="2361" spans="1:8" ht="9.75" customHeight="1" x14ac:dyDescent="0.2">
      <c r="A2361" s="438">
        <v>173153</v>
      </c>
      <c r="B2361" s="439" t="s">
        <v>3435</v>
      </c>
      <c r="C2361" s="440">
        <v>41.29</v>
      </c>
      <c r="D2361" s="440">
        <v>0.24299999999999999</v>
      </c>
      <c r="E2361" s="440">
        <v>1</v>
      </c>
      <c r="F2361" s="441">
        <v>76</v>
      </c>
      <c r="G2361" s="441">
        <v>56</v>
      </c>
      <c r="H2361" s="441">
        <v>57</v>
      </c>
    </row>
    <row r="2362" spans="1:8" ht="9.75" customHeight="1" x14ac:dyDescent="0.2">
      <c r="A2362" s="438">
        <v>173165</v>
      </c>
      <c r="B2362" s="439" t="s">
        <v>3435</v>
      </c>
      <c r="C2362" s="440">
        <v>41.71</v>
      </c>
      <c r="D2362" s="440">
        <v>0.24299999999999999</v>
      </c>
      <c r="E2362" s="440">
        <v>1</v>
      </c>
      <c r="F2362" s="441">
        <v>76</v>
      </c>
      <c r="G2362" s="441">
        <v>56</v>
      </c>
      <c r="H2362" s="441">
        <v>57</v>
      </c>
    </row>
    <row r="2363" spans="1:8" ht="9.75" customHeight="1" x14ac:dyDescent="0.2">
      <c r="A2363" s="438">
        <v>173395</v>
      </c>
      <c r="B2363" s="439" t="s">
        <v>3435</v>
      </c>
      <c r="C2363" s="440">
        <v>56</v>
      </c>
      <c r="D2363" s="440">
        <v>0.39</v>
      </c>
      <c r="E2363" s="440">
        <v>1</v>
      </c>
      <c r="F2363" s="441">
        <v>84.3</v>
      </c>
      <c r="G2363" s="441">
        <v>81.2</v>
      </c>
      <c r="H2363" s="441">
        <v>57</v>
      </c>
    </row>
    <row r="2364" spans="1:8" ht="9.75" customHeight="1" x14ac:dyDescent="0.2">
      <c r="A2364" s="438">
        <v>172640</v>
      </c>
      <c r="B2364" s="439" t="s">
        <v>3435</v>
      </c>
      <c r="C2364" s="440">
        <v>47.4</v>
      </c>
      <c r="D2364" s="440">
        <v>0.251</v>
      </c>
      <c r="E2364" s="440">
        <v>1</v>
      </c>
      <c r="F2364" s="441">
        <v>81.8</v>
      </c>
      <c r="G2364" s="441">
        <v>59</v>
      </c>
      <c r="H2364" s="441">
        <v>52</v>
      </c>
    </row>
    <row r="2365" spans="1:8" ht="9.75" customHeight="1" x14ac:dyDescent="0.2">
      <c r="A2365" s="438">
        <v>173296</v>
      </c>
      <c r="B2365" s="439" t="s">
        <v>3435</v>
      </c>
      <c r="C2365" s="440">
        <v>1.5</v>
      </c>
      <c r="D2365" s="440">
        <v>8.9999999999999993E-3</v>
      </c>
      <c r="E2365" s="440">
        <v>1</v>
      </c>
      <c r="F2365" s="441">
        <v>46</v>
      </c>
      <c r="G2365" s="441">
        <v>27</v>
      </c>
      <c r="H2365" s="441">
        <v>7</v>
      </c>
    </row>
    <row r="2366" spans="1:8" ht="9.75" customHeight="1" x14ac:dyDescent="0.2">
      <c r="A2366" s="438">
        <v>169932</v>
      </c>
      <c r="B2366" s="439" t="s">
        <v>3435</v>
      </c>
      <c r="C2366" s="440">
        <v>10</v>
      </c>
      <c r="D2366" s="440">
        <v>3.6999999999999998E-2</v>
      </c>
      <c r="E2366" s="440">
        <v>1</v>
      </c>
      <c r="F2366" s="441">
        <v>41</v>
      </c>
      <c r="G2366" s="441">
        <v>40.5</v>
      </c>
      <c r="H2366" s="441">
        <v>22</v>
      </c>
    </row>
    <row r="2367" spans="1:8" ht="9.75" customHeight="1" x14ac:dyDescent="0.2">
      <c r="A2367" s="438">
        <v>169933</v>
      </c>
      <c r="B2367" s="439" t="s">
        <v>3435</v>
      </c>
      <c r="C2367" s="440">
        <v>6.2</v>
      </c>
      <c r="D2367" s="440">
        <v>0.03</v>
      </c>
      <c r="E2367" s="440">
        <v>1</v>
      </c>
      <c r="F2367" s="441">
        <v>70</v>
      </c>
      <c r="G2367" s="441">
        <v>30</v>
      </c>
      <c r="H2367" s="441">
        <v>14.5</v>
      </c>
    </row>
    <row r="2368" spans="1:8" ht="9.75" customHeight="1" x14ac:dyDescent="0.2">
      <c r="A2368" s="438">
        <v>169934</v>
      </c>
      <c r="B2368" s="439" t="s">
        <v>3435</v>
      </c>
      <c r="C2368" s="440">
        <v>5</v>
      </c>
      <c r="D2368" s="440">
        <v>1.7999999999999999E-2</v>
      </c>
      <c r="E2368" s="440">
        <v>1</v>
      </c>
      <c r="F2368" s="441">
        <v>40.5</v>
      </c>
      <c r="G2368" s="441">
        <v>40</v>
      </c>
      <c r="H2368" s="441">
        <v>11</v>
      </c>
    </row>
    <row r="2369" spans="1:8" ht="9.75" customHeight="1" x14ac:dyDescent="0.2">
      <c r="A2369" s="438">
        <v>169945</v>
      </c>
      <c r="B2369" s="439" t="s">
        <v>3435</v>
      </c>
      <c r="C2369" s="440">
        <v>0.95</v>
      </c>
      <c r="D2369" s="440">
        <v>7.0000000000000001E-3</v>
      </c>
      <c r="E2369" s="440">
        <v>1</v>
      </c>
      <c r="F2369" s="441">
        <v>27</v>
      </c>
      <c r="G2369" s="441">
        <v>17</v>
      </c>
      <c r="H2369" s="441">
        <v>16</v>
      </c>
    </row>
    <row r="2370" spans="1:8" ht="9.75" customHeight="1" x14ac:dyDescent="0.2">
      <c r="A2370" s="438">
        <v>167372</v>
      </c>
      <c r="B2370" s="439" t="s">
        <v>3435</v>
      </c>
      <c r="C2370" s="440">
        <v>4.8730000000000002</v>
      </c>
      <c r="D2370" s="440">
        <v>2.1999999999999999E-2</v>
      </c>
      <c r="E2370" s="440">
        <v>1</v>
      </c>
      <c r="F2370" s="441">
        <v>48</v>
      </c>
      <c r="G2370" s="441">
        <v>30.5</v>
      </c>
      <c r="H2370" s="441">
        <v>15</v>
      </c>
    </row>
    <row r="2371" spans="1:8" ht="9.75" customHeight="1" x14ac:dyDescent="0.2">
      <c r="A2371" s="438">
        <v>167403</v>
      </c>
      <c r="B2371" s="439" t="s">
        <v>3435</v>
      </c>
      <c r="C2371" s="440">
        <v>1.9</v>
      </c>
      <c r="D2371" s="440">
        <v>7.0000000000000001E-3</v>
      </c>
      <c r="E2371" s="440">
        <v>1</v>
      </c>
      <c r="F2371" s="441">
        <v>30</v>
      </c>
      <c r="G2371" s="441">
        <v>27</v>
      </c>
      <c r="H2371" s="441">
        <v>9</v>
      </c>
    </row>
    <row r="2372" spans="1:8" ht="9.75" customHeight="1" x14ac:dyDescent="0.2">
      <c r="A2372" s="438">
        <v>167404</v>
      </c>
      <c r="B2372" s="439" t="s">
        <v>3435</v>
      </c>
      <c r="C2372" s="440">
        <v>1.4370000000000001</v>
      </c>
      <c r="D2372" s="440">
        <v>6.0000000000000001E-3</v>
      </c>
      <c r="E2372" s="440">
        <v>1</v>
      </c>
      <c r="F2372" s="441">
        <v>31.5</v>
      </c>
      <c r="G2372" s="441">
        <v>26.5</v>
      </c>
      <c r="H2372" s="441">
        <v>7.7</v>
      </c>
    </row>
    <row r="2373" spans="1:8" ht="9.75" customHeight="1" x14ac:dyDescent="0.2">
      <c r="A2373" s="438">
        <v>167405</v>
      </c>
      <c r="B2373" s="439" t="s">
        <v>3435</v>
      </c>
      <c r="C2373" s="440">
        <v>2.14</v>
      </c>
      <c r="D2373" s="440">
        <v>8.0000000000000002E-3</v>
      </c>
      <c r="E2373" s="440">
        <v>1</v>
      </c>
      <c r="F2373" s="441">
        <v>31</v>
      </c>
      <c r="G2373" s="441">
        <v>27</v>
      </c>
      <c r="H2373" s="441">
        <v>9</v>
      </c>
    </row>
    <row r="2374" spans="1:8" ht="9.75" customHeight="1" x14ac:dyDescent="0.2">
      <c r="A2374" s="438">
        <v>167406</v>
      </c>
      <c r="B2374" s="439" t="s">
        <v>3435</v>
      </c>
      <c r="C2374" s="440">
        <v>2.7</v>
      </c>
      <c r="D2374" s="440">
        <v>1.2E-2</v>
      </c>
      <c r="E2374" s="440">
        <v>1</v>
      </c>
      <c r="F2374" s="441">
        <v>36.5</v>
      </c>
      <c r="G2374" s="441">
        <v>31</v>
      </c>
      <c r="H2374" s="441">
        <v>10.5</v>
      </c>
    </row>
    <row r="2375" spans="1:8" ht="9.75" customHeight="1" x14ac:dyDescent="0.2">
      <c r="A2375" s="438">
        <v>167407</v>
      </c>
      <c r="B2375" s="439" t="s">
        <v>3435</v>
      </c>
      <c r="C2375" s="440">
        <v>4</v>
      </c>
      <c r="D2375" s="440">
        <v>1.4999999999999999E-2</v>
      </c>
      <c r="E2375" s="440">
        <v>1</v>
      </c>
      <c r="F2375" s="441">
        <v>37</v>
      </c>
      <c r="G2375" s="441">
        <v>30.5</v>
      </c>
      <c r="H2375" s="441">
        <v>13.5</v>
      </c>
    </row>
    <row r="2376" spans="1:8" ht="9.75" customHeight="1" x14ac:dyDescent="0.2">
      <c r="A2376" s="438">
        <v>167409</v>
      </c>
      <c r="B2376" s="439" t="s">
        <v>3435</v>
      </c>
      <c r="C2376" s="440">
        <v>7.85</v>
      </c>
      <c r="D2376" s="440">
        <v>3.3000000000000002E-2</v>
      </c>
      <c r="E2376" s="440">
        <v>1</v>
      </c>
      <c r="F2376" s="441">
        <v>48.5</v>
      </c>
      <c r="G2376" s="441">
        <v>30.5</v>
      </c>
      <c r="H2376" s="441">
        <v>22.5</v>
      </c>
    </row>
    <row r="2377" spans="1:8" ht="9.75" customHeight="1" x14ac:dyDescent="0.2">
      <c r="A2377" s="438">
        <v>167411</v>
      </c>
      <c r="B2377" s="439" t="s">
        <v>3435</v>
      </c>
      <c r="C2377" s="440">
        <v>7.37</v>
      </c>
      <c r="D2377" s="440">
        <v>3.4000000000000002E-2</v>
      </c>
      <c r="E2377" s="440">
        <v>1</v>
      </c>
      <c r="F2377" s="441">
        <v>54</v>
      </c>
      <c r="G2377" s="441">
        <v>41</v>
      </c>
      <c r="H2377" s="441">
        <v>15.5</v>
      </c>
    </row>
    <row r="2378" spans="1:8" ht="9.75" customHeight="1" x14ac:dyDescent="0.2">
      <c r="A2378" s="438">
        <v>167412</v>
      </c>
      <c r="B2378" s="439" t="s">
        <v>3435</v>
      </c>
      <c r="C2378" s="440">
        <v>12.45</v>
      </c>
      <c r="D2378" s="440">
        <v>5.8000000000000003E-2</v>
      </c>
      <c r="E2378" s="440">
        <v>1</v>
      </c>
      <c r="F2378" s="441">
        <v>61</v>
      </c>
      <c r="G2378" s="441">
        <v>41</v>
      </c>
      <c r="H2378" s="441">
        <v>23</v>
      </c>
    </row>
    <row r="2379" spans="1:8" ht="9.75" customHeight="1" x14ac:dyDescent="0.2">
      <c r="A2379" s="438">
        <v>167416</v>
      </c>
      <c r="B2379" s="439" t="s">
        <v>3435</v>
      </c>
      <c r="C2379" s="440">
        <v>21.9</v>
      </c>
      <c r="D2379" s="440">
        <v>9.8000000000000004E-2</v>
      </c>
      <c r="E2379" s="440">
        <v>1</v>
      </c>
      <c r="F2379" s="441">
        <v>61</v>
      </c>
      <c r="G2379" s="441">
        <v>52</v>
      </c>
      <c r="H2379" s="441">
        <v>31</v>
      </c>
    </row>
    <row r="2380" spans="1:8" ht="9.75" customHeight="1" x14ac:dyDescent="0.2">
      <c r="A2380" s="438">
        <v>167418</v>
      </c>
      <c r="B2380" s="439" t="s">
        <v>3435</v>
      </c>
      <c r="C2380" s="440">
        <v>13</v>
      </c>
      <c r="D2380" s="440">
        <v>5.6000000000000001E-2</v>
      </c>
      <c r="E2380" s="440">
        <v>1</v>
      </c>
      <c r="F2380" s="441">
        <v>59.5</v>
      </c>
      <c r="G2380" s="441">
        <v>42.5</v>
      </c>
      <c r="H2380" s="441">
        <v>22</v>
      </c>
    </row>
    <row r="2381" spans="1:8" ht="9.75" customHeight="1" x14ac:dyDescent="0.2">
      <c r="A2381" s="438">
        <v>167419</v>
      </c>
      <c r="B2381" s="439" t="s">
        <v>3435</v>
      </c>
      <c r="C2381" s="440">
        <v>17.29</v>
      </c>
      <c r="D2381" s="440">
        <v>8.3000000000000004E-2</v>
      </c>
      <c r="E2381" s="440">
        <v>1</v>
      </c>
      <c r="F2381" s="441">
        <v>60</v>
      </c>
      <c r="G2381" s="441">
        <v>42</v>
      </c>
      <c r="H2381" s="441">
        <v>33</v>
      </c>
    </row>
    <row r="2382" spans="1:8" ht="9.75" customHeight="1" x14ac:dyDescent="0.2">
      <c r="A2382" s="438">
        <v>167420</v>
      </c>
      <c r="B2382" s="439" t="s">
        <v>3435</v>
      </c>
      <c r="C2382" s="440">
        <v>16.75</v>
      </c>
      <c r="D2382" s="440">
        <v>0.09</v>
      </c>
      <c r="E2382" s="440">
        <v>1</v>
      </c>
      <c r="F2382" s="441">
        <v>59.8</v>
      </c>
      <c r="G2382" s="441">
        <v>42.3</v>
      </c>
      <c r="H2382" s="441">
        <v>35.5</v>
      </c>
    </row>
    <row r="2383" spans="1:8" ht="9.75" customHeight="1" x14ac:dyDescent="0.2">
      <c r="A2383" s="438">
        <v>167421</v>
      </c>
      <c r="B2383" s="439" t="s">
        <v>3435</v>
      </c>
      <c r="C2383" s="440">
        <v>32.28</v>
      </c>
      <c r="D2383" s="440">
        <v>0.155</v>
      </c>
      <c r="E2383" s="440">
        <v>1</v>
      </c>
      <c r="F2383" s="441">
        <v>79</v>
      </c>
      <c r="G2383" s="441">
        <v>47.5</v>
      </c>
      <c r="H2383" s="441">
        <v>41.2</v>
      </c>
    </row>
    <row r="2384" spans="1:8" ht="9.75" customHeight="1" x14ac:dyDescent="0.2">
      <c r="A2384" s="438">
        <v>167423</v>
      </c>
      <c r="B2384" s="439" t="s">
        <v>3435</v>
      </c>
      <c r="C2384" s="440">
        <v>7.54</v>
      </c>
      <c r="D2384" s="440">
        <v>3.5000000000000003E-2</v>
      </c>
      <c r="E2384" s="440">
        <v>1</v>
      </c>
      <c r="F2384" s="441">
        <v>42</v>
      </c>
      <c r="G2384" s="441">
        <v>39.5</v>
      </c>
      <c r="H2384" s="441">
        <v>21</v>
      </c>
    </row>
    <row r="2385" spans="1:8" ht="9.75" customHeight="1" x14ac:dyDescent="0.2">
      <c r="A2385" s="438">
        <v>167424</v>
      </c>
      <c r="B2385" s="439" t="s">
        <v>3435</v>
      </c>
      <c r="C2385" s="440">
        <v>4.68</v>
      </c>
      <c r="D2385" s="440">
        <v>2.1999999999999999E-2</v>
      </c>
      <c r="E2385" s="440">
        <v>1</v>
      </c>
      <c r="F2385" s="441">
        <v>42</v>
      </c>
      <c r="G2385" s="441">
        <v>39</v>
      </c>
      <c r="H2385" s="441">
        <v>13.3</v>
      </c>
    </row>
    <row r="2386" spans="1:8" ht="9.75" customHeight="1" x14ac:dyDescent="0.2">
      <c r="A2386" s="438">
        <v>167838</v>
      </c>
      <c r="B2386" s="439" t="s">
        <v>3435</v>
      </c>
      <c r="C2386" s="440">
        <v>1.5</v>
      </c>
      <c r="D2386" s="440">
        <v>1.9E-2</v>
      </c>
      <c r="E2386" s="440">
        <v>1</v>
      </c>
      <c r="F2386" s="441">
        <v>90</v>
      </c>
      <c r="G2386" s="441">
        <v>21</v>
      </c>
      <c r="H2386" s="441">
        <v>10</v>
      </c>
    </row>
    <row r="2387" spans="1:8" ht="9.75" customHeight="1" x14ac:dyDescent="0.2">
      <c r="A2387" s="438">
        <v>167839</v>
      </c>
      <c r="B2387" s="439" t="s">
        <v>3435</v>
      </c>
      <c r="C2387" s="440">
        <v>1.1000000000000001</v>
      </c>
      <c r="D2387" s="440">
        <v>8.9999999999999993E-3</v>
      </c>
      <c r="E2387" s="440">
        <v>1</v>
      </c>
      <c r="F2387" s="441">
        <v>50</v>
      </c>
      <c r="G2387" s="441">
        <v>18</v>
      </c>
      <c r="H2387" s="441">
        <v>10</v>
      </c>
    </row>
    <row r="2388" spans="1:8" ht="9.75" customHeight="1" x14ac:dyDescent="0.2">
      <c r="A2388" s="438">
        <v>167840</v>
      </c>
      <c r="B2388" s="439" t="s">
        <v>3435</v>
      </c>
      <c r="C2388" s="440">
        <v>0.2</v>
      </c>
      <c r="D2388" s="440">
        <v>4.0000000000000001E-3</v>
      </c>
      <c r="E2388" s="440">
        <v>1</v>
      </c>
      <c r="F2388" s="441">
        <v>37</v>
      </c>
      <c r="G2388" s="441">
        <v>16</v>
      </c>
      <c r="H2388" s="441">
        <v>6</v>
      </c>
    </row>
    <row r="2389" spans="1:8" ht="9.75" customHeight="1" x14ac:dyDescent="0.2">
      <c r="A2389" s="438">
        <v>167841</v>
      </c>
      <c r="B2389" s="439" t="s">
        <v>3435</v>
      </c>
      <c r="C2389" s="440">
        <v>1.25</v>
      </c>
      <c r="D2389" s="440">
        <v>5.0000000000000001E-3</v>
      </c>
      <c r="E2389" s="440">
        <v>1</v>
      </c>
      <c r="F2389" s="441">
        <v>38</v>
      </c>
      <c r="G2389" s="441">
        <v>34</v>
      </c>
      <c r="H2389" s="441">
        <v>3.5</v>
      </c>
    </row>
    <row r="2390" spans="1:8" ht="9.75" customHeight="1" x14ac:dyDescent="0.2">
      <c r="A2390" s="438">
        <v>167842</v>
      </c>
      <c r="B2390" s="439" t="s">
        <v>3435</v>
      </c>
      <c r="C2390" s="440">
        <v>0.3</v>
      </c>
      <c r="D2390" s="440">
        <v>2E-3</v>
      </c>
      <c r="E2390" s="440">
        <v>1</v>
      </c>
      <c r="F2390" s="441">
        <v>40</v>
      </c>
      <c r="G2390" s="441">
        <v>18</v>
      </c>
      <c r="H2390" s="441">
        <v>3</v>
      </c>
    </row>
    <row r="2391" spans="1:8" ht="9.75" customHeight="1" x14ac:dyDescent="0.2">
      <c r="A2391" s="438">
        <v>167843</v>
      </c>
      <c r="B2391" s="439" t="s">
        <v>3435</v>
      </c>
      <c r="C2391" s="440">
        <v>1.05</v>
      </c>
      <c r="D2391" s="440">
        <v>5.0000000000000001E-3</v>
      </c>
      <c r="E2391" s="440">
        <v>1</v>
      </c>
      <c r="F2391" s="441">
        <v>35</v>
      </c>
      <c r="G2391" s="441">
        <v>33</v>
      </c>
      <c r="H2391" s="441">
        <v>4</v>
      </c>
    </row>
    <row r="2392" spans="1:8" ht="9.75" customHeight="1" x14ac:dyDescent="0.2">
      <c r="A2392" s="438">
        <v>167847</v>
      </c>
      <c r="B2392" s="439" t="s">
        <v>3435</v>
      </c>
      <c r="C2392" s="440">
        <v>11.08</v>
      </c>
      <c r="D2392" s="440">
        <v>0.129</v>
      </c>
      <c r="E2392" s="440">
        <v>1</v>
      </c>
      <c r="F2392" s="441">
        <v>119</v>
      </c>
      <c r="G2392" s="441">
        <v>47</v>
      </c>
      <c r="H2392" s="441">
        <v>23</v>
      </c>
    </row>
    <row r="2393" spans="1:8" ht="9.75" customHeight="1" x14ac:dyDescent="0.2">
      <c r="A2393" s="438">
        <v>167848</v>
      </c>
      <c r="B2393" s="439" t="s">
        <v>3435</v>
      </c>
      <c r="C2393" s="440">
        <v>2.5</v>
      </c>
      <c r="D2393" s="440">
        <v>7.0000000000000001E-3</v>
      </c>
      <c r="E2393" s="440">
        <v>1</v>
      </c>
      <c r="F2393" s="441">
        <v>43.5</v>
      </c>
      <c r="G2393" s="441">
        <v>22</v>
      </c>
      <c r="H2393" s="441">
        <v>7</v>
      </c>
    </row>
    <row r="2394" spans="1:8" ht="9.75" customHeight="1" x14ac:dyDescent="0.2">
      <c r="A2394" s="438">
        <v>168062</v>
      </c>
      <c r="B2394" s="439" t="s">
        <v>3435</v>
      </c>
      <c r="C2394" s="440">
        <v>1</v>
      </c>
      <c r="D2394" s="440">
        <v>5.0000000000000001E-3</v>
      </c>
      <c r="E2394" s="440">
        <v>1</v>
      </c>
      <c r="F2394" s="441">
        <v>24</v>
      </c>
      <c r="G2394" s="441">
        <v>18</v>
      </c>
      <c r="H2394" s="441">
        <v>11.5</v>
      </c>
    </row>
    <row r="2395" spans="1:8" ht="9.75" customHeight="1" x14ac:dyDescent="0.2">
      <c r="A2395" s="438">
        <v>168556</v>
      </c>
      <c r="B2395" s="439" t="s">
        <v>3435</v>
      </c>
      <c r="C2395" s="440">
        <v>2.4620000000000002</v>
      </c>
      <c r="D2395" s="440">
        <v>0.01</v>
      </c>
      <c r="E2395" s="440">
        <v>1</v>
      </c>
      <c r="F2395" s="441">
        <v>49.5</v>
      </c>
      <c r="G2395" s="441">
        <v>26</v>
      </c>
      <c r="H2395" s="441">
        <v>8</v>
      </c>
    </row>
    <row r="2396" spans="1:8" ht="9.75" customHeight="1" x14ac:dyDescent="0.2">
      <c r="A2396" s="438">
        <v>168558</v>
      </c>
      <c r="B2396" s="439" t="s">
        <v>3435</v>
      </c>
      <c r="C2396" s="440">
        <v>2.88</v>
      </c>
      <c r="D2396" s="440">
        <v>1.4999999999999999E-2</v>
      </c>
      <c r="E2396" s="440">
        <v>1</v>
      </c>
      <c r="F2396" s="441">
        <v>50</v>
      </c>
      <c r="G2396" s="441">
        <v>26.5</v>
      </c>
      <c r="H2396" s="441">
        <v>11</v>
      </c>
    </row>
    <row r="2397" spans="1:8" ht="9.75" customHeight="1" x14ac:dyDescent="0.2">
      <c r="A2397" s="438">
        <v>168559</v>
      </c>
      <c r="B2397" s="439" t="s">
        <v>3435</v>
      </c>
      <c r="C2397" s="440">
        <v>1.143</v>
      </c>
      <c r="D2397" s="440">
        <v>4.0000000000000001E-3</v>
      </c>
      <c r="E2397" s="440">
        <v>1</v>
      </c>
      <c r="F2397" s="441">
        <v>24</v>
      </c>
      <c r="G2397" s="441">
        <v>23</v>
      </c>
      <c r="H2397" s="441">
        <v>6.5</v>
      </c>
    </row>
    <row r="2398" spans="1:8" ht="9.75" customHeight="1" x14ac:dyDescent="0.2">
      <c r="A2398" s="438">
        <v>168560</v>
      </c>
      <c r="B2398" s="439" t="s">
        <v>3435</v>
      </c>
      <c r="C2398" s="440">
        <v>2</v>
      </c>
      <c r="D2398" s="440">
        <v>8.0000000000000002E-3</v>
      </c>
      <c r="E2398" s="440">
        <v>1</v>
      </c>
      <c r="F2398" s="441">
        <v>35.5</v>
      </c>
      <c r="G2398" s="441">
        <v>33</v>
      </c>
      <c r="H2398" s="441">
        <v>6.5</v>
      </c>
    </row>
    <row r="2399" spans="1:8" ht="9.75" customHeight="1" x14ac:dyDescent="0.2">
      <c r="A2399" s="438">
        <v>168561</v>
      </c>
      <c r="B2399" s="439" t="s">
        <v>3435</v>
      </c>
      <c r="C2399" s="440">
        <v>3.2949999999999999</v>
      </c>
      <c r="D2399" s="440">
        <v>1.0999999999999999E-2</v>
      </c>
      <c r="E2399" s="440">
        <v>1</v>
      </c>
      <c r="F2399" s="441">
        <v>35</v>
      </c>
      <c r="G2399" s="441">
        <v>33</v>
      </c>
      <c r="H2399" s="441">
        <v>9.5</v>
      </c>
    </row>
    <row r="2400" spans="1:8" ht="9.75" customHeight="1" x14ac:dyDescent="0.2">
      <c r="A2400" s="438">
        <v>168562</v>
      </c>
      <c r="B2400" s="439" t="s">
        <v>3435</v>
      </c>
      <c r="C2400" s="440">
        <v>2.2999999999999998</v>
      </c>
      <c r="D2400" s="440">
        <v>7.0000000000000001E-3</v>
      </c>
      <c r="E2400" s="440">
        <v>1</v>
      </c>
      <c r="F2400" s="441">
        <v>30</v>
      </c>
      <c r="G2400" s="441">
        <v>29.5</v>
      </c>
      <c r="H2400" s="441">
        <v>8</v>
      </c>
    </row>
    <row r="2401" spans="1:8" ht="9.75" customHeight="1" x14ac:dyDescent="0.2">
      <c r="A2401" s="438">
        <v>168612</v>
      </c>
      <c r="B2401" s="439" t="s">
        <v>3435</v>
      </c>
      <c r="C2401" s="440">
        <v>2.2999999999999998</v>
      </c>
      <c r="D2401" s="440">
        <v>7.0000000000000001E-3</v>
      </c>
      <c r="E2401" s="440">
        <v>1</v>
      </c>
      <c r="F2401" s="441">
        <v>30</v>
      </c>
      <c r="G2401" s="441">
        <v>29</v>
      </c>
      <c r="H2401" s="441">
        <v>8</v>
      </c>
    </row>
    <row r="2402" spans="1:8" ht="9.75" customHeight="1" x14ac:dyDescent="0.2">
      <c r="A2402" s="438">
        <v>169024</v>
      </c>
      <c r="B2402" s="439" t="s">
        <v>3435</v>
      </c>
      <c r="C2402" s="440">
        <v>0.62</v>
      </c>
      <c r="D2402" s="440">
        <v>3.0000000000000001E-3</v>
      </c>
      <c r="E2402" s="440">
        <v>1</v>
      </c>
      <c r="F2402" s="441">
        <v>28.5</v>
      </c>
      <c r="G2402" s="441">
        <v>20.5</v>
      </c>
      <c r="H2402" s="441">
        <v>5</v>
      </c>
    </row>
    <row r="2403" spans="1:8" ht="9.75" customHeight="1" x14ac:dyDescent="0.2">
      <c r="A2403" s="438">
        <v>169247</v>
      </c>
      <c r="B2403" s="439" t="s">
        <v>3435</v>
      </c>
      <c r="C2403" s="440">
        <v>2.82</v>
      </c>
      <c r="D2403" s="440">
        <v>7.0000000000000001E-3</v>
      </c>
      <c r="E2403" s="440">
        <v>1</v>
      </c>
      <c r="F2403" s="441">
        <v>39.5</v>
      </c>
      <c r="G2403" s="441">
        <v>36.5</v>
      </c>
      <c r="H2403" s="441">
        <v>5</v>
      </c>
    </row>
    <row r="2404" spans="1:8" ht="9.75" customHeight="1" x14ac:dyDescent="0.2">
      <c r="A2404" s="438">
        <v>169248</v>
      </c>
      <c r="B2404" s="439" t="s">
        <v>3435</v>
      </c>
      <c r="C2404" s="440">
        <v>1.27</v>
      </c>
      <c r="D2404" s="440">
        <v>1.2999999999999999E-2</v>
      </c>
      <c r="E2404" s="440">
        <v>1</v>
      </c>
      <c r="F2404" s="441">
        <v>74</v>
      </c>
      <c r="G2404" s="441">
        <v>19</v>
      </c>
      <c r="H2404" s="441">
        <v>9</v>
      </c>
    </row>
    <row r="2405" spans="1:8" ht="9.75" customHeight="1" x14ac:dyDescent="0.2">
      <c r="A2405" s="438">
        <v>169253</v>
      </c>
      <c r="B2405" s="439" t="s">
        <v>3435</v>
      </c>
      <c r="C2405" s="440">
        <v>0.64</v>
      </c>
      <c r="D2405" s="440">
        <v>5.0000000000000001E-3</v>
      </c>
      <c r="E2405" s="440">
        <v>1</v>
      </c>
      <c r="F2405" s="441">
        <v>48</v>
      </c>
      <c r="G2405" s="441">
        <v>15</v>
      </c>
      <c r="H2405" s="441">
        <v>7</v>
      </c>
    </row>
    <row r="2406" spans="1:8" ht="9.75" customHeight="1" x14ac:dyDescent="0.2">
      <c r="A2406" s="438">
        <v>169487</v>
      </c>
      <c r="B2406" s="439" t="s">
        <v>3435</v>
      </c>
      <c r="C2406" s="440">
        <v>0.46</v>
      </c>
      <c r="D2406" s="440">
        <v>7.0000000000000001E-3</v>
      </c>
      <c r="E2406" s="440">
        <v>1</v>
      </c>
      <c r="F2406" s="441">
        <v>54</v>
      </c>
      <c r="G2406" s="441">
        <v>39</v>
      </c>
      <c r="H2406" s="441">
        <v>3.5</v>
      </c>
    </row>
    <row r="2407" spans="1:8" ht="9.75" customHeight="1" x14ac:dyDescent="0.2">
      <c r="A2407" s="438">
        <v>169491</v>
      </c>
      <c r="B2407" s="439" t="s">
        <v>3435</v>
      </c>
      <c r="C2407" s="440">
        <v>0.31</v>
      </c>
      <c r="D2407" s="440">
        <v>4.0000000000000001E-3</v>
      </c>
      <c r="E2407" s="440">
        <v>1</v>
      </c>
      <c r="F2407" s="441">
        <v>45</v>
      </c>
      <c r="G2407" s="441">
        <v>30</v>
      </c>
      <c r="H2407" s="441">
        <v>3.5</v>
      </c>
    </row>
    <row r="2408" spans="1:8" ht="9.75" customHeight="1" x14ac:dyDescent="0.2">
      <c r="A2408" s="438">
        <v>170183</v>
      </c>
      <c r="B2408" s="439" t="s">
        <v>3435</v>
      </c>
      <c r="C2408" s="440">
        <v>1E-3</v>
      </c>
      <c r="D2408" s="440">
        <v>1E-3</v>
      </c>
      <c r="E2408" s="440">
        <v>1</v>
      </c>
      <c r="F2408" s="441">
        <v>13</v>
      </c>
      <c r="G2408" s="441">
        <v>10.5</v>
      </c>
      <c r="H2408" s="441">
        <v>0.01</v>
      </c>
    </row>
    <row r="2409" spans="1:8" ht="9.75" customHeight="1" x14ac:dyDescent="0.2">
      <c r="A2409" s="438">
        <v>170349</v>
      </c>
      <c r="B2409" s="439" t="s">
        <v>3435</v>
      </c>
      <c r="C2409" s="440">
        <v>21.3</v>
      </c>
      <c r="D2409" s="440">
        <v>0.13</v>
      </c>
      <c r="E2409" s="440">
        <v>1</v>
      </c>
      <c r="F2409" s="441">
        <v>64.5</v>
      </c>
      <c r="G2409" s="441">
        <v>60</v>
      </c>
      <c r="H2409" s="441">
        <v>33.700000000000003</v>
      </c>
    </row>
    <row r="2410" spans="1:8" ht="9.75" customHeight="1" x14ac:dyDescent="0.2">
      <c r="A2410" s="438">
        <v>170483</v>
      </c>
      <c r="B2410" s="439" t="s">
        <v>3435</v>
      </c>
      <c r="C2410" s="440">
        <v>2.5</v>
      </c>
      <c r="D2410" s="440">
        <v>1.2E-2</v>
      </c>
      <c r="E2410" s="440">
        <v>1</v>
      </c>
      <c r="F2410" s="441">
        <v>35</v>
      </c>
      <c r="G2410" s="441">
        <v>31</v>
      </c>
      <c r="H2410" s="441">
        <v>11</v>
      </c>
    </row>
    <row r="2411" spans="1:8" ht="9.75" customHeight="1" x14ac:dyDescent="0.2">
      <c r="A2411" s="438">
        <v>170546</v>
      </c>
      <c r="B2411" s="439" t="s">
        <v>3435</v>
      </c>
      <c r="C2411" s="440">
        <v>1.6</v>
      </c>
      <c r="D2411" s="440">
        <v>0.01</v>
      </c>
      <c r="E2411" s="440">
        <v>1</v>
      </c>
      <c r="F2411" s="441">
        <v>68</v>
      </c>
      <c r="G2411" s="441">
        <v>14</v>
      </c>
      <c r="H2411" s="441">
        <v>11</v>
      </c>
    </row>
    <row r="2412" spans="1:8" ht="9.75" customHeight="1" x14ac:dyDescent="0.2">
      <c r="A2412" s="438">
        <v>170547</v>
      </c>
      <c r="B2412" s="439" t="s">
        <v>3435</v>
      </c>
      <c r="C2412" s="440">
        <v>0.33500000000000002</v>
      </c>
      <c r="D2412" s="440">
        <v>5.0000000000000001E-3</v>
      </c>
      <c r="E2412" s="440">
        <v>1</v>
      </c>
      <c r="F2412" s="441">
        <v>37</v>
      </c>
      <c r="G2412" s="441">
        <v>22</v>
      </c>
      <c r="H2412" s="441">
        <v>6</v>
      </c>
    </row>
    <row r="2413" spans="1:8" ht="9.75" customHeight="1" x14ac:dyDescent="0.2">
      <c r="A2413" s="438">
        <v>170548</v>
      </c>
      <c r="B2413" s="439" t="s">
        <v>3435</v>
      </c>
      <c r="C2413" s="440">
        <v>0.46</v>
      </c>
      <c r="D2413" s="440">
        <v>8.0000000000000002E-3</v>
      </c>
      <c r="E2413" s="440">
        <v>1</v>
      </c>
      <c r="F2413" s="441">
        <v>44</v>
      </c>
      <c r="G2413" s="441">
        <v>26</v>
      </c>
      <c r="H2413" s="441">
        <v>7</v>
      </c>
    </row>
    <row r="2414" spans="1:8" ht="9.75" customHeight="1" x14ac:dyDescent="0.2">
      <c r="A2414" s="438">
        <v>170553</v>
      </c>
      <c r="B2414" s="439" t="s">
        <v>3435</v>
      </c>
      <c r="C2414" s="440">
        <v>18.5</v>
      </c>
      <c r="D2414" s="440">
        <v>0.122</v>
      </c>
      <c r="E2414" s="440">
        <v>1</v>
      </c>
      <c r="F2414" s="441">
        <v>76</v>
      </c>
      <c r="G2414" s="441">
        <v>64</v>
      </c>
      <c r="H2414" s="441">
        <v>25</v>
      </c>
    </row>
    <row r="2415" spans="1:8" ht="9.75" customHeight="1" x14ac:dyDescent="0.2">
      <c r="A2415" s="438">
        <v>170554</v>
      </c>
      <c r="B2415" s="439" t="s">
        <v>3435</v>
      </c>
      <c r="C2415" s="440">
        <v>13.9</v>
      </c>
      <c r="D2415" s="440">
        <v>6.0999999999999999E-2</v>
      </c>
      <c r="E2415" s="440">
        <v>1</v>
      </c>
      <c r="F2415" s="441">
        <v>76</v>
      </c>
      <c r="G2415" s="441">
        <v>40</v>
      </c>
      <c r="H2415" s="441">
        <v>20</v>
      </c>
    </row>
    <row r="2416" spans="1:8" ht="9.75" customHeight="1" x14ac:dyDescent="0.2">
      <c r="A2416" s="438">
        <v>171208</v>
      </c>
      <c r="B2416" s="439" t="s">
        <v>3435</v>
      </c>
      <c r="C2416" s="440">
        <v>7.5</v>
      </c>
      <c r="D2416" s="440">
        <v>3.5999999999999997E-2</v>
      </c>
      <c r="E2416" s="440">
        <v>1</v>
      </c>
      <c r="F2416" s="441">
        <v>74</v>
      </c>
      <c r="G2416" s="441">
        <v>30</v>
      </c>
      <c r="H2416" s="441">
        <v>16</v>
      </c>
    </row>
    <row r="2417" spans="1:8" ht="9.75" customHeight="1" x14ac:dyDescent="0.2">
      <c r="A2417" s="438">
        <v>171209</v>
      </c>
      <c r="B2417" s="439" t="s">
        <v>3435</v>
      </c>
      <c r="C2417" s="440">
        <v>16</v>
      </c>
      <c r="D2417" s="440">
        <v>7.0999999999999994E-2</v>
      </c>
      <c r="E2417" s="440">
        <v>1</v>
      </c>
      <c r="F2417" s="441">
        <v>75</v>
      </c>
      <c r="G2417" s="441">
        <v>38</v>
      </c>
      <c r="H2417" s="441">
        <v>25</v>
      </c>
    </row>
    <row r="2418" spans="1:8" ht="9.75" customHeight="1" x14ac:dyDescent="0.2">
      <c r="A2418" s="438">
        <v>171371</v>
      </c>
      <c r="B2418" s="439" t="s">
        <v>3435</v>
      </c>
      <c r="C2418" s="440">
        <v>5</v>
      </c>
      <c r="D2418" s="440">
        <v>3.5999999999999997E-2</v>
      </c>
      <c r="E2418" s="440">
        <v>1</v>
      </c>
      <c r="F2418" s="441">
        <v>70</v>
      </c>
      <c r="G2418" s="441">
        <v>30</v>
      </c>
      <c r="H2418" s="441">
        <v>17</v>
      </c>
    </row>
    <row r="2419" spans="1:8" ht="9.75" customHeight="1" x14ac:dyDescent="0.2">
      <c r="A2419" s="438">
        <v>171372</v>
      </c>
      <c r="B2419" s="439" t="s">
        <v>3435</v>
      </c>
      <c r="C2419" s="440">
        <v>9.08</v>
      </c>
      <c r="D2419" s="440">
        <v>3.9E-2</v>
      </c>
      <c r="E2419" s="440">
        <v>1</v>
      </c>
      <c r="F2419" s="441">
        <v>55</v>
      </c>
      <c r="G2419" s="441">
        <v>42</v>
      </c>
      <c r="H2419" s="441">
        <v>17</v>
      </c>
    </row>
    <row r="2420" spans="1:8" ht="9.75" customHeight="1" x14ac:dyDescent="0.2">
      <c r="A2420" s="438">
        <v>172956</v>
      </c>
      <c r="B2420" s="439" t="s">
        <v>3435</v>
      </c>
      <c r="C2420" s="440">
        <v>0.2</v>
      </c>
      <c r="D2420" s="440">
        <v>8.9999999999999993E-3</v>
      </c>
      <c r="E2420" s="440">
        <v>1</v>
      </c>
      <c r="F2420" s="441">
        <v>42</v>
      </c>
      <c r="G2420" s="441">
        <v>36</v>
      </c>
      <c r="H2420" s="441">
        <v>6</v>
      </c>
    </row>
    <row r="2421" spans="1:8" ht="9.75" customHeight="1" x14ac:dyDescent="0.2">
      <c r="A2421" s="438">
        <v>171823</v>
      </c>
      <c r="B2421" s="439" t="s">
        <v>3435</v>
      </c>
      <c r="C2421" s="440">
        <v>7.98</v>
      </c>
      <c r="D2421" s="440">
        <v>2.8000000000000001E-2</v>
      </c>
      <c r="E2421" s="440">
        <v>1</v>
      </c>
      <c r="F2421" s="441">
        <v>64</v>
      </c>
      <c r="G2421" s="441">
        <v>22</v>
      </c>
      <c r="H2421" s="441">
        <v>20</v>
      </c>
    </row>
    <row r="2422" spans="1:8" ht="9.75" customHeight="1" x14ac:dyDescent="0.2">
      <c r="A2422" s="438">
        <v>171824</v>
      </c>
      <c r="B2422" s="439" t="s">
        <v>3435</v>
      </c>
      <c r="C2422" s="440">
        <v>4.66</v>
      </c>
      <c r="D2422" s="440">
        <v>1.4999999999999999E-2</v>
      </c>
      <c r="E2422" s="440">
        <v>1</v>
      </c>
      <c r="F2422" s="441">
        <v>64</v>
      </c>
      <c r="G2422" s="441">
        <v>17</v>
      </c>
      <c r="H2422" s="441">
        <v>14</v>
      </c>
    </row>
    <row r="2423" spans="1:8" ht="9.75" customHeight="1" x14ac:dyDescent="0.2">
      <c r="A2423" s="438">
        <v>171825</v>
      </c>
      <c r="B2423" s="439" t="s">
        <v>3435</v>
      </c>
      <c r="C2423" s="440">
        <v>3.2</v>
      </c>
      <c r="D2423" s="440">
        <v>4.8000000000000001E-2</v>
      </c>
      <c r="E2423" s="440">
        <v>1</v>
      </c>
      <c r="F2423" s="441">
        <v>89</v>
      </c>
      <c r="G2423" s="441">
        <v>89</v>
      </c>
      <c r="H2423" s="441">
        <v>6</v>
      </c>
    </row>
    <row r="2424" spans="1:8" ht="9.75" customHeight="1" x14ac:dyDescent="0.2">
      <c r="A2424" s="438">
        <v>171826</v>
      </c>
      <c r="B2424" s="439" t="s">
        <v>3435</v>
      </c>
      <c r="C2424" s="440">
        <v>2.9</v>
      </c>
      <c r="D2424" s="440">
        <v>3.2000000000000001E-2</v>
      </c>
      <c r="E2424" s="440">
        <v>1</v>
      </c>
      <c r="F2424" s="441">
        <v>80</v>
      </c>
      <c r="G2424" s="441">
        <v>80</v>
      </c>
      <c r="H2424" s="441">
        <v>5</v>
      </c>
    </row>
    <row r="2425" spans="1:8" ht="9.75" customHeight="1" x14ac:dyDescent="0.2">
      <c r="A2425" s="438">
        <v>171827</v>
      </c>
      <c r="B2425" s="439" t="s">
        <v>3435</v>
      </c>
      <c r="C2425" s="440">
        <v>2.2250000000000001</v>
      </c>
      <c r="D2425" s="440">
        <v>2.3E-2</v>
      </c>
      <c r="E2425" s="440">
        <v>1</v>
      </c>
      <c r="F2425" s="441">
        <v>75</v>
      </c>
      <c r="G2425" s="441">
        <v>75</v>
      </c>
      <c r="H2425" s="441">
        <v>4</v>
      </c>
    </row>
    <row r="2426" spans="1:8" ht="9.75" customHeight="1" x14ac:dyDescent="0.2">
      <c r="A2426" s="438">
        <v>171828</v>
      </c>
      <c r="B2426" s="439" t="s">
        <v>3435</v>
      </c>
      <c r="C2426" s="440">
        <v>2.2000000000000002</v>
      </c>
      <c r="D2426" s="440">
        <v>2.5999999999999999E-2</v>
      </c>
      <c r="E2426" s="440">
        <v>1</v>
      </c>
      <c r="F2426" s="441">
        <v>42</v>
      </c>
      <c r="G2426" s="441">
        <v>26</v>
      </c>
      <c r="H2426" s="441">
        <v>24</v>
      </c>
    </row>
    <row r="2427" spans="1:8" ht="9.75" customHeight="1" x14ac:dyDescent="0.2">
      <c r="A2427" s="438">
        <v>171829</v>
      </c>
      <c r="B2427" s="439" t="s">
        <v>3435</v>
      </c>
      <c r="C2427" s="440">
        <v>2.2000000000000002</v>
      </c>
      <c r="D2427" s="440">
        <v>2.5999999999999999E-2</v>
      </c>
      <c r="E2427" s="440">
        <v>1</v>
      </c>
      <c r="F2427" s="441">
        <v>42</v>
      </c>
      <c r="G2427" s="441">
        <v>26</v>
      </c>
      <c r="H2427" s="441">
        <v>24</v>
      </c>
    </row>
    <row r="2428" spans="1:8" ht="9.75" customHeight="1" x14ac:dyDescent="0.2">
      <c r="A2428" s="438">
        <v>171830</v>
      </c>
      <c r="B2428" s="439" t="s">
        <v>3435</v>
      </c>
      <c r="C2428" s="440">
        <v>1.4</v>
      </c>
      <c r="D2428" s="440">
        <v>1.7999999999999999E-2</v>
      </c>
      <c r="E2428" s="440">
        <v>1</v>
      </c>
      <c r="F2428" s="441">
        <v>41</v>
      </c>
      <c r="G2428" s="441">
        <v>21</v>
      </c>
      <c r="H2428" s="441">
        <v>21</v>
      </c>
    </row>
    <row r="2429" spans="1:8" ht="9.75" customHeight="1" x14ac:dyDescent="0.2">
      <c r="A2429" s="438">
        <v>171831</v>
      </c>
      <c r="B2429" s="439" t="s">
        <v>3435</v>
      </c>
      <c r="C2429" s="440">
        <v>1</v>
      </c>
      <c r="D2429" s="440">
        <v>1.0999999999999999E-2</v>
      </c>
      <c r="E2429" s="440">
        <v>1</v>
      </c>
      <c r="F2429" s="441">
        <v>35</v>
      </c>
      <c r="G2429" s="441">
        <v>18</v>
      </c>
      <c r="H2429" s="441">
        <v>18</v>
      </c>
    </row>
    <row r="2430" spans="1:8" ht="9.75" customHeight="1" x14ac:dyDescent="0.2">
      <c r="A2430" s="438">
        <v>171832</v>
      </c>
      <c r="B2430" s="439" t="s">
        <v>3435</v>
      </c>
      <c r="C2430" s="440">
        <v>1</v>
      </c>
      <c r="D2430" s="440">
        <v>1.0999999999999999E-2</v>
      </c>
      <c r="E2430" s="440">
        <v>1</v>
      </c>
      <c r="F2430" s="441">
        <v>35</v>
      </c>
      <c r="G2430" s="441">
        <v>18</v>
      </c>
      <c r="H2430" s="441">
        <v>18</v>
      </c>
    </row>
    <row r="2431" spans="1:8" ht="9.75" customHeight="1" x14ac:dyDescent="0.2">
      <c r="A2431" s="438">
        <v>171833</v>
      </c>
      <c r="B2431" s="439" t="s">
        <v>3435</v>
      </c>
      <c r="C2431" s="440">
        <v>6.85</v>
      </c>
      <c r="D2431" s="440">
        <v>1.6E-2</v>
      </c>
      <c r="E2431" s="440">
        <v>1</v>
      </c>
      <c r="F2431" s="441">
        <v>95</v>
      </c>
      <c r="G2431" s="441">
        <v>19</v>
      </c>
      <c r="H2431" s="441">
        <v>9</v>
      </c>
    </row>
    <row r="2432" spans="1:8" ht="9.75" customHeight="1" x14ac:dyDescent="0.2">
      <c r="A2432" s="438">
        <v>171834</v>
      </c>
      <c r="B2432" s="439" t="s">
        <v>3435</v>
      </c>
      <c r="C2432" s="440">
        <v>1.72</v>
      </c>
      <c r="D2432" s="440">
        <v>0.01</v>
      </c>
      <c r="E2432" s="440">
        <v>1</v>
      </c>
      <c r="F2432" s="441">
        <v>62</v>
      </c>
      <c r="G2432" s="441">
        <v>12.5</v>
      </c>
      <c r="H2432" s="441">
        <v>12.5</v>
      </c>
    </row>
    <row r="2433" spans="1:8" ht="9.75" customHeight="1" x14ac:dyDescent="0.2">
      <c r="A2433" s="438">
        <v>171950</v>
      </c>
      <c r="B2433" s="439" t="s">
        <v>3435</v>
      </c>
      <c r="C2433" s="440">
        <v>1.8</v>
      </c>
      <c r="D2433" s="440">
        <v>1.0999999999999999E-2</v>
      </c>
      <c r="E2433" s="440">
        <v>1</v>
      </c>
      <c r="F2433" s="441">
        <v>60</v>
      </c>
      <c r="G2433" s="441">
        <v>23</v>
      </c>
      <c r="H2433" s="441">
        <v>8</v>
      </c>
    </row>
    <row r="2434" spans="1:8" ht="9.75" customHeight="1" x14ac:dyDescent="0.2">
      <c r="A2434" s="438">
        <v>171957</v>
      </c>
      <c r="B2434" s="439" t="s">
        <v>3435</v>
      </c>
      <c r="C2434" s="440">
        <v>1.4</v>
      </c>
      <c r="D2434" s="440">
        <v>1.0999999999999999E-2</v>
      </c>
      <c r="E2434" s="440">
        <v>1</v>
      </c>
      <c r="F2434" s="441">
        <v>60</v>
      </c>
      <c r="G2434" s="441">
        <v>22</v>
      </c>
      <c r="H2434" s="441">
        <v>8</v>
      </c>
    </row>
    <row r="2435" spans="1:8" ht="9.75" customHeight="1" x14ac:dyDescent="0.2">
      <c r="A2435" s="438">
        <v>172165</v>
      </c>
      <c r="B2435" s="439" t="s">
        <v>3435</v>
      </c>
      <c r="C2435" s="440">
        <v>1.1200000000000001</v>
      </c>
      <c r="D2435" s="440">
        <v>5.0000000000000001E-3</v>
      </c>
      <c r="E2435" s="440">
        <v>1</v>
      </c>
      <c r="F2435" s="441">
        <v>54</v>
      </c>
      <c r="G2435" s="441">
        <v>9.5</v>
      </c>
      <c r="H2435" s="441">
        <v>9.5</v>
      </c>
    </row>
    <row r="2436" spans="1:8" ht="9.75" customHeight="1" x14ac:dyDescent="0.2">
      <c r="A2436" s="438">
        <v>172166</v>
      </c>
      <c r="B2436" s="439" t="s">
        <v>3435</v>
      </c>
      <c r="C2436" s="440">
        <v>1.5</v>
      </c>
      <c r="D2436" s="440">
        <v>5.0000000000000001E-3</v>
      </c>
      <c r="E2436" s="440">
        <v>1</v>
      </c>
      <c r="F2436" s="441">
        <v>53</v>
      </c>
      <c r="G2436" s="441">
        <v>10</v>
      </c>
      <c r="H2436" s="441">
        <v>10</v>
      </c>
    </row>
    <row r="2437" spans="1:8" ht="9.75" customHeight="1" x14ac:dyDescent="0.2">
      <c r="A2437" s="438">
        <v>172167</v>
      </c>
      <c r="B2437" s="439" t="s">
        <v>3435</v>
      </c>
      <c r="C2437" s="440">
        <v>1.5</v>
      </c>
      <c r="D2437" s="440">
        <v>1.6E-2</v>
      </c>
      <c r="E2437" s="440">
        <v>1</v>
      </c>
      <c r="F2437" s="441">
        <v>65</v>
      </c>
      <c r="G2437" s="441">
        <v>63</v>
      </c>
      <c r="H2437" s="441">
        <v>4</v>
      </c>
    </row>
    <row r="2438" spans="1:8" ht="9.75" customHeight="1" x14ac:dyDescent="0.2">
      <c r="A2438" s="438">
        <v>172168</v>
      </c>
      <c r="B2438" s="439" t="s">
        <v>3435</v>
      </c>
      <c r="C2438" s="440">
        <v>1.46</v>
      </c>
      <c r="D2438" s="440">
        <v>2.7E-2</v>
      </c>
      <c r="E2438" s="440">
        <v>1</v>
      </c>
      <c r="F2438" s="441">
        <v>62</v>
      </c>
      <c r="G2438" s="441">
        <v>62</v>
      </c>
      <c r="H2438" s="441">
        <v>7</v>
      </c>
    </row>
    <row r="2439" spans="1:8" ht="9.75" customHeight="1" x14ac:dyDescent="0.2">
      <c r="A2439" s="438">
        <v>172169</v>
      </c>
      <c r="B2439" s="439" t="s">
        <v>3435</v>
      </c>
      <c r="C2439" s="440">
        <v>1.5</v>
      </c>
      <c r="D2439" s="440">
        <v>1.9E-2</v>
      </c>
      <c r="E2439" s="440">
        <v>1</v>
      </c>
      <c r="F2439" s="441">
        <v>61</v>
      </c>
      <c r="G2439" s="441">
        <v>61</v>
      </c>
      <c r="H2439" s="441">
        <v>5</v>
      </c>
    </row>
    <row r="2440" spans="1:8" ht="9.75" customHeight="1" x14ac:dyDescent="0.2">
      <c r="A2440" s="438">
        <v>172170</v>
      </c>
      <c r="B2440" s="439" t="s">
        <v>3435</v>
      </c>
      <c r="C2440" s="440">
        <v>1.72</v>
      </c>
      <c r="D2440" s="440">
        <v>1.0999999999999999E-2</v>
      </c>
      <c r="E2440" s="440">
        <v>1</v>
      </c>
      <c r="F2440" s="441">
        <v>63</v>
      </c>
      <c r="G2440" s="441">
        <v>16</v>
      </c>
      <c r="H2440" s="441">
        <v>11</v>
      </c>
    </row>
    <row r="2441" spans="1:8" ht="9.75" customHeight="1" x14ac:dyDescent="0.2">
      <c r="A2441" s="438">
        <v>172171</v>
      </c>
      <c r="B2441" s="439" t="s">
        <v>3435</v>
      </c>
      <c r="C2441" s="440">
        <v>5</v>
      </c>
      <c r="D2441" s="440">
        <v>0.01</v>
      </c>
      <c r="E2441" s="440">
        <v>1</v>
      </c>
      <c r="F2441" s="441">
        <v>59</v>
      </c>
      <c r="G2441" s="441">
        <v>13</v>
      </c>
      <c r="H2441" s="441">
        <v>13</v>
      </c>
    </row>
    <row r="2442" spans="1:8" ht="9.75" customHeight="1" x14ac:dyDescent="0.2">
      <c r="A2442" s="438">
        <v>172172</v>
      </c>
      <c r="B2442" s="439" t="s">
        <v>3435</v>
      </c>
      <c r="C2442" s="440">
        <v>1.86</v>
      </c>
      <c r="D2442" s="440">
        <v>8.0000000000000002E-3</v>
      </c>
      <c r="E2442" s="440">
        <v>1</v>
      </c>
      <c r="F2442" s="441">
        <v>56</v>
      </c>
      <c r="G2442" s="441">
        <v>14</v>
      </c>
      <c r="H2442" s="441">
        <v>10</v>
      </c>
    </row>
    <row r="2443" spans="1:8" ht="9.75" customHeight="1" x14ac:dyDescent="0.2">
      <c r="A2443" s="438">
        <v>172173</v>
      </c>
      <c r="B2443" s="439" t="s">
        <v>3435</v>
      </c>
      <c r="C2443" s="440">
        <v>5</v>
      </c>
      <c r="D2443" s="440">
        <v>2.1000000000000001E-2</v>
      </c>
      <c r="E2443" s="440">
        <v>1</v>
      </c>
      <c r="F2443" s="441">
        <v>60</v>
      </c>
      <c r="G2443" s="441">
        <v>23</v>
      </c>
      <c r="H2443" s="441">
        <v>15</v>
      </c>
    </row>
    <row r="2444" spans="1:8" ht="9.75" customHeight="1" x14ac:dyDescent="0.2">
      <c r="A2444" s="438">
        <v>172174</v>
      </c>
      <c r="B2444" s="439" t="s">
        <v>3435</v>
      </c>
      <c r="C2444" s="440">
        <v>4.25</v>
      </c>
      <c r="D2444" s="440">
        <v>1.4E-2</v>
      </c>
      <c r="E2444" s="440">
        <v>1</v>
      </c>
      <c r="F2444" s="441">
        <v>67</v>
      </c>
      <c r="G2444" s="441">
        <v>14.5</v>
      </c>
      <c r="H2444" s="441">
        <v>14.5</v>
      </c>
    </row>
    <row r="2445" spans="1:8" ht="9.75" customHeight="1" x14ac:dyDescent="0.2">
      <c r="A2445" s="438">
        <v>172175</v>
      </c>
      <c r="B2445" s="439" t="s">
        <v>3435</v>
      </c>
      <c r="C2445" s="440">
        <v>8.3800000000000008</v>
      </c>
      <c r="D2445" s="440">
        <v>3.5999999999999997E-2</v>
      </c>
      <c r="E2445" s="440">
        <v>1</v>
      </c>
      <c r="F2445" s="441">
        <v>69</v>
      </c>
      <c r="G2445" s="441">
        <v>24</v>
      </c>
      <c r="H2445" s="441">
        <v>21.5</v>
      </c>
    </row>
    <row r="2446" spans="1:8" ht="9.75" customHeight="1" x14ac:dyDescent="0.2">
      <c r="A2446" s="438">
        <v>172176</v>
      </c>
      <c r="B2446" s="439" t="s">
        <v>3435</v>
      </c>
      <c r="C2446" s="440">
        <v>10.5</v>
      </c>
      <c r="D2446" s="440">
        <v>4.2999999999999997E-2</v>
      </c>
      <c r="E2446" s="440">
        <v>1</v>
      </c>
      <c r="F2446" s="441">
        <v>70</v>
      </c>
      <c r="G2446" s="441">
        <v>27</v>
      </c>
      <c r="H2446" s="441">
        <v>23</v>
      </c>
    </row>
    <row r="2447" spans="1:8" ht="9.75" customHeight="1" x14ac:dyDescent="0.2">
      <c r="A2447" s="438">
        <v>172177</v>
      </c>
      <c r="B2447" s="439" t="s">
        <v>3435</v>
      </c>
      <c r="C2447" s="440">
        <v>16.12</v>
      </c>
      <c r="D2447" s="440">
        <v>7.1999999999999995E-2</v>
      </c>
      <c r="E2447" s="440">
        <v>1</v>
      </c>
      <c r="F2447" s="441">
        <v>75</v>
      </c>
      <c r="G2447" s="441">
        <v>33</v>
      </c>
      <c r="H2447" s="441">
        <v>29</v>
      </c>
    </row>
    <row r="2448" spans="1:8" ht="9.75" customHeight="1" x14ac:dyDescent="0.2">
      <c r="A2448" s="438">
        <v>172180</v>
      </c>
      <c r="B2448" s="439" t="s">
        <v>3435</v>
      </c>
      <c r="C2448" s="440">
        <v>1</v>
      </c>
      <c r="D2448" s="440">
        <v>7.0000000000000001E-3</v>
      </c>
      <c r="E2448" s="440">
        <v>1</v>
      </c>
      <c r="F2448" s="441">
        <v>33</v>
      </c>
      <c r="G2448" s="441">
        <v>15</v>
      </c>
      <c r="H2448" s="441">
        <v>15</v>
      </c>
    </row>
    <row r="2449" spans="1:8" ht="9.75" customHeight="1" x14ac:dyDescent="0.2">
      <c r="A2449" s="438">
        <v>172181</v>
      </c>
      <c r="B2449" s="439" t="s">
        <v>3435</v>
      </c>
      <c r="C2449" s="440">
        <v>1.24</v>
      </c>
      <c r="D2449" s="440">
        <v>1.6E-2</v>
      </c>
      <c r="E2449" s="440">
        <v>1</v>
      </c>
      <c r="F2449" s="441">
        <v>38</v>
      </c>
      <c r="G2449" s="441">
        <v>21</v>
      </c>
      <c r="H2449" s="441">
        <v>20</v>
      </c>
    </row>
    <row r="2450" spans="1:8" ht="9.75" customHeight="1" x14ac:dyDescent="0.2">
      <c r="A2450" s="438">
        <v>172182</v>
      </c>
      <c r="B2450" s="439" t="s">
        <v>3435</v>
      </c>
      <c r="C2450" s="440">
        <v>2</v>
      </c>
      <c r="D2450" s="440">
        <v>8.9999999999999993E-3</v>
      </c>
      <c r="E2450" s="440">
        <v>1</v>
      </c>
      <c r="F2450" s="441">
        <v>25</v>
      </c>
      <c r="G2450" s="441">
        <v>22</v>
      </c>
      <c r="H2450" s="441">
        <v>17</v>
      </c>
    </row>
    <row r="2451" spans="1:8" ht="9.75" customHeight="1" x14ac:dyDescent="0.2">
      <c r="A2451" s="438">
        <v>172183</v>
      </c>
      <c r="B2451" s="439" t="s">
        <v>3435</v>
      </c>
      <c r="C2451" s="440">
        <v>1.52</v>
      </c>
      <c r="D2451" s="440">
        <v>2.1999999999999999E-2</v>
      </c>
      <c r="E2451" s="440">
        <v>1</v>
      </c>
      <c r="F2451" s="441">
        <v>42</v>
      </c>
      <c r="G2451" s="441">
        <v>23</v>
      </c>
      <c r="H2451" s="441">
        <v>23</v>
      </c>
    </row>
    <row r="2452" spans="1:8" ht="9.75" customHeight="1" x14ac:dyDescent="0.2">
      <c r="A2452" s="438">
        <v>172184</v>
      </c>
      <c r="B2452" s="439" t="s">
        <v>3435</v>
      </c>
      <c r="C2452" s="440">
        <v>1.8</v>
      </c>
      <c r="D2452" s="440">
        <v>2.7E-2</v>
      </c>
      <c r="E2452" s="440">
        <v>1</v>
      </c>
      <c r="F2452" s="441">
        <v>42</v>
      </c>
      <c r="G2452" s="441">
        <v>27</v>
      </c>
      <c r="H2452" s="441">
        <v>24</v>
      </c>
    </row>
    <row r="2453" spans="1:8" ht="9.75" customHeight="1" x14ac:dyDescent="0.2">
      <c r="A2453" s="438">
        <v>172186</v>
      </c>
      <c r="B2453" s="439" t="s">
        <v>3435</v>
      </c>
      <c r="C2453" s="440">
        <v>9.18</v>
      </c>
      <c r="D2453" s="440">
        <v>6.0999999999999999E-2</v>
      </c>
      <c r="E2453" s="440">
        <v>1</v>
      </c>
      <c r="F2453" s="441">
        <v>76</v>
      </c>
      <c r="G2453" s="441">
        <v>40</v>
      </c>
      <c r="H2453" s="441">
        <v>20</v>
      </c>
    </row>
    <row r="2454" spans="1:8" ht="9.75" customHeight="1" x14ac:dyDescent="0.2">
      <c r="A2454" s="438">
        <v>172194</v>
      </c>
      <c r="B2454" s="439" t="s">
        <v>3435</v>
      </c>
      <c r="C2454" s="440">
        <v>1</v>
      </c>
      <c r="D2454" s="440">
        <v>2E-3</v>
      </c>
      <c r="E2454" s="440">
        <v>1</v>
      </c>
      <c r="F2454" s="441">
        <v>33</v>
      </c>
      <c r="G2454" s="441">
        <v>16</v>
      </c>
      <c r="H2454" s="441">
        <v>4</v>
      </c>
    </row>
    <row r="2455" spans="1:8" ht="9.75" customHeight="1" x14ac:dyDescent="0.2">
      <c r="A2455" s="438">
        <v>172259</v>
      </c>
      <c r="B2455" s="439" t="s">
        <v>3435</v>
      </c>
      <c r="C2455" s="440">
        <v>3</v>
      </c>
      <c r="D2455" s="440">
        <v>1.4E-2</v>
      </c>
      <c r="E2455" s="440">
        <v>1</v>
      </c>
      <c r="F2455" s="441">
        <v>64</v>
      </c>
      <c r="G2455" s="441">
        <v>15</v>
      </c>
      <c r="H2455" s="441">
        <v>15</v>
      </c>
    </row>
    <row r="2456" spans="1:8" ht="9.75" customHeight="1" x14ac:dyDescent="0.2">
      <c r="A2456" s="438">
        <v>172365</v>
      </c>
      <c r="B2456" s="439" t="s">
        <v>3435</v>
      </c>
      <c r="C2456" s="440">
        <v>0.78</v>
      </c>
      <c r="D2456" s="440">
        <v>8.9999999999999993E-3</v>
      </c>
      <c r="E2456" s="440">
        <v>1</v>
      </c>
      <c r="F2456" s="441">
        <v>35</v>
      </c>
      <c r="G2456" s="441">
        <v>18</v>
      </c>
      <c r="H2456" s="441">
        <v>14</v>
      </c>
    </row>
    <row r="2457" spans="1:8" ht="9.75" customHeight="1" x14ac:dyDescent="0.2">
      <c r="A2457" s="438">
        <v>172366</v>
      </c>
      <c r="B2457" s="439" t="s">
        <v>3435</v>
      </c>
      <c r="C2457" s="440">
        <v>1.52</v>
      </c>
      <c r="D2457" s="440">
        <v>2.1999999999999999E-2</v>
      </c>
      <c r="E2457" s="440">
        <v>1</v>
      </c>
      <c r="F2457" s="441">
        <v>42</v>
      </c>
      <c r="G2457" s="441">
        <v>23</v>
      </c>
      <c r="H2457" s="441">
        <v>23</v>
      </c>
    </row>
    <row r="2458" spans="1:8" ht="9.75" customHeight="1" x14ac:dyDescent="0.2">
      <c r="A2458" s="438">
        <v>170801</v>
      </c>
      <c r="B2458" s="439" t="s">
        <v>3435</v>
      </c>
      <c r="C2458" s="440">
        <v>6.2</v>
      </c>
      <c r="D2458" s="440">
        <v>3.4000000000000002E-2</v>
      </c>
      <c r="E2458" s="440">
        <v>1</v>
      </c>
      <c r="F2458" s="441">
        <v>54.3</v>
      </c>
      <c r="G2458" s="441">
        <v>41</v>
      </c>
      <c r="H2458" s="441">
        <v>15.4</v>
      </c>
    </row>
    <row r="2459" spans="1:8" ht="9.75" customHeight="1" x14ac:dyDescent="0.2">
      <c r="A2459" s="438">
        <v>170802</v>
      </c>
      <c r="B2459" s="439" t="s">
        <v>3435</v>
      </c>
      <c r="C2459" s="440">
        <v>1.1000000000000001</v>
      </c>
      <c r="D2459" s="440">
        <v>4.0000000000000001E-3</v>
      </c>
      <c r="E2459" s="440">
        <v>1</v>
      </c>
      <c r="F2459" s="441">
        <v>24</v>
      </c>
      <c r="G2459" s="441">
        <v>23</v>
      </c>
      <c r="H2459" s="441">
        <v>6.5</v>
      </c>
    </row>
    <row r="2460" spans="1:8" ht="9.75" customHeight="1" x14ac:dyDescent="0.2">
      <c r="A2460" s="438">
        <v>170803</v>
      </c>
      <c r="B2460" s="439" t="s">
        <v>3435</v>
      </c>
      <c r="C2460" s="440">
        <v>15.32</v>
      </c>
      <c r="D2460" s="440">
        <v>8.1000000000000003E-2</v>
      </c>
      <c r="E2460" s="440">
        <v>1</v>
      </c>
      <c r="F2460" s="441">
        <v>62</v>
      </c>
      <c r="G2460" s="441">
        <v>42.3</v>
      </c>
      <c r="H2460" s="441">
        <v>31</v>
      </c>
    </row>
    <row r="2461" spans="1:8" ht="9.75" customHeight="1" x14ac:dyDescent="0.2">
      <c r="A2461" s="438">
        <v>170804</v>
      </c>
      <c r="B2461" s="439" t="s">
        <v>3435</v>
      </c>
      <c r="C2461" s="440">
        <v>13</v>
      </c>
      <c r="D2461" s="440">
        <v>5.8999999999999997E-2</v>
      </c>
      <c r="E2461" s="440">
        <v>1</v>
      </c>
      <c r="F2461" s="441">
        <v>61</v>
      </c>
      <c r="G2461" s="441">
        <v>41.2</v>
      </c>
      <c r="H2461" s="441">
        <v>23.5</v>
      </c>
    </row>
    <row r="2462" spans="1:8" ht="9.75" customHeight="1" x14ac:dyDescent="0.2">
      <c r="A2462" s="438">
        <v>170805</v>
      </c>
      <c r="B2462" s="439" t="s">
        <v>3435</v>
      </c>
      <c r="C2462" s="440">
        <v>21.94</v>
      </c>
      <c r="D2462" s="440">
        <v>9.2999999999999999E-2</v>
      </c>
      <c r="E2462" s="440">
        <v>1</v>
      </c>
      <c r="F2462" s="441">
        <v>62.1</v>
      </c>
      <c r="G2462" s="441">
        <v>42.3</v>
      </c>
      <c r="H2462" s="441">
        <v>35.4</v>
      </c>
    </row>
    <row r="2463" spans="1:8" ht="9.75" customHeight="1" x14ac:dyDescent="0.2">
      <c r="A2463" s="438">
        <v>170806</v>
      </c>
      <c r="B2463" s="439" t="s">
        <v>3435</v>
      </c>
      <c r="C2463" s="440">
        <v>27</v>
      </c>
      <c r="D2463" s="440">
        <v>0.113</v>
      </c>
      <c r="E2463" s="440">
        <v>1</v>
      </c>
      <c r="F2463" s="441">
        <v>61</v>
      </c>
      <c r="G2463" s="441">
        <v>52</v>
      </c>
      <c r="H2463" s="441">
        <v>35.5</v>
      </c>
    </row>
    <row r="2464" spans="1:8" ht="9.75" customHeight="1" x14ac:dyDescent="0.2">
      <c r="A2464" s="438">
        <v>170811</v>
      </c>
      <c r="B2464" s="439" t="s">
        <v>3435</v>
      </c>
      <c r="C2464" s="440">
        <v>2</v>
      </c>
      <c r="D2464" s="440">
        <v>8.0000000000000002E-3</v>
      </c>
      <c r="E2464" s="440">
        <v>1</v>
      </c>
      <c r="F2464" s="441">
        <v>35</v>
      </c>
      <c r="G2464" s="441">
        <v>33</v>
      </c>
      <c r="H2464" s="441">
        <v>6.5</v>
      </c>
    </row>
    <row r="2465" spans="1:8" ht="9.75" customHeight="1" x14ac:dyDescent="0.2">
      <c r="A2465" s="438">
        <v>172926</v>
      </c>
      <c r="B2465" s="439" t="s">
        <v>3435</v>
      </c>
      <c r="C2465" s="440">
        <v>0.2</v>
      </c>
      <c r="D2465" s="440">
        <v>8.9999999999999993E-3</v>
      </c>
      <c r="E2465" s="440">
        <v>1</v>
      </c>
      <c r="F2465" s="441">
        <v>43</v>
      </c>
      <c r="G2465" s="441">
        <v>35</v>
      </c>
      <c r="H2465" s="441">
        <v>6</v>
      </c>
    </row>
    <row r="2466" spans="1:8" ht="9.75" customHeight="1" x14ac:dyDescent="0.2">
      <c r="A2466" s="438">
        <v>173132</v>
      </c>
      <c r="B2466" s="439" t="s">
        <v>3435</v>
      </c>
      <c r="C2466" s="439"/>
      <c r="D2466" s="440">
        <v>1.7000000000000001E-2</v>
      </c>
      <c r="E2466" s="440">
        <v>1</v>
      </c>
      <c r="F2466" s="441">
        <v>68</v>
      </c>
      <c r="G2466" s="441">
        <v>64</v>
      </c>
      <c r="H2466" s="441">
        <v>4</v>
      </c>
    </row>
    <row r="2467" spans="1:8" ht="9.75" customHeight="1" x14ac:dyDescent="0.2">
      <c r="A2467" s="438">
        <v>173133</v>
      </c>
      <c r="B2467" s="439" t="s">
        <v>3435</v>
      </c>
      <c r="C2467" s="440">
        <v>1.2</v>
      </c>
      <c r="D2467" s="440">
        <v>6.0000000000000001E-3</v>
      </c>
      <c r="E2467" s="440">
        <v>1</v>
      </c>
      <c r="F2467" s="441">
        <v>57</v>
      </c>
      <c r="G2467" s="441">
        <v>10</v>
      </c>
      <c r="H2467" s="441">
        <v>10</v>
      </c>
    </row>
    <row r="2468" spans="1:8" ht="9.75" customHeight="1" x14ac:dyDescent="0.2">
      <c r="A2468" s="438">
        <v>173070</v>
      </c>
      <c r="B2468" s="439" t="s">
        <v>3435</v>
      </c>
      <c r="C2468" s="440">
        <v>0.5</v>
      </c>
      <c r="D2468" s="440">
        <v>1.6E-2</v>
      </c>
      <c r="E2468" s="440">
        <v>1</v>
      </c>
      <c r="F2468" s="441">
        <v>42</v>
      </c>
      <c r="G2468" s="441">
        <v>39</v>
      </c>
      <c r="H2468" s="441">
        <v>10</v>
      </c>
    </row>
    <row r="2469" spans="1:8" ht="9.75" customHeight="1" x14ac:dyDescent="0.2">
      <c r="A2469" s="438">
        <v>173314</v>
      </c>
      <c r="B2469" s="439" t="s">
        <v>3435</v>
      </c>
      <c r="C2469" s="440">
        <v>0.1</v>
      </c>
      <c r="D2469" s="440">
        <v>1E-3</v>
      </c>
      <c r="E2469" s="440">
        <v>1</v>
      </c>
      <c r="F2469" s="441">
        <v>20</v>
      </c>
      <c r="G2469" s="441">
        <v>20</v>
      </c>
      <c r="H2469" s="441">
        <v>3</v>
      </c>
    </row>
    <row r="2470" spans="1:8" ht="9.75" customHeight="1" x14ac:dyDescent="0.2">
      <c r="A2470" s="438">
        <v>173442</v>
      </c>
      <c r="B2470" s="439" t="s">
        <v>3435</v>
      </c>
      <c r="C2470" s="440">
        <v>2</v>
      </c>
      <c r="D2470" s="440">
        <v>1.0999999999999999E-2</v>
      </c>
      <c r="E2470" s="440">
        <v>1</v>
      </c>
      <c r="F2470" s="441">
        <v>48</v>
      </c>
      <c r="G2470" s="441">
        <v>26</v>
      </c>
      <c r="H2470" s="441">
        <v>9</v>
      </c>
    </row>
    <row r="2471" spans="1:8" ht="9.75" customHeight="1" x14ac:dyDescent="0.2">
      <c r="A2471" s="438">
        <v>173453</v>
      </c>
      <c r="B2471" s="439" t="s">
        <v>3435</v>
      </c>
      <c r="C2471" s="440">
        <v>0.5</v>
      </c>
      <c r="D2471" s="440">
        <v>1.7999999999999999E-2</v>
      </c>
      <c r="E2471" s="440">
        <v>1</v>
      </c>
      <c r="F2471" s="441">
        <v>61</v>
      </c>
      <c r="G2471" s="441">
        <v>30</v>
      </c>
      <c r="H2471" s="441">
        <v>10</v>
      </c>
    </row>
    <row r="2472" spans="1:8" ht="9.75" customHeight="1" x14ac:dyDescent="0.2">
      <c r="A2472" s="438">
        <v>172742</v>
      </c>
      <c r="B2472" s="439" t="s">
        <v>3435</v>
      </c>
      <c r="C2472" s="440">
        <v>3</v>
      </c>
      <c r="D2472" s="440">
        <v>2.5000000000000001E-2</v>
      </c>
      <c r="E2472" s="440">
        <v>1</v>
      </c>
      <c r="F2472" s="441">
        <v>51</v>
      </c>
      <c r="G2472" s="441">
        <v>33</v>
      </c>
      <c r="H2472" s="441">
        <v>15</v>
      </c>
    </row>
    <row r="2473" spans="1:8" ht="9.75" customHeight="1" x14ac:dyDescent="0.2">
      <c r="A2473" s="438">
        <v>171194</v>
      </c>
      <c r="B2473" s="439" t="s">
        <v>3435</v>
      </c>
      <c r="C2473" s="440">
        <v>7</v>
      </c>
      <c r="D2473" s="440">
        <v>1.4999999999999999E-2</v>
      </c>
      <c r="E2473" s="440">
        <v>1</v>
      </c>
      <c r="F2473" s="441">
        <v>49</v>
      </c>
      <c r="G2473" s="441">
        <v>27</v>
      </c>
      <c r="H2473" s="441">
        <v>11</v>
      </c>
    </row>
    <row r="2474" spans="1:8" ht="9.75" customHeight="1" x14ac:dyDescent="0.2">
      <c r="A2474" s="438">
        <v>171196</v>
      </c>
      <c r="B2474" s="439" t="s">
        <v>3435</v>
      </c>
      <c r="C2474" s="440">
        <v>11.1</v>
      </c>
      <c r="D2474" s="440">
        <v>3.6999999999999998E-2</v>
      </c>
      <c r="E2474" s="440">
        <v>1</v>
      </c>
      <c r="F2474" s="441">
        <v>41</v>
      </c>
      <c r="G2474" s="441">
        <v>40.5</v>
      </c>
      <c r="H2474" s="441">
        <v>22</v>
      </c>
    </row>
    <row r="2475" spans="1:8" ht="9.75" customHeight="1" x14ac:dyDescent="0.2">
      <c r="A2475" s="438">
        <v>174013</v>
      </c>
      <c r="B2475" s="439" t="s">
        <v>3435</v>
      </c>
      <c r="C2475" s="440">
        <v>0.3</v>
      </c>
      <c r="D2475" s="440">
        <v>2E-3</v>
      </c>
      <c r="E2475" s="440">
        <v>1</v>
      </c>
      <c r="F2475" s="441">
        <v>31</v>
      </c>
      <c r="G2475" s="441">
        <v>14</v>
      </c>
      <c r="H2475" s="441">
        <v>5</v>
      </c>
    </row>
    <row r="2476" spans="1:8" ht="9.75" customHeight="1" x14ac:dyDescent="0.2">
      <c r="A2476" s="438">
        <v>174075</v>
      </c>
      <c r="B2476" s="439" t="s">
        <v>3435</v>
      </c>
      <c r="C2476" s="440">
        <v>1.5</v>
      </c>
      <c r="D2476" s="440">
        <v>2.1999999999999999E-2</v>
      </c>
      <c r="E2476" s="440">
        <v>1</v>
      </c>
      <c r="F2476" s="441">
        <v>42</v>
      </c>
      <c r="G2476" s="441">
        <v>23</v>
      </c>
      <c r="H2476" s="441">
        <v>23</v>
      </c>
    </row>
    <row r="2477" spans="1:8" ht="9.75" customHeight="1" x14ac:dyDescent="0.2">
      <c r="A2477" s="438">
        <v>171994</v>
      </c>
      <c r="B2477" s="439" t="s">
        <v>3435</v>
      </c>
      <c r="C2477" s="440">
        <v>9.5</v>
      </c>
      <c r="D2477" s="440">
        <v>3.2000000000000001E-2</v>
      </c>
      <c r="E2477" s="440">
        <v>1</v>
      </c>
      <c r="F2477" s="441">
        <v>64</v>
      </c>
      <c r="G2477" s="441">
        <v>25</v>
      </c>
      <c r="H2477" s="441">
        <v>20</v>
      </c>
    </row>
    <row r="2478" spans="1:8" ht="9.75" customHeight="1" x14ac:dyDescent="0.2">
      <c r="A2478" s="438">
        <v>171995</v>
      </c>
      <c r="B2478" s="439" t="s">
        <v>3435</v>
      </c>
      <c r="C2478" s="440">
        <v>1.58</v>
      </c>
      <c r="D2478" s="440">
        <v>2.5000000000000001E-2</v>
      </c>
      <c r="E2478" s="440">
        <v>1</v>
      </c>
      <c r="F2478" s="441">
        <v>43</v>
      </c>
      <c r="G2478" s="441">
        <v>24</v>
      </c>
      <c r="H2478" s="441">
        <v>24</v>
      </c>
    </row>
    <row r="2479" spans="1:8" ht="9.75" customHeight="1" x14ac:dyDescent="0.2">
      <c r="A2479" s="438">
        <v>171997</v>
      </c>
      <c r="B2479" s="439" t="s">
        <v>3435</v>
      </c>
      <c r="C2479" s="440">
        <v>1.46</v>
      </c>
      <c r="D2479" s="440">
        <v>1.7000000000000001E-2</v>
      </c>
      <c r="E2479" s="440">
        <v>1</v>
      </c>
      <c r="F2479" s="441">
        <v>38</v>
      </c>
      <c r="G2479" s="441">
        <v>25</v>
      </c>
      <c r="H2479" s="441">
        <v>18</v>
      </c>
    </row>
    <row r="2480" spans="1:8" ht="9.75" customHeight="1" x14ac:dyDescent="0.2">
      <c r="A2480" s="438">
        <v>171998</v>
      </c>
      <c r="B2480" s="439" t="s">
        <v>3435</v>
      </c>
      <c r="C2480" s="440">
        <v>1.06</v>
      </c>
      <c r="D2480" s="440">
        <v>1.4E-2</v>
      </c>
      <c r="E2480" s="440">
        <v>1</v>
      </c>
      <c r="F2480" s="441">
        <v>38</v>
      </c>
      <c r="G2480" s="441">
        <v>23</v>
      </c>
      <c r="H2480" s="441">
        <v>16</v>
      </c>
    </row>
    <row r="2481" spans="1:8" ht="9.75" customHeight="1" x14ac:dyDescent="0.2">
      <c r="A2481" s="438">
        <v>171999</v>
      </c>
      <c r="B2481" s="439" t="s">
        <v>3435</v>
      </c>
      <c r="C2481" s="440">
        <v>0.75</v>
      </c>
      <c r="D2481" s="440">
        <v>1.2999999999999999E-2</v>
      </c>
      <c r="E2481" s="440">
        <v>1</v>
      </c>
      <c r="F2481" s="441">
        <v>36</v>
      </c>
      <c r="G2481" s="441">
        <v>19</v>
      </c>
      <c r="H2481" s="441">
        <v>19</v>
      </c>
    </row>
    <row r="2482" spans="1:8" ht="9.75" customHeight="1" x14ac:dyDescent="0.2">
      <c r="A2482" s="438">
        <v>172000</v>
      </c>
      <c r="B2482" s="439" t="s">
        <v>3435</v>
      </c>
      <c r="C2482" s="440">
        <v>0.7</v>
      </c>
      <c r="D2482" s="440">
        <v>8.9999999999999993E-3</v>
      </c>
      <c r="E2482" s="440">
        <v>1</v>
      </c>
      <c r="F2482" s="441">
        <v>34</v>
      </c>
      <c r="G2482" s="441">
        <v>19</v>
      </c>
      <c r="H2482" s="441">
        <v>14</v>
      </c>
    </row>
    <row r="2483" spans="1:8" ht="9.75" customHeight="1" x14ac:dyDescent="0.2">
      <c r="A2483" s="438">
        <v>172062</v>
      </c>
      <c r="B2483" s="439" t="s">
        <v>3435</v>
      </c>
      <c r="C2483" s="440">
        <v>5.0999999999999996</v>
      </c>
      <c r="D2483" s="440">
        <v>1.6E-2</v>
      </c>
      <c r="E2483" s="440">
        <v>1</v>
      </c>
      <c r="F2483" s="441">
        <v>40</v>
      </c>
      <c r="G2483" s="441">
        <v>39</v>
      </c>
      <c r="H2483" s="441">
        <v>10.5</v>
      </c>
    </row>
    <row r="2484" spans="1:8" ht="9.75" customHeight="1" x14ac:dyDescent="0.2">
      <c r="A2484" s="438">
        <v>172070</v>
      </c>
      <c r="B2484" s="439" t="s">
        <v>3435</v>
      </c>
      <c r="C2484" s="440">
        <v>2.2400000000000002</v>
      </c>
      <c r="D2484" s="440">
        <v>8.0000000000000002E-3</v>
      </c>
      <c r="E2484" s="440">
        <v>1</v>
      </c>
      <c r="F2484" s="441">
        <v>56</v>
      </c>
      <c r="G2484" s="441">
        <v>13</v>
      </c>
      <c r="H2484" s="441">
        <v>11</v>
      </c>
    </row>
    <row r="2485" spans="1:8" ht="9.75" customHeight="1" x14ac:dyDescent="0.2">
      <c r="A2485" s="438">
        <v>172071</v>
      </c>
      <c r="B2485" s="439" t="s">
        <v>3435</v>
      </c>
      <c r="C2485" s="440">
        <v>2.54</v>
      </c>
      <c r="D2485" s="440">
        <v>5.0999999999999997E-2</v>
      </c>
      <c r="E2485" s="440">
        <v>1</v>
      </c>
      <c r="F2485" s="441">
        <v>92</v>
      </c>
      <c r="G2485" s="441">
        <v>92</v>
      </c>
      <c r="H2485" s="441">
        <v>6</v>
      </c>
    </row>
    <row r="2486" spans="1:8" ht="9.75" customHeight="1" x14ac:dyDescent="0.2">
      <c r="A2486" s="438">
        <v>172072</v>
      </c>
      <c r="B2486" s="439" t="s">
        <v>3435</v>
      </c>
      <c r="C2486" s="440">
        <v>2</v>
      </c>
      <c r="D2486" s="440">
        <v>0.03</v>
      </c>
      <c r="E2486" s="440">
        <v>1</v>
      </c>
      <c r="F2486" s="441">
        <v>78</v>
      </c>
      <c r="G2486" s="441">
        <v>78</v>
      </c>
      <c r="H2486" s="441">
        <v>5</v>
      </c>
    </row>
    <row r="2487" spans="1:8" ht="9.75" customHeight="1" x14ac:dyDescent="0.2">
      <c r="A2487" s="438">
        <v>172743</v>
      </c>
      <c r="B2487" s="439" t="s">
        <v>3435</v>
      </c>
      <c r="C2487" s="440">
        <v>18.2</v>
      </c>
      <c r="D2487" s="440">
        <v>0.08</v>
      </c>
      <c r="E2487" s="440">
        <v>1</v>
      </c>
      <c r="F2487" s="441">
        <v>78</v>
      </c>
      <c r="G2487" s="441">
        <v>34</v>
      </c>
      <c r="H2487" s="441">
        <v>30</v>
      </c>
    </row>
    <row r="2488" spans="1:8" ht="9.75" customHeight="1" x14ac:dyDescent="0.2">
      <c r="A2488" s="438">
        <v>172744</v>
      </c>
      <c r="B2488" s="439" t="s">
        <v>3435</v>
      </c>
      <c r="C2488" s="440">
        <v>0.68</v>
      </c>
      <c r="D2488" s="440">
        <v>7.0000000000000001E-3</v>
      </c>
      <c r="E2488" s="440">
        <v>1</v>
      </c>
      <c r="F2488" s="441">
        <v>34</v>
      </c>
      <c r="G2488" s="441">
        <v>15</v>
      </c>
      <c r="H2488" s="441">
        <v>14</v>
      </c>
    </row>
    <row r="2489" spans="1:8" ht="9.75" customHeight="1" x14ac:dyDescent="0.2">
      <c r="A2489" s="438">
        <v>172745</v>
      </c>
      <c r="B2489" s="439" t="s">
        <v>3435</v>
      </c>
      <c r="C2489" s="440">
        <v>0.68</v>
      </c>
      <c r="D2489" s="440">
        <v>7.0000000000000001E-3</v>
      </c>
      <c r="E2489" s="440">
        <v>1</v>
      </c>
      <c r="F2489" s="441">
        <v>34</v>
      </c>
      <c r="G2489" s="441">
        <v>15</v>
      </c>
      <c r="H2489" s="441">
        <v>14</v>
      </c>
    </row>
    <row r="2490" spans="1:8" ht="9.75" customHeight="1" x14ac:dyDescent="0.2">
      <c r="A2490" s="438">
        <v>173530</v>
      </c>
      <c r="B2490" s="439" t="s">
        <v>3435</v>
      </c>
      <c r="C2490" s="440">
        <v>0.5</v>
      </c>
      <c r="D2490" s="440">
        <v>1.4E-2</v>
      </c>
      <c r="E2490" s="440">
        <v>1</v>
      </c>
      <c r="F2490" s="441">
        <v>36</v>
      </c>
      <c r="G2490" s="441">
        <v>39</v>
      </c>
      <c r="H2490" s="441">
        <v>10</v>
      </c>
    </row>
    <row r="2491" spans="1:8" ht="9.75" customHeight="1" x14ac:dyDescent="0.2">
      <c r="A2491" s="438">
        <v>169940</v>
      </c>
      <c r="B2491" s="439" t="s">
        <v>3435</v>
      </c>
      <c r="C2491" s="440">
        <v>10</v>
      </c>
      <c r="D2491" s="440">
        <v>7.0999999999999994E-2</v>
      </c>
      <c r="E2491" s="440">
        <v>1</v>
      </c>
      <c r="F2491" s="441">
        <v>48</v>
      </c>
      <c r="G2491" s="441">
        <v>46</v>
      </c>
      <c r="H2491" s="441">
        <v>32</v>
      </c>
    </row>
    <row r="2492" spans="1:8" ht="9.75" customHeight="1" x14ac:dyDescent="0.2">
      <c r="A2492" s="438">
        <v>166540</v>
      </c>
      <c r="B2492" s="439" t="s">
        <v>3435</v>
      </c>
      <c r="C2492" s="440">
        <v>18.399999999999999</v>
      </c>
      <c r="D2492" s="440">
        <v>0.13900000000000001</v>
      </c>
      <c r="E2492" s="440">
        <v>1</v>
      </c>
      <c r="F2492" s="441">
        <v>60</v>
      </c>
      <c r="G2492" s="441">
        <v>58</v>
      </c>
      <c r="H2492" s="441">
        <v>40</v>
      </c>
    </row>
    <row r="2493" spans="1:8" ht="9.75" customHeight="1" x14ac:dyDescent="0.2">
      <c r="A2493" s="438">
        <v>166544</v>
      </c>
      <c r="B2493" s="439" t="s">
        <v>3435</v>
      </c>
      <c r="C2493" s="440">
        <v>2.1</v>
      </c>
      <c r="D2493" s="440">
        <v>1.7000000000000001E-2</v>
      </c>
      <c r="E2493" s="440">
        <v>1</v>
      </c>
      <c r="F2493" s="441">
        <v>33.5</v>
      </c>
      <c r="G2493" s="441">
        <v>24.5</v>
      </c>
      <c r="H2493" s="441">
        <v>21</v>
      </c>
    </row>
    <row r="2494" spans="1:8" ht="9.75" customHeight="1" x14ac:dyDescent="0.2">
      <c r="A2494" s="438">
        <v>166545</v>
      </c>
      <c r="B2494" s="439" t="s">
        <v>3435</v>
      </c>
      <c r="C2494" s="440">
        <v>23</v>
      </c>
      <c r="D2494" s="440">
        <v>0.17499999999999999</v>
      </c>
      <c r="E2494" s="440">
        <v>1</v>
      </c>
      <c r="F2494" s="441">
        <v>69</v>
      </c>
      <c r="G2494" s="441">
        <v>61</v>
      </c>
      <c r="H2494" s="441">
        <v>41.5</v>
      </c>
    </row>
    <row r="2495" spans="1:8" ht="9.75" customHeight="1" x14ac:dyDescent="0.2">
      <c r="A2495" s="438">
        <v>166549</v>
      </c>
      <c r="B2495" s="439" t="s">
        <v>3435</v>
      </c>
      <c r="C2495" s="440">
        <v>8</v>
      </c>
      <c r="D2495" s="440">
        <v>3.9E-2</v>
      </c>
      <c r="E2495" s="440">
        <v>1</v>
      </c>
      <c r="F2495" s="441">
        <v>40</v>
      </c>
      <c r="G2495" s="441">
        <v>33</v>
      </c>
      <c r="H2495" s="441">
        <v>29.5</v>
      </c>
    </row>
    <row r="2496" spans="1:8" ht="9.75" customHeight="1" x14ac:dyDescent="0.2">
      <c r="A2496" s="438">
        <v>166550</v>
      </c>
      <c r="B2496" s="439" t="s">
        <v>3435</v>
      </c>
      <c r="C2496" s="440">
        <v>10</v>
      </c>
      <c r="D2496" s="440">
        <v>0.05</v>
      </c>
      <c r="E2496" s="440">
        <v>1</v>
      </c>
      <c r="F2496" s="441">
        <v>45.5</v>
      </c>
      <c r="G2496" s="441">
        <v>35.5</v>
      </c>
      <c r="H2496" s="441">
        <v>31</v>
      </c>
    </row>
    <row r="2497" spans="1:8" ht="9.75" customHeight="1" x14ac:dyDescent="0.2">
      <c r="A2497" s="438">
        <v>166592</v>
      </c>
      <c r="B2497" s="439" t="s">
        <v>3435</v>
      </c>
      <c r="C2497" s="440">
        <v>4</v>
      </c>
      <c r="D2497" s="440">
        <v>4.7E-2</v>
      </c>
      <c r="E2497" s="440">
        <v>1</v>
      </c>
      <c r="F2497" s="441">
        <v>45.5</v>
      </c>
      <c r="G2497" s="441">
        <v>32</v>
      </c>
      <c r="H2497" s="441">
        <v>32</v>
      </c>
    </row>
    <row r="2498" spans="1:8" ht="9.75" customHeight="1" x14ac:dyDescent="0.2">
      <c r="A2498" s="438">
        <v>166597</v>
      </c>
      <c r="B2498" s="439" t="s">
        <v>3435</v>
      </c>
      <c r="C2498" s="440">
        <v>2.6</v>
      </c>
      <c r="D2498" s="440">
        <v>1.7000000000000001E-2</v>
      </c>
      <c r="E2498" s="440">
        <v>1</v>
      </c>
      <c r="F2498" s="441">
        <v>26.5</v>
      </c>
      <c r="G2498" s="441">
        <v>25</v>
      </c>
      <c r="H2498" s="441">
        <v>25</v>
      </c>
    </row>
    <row r="2499" spans="1:8" ht="9.75" customHeight="1" x14ac:dyDescent="0.2">
      <c r="A2499" s="438">
        <v>166601</v>
      </c>
      <c r="B2499" s="439" t="s">
        <v>3435</v>
      </c>
      <c r="C2499" s="440">
        <v>2.6</v>
      </c>
      <c r="D2499" s="440">
        <v>2.7E-2</v>
      </c>
      <c r="E2499" s="440">
        <v>1</v>
      </c>
      <c r="F2499" s="441">
        <v>40</v>
      </c>
      <c r="G2499" s="441">
        <v>29</v>
      </c>
      <c r="H2499" s="441">
        <v>23</v>
      </c>
    </row>
    <row r="2500" spans="1:8" ht="9.75" customHeight="1" x14ac:dyDescent="0.2">
      <c r="A2500" s="438">
        <v>166605</v>
      </c>
      <c r="B2500" s="439" t="s">
        <v>3435</v>
      </c>
      <c r="C2500" s="440">
        <v>0.1</v>
      </c>
      <c r="D2500" s="440">
        <v>1E-3</v>
      </c>
      <c r="E2500" s="440">
        <v>1</v>
      </c>
      <c r="F2500" s="441">
        <v>10</v>
      </c>
      <c r="G2500" s="441">
        <v>9</v>
      </c>
      <c r="H2500" s="441">
        <v>9</v>
      </c>
    </row>
    <row r="2501" spans="1:8" ht="9.75" customHeight="1" x14ac:dyDescent="0.2">
      <c r="A2501" s="438">
        <v>166616</v>
      </c>
      <c r="B2501" s="439" t="s">
        <v>3435</v>
      </c>
      <c r="C2501" s="440">
        <v>0.1</v>
      </c>
      <c r="D2501" s="440">
        <v>1E-3</v>
      </c>
      <c r="E2501" s="440">
        <v>1</v>
      </c>
      <c r="F2501" s="441">
        <v>10.5</v>
      </c>
      <c r="G2501" s="441">
        <v>10.5</v>
      </c>
      <c r="H2501" s="441">
        <v>4</v>
      </c>
    </row>
    <row r="2502" spans="1:8" ht="9.75" customHeight="1" x14ac:dyDescent="0.2">
      <c r="A2502" s="438">
        <v>166620</v>
      </c>
      <c r="B2502" s="439" t="s">
        <v>3435</v>
      </c>
      <c r="C2502" s="440">
        <v>25</v>
      </c>
      <c r="D2502" s="440">
        <v>0.217</v>
      </c>
      <c r="E2502" s="440">
        <v>1</v>
      </c>
      <c r="F2502" s="441">
        <v>70.5</v>
      </c>
      <c r="G2502" s="441">
        <v>67</v>
      </c>
      <c r="H2502" s="441">
        <v>46</v>
      </c>
    </row>
    <row r="2503" spans="1:8" ht="9.75" customHeight="1" x14ac:dyDescent="0.2">
      <c r="A2503" s="438">
        <v>166622</v>
      </c>
      <c r="B2503" s="439" t="s">
        <v>3435</v>
      </c>
      <c r="C2503" s="440">
        <v>8.5</v>
      </c>
      <c r="D2503" s="440">
        <v>5.6000000000000001E-2</v>
      </c>
      <c r="E2503" s="440">
        <v>1</v>
      </c>
      <c r="F2503" s="441">
        <v>43.5</v>
      </c>
      <c r="G2503" s="441">
        <v>36</v>
      </c>
      <c r="H2503" s="441">
        <v>35.5</v>
      </c>
    </row>
    <row r="2504" spans="1:8" ht="9.75" customHeight="1" x14ac:dyDescent="0.2">
      <c r="A2504" s="438">
        <v>166631</v>
      </c>
      <c r="B2504" s="439" t="s">
        <v>3435</v>
      </c>
      <c r="C2504" s="440">
        <v>2.2000000000000002</v>
      </c>
      <c r="D2504" s="440">
        <v>2.1999999999999999E-2</v>
      </c>
      <c r="E2504" s="440">
        <v>1</v>
      </c>
      <c r="F2504" s="441">
        <v>34.5</v>
      </c>
      <c r="G2504" s="441">
        <v>25.5</v>
      </c>
      <c r="H2504" s="441">
        <v>25.5</v>
      </c>
    </row>
    <row r="2505" spans="1:8" ht="9.75" customHeight="1" x14ac:dyDescent="0.2">
      <c r="A2505" s="438">
        <v>166634</v>
      </c>
      <c r="B2505" s="439" t="s">
        <v>3435</v>
      </c>
      <c r="C2505" s="440">
        <v>3.7</v>
      </c>
      <c r="D2505" s="440">
        <v>4.7E-2</v>
      </c>
      <c r="E2505" s="440">
        <v>1</v>
      </c>
      <c r="F2505" s="441">
        <v>113.5</v>
      </c>
      <c r="G2505" s="441">
        <v>30.5</v>
      </c>
      <c r="H2505" s="441">
        <v>13.5</v>
      </c>
    </row>
    <row r="2506" spans="1:8" ht="9.75" customHeight="1" x14ac:dyDescent="0.2">
      <c r="A2506" s="438">
        <v>166637</v>
      </c>
      <c r="B2506" s="439" t="s">
        <v>3435</v>
      </c>
      <c r="C2506" s="440">
        <v>1.9</v>
      </c>
      <c r="D2506" s="440">
        <v>2.1999999999999999E-2</v>
      </c>
      <c r="E2506" s="440">
        <v>1</v>
      </c>
      <c r="F2506" s="441">
        <v>51</v>
      </c>
      <c r="G2506" s="441">
        <v>21</v>
      </c>
      <c r="H2506" s="441">
        <v>21</v>
      </c>
    </row>
    <row r="2507" spans="1:8" ht="9.75" customHeight="1" x14ac:dyDescent="0.2">
      <c r="A2507" s="438">
        <v>166643</v>
      </c>
      <c r="B2507" s="439" t="s">
        <v>3435</v>
      </c>
      <c r="C2507" s="440">
        <v>1.55</v>
      </c>
      <c r="D2507" s="440">
        <v>2.9000000000000001E-2</v>
      </c>
      <c r="E2507" s="440">
        <v>1</v>
      </c>
      <c r="F2507" s="441">
        <v>94</v>
      </c>
      <c r="G2507" s="441">
        <v>29</v>
      </c>
      <c r="H2507" s="441">
        <v>10.5</v>
      </c>
    </row>
    <row r="2508" spans="1:8" ht="9.75" customHeight="1" x14ac:dyDescent="0.2">
      <c r="A2508" s="438">
        <v>166649</v>
      </c>
      <c r="B2508" s="439" t="s">
        <v>3435</v>
      </c>
      <c r="C2508" s="440">
        <v>8.34</v>
      </c>
      <c r="D2508" s="440">
        <v>6.9000000000000006E-2</v>
      </c>
      <c r="E2508" s="440">
        <v>1</v>
      </c>
      <c r="F2508" s="441">
        <v>60.7</v>
      </c>
      <c r="G2508" s="441">
        <v>35.200000000000003</v>
      </c>
      <c r="H2508" s="441">
        <v>32.4</v>
      </c>
    </row>
    <row r="2509" spans="1:8" ht="9.75" customHeight="1" x14ac:dyDescent="0.2">
      <c r="A2509" s="438">
        <v>166654</v>
      </c>
      <c r="B2509" s="439" t="s">
        <v>3435</v>
      </c>
      <c r="C2509" s="440">
        <v>1.3</v>
      </c>
      <c r="D2509" s="440">
        <v>0.04</v>
      </c>
      <c r="E2509" s="440">
        <v>1</v>
      </c>
      <c r="F2509" s="441">
        <v>59</v>
      </c>
      <c r="G2509" s="441">
        <v>40</v>
      </c>
      <c r="H2509" s="441">
        <v>17</v>
      </c>
    </row>
    <row r="2510" spans="1:8" ht="9.75" customHeight="1" x14ac:dyDescent="0.2">
      <c r="A2510" s="438">
        <v>166659</v>
      </c>
      <c r="B2510" s="439" t="s">
        <v>3435</v>
      </c>
      <c r="C2510" s="440">
        <v>2</v>
      </c>
      <c r="D2510" s="440">
        <v>4.1000000000000002E-2</v>
      </c>
      <c r="E2510" s="440">
        <v>1</v>
      </c>
      <c r="F2510" s="441">
        <v>111</v>
      </c>
      <c r="G2510" s="441">
        <v>31</v>
      </c>
      <c r="H2510" s="441">
        <v>12</v>
      </c>
    </row>
    <row r="2511" spans="1:8" ht="9.75" customHeight="1" x14ac:dyDescent="0.2">
      <c r="A2511" s="438">
        <v>166661</v>
      </c>
      <c r="B2511" s="439" t="s">
        <v>3435</v>
      </c>
      <c r="C2511" s="440">
        <v>0.7</v>
      </c>
      <c r="D2511" s="440">
        <v>7.0000000000000001E-3</v>
      </c>
      <c r="E2511" s="440">
        <v>1</v>
      </c>
      <c r="F2511" s="441">
        <v>118</v>
      </c>
      <c r="G2511" s="441">
        <v>7.5</v>
      </c>
      <c r="H2511" s="441">
        <v>7.5</v>
      </c>
    </row>
    <row r="2512" spans="1:8" ht="9.75" customHeight="1" x14ac:dyDescent="0.2">
      <c r="A2512" s="438">
        <v>166663</v>
      </c>
      <c r="B2512" s="439" t="s">
        <v>3435</v>
      </c>
      <c r="C2512" s="440">
        <v>1.9</v>
      </c>
      <c r="D2512" s="440">
        <v>1.9E-2</v>
      </c>
      <c r="E2512" s="440">
        <v>1</v>
      </c>
      <c r="F2512" s="441">
        <v>51</v>
      </c>
      <c r="G2512" s="441">
        <v>33</v>
      </c>
      <c r="H2512" s="441">
        <v>11</v>
      </c>
    </row>
    <row r="2513" spans="1:8" ht="9.75" customHeight="1" x14ac:dyDescent="0.2">
      <c r="A2513" s="438">
        <v>166667</v>
      </c>
      <c r="B2513" s="439" t="s">
        <v>3435</v>
      </c>
      <c r="C2513" s="440">
        <v>0.5</v>
      </c>
      <c r="D2513" s="440">
        <v>4.0000000000000001E-3</v>
      </c>
      <c r="E2513" s="440">
        <v>1</v>
      </c>
      <c r="F2513" s="441">
        <v>41.5</v>
      </c>
      <c r="G2513" s="441">
        <v>29</v>
      </c>
      <c r="H2513" s="441">
        <v>3</v>
      </c>
    </row>
    <row r="2514" spans="1:8" ht="9.75" customHeight="1" x14ac:dyDescent="0.2">
      <c r="A2514" s="438">
        <v>166668</v>
      </c>
      <c r="B2514" s="439" t="s">
        <v>3435</v>
      </c>
      <c r="C2514" s="440">
        <v>0.3</v>
      </c>
      <c r="D2514" s="440">
        <v>6.0000000000000001E-3</v>
      </c>
      <c r="E2514" s="440">
        <v>1</v>
      </c>
      <c r="F2514" s="441">
        <v>48</v>
      </c>
      <c r="G2514" s="441">
        <v>32</v>
      </c>
      <c r="H2514" s="441">
        <v>4</v>
      </c>
    </row>
    <row r="2515" spans="1:8" ht="9.75" customHeight="1" x14ac:dyDescent="0.2">
      <c r="A2515" s="438">
        <v>166669</v>
      </c>
      <c r="B2515" s="439" t="s">
        <v>3435</v>
      </c>
      <c r="C2515" s="440">
        <v>0.33</v>
      </c>
      <c r="D2515" s="440">
        <v>3.0000000000000001E-3</v>
      </c>
      <c r="E2515" s="440">
        <v>1</v>
      </c>
      <c r="F2515" s="441">
        <v>27</v>
      </c>
      <c r="G2515" s="441">
        <v>19</v>
      </c>
      <c r="H2515" s="441">
        <v>6</v>
      </c>
    </row>
    <row r="2516" spans="1:8" ht="9.75" customHeight="1" x14ac:dyDescent="0.2">
      <c r="A2516" s="438">
        <v>166670</v>
      </c>
      <c r="B2516" s="439" t="s">
        <v>3435</v>
      </c>
      <c r="C2516" s="440">
        <v>0.4</v>
      </c>
      <c r="D2516" s="440">
        <v>7.0000000000000001E-3</v>
      </c>
      <c r="E2516" s="440">
        <v>1</v>
      </c>
      <c r="F2516" s="441">
        <v>46</v>
      </c>
      <c r="G2516" s="441">
        <v>18</v>
      </c>
      <c r="H2516" s="441">
        <v>8</v>
      </c>
    </row>
    <row r="2517" spans="1:8" ht="9.75" customHeight="1" x14ac:dyDescent="0.2">
      <c r="A2517" s="438">
        <v>166671</v>
      </c>
      <c r="B2517" s="439" t="s">
        <v>3435</v>
      </c>
      <c r="C2517" s="440">
        <v>1</v>
      </c>
      <c r="D2517" s="440">
        <v>7.0000000000000001E-3</v>
      </c>
      <c r="E2517" s="440">
        <v>1</v>
      </c>
      <c r="F2517" s="441">
        <v>31</v>
      </c>
      <c r="G2517" s="441">
        <v>25</v>
      </c>
      <c r="H2517" s="441">
        <v>9</v>
      </c>
    </row>
    <row r="2518" spans="1:8" ht="9.75" customHeight="1" x14ac:dyDescent="0.2">
      <c r="A2518" s="438">
        <v>166672</v>
      </c>
      <c r="B2518" s="439" t="s">
        <v>3435</v>
      </c>
      <c r="C2518" s="440">
        <v>0.3</v>
      </c>
      <c r="D2518" s="440">
        <v>2E-3</v>
      </c>
      <c r="E2518" s="440">
        <v>1</v>
      </c>
      <c r="F2518" s="441">
        <v>20</v>
      </c>
      <c r="G2518" s="441">
        <v>14</v>
      </c>
      <c r="H2518" s="441">
        <v>8</v>
      </c>
    </row>
    <row r="2519" spans="1:8" ht="9.75" customHeight="1" x14ac:dyDescent="0.2">
      <c r="A2519" s="438">
        <v>166688</v>
      </c>
      <c r="B2519" s="439" t="s">
        <v>3435</v>
      </c>
      <c r="C2519" s="440">
        <v>30</v>
      </c>
      <c r="D2519" s="440">
        <v>0.23</v>
      </c>
      <c r="E2519" s="440">
        <v>1</v>
      </c>
      <c r="F2519" s="441">
        <v>74</v>
      </c>
      <c r="G2519" s="441">
        <v>70.5</v>
      </c>
      <c r="H2519" s="441">
        <v>44</v>
      </c>
    </row>
    <row r="2520" spans="1:8" ht="9.75" customHeight="1" x14ac:dyDescent="0.2">
      <c r="A2520" s="438">
        <v>166690</v>
      </c>
      <c r="B2520" s="439" t="s">
        <v>3435</v>
      </c>
      <c r="C2520" s="440">
        <v>25</v>
      </c>
      <c r="D2520" s="440">
        <v>0.16200000000000001</v>
      </c>
      <c r="E2520" s="440">
        <v>1</v>
      </c>
      <c r="F2520" s="441">
        <v>88</v>
      </c>
      <c r="G2520" s="441">
        <v>45</v>
      </c>
      <c r="H2520" s="441">
        <v>41</v>
      </c>
    </row>
    <row r="2521" spans="1:8" ht="9.75" customHeight="1" x14ac:dyDescent="0.2">
      <c r="A2521" s="438">
        <v>166694</v>
      </c>
      <c r="B2521" s="439" t="s">
        <v>3435</v>
      </c>
      <c r="C2521" s="440">
        <v>2.6</v>
      </c>
      <c r="D2521" s="440">
        <v>1.7999999999999999E-2</v>
      </c>
      <c r="E2521" s="440">
        <v>1</v>
      </c>
      <c r="F2521" s="441">
        <v>42</v>
      </c>
      <c r="G2521" s="441">
        <v>25.5</v>
      </c>
      <c r="H2521" s="441">
        <v>17</v>
      </c>
    </row>
    <row r="2522" spans="1:8" ht="9.75" customHeight="1" x14ac:dyDescent="0.2">
      <c r="A2522" s="438">
        <v>166831</v>
      </c>
      <c r="B2522" s="439" t="s">
        <v>3435</v>
      </c>
      <c r="C2522" s="440">
        <v>13.4</v>
      </c>
      <c r="D2522" s="440">
        <v>7.9000000000000001E-2</v>
      </c>
      <c r="E2522" s="440">
        <v>1</v>
      </c>
      <c r="F2522" s="441">
        <v>60</v>
      </c>
      <c r="G2522" s="441">
        <v>40</v>
      </c>
      <c r="H2522" s="441">
        <v>33</v>
      </c>
    </row>
    <row r="2523" spans="1:8" ht="9.75" customHeight="1" x14ac:dyDescent="0.2">
      <c r="A2523" s="438">
        <v>166834</v>
      </c>
      <c r="B2523" s="439" t="s">
        <v>3435</v>
      </c>
      <c r="C2523" s="440">
        <v>0.5</v>
      </c>
      <c r="D2523" s="440">
        <v>5.0000000000000001E-3</v>
      </c>
      <c r="E2523" s="440">
        <v>1</v>
      </c>
      <c r="F2523" s="441">
        <v>108</v>
      </c>
      <c r="G2523" s="441">
        <v>7</v>
      </c>
      <c r="H2523" s="441">
        <v>7</v>
      </c>
    </row>
    <row r="2524" spans="1:8" ht="9.75" customHeight="1" x14ac:dyDescent="0.2">
      <c r="A2524" s="438">
        <v>166850</v>
      </c>
      <c r="B2524" s="439" t="s">
        <v>3435</v>
      </c>
      <c r="C2524" s="440">
        <v>8</v>
      </c>
      <c r="D2524" s="440">
        <v>7.2999999999999995E-2</v>
      </c>
      <c r="E2524" s="440">
        <v>1</v>
      </c>
      <c r="F2524" s="441">
        <v>53.5</v>
      </c>
      <c r="G2524" s="441">
        <v>37</v>
      </c>
      <c r="H2524" s="441">
        <v>37</v>
      </c>
    </row>
    <row r="2525" spans="1:8" ht="9.75" customHeight="1" x14ac:dyDescent="0.2">
      <c r="A2525" s="438">
        <v>167266</v>
      </c>
      <c r="B2525" s="439" t="s">
        <v>3435</v>
      </c>
      <c r="C2525" s="440">
        <v>0.1</v>
      </c>
      <c r="D2525" s="440">
        <v>1E-3</v>
      </c>
      <c r="E2525" s="440">
        <v>1</v>
      </c>
      <c r="F2525" s="441">
        <v>9</v>
      </c>
      <c r="G2525" s="441">
        <v>8</v>
      </c>
      <c r="H2525" s="441">
        <v>8</v>
      </c>
    </row>
    <row r="2526" spans="1:8" ht="9.75" customHeight="1" x14ac:dyDescent="0.2">
      <c r="A2526" s="438">
        <v>167274</v>
      </c>
      <c r="B2526" s="439" t="s">
        <v>3435</v>
      </c>
      <c r="C2526" s="440">
        <v>0.11</v>
      </c>
      <c r="D2526" s="440">
        <v>2E-3</v>
      </c>
      <c r="E2526" s="440">
        <v>1</v>
      </c>
      <c r="F2526" s="441">
        <v>14</v>
      </c>
      <c r="G2526" s="441">
        <v>10.5</v>
      </c>
      <c r="H2526" s="441">
        <v>10.5</v>
      </c>
    </row>
    <row r="2527" spans="1:8" ht="9.75" customHeight="1" x14ac:dyDescent="0.2">
      <c r="A2527" s="438">
        <v>167281</v>
      </c>
      <c r="B2527" s="439" t="s">
        <v>3435</v>
      </c>
      <c r="C2527" s="440">
        <v>0.2</v>
      </c>
      <c r="D2527" s="440">
        <v>1E-3</v>
      </c>
      <c r="E2527" s="440">
        <v>1</v>
      </c>
      <c r="F2527" s="441">
        <v>10.5</v>
      </c>
      <c r="G2527" s="441">
        <v>10.5</v>
      </c>
      <c r="H2527" s="441">
        <v>8</v>
      </c>
    </row>
    <row r="2528" spans="1:8" ht="9.75" customHeight="1" x14ac:dyDescent="0.2">
      <c r="A2528" s="438">
        <v>167292</v>
      </c>
      <c r="B2528" s="439" t="s">
        <v>3435</v>
      </c>
      <c r="C2528" s="440">
        <v>0.35</v>
      </c>
      <c r="D2528" s="440">
        <v>2E-3</v>
      </c>
      <c r="E2528" s="440">
        <v>1</v>
      </c>
      <c r="F2528" s="441">
        <v>20.5</v>
      </c>
      <c r="G2528" s="441">
        <v>11</v>
      </c>
      <c r="H2528" s="441">
        <v>11</v>
      </c>
    </row>
    <row r="2529" spans="1:8" ht="9.75" customHeight="1" x14ac:dyDescent="0.2">
      <c r="A2529" s="438">
        <v>167307</v>
      </c>
      <c r="B2529" s="439" t="s">
        <v>3435</v>
      </c>
      <c r="C2529" s="440">
        <v>12</v>
      </c>
      <c r="D2529" s="440">
        <v>1.4E-2</v>
      </c>
      <c r="E2529" s="440">
        <v>1</v>
      </c>
      <c r="F2529" s="441">
        <v>36</v>
      </c>
      <c r="G2529" s="441">
        <v>24</v>
      </c>
      <c r="H2529" s="441">
        <v>14</v>
      </c>
    </row>
    <row r="2530" spans="1:8" ht="9.75" customHeight="1" x14ac:dyDescent="0.2">
      <c r="A2530" s="438">
        <v>167308</v>
      </c>
      <c r="B2530" s="439" t="s">
        <v>3435</v>
      </c>
      <c r="C2530" s="440">
        <v>25</v>
      </c>
      <c r="D2530" s="440">
        <v>2.7E-2</v>
      </c>
      <c r="E2530" s="440">
        <v>1</v>
      </c>
      <c r="F2530" s="441">
        <v>28</v>
      </c>
      <c r="G2530" s="441">
        <v>28</v>
      </c>
      <c r="H2530" s="441">
        <v>28</v>
      </c>
    </row>
    <row r="2531" spans="1:8" ht="9.75" customHeight="1" x14ac:dyDescent="0.2">
      <c r="A2531" s="438">
        <v>167333</v>
      </c>
      <c r="B2531" s="439" t="s">
        <v>3435</v>
      </c>
      <c r="C2531" s="440">
        <v>0.5</v>
      </c>
      <c r="D2531" s="440">
        <v>3.0000000000000001E-3</v>
      </c>
      <c r="E2531" s="440">
        <v>1</v>
      </c>
      <c r="F2531" s="441">
        <v>26.5</v>
      </c>
      <c r="G2531" s="441">
        <v>18</v>
      </c>
      <c r="H2531" s="441">
        <v>7</v>
      </c>
    </row>
    <row r="2532" spans="1:8" ht="9.75" customHeight="1" x14ac:dyDescent="0.2">
      <c r="A2532" s="438">
        <v>167468</v>
      </c>
      <c r="B2532" s="439" t="s">
        <v>3435</v>
      </c>
      <c r="C2532" s="440">
        <v>16.5</v>
      </c>
      <c r="D2532" s="440">
        <v>0.187</v>
      </c>
      <c r="E2532" s="440">
        <v>1</v>
      </c>
      <c r="F2532" s="441">
        <v>68</v>
      </c>
      <c r="G2532" s="441">
        <v>55</v>
      </c>
      <c r="H2532" s="441">
        <v>50</v>
      </c>
    </row>
    <row r="2533" spans="1:8" ht="9.75" customHeight="1" x14ac:dyDescent="0.2">
      <c r="A2533" s="438">
        <v>167696</v>
      </c>
      <c r="B2533" s="439" t="s">
        <v>3435</v>
      </c>
      <c r="C2533" s="440">
        <v>2</v>
      </c>
      <c r="D2533" s="440">
        <v>2.5000000000000001E-2</v>
      </c>
      <c r="E2533" s="440">
        <v>1</v>
      </c>
      <c r="F2533" s="441">
        <v>40</v>
      </c>
      <c r="G2533" s="441">
        <v>25</v>
      </c>
      <c r="H2533" s="441">
        <v>25</v>
      </c>
    </row>
    <row r="2534" spans="1:8" ht="9.75" customHeight="1" x14ac:dyDescent="0.2">
      <c r="A2534" s="438">
        <v>167976</v>
      </c>
      <c r="B2534" s="439" t="s">
        <v>3435</v>
      </c>
      <c r="C2534" s="440">
        <v>8.25</v>
      </c>
      <c r="D2534" s="440">
        <v>6.2E-2</v>
      </c>
      <c r="E2534" s="440">
        <v>1</v>
      </c>
      <c r="F2534" s="441">
        <v>49</v>
      </c>
      <c r="G2534" s="441">
        <v>38.5</v>
      </c>
      <c r="H2534" s="441">
        <v>33</v>
      </c>
    </row>
    <row r="2535" spans="1:8" ht="9.75" customHeight="1" x14ac:dyDescent="0.2">
      <c r="A2535" s="438">
        <v>167979</v>
      </c>
      <c r="B2535" s="439" t="s">
        <v>3435</v>
      </c>
      <c r="C2535" s="440">
        <v>11</v>
      </c>
      <c r="D2535" s="440">
        <v>7.2999999999999995E-2</v>
      </c>
      <c r="E2535" s="440">
        <v>1</v>
      </c>
      <c r="F2535" s="441">
        <v>48</v>
      </c>
      <c r="G2535" s="441">
        <v>42.5</v>
      </c>
      <c r="H2535" s="441">
        <v>36</v>
      </c>
    </row>
    <row r="2536" spans="1:8" ht="9.75" customHeight="1" x14ac:dyDescent="0.2">
      <c r="A2536" s="438">
        <v>167985</v>
      </c>
      <c r="B2536" s="439" t="s">
        <v>3435</v>
      </c>
      <c r="C2536" s="440">
        <v>12.2</v>
      </c>
      <c r="D2536" s="440">
        <v>0.13600000000000001</v>
      </c>
      <c r="E2536" s="440">
        <v>1</v>
      </c>
      <c r="F2536" s="441">
        <v>60.5</v>
      </c>
      <c r="G2536" s="441">
        <v>49</v>
      </c>
      <c r="H2536" s="441">
        <v>46</v>
      </c>
    </row>
    <row r="2537" spans="1:8" ht="9.75" customHeight="1" x14ac:dyDescent="0.2">
      <c r="A2537" s="438">
        <v>167986</v>
      </c>
      <c r="B2537" s="439" t="s">
        <v>3435</v>
      </c>
      <c r="C2537" s="440">
        <v>15.25</v>
      </c>
      <c r="D2537" s="440">
        <v>0.187</v>
      </c>
      <c r="E2537" s="440">
        <v>1</v>
      </c>
      <c r="F2537" s="441">
        <v>68</v>
      </c>
      <c r="G2537" s="441">
        <v>55</v>
      </c>
      <c r="H2537" s="441">
        <v>50</v>
      </c>
    </row>
    <row r="2538" spans="1:8" ht="9.75" customHeight="1" x14ac:dyDescent="0.2">
      <c r="A2538" s="438">
        <v>167987</v>
      </c>
      <c r="B2538" s="439" t="s">
        <v>3435</v>
      </c>
      <c r="C2538" s="440">
        <v>14</v>
      </c>
      <c r="D2538" s="440">
        <v>0.17499999999999999</v>
      </c>
      <c r="E2538" s="440">
        <v>1</v>
      </c>
      <c r="F2538" s="441">
        <v>66</v>
      </c>
      <c r="G2538" s="441">
        <v>54</v>
      </c>
      <c r="H2538" s="441">
        <v>49</v>
      </c>
    </row>
    <row r="2539" spans="1:8" ht="9.75" customHeight="1" x14ac:dyDescent="0.2">
      <c r="A2539" s="438">
        <v>168072</v>
      </c>
      <c r="B2539" s="439" t="s">
        <v>3435</v>
      </c>
      <c r="C2539" s="440">
        <v>3.3</v>
      </c>
      <c r="D2539" s="440">
        <v>1.0999999999999999E-2</v>
      </c>
      <c r="E2539" s="440">
        <v>1</v>
      </c>
      <c r="F2539" s="441">
        <v>31.5</v>
      </c>
      <c r="G2539" s="441">
        <v>22.5</v>
      </c>
      <c r="H2539" s="441">
        <v>16</v>
      </c>
    </row>
    <row r="2540" spans="1:8" ht="9.75" customHeight="1" x14ac:dyDescent="0.2">
      <c r="A2540" s="438">
        <v>168073</v>
      </c>
      <c r="B2540" s="439" t="s">
        <v>3435</v>
      </c>
      <c r="C2540" s="440">
        <v>3.2</v>
      </c>
      <c r="D2540" s="440">
        <v>2.4E-2</v>
      </c>
      <c r="E2540" s="440">
        <v>1</v>
      </c>
      <c r="F2540" s="441">
        <v>29</v>
      </c>
      <c r="G2540" s="441">
        <v>29</v>
      </c>
      <c r="H2540" s="441">
        <v>28</v>
      </c>
    </row>
    <row r="2541" spans="1:8" ht="9.75" customHeight="1" x14ac:dyDescent="0.2">
      <c r="A2541" s="438">
        <v>168074</v>
      </c>
      <c r="B2541" s="439" t="s">
        <v>3435</v>
      </c>
      <c r="C2541" s="440">
        <v>25</v>
      </c>
      <c r="D2541" s="440">
        <v>0.186</v>
      </c>
      <c r="E2541" s="440">
        <v>1</v>
      </c>
      <c r="F2541" s="441">
        <v>89</v>
      </c>
      <c r="G2541" s="441">
        <v>46</v>
      </c>
      <c r="H2541" s="441">
        <v>45.5</v>
      </c>
    </row>
    <row r="2542" spans="1:8" ht="9.75" customHeight="1" x14ac:dyDescent="0.2">
      <c r="A2542" s="438">
        <v>168111</v>
      </c>
      <c r="B2542" s="439" t="s">
        <v>3435</v>
      </c>
      <c r="C2542" s="440">
        <v>8</v>
      </c>
      <c r="D2542" s="440">
        <v>4.2000000000000003E-2</v>
      </c>
      <c r="E2542" s="440">
        <v>1</v>
      </c>
      <c r="F2542" s="441">
        <v>40</v>
      </c>
      <c r="G2542" s="441">
        <v>33</v>
      </c>
      <c r="H2542" s="441">
        <v>32</v>
      </c>
    </row>
    <row r="2543" spans="1:8" ht="9.75" customHeight="1" x14ac:dyDescent="0.2">
      <c r="A2543" s="438">
        <v>168112</v>
      </c>
      <c r="B2543" s="439" t="s">
        <v>3435</v>
      </c>
      <c r="C2543" s="440">
        <v>10</v>
      </c>
      <c r="D2543" s="440">
        <v>0.05</v>
      </c>
      <c r="E2543" s="440">
        <v>1</v>
      </c>
      <c r="F2543" s="441">
        <v>45.5</v>
      </c>
      <c r="G2543" s="441">
        <v>35.5</v>
      </c>
      <c r="H2543" s="441">
        <v>31</v>
      </c>
    </row>
    <row r="2544" spans="1:8" ht="9.75" customHeight="1" x14ac:dyDescent="0.2">
      <c r="A2544" s="438">
        <v>168114</v>
      </c>
      <c r="B2544" s="439" t="s">
        <v>3435</v>
      </c>
      <c r="C2544" s="440">
        <v>1.1299999999999999</v>
      </c>
      <c r="D2544" s="440">
        <v>1.2999999999999999E-2</v>
      </c>
      <c r="E2544" s="440">
        <v>1</v>
      </c>
      <c r="F2544" s="441">
        <v>29.5</v>
      </c>
      <c r="G2544" s="441">
        <v>24</v>
      </c>
      <c r="H2544" s="441">
        <v>19</v>
      </c>
    </row>
    <row r="2545" spans="1:8" ht="9.75" customHeight="1" x14ac:dyDescent="0.2">
      <c r="A2545" s="438">
        <v>168116</v>
      </c>
      <c r="B2545" s="439" t="s">
        <v>3435</v>
      </c>
      <c r="C2545" s="440">
        <v>3.3</v>
      </c>
      <c r="D2545" s="440">
        <v>2.5000000000000001E-2</v>
      </c>
      <c r="E2545" s="440">
        <v>1</v>
      </c>
      <c r="F2545" s="441">
        <v>100</v>
      </c>
      <c r="G2545" s="441">
        <v>17.5</v>
      </c>
      <c r="H2545" s="441">
        <v>14</v>
      </c>
    </row>
    <row r="2546" spans="1:8" ht="9.75" customHeight="1" x14ac:dyDescent="0.2">
      <c r="A2546" s="438">
        <v>168119</v>
      </c>
      <c r="B2546" s="439" t="s">
        <v>3435</v>
      </c>
      <c r="C2546" s="440">
        <v>1.5</v>
      </c>
      <c r="D2546" s="440">
        <v>1.7999999999999999E-2</v>
      </c>
      <c r="E2546" s="440">
        <v>1</v>
      </c>
      <c r="F2546" s="441">
        <v>82</v>
      </c>
      <c r="G2546" s="441">
        <v>32</v>
      </c>
      <c r="H2546" s="441">
        <v>7</v>
      </c>
    </row>
    <row r="2547" spans="1:8" ht="9.75" customHeight="1" x14ac:dyDescent="0.2">
      <c r="A2547" s="438">
        <v>168120</v>
      </c>
      <c r="B2547" s="439" t="s">
        <v>3435</v>
      </c>
      <c r="C2547" s="440">
        <v>0.5</v>
      </c>
      <c r="D2547" s="440">
        <v>6.0000000000000001E-3</v>
      </c>
      <c r="E2547" s="440">
        <v>1</v>
      </c>
      <c r="F2547" s="441">
        <v>27</v>
      </c>
      <c r="G2547" s="441">
        <v>20.5</v>
      </c>
      <c r="H2547" s="441">
        <v>10</v>
      </c>
    </row>
    <row r="2548" spans="1:8" ht="9.75" customHeight="1" x14ac:dyDescent="0.2">
      <c r="A2548" s="438">
        <v>168122</v>
      </c>
      <c r="B2548" s="439" t="s">
        <v>3435</v>
      </c>
      <c r="C2548" s="440">
        <v>5</v>
      </c>
      <c r="D2548" s="440">
        <v>4.8000000000000001E-2</v>
      </c>
      <c r="E2548" s="440">
        <v>1</v>
      </c>
      <c r="F2548" s="441">
        <v>80</v>
      </c>
      <c r="G2548" s="441">
        <v>30</v>
      </c>
      <c r="H2548" s="441">
        <v>20</v>
      </c>
    </row>
    <row r="2549" spans="1:8" ht="9.75" customHeight="1" x14ac:dyDescent="0.2">
      <c r="A2549" s="438">
        <v>168123</v>
      </c>
      <c r="B2549" s="439" t="s">
        <v>3435</v>
      </c>
      <c r="C2549" s="440">
        <v>1.3</v>
      </c>
      <c r="D2549" s="440">
        <v>1.2999999999999999E-2</v>
      </c>
      <c r="E2549" s="440">
        <v>1</v>
      </c>
      <c r="F2549" s="441">
        <v>80</v>
      </c>
      <c r="G2549" s="441">
        <v>14</v>
      </c>
      <c r="H2549" s="441">
        <v>12</v>
      </c>
    </row>
    <row r="2550" spans="1:8" ht="9.75" customHeight="1" x14ac:dyDescent="0.2">
      <c r="A2550" s="438">
        <v>168124</v>
      </c>
      <c r="B2550" s="439" t="s">
        <v>3435</v>
      </c>
      <c r="C2550" s="440">
        <v>5</v>
      </c>
      <c r="D2550" s="440">
        <v>3.5999999999999997E-2</v>
      </c>
      <c r="E2550" s="440">
        <v>1</v>
      </c>
      <c r="F2550" s="441">
        <v>48</v>
      </c>
      <c r="G2550" s="441">
        <v>34</v>
      </c>
      <c r="H2550" s="441">
        <v>22</v>
      </c>
    </row>
    <row r="2551" spans="1:8" ht="9.75" customHeight="1" x14ac:dyDescent="0.2">
      <c r="A2551" s="438">
        <v>168224</v>
      </c>
      <c r="B2551" s="439" t="s">
        <v>3435</v>
      </c>
      <c r="C2551" s="440">
        <v>1.133</v>
      </c>
      <c r="D2551" s="440">
        <v>2.1000000000000001E-2</v>
      </c>
      <c r="E2551" s="440">
        <v>1</v>
      </c>
      <c r="F2551" s="441">
        <v>58</v>
      </c>
      <c r="G2551" s="441">
        <v>36</v>
      </c>
      <c r="H2551" s="441">
        <v>10</v>
      </c>
    </row>
    <row r="2552" spans="1:8" ht="9.75" customHeight="1" x14ac:dyDescent="0.2">
      <c r="A2552" s="438">
        <v>168228</v>
      </c>
      <c r="B2552" s="439" t="s">
        <v>3435</v>
      </c>
      <c r="C2552" s="440">
        <v>0.85</v>
      </c>
      <c r="D2552" s="440">
        <v>1.4999999999999999E-2</v>
      </c>
      <c r="E2552" s="440">
        <v>1</v>
      </c>
      <c r="F2552" s="441">
        <v>37.5</v>
      </c>
      <c r="G2552" s="441">
        <v>29</v>
      </c>
      <c r="H2552" s="441">
        <v>14</v>
      </c>
    </row>
    <row r="2553" spans="1:8" ht="9.75" customHeight="1" x14ac:dyDescent="0.2">
      <c r="A2553" s="438">
        <v>168229</v>
      </c>
      <c r="B2553" s="439" t="s">
        <v>3435</v>
      </c>
      <c r="C2553" s="440">
        <v>0.2</v>
      </c>
      <c r="D2553" s="440">
        <v>3.0000000000000001E-3</v>
      </c>
      <c r="E2553" s="440">
        <v>1</v>
      </c>
      <c r="F2553" s="441">
        <v>43</v>
      </c>
      <c r="G2553" s="441">
        <v>9</v>
      </c>
      <c r="H2553" s="441">
        <v>9</v>
      </c>
    </row>
    <row r="2554" spans="1:8" ht="9.75" customHeight="1" x14ac:dyDescent="0.2">
      <c r="A2554" s="438">
        <v>168232</v>
      </c>
      <c r="B2554" s="439" t="s">
        <v>3435</v>
      </c>
      <c r="C2554" s="440">
        <v>1.6</v>
      </c>
      <c r="D2554" s="440">
        <v>2.1000000000000001E-2</v>
      </c>
      <c r="E2554" s="440">
        <v>1</v>
      </c>
      <c r="F2554" s="441">
        <v>38</v>
      </c>
      <c r="G2554" s="441">
        <v>29.5</v>
      </c>
      <c r="H2554" s="441">
        <v>19</v>
      </c>
    </row>
    <row r="2555" spans="1:8" ht="9.75" customHeight="1" x14ac:dyDescent="0.2">
      <c r="A2555" s="438">
        <v>168233</v>
      </c>
      <c r="B2555" s="439" t="s">
        <v>3435</v>
      </c>
      <c r="C2555" s="440">
        <v>0.6</v>
      </c>
      <c r="D2555" s="440">
        <v>0.01</v>
      </c>
      <c r="E2555" s="440">
        <v>1</v>
      </c>
      <c r="F2555" s="441">
        <v>50</v>
      </c>
      <c r="G2555" s="441">
        <v>28</v>
      </c>
      <c r="H2555" s="441">
        <v>7</v>
      </c>
    </row>
    <row r="2556" spans="1:8" ht="9.75" customHeight="1" x14ac:dyDescent="0.2">
      <c r="A2556" s="438">
        <v>168236</v>
      </c>
      <c r="B2556" s="439" t="s">
        <v>3435</v>
      </c>
      <c r="C2556" s="440">
        <v>0.2</v>
      </c>
      <c r="D2556" s="440">
        <v>4.0000000000000001E-3</v>
      </c>
      <c r="E2556" s="440">
        <v>1</v>
      </c>
      <c r="F2556" s="441">
        <v>52</v>
      </c>
      <c r="G2556" s="441">
        <v>20.5</v>
      </c>
      <c r="H2556" s="441">
        <v>4</v>
      </c>
    </row>
    <row r="2557" spans="1:8" ht="9.75" customHeight="1" x14ac:dyDescent="0.2">
      <c r="A2557" s="438">
        <v>168237</v>
      </c>
      <c r="B2557" s="439" t="s">
        <v>3435</v>
      </c>
      <c r="C2557" s="440">
        <v>1.4</v>
      </c>
      <c r="D2557" s="440">
        <v>3.5999999999999997E-2</v>
      </c>
      <c r="E2557" s="440">
        <v>1</v>
      </c>
      <c r="F2557" s="441">
        <v>45</v>
      </c>
      <c r="G2557" s="441">
        <v>45</v>
      </c>
      <c r="H2557" s="441">
        <v>18</v>
      </c>
    </row>
    <row r="2558" spans="1:8" ht="9.75" customHeight="1" x14ac:dyDescent="0.2">
      <c r="A2558" s="438">
        <v>168496</v>
      </c>
      <c r="B2558" s="439" t="s">
        <v>3435</v>
      </c>
      <c r="C2558" s="440">
        <v>17.3</v>
      </c>
      <c r="D2558" s="440">
        <v>0.107</v>
      </c>
      <c r="E2558" s="440">
        <v>1</v>
      </c>
      <c r="F2558" s="441">
        <v>60</v>
      </c>
      <c r="G2558" s="441">
        <v>47</v>
      </c>
      <c r="H2558" s="441">
        <v>38</v>
      </c>
    </row>
    <row r="2559" spans="1:8" ht="9.75" customHeight="1" x14ac:dyDescent="0.2">
      <c r="A2559" s="438">
        <v>168508</v>
      </c>
      <c r="B2559" s="439" t="s">
        <v>3435</v>
      </c>
      <c r="C2559" s="440">
        <v>16.3</v>
      </c>
      <c r="D2559" s="440">
        <v>0.10100000000000001</v>
      </c>
      <c r="E2559" s="440">
        <v>1</v>
      </c>
      <c r="F2559" s="441">
        <v>55.5</v>
      </c>
      <c r="G2559" s="441">
        <v>48.5</v>
      </c>
      <c r="H2559" s="441">
        <v>37.5</v>
      </c>
    </row>
    <row r="2560" spans="1:8" ht="9.75" customHeight="1" x14ac:dyDescent="0.2">
      <c r="A2560" s="438">
        <v>166537</v>
      </c>
      <c r="B2560" s="439" t="s">
        <v>3435</v>
      </c>
      <c r="C2560" s="440">
        <v>0.3</v>
      </c>
      <c r="D2560" s="440">
        <v>1E-3</v>
      </c>
      <c r="E2560" s="440">
        <v>1</v>
      </c>
      <c r="F2560" s="441">
        <v>11</v>
      </c>
      <c r="G2560" s="441">
        <v>11</v>
      </c>
      <c r="H2560" s="441">
        <v>7.5</v>
      </c>
    </row>
    <row r="2561" spans="1:8" ht="9.75" customHeight="1" x14ac:dyDescent="0.2">
      <c r="A2561" s="438">
        <v>166498</v>
      </c>
      <c r="B2561" s="439" t="s">
        <v>3435</v>
      </c>
      <c r="C2561" s="440">
        <v>3.5</v>
      </c>
      <c r="D2561" s="440">
        <v>3.7999999999999999E-2</v>
      </c>
      <c r="E2561" s="440">
        <v>1</v>
      </c>
      <c r="F2561" s="441">
        <v>40</v>
      </c>
      <c r="G2561" s="441">
        <v>31</v>
      </c>
      <c r="H2561" s="441">
        <v>31</v>
      </c>
    </row>
    <row r="2562" spans="1:8" ht="9.75" customHeight="1" x14ac:dyDescent="0.2">
      <c r="A2562" s="438">
        <v>166536</v>
      </c>
      <c r="B2562" s="439" t="s">
        <v>3435</v>
      </c>
      <c r="C2562" s="440">
        <v>1</v>
      </c>
      <c r="D2562" s="440">
        <v>5.0000000000000001E-3</v>
      </c>
      <c r="E2562" s="440">
        <v>1</v>
      </c>
      <c r="F2562" s="441">
        <v>26</v>
      </c>
      <c r="G2562" s="441">
        <v>14.5</v>
      </c>
      <c r="H2562" s="441">
        <v>14.5</v>
      </c>
    </row>
    <row r="2563" spans="1:8" ht="9.75" customHeight="1" x14ac:dyDescent="0.2">
      <c r="A2563" s="438">
        <v>166515</v>
      </c>
      <c r="B2563" s="439" t="s">
        <v>3435</v>
      </c>
      <c r="C2563" s="440">
        <v>2</v>
      </c>
      <c r="D2563" s="440">
        <v>2.5000000000000001E-2</v>
      </c>
      <c r="E2563" s="440">
        <v>1</v>
      </c>
      <c r="F2563" s="441">
        <v>40</v>
      </c>
      <c r="G2563" s="441">
        <v>25</v>
      </c>
      <c r="H2563" s="441">
        <v>25</v>
      </c>
    </row>
    <row r="2564" spans="1:8" ht="9.75" customHeight="1" x14ac:dyDescent="0.2">
      <c r="A2564" s="438">
        <v>168632</v>
      </c>
      <c r="B2564" s="439" t="s">
        <v>3435</v>
      </c>
      <c r="C2564" s="440">
        <v>2.2999999999999998</v>
      </c>
      <c r="D2564" s="440">
        <v>1.2999999999999999E-2</v>
      </c>
      <c r="E2564" s="440">
        <v>1</v>
      </c>
      <c r="F2564" s="441">
        <v>52</v>
      </c>
      <c r="G2564" s="441">
        <v>17</v>
      </c>
      <c r="H2564" s="441">
        <v>15</v>
      </c>
    </row>
    <row r="2565" spans="1:8" ht="9.75" customHeight="1" x14ac:dyDescent="0.2">
      <c r="A2565" s="438">
        <v>168645</v>
      </c>
      <c r="B2565" s="439" t="s">
        <v>3435</v>
      </c>
      <c r="C2565" s="440">
        <v>25</v>
      </c>
      <c r="D2565" s="440">
        <v>3.6999999999999998E-2</v>
      </c>
      <c r="E2565" s="440">
        <v>1</v>
      </c>
      <c r="F2565" s="441">
        <v>45</v>
      </c>
      <c r="G2565" s="441">
        <v>46</v>
      </c>
      <c r="H2565" s="441">
        <v>18</v>
      </c>
    </row>
    <row r="2566" spans="1:8" ht="9.75" customHeight="1" x14ac:dyDescent="0.2">
      <c r="A2566" s="438">
        <v>168666</v>
      </c>
      <c r="B2566" s="439" t="s">
        <v>3435</v>
      </c>
      <c r="C2566" s="440">
        <v>0.67</v>
      </c>
      <c r="D2566" s="440">
        <v>1.0999999999999999E-2</v>
      </c>
      <c r="E2566" s="440">
        <v>1</v>
      </c>
      <c r="F2566" s="441">
        <v>34</v>
      </c>
      <c r="G2566" s="441">
        <v>27</v>
      </c>
      <c r="H2566" s="441">
        <v>12</v>
      </c>
    </row>
    <row r="2567" spans="1:8" ht="9.75" customHeight="1" x14ac:dyDescent="0.2">
      <c r="A2567" s="438">
        <v>169007</v>
      </c>
      <c r="B2567" s="439" t="s">
        <v>3435</v>
      </c>
      <c r="C2567" s="440">
        <v>8.5</v>
      </c>
      <c r="D2567" s="440">
        <v>4.3999999999999997E-2</v>
      </c>
      <c r="E2567" s="440">
        <v>1</v>
      </c>
      <c r="F2567" s="441">
        <v>43</v>
      </c>
      <c r="G2567" s="441">
        <v>35</v>
      </c>
      <c r="H2567" s="441">
        <v>29</v>
      </c>
    </row>
    <row r="2568" spans="1:8" ht="9.75" customHeight="1" x14ac:dyDescent="0.2">
      <c r="A2568" s="438">
        <v>169008</v>
      </c>
      <c r="B2568" s="439" t="s">
        <v>3435</v>
      </c>
      <c r="C2568" s="440">
        <v>10</v>
      </c>
      <c r="D2568" s="440">
        <v>4.8000000000000001E-2</v>
      </c>
      <c r="E2568" s="440">
        <v>1</v>
      </c>
      <c r="F2568" s="441">
        <v>45</v>
      </c>
      <c r="G2568" s="441">
        <v>35</v>
      </c>
      <c r="H2568" s="441">
        <v>30.5</v>
      </c>
    </row>
    <row r="2569" spans="1:8" ht="9.75" customHeight="1" x14ac:dyDescent="0.2">
      <c r="A2569" s="438">
        <v>169009</v>
      </c>
      <c r="B2569" s="439" t="s">
        <v>3435</v>
      </c>
      <c r="C2569" s="440">
        <v>11.34</v>
      </c>
      <c r="D2569" s="440">
        <v>4.9000000000000002E-2</v>
      </c>
      <c r="E2569" s="440">
        <v>1</v>
      </c>
      <c r="F2569" s="441">
        <v>40</v>
      </c>
      <c r="G2569" s="441">
        <v>39</v>
      </c>
      <c r="H2569" s="441">
        <v>32</v>
      </c>
    </row>
    <row r="2570" spans="1:8" ht="9.75" customHeight="1" x14ac:dyDescent="0.2">
      <c r="A2570" s="438">
        <v>169016</v>
      </c>
      <c r="B2570" s="439" t="s">
        <v>3435</v>
      </c>
      <c r="C2570" s="440">
        <v>3.23</v>
      </c>
      <c r="D2570" s="440">
        <v>2.4E-2</v>
      </c>
      <c r="E2570" s="440">
        <v>1</v>
      </c>
      <c r="F2570" s="441">
        <v>29</v>
      </c>
      <c r="G2570" s="441">
        <v>29</v>
      </c>
      <c r="H2570" s="441">
        <v>28</v>
      </c>
    </row>
    <row r="2571" spans="1:8" ht="9.75" customHeight="1" x14ac:dyDescent="0.2">
      <c r="A2571" s="438">
        <v>169265</v>
      </c>
      <c r="B2571" s="439" t="s">
        <v>3435</v>
      </c>
      <c r="C2571" s="440">
        <v>0.36</v>
      </c>
      <c r="D2571" s="440">
        <v>0.01</v>
      </c>
      <c r="E2571" s="440">
        <v>1</v>
      </c>
      <c r="F2571" s="441">
        <v>133</v>
      </c>
      <c r="G2571" s="441">
        <v>30</v>
      </c>
      <c r="H2571" s="441">
        <v>2.5</v>
      </c>
    </row>
    <row r="2572" spans="1:8" ht="9.75" customHeight="1" x14ac:dyDescent="0.2">
      <c r="A2572" s="438">
        <v>169266</v>
      </c>
      <c r="B2572" s="439" t="s">
        <v>3435</v>
      </c>
      <c r="C2572" s="440">
        <v>0.81</v>
      </c>
      <c r="D2572" s="440">
        <v>7.0000000000000001E-3</v>
      </c>
      <c r="E2572" s="440">
        <v>1</v>
      </c>
      <c r="F2572" s="441">
        <v>28</v>
      </c>
      <c r="G2572" s="441">
        <v>24</v>
      </c>
      <c r="H2572" s="441">
        <v>11</v>
      </c>
    </row>
    <row r="2573" spans="1:8" ht="9.75" customHeight="1" x14ac:dyDescent="0.2">
      <c r="A2573" s="438">
        <v>169268</v>
      </c>
      <c r="B2573" s="439" t="s">
        <v>3435</v>
      </c>
      <c r="C2573" s="440">
        <v>0.73499999999999999</v>
      </c>
      <c r="D2573" s="440">
        <v>8.9999999999999993E-3</v>
      </c>
      <c r="E2573" s="440">
        <v>1</v>
      </c>
      <c r="F2573" s="441">
        <v>144</v>
      </c>
      <c r="G2573" s="441">
        <v>8</v>
      </c>
      <c r="H2573" s="441">
        <v>8</v>
      </c>
    </row>
    <row r="2574" spans="1:8" ht="9.75" customHeight="1" x14ac:dyDescent="0.2">
      <c r="A2574" s="438">
        <v>169269</v>
      </c>
      <c r="B2574" s="439" t="s">
        <v>3435</v>
      </c>
      <c r="C2574" s="440">
        <v>0.3</v>
      </c>
      <c r="D2574" s="440">
        <v>4.0000000000000001E-3</v>
      </c>
      <c r="E2574" s="440">
        <v>1</v>
      </c>
      <c r="F2574" s="441">
        <v>43</v>
      </c>
      <c r="G2574" s="441">
        <v>33</v>
      </c>
      <c r="H2574" s="441">
        <v>3</v>
      </c>
    </row>
    <row r="2575" spans="1:8" ht="9.75" customHeight="1" x14ac:dyDescent="0.2">
      <c r="A2575" s="438">
        <v>169270</v>
      </c>
      <c r="B2575" s="439" t="s">
        <v>3435</v>
      </c>
      <c r="C2575" s="440">
        <v>0.8</v>
      </c>
      <c r="D2575" s="440">
        <v>6.0000000000000001E-3</v>
      </c>
      <c r="E2575" s="440">
        <v>1</v>
      </c>
      <c r="F2575" s="441">
        <v>44</v>
      </c>
      <c r="G2575" s="441">
        <v>29.5</v>
      </c>
      <c r="H2575" s="441">
        <v>4.5</v>
      </c>
    </row>
    <row r="2576" spans="1:8" ht="9.75" customHeight="1" x14ac:dyDescent="0.2">
      <c r="A2576" s="438">
        <v>169648</v>
      </c>
      <c r="B2576" s="439" t="s">
        <v>3435</v>
      </c>
      <c r="C2576" s="440">
        <v>0.2</v>
      </c>
      <c r="D2576" s="440">
        <v>4.0000000000000001E-3</v>
      </c>
      <c r="E2576" s="440">
        <v>1</v>
      </c>
      <c r="F2576" s="441">
        <v>18</v>
      </c>
      <c r="G2576" s="441">
        <v>18</v>
      </c>
      <c r="H2576" s="441">
        <v>13</v>
      </c>
    </row>
    <row r="2577" spans="1:8" ht="9.75" customHeight="1" x14ac:dyDescent="0.2">
      <c r="A2577" s="438">
        <v>169655</v>
      </c>
      <c r="B2577" s="439" t="s">
        <v>3435</v>
      </c>
      <c r="C2577" s="440">
        <v>6.74</v>
      </c>
      <c r="D2577" s="440">
        <v>7.0000000000000007E-2</v>
      </c>
      <c r="E2577" s="440">
        <v>1</v>
      </c>
      <c r="F2577" s="441">
        <v>47</v>
      </c>
      <c r="G2577" s="441">
        <v>47</v>
      </c>
      <c r="H2577" s="441">
        <v>32</v>
      </c>
    </row>
    <row r="2578" spans="1:8" ht="9.75" customHeight="1" x14ac:dyDescent="0.2">
      <c r="A2578" s="438">
        <v>170407</v>
      </c>
      <c r="B2578" s="439" t="s">
        <v>3435</v>
      </c>
      <c r="C2578" s="440">
        <v>13.28</v>
      </c>
      <c r="D2578" s="440">
        <v>7.9000000000000001E-2</v>
      </c>
      <c r="E2578" s="440">
        <v>1</v>
      </c>
      <c r="F2578" s="441">
        <v>60</v>
      </c>
      <c r="G2578" s="441">
        <v>40</v>
      </c>
      <c r="H2578" s="441">
        <v>33</v>
      </c>
    </row>
    <row r="2579" spans="1:8" ht="9.75" customHeight="1" x14ac:dyDescent="0.2">
      <c r="A2579" s="438">
        <v>170408</v>
      </c>
      <c r="B2579" s="439" t="s">
        <v>3435</v>
      </c>
      <c r="C2579" s="440">
        <v>18.2</v>
      </c>
      <c r="D2579" s="440">
        <v>0.13900000000000001</v>
      </c>
      <c r="E2579" s="440">
        <v>1</v>
      </c>
      <c r="F2579" s="441">
        <v>60</v>
      </c>
      <c r="G2579" s="441">
        <v>58</v>
      </c>
      <c r="H2579" s="441">
        <v>40</v>
      </c>
    </row>
    <row r="2580" spans="1:8" ht="9.75" customHeight="1" x14ac:dyDescent="0.2">
      <c r="A2580" s="438">
        <v>170409</v>
      </c>
      <c r="B2580" s="439" t="s">
        <v>3435</v>
      </c>
      <c r="C2580" s="440">
        <v>22.56</v>
      </c>
      <c r="D2580" s="440">
        <v>0.17699999999999999</v>
      </c>
      <c r="E2580" s="440">
        <v>1</v>
      </c>
      <c r="F2580" s="441">
        <v>69</v>
      </c>
      <c r="G2580" s="441">
        <v>61</v>
      </c>
      <c r="H2580" s="441">
        <v>42</v>
      </c>
    </row>
    <row r="2581" spans="1:8" ht="9.75" customHeight="1" x14ac:dyDescent="0.2">
      <c r="A2581" s="438">
        <v>170410</v>
      </c>
      <c r="B2581" s="439" t="s">
        <v>3435</v>
      </c>
      <c r="C2581" s="440">
        <v>24.17</v>
      </c>
      <c r="D2581" s="440">
        <v>0.191</v>
      </c>
      <c r="E2581" s="440">
        <v>1</v>
      </c>
      <c r="F2581" s="441">
        <v>70.599999999999994</v>
      </c>
      <c r="G2581" s="441">
        <v>58.7</v>
      </c>
      <c r="H2581" s="441">
        <v>46.2</v>
      </c>
    </row>
    <row r="2582" spans="1:8" ht="9.75" customHeight="1" x14ac:dyDescent="0.2">
      <c r="A2582" s="438">
        <v>170516</v>
      </c>
      <c r="B2582" s="439" t="s">
        <v>3435</v>
      </c>
      <c r="C2582" s="440">
        <v>17.3</v>
      </c>
      <c r="D2582" s="440">
        <v>0.17699999999999999</v>
      </c>
      <c r="E2582" s="440">
        <v>1</v>
      </c>
      <c r="F2582" s="441">
        <v>63</v>
      </c>
      <c r="G2582" s="441">
        <v>54.5</v>
      </c>
      <c r="H2582" s="441">
        <v>51.5</v>
      </c>
    </row>
    <row r="2583" spans="1:8" ht="9.75" customHeight="1" x14ac:dyDescent="0.2">
      <c r="A2583" s="438">
        <v>170517</v>
      </c>
      <c r="B2583" s="439" t="s">
        <v>3435</v>
      </c>
      <c r="C2583" s="440">
        <v>23.6</v>
      </c>
      <c r="D2583" s="440">
        <v>7.6999999999999999E-2</v>
      </c>
      <c r="E2583" s="440">
        <v>1</v>
      </c>
      <c r="F2583" s="441">
        <v>50</v>
      </c>
      <c r="G2583" s="441">
        <v>46.5</v>
      </c>
      <c r="H2583" s="441">
        <v>33</v>
      </c>
    </row>
    <row r="2584" spans="1:8" ht="9.75" customHeight="1" x14ac:dyDescent="0.2">
      <c r="A2584" s="438">
        <v>170518</v>
      </c>
      <c r="B2584" s="439" t="s">
        <v>3435</v>
      </c>
      <c r="C2584" s="440">
        <v>12.24</v>
      </c>
      <c r="D2584" s="440">
        <v>0.10299999999999999</v>
      </c>
      <c r="E2584" s="440">
        <v>1</v>
      </c>
      <c r="F2584" s="441">
        <v>57</v>
      </c>
      <c r="G2584" s="441">
        <v>55</v>
      </c>
      <c r="H2584" s="441">
        <v>33</v>
      </c>
    </row>
    <row r="2585" spans="1:8" ht="9.75" customHeight="1" x14ac:dyDescent="0.2">
      <c r="A2585" s="438">
        <v>170519</v>
      </c>
      <c r="B2585" s="439" t="s">
        <v>3435</v>
      </c>
      <c r="C2585" s="440">
        <v>14.14</v>
      </c>
      <c r="D2585" s="440">
        <v>0.126</v>
      </c>
      <c r="E2585" s="440">
        <v>1</v>
      </c>
      <c r="F2585" s="441">
        <v>58</v>
      </c>
      <c r="G2585" s="441">
        <v>55.5</v>
      </c>
      <c r="H2585" s="441">
        <v>39</v>
      </c>
    </row>
    <row r="2586" spans="1:8" ht="9.75" customHeight="1" x14ac:dyDescent="0.2">
      <c r="A2586" s="438">
        <v>170520</v>
      </c>
      <c r="B2586" s="439" t="s">
        <v>3435</v>
      </c>
      <c r="C2586" s="440">
        <v>7.68</v>
      </c>
      <c r="D2586" s="440">
        <v>7.2999999999999995E-2</v>
      </c>
      <c r="E2586" s="440">
        <v>1</v>
      </c>
      <c r="F2586" s="441">
        <v>53</v>
      </c>
      <c r="G2586" s="441">
        <v>37</v>
      </c>
      <c r="H2586" s="441">
        <v>37</v>
      </c>
    </row>
    <row r="2587" spans="1:8" ht="9.75" customHeight="1" x14ac:dyDescent="0.2">
      <c r="A2587" s="438">
        <v>170521</v>
      </c>
      <c r="B2587" s="439" t="s">
        <v>3435</v>
      </c>
      <c r="C2587" s="440">
        <v>7.3</v>
      </c>
      <c r="D2587" s="440">
        <v>7.0000000000000007E-2</v>
      </c>
      <c r="E2587" s="440">
        <v>1</v>
      </c>
      <c r="F2587" s="441">
        <v>51</v>
      </c>
      <c r="G2587" s="441">
        <v>37</v>
      </c>
      <c r="H2587" s="441">
        <v>37</v>
      </c>
    </row>
    <row r="2588" spans="1:8" ht="9.75" customHeight="1" x14ac:dyDescent="0.2">
      <c r="A2588" s="438">
        <v>170525</v>
      </c>
      <c r="B2588" s="439" t="s">
        <v>3435</v>
      </c>
      <c r="C2588" s="440">
        <v>4</v>
      </c>
      <c r="D2588" s="440">
        <v>4.3999999999999997E-2</v>
      </c>
      <c r="E2588" s="440">
        <v>1</v>
      </c>
      <c r="F2588" s="441">
        <v>55</v>
      </c>
      <c r="G2588" s="441">
        <v>35</v>
      </c>
      <c r="H2588" s="441">
        <v>23</v>
      </c>
    </row>
    <row r="2589" spans="1:8" ht="9.75" customHeight="1" x14ac:dyDescent="0.2">
      <c r="A2589" s="438">
        <v>170526</v>
      </c>
      <c r="B2589" s="439" t="s">
        <v>3435</v>
      </c>
      <c r="C2589" s="440">
        <v>7</v>
      </c>
      <c r="D2589" s="440">
        <v>8.7999999999999995E-2</v>
      </c>
      <c r="E2589" s="440">
        <v>1</v>
      </c>
      <c r="F2589" s="441">
        <v>51</v>
      </c>
      <c r="G2589" s="441">
        <v>43</v>
      </c>
      <c r="H2589" s="441">
        <v>40</v>
      </c>
    </row>
    <row r="2590" spans="1:8" ht="9.75" customHeight="1" x14ac:dyDescent="0.2">
      <c r="A2590" s="438">
        <v>170527</v>
      </c>
      <c r="B2590" s="439" t="s">
        <v>3435</v>
      </c>
      <c r="C2590" s="440">
        <v>2</v>
      </c>
      <c r="D2590" s="440">
        <v>1.2E-2</v>
      </c>
      <c r="E2590" s="440">
        <v>1</v>
      </c>
      <c r="F2590" s="441">
        <v>36.5</v>
      </c>
      <c r="G2590" s="441">
        <v>18</v>
      </c>
      <c r="H2590" s="441">
        <v>18</v>
      </c>
    </row>
    <row r="2591" spans="1:8" ht="9.75" customHeight="1" x14ac:dyDescent="0.2">
      <c r="A2591" s="438">
        <v>170529</v>
      </c>
      <c r="B2591" s="439" t="s">
        <v>3435</v>
      </c>
      <c r="C2591" s="440">
        <v>0.3</v>
      </c>
      <c r="D2591" s="440">
        <v>6.0000000000000001E-3</v>
      </c>
      <c r="E2591" s="440">
        <v>1</v>
      </c>
      <c r="F2591" s="441">
        <v>46</v>
      </c>
      <c r="G2591" s="441">
        <v>17</v>
      </c>
      <c r="H2591" s="441">
        <v>8</v>
      </c>
    </row>
    <row r="2592" spans="1:8" ht="9.75" customHeight="1" x14ac:dyDescent="0.2">
      <c r="A2592" s="438">
        <v>170934</v>
      </c>
      <c r="B2592" s="439" t="s">
        <v>3435</v>
      </c>
      <c r="C2592" s="440">
        <v>1.2</v>
      </c>
      <c r="D2592" s="440">
        <v>2.3E-2</v>
      </c>
      <c r="E2592" s="440">
        <v>1</v>
      </c>
      <c r="F2592" s="441">
        <v>34</v>
      </c>
      <c r="G2592" s="441">
        <v>29</v>
      </c>
      <c r="H2592" s="441">
        <v>23</v>
      </c>
    </row>
    <row r="2593" spans="1:8" ht="9.75" customHeight="1" x14ac:dyDescent="0.2">
      <c r="A2593" s="438">
        <v>170936</v>
      </c>
      <c r="B2593" s="439" t="s">
        <v>3435</v>
      </c>
      <c r="C2593" s="440">
        <v>1.9</v>
      </c>
      <c r="D2593" s="440">
        <v>2.9000000000000001E-2</v>
      </c>
      <c r="E2593" s="440">
        <v>1</v>
      </c>
      <c r="F2593" s="441">
        <v>36</v>
      </c>
      <c r="G2593" s="441">
        <v>30</v>
      </c>
      <c r="H2593" s="441">
        <v>27</v>
      </c>
    </row>
    <row r="2594" spans="1:8" ht="9.75" customHeight="1" x14ac:dyDescent="0.2">
      <c r="A2594" s="438">
        <v>172739</v>
      </c>
      <c r="B2594" s="439" t="s">
        <v>3435</v>
      </c>
      <c r="C2594" s="440">
        <v>7</v>
      </c>
      <c r="D2594" s="440">
        <v>7.2999999999999995E-2</v>
      </c>
      <c r="E2594" s="440">
        <v>1</v>
      </c>
      <c r="F2594" s="441">
        <v>53</v>
      </c>
      <c r="G2594" s="441">
        <v>37</v>
      </c>
      <c r="H2594" s="441">
        <v>37</v>
      </c>
    </row>
    <row r="2595" spans="1:8" ht="9.75" customHeight="1" x14ac:dyDescent="0.2">
      <c r="A2595" s="438">
        <v>172737</v>
      </c>
      <c r="B2595" s="439" t="s">
        <v>3435</v>
      </c>
      <c r="C2595" s="440">
        <v>5</v>
      </c>
      <c r="D2595" s="440">
        <v>4.2000000000000003E-2</v>
      </c>
      <c r="E2595" s="440">
        <v>1</v>
      </c>
      <c r="F2595" s="441">
        <v>38</v>
      </c>
      <c r="G2595" s="441">
        <v>35</v>
      </c>
      <c r="H2595" s="441">
        <v>31.5</v>
      </c>
    </row>
    <row r="2596" spans="1:8" ht="9.75" customHeight="1" x14ac:dyDescent="0.2">
      <c r="A2596" s="438">
        <v>172738</v>
      </c>
      <c r="B2596" s="439" t="s">
        <v>3435</v>
      </c>
      <c r="C2596" s="440">
        <v>12.18</v>
      </c>
      <c r="D2596" s="440">
        <v>0.1</v>
      </c>
      <c r="E2596" s="440">
        <v>1</v>
      </c>
      <c r="F2596" s="441">
        <v>55</v>
      </c>
      <c r="G2596" s="441">
        <v>55</v>
      </c>
      <c r="H2596" s="441">
        <v>33</v>
      </c>
    </row>
    <row r="2597" spans="1:8" ht="9.75" customHeight="1" x14ac:dyDescent="0.2">
      <c r="A2597" s="438">
        <v>170254</v>
      </c>
      <c r="B2597" s="439" t="s">
        <v>3435</v>
      </c>
      <c r="C2597" s="440">
        <v>0.33</v>
      </c>
      <c r="D2597" s="440">
        <v>2E-3</v>
      </c>
      <c r="E2597" s="440">
        <v>1</v>
      </c>
      <c r="F2597" s="441">
        <v>24.5</v>
      </c>
      <c r="G2597" s="441">
        <v>17</v>
      </c>
      <c r="H2597" s="441">
        <v>6</v>
      </c>
    </row>
    <row r="2598" spans="1:8" ht="9.75" customHeight="1" x14ac:dyDescent="0.2">
      <c r="A2598" s="438">
        <v>173406</v>
      </c>
      <c r="B2598" s="439" t="s">
        <v>3435</v>
      </c>
      <c r="C2598" s="440">
        <v>6.7</v>
      </c>
      <c r="D2598" s="440">
        <v>7.0000000000000007E-2</v>
      </c>
      <c r="E2598" s="440">
        <v>1</v>
      </c>
      <c r="F2598" s="441">
        <v>46</v>
      </c>
      <c r="G2598" s="441">
        <v>45</v>
      </c>
      <c r="H2598" s="441">
        <v>34</v>
      </c>
    </row>
    <row r="2599" spans="1:8" ht="9.75" customHeight="1" x14ac:dyDescent="0.2">
      <c r="A2599" s="438">
        <v>171964</v>
      </c>
      <c r="B2599" s="439" t="s">
        <v>3435</v>
      </c>
      <c r="C2599" s="440">
        <v>25</v>
      </c>
      <c r="D2599" s="440">
        <v>0.18099999999999999</v>
      </c>
      <c r="E2599" s="440">
        <v>1</v>
      </c>
      <c r="F2599" s="441">
        <v>65</v>
      </c>
      <c r="G2599" s="441">
        <v>58</v>
      </c>
      <c r="H2599" s="441">
        <v>48</v>
      </c>
    </row>
    <row r="2600" spans="1:8" ht="9.75" customHeight="1" x14ac:dyDescent="0.2">
      <c r="A2600" s="438">
        <v>171965</v>
      </c>
      <c r="B2600" s="439" t="s">
        <v>3435</v>
      </c>
      <c r="C2600" s="440">
        <v>30</v>
      </c>
      <c r="D2600" s="440">
        <v>0.22700000000000001</v>
      </c>
      <c r="E2600" s="440">
        <v>1</v>
      </c>
      <c r="F2600" s="441">
        <v>70.5</v>
      </c>
      <c r="G2600" s="441">
        <v>65</v>
      </c>
      <c r="H2600" s="441">
        <v>49.5</v>
      </c>
    </row>
    <row r="2601" spans="1:8" ht="9.75" customHeight="1" x14ac:dyDescent="0.2">
      <c r="A2601" s="438">
        <v>172192</v>
      </c>
      <c r="B2601" s="439" t="s">
        <v>3435</v>
      </c>
      <c r="C2601" s="440">
        <v>1.3</v>
      </c>
      <c r="D2601" s="440">
        <v>5.0000000000000001E-3</v>
      </c>
      <c r="E2601" s="440">
        <v>1</v>
      </c>
      <c r="F2601" s="441">
        <v>54</v>
      </c>
      <c r="G2601" s="441">
        <v>11</v>
      </c>
      <c r="H2601" s="441">
        <v>9</v>
      </c>
    </row>
    <row r="2602" spans="1:8" ht="9.75" customHeight="1" x14ac:dyDescent="0.2">
      <c r="A2602" s="439" t="s">
        <v>5014</v>
      </c>
      <c r="B2602" s="439" t="s">
        <v>3435</v>
      </c>
      <c r="C2602" s="440">
        <v>24</v>
      </c>
      <c r="D2602" s="440">
        <v>9.4E-2</v>
      </c>
      <c r="E2602" s="440">
        <v>1</v>
      </c>
      <c r="F2602" s="441">
        <v>65</v>
      </c>
      <c r="G2602" s="441">
        <v>48</v>
      </c>
      <c r="H2602" s="441">
        <v>30</v>
      </c>
    </row>
    <row r="2603" spans="1:8" ht="9.75" customHeight="1" x14ac:dyDescent="0.2">
      <c r="A2603" s="438">
        <v>173028</v>
      </c>
      <c r="B2603" s="439" t="s">
        <v>3435</v>
      </c>
      <c r="C2603" s="440">
        <v>1</v>
      </c>
      <c r="D2603" s="440">
        <v>6.0000000000000001E-3</v>
      </c>
      <c r="E2603" s="440">
        <v>1</v>
      </c>
      <c r="F2603" s="441">
        <v>26</v>
      </c>
      <c r="G2603" s="441">
        <v>26</v>
      </c>
      <c r="H2603" s="441">
        <v>9</v>
      </c>
    </row>
    <row r="2604" spans="1:8" ht="9.75" customHeight="1" x14ac:dyDescent="0.2">
      <c r="A2604" s="438">
        <v>173142</v>
      </c>
      <c r="B2604" s="439" t="s">
        <v>3435</v>
      </c>
      <c r="C2604" s="440">
        <v>7.46</v>
      </c>
      <c r="D2604" s="440">
        <v>8.3000000000000004E-2</v>
      </c>
      <c r="E2604" s="440">
        <v>1</v>
      </c>
      <c r="F2604" s="441">
        <v>48</v>
      </c>
      <c r="G2604" s="441">
        <v>43</v>
      </c>
      <c r="H2604" s="441">
        <v>40</v>
      </c>
    </row>
    <row r="2605" spans="1:8" ht="9.75" customHeight="1" x14ac:dyDescent="0.2">
      <c r="A2605" s="438">
        <v>173502</v>
      </c>
      <c r="B2605" s="439" t="s">
        <v>3435</v>
      </c>
      <c r="C2605" s="440">
        <v>8.2200000000000006</v>
      </c>
      <c r="D2605" s="440">
        <v>5.2999999999999999E-2</v>
      </c>
      <c r="E2605" s="440">
        <v>1</v>
      </c>
      <c r="F2605" s="441">
        <v>46</v>
      </c>
      <c r="G2605" s="441">
        <v>36</v>
      </c>
      <c r="H2605" s="441">
        <v>32</v>
      </c>
    </row>
    <row r="2606" spans="1:8" ht="9.75" customHeight="1" x14ac:dyDescent="0.2">
      <c r="A2606" s="438">
        <v>173558</v>
      </c>
      <c r="B2606" s="439" t="s">
        <v>3435</v>
      </c>
      <c r="C2606" s="440">
        <v>5.27</v>
      </c>
      <c r="D2606" s="440">
        <v>4.8000000000000001E-2</v>
      </c>
      <c r="E2606" s="440">
        <v>1</v>
      </c>
      <c r="F2606" s="441">
        <v>39</v>
      </c>
      <c r="G2606" s="441">
        <v>38.299999999999997</v>
      </c>
      <c r="H2606" s="441">
        <v>32.4</v>
      </c>
    </row>
    <row r="2607" spans="1:8" ht="9.75" customHeight="1" x14ac:dyDescent="0.2">
      <c r="A2607" s="438">
        <v>171124</v>
      </c>
      <c r="B2607" s="439" t="s">
        <v>3435</v>
      </c>
      <c r="C2607" s="440">
        <v>0.18</v>
      </c>
      <c r="D2607" s="440">
        <v>1E-3</v>
      </c>
      <c r="E2607" s="440">
        <v>1</v>
      </c>
      <c r="F2607" s="441">
        <v>19</v>
      </c>
      <c r="G2607" s="441">
        <v>8.5</v>
      </c>
      <c r="H2607" s="441">
        <v>8.5</v>
      </c>
    </row>
    <row r="2608" spans="1:8" ht="9.75" customHeight="1" x14ac:dyDescent="0.2">
      <c r="A2608" s="438">
        <v>171127</v>
      </c>
      <c r="B2608" s="439" t="s">
        <v>3435</v>
      </c>
      <c r="C2608" s="440">
        <v>0.2</v>
      </c>
      <c r="D2608" s="440">
        <v>2E-3</v>
      </c>
      <c r="E2608" s="440">
        <v>1</v>
      </c>
      <c r="F2608" s="441">
        <v>20</v>
      </c>
      <c r="G2608" s="441">
        <v>11</v>
      </c>
      <c r="H2608" s="441">
        <v>11</v>
      </c>
    </row>
    <row r="2609" spans="1:8" ht="9.75" customHeight="1" x14ac:dyDescent="0.2">
      <c r="A2609" s="438">
        <v>171128</v>
      </c>
      <c r="B2609" s="439" t="s">
        <v>3435</v>
      </c>
      <c r="C2609" s="440">
        <v>0.3</v>
      </c>
      <c r="D2609" s="440">
        <v>4.0000000000000001E-3</v>
      </c>
      <c r="E2609" s="440">
        <v>1</v>
      </c>
      <c r="F2609" s="441">
        <v>28</v>
      </c>
      <c r="G2609" s="441">
        <v>11.5</v>
      </c>
      <c r="H2609" s="441">
        <v>11.5</v>
      </c>
    </row>
    <row r="2610" spans="1:8" ht="9.75" customHeight="1" x14ac:dyDescent="0.2">
      <c r="A2610" s="438">
        <v>171129</v>
      </c>
      <c r="B2610" s="439" t="s">
        <v>3435</v>
      </c>
      <c r="C2610" s="440">
        <v>0.46</v>
      </c>
      <c r="D2610" s="440">
        <v>6.0000000000000001E-3</v>
      </c>
      <c r="E2610" s="440">
        <v>1</v>
      </c>
      <c r="F2610" s="441">
        <v>26.5</v>
      </c>
      <c r="G2610" s="441">
        <v>15</v>
      </c>
      <c r="H2610" s="441">
        <v>14.5</v>
      </c>
    </row>
    <row r="2611" spans="1:8" ht="9.75" customHeight="1" x14ac:dyDescent="0.2">
      <c r="A2611" s="438">
        <v>173660</v>
      </c>
      <c r="B2611" s="439" t="s">
        <v>3435</v>
      </c>
      <c r="C2611" s="440">
        <v>5.8</v>
      </c>
      <c r="D2611" s="440">
        <v>5.8000000000000003E-2</v>
      </c>
      <c r="E2611" s="440">
        <v>1</v>
      </c>
      <c r="F2611" s="441">
        <v>46</v>
      </c>
      <c r="G2611" s="441">
        <v>34</v>
      </c>
      <c r="H2611" s="441">
        <v>37</v>
      </c>
    </row>
    <row r="2612" spans="1:8" ht="9.75" customHeight="1" x14ac:dyDescent="0.2">
      <c r="A2612" s="438">
        <v>173669</v>
      </c>
      <c r="B2612" s="439" t="s">
        <v>3435</v>
      </c>
      <c r="C2612" s="440">
        <v>2</v>
      </c>
      <c r="D2612" s="440">
        <v>5.0000000000000001E-3</v>
      </c>
      <c r="E2612" s="440">
        <v>1</v>
      </c>
      <c r="F2612" s="441">
        <v>58</v>
      </c>
      <c r="G2612" s="441">
        <v>16</v>
      </c>
      <c r="H2612" s="441">
        <v>5</v>
      </c>
    </row>
    <row r="2613" spans="1:8" ht="9.75" customHeight="1" x14ac:dyDescent="0.2">
      <c r="A2613" s="438">
        <v>174078</v>
      </c>
      <c r="B2613" s="439" t="s">
        <v>3435</v>
      </c>
      <c r="C2613" s="440">
        <v>11.49</v>
      </c>
      <c r="D2613" s="440">
        <v>7.3999999999999996E-2</v>
      </c>
      <c r="E2613" s="440">
        <v>1</v>
      </c>
      <c r="F2613" s="441">
        <v>48</v>
      </c>
      <c r="G2613" s="441">
        <v>36</v>
      </c>
      <c r="H2613" s="441">
        <v>43</v>
      </c>
    </row>
    <row r="2614" spans="1:8" ht="9.75" customHeight="1" x14ac:dyDescent="0.2">
      <c r="A2614" s="438">
        <v>174081</v>
      </c>
      <c r="B2614" s="439" t="s">
        <v>3435</v>
      </c>
      <c r="C2614" s="440">
        <v>7.64</v>
      </c>
      <c r="D2614" s="440">
        <v>8.3000000000000004E-2</v>
      </c>
      <c r="E2614" s="440">
        <v>1</v>
      </c>
      <c r="F2614" s="441">
        <v>48</v>
      </c>
      <c r="G2614" s="441">
        <v>40</v>
      </c>
      <c r="H2614" s="441">
        <v>43</v>
      </c>
    </row>
    <row r="2615" spans="1:8" ht="9.75" customHeight="1" x14ac:dyDescent="0.2">
      <c r="A2615" s="438">
        <v>174112</v>
      </c>
      <c r="B2615" s="439" t="s">
        <v>3435</v>
      </c>
      <c r="C2615" s="440">
        <v>3</v>
      </c>
      <c r="D2615" s="440">
        <v>4.2000000000000003E-2</v>
      </c>
      <c r="E2615" s="440">
        <v>1</v>
      </c>
      <c r="F2615" s="441">
        <v>117</v>
      </c>
      <c r="G2615" s="441">
        <v>21</v>
      </c>
      <c r="H2615" s="441">
        <v>17</v>
      </c>
    </row>
    <row r="2616" spans="1:8" ht="9.75" customHeight="1" x14ac:dyDescent="0.2">
      <c r="A2616" s="438">
        <v>174113</v>
      </c>
      <c r="B2616" s="439" t="s">
        <v>3435</v>
      </c>
      <c r="C2616" s="440">
        <v>6.8</v>
      </c>
      <c r="D2616" s="440">
        <v>7.1999999999999995E-2</v>
      </c>
      <c r="E2616" s="440">
        <v>1</v>
      </c>
      <c r="F2616" s="441">
        <v>56.5</v>
      </c>
      <c r="G2616" s="441">
        <v>39.200000000000003</v>
      </c>
      <c r="H2616" s="441">
        <v>32.5</v>
      </c>
    </row>
    <row r="2617" spans="1:8" ht="9.75" customHeight="1" x14ac:dyDescent="0.2">
      <c r="A2617" s="438">
        <v>174715</v>
      </c>
      <c r="B2617" s="439" t="s">
        <v>3435</v>
      </c>
      <c r="C2617" s="440">
        <v>7.32</v>
      </c>
      <c r="D2617" s="440">
        <v>2.9000000000000001E-2</v>
      </c>
      <c r="E2617" s="440">
        <v>1</v>
      </c>
      <c r="F2617" s="441">
        <v>100</v>
      </c>
      <c r="G2617" s="441">
        <v>18</v>
      </c>
      <c r="H2617" s="441">
        <v>16</v>
      </c>
    </row>
    <row r="2618" spans="1:8" ht="9.75" customHeight="1" x14ac:dyDescent="0.2">
      <c r="A2618" s="438">
        <v>174970</v>
      </c>
      <c r="B2618" s="439" t="s">
        <v>3435</v>
      </c>
      <c r="C2618" s="440">
        <v>30</v>
      </c>
      <c r="D2618" s="440">
        <v>0.22700000000000001</v>
      </c>
      <c r="E2618" s="440">
        <v>1</v>
      </c>
      <c r="F2618" s="441">
        <v>70.5</v>
      </c>
      <c r="G2618" s="441">
        <v>65</v>
      </c>
      <c r="H2618" s="441">
        <v>49.5</v>
      </c>
    </row>
    <row r="2619" spans="1:8" ht="9.75" customHeight="1" x14ac:dyDescent="0.2">
      <c r="A2619" s="438">
        <v>173067</v>
      </c>
      <c r="B2619" s="439" t="s">
        <v>3435</v>
      </c>
      <c r="C2619" s="440">
        <v>0.1</v>
      </c>
      <c r="D2619" s="440">
        <v>4.0000000000000001E-3</v>
      </c>
      <c r="E2619" s="440">
        <v>1</v>
      </c>
      <c r="F2619" s="441">
        <v>21.5</v>
      </c>
      <c r="G2619" s="441">
        <v>21.5</v>
      </c>
      <c r="H2619" s="441">
        <v>8</v>
      </c>
    </row>
    <row r="2620" spans="1:8" ht="9.75" customHeight="1" x14ac:dyDescent="0.2">
      <c r="A2620" s="438">
        <v>173290</v>
      </c>
      <c r="B2620" s="439" t="s">
        <v>3435</v>
      </c>
      <c r="C2620" s="440">
        <v>1.8</v>
      </c>
      <c r="D2620" s="440">
        <v>1.0999999999999999E-2</v>
      </c>
      <c r="E2620" s="440">
        <v>1</v>
      </c>
      <c r="F2620" s="441">
        <v>51.5</v>
      </c>
      <c r="G2620" s="441">
        <v>19.5</v>
      </c>
      <c r="H2620" s="441">
        <v>11</v>
      </c>
    </row>
    <row r="2621" spans="1:8" ht="9.75" customHeight="1" x14ac:dyDescent="0.2">
      <c r="A2621" s="438">
        <v>173292</v>
      </c>
      <c r="B2621" s="439" t="s">
        <v>3435</v>
      </c>
      <c r="C2621" s="440">
        <v>3.52</v>
      </c>
      <c r="D2621" s="440">
        <v>2.1999999999999999E-2</v>
      </c>
      <c r="E2621" s="440">
        <v>1</v>
      </c>
      <c r="F2621" s="441">
        <v>32.5</v>
      </c>
      <c r="G2621" s="441">
        <v>27.5</v>
      </c>
      <c r="H2621" s="441">
        <v>25</v>
      </c>
    </row>
    <row r="2622" spans="1:8" ht="9.75" customHeight="1" x14ac:dyDescent="0.2">
      <c r="A2622" s="438">
        <v>173515</v>
      </c>
      <c r="B2622" s="439" t="s">
        <v>3435</v>
      </c>
      <c r="C2622" s="439"/>
      <c r="D2622" s="440">
        <v>1.6E-2</v>
      </c>
      <c r="E2622" s="440">
        <v>1</v>
      </c>
      <c r="F2622" s="441">
        <v>27</v>
      </c>
      <c r="G2622" s="441">
        <v>27</v>
      </c>
      <c r="H2622" s="441">
        <v>22</v>
      </c>
    </row>
    <row r="2623" spans="1:8" ht="9.75" customHeight="1" x14ac:dyDescent="0.2">
      <c r="A2623" s="438">
        <v>174508</v>
      </c>
      <c r="B2623" s="439" t="s">
        <v>3435</v>
      </c>
      <c r="C2623" s="440">
        <v>7.44</v>
      </c>
      <c r="D2623" s="440">
        <v>0.06</v>
      </c>
      <c r="E2623" s="440">
        <v>1</v>
      </c>
      <c r="F2623" s="441">
        <v>37</v>
      </c>
      <c r="G2623" s="441">
        <v>37</v>
      </c>
      <c r="H2623" s="441">
        <v>44</v>
      </c>
    </row>
    <row r="2624" spans="1:8" ht="9.75" customHeight="1" x14ac:dyDescent="0.2">
      <c r="A2624" s="438">
        <v>174509</v>
      </c>
      <c r="B2624" s="439" t="s">
        <v>3435</v>
      </c>
      <c r="C2624" s="440">
        <v>11.65</v>
      </c>
      <c r="D2624" s="440">
        <v>0.1</v>
      </c>
      <c r="E2624" s="440">
        <v>1</v>
      </c>
      <c r="F2624" s="441">
        <v>55</v>
      </c>
      <c r="G2624" s="441">
        <v>55</v>
      </c>
      <c r="H2624" s="441">
        <v>33</v>
      </c>
    </row>
    <row r="2625" spans="1:8" ht="9.75" customHeight="1" x14ac:dyDescent="0.2">
      <c r="A2625" s="438">
        <v>174510</v>
      </c>
      <c r="B2625" s="439" t="s">
        <v>3435</v>
      </c>
      <c r="C2625" s="440">
        <v>13.32</v>
      </c>
      <c r="D2625" s="440">
        <v>0.126</v>
      </c>
      <c r="E2625" s="440">
        <v>1</v>
      </c>
      <c r="F2625" s="441">
        <v>58</v>
      </c>
      <c r="G2625" s="441">
        <v>55.5</v>
      </c>
      <c r="H2625" s="441">
        <v>39</v>
      </c>
    </row>
    <row r="2626" spans="1:8" ht="9.75" customHeight="1" x14ac:dyDescent="0.2">
      <c r="A2626" s="438">
        <v>167684</v>
      </c>
      <c r="B2626" s="439" t="s">
        <v>3435</v>
      </c>
      <c r="C2626" s="440">
        <v>1.08</v>
      </c>
      <c r="D2626" s="440">
        <v>2E-3</v>
      </c>
      <c r="E2626" s="440">
        <v>1</v>
      </c>
      <c r="F2626" s="441">
        <v>17</v>
      </c>
      <c r="G2626" s="441">
        <v>12</v>
      </c>
      <c r="H2626" s="441">
        <v>11</v>
      </c>
    </row>
    <row r="2627" spans="1:8" ht="9.75" customHeight="1" x14ac:dyDescent="0.2">
      <c r="A2627" s="438">
        <v>167736</v>
      </c>
      <c r="B2627" s="439" t="s">
        <v>3435</v>
      </c>
      <c r="C2627" s="440">
        <v>0.36</v>
      </c>
      <c r="D2627" s="440">
        <v>3.0000000000000001E-3</v>
      </c>
      <c r="E2627" s="440">
        <v>1</v>
      </c>
      <c r="F2627" s="441">
        <v>15</v>
      </c>
      <c r="G2627" s="441">
        <v>15</v>
      </c>
      <c r="H2627" s="441">
        <v>14</v>
      </c>
    </row>
    <row r="2628" spans="1:8" ht="9.75" customHeight="1" x14ac:dyDescent="0.2">
      <c r="A2628" s="438">
        <v>167737</v>
      </c>
      <c r="B2628" s="439" t="s">
        <v>3435</v>
      </c>
      <c r="C2628" s="440">
        <v>1.2</v>
      </c>
      <c r="D2628" s="440">
        <v>3.0000000000000001E-3</v>
      </c>
      <c r="E2628" s="440">
        <v>1</v>
      </c>
      <c r="F2628" s="441">
        <v>15</v>
      </c>
      <c r="G2628" s="441">
        <v>15</v>
      </c>
      <c r="H2628" s="441">
        <v>15</v>
      </c>
    </row>
    <row r="2629" spans="1:8" ht="9.75" customHeight="1" x14ac:dyDescent="0.2">
      <c r="A2629" s="438">
        <v>167738</v>
      </c>
      <c r="B2629" s="439" t="s">
        <v>3435</v>
      </c>
      <c r="C2629" s="440">
        <v>0.5</v>
      </c>
      <c r="D2629" s="440">
        <v>2E-3</v>
      </c>
      <c r="E2629" s="440">
        <v>1</v>
      </c>
      <c r="F2629" s="441">
        <v>13</v>
      </c>
      <c r="G2629" s="441">
        <v>11</v>
      </c>
      <c r="H2629" s="441">
        <v>11</v>
      </c>
    </row>
    <row r="2630" spans="1:8" ht="9.75" customHeight="1" x14ac:dyDescent="0.2">
      <c r="A2630" s="438">
        <v>167739</v>
      </c>
      <c r="B2630" s="439" t="s">
        <v>3435</v>
      </c>
      <c r="C2630" s="440">
        <v>0.2</v>
      </c>
      <c r="D2630" s="440">
        <v>1E-3</v>
      </c>
      <c r="E2630" s="440">
        <v>1</v>
      </c>
      <c r="F2630" s="441">
        <v>8</v>
      </c>
      <c r="G2630" s="441">
        <v>8</v>
      </c>
      <c r="H2630" s="441">
        <v>2.5</v>
      </c>
    </row>
    <row r="2631" spans="1:8" ht="9.75" customHeight="1" x14ac:dyDescent="0.2">
      <c r="A2631" s="438">
        <v>167743</v>
      </c>
      <c r="B2631" s="439" t="s">
        <v>3435</v>
      </c>
      <c r="C2631" s="440">
        <v>0.15</v>
      </c>
      <c r="D2631" s="440">
        <v>1E-3</v>
      </c>
      <c r="E2631" s="440">
        <v>1</v>
      </c>
      <c r="F2631" s="441">
        <v>11.5</v>
      </c>
      <c r="G2631" s="441">
        <v>9.5</v>
      </c>
      <c r="H2631" s="441">
        <v>4</v>
      </c>
    </row>
    <row r="2632" spans="1:8" ht="9.75" customHeight="1" x14ac:dyDescent="0.2">
      <c r="A2632" s="438">
        <v>167744</v>
      </c>
      <c r="B2632" s="439" t="s">
        <v>3435</v>
      </c>
      <c r="C2632" s="440">
        <v>1.1000000000000001</v>
      </c>
      <c r="D2632" s="440">
        <v>2E-3</v>
      </c>
      <c r="E2632" s="440">
        <v>1</v>
      </c>
      <c r="F2632" s="441">
        <v>25</v>
      </c>
      <c r="G2632" s="441">
        <v>9</v>
      </c>
      <c r="H2632" s="441">
        <v>9</v>
      </c>
    </row>
    <row r="2633" spans="1:8" ht="9.75" customHeight="1" x14ac:dyDescent="0.2">
      <c r="A2633" s="438">
        <v>167745</v>
      </c>
      <c r="B2633" s="439" t="s">
        <v>3435</v>
      </c>
      <c r="C2633" s="440">
        <v>1.1000000000000001</v>
      </c>
      <c r="D2633" s="440">
        <v>3.0000000000000001E-3</v>
      </c>
      <c r="E2633" s="440">
        <v>1</v>
      </c>
      <c r="F2633" s="441">
        <v>15</v>
      </c>
      <c r="G2633" s="441">
        <v>15</v>
      </c>
      <c r="H2633" s="441">
        <v>14</v>
      </c>
    </row>
    <row r="2634" spans="1:8" ht="9.75" customHeight="1" x14ac:dyDescent="0.2">
      <c r="A2634" s="438">
        <v>167746</v>
      </c>
      <c r="B2634" s="439" t="s">
        <v>3435</v>
      </c>
      <c r="C2634" s="440">
        <v>1.1000000000000001</v>
      </c>
      <c r="D2634" s="440">
        <v>2E-3</v>
      </c>
      <c r="E2634" s="440">
        <v>1</v>
      </c>
      <c r="F2634" s="441">
        <v>25</v>
      </c>
      <c r="G2634" s="441">
        <v>9</v>
      </c>
      <c r="H2634" s="441">
        <v>9</v>
      </c>
    </row>
    <row r="2635" spans="1:8" ht="9.75" customHeight="1" x14ac:dyDescent="0.2">
      <c r="A2635" s="438">
        <v>167755</v>
      </c>
      <c r="B2635" s="439" t="s">
        <v>3435</v>
      </c>
      <c r="C2635" s="440">
        <v>5.0999999999999996</v>
      </c>
      <c r="D2635" s="440">
        <v>7.0000000000000001E-3</v>
      </c>
      <c r="E2635" s="440">
        <v>1</v>
      </c>
      <c r="F2635" s="441">
        <v>27</v>
      </c>
      <c r="G2635" s="441">
        <v>19</v>
      </c>
      <c r="H2635" s="441">
        <v>14</v>
      </c>
    </row>
    <row r="2636" spans="1:8" ht="9.75" customHeight="1" x14ac:dyDescent="0.2">
      <c r="A2636" s="438">
        <v>167756</v>
      </c>
      <c r="B2636" s="439" t="s">
        <v>3435</v>
      </c>
      <c r="C2636" s="440">
        <v>1.1000000000000001</v>
      </c>
      <c r="D2636" s="440">
        <v>2E-3</v>
      </c>
      <c r="E2636" s="440">
        <v>1</v>
      </c>
      <c r="F2636" s="441">
        <v>25</v>
      </c>
      <c r="G2636" s="441">
        <v>9</v>
      </c>
      <c r="H2636" s="441">
        <v>9</v>
      </c>
    </row>
    <row r="2637" spans="1:8" ht="9.75" customHeight="1" x14ac:dyDescent="0.2">
      <c r="A2637" s="438">
        <v>167763</v>
      </c>
      <c r="B2637" s="439" t="s">
        <v>3435</v>
      </c>
      <c r="C2637" s="440">
        <v>5.0999999999999996</v>
      </c>
      <c r="D2637" s="440">
        <v>7.0000000000000001E-3</v>
      </c>
      <c r="E2637" s="440">
        <v>1</v>
      </c>
      <c r="F2637" s="441">
        <v>27</v>
      </c>
      <c r="G2637" s="441">
        <v>19</v>
      </c>
      <c r="H2637" s="441">
        <v>14</v>
      </c>
    </row>
    <row r="2638" spans="1:8" ht="9.75" customHeight="1" x14ac:dyDescent="0.2">
      <c r="A2638" s="438">
        <v>167765</v>
      </c>
      <c r="B2638" s="439" t="s">
        <v>3435</v>
      </c>
      <c r="C2638" s="440">
        <v>0.98499999999999999</v>
      </c>
      <c r="D2638" s="440">
        <v>4.0000000000000001E-3</v>
      </c>
      <c r="E2638" s="440">
        <v>1</v>
      </c>
      <c r="F2638" s="441">
        <v>17</v>
      </c>
      <c r="G2638" s="441">
        <v>16</v>
      </c>
      <c r="H2638" s="441">
        <v>16</v>
      </c>
    </row>
    <row r="2639" spans="1:8" ht="9.75" customHeight="1" x14ac:dyDescent="0.2">
      <c r="A2639" s="438">
        <v>167772</v>
      </c>
      <c r="B2639" s="439" t="s">
        <v>3435</v>
      </c>
      <c r="C2639" s="440">
        <v>1.65</v>
      </c>
      <c r="D2639" s="440">
        <v>3.0000000000000001E-3</v>
      </c>
      <c r="E2639" s="440">
        <v>1</v>
      </c>
      <c r="F2639" s="441">
        <v>15</v>
      </c>
      <c r="G2639" s="441">
        <v>15</v>
      </c>
      <c r="H2639" s="441">
        <v>14</v>
      </c>
    </row>
    <row r="2640" spans="1:8" ht="9.75" customHeight="1" x14ac:dyDescent="0.2">
      <c r="A2640" s="438">
        <v>167774</v>
      </c>
      <c r="B2640" s="439" t="s">
        <v>3435</v>
      </c>
      <c r="C2640" s="440">
        <v>0.215</v>
      </c>
      <c r="D2640" s="440">
        <v>5.0000000000000001E-3</v>
      </c>
      <c r="E2640" s="440">
        <v>1</v>
      </c>
      <c r="F2640" s="441">
        <v>20</v>
      </c>
      <c r="G2640" s="441">
        <v>20</v>
      </c>
      <c r="H2640" s="441">
        <v>12</v>
      </c>
    </row>
    <row r="2641" spans="1:8" ht="9.75" customHeight="1" x14ac:dyDescent="0.2">
      <c r="A2641" s="438">
        <v>167781</v>
      </c>
      <c r="B2641" s="439" t="s">
        <v>3435</v>
      </c>
      <c r="C2641" s="440">
        <v>7.0000000000000007E-2</v>
      </c>
      <c r="D2641" s="440">
        <v>1E-3</v>
      </c>
      <c r="E2641" s="440">
        <v>1</v>
      </c>
      <c r="F2641" s="441">
        <v>12.5</v>
      </c>
      <c r="G2641" s="441">
        <v>12.5</v>
      </c>
      <c r="H2641" s="441">
        <v>6.5</v>
      </c>
    </row>
    <row r="2642" spans="1:8" ht="9.75" customHeight="1" x14ac:dyDescent="0.2">
      <c r="A2642" s="438">
        <v>168512</v>
      </c>
      <c r="B2642" s="439" t="s">
        <v>3435</v>
      </c>
      <c r="C2642" s="440">
        <v>0.85699999999999998</v>
      </c>
      <c r="D2642" s="440">
        <v>2E-3</v>
      </c>
      <c r="E2642" s="440">
        <v>1</v>
      </c>
      <c r="F2642" s="441">
        <v>13</v>
      </c>
      <c r="G2642" s="441">
        <v>11</v>
      </c>
      <c r="H2642" s="441">
        <v>11</v>
      </c>
    </row>
    <row r="2643" spans="1:8" ht="9.75" customHeight="1" x14ac:dyDescent="0.2">
      <c r="A2643" s="438">
        <v>168513</v>
      </c>
      <c r="B2643" s="439" t="s">
        <v>3435</v>
      </c>
      <c r="C2643" s="440">
        <v>0.47</v>
      </c>
      <c r="D2643" s="440">
        <v>1E-3</v>
      </c>
      <c r="E2643" s="440">
        <v>1</v>
      </c>
      <c r="F2643" s="441">
        <v>13</v>
      </c>
      <c r="G2643" s="441">
        <v>10.5</v>
      </c>
      <c r="H2643" s="441">
        <v>10.5</v>
      </c>
    </row>
    <row r="2644" spans="1:8" ht="9.75" customHeight="1" x14ac:dyDescent="0.2">
      <c r="A2644" s="438">
        <v>168514</v>
      </c>
      <c r="B2644" s="439" t="s">
        <v>3435</v>
      </c>
      <c r="C2644" s="440">
        <v>0.5</v>
      </c>
      <c r="D2644" s="440">
        <v>2E-3</v>
      </c>
      <c r="E2644" s="440">
        <v>1</v>
      </c>
      <c r="F2644" s="441">
        <v>13</v>
      </c>
      <c r="G2644" s="441">
        <v>11</v>
      </c>
      <c r="H2644" s="441">
        <v>11</v>
      </c>
    </row>
    <row r="2645" spans="1:8" ht="9.75" customHeight="1" x14ac:dyDescent="0.2">
      <c r="A2645" s="438">
        <v>168515</v>
      </c>
      <c r="B2645" s="439" t="s">
        <v>3435</v>
      </c>
      <c r="C2645" s="440">
        <v>1.238</v>
      </c>
      <c r="D2645" s="440">
        <v>4.0000000000000001E-3</v>
      </c>
      <c r="E2645" s="440">
        <v>1</v>
      </c>
      <c r="F2645" s="441">
        <v>17</v>
      </c>
      <c r="G2645" s="441">
        <v>16</v>
      </c>
      <c r="H2645" s="441">
        <v>16</v>
      </c>
    </row>
    <row r="2646" spans="1:8" ht="9.75" customHeight="1" x14ac:dyDescent="0.2">
      <c r="A2646" s="438">
        <v>168517</v>
      </c>
      <c r="B2646" s="439" t="s">
        <v>3435</v>
      </c>
      <c r="C2646" s="440">
        <v>0.41</v>
      </c>
      <c r="D2646" s="440">
        <v>2E-3</v>
      </c>
      <c r="E2646" s="440">
        <v>1</v>
      </c>
      <c r="F2646" s="441">
        <v>14</v>
      </c>
      <c r="G2646" s="441">
        <v>12</v>
      </c>
      <c r="H2646" s="441">
        <v>11</v>
      </c>
    </row>
    <row r="2647" spans="1:8" ht="9.75" customHeight="1" x14ac:dyDescent="0.2">
      <c r="A2647" s="438">
        <v>168641</v>
      </c>
      <c r="B2647" s="439" t="s">
        <v>3435</v>
      </c>
      <c r="C2647" s="440">
        <v>5.7</v>
      </c>
      <c r="D2647" s="440">
        <v>0.01</v>
      </c>
      <c r="E2647" s="440">
        <v>1</v>
      </c>
      <c r="F2647" s="441">
        <v>30</v>
      </c>
      <c r="G2647" s="441">
        <v>21</v>
      </c>
      <c r="H2647" s="441">
        <v>16.5</v>
      </c>
    </row>
    <row r="2648" spans="1:8" ht="9.75" customHeight="1" x14ac:dyDescent="0.2">
      <c r="A2648" s="438">
        <v>168642</v>
      </c>
      <c r="B2648" s="439" t="s">
        <v>3435</v>
      </c>
      <c r="C2648" s="440">
        <v>5.7</v>
      </c>
      <c r="D2648" s="440">
        <v>1.0999999999999999E-2</v>
      </c>
      <c r="E2648" s="440">
        <v>1</v>
      </c>
      <c r="F2648" s="441">
        <v>30</v>
      </c>
      <c r="G2648" s="441">
        <v>23</v>
      </c>
      <c r="H2648" s="441">
        <v>16</v>
      </c>
    </row>
    <row r="2649" spans="1:8" ht="9.75" customHeight="1" x14ac:dyDescent="0.2">
      <c r="A2649" s="438">
        <v>173297</v>
      </c>
      <c r="B2649" s="439" t="s">
        <v>3435</v>
      </c>
      <c r="C2649" s="440">
        <v>0.6</v>
      </c>
      <c r="D2649" s="440">
        <v>3.0000000000000001E-3</v>
      </c>
      <c r="E2649" s="440">
        <v>1</v>
      </c>
      <c r="F2649" s="441">
        <v>15</v>
      </c>
      <c r="G2649" s="441">
        <v>15</v>
      </c>
      <c r="H2649" s="441">
        <v>14</v>
      </c>
    </row>
    <row r="2650" spans="1:8" ht="9.75" customHeight="1" x14ac:dyDescent="0.2">
      <c r="A2650" s="438">
        <v>168934</v>
      </c>
      <c r="B2650" s="439" t="s">
        <v>3435</v>
      </c>
      <c r="C2650" s="440">
        <v>0.15</v>
      </c>
      <c r="D2650" s="440">
        <v>1E-3</v>
      </c>
      <c r="E2650" s="440">
        <v>1</v>
      </c>
      <c r="F2650" s="441">
        <v>11.5</v>
      </c>
      <c r="G2650" s="441">
        <v>9.5</v>
      </c>
      <c r="H2650" s="441">
        <v>4</v>
      </c>
    </row>
    <row r="2651" spans="1:8" ht="9.75" customHeight="1" x14ac:dyDescent="0.2">
      <c r="A2651" s="438">
        <v>173298</v>
      </c>
      <c r="B2651" s="439" t="s">
        <v>3435</v>
      </c>
      <c r="C2651" s="440">
        <v>1.1000000000000001</v>
      </c>
      <c r="D2651" s="440">
        <v>4.0000000000000001E-3</v>
      </c>
      <c r="E2651" s="440">
        <v>1</v>
      </c>
      <c r="F2651" s="441">
        <v>20</v>
      </c>
      <c r="G2651" s="441">
        <v>14.5</v>
      </c>
      <c r="H2651" s="441">
        <v>14.5</v>
      </c>
    </row>
    <row r="2652" spans="1:8" ht="9.75" customHeight="1" x14ac:dyDescent="0.2">
      <c r="A2652" s="438">
        <v>169013</v>
      </c>
      <c r="B2652" s="439" t="s">
        <v>3435</v>
      </c>
      <c r="C2652" s="440">
        <v>0.3</v>
      </c>
      <c r="D2652" s="440">
        <v>3.0000000000000001E-3</v>
      </c>
      <c r="E2652" s="440">
        <v>1</v>
      </c>
      <c r="F2652" s="441">
        <v>18</v>
      </c>
      <c r="G2652" s="441">
        <v>14</v>
      </c>
      <c r="H2652" s="441">
        <v>12</v>
      </c>
    </row>
    <row r="2653" spans="1:8" ht="9.75" customHeight="1" x14ac:dyDescent="0.2">
      <c r="A2653" s="438">
        <v>169274</v>
      </c>
      <c r="B2653" s="439" t="s">
        <v>3435</v>
      </c>
      <c r="C2653" s="440">
        <v>0.04</v>
      </c>
      <c r="D2653" s="440">
        <v>1E-3</v>
      </c>
      <c r="E2653" s="440">
        <v>1</v>
      </c>
      <c r="F2653" s="441">
        <v>16</v>
      </c>
      <c r="G2653" s="441">
        <v>10</v>
      </c>
      <c r="H2653" s="441">
        <v>5</v>
      </c>
    </row>
    <row r="2654" spans="1:8" ht="9.75" customHeight="1" x14ac:dyDescent="0.2">
      <c r="A2654" s="438">
        <v>167745</v>
      </c>
      <c r="B2654" s="439" t="s">
        <v>5015</v>
      </c>
      <c r="C2654" s="440">
        <v>1</v>
      </c>
      <c r="D2654" s="440">
        <v>3.1E-2</v>
      </c>
      <c r="E2654" s="440">
        <v>25</v>
      </c>
      <c r="F2654" s="441">
        <v>58</v>
      </c>
      <c r="G2654" s="441">
        <v>44</v>
      </c>
      <c r="H2654" s="441">
        <v>12</v>
      </c>
    </row>
    <row r="2655" spans="1:8" ht="9.75" customHeight="1" x14ac:dyDescent="0.2">
      <c r="A2655" s="438">
        <v>168515</v>
      </c>
      <c r="B2655" s="439" t="s">
        <v>5016</v>
      </c>
      <c r="C2655" s="440">
        <v>50</v>
      </c>
      <c r="D2655" s="440">
        <v>4.0000000000000001E-3</v>
      </c>
      <c r="E2655" s="440">
        <v>50</v>
      </c>
      <c r="F2655" s="441">
        <v>17</v>
      </c>
      <c r="G2655" s="441">
        <v>16</v>
      </c>
      <c r="H2655" s="441">
        <v>16</v>
      </c>
    </row>
    <row r="2656" spans="1:8" ht="9.75" customHeight="1" x14ac:dyDescent="0.2">
      <c r="A2656" s="438">
        <v>169551</v>
      </c>
      <c r="B2656" s="439" t="s">
        <v>3435</v>
      </c>
      <c r="C2656" s="440">
        <v>0.05</v>
      </c>
      <c r="D2656" s="440">
        <v>1E-3</v>
      </c>
      <c r="E2656" s="440">
        <v>1</v>
      </c>
      <c r="F2656" s="441">
        <v>9</v>
      </c>
      <c r="G2656" s="441">
        <v>4</v>
      </c>
      <c r="H2656" s="441">
        <v>0.1</v>
      </c>
    </row>
    <row r="2657" spans="1:8" ht="9.75" customHeight="1" x14ac:dyDescent="0.2">
      <c r="A2657" s="438">
        <v>170933</v>
      </c>
      <c r="B2657" s="439" t="s">
        <v>3435</v>
      </c>
      <c r="C2657" s="439"/>
      <c r="D2657" s="440">
        <v>1E-3</v>
      </c>
      <c r="E2657" s="440">
        <v>1</v>
      </c>
      <c r="F2657" s="441">
        <v>10.5</v>
      </c>
      <c r="G2657" s="441">
        <v>10.5</v>
      </c>
      <c r="H2657" s="441">
        <v>6.5</v>
      </c>
    </row>
    <row r="2658" spans="1:8" ht="9.75" customHeight="1" x14ac:dyDescent="0.2">
      <c r="A2658" s="438">
        <v>171293</v>
      </c>
      <c r="B2658" s="439" t="s">
        <v>3435</v>
      </c>
      <c r="C2658" s="440">
        <v>4.9119999999999999</v>
      </c>
      <c r="D2658" s="440">
        <v>1.2E-2</v>
      </c>
      <c r="E2658" s="440">
        <v>1</v>
      </c>
      <c r="F2658" s="441">
        <v>28</v>
      </c>
      <c r="G2658" s="441">
        <v>28</v>
      </c>
      <c r="H2658" s="441">
        <v>15</v>
      </c>
    </row>
    <row r="2659" spans="1:8" ht="9.75" customHeight="1" x14ac:dyDescent="0.2">
      <c r="A2659" s="438">
        <v>171290</v>
      </c>
      <c r="B2659" s="439" t="s">
        <v>3435</v>
      </c>
      <c r="C2659" s="440">
        <v>2.2610000000000001</v>
      </c>
      <c r="D2659" s="440">
        <v>5.0000000000000001E-3</v>
      </c>
      <c r="E2659" s="440">
        <v>1</v>
      </c>
      <c r="F2659" s="441">
        <v>21</v>
      </c>
      <c r="G2659" s="441">
        <v>21</v>
      </c>
      <c r="H2659" s="441">
        <v>12</v>
      </c>
    </row>
    <row r="2660" spans="1:8" ht="9.75" customHeight="1" x14ac:dyDescent="0.2">
      <c r="A2660" s="438">
        <v>173451</v>
      </c>
      <c r="B2660" s="439" t="s">
        <v>3435</v>
      </c>
      <c r="C2660" s="440">
        <v>0.6</v>
      </c>
      <c r="D2660" s="440">
        <v>3.0000000000000001E-3</v>
      </c>
      <c r="E2660" s="440">
        <v>1</v>
      </c>
      <c r="F2660" s="441">
        <v>15</v>
      </c>
      <c r="G2660" s="441">
        <v>15</v>
      </c>
      <c r="H2660" s="441">
        <v>15</v>
      </c>
    </row>
    <row r="2661" spans="1:8" ht="9.75" customHeight="1" x14ac:dyDescent="0.2">
      <c r="A2661" s="438">
        <v>171843</v>
      </c>
      <c r="B2661" s="439" t="s">
        <v>3435</v>
      </c>
      <c r="C2661" s="440">
        <v>0.3</v>
      </c>
      <c r="D2661" s="440">
        <v>6.0000000000000001E-3</v>
      </c>
      <c r="E2661" s="440">
        <v>1</v>
      </c>
      <c r="F2661" s="441">
        <v>18</v>
      </c>
      <c r="G2661" s="441">
        <v>18</v>
      </c>
      <c r="H2661" s="441">
        <v>18</v>
      </c>
    </row>
    <row r="2662" spans="1:8" ht="9.75" customHeight="1" x14ac:dyDescent="0.2">
      <c r="A2662" s="438">
        <v>174565</v>
      </c>
      <c r="B2662" s="439" t="s">
        <v>3435</v>
      </c>
      <c r="C2662" s="440">
        <v>1</v>
      </c>
      <c r="D2662" s="440">
        <v>5.0000000000000001E-3</v>
      </c>
      <c r="E2662" s="440">
        <v>1</v>
      </c>
      <c r="F2662" s="441">
        <v>20</v>
      </c>
      <c r="G2662" s="441">
        <v>15</v>
      </c>
      <c r="H2662" s="441">
        <v>15</v>
      </c>
    </row>
    <row r="2663" spans="1:8" ht="9.75" customHeight="1" x14ac:dyDescent="0.2">
      <c r="A2663" s="439" t="s">
        <v>5017</v>
      </c>
      <c r="B2663" s="439" t="s">
        <v>3435</v>
      </c>
      <c r="C2663" s="440">
        <v>1.5</v>
      </c>
      <c r="D2663" s="440">
        <v>1.2E-2</v>
      </c>
      <c r="E2663" s="440">
        <v>1</v>
      </c>
      <c r="F2663" s="441">
        <v>29</v>
      </c>
      <c r="G2663" s="441">
        <v>29</v>
      </c>
      <c r="H2663" s="441">
        <v>14</v>
      </c>
    </row>
    <row r="2664" spans="1:8" ht="9.75" customHeight="1" x14ac:dyDescent="0.2">
      <c r="A2664" s="439" t="s">
        <v>5017</v>
      </c>
      <c r="B2664" s="439" t="s">
        <v>3435</v>
      </c>
      <c r="C2664" s="440">
        <v>1.5</v>
      </c>
      <c r="D2664" s="440">
        <v>1.2E-2</v>
      </c>
      <c r="E2664" s="440">
        <v>1</v>
      </c>
      <c r="F2664" s="441">
        <v>29</v>
      </c>
      <c r="G2664" s="441">
        <v>29</v>
      </c>
      <c r="H2664" s="441">
        <v>14</v>
      </c>
    </row>
    <row r="2665" spans="1:8" ht="9.75" customHeight="1" x14ac:dyDescent="0.2">
      <c r="A2665" s="438">
        <v>173396</v>
      </c>
      <c r="B2665" s="439" t="s">
        <v>3435</v>
      </c>
      <c r="C2665" s="440">
        <v>0.2</v>
      </c>
      <c r="D2665" s="440">
        <v>1E-3</v>
      </c>
      <c r="E2665" s="440">
        <v>1</v>
      </c>
      <c r="F2665" s="441">
        <v>15</v>
      </c>
      <c r="G2665" s="441">
        <v>10</v>
      </c>
      <c r="H2665" s="441">
        <v>5</v>
      </c>
    </row>
    <row r="2666" spans="1:8" ht="9.75" customHeight="1" x14ac:dyDescent="0.2">
      <c r="A2666" s="438">
        <v>172807</v>
      </c>
      <c r="B2666" s="439" t="s">
        <v>3435</v>
      </c>
      <c r="C2666" s="440">
        <v>10</v>
      </c>
      <c r="D2666" s="440">
        <v>1.2999999999999999E-2</v>
      </c>
      <c r="E2666" s="440">
        <v>1</v>
      </c>
      <c r="F2666" s="441">
        <v>30</v>
      </c>
      <c r="G2666" s="441">
        <v>23</v>
      </c>
      <c r="H2666" s="441">
        <v>19</v>
      </c>
    </row>
    <row r="2667" spans="1:8" ht="9.75" customHeight="1" x14ac:dyDescent="0.2">
      <c r="A2667" s="438">
        <v>172808</v>
      </c>
      <c r="B2667" s="439" t="s">
        <v>3435</v>
      </c>
      <c r="C2667" s="440">
        <v>10.5</v>
      </c>
      <c r="D2667" s="440">
        <v>1.9E-2</v>
      </c>
      <c r="E2667" s="440">
        <v>1</v>
      </c>
      <c r="F2667" s="441">
        <v>32</v>
      </c>
      <c r="G2667" s="441">
        <v>27</v>
      </c>
      <c r="H2667" s="441">
        <v>22</v>
      </c>
    </row>
    <row r="2668" spans="1:8" ht="9.75" customHeight="1" x14ac:dyDescent="0.2">
      <c r="A2668" s="438">
        <v>174554</v>
      </c>
      <c r="B2668" s="439" t="s">
        <v>3435</v>
      </c>
      <c r="C2668" s="440">
        <v>0.5</v>
      </c>
      <c r="D2668" s="440">
        <v>3.0000000000000001E-3</v>
      </c>
      <c r="E2668" s="440">
        <v>1</v>
      </c>
      <c r="F2668" s="441">
        <v>15</v>
      </c>
      <c r="G2668" s="441">
        <v>15</v>
      </c>
      <c r="H2668" s="441">
        <v>15</v>
      </c>
    </row>
  </sheetData>
  <autoFilter ref="A1:H2668" xr:uid="{00000000-0009-0000-0000-00000D000000}"/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H1000"/>
  <sheetViews>
    <sheetView workbookViewId="0"/>
  </sheetViews>
  <sheetFormatPr defaultColWidth="16.85546875" defaultRowHeight="15" customHeight="1" x14ac:dyDescent="0.2"/>
  <cols>
    <col min="1" max="26" width="10.140625" customWidth="1"/>
  </cols>
  <sheetData>
    <row r="1" spans="1:8" ht="9.75" customHeight="1" x14ac:dyDescent="0.2">
      <c r="A1" s="437" t="s">
        <v>4966</v>
      </c>
      <c r="B1" s="437" t="s">
        <v>5008</v>
      </c>
      <c r="C1" s="437" t="s">
        <v>5009</v>
      </c>
      <c r="D1" s="437" t="s">
        <v>3907</v>
      </c>
      <c r="E1" s="437" t="s">
        <v>4967</v>
      </c>
      <c r="F1" s="437" t="s">
        <v>5010</v>
      </c>
      <c r="G1" s="437" t="s">
        <v>2124</v>
      </c>
      <c r="H1" s="437" t="s">
        <v>5011</v>
      </c>
    </row>
    <row r="2" spans="1:8" ht="9.75" customHeight="1" x14ac:dyDescent="0.2">
      <c r="A2" s="438">
        <v>167058</v>
      </c>
      <c r="B2" s="439" t="s">
        <v>5018</v>
      </c>
      <c r="C2" s="440">
        <v>6.3</v>
      </c>
      <c r="D2" s="440">
        <v>3.7999999999999999E-2</v>
      </c>
      <c r="E2" s="440">
        <v>6</v>
      </c>
      <c r="F2" s="441">
        <v>45.2</v>
      </c>
      <c r="G2" s="441">
        <v>24.5</v>
      </c>
      <c r="H2" s="441">
        <v>34.5</v>
      </c>
    </row>
    <row r="3" spans="1:8" ht="9.75" customHeight="1" x14ac:dyDescent="0.2">
      <c r="A3" s="438">
        <v>167059</v>
      </c>
      <c r="B3" s="439" t="s">
        <v>5018</v>
      </c>
      <c r="C3" s="440">
        <v>2.9</v>
      </c>
      <c r="D3" s="440">
        <v>2.9000000000000001E-2</v>
      </c>
      <c r="E3" s="440">
        <v>4</v>
      </c>
      <c r="F3" s="441">
        <v>27.6</v>
      </c>
      <c r="G3" s="441">
        <v>27.6</v>
      </c>
      <c r="H3" s="441">
        <v>38.700000000000003</v>
      </c>
    </row>
    <row r="4" spans="1:8" ht="9.75" customHeight="1" x14ac:dyDescent="0.2">
      <c r="A4" s="438">
        <v>167061</v>
      </c>
      <c r="B4" s="439" t="s">
        <v>5018</v>
      </c>
      <c r="C4" s="440">
        <v>3.5</v>
      </c>
      <c r="D4" s="440">
        <v>0.04</v>
      </c>
      <c r="E4" s="440">
        <v>3</v>
      </c>
      <c r="F4" s="441">
        <v>37.700000000000003</v>
      </c>
      <c r="G4" s="441">
        <v>21.3</v>
      </c>
      <c r="H4" s="441">
        <v>49.8</v>
      </c>
    </row>
    <row r="5" spans="1:8" ht="9.75" customHeight="1" x14ac:dyDescent="0.2">
      <c r="A5" s="438">
        <v>167109</v>
      </c>
      <c r="B5" s="439" t="s">
        <v>5018</v>
      </c>
      <c r="C5" s="440">
        <v>3.1</v>
      </c>
      <c r="D5" s="440">
        <v>7.4999999999999997E-2</v>
      </c>
      <c r="E5" s="440">
        <v>1</v>
      </c>
      <c r="F5" s="441">
        <v>47</v>
      </c>
      <c r="G5" s="441">
        <v>29</v>
      </c>
      <c r="H5" s="441">
        <v>55</v>
      </c>
    </row>
    <row r="6" spans="1:8" ht="9.75" customHeight="1" x14ac:dyDescent="0.2">
      <c r="A6" s="438">
        <v>167111</v>
      </c>
      <c r="B6" s="439" t="s">
        <v>5018</v>
      </c>
      <c r="C6" s="440">
        <v>5.7</v>
      </c>
      <c r="D6" s="440">
        <v>0.113</v>
      </c>
      <c r="E6" s="440">
        <v>1</v>
      </c>
      <c r="F6" s="441">
        <v>56.6</v>
      </c>
      <c r="G6" s="441">
        <v>30.9</v>
      </c>
      <c r="H6" s="441">
        <v>64.8</v>
      </c>
    </row>
    <row r="7" spans="1:8" ht="9.75" customHeight="1" x14ac:dyDescent="0.2">
      <c r="A7" s="438">
        <v>167114</v>
      </c>
      <c r="B7" s="439" t="s">
        <v>5018</v>
      </c>
      <c r="C7" s="440">
        <v>9.5</v>
      </c>
      <c r="D7" s="440">
        <v>0.03</v>
      </c>
      <c r="E7" s="440">
        <v>6</v>
      </c>
      <c r="F7" s="441">
        <v>46.9</v>
      </c>
      <c r="G7" s="441">
        <v>25.2</v>
      </c>
      <c r="H7" s="441">
        <v>25.6</v>
      </c>
    </row>
    <row r="8" spans="1:8" ht="9.75" customHeight="1" x14ac:dyDescent="0.2">
      <c r="A8" s="438">
        <v>167116</v>
      </c>
      <c r="B8" s="439" t="s">
        <v>5018</v>
      </c>
      <c r="C8" s="440">
        <v>14.2</v>
      </c>
      <c r="D8" s="440">
        <v>4.2000000000000003E-2</v>
      </c>
      <c r="E8" s="440">
        <v>6</v>
      </c>
      <c r="F8" s="441">
        <v>47.7</v>
      </c>
      <c r="G8" s="441">
        <v>27.7</v>
      </c>
      <c r="H8" s="441">
        <v>32</v>
      </c>
    </row>
    <row r="9" spans="1:8" ht="9.75" customHeight="1" x14ac:dyDescent="0.2">
      <c r="A9" s="438">
        <v>167126</v>
      </c>
      <c r="B9" s="439" t="s">
        <v>5018</v>
      </c>
      <c r="C9" s="440">
        <v>18.899999999999999</v>
      </c>
      <c r="D9" s="440">
        <v>5.0999999999999997E-2</v>
      </c>
      <c r="E9" s="440">
        <v>4</v>
      </c>
      <c r="F9" s="441">
        <v>55.3</v>
      </c>
      <c r="G9" s="441">
        <v>28.7</v>
      </c>
      <c r="H9" s="441">
        <v>32</v>
      </c>
    </row>
    <row r="10" spans="1:8" ht="9.75" customHeight="1" x14ac:dyDescent="0.2">
      <c r="A10" s="438">
        <v>167129</v>
      </c>
      <c r="B10" s="439" t="s">
        <v>5018</v>
      </c>
      <c r="C10" s="440">
        <v>1.3</v>
      </c>
      <c r="D10" s="440">
        <v>2.8000000000000001E-2</v>
      </c>
      <c r="E10" s="440">
        <v>1</v>
      </c>
      <c r="F10" s="441">
        <v>28.6</v>
      </c>
      <c r="G10" s="441">
        <v>22.6</v>
      </c>
      <c r="H10" s="441">
        <v>43.2</v>
      </c>
    </row>
    <row r="11" spans="1:8" ht="9.75" customHeight="1" x14ac:dyDescent="0.2">
      <c r="A11" s="438">
        <v>167130</v>
      </c>
      <c r="B11" s="439" t="s">
        <v>5018</v>
      </c>
      <c r="C11" s="440">
        <v>7.4</v>
      </c>
      <c r="D11" s="440">
        <v>0.17699999999999999</v>
      </c>
      <c r="E11" s="440">
        <v>2</v>
      </c>
      <c r="F11" s="441">
        <v>60.5</v>
      </c>
      <c r="G11" s="441">
        <v>50</v>
      </c>
      <c r="H11" s="441">
        <v>58.5</v>
      </c>
    </row>
    <row r="12" spans="1:8" ht="9.75" customHeight="1" x14ac:dyDescent="0.2">
      <c r="A12" s="438">
        <v>167133</v>
      </c>
      <c r="B12" s="439" t="s">
        <v>5018</v>
      </c>
      <c r="C12" s="440">
        <v>1.95</v>
      </c>
      <c r="D12" s="440">
        <v>4.2000000000000003E-2</v>
      </c>
      <c r="E12" s="440">
        <v>3</v>
      </c>
      <c r="F12" s="441">
        <v>37</v>
      </c>
      <c r="G12" s="441">
        <v>26.5</v>
      </c>
      <c r="H12" s="441">
        <v>43</v>
      </c>
    </row>
    <row r="13" spans="1:8" ht="9.75" customHeight="1" x14ac:dyDescent="0.2">
      <c r="A13" s="438">
        <v>167134</v>
      </c>
      <c r="B13" s="439" t="s">
        <v>5018</v>
      </c>
      <c r="C13" s="440">
        <v>1.8</v>
      </c>
      <c r="D13" s="440">
        <v>3.9E-2</v>
      </c>
      <c r="E13" s="440">
        <v>1</v>
      </c>
      <c r="F13" s="441">
        <v>37.5</v>
      </c>
      <c r="G13" s="441">
        <v>24.2</v>
      </c>
      <c r="H13" s="441">
        <v>43.2</v>
      </c>
    </row>
    <row r="14" spans="1:8" ht="9.75" customHeight="1" x14ac:dyDescent="0.2">
      <c r="A14" s="438">
        <v>167135</v>
      </c>
      <c r="B14" s="439" t="s">
        <v>5018</v>
      </c>
      <c r="C14" s="440">
        <v>4</v>
      </c>
      <c r="D14" s="440">
        <v>7.4999999999999997E-2</v>
      </c>
      <c r="E14" s="440">
        <v>1</v>
      </c>
      <c r="F14" s="441">
        <v>40.700000000000003</v>
      </c>
      <c r="G14" s="441">
        <v>28.6</v>
      </c>
      <c r="H14" s="441">
        <v>64.8</v>
      </c>
    </row>
    <row r="15" spans="1:8" ht="9.75" customHeight="1" x14ac:dyDescent="0.2">
      <c r="A15" s="438">
        <v>167136</v>
      </c>
      <c r="B15" s="439" t="s">
        <v>5018</v>
      </c>
      <c r="C15" s="440">
        <v>4.9000000000000004</v>
      </c>
      <c r="D15" s="440">
        <v>0.115</v>
      </c>
      <c r="E15" s="440">
        <v>1</v>
      </c>
      <c r="F15" s="441">
        <v>60</v>
      </c>
      <c r="G15" s="441">
        <v>40</v>
      </c>
      <c r="H15" s="441">
        <v>48</v>
      </c>
    </row>
    <row r="16" spans="1:8" ht="9.75" customHeight="1" x14ac:dyDescent="0.2">
      <c r="A16" s="438">
        <v>167143</v>
      </c>
      <c r="B16" s="439" t="s">
        <v>5018</v>
      </c>
      <c r="C16" s="440">
        <v>21.2</v>
      </c>
      <c r="D16" s="440">
        <v>5.8000000000000003E-2</v>
      </c>
      <c r="E16" s="440">
        <v>6</v>
      </c>
      <c r="F16" s="441">
        <v>55.3</v>
      </c>
      <c r="G16" s="441">
        <v>32.5</v>
      </c>
      <c r="H16" s="441">
        <v>32</v>
      </c>
    </row>
    <row r="17" spans="1:8" ht="9.75" customHeight="1" x14ac:dyDescent="0.2">
      <c r="A17" s="438">
        <v>167144</v>
      </c>
      <c r="B17" s="439" t="s">
        <v>5018</v>
      </c>
      <c r="C17" s="440">
        <v>20.6</v>
      </c>
      <c r="D17" s="440">
        <v>5.8999999999999997E-2</v>
      </c>
      <c r="E17" s="440">
        <v>4</v>
      </c>
      <c r="F17" s="441">
        <v>49</v>
      </c>
      <c r="G17" s="441">
        <v>32.5</v>
      </c>
      <c r="H17" s="441">
        <v>37.1</v>
      </c>
    </row>
    <row r="18" spans="1:8" ht="9.75" customHeight="1" x14ac:dyDescent="0.2">
      <c r="A18" s="438">
        <v>167202</v>
      </c>
      <c r="B18" s="439" t="s">
        <v>5018</v>
      </c>
      <c r="C18" s="440">
        <v>4.2</v>
      </c>
      <c r="D18" s="440">
        <v>0.02</v>
      </c>
      <c r="E18" s="440">
        <v>2</v>
      </c>
      <c r="F18" s="441">
        <v>36.799999999999997</v>
      </c>
      <c r="G18" s="441">
        <v>14.5</v>
      </c>
      <c r="H18" s="441">
        <v>37.4</v>
      </c>
    </row>
    <row r="19" spans="1:8" ht="9.75" customHeight="1" x14ac:dyDescent="0.2">
      <c r="A19" s="438">
        <v>167245</v>
      </c>
      <c r="B19" s="439" t="s">
        <v>5018</v>
      </c>
      <c r="C19" s="440">
        <v>8.6999999999999993</v>
      </c>
      <c r="D19" s="440">
        <v>4.1000000000000002E-2</v>
      </c>
      <c r="E19" s="440">
        <v>3</v>
      </c>
      <c r="F19" s="441">
        <v>53</v>
      </c>
      <c r="G19" s="441">
        <v>32.799999999999997</v>
      </c>
      <c r="H19" s="441">
        <v>23.8</v>
      </c>
    </row>
    <row r="20" spans="1:8" ht="9.75" customHeight="1" x14ac:dyDescent="0.2">
      <c r="A20" s="438">
        <v>167249</v>
      </c>
      <c r="B20" s="439" t="s">
        <v>5018</v>
      </c>
      <c r="C20" s="440">
        <v>1</v>
      </c>
      <c r="D20" s="440">
        <v>8.9999999999999993E-3</v>
      </c>
      <c r="E20" s="440">
        <v>12</v>
      </c>
      <c r="F20" s="441">
        <v>21.5</v>
      </c>
      <c r="G20" s="441">
        <v>16.5</v>
      </c>
      <c r="H20" s="441">
        <v>25.5</v>
      </c>
    </row>
    <row r="21" spans="1:8" ht="9.75" customHeight="1" x14ac:dyDescent="0.2">
      <c r="A21" s="438">
        <v>167626</v>
      </c>
      <c r="B21" s="439" t="s">
        <v>5018</v>
      </c>
      <c r="C21" s="440">
        <v>13.2</v>
      </c>
      <c r="D21" s="440">
        <v>3.9E-2</v>
      </c>
      <c r="E21" s="440">
        <v>6</v>
      </c>
      <c r="F21" s="441">
        <v>54.5</v>
      </c>
      <c r="G21" s="441">
        <v>22.4</v>
      </c>
      <c r="H21" s="441">
        <v>32</v>
      </c>
    </row>
    <row r="22" spans="1:8" ht="9.75" customHeight="1" x14ac:dyDescent="0.2">
      <c r="A22" s="438">
        <v>168063</v>
      </c>
      <c r="B22" s="439" t="s">
        <v>5018</v>
      </c>
      <c r="C22" s="440">
        <v>8.3000000000000007</v>
      </c>
      <c r="D22" s="440">
        <v>9.9000000000000005E-2</v>
      </c>
      <c r="E22" s="440">
        <v>4</v>
      </c>
      <c r="F22" s="441">
        <v>49.5</v>
      </c>
      <c r="G22" s="441">
        <v>38.5</v>
      </c>
      <c r="H22" s="441">
        <v>52</v>
      </c>
    </row>
    <row r="23" spans="1:8" ht="9.75" customHeight="1" x14ac:dyDescent="0.2">
      <c r="A23" s="438">
        <v>168409</v>
      </c>
      <c r="B23" s="439" t="s">
        <v>5018</v>
      </c>
      <c r="C23" s="440">
        <v>15</v>
      </c>
      <c r="D23" s="440">
        <v>4.2000000000000003E-2</v>
      </c>
      <c r="E23" s="440">
        <v>4</v>
      </c>
      <c r="F23" s="441">
        <v>45.3</v>
      </c>
      <c r="G23" s="441">
        <v>28.7</v>
      </c>
      <c r="H23" s="441">
        <v>32</v>
      </c>
    </row>
    <row r="24" spans="1:8" ht="9.75" customHeight="1" x14ac:dyDescent="0.2">
      <c r="A24" s="438">
        <v>168534</v>
      </c>
      <c r="B24" s="439" t="s">
        <v>5018</v>
      </c>
      <c r="C24" s="440">
        <v>12.8</v>
      </c>
      <c r="D24" s="440">
        <v>3.3000000000000002E-2</v>
      </c>
      <c r="E24" s="440">
        <v>6</v>
      </c>
      <c r="F24" s="441">
        <v>46.9</v>
      </c>
      <c r="G24" s="441">
        <v>27.1</v>
      </c>
      <c r="H24" s="441">
        <v>25.6</v>
      </c>
    </row>
    <row r="25" spans="1:8" ht="9.75" customHeight="1" x14ac:dyDescent="0.2">
      <c r="A25" s="438">
        <v>168553</v>
      </c>
      <c r="B25" s="439" t="s">
        <v>5018</v>
      </c>
      <c r="C25" s="440">
        <v>15.8</v>
      </c>
      <c r="D25" s="440">
        <v>4.7E-2</v>
      </c>
      <c r="E25" s="440">
        <v>6</v>
      </c>
      <c r="F25" s="441">
        <v>53.4</v>
      </c>
      <c r="G25" s="441">
        <v>27.7</v>
      </c>
      <c r="H25" s="441">
        <v>32</v>
      </c>
    </row>
    <row r="26" spans="1:8" ht="9.75" customHeight="1" x14ac:dyDescent="0.2">
      <c r="A26" s="438">
        <v>169012</v>
      </c>
      <c r="B26" s="439" t="s">
        <v>5018</v>
      </c>
      <c r="C26" s="440">
        <v>4.4000000000000004</v>
      </c>
      <c r="D26" s="440">
        <v>4.2999999999999997E-2</v>
      </c>
      <c r="E26" s="440">
        <v>1</v>
      </c>
      <c r="F26" s="441">
        <v>38.5</v>
      </c>
      <c r="G26" s="441">
        <v>34</v>
      </c>
      <c r="H26" s="441">
        <v>33</v>
      </c>
    </row>
    <row r="27" spans="1:8" ht="9.75" customHeight="1" x14ac:dyDescent="0.2">
      <c r="A27" s="438">
        <v>169017</v>
      </c>
      <c r="B27" s="439" t="s">
        <v>5018</v>
      </c>
      <c r="C27" s="440">
        <v>23.6</v>
      </c>
      <c r="D27" s="440">
        <v>0.114</v>
      </c>
      <c r="E27" s="440">
        <v>3</v>
      </c>
      <c r="F27" s="441">
        <v>44.1</v>
      </c>
      <c r="G27" s="441">
        <v>23.8</v>
      </c>
      <c r="H27" s="441">
        <v>108.9</v>
      </c>
    </row>
    <row r="28" spans="1:8" ht="9.75" customHeight="1" x14ac:dyDescent="0.2">
      <c r="A28" s="438">
        <v>169027</v>
      </c>
      <c r="B28" s="439" t="s">
        <v>5018</v>
      </c>
      <c r="C28" s="440">
        <v>16.2</v>
      </c>
      <c r="D28" s="440">
        <v>0.152</v>
      </c>
      <c r="E28" s="440">
        <v>2</v>
      </c>
      <c r="F28" s="441">
        <v>43.4</v>
      </c>
      <c r="G28" s="441">
        <v>27.4</v>
      </c>
      <c r="H28" s="441">
        <v>127.9</v>
      </c>
    </row>
    <row r="29" spans="1:8" ht="9.75" customHeight="1" x14ac:dyDescent="0.2">
      <c r="A29" s="438">
        <v>169028</v>
      </c>
      <c r="B29" s="439" t="s">
        <v>5018</v>
      </c>
      <c r="C29" s="440">
        <v>4.5</v>
      </c>
      <c r="D29" s="440">
        <v>2.9000000000000001E-2</v>
      </c>
      <c r="E29" s="440">
        <v>8</v>
      </c>
      <c r="F29" s="441">
        <v>35.1</v>
      </c>
      <c r="G29" s="441">
        <v>35.1</v>
      </c>
      <c r="H29" s="441">
        <v>23.2</v>
      </c>
    </row>
    <row r="30" spans="1:8" ht="9.75" customHeight="1" x14ac:dyDescent="0.2">
      <c r="A30" s="438">
        <v>169335</v>
      </c>
      <c r="B30" s="439" t="s">
        <v>5018</v>
      </c>
      <c r="C30" s="440">
        <v>2.6</v>
      </c>
      <c r="D30" s="440">
        <v>5.3999999999999999E-2</v>
      </c>
      <c r="E30" s="440">
        <v>1</v>
      </c>
      <c r="F30" s="441">
        <v>39.5</v>
      </c>
      <c r="G30" s="441">
        <v>39.5</v>
      </c>
      <c r="H30" s="441">
        <v>34.5</v>
      </c>
    </row>
    <row r="31" spans="1:8" ht="9.75" customHeight="1" x14ac:dyDescent="0.2">
      <c r="A31" s="438">
        <v>169336</v>
      </c>
      <c r="B31" s="439" t="s">
        <v>5018</v>
      </c>
      <c r="C31" s="440">
        <v>3.4</v>
      </c>
      <c r="D31" s="440">
        <v>7.0000000000000007E-2</v>
      </c>
      <c r="E31" s="440">
        <v>2</v>
      </c>
      <c r="F31" s="441">
        <v>51.5</v>
      </c>
      <c r="G31" s="441">
        <v>39.5</v>
      </c>
      <c r="H31" s="441">
        <v>34.5</v>
      </c>
    </row>
    <row r="32" spans="1:8" ht="9.75" customHeight="1" x14ac:dyDescent="0.2">
      <c r="A32" s="438">
        <v>169378</v>
      </c>
      <c r="B32" s="439" t="s">
        <v>5018</v>
      </c>
      <c r="C32" s="440">
        <v>3.4</v>
      </c>
      <c r="D32" s="440">
        <v>1.7999999999999999E-2</v>
      </c>
      <c r="E32" s="440">
        <v>8</v>
      </c>
      <c r="F32" s="441">
        <v>34.299999999999997</v>
      </c>
      <c r="G32" s="441">
        <v>34.299999999999997</v>
      </c>
      <c r="H32" s="441">
        <v>15.2</v>
      </c>
    </row>
    <row r="33" spans="1:8" ht="9.75" customHeight="1" x14ac:dyDescent="0.2">
      <c r="A33" s="438">
        <v>170171</v>
      </c>
      <c r="B33" s="439" t="s">
        <v>5018</v>
      </c>
      <c r="C33" s="440">
        <v>9.1999999999999993</v>
      </c>
      <c r="D33" s="440">
        <v>0.22500000000000001</v>
      </c>
      <c r="E33" s="440">
        <v>1</v>
      </c>
      <c r="F33" s="441">
        <v>72.5</v>
      </c>
      <c r="G33" s="441">
        <v>50</v>
      </c>
      <c r="H33" s="441">
        <v>62</v>
      </c>
    </row>
    <row r="34" spans="1:8" ht="9.75" customHeight="1" x14ac:dyDescent="0.2">
      <c r="A34" s="438">
        <v>170353</v>
      </c>
      <c r="B34" s="439" t="s">
        <v>5018</v>
      </c>
      <c r="C34" s="440">
        <v>3.6</v>
      </c>
      <c r="D34" s="440">
        <v>1.7000000000000001E-2</v>
      </c>
      <c r="E34" s="440">
        <v>6</v>
      </c>
      <c r="F34" s="441">
        <v>42.5</v>
      </c>
      <c r="G34" s="441">
        <v>14.5</v>
      </c>
      <c r="H34" s="441">
        <v>27</v>
      </c>
    </row>
    <row r="35" spans="1:8" ht="9.75" customHeight="1" x14ac:dyDescent="0.2">
      <c r="A35" s="438">
        <v>170355</v>
      </c>
      <c r="B35" s="439" t="s">
        <v>5018</v>
      </c>
      <c r="C35" s="440">
        <v>3.3</v>
      </c>
      <c r="D35" s="440">
        <v>1.7999999999999999E-2</v>
      </c>
      <c r="E35" s="440">
        <v>6</v>
      </c>
      <c r="F35" s="441">
        <v>38.5</v>
      </c>
      <c r="G35" s="441">
        <v>15.2</v>
      </c>
      <c r="H35" s="441">
        <v>30</v>
      </c>
    </row>
    <row r="36" spans="1:8" ht="9.75" customHeight="1" x14ac:dyDescent="0.2">
      <c r="A36" s="438">
        <v>170357</v>
      </c>
      <c r="B36" s="439" t="s">
        <v>5018</v>
      </c>
      <c r="C36" s="440">
        <v>4.2</v>
      </c>
      <c r="D36" s="440">
        <v>2.5999999999999999E-2</v>
      </c>
      <c r="E36" s="440">
        <v>4</v>
      </c>
      <c r="F36" s="441">
        <v>32</v>
      </c>
      <c r="G36" s="441">
        <v>27.5</v>
      </c>
      <c r="H36" s="441">
        <v>30</v>
      </c>
    </row>
    <row r="37" spans="1:8" ht="9.75" customHeight="1" x14ac:dyDescent="0.2">
      <c r="A37" s="438">
        <v>173293</v>
      </c>
      <c r="B37" s="439" t="s">
        <v>5018</v>
      </c>
      <c r="C37" s="440">
        <v>10.1</v>
      </c>
      <c r="D37" s="440">
        <v>0.13100000000000001</v>
      </c>
      <c r="E37" s="440">
        <v>12</v>
      </c>
      <c r="F37" s="441">
        <v>51</v>
      </c>
      <c r="G37" s="441">
        <v>50</v>
      </c>
      <c r="H37" s="441">
        <v>51.5</v>
      </c>
    </row>
    <row r="38" spans="1:8" ht="9.75" customHeight="1" x14ac:dyDescent="0.2">
      <c r="A38" s="438">
        <v>174080</v>
      </c>
      <c r="B38" s="439" t="s">
        <v>5018</v>
      </c>
      <c r="C38" s="439"/>
      <c r="D38" s="440">
        <v>0.123</v>
      </c>
      <c r="E38" s="440">
        <v>4</v>
      </c>
      <c r="F38" s="439"/>
      <c r="G38" s="439"/>
      <c r="H38" s="439"/>
    </row>
    <row r="39" spans="1:8" ht="9.75" customHeight="1" x14ac:dyDescent="0.2">
      <c r="A39" s="438">
        <v>174111</v>
      </c>
      <c r="B39" s="439" t="s">
        <v>5018</v>
      </c>
      <c r="C39" s="440">
        <v>10.5</v>
      </c>
      <c r="D39" s="440">
        <v>3.1E-2</v>
      </c>
      <c r="E39" s="440">
        <v>6</v>
      </c>
      <c r="F39" s="441">
        <v>46.9</v>
      </c>
      <c r="G39" s="441">
        <v>26.2</v>
      </c>
      <c r="H39" s="441">
        <v>25.6</v>
      </c>
    </row>
    <row r="40" spans="1:8" ht="9.75" customHeight="1" x14ac:dyDescent="0.2">
      <c r="A40" s="438">
        <v>174179</v>
      </c>
      <c r="B40" s="439" t="s">
        <v>5018</v>
      </c>
      <c r="C40" s="440">
        <v>6.9</v>
      </c>
      <c r="D40" s="440">
        <v>6.2E-2</v>
      </c>
      <c r="E40" s="440">
        <v>12</v>
      </c>
      <c r="F40" s="441">
        <v>47.5</v>
      </c>
      <c r="G40" s="441">
        <v>22.5</v>
      </c>
      <c r="H40" s="441">
        <v>58</v>
      </c>
    </row>
    <row r="41" spans="1:8" ht="9.75" customHeight="1" x14ac:dyDescent="0.2">
      <c r="A41" s="438">
        <v>174698</v>
      </c>
      <c r="B41" s="439" t="s">
        <v>5018</v>
      </c>
      <c r="C41" s="439"/>
      <c r="D41" s="440">
        <v>1.2999999999999999E-2</v>
      </c>
      <c r="E41" s="440">
        <v>12</v>
      </c>
      <c r="F41" s="439"/>
      <c r="G41" s="439"/>
      <c r="H41" s="439"/>
    </row>
    <row r="42" spans="1:8" ht="9.75" customHeight="1" x14ac:dyDescent="0.2">
      <c r="A42" s="438">
        <v>174699</v>
      </c>
      <c r="B42" s="439" t="s">
        <v>5018</v>
      </c>
      <c r="C42" s="440">
        <v>5</v>
      </c>
      <c r="D42" s="440">
        <v>1.2999999999999999E-2</v>
      </c>
      <c r="E42" s="440">
        <v>12</v>
      </c>
      <c r="F42" s="441">
        <v>35</v>
      </c>
      <c r="G42" s="441">
        <v>16.3</v>
      </c>
      <c r="H42" s="441">
        <v>23.1</v>
      </c>
    </row>
    <row r="43" spans="1:8" ht="9.75" customHeight="1" x14ac:dyDescent="0.2">
      <c r="A43" s="438">
        <v>174700</v>
      </c>
      <c r="B43" s="439" t="s">
        <v>5018</v>
      </c>
      <c r="C43" s="440">
        <v>3.6</v>
      </c>
      <c r="D43" s="440">
        <v>1.2999999999999999E-2</v>
      </c>
      <c r="E43" s="440">
        <v>6</v>
      </c>
      <c r="F43" s="441">
        <v>31</v>
      </c>
      <c r="G43" s="441">
        <v>16</v>
      </c>
      <c r="H43" s="441">
        <v>25.6</v>
      </c>
    </row>
    <row r="44" spans="1:8" ht="9.75" customHeight="1" x14ac:dyDescent="0.2">
      <c r="A44" s="438">
        <v>167108</v>
      </c>
      <c r="B44" s="439" t="s">
        <v>5018</v>
      </c>
      <c r="C44" s="440">
        <v>13.1</v>
      </c>
      <c r="D44" s="440">
        <v>3.7999999999999999E-2</v>
      </c>
      <c r="E44" s="440">
        <v>6</v>
      </c>
      <c r="F44" s="441">
        <v>39</v>
      </c>
      <c r="G44" s="441">
        <v>31</v>
      </c>
      <c r="H44" s="441">
        <v>31.5</v>
      </c>
    </row>
    <row r="45" spans="1:8" ht="9.75" customHeight="1" x14ac:dyDescent="0.2">
      <c r="A45" s="438">
        <v>167218</v>
      </c>
      <c r="B45" s="439" t="s">
        <v>5018</v>
      </c>
      <c r="C45" s="440">
        <v>5.4</v>
      </c>
      <c r="D45" s="440">
        <v>3.4000000000000002E-2</v>
      </c>
      <c r="E45" s="440">
        <v>4</v>
      </c>
      <c r="F45" s="441">
        <v>34</v>
      </c>
      <c r="G45" s="441">
        <v>31</v>
      </c>
      <c r="H45" s="441">
        <v>32</v>
      </c>
    </row>
    <row r="46" spans="1:8" ht="9.75" customHeight="1" x14ac:dyDescent="0.2">
      <c r="A46" s="438">
        <v>168139</v>
      </c>
      <c r="B46" s="439" t="s">
        <v>5018</v>
      </c>
      <c r="C46" s="440">
        <v>7.9</v>
      </c>
      <c r="D46" s="440">
        <v>4.2000000000000003E-2</v>
      </c>
      <c r="E46" s="440">
        <v>4</v>
      </c>
      <c r="F46" s="441">
        <v>42</v>
      </c>
      <c r="G46" s="441">
        <v>31</v>
      </c>
      <c r="H46" s="441">
        <v>32</v>
      </c>
    </row>
    <row r="47" spans="1:8" ht="9.75" customHeight="1" x14ac:dyDescent="0.2">
      <c r="A47" s="438">
        <v>166485</v>
      </c>
      <c r="B47" s="439" t="s">
        <v>5018</v>
      </c>
      <c r="C47" s="440">
        <v>9.6999999999999993</v>
      </c>
      <c r="D47" s="440">
        <v>8.6999999999999994E-2</v>
      </c>
      <c r="E47" s="440">
        <v>24</v>
      </c>
      <c r="F47" s="441">
        <v>63</v>
      </c>
      <c r="G47" s="441">
        <v>32</v>
      </c>
      <c r="H47" s="441">
        <v>43</v>
      </c>
    </row>
    <row r="48" spans="1:8" ht="9.75" customHeight="1" x14ac:dyDescent="0.2">
      <c r="A48" s="438">
        <v>168633</v>
      </c>
      <c r="B48" s="439" t="s">
        <v>5018</v>
      </c>
      <c r="C48" s="440">
        <v>4.5</v>
      </c>
      <c r="D48" s="440">
        <v>4.2000000000000003E-2</v>
      </c>
      <c r="E48" s="440">
        <v>12</v>
      </c>
      <c r="F48" s="441">
        <v>42.5</v>
      </c>
      <c r="G48" s="441">
        <v>23.5</v>
      </c>
      <c r="H48" s="441">
        <v>42.5</v>
      </c>
    </row>
    <row r="49" spans="1:8" ht="9.75" customHeight="1" x14ac:dyDescent="0.2">
      <c r="A49" s="438">
        <v>169251</v>
      </c>
      <c r="B49" s="439" t="s">
        <v>5018</v>
      </c>
      <c r="C49" s="440">
        <v>4.1500000000000004</v>
      </c>
      <c r="D49" s="440">
        <v>5.1999999999999998E-2</v>
      </c>
      <c r="E49" s="440">
        <v>4</v>
      </c>
      <c r="F49" s="441">
        <v>42.5</v>
      </c>
      <c r="G49" s="441">
        <v>24.5</v>
      </c>
      <c r="H49" s="441">
        <v>50</v>
      </c>
    </row>
    <row r="50" spans="1:8" ht="9.75" customHeight="1" x14ac:dyDescent="0.2">
      <c r="A50" s="438">
        <v>169252</v>
      </c>
      <c r="B50" s="439" t="s">
        <v>5018</v>
      </c>
      <c r="C50" s="440">
        <v>4.4000000000000004</v>
      </c>
      <c r="D50" s="440">
        <v>0.03</v>
      </c>
      <c r="E50" s="440">
        <v>12</v>
      </c>
      <c r="F50" s="441">
        <v>46.5</v>
      </c>
      <c r="G50" s="441">
        <v>34.5</v>
      </c>
      <c r="H50" s="441">
        <v>19</v>
      </c>
    </row>
    <row r="51" spans="1:8" ht="9.75" customHeight="1" x14ac:dyDescent="0.2">
      <c r="A51" s="438">
        <v>169257</v>
      </c>
      <c r="B51" s="439" t="s">
        <v>5018</v>
      </c>
      <c r="C51" s="440">
        <v>6.15</v>
      </c>
      <c r="D51" s="440">
        <v>6.6000000000000003E-2</v>
      </c>
      <c r="E51" s="440">
        <v>12</v>
      </c>
      <c r="F51" s="441">
        <v>45.5</v>
      </c>
      <c r="G51" s="441">
        <v>39</v>
      </c>
      <c r="H51" s="441">
        <v>37</v>
      </c>
    </row>
    <row r="52" spans="1:8" ht="9.75" customHeight="1" x14ac:dyDescent="0.2">
      <c r="A52" s="438">
        <v>169258</v>
      </c>
      <c r="B52" s="439" t="s">
        <v>5018</v>
      </c>
      <c r="C52" s="440">
        <v>4.5999999999999996</v>
      </c>
      <c r="D52" s="440">
        <v>4.1000000000000002E-2</v>
      </c>
      <c r="E52" s="440">
        <v>12</v>
      </c>
      <c r="F52" s="441">
        <v>46</v>
      </c>
      <c r="G52" s="441">
        <v>28.5</v>
      </c>
      <c r="H52" s="441">
        <v>31.5</v>
      </c>
    </row>
    <row r="53" spans="1:8" ht="9.75" customHeight="1" x14ac:dyDescent="0.2">
      <c r="A53" s="438">
        <v>169259</v>
      </c>
      <c r="B53" s="439" t="s">
        <v>5018</v>
      </c>
      <c r="C53" s="440">
        <v>6</v>
      </c>
      <c r="D53" s="440">
        <v>3.3000000000000002E-2</v>
      </c>
      <c r="E53" s="440">
        <v>1</v>
      </c>
      <c r="F53" s="441">
        <v>87</v>
      </c>
      <c r="G53" s="441">
        <v>42</v>
      </c>
      <c r="H53" s="441">
        <v>9</v>
      </c>
    </row>
    <row r="54" spans="1:8" ht="9.75" customHeight="1" x14ac:dyDescent="0.2">
      <c r="A54" s="438">
        <v>170414</v>
      </c>
      <c r="B54" s="439" t="s">
        <v>5018</v>
      </c>
      <c r="C54" s="440">
        <v>6.8</v>
      </c>
      <c r="D54" s="440">
        <v>3.7999999999999999E-2</v>
      </c>
      <c r="E54" s="440">
        <v>6</v>
      </c>
      <c r="F54" s="441">
        <v>64</v>
      </c>
      <c r="G54" s="441">
        <v>22</v>
      </c>
      <c r="H54" s="441">
        <v>27</v>
      </c>
    </row>
    <row r="55" spans="1:8" ht="9.75" customHeight="1" x14ac:dyDescent="0.2">
      <c r="A55" s="438">
        <v>170532</v>
      </c>
      <c r="B55" s="439" t="s">
        <v>5018</v>
      </c>
      <c r="C55" s="440">
        <v>8.5</v>
      </c>
      <c r="D55" s="440">
        <v>2.4E-2</v>
      </c>
      <c r="E55" s="440">
        <v>6</v>
      </c>
      <c r="F55" s="441">
        <v>38</v>
      </c>
      <c r="G55" s="441">
        <v>25</v>
      </c>
      <c r="H55" s="441">
        <v>25.5</v>
      </c>
    </row>
    <row r="56" spans="1:8" ht="9.75" customHeight="1" x14ac:dyDescent="0.2">
      <c r="A56" s="438">
        <v>172042</v>
      </c>
      <c r="B56" s="439" t="s">
        <v>5018</v>
      </c>
      <c r="C56" s="440">
        <v>20</v>
      </c>
      <c r="D56" s="440">
        <v>7.1999999999999995E-2</v>
      </c>
      <c r="E56" s="440">
        <v>1</v>
      </c>
      <c r="F56" s="441">
        <v>81.5</v>
      </c>
      <c r="G56" s="441">
        <v>31.5</v>
      </c>
      <c r="H56" s="441">
        <v>28</v>
      </c>
    </row>
    <row r="57" spans="1:8" ht="9.75" customHeight="1" x14ac:dyDescent="0.2">
      <c r="A57" s="438">
        <v>172193</v>
      </c>
      <c r="B57" s="439" t="s">
        <v>5018</v>
      </c>
      <c r="C57" s="440">
        <v>13.8</v>
      </c>
      <c r="D57" s="440">
        <v>3.2000000000000001E-2</v>
      </c>
      <c r="E57" s="440">
        <v>6</v>
      </c>
      <c r="F57" s="441">
        <v>38</v>
      </c>
      <c r="G57" s="441">
        <v>32</v>
      </c>
      <c r="H57" s="441">
        <v>26</v>
      </c>
    </row>
    <row r="58" spans="1:8" ht="9.75" customHeight="1" x14ac:dyDescent="0.2">
      <c r="A58" s="438">
        <v>173674</v>
      </c>
      <c r="B58" s="439" t="s">
        <v>5018</v>
      </c>
      <c r="C58" s="439"/>
      <c r="D58" s="440">
        <v>3.9E-2</v>
      </c>
      <c r="E58" s="440">
        <v>4</v>
      </c>
      <c r="F58" s="439"/>
      <c r="G58" s="439"/>
      <c r="H58" s="439"/>
    </row>
    <row r="59" spans="1:8" ht="9.75" customHeight="1" x14ac:dyDescent="0.2">
      <c r="A59" s="438">
        <v>173676</v>
      </c>
      <c r="B59" s="439" t="s">
        <v>5018</v>
      </c>
      <c r="C59" s="439"/>
      <c r="D59" s="440">
        <v>0.30299999999999999</v>
      </c>
      <c r="E59" s="440">
        <v>30</v>
      </c>
      <c r="F59" s="439"/>
      <c r="G59" s="439"/>
      <c r="H59" s="439"/>
    </row>
    <row r="60" spans="1:8" ht="9.75" customHeight="1" x14ac:dyDescent="0.2">
      <c r="A60" s="438">
        <v>174263</v>
      </c>
      <c r="B60" s="439" t="s">
        <v>5018</v>
      </c>
      <c r="C60" s="440">
        <v>19.100000000000001</v>
      </c>
      <c r="D60" s="440">
        <v>0.14699999999999999</v>
      </c>
      <c r="E60" s="440">
        <v>1</v>
      </c>
      <c r="F60" s="441">
        <v>114.5</v>
      </c>
      <c r="G60" s="441">
        <v>46</v>
      </c>
      <c r="H60" s="441">
        <v>28</v>
      </c>
    </row>
    <row r="61" spans="1:8" ht="9.75" customHeight="1" x14ac:dyDescent="0.2">
      <c r="A61" s="438">
        <v>174323</v>
      </c>
      <c r="B61" s="439" t="s">
        <v>5018</v>
      </c>
      <c r="C61" s="440">
        <v>33.200000000000003</v>
      </c>
      <c r="D61" s="440">
        <v>0.108</v>
      </c>
      <c r="E61" s="440">
        <v>1</v>
      </c>
      <c r="F61" s="441">
        <v>49</v>
      </c>
      <c r="G61" s="441">
        <v>45</v>
      </c>
      <c r="H61" s="441">
        <v>49</v>
      </c>
    </row>
    <row r="62" spans="1:8" ht="9.75" customHeight="1" x14ac:dyDescent="0.2">
      <c r="A62" s="438">
        <v>167147</v>
      </c>
      <c r="B62" s="439" t="s">
        <v>5018</v>
      </c>
      <c r="C62" s="440">
        <v>11</v>
      </c>
      <c r="D62" s="440">
        <v>3.7999999999999999E-2</v>
      </c>
      <c r="E62" s="440">
        <v>6</v>
      </c>
      <c r="F62" s="441">
        <v>39</v>
      </c>
      <c r="G62" s="441">
        <v>31</v>
      </c>
      <c r="H62" s="441">
        <v>31.5</v>
      </c>
    </row>
    <row r="63" spans="1:8" ht="9.75" customHeight="1" x14ac:dyDescent="0.2">
      <c r="A63" s="438">
        <v>167148</v>
      </c>
      <c r="B63" s="439" t="s">
        <v>5018</v>
      </c>
      <c r="C63" s="440">
        <v>5.86</v>
      </c>
      <c r="D63" s="440">
        <v>2.1999999999999999E-2</v>
      </c>
      <c r="E63" s="440">
        <v>36</v>
      </c>
      <c r="F63" s="441">
        <v>34.200000000000003</v>
      </c>
      <c r="G63" s="441">
        <v>26.3</v>
      </c>
      <c r="H63" s="441">
        <v>24.5</v>
      </c>
    </row>
    <row r="64" spans="1:8" ht="9.75" customHeight="1" x14ac:dyDescent="0.2">
      <c r="A64" s="438">
        <v>170530</v>
      </c>
      <c r="B64" s="439" t="s">
        <v>5018</v>
      </c>
      <c r="C64" s="440">
        <v>7.4</v>
      </c>
      <c r="D64" s="440">
        <v>4.2000000000000003E-2</v>
      </c>
      <c r="E64" s="440">
        <v>1</v>
      </c>
      <c r="F64" s="441">
        <v>112</v>
      </c>
      <c r="G64" s="441">
        <v>42</v>
      </c>
      <c r="H64" s="441">
        <v>9</v>
      </c>
    </row>
    <row r="65" spans="1:8" ht="9.75" customHeight="1" x14ac:dyDescent="0.2">
      <c r="A65" s="438">
        <v>168705</v>
      </c>
      <c r="B65" s="439" t="s">
        <v>5018</v>
      </c>
      <c r="C65" s="440">
        <v>10</v>
      </c>
      <c r="D65" s="440">
        <v>6.9000000000000006E-2</v>
      </c>
      <c r="E65" s="440">
        <v>1</v>
      </c>
      <c r="F65" s="441">
        <v>123</v>
      </c>
      <c r="G65" s="441">
        <v>51</v>
      </c>
      <c r="H65" s="441">
        <v>11</v>
      </c>
    </row>
    <row r="66" spans="1:8" ht="9.75" customHeight="1" x14ac:dyDescent="0.2">
      <c r="A66" s="438">
        <v>170531</v>
      </c>
      <c r="B66" s="439" t="s">
        <v>5018</v>
      </c>
      <c r="C66" s="440">
        <v>11.6</v>
      </c>
      <c r="D66" s="440">
        <v>5.8000000000000003E-2</v>
      </c>
      <c r="E66" s="440">
        <v>1</v>
      </c>
      <c r="F66" s="441">
        <v>106</v>
      </c>
      <c r="G66" s="441">
        <v>50</v>
      </c>
      <c r="H66" s="441">
        <v>11</v>
      </c>
    </row>
    <row r="67" spans="1:8" ht="9.75" customHeight="1" x14ac:dyDescent="0.2">
      <c r="A67" s="438">
        <v>174260</v>
      </c>
      <c r="B67" s="439" t="s">
        <v>5018</v>
      </c>
      <c r="C67" s="440">
        <v>5.4</v>
      </c>
      <c r="D67" s="440">
        <v>2.1999999999999999E-2</v>
      </c>
      <c r="E67" s="440">
        <v>6</v>
      </c>
      <c r="F67" s="441">
        <v>40</v>
      </c>
      <c r="G67" s="441">
        <v>27</v>
      </c>
      <c r="H67" s="441">
        <v>20</v>
      </c>
    </row>
    <row r="68" spans="1:8" ht="9.75" customHeight="1" x14ac:dyDescent="0.2">
      <c r="A68" s="438">
        <v>169255</v>
      </c>
      <c r="B68" s="439" t="s">
        <v>5018</v>
      </c>
      <c r="C68" s="440">
        <v>9.1</v>
      </c>
      <c r="D68" s="440">
        <v>6.7000000000000004E-2</v>
      </c>
      <c r="E68" s="440">
        <v>12</v>
      </c>
      <c r="F68" s="441">
        <v>66.5</v>
      </c>
      <c r="G68" s="441">
        <v>46</v>
      </c>
      <c r="H68" s="441">
        <v>22</v>
      </c>
    </row>
    <row r="69" spans="1:8" ht="9.75" customHeight="1" x14ac:dyDescent="0.2">
      <c r="A69" s="438">
        <v>172054</v>
      </c>
      <c r="B69" s="439" t="s">
        <v>5018</v>
      </c>
      <c r="C69" s="440">
        <v>5.65</v>
      </c>
      <c r="D69" s="440">
        <v>0.02</v>
      </c>
      <c r="E69" s="440">
        <v>12</v>
      </c>
      <c r="F69" s="441">
        <v>36</v>
      </c>
      <c r="G69" s="441">
        <v>22.5</v>
      </c>
      <c r="H69" s="441">
        <v>24.5</v>
      </c>
    </row>
    <row r="70" spans="1:8" ht="9.75" customHeight="1" x14ac:dyDescent="0.2">
      <c r="A70" s="438">
        <v>173134</v>
      </c>
      <c r="B70" s="439" t="s">
        <v>5018</v>
      </c>
      <c r="C70" s="440">
        <v>5.3</v>
      </c>
      <c r="D70" s="440">
        <v>6.3E-2</v>
      </c>
      <c r="E70" s="440">
        <v>36</v>
      </c>
      <c r="F70" s="441">
        <v>44</v>
      </c>
      <c r="G70" s="441">
        <v>31</v>
      </c>
      <c r="H70" s="441">
        <v>46</v>
      </c>
    </row>
    <row r="71" spans="1:8" ht="9.75" customHeight="1" x14ac:dyDescent="0.2">
      <c r="A71" s="438">
        <v>167217</v>
      </c>
      <c r="B71" s="439" t="s">
        <v>5018</v>
      </c>
      <c r="C71" s="440">
        <v>4.0999999999999996</v>
      </c>
      <c r="D71" s="440">
        <v>2.5000000000000001E-2</v>
      </c>
      <c r="E71" s="440">
        <v>6</v>
      </c>
      <c r="F71" s="441">
        <v>42</v>
      </c>
      <c r="G71" s="441">
        <v>27.5</v>
      </c>
      <c r="H71" s="441">
        <v>22</v>
      </c>
    </row>
    <row r="72" spans="1:8" ht="9.75" customHeight="1" x14ac:dyDescent="0.2">
      <c r="A72" s="438">
        <v>167214</v>
      </c>
      <c r="B72" s="439" t="s">
        <v>5018</v>
      </c>
      <c r="C72" s="440">
        <v>4</v>
      </c>
      <c r="D72" s="440">
        <v>1.7999999999999999E-2</v>
      </c>
      <c r="E72" s="440">
        <v>4</v>
      </c>
      <c r="F72" s="441">
        <v>42</v>
      </c>
      <c r="G72" s="441">
        <v>20</v>
      </c>
      <c r="H72" s="441">
        <v>22</v>
      </c>
    </row>
    <row r="73" spans="1:8" ht="9.75" customHeight="1" x14ac:dyDescent="0.2">
      <c r="A73" s="438">
        <v>169483</v>
      </c>
      <c r="B73" s="439" t="s">
        <v>5018</v>
      </c>
      <c r="C73" s="440">
        <v>27.6</v>
      </c>
      <c r="D73" s="440">
        <v>0.17499999999999999</v>
      </c>
      <c r="E73" s="440">
        <v>4</v>
      </c>
      <c r="F73" s="441">
        <v>68</v>
      </c>
      <c r="G73" s="441">
        <v>56</v>
      </c>
      <c r="H73" s="441">
        <v>46</v>
      </c>
    </row>
    <row r="74" spans="1:8" ht="9.75" customHeight="1" x14ac:dyDescent="0.2">
      <c r="A74" s="438">
        <v>167105</v>
      </c>
      <c r="B74" s="439" t="s">
        <v>5018</v>
      </c>
      <c r="C74" s="440">
        <v>4</v>
      </c>
      <c r="D74" s="440">
        <v>2.7E-2</v>
      </c>
      <c r="E74" s="440">
        <v>8</v>
      </c>
      <c r="F74" s="441">
        <v>48</v>
      </c>
      <c r="G74" s="441">
        <v>22</v>
      </c>
      <c r="H74" s="441">
        <v>26</v>
      </c>
    </row>
    <row r="75" spans="1:8" ht="9.75" customHeight="1" x14ac:dyDescent="0.2">
      <c r="A75" s="438">
        <v>167106</v>
      </c>
      <c r="B75" s="439" t="s">
        <v>5018</v>
      </c>
      <c r="C75" s="440">
        <v>4.8</v>
      </c>
      <c r="D75" s="440">
        <v>2.7E-2</v>
      </c>
      <c r="E75" s="440">
        <v>8</v>
      </c>
      <c r="F75" s="441">
        <v>48</v>
      </c>
      <c r="G75" s="441">
        <v>22</v>
      </c>
      <c r="H75" s="441">
        <v>26</v>
      </c>
    </row>
    <row r="76" spans="1:8" ht="9.75" customHeight="1" x14ac:dyDescent="0.2">
      <c r="A76" s="438">
        <v>168145</v>
      </c>
      <c r="B76" s="439" t="s">
        <v>5018</v>
      </c>
      <c r="C76" s="440">
        <v>19.600000000000001</v>
      </c>
      <c r="D76" s="440">
        <v>7.1999999999999995E-2</v>
      </c>
      <c r="E76" s="440">
        <v>6</v>
      </c>
      <c r="F76" s="441">
        <v>56</v>
      </c>
      <c r="G76" s="441">
        <v>35</v>
      </c>
      <c r="H76" s="441">
        <v>36.5</v>
      </c>
    </row>
    <row r="77" spans="1:8" ht="9.75" customHeight="1" x14ac:dyDescent="0.2">
      <c r="A77" s="438">
        <v>169260</v>
      </c>
      <c r="B77" s="439" t="s">
        <v>5018</v>
      </c>
      <c r="C77" s="440">
        <v>9</v>
      </c>
      <c r="D77" s="440">
        <v>2.5999999999999999E-2</v>
      </c>
      <c r="E77" s="440">
        <v>6</v>
      </c>
      <c r="F77" s="441">
        <v>38</v>
      </c>
      <c r="G77" s="441">
        <v>26</v>
      </c>
      <c r="H77" s="441">
        <v>26</v>
      </c>
    </row>
    <row r="78" spans="1:8" ht="9.75" customHeight="1" x14ac:dyDescent="0.2">
      <c r="A78" s="438">
        <v>169124</v>
      </c>
      <c r="B78" s="439" t="s">
        <v>5018</v>
      </c>
      <c r="C78" s="440">
        <v>3.45</v>
      </c>
      <c r="D78" s="440">
        <v>3.6999999999999998E-2</v>
      </c>
      <c r="E78" s="440">
        <v>1</v>
      </c>
      <c r="F78" s="441">
        <v>106</v>
      </c>
      <c r="G78" s="441">
        <v>18</v>
      </c>
      <c r="H78" s="441">
        <v>19.5</v>
      </c>
    </row>
    <row r="79" spans="1:8" ht="9.75" customHeight="1" x14ac:dyDescent="0.2">
      <c r="A79" s="438">
        <v>168065</v>
      </c>
      <c r="B79" s="439" t="s">
        <v>5018</v>
      </c>
      <c r="C79" s="440">
        <v>3.25</v>
      </c>
      <c r="D79" s="440">
        <v>3.9E-2</v>
      </c>
      <c r="E79" s="440">
        <v>1</v>
      </c>
      <c r="F79" s="441">
        <v>106</v>
      </c>
      <c r="G79" s="441">
        <v>16.5</v>
      </c>
      <c r="H79" s="441">
        <v>22.5</v>
      </c>
    </row>
    <row r="80" spans="1:8" ht="9.75" customHeight="1" x14ac:dyDescent="0.2">
      <c r="A80" s="438">
        <v>169018</v>
      </c>
      <c r="B80" s="439" t="s">
        <v>5018</v>
      </c>
      <c r="C80" s="440">
        <v>25</v>
      </c>
      <c r="D80" s="440">
        <v>0.13100000000000001</v>
      </c>
      <c r="E80" s="440">
        <v>3</v>
      </c>
      <c r="F80" s="441">
        <v>47.6</v>
      </c>
      <c r="G80" s="441">
        <v>23.8</v>
      </c>
      <c r="H80" s="441">
        <v>115.9</v>
      </c>
    </row>
    <row r="81" spans="1:8" ht="9.75" customHeight="1" x14ac:dyDescent="0.2">
      <c r="A81" s="438">
        <v>167082</v>
      </c>
      <c r="B81" s="439" t="s">
        <v>5018</v>
      </c>
      <c r="C81" s="440">
        <v>33.9</v>
      </c>
      <c r="D81" s="440">
        <v>0.16400000000000001</v>
      </c>
      <c r="E81" s="440">
        <v>3</v>
      </c>
      <c r="F81" s="441">
        <v>48.6</v>
      </c>
      <c r="G81" s="441">
        <v>29.2</v>
      </c>
      <c r="H81" s="441">
        <v>115.9</v>
      </c>
    </row>
    <row r="82" spans="1:8" ht="9.75" customHeight="1" x14ac:dyDescent="0.2">
      <c r="A82" s="438">
        <v>168497</v>
      </c>
      <c r="B82" s="439" t="s">
        <v>5018</v>
      </c>
      <c r="C82" s="440">
        <v>25.2</v>
      </c>
      <c r="D82" s="440">
        <v>0.158</v>
      </c>
      <c r="E82" s="440">
        <v>2</v>
      </c>
      <c r="F82" s="441">
        <v>50.2</v>
      </c>
      <c r="G82" s="441">
        <v>24.4</v>
      </c>
      <c r="H82" s="441">
        <v>128.9</v>
      </c>
    </row>
    <row r="83" spans="1:8" ht="9.75" customHeight="1" x14ac:dyDescent="0.2">
      <c r="A83" s="438">
        <v>169023</v>
      </c>
      <c r="B83" s="439" t="s">
        <v>5018</v>
      </c>
      <c r="C83" s="440">
        <v>27.6</v>
      </c>
      <c r="D83" s="440">
        <v>0.158</v>
      </c>
      <c r="E83" s="440">
        <v>2</v>
      </c>
      <c r="F83" s="441">
        <v>50.2</v>
      </c>
      <c r="G83" s="441">
        <v>24.4</v>
      </c>
      <c r="H83" s="441">
        <v>128.9</v>
      </c>
    </row>
    <row r="84" spans="1:8" ht="9.75" customHeight="1" x14ac:dyDescent="0.2">
      <c r="A84" s="438">
        <v>167197</v>
      </c>
      <c r="B84" s="439" t="s">
        <v>5018</v>
      </c>
      <c r="C84" s="440">
        <v>10.7</v>
      </c>
      <c r="D84" s="440">
        <v>0.13100000000000001</v>
      </c>
      <c r="E84" s="440">
        <v>6</v>
      </c>
      <c r="F84" s="441">
        <v>51</v>
      </c>
      <c r="G84" s="441">
        <v>50</v>
      </c>
      <c r="H84" s="441">
        <v>51.5</v>
      </c>
    </row>
    <row r="85" spans="1:8" ht="9.75" customHeight="1" x14ac:dyDescent="0.2">
      <c r="A85" s="438">
        <v>174108</v>
      </c>
      <c r="B85" s="439" t="s">
        <v>5018</v>
      </c>
      <c r="C85" s="440">
        <v>3.4</v>
      </c>
      <c r="D85" s="440">
        <v>1.2999999999999999E-2</v>
      </c>
      <c r="E85" s="440">
        <v>12</v>
      </c>
      <c r="F85" s="441">
        <v>35</v>
      </c>
      <c r="G85" s="441">
        <v>16.3</v>
      </c>
      <c r="H85" s="441">
        <v>23.1</v>
      </c>
    </row>
    <row r="86" spans="1:8" ht="9.75" customHeight="1" x14ac:dyDescent="0.2">
      <c r="A86" s="438">
        <v>170354</v>
      </c>
      <c r="B86" s="439" t="s">
        <v>5018</v>
      </c>
      <c r="C86" s="440">
        <v>3.7</v>
      </c>
      <c r="D86" s="440">
        <v>1.7999999999999999E-2</v>
      </c>
      <c r="E86" s="440">
        <v>6</v>
      </c>
      <c r="F86" s="441">
        <v>38.5</v>
      </c>
      <c r="G86" s="441">
        <v>15.2</v>
      </c>
      <c r="H86" s="441">
        <v>30</v>
      </c>
    </row>
    <row r="87" spans="1:8" ht="9.75" customHeight="1" x14ac:dyDescent="0.2">
      <c r="A87" s="438">
        <v>170358</v>
      </c>
      <c r="B87" s="439" t="s">
        <v>5018</v>
      </c>
      <c r="C87" s="440">
        <v>2.7</v>
      </c>
      <c r="D87" s="440">
        <v>1.4999999999999999E-2</v>
      </c>
      <c r="E87" s="440">
        <v>6</v>
      </c>
      <c r="F87" s="441">
        <v>34.5</v>
      </c>
      <c r="G87" s="441">
        <v>16</v>
      </c>
      <c r="H87" s="441">
        <v>27.5</v>
      </c>
    </row>
    <row r="88" spans="1:8" ht="9.75" customHeight="1" x14ac:dyDescent="0.2">
      <c r="A88" s="438">
        <v>170356</v>
      </c>
      <c r="B88" s="439" t="s">
        <v>5018</v>
      </c>
      <c r="C88" s="440">
        <v>4.5999999999999996</v>
      </c>
      <c r="D88" s="440">
        <v>1.7000000000000001E-2</v>
      </c>
      <c r="E88" s="440">
        <v>4</v>
      </c>
      <c r="F88" s="441">
        <v>40.5</v>
      </c>
      <c r="G88" s="441">
        <v>15.5</v>
      </c>
      <c r="H88" s="441">
        <v>26.3</v>
      </c>
    </row>
    <row r="89" spans="1:8" ht="9.75" customHeight="1" x14ac:dyDescent="0.2">
      <c r="A89" s="438">
        <v>166455</v>
      </c>
      <c r="B89" s="439" t="s">
        <v>5018</v>
      </c>
      <c r="C89" s="440">
        <v>3</v>
      </c>
      <c r="D89" s="440">
        <v>2.9000000000000001E-2</v>
      </c>
      <c r="E89" s="440">
        <v>3</v>
      </c>
      <c r="F89" s="441">
        <v>37.700000000000003</v>
      </c>
      <c r="G89" s="441">
        <v>20</v>
      </c>
      <c r="H89" s="441">
        <v>39</v>
      </c>
    </row>
    <row r="90" spans="1:8" ht="9.75" customHeight="1" x14ac:dyDescent="0.2">
      <c r="A90" s="438">
        <v>167997</v>
      </c>
      <c r="B90" s="439" t="s">
        <v>5018</v>
      </c>
      <c r="C90" s="440">
        <v>7.2</v>
      </c>
      <c r="D90" s="440">
        <v>3.2000000000000001E-2</v>
      </c>
      <c r="E90" s="440">
        <v>4</v>
      </c>
      <c r="F90" s="441">
        <v>58.5</v>
      </c>
      <c r="G90" s="441">
        <v>28.5</v>
      </c>
      <c r="H90" s="441">
        <v>19.3</v>
      </c>
    </row>
    <row r="91" spans="1:8" ht="9.75" customHeight="1" x14ac:dyDescent="0.2">
      <c r="A91" s="438">
        <v>167060</v>
      </c>
      <c r="B91" s="439" t="s">
        <v>5018</v>
      </c>
      <c r="C91" s="440">
        <v>5.0999999999999996</v>
      </c>
      <c r="D91" s="440">
        <v>4.4999999999999998E-2</v>
      </c>
      <c r="E91" s="440">
        <v>12</v>
      </c>
      <c r="F91" s="441">
        <v>43.5</v>
      </c>
      <c r="G91" s="441">
        <v>32.5</v>
      </c>
      <c r="H91" s="441">
        <v>31.9</v>
      </c>
    </row>
    <row r="92" spans="1:8" ht="9.75" customHeight="1" x14ac:dyDescent="0.2">
      <c r="A92" s="438">
        <v>167057</v>
      </c>
      <c r="B92" s="439" t="s">
        <v>5018</v>
      </c>
      <c r="C92" s="440">
        <v>4.5</v>
      </c>
      <c r="D92" s="440">
        <v>2.7E-2</v>
      </c>
      <c r="E92" s="440">
        <v>6</v>
      </c>
      <c r="F92" s="441">
        <v>41</v>
      </c>
      <c r="G92" s="441">
        <v>22</v>
      </c>
      <c r="H92" s="441">
        <v>29.5</v>
      </c>
    </row>
    <row r="93" spans="1:8" ht="9.75" customHeight="1" x14ac:dyDescent="0.2">
      <c r="A93" s="438">
        <v>167536</v>
      </c>
      <c r="B93" s="439" t="s">
        <v>5018</v>
      </c>
      <c r="C93" s="440">
        <v>3.4</v>
      </c>
      <c r="D93" s="440">
        <v>2.4E-2</v>
      </c>
      <c r="E93" s="440">
        <v>24</v>
      </c>
      <c r="F93" s="441">
        <v>31.5</v>
      </c>
      <c r="G93" s="441">
        <v>31</v>
      </c>
      <c r="H93" s="441">
        <v>24.5</v>
      </c>
    </row>
    <row r="94" spans="1:8" ht="9.75" customHeight="1" x14ac:dyDescent="0.2">
      <c r="A94" s="438">
        <v>168841</v>
      </c>
      <c r="B94" s="439" t="s">
        <v>5018</v>
      </c>
      <c r="C94" s="440">
        <v>0.7</v>
      </c>
      <c r="D94" s="440">
        <v>4.0000000000000001E-3</v>
      </c>
      <c r="E94" s="440">
        <v>36</v>
      </c>
      <c r="F94" s="441">
        <v>20</v>
      </c>
      <c r="G94" s="441">
        <v>15</v>
      </c>
      <c r="H94" s="441">
        <v>13</v>
      </c>
    </row>
    <row r="95" spans="1:8" ht="9.75" customHeight="1" x14ac:dyDescent="0.2">
      <c r="A95" s="438">
        <v>170879</v>
      </c>
      <c r="B95" s="439" t="s">
        <v>5018</v>
      </c>
      <c r="C95" s="440">
        <v>6.4</v>
      </c>
      <c r="D95" s="440">
        <v>0.04</v>
      </c>
      <c r="E95" s="440">
        <v>4</v>
      </c>
      <c r="F95" s="441">
        <v>41.5</v>
      </c>
      <c r="G95" s="441">
        <v>31.1</v>
      </c>
      <c r="H95" s="441">
        <v>30.8</v>
      </c>
    </row>
    <row r="96" spans="1:8" ht="9.75" customHeight="1" x14ac:dyDescent="0.2">
      <c r="A96" s="438">
        <v>171874</v>
      </c>
      <c r="B96" s="439" t="s">
        <v>5018</v>
      </c>
      <c r="C96" s="440">
        <v>18.100000000000001</v>
      </c>
      <c r="D96" s="440">
        <v>0.16900000000000001</v>
      </c>
      <c r="E96" s="440">
        <v>2</v>
      </c>
      <c r="F96" s="441">
        <v>53</v>
      </c>
      <c r="G96" s="441">
        <v>51</v>
      </c>
      <c r="H96" s="441">
        <v>62.5</v>
      </c>
    </row>
    <row r="97" spans="1:8" ht="9.75" customHeight="1" x14ac:dyDescent="0.2">
      <c r="A97" s="438">
        <v>167125</v>
      </c>
      <c r="B97" s="439" t="s">
        <v>5018</v>
      </c>
      <c r="C97" s="440">
        <v>19.399999999999999</v>
      </c>
      <c r="D97" s="440">
        <v>5.2999999999999999E-2</v>
      </c>
      <c r="E97" s="440">
        <v>6</v>
      </c>
      <c r="F97" s="441">
        <v>57.2</v>
      </c>
      <c r="G97" s="441">
        <v>28.7</v>
      </c>
      <c r="H97" s="441">
        <v>32</v>
      </c>
    </row>
    <row r="98" spans="1:8" ht="9.75" customHeight="1" x14ac:dyDescent="0.2">
      <c r="A98" s="438">
        <v>166493</v>
      </c>
      <c r="B98" s="439" t="s">
        <v>5018</v>
      </c>
      <c r="C98" s="440">
        <v>15.7</v>
      </c>
      <c r="D98" s="440">
        <v>4.3999999999999997E-2</v>
      </c>
      <c r="E98" s="440">
        <v>6</v>
      </c>
      <c r="F98" s="441">
        <v>49.6</v>
      </c>
      <c r="G98" s="441">
        <v>27.7</v>
      </c>
      <c r="H98" s="441">
        <v>32</v>
      </c>
    </row>
    <row r="99" spans="1:8" ht="9.75" customHeight="1" x14ac:dyDescent="0.2">
      <c r="A99" s="438">
        <v>167627</v>
      </c>
      <c r="B99" s="439" t="s">
        <v>5018</v>
      </c>
      <c r="C99" s="440">
        <v>19.600000000000001</v>
      </c>
      <c r="D99" s="440">
        <v>5.5E-2</v>
      </c>
      <c r="E99" s="440">
        <v>6</v>
      </c>
      <c r="F99" s="441">
        <v>32</v>
      </c>
      <c r="G99" s="441">
        <v>31.5</v>
      </c>
      <c r="H99" s="441">
        <v>54.9</v>
      </c>
    </row>
    <row r="100" spans="1:8" ht="9.75" customHeight="1" x14ac:dyDescent="0.2">
      <c r="A100" s="438">
        <v>173300</v>
      </c>
      <c r="B100" s="439" t="s">
        <v>5018</v>
      </c>
      <c r="C100" s="440">
        <v>16.2</v>
      </c>
      <c r="D100" s="440">
        <v>5.8999999999999997E-2</v>
      </c>
      <c r="E100" s="440">
        <v>3</v>
      </c>
      <c r="F100" s="441">
        <v>30.4</v>
      </c>
      <c r="G100" s="441">
        <v>23.2</v>
      </c>
      <c r="H100" s="441">
        <v>83.2</v>
      </c>
    </row>
    <row r="101" spans="1:8" ht="9.75" customHeight="1" x14ac:dyDescent="0.2">
      <c r="A101" s="438">
        <v>166884</v>
      </c>
      <c r="B101" s="439" t="s">
        <v>5018</v>
      </c>
      <c r="C101" s="440">
        <v>2.4</v>
      </c>
      <c r="D101" s="440">
        <v>2.3E-2</v>
      </c>
      <c r="E101" s="440">
        <v>12</v>
      </c>
      <c r="F101" s="441">
        <v>24.1</v>
      </c>
      <c r="G101" s="441">
        <v>13</v>
      </c>
      <c r="H101" s="441">
        <v>24.1</v>
      </c>
    </row>
    <row r="102" spans="1:8" ht="9.75" customHeight="1" x14ac:dyDescent="0.2">
      <c r="A102" s="438">
        <v>166905</v>
      </c>
      <c r="B102" s="439" t="s">
        <v>5018</v>
      </c>
      <c r="C102" s="440">
        <v>4.0999999999999996</v>
      </c>
      <c r="D102" s="440">
        <v>0.05</v>
      </c>
      <c r="E102" s="440">
        <v>12</v>
      </c>
      <c r="F102" s="441">
        <v>56.2</v>
      </c>
      <c r="G102" s="441">
        <v>16.5</v>
      </c>
      <c r="H102" s="441">
        <v>53.5</v>
      </c>
    </row>
    <row r="103" spans="1:8" ht="9.75" customHeight="1" x14ac:dyDescent="0.2">
      <c r="A103" s="438">
        <v>166911</v>
      </c>
      <c r="B103" s="439" t="s">
        <v>5018</v>
      </c>
      <c r="C103" s="440">
        <v>10.4</v>
      </c>
      <c r="D103" s="440">
        <v>6.8000000000000005E-2</v>
      </c>
      <c r="E103" s="440">
        <v>12</v>
      </c>
      <c r="F103" s="441">
        <v>39.799999999999997</v>
      </c>
      <c r="G103" s="441">
        <v>32.799999999999997</v>
      </c>
      <c r="H103" s="441">
        <v>26</v>
      </c>
    </row>
    <row r="104" spans="1:8" ht="9.75" customHeight="1" x14ac:dyDescent="0.2">
      <c r="A104" s="438">
        <v>166925</v>
      </c>
      <c r="B104" s="439" t="s">
        <v>5018</v>
      </c>
      <c r="C104" s="440">
        <v>7.7</v>
      </c>
      <c r="D104" s="440">
        <v>3.1E-2</v>
      </c>
      <c r="E104" s="440">
        <v>12</v>
      </c>
      <c r="F104" s="441">
        <v>39.700000000000003</v>
      </c>
      <c r="G104" s="441">
        <v>36.5</v>
      </c>
      <c r="H104" s="441">
        <v>21.2</v>
      </c>
    </row>
    <row r="105" spans="1:8" ht="9.75" customHeight="1" x14ac:dyDescent="0.2">
      <c r="A105" s="438">
        <v>166934</v>
      </c>
      <c r="B105" s="439" t="s">
        <v>5018</v>
      </c>
      <c r="C105" s="440">
        <v>8.4</v>
      </c>
      <c r="D105" s="440">
        <v>2.5000000000000001E-2</v>
      </c>
      <c r="E105" s="440">
        <v>6</v>
      </c>
      <c r="F105" s="441">
        <v>44.2</v>
      </c>
      <c r="G105" s="441">
        <v>22.6</v>
      </c>
      <c r="H105" s="441">
        <v>25.4</v>
      </c>
    </row>
    <row r="106" spans="1:8" ht="9.75" customHeight="1" x14ac:dyDescent="0.2">
      <c r="A106" s="438">
        <v>166937</v>
      </c>
      <c r="B106" s="439" t="s">
        <v>5018</v>
      </c>
      <c r="C106" s="440">
        <v>9.1999999999999993</v>
      </c>
      <c r="D106" s="440">
        <v>2.7E-2</v>
      </c>
      <c r="E106" s="440">
        <v>6</v>
      </c>
      <c r="F106" s="441">
        <v>49.1</v>
      </c>
      <c r="G106" s="441">
        <v>22.3</v>
      </c>
      <c r="H106" s="441">
        <v>25</v>
      </c>
    </row>
    <row r="107" spans="1:8" ht="9.75" customHeight="1" x14ac:dyDescent="0.2">
      <c r="A107" s="438">
        <v>166957</v>
      </c>
      <c r="B107" s="439" t="s">
        <v>5018</v>
      </c>
      <c r="C107" s="440">
        <v>13.4</v>
      </c>
      <c r="D107" s="440">
        <v>3.1E-2</v>
      </c>
      <c r="E107" s="440">
        <v>12</v>
      </c>
      <c r="F107" s="441">
        <v>44</v>
      </c>
      <c r="G107" s="441">
        <v>27</v>
      </c>
      <c r="H107" s="441">
        <v>26</v>
      </c>
    </row>
    <row r="108" spans="1:8" ht="9.75" customHeight="1" x14ac:dyDescent="0.2">
      <c r="A108" s="438">
        <v>166982</v>
      </c>
      <c r="B108" s="439" t="s">
        <v>5018</v>
      </c>
      <c r="C108" s="440">
        <v>5.2</v>
      </c>
      <c r="D108" s="440">
        <v>1.7999999999999999E-2</v>
      </c>
      <c r="E108" s="440">
        <v>6</v>
      </c>
      <c r="F108" s="441">
        <v>20.6</v>
      </c>
      <c r="G108" s="441">
        <v>39.200000000000003</v>
      </c>
      <c r="H108" s="441">
        <v>22.1</v>
      </c>
    </row>
    <row r="109" spans="1:8" ht="9.75" customHeight="1" x14ac:dyDescent="0.2">
      <c r="A109" s="438">
        <v>166999</v>
      </c>
      <c r="B109" s="439" t="s">
        <v>5018</v>
      </c>
      <c r="C109" s="440">
        <v>11.65</v>
      </c>
      <c r="D109" s="440">
        <v>6.4000000000000001E-2</v>
      </c>
      <c r="E109" s="440">
        <v>3</v>
      </c>
      <c r="F109" s="441">
        <v>55.5</v>
      </c>
      <c r="G109" s="441">
        <v>36.6</v>
      </c>
      <c r="H109" s="441">
        <v>31.5</v>
      </c>
    </row>
    <row r="110" spans="1:8" ht="9.75" customHeight="1" x14ac:dyDescent="0.2">
      <c r="A110" s="438">
        <v>167000</v>
      </c>
      <c r="B110" s="439" t="s">
        <v>5018</v>
      </c>
      <c r="C110" s="440">
        <v>9.3000000000000007</v>
      </c>
      <c r="D110" s="440">
        <v>3.9E-2</v>
      </c>
      <c r="E110" s="440">
        <v>6</v>
      </c>
      <c r="F110" s="441">
        <v>56.7</v>
      </c>
      <c r="G110" s="441">
        <v>27.7</v>
      </c>
      <c r="H110" s="441">
        <v>25.1</v>
      </c>
    </row>
    <row r="111" spans="1:8" ht="9.75" customHeight="1" x14ac:dyDescent="0.2">
      <c r="A111" s="438">
        <v>167001</v>
      </c>
      <c r="B111" s="439" t="s">
        <v>5018</v>
      </c>
      <c r="C111" s="440">
        <v>5.0999999999999996</v>
      </c>
      <c r="D111" s="440">
        <v>1.7999999999999999E-2</v>
      </c>
      <c r="E111" s="440">
        <v>24</v>
      </c>
      <c r="F111" s="441">
        <v>33</v>
      </c>
      <c r="G111" s="441">
        <v>21</v>
      </c>
      <c r="H111" s="441">
        <v>25.5</v>
      </c>
    </row>
    <row r="112" spans="1:8" ht="9.75" customHeight="1" x14ac:dyDescent="0.2">
      <c r="A112" s="438">
        <v>169812</v>
      </c>
      <c r="B112" s="439" t="s">
        <v>5018</v>
      </c>
      <c r="C112" s="440">
        <v>7.35</v>
      </c>
      <c r="D112" s="440">
        <v>2.4E-2</v>
      </c>
      <c r="E112" s="440">
        <v>24</v>
      </c>
      <c r="F112" s="441">
        <v>34.5</v>
      </c>
      <c r="G112" s="441">
        <v>26.5</v>
      </c>
      <c r="H112" s="441">
        <v>25.8</v>
      </c>
    </row>
    <row r="113" spans="1:8" ht="9.75" customHeight="1" x14ac:dyDescent="0.2">
      <c r="A113" s="438">
        <v>167171</v>
      </c>
      <c r="B113" s="439" t="s">
        <v>5018</v>
      </c>
      <c r="C113" s="440">
        <v>8</v>
      </c>
      <c r="D113" s="440">
        <v>3.1E-2</v>
      </c>
      <c r="E113" s="440">
        <v>12</v>
      </c>
      <c r="F113" s="441">
        <v>49.3</v>
      </c>
      <c r="G113" s="441">
        <v>29.8</v>
      </c>
      <c r="H113" s="441">
        <v>21.2</v>
      </c>
    </row>
    <row r="114" spans="1:8" ht="9.75" customHeight="1" x14ac:dyDescent="0.2">
      <c r="A114" s="438">
        <v>167186</v>
      </c>
      <c r="B114" s="439" t="s">
        <v>5018</v>
      </c>
      <c r="C114" s="440">
        <v>5.8</v>
      </c>
      <c r="D114" s="440">
        <v>2.4E-2</v>
      </c>
      <c r="E114" s="440">
        <v>36</v>
      </c>
      <c r="F114" s="441">
        <v>34.200000000000003</v>
      </c>
      <c r="G114" s="441">
        <v>26.3</v>
      </c>
      <c r="H114" s="441">
        <v>26.2</v>
      </c>
    </row>
    <row r="115" spans="1:8" ht="9.75" customHeight="1" x14ac:dyDescent="0.2">
      <c r="A115" s="438">
        <v>167360</v>
      </c>
      <c r="B115" s="439" t="s">
        <v>5018</v>
      </c>
      <c r="C115" s="440">
        <v>3.2</v>
      </c>
      <c r="D115" s="440">
        <v>1.4999999999999999E-2</v>
      </c>
      <c r="E115" s="440">
        <v>24</v>
      </c>
      <c r="F115" s="441">
        <v>21.3</v>
      </c>
      <c r="G115" s="441">
        <v>21</v>
      </c>
      <c r="H115" s="441">
        <v>17</v>
      </c>
    </row>
    <row r="116" spans="1:8" ht="9.75" customHeight="1" x14ac:dyDescent="0.2">
      <c r="A116" s="438">
        <v>168088</v>
      </c>
      <c r="B116" s="439" t="s">
        <v>5018</v>
      </c>
      <c r="C116" s="440">
        <v>1.4</v>
      </c>
      <c r="D116" s="440">
        <v>1.2E-2</v>
      </c>
      <c r="E116" s="440">
        <v>12</v>
      </c>
      <c r="F116" s="441">
        <v>25.5</v>
      </c>
      <c r="G116" s="441">
        <v>18.5</v>
      </c>
      <c r="H116" s="441">
        <v>25</v>
      </c>
    </row>
    <row r="117" spans="1:8" ht="9.75" customHeight="1" x14ac:dyDescent="0.2">
      <c r="A117" s="438">
        <v>168109</v>
      </c>
      <c r="B117" s="439" t="s">
        <v>5018</v>
      </c>
      <c r="C117" s="440">
        <v>4.3</v>
      </c>
      <c r="D117" s="440">
        <v>0.06</v>
      </c>
      <c r="E117" s="440">
        <v>6</v>
      </c>
      <c r="F117" s="441">
        <v>40.5</v>
      </c>
      <c r="G117" s="441">
        <v>26.5</v>
      </c>
      <c r="H117" s="441">
        <v>55.5</v>
      </c>
    </row>
    <row r="118" spans="1:8" ht="9.75" customHeight="1" x14ac:dyDescent="0.2">
      <c r="A118" s="438">
        <v>168175</v>
      </c>
      <c r="B118" s="439" t="s">
        <v>5018</v>
      </c>
      <c r="C118" s="440">
        <v>11.5</v>
      </c>
      <c r="D118" s="440">
        <v>5.2999999999999999E-2</v>
      </c>
      <c r="E118" s="440">
        <v>3</v>
      </c>
      <c r="F118" s="441">
        <v>46</v>
      </c>
      <c r="G118" s="441">
        <v>36.6</v>
      </c>
      <c r="H118" s="441">
        <v>31.5</v>
      </c>
    </row>
    <row r="119" spans="1:8" ht="9.75" customHeight="1" x14ac:dyDescent="0.2">
      <c r="A119" s="438">
        <v>168177</v>
      </c>
      <c r="B119" s="439" t="s">
        <v>5018</v>
      </c>
      <c r="C119" s="440">
        <v>8.5</v>
      </c>
      <c r="D119" s="440">
        <v>2.5000000000000001E-2</v>
      </c>
      <c r="E119" s="440">
        <v>6</v>
      </c>
      <c r="F119" s="441">
        <v>44.2</v>
      </c>
      <c r="G119" s="441">
        <v>22.6</v>
      </c>
      <c r="H119" s="441">
        <v>25.4</v>
      </c>
    </row>
    <row r="120" spans="1:8" ht="9.75" customHeight="1" x14ac:dyDescent="0.2">
      <c r="A120" s="438">
        <v>168193</v>
      </c>
      <c r="B120" s="439" t="s">
        <v>5018</v>
      </c>
      <c r="C120" s="440">
        <v>13.4</v>
      </c>
      <c r="D120" s="440">
        <v>3.1E-2</v>
      </c>
      <c r="E120" s="440">
        <v>12</v>
      </c>
      <c r="F120" s="441">
        <v>44</v>
      </c>
      <c r="G120" s="441">
        <v>27</v>
      </c>
      <c r="H120" s="441">
        <v>26</v>
      </c>
    </row>
    <row r="121" spans="1:8" ht="9.75" customHeight="1" x14ac:dyDescent="0.2">
      <c r="A121" s="438">
        <v>168197</v>
      </c>
      <c r="B121" s="439" t="s">
        <v>5018</v>
      </c>
      <c r="C121" s="440">
        <v>7.8</v>
      </c>
      <c r="D121" s="440">
        <v>0.03</v>
      </c>
      <c r="E121" s="440">
        <v>6</v>
      </c>
      <c r="F121" s="441">
        <v>51</v>
      </c>
      <c r="G121" s="441">
        <v>23.9</v>
      </c>
      <c r="H121" s="441">
        <v>25</v>
      </c>
    </row>
    <row r="122" spans="1:8" ht="9.75" customHeight="1" x14ac:dyDescent="0.2">
      <c r="A122" s="438">
        <v>170220</v>
      </c>
      <c r="B122" s="439" t="s">
        <v>5018</v>
      </c>
      <c r="C122" s="440">
        <v>6.5</v>
      </c>
      <c r="D122" s="440">
        <v>0.17499999999999999</v>
      </c>
      <c r="E122" s="440">
        <v>6</v>
      </c>
      <c r="F122" s="441">
        <v>59</v>
      </c>
      <c r="G122" s="441">
        <v>45</v>
      </c>
      <c r="H122" s="441">
        <v>66</v>
      </c>
    </row>
    <row r="123" spans="1:8" ht="9.75" customHeight="1" x14ac:dyDescent="0.2">
      <c r="A123" s="438">
        <v>168217</v>
      </c>
      <c r="B123" s="439" t="s">
        <v>5018</v>
      </c>
      <c r="C123" s="440">
        <v>11.75</v>
      </c>
      <c r="D123" s="440">
        <v>3.7999999999999999E-2</v>
      </c>
      <c r="E123" s="440">
        <v>24</v>
      </c>
      <c r="F123" s="441">
        <v>55.5</v>
      </c>
      <c r="G123" s="441">
        <v>26</v>
      </c>
      <c r="H123" s="441">
        <v>26</v>
      </c>
    </row>
    <row r="124" spans="1:8" ht="9.75" customHeight="1" x14ac:dyDescent="0.2">
      <c r="A124" s="438">
        <v>168264</v>
      </c>
      <c r="B124" s="439" t="s">
        <v>5018</v>
      </c>
      <c r="C124" s="440">
        <v>4.3</v>
      </c>
      <c r="D124" s="440">
        <v>2.3E-2</v>
      </c>
      <c r="E124" s="440">
        <v>36</v>
      </c>
      <c r="F124" s="441">
        <v>34.200000000000003</v>
      </c>
      <c r="G124" s="441">
        <v>26.3</v>
      </c>
      <c r="H124" s="441">
        <v>25.2</v>
      </c>
    </row>
    <row r="125" spans="1:8" ht="9.75" customHeight="1" x14ac:dyDescent="0.2">
      <c r="A125" s="438">
        <v>168267</v>
      </c>
      <c r="B125" s="439" t="s">
        <v>5018</v>
      </c>
      <c r="C125" s="440">
        <v>8.35</v>
      </c>
      <c r="D125" s="440">
        <v>2.9000000000000001E-2</v>
      </c>
      <c r="E125" s="440">
        <v>6</v>
      </c>
      <c r="F125" s="441">
        <v>43.6</v>
      </c>
      <c r="G125" s="441">
        <v>26.9</v>
      </c>
      <c r="H125" s="441">
        <v>25</v>
      </c>
    </row>
    <row r="126" spans="1:8" ht="9.75" customHeight="1" x14ac:dyDescent="0.2">
      <c r="A126" s="438">
        <v>168279</v>
      </c>
      <c r="B126" s="439" t="s">
        <v>5018</v>
      </c>
      <c r="C126" s="440">
        <v>16.399999999999999</v>
      </c>
      <c r="D126" s="440">
        <v>7.5999999999999998E-2</v>
      </c>
      <c r="E126" s="440">
        <v>3</v>
      </c>
      <c r="F126" s="441">
        <v>49.8</v>
      </c>
      <c r="G126" s="441">
        <v>36.6</v>
      </c>
      <c r="H126" s="441">
        <v>41.6</v>
      </c>
    </row>
    <row r="127" spans="1:8" ht="9.75" customHeight="1" x14ac:dyDescent="0.2">
      <c r="A127" s="438">
        <v>168321</v>
      </c>
      <c r="B127" s="439" t="s">
        <v>5018</v>
      </c>
      <c r="C127" s="440">
        <v>21</v>
      </c>
      <c r="D127" s="440">
        <v>6.8000000000000005E-2</v>
      </c>
      <c r="E127" s="440">
        <v>36</v>
      </c>
      <c r="F127" s="441">
        <v>34.5</v>
      </c>
      <c r="G127" s="441">
        <v>26.5</v>
      </c>
      <c r="H127" s="441">
        <v>37</v>
      </c>
    </row>
    <row r="128" spans="1:8" ht="9.75" customHeight="1" x14ac:dyDescent="0.2">
      <c r="A128" s="438">
        <v>168376</v>
      </c>
      <c r="B128" s="439" t="s">
        <v>5018</v>
      </c>
      <c r="C128" s="440">
        <v>7.2</v>
      </c>
      <c r="D128" s="440">
        <v>2.7E-2</v>
      </c>
      <c r="E128" s="440">
        <v>6</v>
      </c>
      <c r="F128" s="441">
        <v>45.3</v>
      </c>
      <c r="G128" s="441">
        <v>23.9</v>
      </c>
      <c r="H128" s="441">
        <v>25.3</v>
      </c>
    </row>
    <row r="129" spans="1:8" ht="9.75" customHeight="1" x14ac:dyDescent="0.2">
      <c r="A129" s="438">
        <v>168378</v>
      </c>
      <c r="B129" s="439" t="s">
        <v>5018</v>
      </c>
      <c r="C129" s="440">
        <v>5.5</v>
      </c>
      <c r="D129" s="440">
        <v>2.5999999999999999E-2</v>
      </c>
      <c r="E129" s="440">
        <v>6</v>
      </c>
      <c r="F129" s="441">
        <v>47.2</v>
      </c>
      <c r="G129" s="441">
        <v>22.3</v>
      </c>
      <c r="H129" s="441">
        <v>25</v>
      </c>
    </row>
    <row r="130" spans="1:8" ht="9.75" customHeight="1" x14ac:dyDescent="0.2">
      <c r="A130" s="438">
        <v>168384</v>
      </c>
      <c r="B130" s="439" t="s">
        <v>5018</v>
      </c>
      <c r="C130" s="440">
        <v>7</v>
      </c>
      <c r="D130" s="440">
        <v>2.7E-2</v>
      </c>
      <c r="E130" s="440">
        <v>6</v>
      </c>
      <c r="F130" s="441">
        <v>45.3</v>
      </c>
      <c r="G130" s="441">
        <v>23.9</v>
      </c>
      <c r="H130" s="441">
        <v>25</v>
      </c>
    </row>
    <row r="131" spans="1:8" ht="9.75" customHeight="1" x14ac:dyDescent="0.2">
      <c r="A131" s="438">
        <v>168386</v>
      </c>
      <c r="B131" s="439" t="s">
        <v>5018</v>
      </c>
      <c r="C131" s="440">
        <v>16.8</v>
      </c>
      <c r="D131" s="440">
        <v>6.4000000000000001E-2</v>
      </c>
      <c r="E131" s="440">
        <v>12</v>
      </c>
      <c r="F131" s="441">
        <v>39.6</v>
      </c>
      <c r="G131" s="441">
        <v>39.200000000000003</v>
      </c>
      <c r="H131" s="441">
        <v>20.6</v>
      </c>
    </row>
    <row r="132" spans="1:8" ht="9.75" customHeight="1" x14ac:dyDescent="0.2">
      <c r="A132" s="438">
        <v>168389</v>
      </c>
      <c r="B132" s="439" t="s">
        <v>5018</v>
      </c>
      <c r="C132" s="440">
        <v>9</v>
      </c>
      <c r="D132" s="440">
        <v>3.5000000000000003E-2</v>
      </c>
      <c r="E132" s="440">
        <v>6</v>
      </c>
      <c r="F132" s="441">
        <v>46.8</v>
      </c>
      <c r="G132" s="441">
        <v>29.8</v>
      </c>
      <c r="H132" s="441">
        <v>25</v>
      </c>
    </row>
    <row r="133" spans="1:8" ht="9.75" customHeight="1" x14ac:dyDescent="0.2">
      <c r="A133" s="438">
        <v>168486</v>
      </c>
      <c r="B133" s="439" t="s">
        <v>5018</v>
      </c>
      <c r="C133" s="440">
        <v>10.199999999999999</v>
      </c>
      <c r="D133" s="440">
        <v>3.9E-2</v>
      </c>
      <c r="E133" s="440">
        <v>12</v>
      </c>
      <c r="F133" s="441">
        <v>49.3</v>
      </c>
      <c r="G133" s="441">
        <v>37.6</v>
      </c>
      <c r="H133" s="441">
        <v>21.2</v>
      </c>
    </row>
    <row r="134" spans="1:8" ht="9.75" customHeight="1" x14ac:dyDescent="0.2">
      <c r="A134" s="438">
        <v>168522</v>
      </c>
      <c r="B134" s="439" t="s">
        <v>5018</v>
      </c>
      <c r="C134" s="440">
        <v>15.6</v>
      </c>
      <c r="D134" s="440">
        <v>7.1999999999999995E-2</v>
      </c>
      <c r="E134" s="440">
        <v>6</v>
      </c>
      <c r="F134" s="441">
        <v>62.5</v>
      </c>
      <c r="G134" s="441">
        <v>36.6</v>
      </c>
      <c r="H134" s="441">
        <v>31.5</v>
      </c>
    </row>
    <row r="135" spans="1:8" ht="9.75" customHeight="1" x14ac:dyDescent="0.2">
      <c r="A135" s="438">
        <v>166466</v>
      </c>
      <c r="B135" s="439" t="s">
        <v>5018</v>
      </c>
      <c r="C135" s="440">
        <v>7.5</v>
      </c>
      <c r="D135" s="440">
        <v>2.4E-2</v>
      </c>
      <c r="E135" s="440">
        <v>24</v>
      </c>
      <c r="F135" s="441">
        <v>34.5</v>
      </c>
      <c r="G135" s="441">
        <v>26.5</v>
      </c>
      <c r="H135" s="441">
        <v>25.8</v>
      </c>
    </row>
    <row r="136" spans="1:8" ht="9.75" customHeight="1" x14ac:dyDescent="0.2">
      <c r="A136" s="438">
        <v>166468</v>
      </c>
      <c r="B136" s="439" t="s">
        <v>5018</v>
      </c>
      <c r="C136" s="440">
        <v>11.97</v>
      </c>
      <c r="D136" s="440">
        <v>6.3E-2</v>
      </c>
      <c r="E136" s="440">
        <v>6</v>
      </c>
      <c r="F136" s="441">
        <v>62</v>
      </c>
      <c r="G136" s="441">
        <v>32</v>
      </c>
      <c r="H136" s="441">
        <v>32</v>
      </c>
    </row>
    <row r="137" spans="1:8" ht="9.75" customHeight="1" x14ac:dyDescent="0.2">
      <c r="A137" s="438">
        <v>168740</v>
      </c>
      <c r="B137" s="439" t="s">
        <v>5018</v>
      </c>
      <c r="C137" s="440">
        <v>9.1</v>
      </c>
      <c r="D137" s="440">
        <v>3.4000000000000002E-2</v>
      </c>
      <c r="E137" s="440">
        <v>12</v>
      </c>
      <c r="F137" s="441">
        <v>49.3</v>
      </c>
      <c r="G137" s="441">
        <v>33</v>
      </c>
      <c r="H137" s="441">
        <v>21.2</v>
      </c>
    </row>
    <row r="138" spans="1:8" ht="9.75" customHeight="1" x14ac:dyDescent="0.2">
      <c r="A138" s="438">
        <v>168971</v>
      </c>
      <c r="B138" s="439" t="s">
        <v>5018</v>
      </c>
      <c r="C138" s="440">
        <v>8</v>
      </c>
      <c r="D138" s="440">
        <v>2.9000000000000001E-2</v>
      </c>
      <c r="E138" s="440">
        <v>24</v>
      </c>
      <c r="F138" s="441">
        <v>34.200000000000003</v>
      </c>
      <c r="G138" s="441">
        <v>26.3</v>
      </c>
      <c r="H138" s="441">
        <v>32.1</v>
      </c>
    </row>
    <row r="139" spans="1:8" ht="9.75" customHeight="1" x14ac:dyDescent="0.2">
      <c r="A139" s="438">
        <v>168975</v>
      </c>
      <c r="B139" s="439" t="s">
        <v>5018</v>
      </c>
      <c r="C139" s="440">
        <v>2.2000000000000002</v>
      </c>
      <c r="D139" s="440">
        <v>1.9E-2</v>
      </c>
      <c r="E139" s="440">
        <v>12</v>
      </c>
      <c r="F139" s="441">
        <v>36</v>
      </c>
      <c r="G139" s="441">
        <v>30.3</v>
      </c>
      <c r="H139" s="441">
        <v>17</v>
      </c>
    </row>
    <row r="140" spans="1:8" ht="9.75" customHeight="1" x14ac:dyDescent="0.2">
      <c r="A140" s="438">
        <v>168977</v>
      </c>
      <c r="B140" s="439" t="s">
        <v>5018</v>
      </c>
      <c r="C140" s="440">
        <v>11.8</v>
      </c>
      <c r="D140" s="440">
        <v>3.9E-2</v>
      </c>
      <c r="E140" s="440">
        <v>6</v>
      </c>
      <c r="F140" s="441">
        <v>31.5</v>
      </c>
      <c r="G140" s="441">
        <v>45.2</v>
      </c>
      <c r="H140" s="441">
        <v>27.7</v>
      </c>
    </row>
    <row r="141" spans="1:8" ht="9.75" customHeight="1" x14ac:dyDescent="0.2">
      <c r="A141" s="438">
        <v>168985</v>
      </c>
      <c r="B141" s="439" t="s">
        <v>5018</v>
      </c>
      <c r="C141" s="440">
        <v>12.77</v>
      </c>
      <c r="D141" s="440">
        <v>0.05</v>
      </c>
      <c r="E141" s="440">
        <v>3</v>
      </c>
      <c r="F141" s="441">
        <v>36.6</v>
      </c>
      <c r="G141" s="441">
        <v>32.6</v>
      </c>
      <c r="H141" s="441">
        <v>41.6</v>
      </c>
    </row>
    <row r="142" spans="1:8" ht="9.75" customHeight="1" x14ac:dyDescent="0.2">
      <c r="A142" s="438">
        <v>168988</v>
      </c>
      <c r="B142" s="439" t="s">
        <v>5018</v>
      </c>
      <c r="C142" s="440">
        <v>8</v>
      </c>
      <c r="D142" s="440">
        <v>2.8000000000000001E-2</v>
      </c>
      <c r="E142" s="440">
        <v>4</v>
      </c>
      <c r="F142" s="441">
        <v>40.700000000000003</v>
      </c>
      <c r="G142" s="441">
        <v>27.7</v>
      </c>
      <c r="H142" s="441">
        <v>25.1</v>
      </c>
    </row>
    <row r="143" spans="1:8" ht="9.75" customHeight="1" x14ac:dyDescent="0.2">
      <c r="A143" s="438">
        <v>168989</v>
      </c>
      <c r="B143" s="439" t="s">
        <v>5018</v>
      </c>
      <c r="C143" s="440">
        <v>8.3000000000000007</v>
      </c>
      <c r="D143" s="440">
        <v>2.1999999999999999E-2</v>
      </c>
      <c r="E143" s="440">
        <v>12</v>
      </c>
      <c r="F143" s="441">
        <v>36.700000000000003</v>
      </c>
      <c r="G143" s="441">
        <v>28.2</v>
      </c>
      <c r="H143" s="441">
        <v>20.9</v>
      </c>
    </row>
    <row r="144" spans="1:8" ht="9.75" customHeight="1" x14ac:dyDescent="0.2">
      <c r="A144" s="438">
        <v>169000</v>
      </c>
      <c r="B144" s="439" t="s">
        <v>5018</v>
      </c>
      <c r="C144" s="440">
        <v>4.55</v>
      </c>
      <c r="D144" s="440">
        <v>1.7999999999999999E-2</v>
      </c>
      <c r="E144" s="440">
        <v>6</v>
      </c>
      <c r="F144" s="441">
        <v>39.200000000000003</v>
      </c>
      <c r="G144" s="441">
        <v>22.1</v>
      </c>
      <c r="H144" s="441">
        <v>20.6</v>
      </c>
    </row>
    <row r="145" spans="1:8" ht="9.75" customHeight="1" x14ac:dyDescent="0.2">
      <c r="A145" s="438">
        <v>169010</v>
      </c>
      <c r="B145" s="439" t="s">
        <v>5018</v>
      </c>
      <c r="C145" s="440">
        <v>13.8</v>
      </c>
      <c r="D145" s="440">
        <v>4.8000000000000001E-2</v>
      </c>
      <c r="E145" s="440">
        <v>6</v>
      </c>
      <c r="F145" s="441">
        <v>54.4</v>
      </c>
      <c r="G145" s="441">
        <v>27.9</v>
      </c>
      <c r="H145" s="441">
        <v>31.5</v>
      </c>
    </row>
    <row r="146" spans="1:8" ht="9.75" customHeight="1" x14ac:dyDescent="0.2">
      <c r="A146" s="438">
        <v>169015</v>
      </c>
      <c r="B146" s="439" t="s">
        <v>5018</v>
      </c>
      <c r="C146" s="440">
        <v>9.6199999999999992</v>
      </c>
      <c r="D146" s="440">
        <v>3.1E-2</v>
      </c>
      <c r="E146" s="440">
        <v>6</v>
      </c>
      <c r="F146" s="441">
        <v>46.8</v>
      </c>
      <c r="G146" s="441">
        <v>26</v>
      </c>
      <c r="H146" s="441">
        <v>25.3</v>
      </c>
    </row>
    <row r="147" spans="1:8" ht="9.75" customHeight="1" x14ac:dyDescent="0.2">
      <c r="A147" s="438">
        <v>169038</v>
      </c>
      <c r="B147" s="439" t="s">
        <v>5018</v>
      </c>
      <c r="C147" s="440">
        <v>8.68</v>
      </c>
      <c r="D147" s="440">
        <v>2.7E-2</v>
      </c>
      <c r="E147" s="440">
        <v>6</v>
      </c>
      <c r="F147" s="441">
        <v>45.3</v>
      </c>
      <c r="G147" s="441">
        <v>23.9</v>
      </c>
      <c r="H147" s="441">
        <v>25.3</v>
      </c>
    </row>
    <row r="148" spans="1:8" ht="9.75" customHeight="1" x14ac:dyDescent="0.2">
      <c r="A148" s="438">
        <v>169046</v>
      </c>
      <c r="B148" s="439" t="s">
        <v>5018</v>
      </c>
      <c r="C148" s="440">
        <v>9.59</v>
      </c>
      <c r="D148" s="440">
        <v>3.1E-2</v>
      </c>
      <c r="E148" s="440">
        <v>6</v>
      </c>
      <c r="F148" s="441">
        <v>46.8</v>
      </c>
      <c r="G148" s="441">
        <v>26</v>
      </c>
      <c r="H148" s="441">
        <v>25.3</v>
      </c>
    </row>
    <row r="149" spans="1:8" ht="9.75" customHeight="1" x14ac:dyDescent="0.2">
      <c r="A149" s="438">
        <v>169052</v>
      </c>
      <c r="B149" s="439" t="s">
        <v>5018</v>
      </c>
      <c r="C149" s="440">
        <v>10.25</v>
      </c>
      <c r="D149" s="440">
        <v>5.0999999999999997E-2</v>
      </c>
      <c r="E149" s="440">
        <v>4</v>
      </c>
      <c r="F149" s="441">
        <v>44.5</v>
      </c>
      <c r="G149" s="441">
        <v>36.6</v>
      </c>
      <c r="H149" s="441">
        <v>31.5</v>
      </c>
    </row>
    <row r="150" spans="1:8" ht="9.75" customHeight="1" x14ac:dyDescent="0.2">
      <c r="A150" s="438">
        <v>169087</v>
      </c>
      <c r="B150" s="439" t="s">
        <v>5018</v>
      </c>
      <c r="C150" s="440">
        <v>4.9000000000000004</v>
      </c>
      <c r="D150" s="440">
        <v>2.4E-2</v>
      </c>
      <c r="E150" s="440">
        <v>36</v>
      </c>
      <c r="F150" s="441">
        <v>34.200000000000003</v>
      </c>
      <c r="G150" s="441">
        <v>26.3</v>
      </c>
      <c r="H150" s="441">
        <v>26.2</v>
      </c>
    </row>
    <row r="151" spans="1:8" ht="9.75" customHeight="1" x14ac:dyDescent="0.2">
      <c r="A151" s="438">
        <v>169099</v>
      </c>
      <c r="B151" s="439" t="s">
        <v>5018</v>
      </c>
      <c r="C151" s="440">
        <v>4.7699999999999996</v>
      </c>
      <c r="D151" s="440">
        <v>2.7E-2</v>
      </c>
      <c r="E151" s="440">
        <v>36</v>
      </c>
      <c r="F151" s="441">
        <v>36</v>
      </c>
      <c r="G151" s="441">
        <v>29</v>
      </c>
      <c r="H151" s="441">
        <v>26</v>
      </c>
    </row>
    <row r="152" spans="1:8" ht="9.75" customHeight="1" x14ac:dyDescent="0.2">
      <c r="A152" s="438">
        <v>169109</v>
      </c>
      <c r="B152" s="439" t="s">
        <v>5018</v>
      </c>
      <c r="C152" s="440">
        <v>23.4</v>
      </c>
      <c r="D152" s="440">
        <v>7.4999999999999997E-2</v>
      </c>
      <c r="E152" s="440">
        <v>24</v>
      </c>
      <c r="F152" s="441">
        <v>55.2</v>
      </c>
      <c r="G152" s="441">
        <v>26</v>
      </c>
      <c r="H152" s="441">
        <v>26</v>
      </c>
    </row>
    <row r="153" spans="1:8" ht="9.75" customHeight="1" x14ac:dyDescent="0.2">
      <c r="A153" s="438">
        <v>169112</v>
      </c>
      <c r="B153" s="439" t="s">
        <v>5018</v>
      </c>
      <c r="C153" s="440">
        <v>6.05</v>
      </c>
      <c r="D153" s="440">
        <v>2.5999999999999999E-2</v>
      </c>
      <c r="E153" s="440">
        <v>12</v>
      </c>
      <c r="F153" s="441">
        <v>39.200000000000003</v>
      </c>
      <c r="G153" s="441">
        <v>26</v>
      </c>
      <c r="H153" s="441">
        <v>25.5</v>
      </c>
    </row>
    <row r="154" spans="1:8" ht="9.75" customHeight="1" x14ac:dyDescent="0.2">
      <c r="A154" s="438">
        <v>169113</v>
      </c>
      <c r="B154" s="439" t="s">
        <v>5018</v>
      </c>
      <c r="C154" s="440">
        <v>9.0500000000000007</v>
      </c>
      <c r="D154" s="440">
        <v>2.3E-2</v>
      </c>
      <c r="E154" s="440">
        <v>24</v>
      </c>
      <c r="F154" s="441">
        <v>33</v>
      </c>
      <c r="G154" s="441">
        <v>27</v>
      </c>
      <c r="H154" s="441">
        <v>25.5</v>
      </c>
    </row>
    <row r="155" spans="1:8" ht="9.75" customHeight="1" x14ac:dyDescent="0.2">
      <c r="A155" s="438">
        <v>169116</v>
      </c>
      <c r="B155" s="439" t="s">
        <v>5018</v>
      </c>
      <c r="C155" s="440">
        <v>16.28</v>
      </c>
      <c r="D155" s="440">
        <v>6.2E-2</v>
      </c>
      <c r="E155" s="440">
        <v>24</v>
      </c>
      <c r="F155" s="441">
        <v>26</v>
      </c>
      <c r="G155" s="441">
        <v>45.5</v>
      </c>
      <c r="H155" s="441">
        <v>26</v>
      </c>
    </row>
    <row r="156" spans="1:8" ht="9.75" customHeight="1" x14ac:dyDescent="0.2">
      <c r="A156" s="438">
        <v>169133</v>
      </c>
      <c r="B156" s="439" t="s">
        <v>5018</v>
      </c>
      <c r="C156" s="440">
        <v>15.7</v>
      </c>
      <c r="D156" s="440">
        <v>7.1999999999999995E-2</v>
      </c>
      <c r="E156" s="440">
        <v>6</v>
      </c>
      <c r="F156" s="441">
        <v>62.5</v>
      </c>
      <c r="G156" s="441">
        <v>36.6</v>
      </c>
      <c r="H156" s="441">
        <v>31.5</v>
      </c>
    </row>
    <row r="157" spans="1:8" ht="9.75" customHeight="1" x14ac:dyDescent="0.2">
      <c r="A157" s="438">
        <v>169137</v>
      </c>
      <c r="B157" s="439" t="s">
        <v>5018</v>
      </c>
      <c r="C157" s="440">
        <v>15.2</v>
      </c>
      <c r="D157" s="440">
        <v>6.2E-2</v>
      </c>
      <c r="E157" s="440">
        <v>4</v>
      </c>
      <c r="F157" s="441">
        <v>40.700000000000003</v>
      </c>
      <c r="G157" s="441">
        <v>36.700000000000003</v>
      </c>
      <c r="H157" s="441">
        <v>41.6</v>
      </c>
    </row>
    <row r="158" spans="1:8" ht="9.75" customHeight="1" x14ac:dyDescent="0.2">
      <c r="A158" s="438">
        <v>169138</v>
      </c>
      <c r="B158" s="439" t="s">
        <v>5018</v>
      </c>
      <c r="C158" s="440">
        <v>12.07</v>
      </c>
      <c r="D158" s="440">
        <v>3.7999999999999999E-2</v>
      </c>
      <c r="E158" s="440">
        <v>4</v>
      </c>
      <c r="F158" s="441">
        <v>36.6</v>
      </c>
      <c r="G158" s="441">
        <v>33.1</v>
      </c>
      <c r="H158" s="441">
        <v>31.4</v>
      </c>
    </row>
    <row r="159" spans="1:8" ht="9.75" customHeight="1" x14ac:dyDescent="0.2">
      <c r="A159" s="438">
        <v>169150</v>
      </c>
      <c r="B159" s="439" t="s">
        <v>5018</v>
      </c>
      <c r="C159" s="440">
        <v>2.8</v>
      </c>
      <c r="D159" s="440">
        <v>4.3999999999999997E-2</v>
      </c>
      <c r="E159" s="440">
        <v>6</v>
      </c>
      <c r="F159" s="441">
        <v>35.200000000000003</v>
      </c>
      <c r="G159" s="441">
        <v>22.8</v>
      </c>
      <c r="H159" s="441">
        <v>55</v>
      </c>
    </row>
    <row r="160" spans="1:8" ht="9.75" customHeight="1" x14ac:dyDescent="0.2">
      <c r="A160" s="438">
        <v>169155</v>
      </c>
      <c r="B160" s="439" t="s">
        <v>5018</v>
      </c>
      <c r="C160" s="440">
        <v>3.5</v>
      </c>
      <c r="D160" s="440">
        <v>4.3999999999999997E-2</v>
      </c>
      <c r="E160" s="440">
        <v>12</v>
      </c>
      <c r="F160" s="441">
        <v>49</v>
      </c>
      <c r="G160" s="441">
        <v>33</v>
      </c>
      <c r="H160" s="441">
        <v>27.5</v>
      </c>
    </row>
    <row r="161" spans="1:8" ht="9.75" customHeight="1" x14ac:dyDescent="0.2">
      <c r="A161" s="438">
        <v>169160</v>
      </c>
      <c r="B161" s="439" t="s">
        <v>5018</v>
      </c>
      <c r="C161" s="440">
        <v>3.2</v>
      </c>
      <c r="D161" s="440">
        <v>2.7E-2</v>
      </c>
      <c r="E161" s="440">
        <v>6</v>
      </c>
      <c r="F161" s="441">
        <v>32.5</v>
      </c>
      <c r="G161" s="441">
        <v>23</v>
      </c>
      <c r="H161" s="441">
        <v>36</v>
      </c>
    </row>
    <row r="162" spans="1:8" ht="9.75" customHeight="1" x14ac:dyDescent="0.2">
      <c r="A162" s="438">
        <v>169182</v>
      </c>
      <c r="B162" s="439" t="s">
        <v>5018</v>
      </c>
      <c r="C162" s="440">
        <v>6.1</v>
      </c>
      <c r="D162" s="440">
        <v>2.5000000000000001E-2</v>
      </c>
      <c r="E162" s="440">
        <v>36</v>
      </c>
      <c r="F162" s="441">
        <v>33</v>
      </c>
      <c r="G162" s="441">
        <v>30</v>
      </c>
      <c r="H162" s="441">
        <v>25.5</v>
      </c>
    </row>
    <row r="163" spans="1:8" ht="9.75" customHeight="1" x14ac:dyDescent="0.2">
      <c r="A163" s="438">
        <v>169201</v>
      </c>
      <c r="B163" s="439" t="s">
        <v>5018</v>
      </c>
      <c r="C163" s="440">
        <v>11.77</v>
      </c>
      <c r="D163" s="440">
        <v>3.7999999999999999E-2</v>
      </c>
      <c r="E163" s="440">
        <v>6</v>
      </c>
      <c r="F163" s="441">
        <v>43.4</v>
      </c>
      <c r="G163" s="441">
        <v>27.8</v>
      </c>
      <c r="H163" s="441">
        <v>31.5</v>
      </c>
    </row>
    <row r="164" spans="1:8" ht="9.75" customHeight="1" x14ac:dyDescent="0.2">
      <c r="A164" s="438">
        <v>169202</v>
      </c>
      <c r="B164" s="439" t="s">
        <v>5018</v>
      </c>
      <c r="C164" s="440">
        <v>14.4</v>
      </c>
      <c r="D164" s="440">
        <v>4.4999999999999998E-2</v>
      </c>
      <c r="E164" s="440">
        <v>6</v>
      </c>
      <c r="F164" s="441">
        <v>51</v>
      </c>
      <c r="G164" s="441">
        <v>27.7</v>
      </c>
      <c r="H164" s="441">
        <v>31.5</v>
      </c>
    </row>
    <row r="165" spans="1:8" ht="9.75" customHeight="1" x14ac:dyDescent="0.2">
      <c r="A165" s="438">
        <v>169203</v>
      </c>
      <c r="B165" s="439" t="s">
        <v>5018</v>
      </c>
      <c r="C165" s="440">
        <v>6.95</v>
      </c>
      <c r="D165" s="440">
        <v>0.02</v>
      </c>
      <c r="E165" s="440">
        <v>6</v>
      </c>
      <c r="F165" s="441">
        <v>41.5</v>
      </c>
      <c r="G165" s="441">
        <v>23.9</v>
      </c>
      <c r="H165" s="441">
        <v>20.6</v>
      </c>
    </row>
    <row r="166" spans="1:8" ht="9.75" customHeight="1" x14ac:dyDescent="0.2">
      <c r="A166" s="438">
        <v>169204</v>
      </c>
      <c r="B166" s="439" t="s">
        <v>5018</v>
      </c>
      <c r="C166" s="440">
        <v>12.4</v>
      </c>
      <c r="D166" s="440">
        <v>4.8000000000000001E-2</v>
      </c>
      <c r="E166" s="440">
        <v>6</v>
      </c>
      <c r="F166" s="441">
        <v>54.4</v>
      </c>
      <c r="G166" s="441">
        <v>27.9</v>
      </c>
      <c r="H166" s="441">
        <v>31.4</v>
      </c>
    </row>
    <row r="167" spans="1:8" ht="9.75" customHeight="1" x14ac:dyDescent="0.2">
      <c r="A167" s="438">
        <v>169205</v>
      </c>
      <c r="B167" s="439" t="s">
        <v>5018</v>
      </c>
      <c r="C167" s="440">
        <v>6.71</v>
      </c>
      <c r="D167" s="440">
        <v>2.1000000000000001E-2</v>
      </c>
      <c r="E167" s="440">
        <v>6</v>
      </c>
      <c r="F167" s="441">
        <v>41.5</v>
      </c>
      <c r="G167" s="441">
        <v>23.9</v>
      </c>
      <c r="H167" s="441">
        <v>20.9</v>
      </c>
    </row>
    <row r="168" spans="1:8" ht="9.75" customHeight="1" x14ac:dyDescent="0.2">
      <c r="A168" s="438">
        <v>169216</v>
      </c>
      <c r="B168" s="439" t="s">
        <v>5018</v>
      </c>
      <c r="C168" s="440">
        <v>4.5</v>
      </c>
      <c r="D168" s="440">
        <v>2.3E-2</v>
      </c>
      <c r="E168" s="440">
        <v>36</v>
      </c>
      <c r="F168" s="441">
        <v>34.200000000000003</v>
      </c>
      <c r="G168" s="441">
        <v>26.3</v>
      </c>
      <c r="H168" s="441">
        <v>25.2</v>
      </c>
    </row>
    <row r="169" spans="1:8" ht="9.75" customHeight="1" x14ac:dyDescent="0.2">
      <c r="A169" s="438">
        <v>169337</v>
      </c>
      <c r="B169" s="439" t="s">
        <v>5018</v>
      </c>
      <c r="C169" s="440">
        <v>0.9</v>
      </c>
      <c r="D169" s="440">
        <v>0.01</v>
      </c>
      <c r="E169" s="440">
        <v>24</v>
      </c>
      <c r="F169" s="441">
        <v>34</v>
      </c>
      <c r="G169" s="441">
        <v>23.5</v>
      </c>
      <c r="H169" s="441">
        <v>12.4</v>
      </c>
    </row>
    <row r="170" spans="1:8" ht="9.75" customHeight="1" x14ac:dyDescent="0.2">
      <c r="A170" s="438">
        <v>169340</v>
      </c>
      <c r="B170" s="439" t="s">
        <v>5018</v>
      </c>
      <c r="C170" s="440">
        <v>7.82</v>
      </c>
      <c r="D170" s="440">
        <v>2.9000000000000001E-2</v>
      </c>
      <c r="E170" s="440">
        <v>4</v>
      </c>
      <c r="F170" s="441">
        <v>40.700000000000003</v>
      </c>
      <c r="G170" s="441">
        <v>27.7</v>
      </c>
      <c r="H170" s="441">
        <v>25.4</v>
      </c>
    </row>
    <row r="171" spans="1:8" ht="9.75" customHeight="1" x14ac:dyDescent="0.2">
      <c r="A171" s="438">
        <v>169348</v>
      </c>
      <c r="B171" s="439" t="s">
        <v>5018</v>
      </c>
      <c r="C171" s="440">
        <v>7.2</v>
      </c>
      <c r="D171" s="440">
        <v>2.1999999999999999E-2</v>
      </c>
      <c r="E171" s="440">
        <v>12</v>
      </c>
      <c r="F171" s="441">
        <v>36.700000000000003</v>
      </c>
      <c r="G171" s="441">
        <v>28.2</v>
      </c>
      <c r="H171" s="441">
        <v>20.9</v>
      </c>
    </row>
    <row r="172" spans="1:8" ht="9.75" customHeight="1" x14ac:dyDescent="0.2">
      <c r="A172" s="438">
        <v>169371</v>
      </c>
      <c r="B172" s="439" t="s">
        <v>5018</v>
      </c>
      <c r="C172" s="440">
        <v>11.61</v>
      </c>
      <c r="D172" s="440">
        <v>4.4999999999999998E-2</v>
      </c>
      <c r="E172" s="440">
        <v>24</v>
      </c>
      <c r="F172" s="441">
        <v>41</v>
      </c>
      <c r="G172" s="441">
        <v>26.5</v>
      </c>
      <c r="H172" s="441">
        <v>41.5</v>
      </c>
    </row>
    <row r="173" spans="1:8" ht="9.75" customHeight="1" x14ac:dyDescent="0.2">
      <c r="A173" s="438">
        <v>169468</v>
      </c>
      <c r="B173" s="439" t="s">
        <v>5018</v>
      </c>
      <c r="C173" s="440">
        <v>8.6999999999999993</v>
      </c>
      <c r="D173" s="440">
        <v>3.1E-2</v>
      </c>
      <c r="E173" s="440">
        <v>4</v>
      </c>
      <c r="F173" s="441">
        <v>44.5</v>
      </c>
      <c r="G173" s="441">
        <v>27.7</v>
      </c>
      <c r="H173" s="441">
        <v>25.1</v>
      </c>
    </row>
    <row r="174" spans="1:8" ht="9.75" customHeight="1" x14ac:dyDescent="0.2">
      <c r="A174" s="438">
        <v>169500</v>
      </c>
      <c r="B174" s="439" t="s">
        <v>5018</v>
      </c>
      <c r="C174" s="440">
        <v>2.4</v>
      </c>
      <c r="D174" s="440">
        <v>6.0000000000000001E-3</v>
      </c>
      <c r="E174" s="440">
        <v>36</v>
      </c>
      <c r="F174" s="441">
        <v>29.5</v>
      </c>
      <c r="G174" s="441">
        <v>13</v>
      </c>
      <c r="H174" s="441">
        <v>15.2</v>
      </c>
    </row>
    <row r="175" spans="1:8" ht="9.75" customHeight="1" x14ac:dyDescent="0.2">
      <c r="A175" s="438">
        <v>169664</v>
      </c>
      <c r="B175" s="439" t="s">
        <v>5018</v>
      </c>
      <c r="C175" s="440">
        <v>7.4</v>
      </c>
      <c r="D175" s="440">
        <v>8.8999999999999996E-2</v>
      </c>
      <c r="E175" s="440">
        <v>6</v>
      </c>
      <c r="F175" s="441">
        <v>49.5</v>
      </c>
      <c r="G175" s="441">
        <v>36</v>
      </c>
      <c r="H175" s="441">
        <v>25</v>
      </c>
    </row>
    <row r="176" spans="1:8" ht="9.75" customHeight="1" x14ac:dyDescent="0.2">
      <c r="A176" s="438">
        <v>169666</v>
      </c>
      <c r="B176" s="439" t="s">
        <v>5018</v>
      </c>
      <c r="C176" s="440">
        <v>2.7</v>
      </c>
      <c r="D176" s="440">
        <v>3.9E-2</v>
      </c>
      <c r="E176" s="440">
        <v>6</v>
      </c>
      <c r="F176" s="441">
        <v>46</v>
      </c>
      <c r="G176" s="441">
        <v>38.5</v>
      </c>
      <c r="H176" s="441">
        <v>22</v>
      </c>
    </row>
    <row r="177" spans="1:8" ht="9.75" customHeight="1" x14ac:dyDescent="0.2">
      <c r="A177" s="438">
        <v>169678</v>
      </c>
      <c r="B177" s="439" t="s">
        <v>5018</v>
      </c>
      <c r="C177" s="440">
        <v>7.55</v>
      </c>
      <c r="D177" s="440">
        <v>5.1999999999999998E-2</v>
      </c>
      <c r="E177" s="440">
        <v>6</v>
      </c>
      <c r="F177" s="441">
        <v>55.5</v>
      </c>
      <c r="G177" s="441">
        <v>37</v>
      </c>
      <c r="H177" s="441">
        <v>25.5</v>
      </c>
    </row>
    <row r="178" spans="1:8" ht="9.75" customHeight="1" x14ac:dyDescent="0.2">
      <c r="A178" s="438">
        <v>169680</v>
      </c>
      <c r="B178" s="439" t="s">
        <v>5018</v>
      </c>
      <c r="C178" s="440">
        <v>8.6999999999999993</v>
      </c>
      <c r="D178" s="440">
        <v>5.7000000000000002E-2</v>
      </c>
      <c r="E178" s="440">
        <v>6</v>
      </c>
      <c r="F178" s="441">
        <v>60</v>
      </c>
      <c r="G178" s="441">
        <v>37</v>
      </c>
      <c r="H178" s="441">
        <v>25.5</v>
      </c>
    </row>
    <row r="179" spans="1:8" ht="9.75" customHeight="1" x14ac:dyDescent="0.2">
      <c r="A179" s="438">
        <v>169687</v>
      </c>
      <c r="B179" s="439" t="s">
        <v>5018</v>
      </c>
      <c r="C179" s="440">
        <v>5.48</v>
      </c>
      <c r="D179" s="440">
        <v>3.7999999999999999E-2</v>
      </c>
      <c r="E179" s="440">
        <v>8</v>
      </c>
      <c r="F179" s="441">
        <v>50.5</v>
      </c>
      <c r="G179" s="441">
        <v>36</v>
      </c>
      <c r="H179" s="441">
        <v>21</v>
      </c>
    </row>
    <row r="180" spans="1:8" ht="9.75" customHeight="1" x14ac:dyDescent="0.2">
      <c r="A180" s="438">
        <v>169703</v>
      </c>
      <c r="B180" s="439" t="s">
        <v>5018</v>
      </c>
      <c r="C180" s="440">
        <v>13.44</v>
      </c>
      <c r="D180" s="440">
        <v>8.3000000000000004E-2</v>
      </c>
      <c r="E180" s="440">
        <v>8</v>
      </c>
      <c r="F180" s="441">
        <v>55</v>
      </c>
      <c r="G180" s="441">
        <v>36</v>
      </c>
      <c r="H180" s="441">
        <v>21</v>
      </c>
    </row>
    <row r="181" spans="1:8" ht="9.75" customHeight="1" x14ac:dyDescent="0.2">
      <c r="A181" s="438">
        <v>169706</v>
      </c>
      <c r="B181" s="439" t="s">
        <v>5018</v>
      </c>
      <c r="C181" s="440">
        <v>16.84</v>
      </c>
      <c r="D181" s="440">
        <v>9.8000000000000004E-2</v>
      </c>
      <c r="E181" s="440">
        <v>8</v>
      </c>
      <c r="F181" s="441">
        <v>60</v>
      </c>
      <c r="G181" s="441">
        <v>39</v>
      </c>
      <c r="H181" s="441">
        <v>21</v>
      </c>
    </row>
    <row r="182" spans="1:8" ht="9.75" customHeight="1" x14ac:dyDescent="0.2">
      <c r="A182" s="438">
        <v>169848</v>
      </c>
      <c r="B182" s="439" t="s">
        <v>5018</v>
      </c>
      <c r="C182" s="440">
        <v>6.32</v>
      </c>
      <c r="D182" s="440">
        <v>7.8E-2</v>
      </c>
      <c r="E182" s="440">
        <v>6</v>
      </c>
      <c r="F182" s="441">
        <v>49.5</v>
      </c>
      <c r="G182" s="441">
        <v>36</v>
      </c>
      <c r="H182" s="441">
        <v>22</v>
      </c>
    </row>
    <row r="183" spans="1:8" ht="9.75" customHeight="1" x14ac:dyDescent="0.2">
      <c r="A183" s="438">
        <v>169896</v>
      </c>
      <c r="B183" s="439" t="s">
        <v>5018</v>
      </c>
      <c r="C183" s="440">
        <v>2.73</v>
      </c>
      <c r="D183" s="440">
        <v>0.04</v>
      </c>
      <c r="E183" s="440">
        <v>6</v>
      </c>
      <c r="F183" s="441">
        <v>50</v>
      </c>
      <c r="G183" s="441">
        <v>36</v>
      </c>
      <c r="H183" s="441">
        <v>22</v>
      </c>
    </row>
    <row r="184" spans="1:8" ht="9.75" customHeight="1" x14ac:dyDescent="0.2">
      <c r="A184" s="438">
        <v>169992</v>
      </c>
      <c r="B184" s="439" t="s">
        <v>5018</v>
      </c>
      <c r="C184" s="440">
        <v>1.6</v>
      </c>
      <c r="D184" s="440">
        <v>1.6E-2</v>
      </c>
      <c r="E184" s="440">
        <v>12</v>
      </c>
      <c r="F184" s="441">
        <v>41</v>
      </c>
      <c r="G184" s="441">
        <v>26</v>
      </c>
      <c r="H184" s="441">
        <v>15</v>
      </c>
    </row>
    <row r="185" spans="1:8" ht="9.75" customHeight="1" x14ac:dyDescent="0.2">
      <c r="A185" s="438">
        <v>170109</v>
      </c>
      <c r="B185" s="439" t="s">
        <v>5018</v>
      </c>
      <c r="C185" s="440">
        <v>9</v>
      </c>
      <c r="D185" s="440">
        <v>3.1E-2</v>
      </c>
      <c r="E185" s="440">
        <v>3</v>
      </c>
      <c r="F185" s="441">
        <v>31</v>
      </c>
      <c r="G185" s="441">
        <v>31.5</v>
      </c>
      <c r="H185" s="441">
        <v>31.5</v>
      </c>
    </row>
    <row r="186" spans="1:8" ht="9.75" customHeight="1" x14ac:dyDescent="0.2">
      <c r="A186" s="438">
        <v>170324</v>
      </c>
      <c r="B186" s="439" t="s">
        <v>5018</v>
      </c>
      <c r="C186" s="440">
        <v>3.1</v>
      </c>
      <c r="D186" s="440">
        <v>2.7E-2</v>
      </c>
      <c r="E186" s="440">
        <v>12</v>
      </c>
      <c r="F186" s="441">
        <v>40.700000000000003</v>
      </c>
      <c r="G186" s="441">
        <v>33.5</v>
      </c>
      <c r="H186" s="441">
        <v>20</v>
      </c>
    </row>
    <row r="187" spans="1:8" ht="9.75" customHeight="1" x14ac:dyDescent="0.2">
      <c r="A187" s="438">
        <v>170325</v>
      </c>
      <c r="B187" s="439" t="s">
        <v>5018</v>
      </c>
      <c r="C187" s="440">
        <v>3.7</v>
      </c>
      <c r="D187" s="440">
        <v>1.9E-2</v>
      </c>
      <c r="E187" s="440">
        <v>12</v>
      </c>
      <c r="F187" s="441">
        <v>35.5</v>
      </c>
      <c r="G187" s="441">
        <v>30</v>
      </c>
      <c r="H187" s="441">
        <v>17.8</v>
      </c>
    </row>
    <row r="188" spans="1:8" ht="9.75" customHeight="1" x14ac:dyDescent="0.2">
      <c r="A188" s="438">
        <v>170330</v>
      </c>
      <c r="B188" s="439" t="s">
        <v>5018</v>
      </c>
      <c r="C188" s="440">
        <v>13.8</v>
      </c>
      <c r="D188" s="440">
        <v>6.2E-2</v>
      </c>
      <c r="E188" s="440">
        <v>6</v>
      </c>
      <c r="F188" s="441">
        <v>54.4</v>
      </c>
      <c r="G188" s="441">
        <v>36.4</v>
      </c>
      <c r="H188" s="441">
        <v>31.5</v>
      </c>
    </row>
    <row r="189" spans="1:8" ht="9.75" customHeight="1" x14ac:dyDescent="0.2">
      <c r="A189" s="438">
        <v>170331</v>
      </c>
      <c r="B189" s="439" t="s">
        <v>5018</v>
      </c>
      <c r="C189" s="440">
        <v>12.5</v>
      </c>
      <c r="D189" s="440">
        <v>5.0999999999999997E-2</v>
      </c>
      <c r="E189" s="440">
        <v>6</v>
      </c>
      <c r="F189" s="441">
        <v>54.4</v>
      </c>
      <c r="G189" s="441">
        <v>29.8</v>
      </c>
      <c r="H189" s="441">
        <v>31.5</v>
      </c>
    </row>
    <row r="190" spans="1:8" ht="9.75" customHeight="1" x14ac:dyDescent="0.2">
      <c r="A190" s="438">
        <v>170333</v>
      </c>
      <c r="B190" s="439" t="s">
        <v>5018</v>
      </c>
      <c r="C190" s="440">
        <v>6.65</v>
      </c>
      <c r="D190" s="440">
        <v>2.5999999999999999E-2</v>
      </c>
      <c r="E190" s="440">
        <v>12</v>
      </c>
      <c r="F190" s="441">
        <v>39.200000000000003</v>
      </c>
      <c r="G190" s="441">
        <v>32</v>
      </c>
      <c r="H190" s="441">
        <v>20.6</v>
      </c>
    </row>
    <row r="191" spans="1:8" ht="9.75" customHeight="1" x14ac:dyDescent="0.2">
      <c r="A191" s="438">
        <v>170342</v>
      </c>
      <c r="B191" s="439" t="s">
        <v>5018</v>
      </c>
      <c r="C191" s="440">
        <v>2.8</v>
      </c>
      <c r="D191" s="440">
        <v>6.3E-2</v>
      </c>
      <c r="E191" s="440">
        <v>6</v>
      </c>
      <c r="F191" s="441">
        <v>50</v>
      </c>
      <c r="G191" s="441">
        <v>22.8</v>
      </c>
      <c r="H191" s="441">
        <v>55</v>
      </c>
    </row>
    <row r="192" spans="1:8" ht="9.75" customHeight="1" x14ac:dyDescent="0.2">
      <c r="A192" s="438">
        <v>170345</v>
      </c>
      <c r="B192" s="439" t="s">
        <v>5018</v>
      </c>
      <c r="C192" s="440">
        <v>7.1</v>
      </c>
      <c r="D192" s="440">
        <v>6.9000000000000006E-2</v>
      </c>
      <c r="E192" s="440">
        <v>6</v>
      </c>
      <c r="F192" s="441">
        <v>56</v>
      </c>
      <c r="G192" s="441">
        <v>29</v>
      </c>
      <c r="H192" s="441">
        <v>42.5</v>
      </c>
    </row>
    <row r="193" spans="1:8" ht="9.75" customHeight="1" x14ac:dyDescent="0.2">
      <c r="A193" s="438">
        <v>170346</v>
      </c>
      <c r="B193" s="439" t="s">
        <v>5018</v>
      </c>
      <c r="C193" s="440">
        <v>8.3000000000000007</v>
      </c>
      <c r="D193" s="440">
        <v>7.6999999999999999E-2</v>
      </c>
      <c r="E193" s="440">
        <v>6</v>
      </c>
      <c r="F193" s="441">
        <v>61</v>
      </c>
      <c r="G193" s="441">
        <v>29</v>
      </c>
      <c r="H193" s="441">
        <v>43.5</v>
      </c>
    </row>
    <row r="194" spans="1:8" ht="9.75" customHeight="1" x14ac:dyDescent="0.2">
      <c r="A194" s="438">
        <v>170347</v>
      </c>
      <c r="B194" s="439" t="s">
        <v>5018</v>
      </c>
      <c r="C194" s="440">
        <v>9.8000000000000007</v>
      </c>
      <c r="D194" s="440">
        <v>9.2999999999999999E-2</v>
      </c>
      <c r="E194" s="440">
        <v>6</v>
      </c>
      <c r="F194" s="441">
        <v>61</v>
      </c>
      <c r="G194" s="441">
        <v>35</v>
      </c>
      <c r="H194" s="441">
        <v>43.5</v>
      </c>
    </row>
    <row r="195" spans="1:8" ht="9.75" customHeight="1" x14ac:dyDescent="0.2">
      <c r="A195" s="438">
        <v>170348</v>
      </c>
      <c r="B195" s="439" t="s">
        <v>5018</v>
      </c>
      <c r="C195" s="440">
        <v>8.6</v>
      </c>
      <c r="D195" s="440">
        <v>8.3000000000000004E-2</v>
      </c>
      <c r="E195" s="440">
        <v>6</v>
      </c>
      <c r="F195" s="441">
        <v>56</v>
      </c>
      <c r="G195" s="441">
        <v>35</v>
      </c>
      <c r="H195" s="441">
        <v>42.5</v>
      </c>
    </row>
    <row r="196" spans="1:8" ht="9.75" customHeight="1" x14ac:dyDescent="0.2">
      <c r="A196" s="438">
        <v>170361</v>
      </c>
      <c r="B196" s="439" t="s">
        <v>5018</v>
      </c>
      <c r="C196" s="440">
        <v>4.5</v>
      </c>
      <c r="D196" s="440">
        <v>2.7E-2</v>
      </c>
      <c r="E196" s="440">
        <v>12</v>
      </c>
      <c r="F196" s="441">
        <v>30.3</v>
      </c>
      <c r="G196" s="441">
        <v>24.4</v>
      </c>
      <c r="H196" s="441">
        <v>18</v>
      </c>
    </row>
    <row r="197" spans="1:8" ht="9.75" customHeight="1" x14ac:dyDescent="0.2">
      <c r="A197" s="438">
        <v>170363</v>
      </c>
      <c r="B197" s="439" t="s">
        <v>5018</v>
      </c>
      <c r="C197" s="440">
        <v>6.4</v>
      </c>
      <c r="D197" s="440">
        <v>2.5999999999999999E-2</v>
      </c>
      <c r="E197" s="440">
        <v>12</v>
      </c>
      <c r="F197" s="441">
        <v>39.200000000000003</v>
      </c>
      <c r="G197" s="441">
        <v>32</v>
      </c>
      <c r="H197" s="441">
        <v>20.9</v>
      </c>
    </row>
    <row r="198" spans="1:8" ht="9.75" customHeight="1" x14ac:dyDescent="0.2">
      <c r="A198" s="438">
        <v>170365</v>
      </c>
      <c r="B198" s="439" t="s">
        <v>5018</v>
      </c>
      <c r="C198" s="440">
        <v>9.35</v>
      </c>
      <c r="D198" s="440">
        <v>3.5000000000000003E-2</v>
      </c>
      <c r="E198" s="440">
        <v>6</v>
      </c>
      <c r="F198" s="441">
        <v>46.8</v>
      </c>
      <c r="G198" s="441">
        <v>29.8</v>
      </c>
      <c r="H198" s="441">
        <v>25.3</v>
      </c>
    </row>
    <row r="199" spans="1:8" ht="9.75" customHeight="1" x14ac:dyDescent="0.2">
      <c r="A199" s="438">
        <v>170367</v>
      </c>
      <c r="B199" s="439" t="s">
        <v>5018</v>
      </c>
      <c r="C199" s="440">
        <v>12.45</v>
      </c>
      <c r="D199" s="440">
        <v>4.3999999999999997E-2</v>
      </c>
      <c r="E199" s="440">
        <v>6</v>
      </c>
      <c r="F199" s="441">
        <v>54.4</v>
      </c>
      <c r="G199" s="441">
        <v>31.7</v>
      </c>
      <c r="H199" s="441">
        <v>25.4</v>
      </c>
    </row>
    <row r="200" spans="1:8" ht="9.75" customHeight="1" x14ac:dyDescent="0.2">
      <c r="A200" s="438">
        <v>170368</v>
      </c>
      <c r="B200" s="439" t="s">
        <v>5018</v>
      </c>
      <c r="C200" s="440">
        <v>8.3000000000000007</v>
      </c>
      <c r="D200" s="440">
        <v>2.9000000000000001E-2</v>
      </c>
      <c r="E200" s="440">
        <v>4</v>
      </c>
      <c r="F200" s="441">
        <v>41.9</v>
      </c>
      <c r="G200" s="441">
        <v>27.7</v>
      </c>
      <c r="H200" s="441">
        <v>25.4</v>
      </c>
    </row>
    <row r="201" spans="1:8" ht="9.75" customHeight="1" x14ac:dyDescent="0.2">
      <c r="A201" s="438">
        <v>170369</v>
      </c>
      <c r="B201" s="439" t="s">
        <v>5018</v>
      </c>
      <c r="C201" s="440">
        <v>8.6999999999999993</v>
      </c>
      <c r="D201" s="440">
        <v>3.6999999999999998E-2</v>
      </c>
      <c r="E201" s="440">
        <v>4</v>
      </c>
      <c r="F201" s="441">
        <v>41.9</v>
      </c>
      <c r="G201" s="441">
        <v>27.7</v>
      </c>
      <c r="H201" s="441">
        <v>31.5</v>
      </c>
    </row>
    <row r="202" spans="1:8" ht="9.75" customHeight="1" x14ac:dyDescent="0.2">
      <c r="A202" s="438">
        <v>170370</v>
      </c>
      <c r="B202" s="439" t="s">
        <v>5018</v>
      </c>
      <c r="C202" s="440">
        <v>10.1</v>
      </c>
      <c r="D202" s="440">
        <v>4.2999999999999997E-2</v>
      </c>
      <c r="E202" s="440">
        <v>6</v>
      </c>
      <c r="F202" s="441">
        <v>49.1</v>
      </c>
      <c r="G202" s="441">
        <v>27.7</v>
      </c>
      <c r="H202" s="441">
        <v>31.5</v>
      </c>
    </row>
    <row r="203" spans="1:8" ht="9.75" customHeight="1" x14ac:dyDescent="0.2">
      <c r="A203" s="438">
        <v>170371</v>
      </c>
      <c r="B203" s="439" t="s">
        <v>5018</v>
      </c>
      <c r="C203" s="440">
        <v>10.71</v>
      </c>
      <c r="D203" s="440">
        <v>3.9E-2</v>
      </c>
      <c r="E203" s="440">
        <v>6</v>
      </c>
      <c r="F203" s="441">
        <v>54.4</v>
      </c>
      <c r="G203" s="441">
        <v>27.9</v>
      </c>
      <c r="H203" s="441">
        <v>25.4</v>
      </c>
    </row>
    <row r="204" spans="1:8" ht="9.75" customHeight="1" x14ac:dyDescent="0.2">
      <c r="A204" s="438">
        <v>170372</v>
      </c>
      <c r="B204" s="439" t="s">
        <v>5018</v>
      </c>
      <c r="C204" s="440">
        <v>10.4</v>
      </c>
      <c r="D204" s="440">
        <v>3.9E-2</v>
      </c>
      <c r="E204" s="440">
        <v>6</v>
      </c>
      <c r="F204" s="441">
        <v>54.4</v>
      </c>
      <c r="G204" s="441">
        <v>27.9</v>
      </c>
      <c r="H204" s="441">
        <v>25.4</v>
      </c>
    </row>
    <row r="205" spans="1:8" ht="9.75" customHeight="1" x14ac:dyDescent="0.2">
      <c r="A205" s="438">
        <v>170374</v>
      </c>
      <c r="B205" s="439" t="s">
        <v>5018</v>
      </c>
      <c r="C205" s="440">
        <v>9.1</v>
      </c>
      <c r="D205" s="440">
        <v>3.3000000000000002E-2</v>
      </c>
      <c r="E205" s="440">
        <v>6</v>
      </c>
      <c r="F205" s="441">
        <v>47.2</v>
      </c>
      <c r="G205" s="441">
        <v>27.7</v>
      </c>
      <c r="H205" s="441">
        <v>25.4</v>
      </c>
    </row>
    <row r="206" spans="1:8" ht="9.75" customHeight="1" x14ac:dyDescent="0.2">
      <c r="A206" s="438">
        <v>170455</v>
      </c>
      <c r="B206" s="439" t="s">
        <v>5018</v>
      </c>
      <c r="C206" s="440">
        <v>8.3000000000000007</v>
      </c>
      <c r="D206" s="440">
        <v>3.7999999999999999E-2</v>
      </c>
      <c r="E206" s="440">
        <v>24</v>
      </c>
      <c r="F206" s="441">
        <v>40</v>
      </c>
      <c r="G206" s="441">
        <v>32</v>
      </c>
      <c r="H206" s="441">
        <v>30</v>
      </c>
    </row>
    <row r="207" spans="1:8" ht="9.75" customHeight="1" x14ac:dyDescent="0.2">
      <c r="A207" s="438">
        <v>170475</v>
      </c>
      <c r="B207" s="439" t="s">
        <v>5018</v>
      </c>
      <c r="C207" s="440">
        <v>10.15</v>
      </c>
      <c r="D207" s="440">
        <v>3.6999999999999998E-2</v>
      </c>
      <c r="E207" s="440">
        <v>3</v>
      </c>
      <c r="F207" s="441">
        <v>37.5</v>
      </c>
      <c r="G207" s="441">
        <v>31</v>
      </c>
      <c r="H207" s="441">
        <v>31.5</v>
      </c>
    </row>
    <row r="208" spans="1:8" ht="9.75" customHeight="1" x14ac:dyDescent="0.2">
      <c r="A208" s="438">
        <v>170478</v>
      </c>
      <c r="B208" s="439" t="s">
        <v>5018</v>
      </c>
      <c r="C208" s="440">
        <v>8.99</v>
      </c>
      <c r="D208" s="440">
        <v>0.03</v>
      </c>
      <c r="E208" s="440">
        <v>8</v>
      </c>
      <c r="F208" s="441">
        <v>47</v>
      </c>
      <c r="G208" s="441">
        <v>25</v>
      </c>
      <c r="H208" s="441">
        <v>25.5</v>
      </c>
    </row>
    <row r="209" spans="1:8" ht="9.75" customHeight="1" x14ac:dyDescent="0.2">
      <c r="A209" s="438">
        <v>170490</v>
      </c>
      <c r="B209" s="439" t="s">
        <v>5018</v>
      </c>
      <c r="C209" s="440">
        <v>13.4</v>
      </c>
      <c r="D209" s="440">
        <v>4.1000000000000002E-2</v>
      </c>
      <c r="E209" s="440">
        <v>12</v>
      </c>
      <c r="F209" s="441">
        <v>49.5</v>
      </c>
      <c r="G209" s="441">
        <v>32.5</v>
      </c>
      <c r="H209" s="441">
        <v>25.5</v>
      </c>
    </row>
    <row r="210" spans="1:8" ht="9.75" customHeight="1" x14ac:dyDescent="0.2">
      <c r="A210" s="438">
        <v>170605</v>
      </c>
      <c r="B210" s="439" t="s">
        <v>5018</v>
      </c>
      <c r="C210" s="440">
        <v>10.8</v>
      </c>
      <c r="D210" s="440">
        <v>3.9E-2</v>
      </c>
      <c r="E210" s="440">
        <v>6</v>
      </c>
      <c r="F210" s="441">
        <v>39.6</v>
      </c>
      <c r="G210" s="441">
        <v>23.9</v>
      </c>
      <c r="H210" s="441">
        <v>20.6</v>
      </c>
    </row>
    <row r="211" spans="1:8" ht="9.75" customHeight="1" x14ac:dyDescent="0.2">
      <c r="A211" s="438">
        <v>170789</v>
      </c>
      <c r="B211" s="439" t="s">
        <v>5018</v>
      </c>
      <c r="C211" s="440">
        <v>8.64</v>
      </c>
      <c r="D211" s="440">
        <v>4.7E-2</v>
      </c>
      <c r="E211" s="440">
        <v>24</v>
      </c>
      <c r="F211" s="441">
        <v>33</v>
      </c>
      <c r="G211" s="441">
        <v>28</v>
      </c>
      <c r="H211" s="441">
        <v>17</v>
      </c>
    </row>
    <row r="212" spans="1:8" ht="9.75" customHeight="1" x14ac:dyDescent="0.2">
      <c r="A212" s="438">
        <v>170830</v>
      </c>
      <c r="B212" s="439" t="s">
        <v>5018</v>
      </c>
      <c r="C212" s="440">
        <v>3.55</v>
      </c>
      <c r="D212" s="440">
        <v>2.1000000000000001E-2</v>
      </c>
      <c r="E212" s="440">
        <v>12</v>
      </c>
      <c r="F212" s="441">
        <v>36.700000000000003</v>
      </c>
      <c r="G212" s="441">
        <v>28.2</v>
      </c>
      <c r="H212" s="441">
        <v>20.6</v>
      </c>
    </row>
    <row r="213" spans="1:8" ht="9.75" customHeight="1" x14ac:dyDescent="0.2">
      <c r="A213" s="438">
        <v>170872</v>
      </c>
      <c r="B213" s="439" t="s">
        <v>5018</v>
      </c>
      <c r="C213" s="440">
        <v>7.5</v>
      </c>
      <c r="D213" s="440">
        <v>2.1999999999999999E-2</v>
      </c>
      <c r="E213" s="440">
        <v>8</v>
      </c>
      <c r="F213" s="441">
        <v>35</v>
      </c>
      <c r="G213" s="441">
        <v>25</v>
      </c>
      <c r="H213" s="441">
        <v>25.5</v>
      </c>
    </row>
    <row r="214" spans="1:8" ht="9.75" customHeight="1" x14ac:dyDescent="0.2">
      <c r="A214" s="438">
        <v>170881</v>
      </c>
      <c r="B214" s="439" t="s">
        <v>5018</v>
      </c>
      <c r="C214" s="440">
        <v>4.9000000000000004</v>
      </c>
      <c r="D214" s="440">
        <v>1.9E-2</v>
      </c>
      <c r="E214" s="440">
        <v>6</v>
      </c>
      <c r="F214" s="441">
        <v>41.5</v>
      </c>
      <c r="G214" s="441">
        <v>22.3</v>
      </c>
      <c r="H214" s="441">
        <v>20.6</v>
      </c>
    </row>
    <row r="215" spans="1:8" ht="9.75" customHeight="1" x14ac:dyDescent="0.2">
      <c r="A215" s="438">
        <v>171022</v>
      </c>
      <c r="B215" s="439" t="s">
        <v>5018</v>
      </c>
      <c r="C215" s="440">
        <v>12</v>
      </c>
      <c r="D215" s="440">
        <v>0.05</v>
      </c>
      <c r="E215" s="440">
        <v>12</v>
      </c>
      <c r="F215" s="441">
        <v>48</v>
      </c>
      <c r="G215" s="441">
        <v>40.9</v>
      </c>
      <c r="H215" s="441">
        <v>25.4</v>
      </c>
    </row>
    <row r="216" spans="1:8" ht="9.75" customHeight="1" x14ac:dyDescent="0.2">
      <c r="A216" s="438">
        <v>171023</v>
      </c>
      <c r="B216" s="439" t="s">
        <v>5018</v>
      </c>
      <c r="C216" s="440">
        <v>5.83</v>
      </c>
      <c r="D216" s="440">
        <v>1.6E-2</v>
      </c>
      <c r="E216" s="440">
        <v>6</v>
      </c>
      <c r="F216" s="441">
        <v>37.700000000000003</v>
      </c>
      <c r="G216" s="441">
        <v>19.8</v>
      </c>
      <c r="H216" s="441">
        <v>20.9</v>
      </c>
    </row>
    <row r="217" spans="1:8" ht="9.75" customHeight="1" x14ac:dyDescent="0.2">
      <c r="A217" s="438">
        <v>171125</v>
      </c>
      <c r="B217" s="439" t="s">
        <v>5018</v>
      </c>
      <c r="C217" s="440">
        <v>3.8</v>
      </c>
      <c r="D217" s="440">
        <v>1.0999999999999999E-2</v>
      </c>
      <c r="E217" s="440">
        <v>36</v>
      </c>
      <c r="F217" s="441">
        <v>26</v>
      </c>
      <c r="G217" s="441">
        <v>16.5</v>
      </c>
      <c r="H217" s="441">
        <v>26</v>
      </c>
    </row>
    <row r="218" spans="1:8" ht="9.75" customHeight="1" x14ac:dyDescent="0.2">
      <c r="A218" s="438">
        <v>171138</v>
      </c>
      <c r="B218" s="439" t="s">
        <v>5018</v>
      </c>
      <c r="C218" s="440">
        <v>10.25</v>
      </c>
      <c r="D218" s="440">
        <v>3.3000000000000002E-2</v>
      </c>
      <c r="E218" s="440">
        <v>8</v>
      </c>
      <c r="F218" s="441">
        <v>51</v>
      </c>
      <c r="G218" s="441">
        <v>25</v>
      </c>
      <c r="H218" s="441">
        <v>25.5</v>
      </c>
    </row>
    <row r="219" spans="1:8" ht="9.75" customHeight="1" x14ac:dyDescent="0.2">
      <c r="A219" s="438">
        <v>171158</v>
      </c>
      <c r="B219" s="439" t="s">
        <v>5018</v>
      </c>
      <c r="C219" s="440">
        <v>9.9</v>
      </c>
      <c r="D219" s="440">
        <v>0.05</v>
      </c>
      <c r="E219" s="440">
        <v>3</v>
      </c>
      <c r="F219" s="441">
        <v>36.6</v>
      </c>
      <c r="G219" s="441">
        <v>32.6</v>
      </c>
      <c r="H219" s="441">
        <v>41.6</v>
      </c>
    </row>
    <row r="220" spans="1:8" ht="9.75" customHeight="1" x14ac:dyDescent="0.2">
      <c r="A220" s="438">
        <v>171162</v>
      </c>
      <c r="B220" s="439" t="s">
        <v>5018</v>
      </c>
      <c r="C220" s="440">
        <v>10.210000000000001</v>
      </c>
      <c r="D220" s="440">
        <v>3.5000000000000003E-2</v>
      </c>
      <c r="E220" s="440">
        <v>8</v>
      </c>
      <c r="F220" s="441">
        <v>49.5</v>
      </c>
      <c r="G220" s="441">
        <v>28</v>
      </c>
      <c r="H220" s="441">
        <v>25.5</v>
      </c>
    </row>
    <row r="221" spans="1:8" ht="9.75" customHeight="1" x14ac:dyDescent="0.2">
      <c r="A221" s="438">
        <v>171163</v>
      </c>
      <c r="B221" s="439" t="s">
        <v>5018</v>
      </c>
      <c r="C221" s="440">
        <v>11.11</v>
      </c>
      <c r="D221" s="440">
        <v>3.3000000000000002E-2</v>
      </c>
      <c r="E221" s="440">
        <v>8</v>
      </c>
      <c r="F221" s="441">
        <v>49.5</v>
      </c>
      <c r="G221" s="441">
        <v>26</v>
      </c>
      <c r="H221" s="441">
        <v>25.5</v>
      </c>
    </row>
    <row r="222" spans="1:8" ht="9.75" customHeight="1" x14ac:dyDescent="0.2">
      <c r="A222" s="438">
        <v>171214</v>
      </c>
      <c r="B222" s="439" t="s">
        <v>5018</v>
      </c>
      <c r="C222" s="440">
        <v>2</v>
      </c>
      <c r="D222" s="440">
        <v>4.3999999999999997E-2</v>
      </c>
      <c r="E222" s="440">
        <v>6</v>
      </c>
      <c r="F222" s="441">
        <v>58</v>
      </c>
      <c r="G222" s="441">
        <v>34.5</v>
      </c>
      <c r="H222" s="441">
        <v>22</v>
      </c>
    </row>
    <row r="223" spans="1:8" ht="9.75" customHeight="1" x14ac:dyDescent="0.2">
      <c r="A223" s="438">
        <v>171302</v>
      </c>
      <c r="B223" s="439" t="s">
        <v>5018</v>
      </c>
      <c r="C223" s="440">
        <v>5.6</v>
      </c>
      <c r="D223" s="440">
        <v>5.7000000000000002E-2</v>
      </c>
      <c r="E223" s="440">
        <v>6</v>
      </c>
      <c r="F223" s="441">
        <v>46</v>
      </c>
      <c r="G223" s="441">
        <v>28</v>
      </c>
      <c r="H223" s="441">
        <v>44</v>
      </c>
    </row>
    <row r="224" spans="1:8" ht="9.75" customHeight="1" x14ac:dyDescent="0.2">
      <c r="A224" s="438">
        <v>171686</v>
      </c>
      <c r="B224" s="439" t="s">
        <v>5018</v>
      </c>
      <c r="C224" s="440">
        <v>13.87</v>
      </c>
      <c r="D224" s="440">
        <v>5.0999999999999997E-2</v>
      </c>
      <c r="E224" s="440">
        <v>4</v>
      </c>
      <c r="F224" s="441">
        <v>44.5</v>
      </c>
      <c r="G224" s="441">
        <v>36.6</v>
      </c>
      <c r="H224" s="441">
        <v>31.5</v>
      </c>
    </row>
    <row r="225" spans="1:8" ht="9.75" customHeight="1" x14ac:dyDescent="0.2">
      <c r="A225" s="438">
        <v>171712</v>
      </c>
      <c r="B225" s="439" t="s">
        <v>5018</v>
      </c>
      <c r="C225" s="440">
        <v>6.2</v>
      </c>
      <c r="D225" s="440">
        <v>7.8E-2</v>
      </c>
      <c r="E225" s="440">
        <v>12</v>
      </c>
      <c r="F225" s="441">
        <v>56.5</v>
      </c>
      <c r="G225" s="441">
        <v>28</v>
      </c>
      <c r="H225" s="441">
        <v>24.5</v>
      </c>
    </row>
    <row r="226" spans="1:8" ht="9.75" customHeight="1" x14ac:dyDescent="0.2">
      <c r="A226" s="438">
        <v>171725</v>
      </c>
      <c r="B226" s="439" t="s">
        <v>5018</v>
      </c>
      <c r="C226" s="440">
        <v>13.9</v>
      </c>
      <c r="D226" s="440">
        <v>0.04</v>
      </c>
      <c r="E226" s="440">
        <v>8</v>
      </c>
      <c r="F226" s="441">
        <v>49.5</v>
      </c>
      <c r="G226" s="441">
        <v>32</v>
      </c>
      <c r="H226" s="441">
        <v>25.5</v>
      </c>
    </row>
    <row r="227" spans="1:8" ht="9.75" customHeight="1" x14ac:dyDescent="0.2">
      <c r="A227" s="438">
        <v>171735</v>
      </c>
      <c r="B227" s="439" t="s">
        <v>5018</v>
      </c>
      <c r="C227" s="440">
        <v>6.4</v>
      </c>
      <c r="D227" s="440">
        <v>4.2999999999999997E-2</v>
      </c>
      <c r="E227" s="440">
        <v>4</v>
      </c>
      <c r="F227" s="441">
        <v>44</v>
      </c>
      <c r="G227" s="441">
        <v>31</v>
      </c>
      <c r="H227" s="441">
        <v>31.5</v>
      </c>
    </row>
    <row r="228" spans="1:8" ht="9.75" customHeight="1" x14ac:dyDescent="0.2">
      <c r="A228" s="438">
        <v>171737</v>
      </c>
      <c r="B228" s="439" t="s">
        <v>5018</v>
      </c>
      <c r="C228" s="440">
        <v>2.2999999999999998</v>
      </c>
      <c r="D228" s="440">
        <v>4.1000000000000002E-2</v>
      </c>
      <c r="E228" s="440">
        <v>2</v>
      </c>
      <c r="F228" s="441">
        <v>50.5</v>
      </c>
      <c r="G228" s="441">
        <v>27.5</v>
      </c>
      <c r="H228" s="441">
        <v>29.5</v>
      </c>
    </row>
    <row r="229" spans="1:8" ht="9.75" customHeight="1" x14ac:dyDescent="0.2">
      <c r="A229" s="438">
        <v>171791</v>
      </c>
      <c r="B229" s="439" t="s">
        <v>5018</v>
      </c>
      <c r="C229" s="440">
        <v>2</v>
      </c>
      <c r="D229" s="440">
        <v>4.5999999999999999E-2</v>
      </c>
      <c r="E229" s="440">
        <v>6</v>
      </c>
      <c r="F229" s="441">
        <v>56</v>
      </c>
      <c r="G229" s="441">
        <v>37</v>
      </c>
      <c r="H229" s="441">
        <v>22</v>
      </c>
    </row>
    <row r="230" spans="1:8" ht="9.75" customHeight="1" x14ac:dyDescent="0.2">
      <c r="A230" s="438">
        <v>171807</v>
      </c>
      <c r="B230" s="439" t="s">
        <v>5018</v>
      </c>
      <c r="C230" s="440">
        <v>11.92</v>
      </c>
      <c r="D230" s="440">
        <v>4.4999999999999998E-2</v>
      </c>
      <c r="E230" s="440">
        <v>24</v>
      </c>
      <c r="F230" s="441">
        <v>41</v>
      </c>
      <c r="G230" s="441">
        <v>26.5</v>
      </c>
      <c r="H230" s="441">
        <v>41.5</v>
      </c>
    </row>
    <row r="231" spans="1:8" ht="9.75" customHeight="1" x14ac:dyDescent="0.2">
      <c r="A231" s="438">
        <v>171813</v>
      </c>
      <c r="B231" s="439" t="s">
        <v>5018</v>
      </c>
      <c r="C231" s="440">
        <v>7.5</v>
      </c>
      <c r="D231" s="440">
        <v>0.03</v>
      </c>
      <c r="E231" s="440">
        <v>12</v>
      </c>
      <c r="F231" s="441">
        <v>42</v>
      </c>
      <c r="G231" s="441">
        <v>33</v>
      </c>
      <c r="H231" s="441">
        <v>22</v>
      </c>
    </row>
    <row r="232" spans="1:8" ht="9.75" customHeight="1" x14ac:dyDescent="0.2">
      <c r="A232" s="438">
        <v>171884</v>
      </c>
      <c r="B232" s="439" t="s">
        <v>5018</v>
      </c>
      <c r="C232" s="440">
        <v>9.75</v>
      </c>
      <c r="D232" s="440">
        <v>4.2000000000000003E-2</v>
      </c>
      <c r="E232" s="440">
        <v>12</v>
      </c>
      <c r="F232" s="441">
        <v>51.1</v>
      </c>
      <c r="G232" s="441">
        <v>39.200000000000003</v>
      </c>
      <c r="H232" s="441">
        <v>20.9</v>
      </c>
    </row>
    <row r="233" spans="1:8" ht="9.75" customHeight="1" x14ac:dyDescent="0.2">
      <c r="A233" s="438">
        <v>171886</v>
      </c>
      <c r="B233" s="439" t="s">
        <v>5018</v>
      </c>
      <c r="C233" s="440">
        <v>6.79</v>
      </c>
      <c r="D233" s="440">
        <v>2.9000000000000001E-2</v>
      </c>
      <c r="E233" s="440">
        <v>12</v>
      </c>
      <c r="F233" s="441">
        <v>39.200000000000003</v>
      </c>
      <c r="G233" s="441">
        <v>35.799999999999997</v>
      </c>
      <c r="H233" s="441">
        <v>20.9</v>
      </c>
    </row>
    <row r="234" spans="1:8" ht="9.75" customHeight="1" x14ac:dyDescent="0.2">
      <c r="A234" s="438">
        <v>171892</v>
      </c>
      <c r="B234" s="439" t="s">
        <v>5018</v>
      </c>
      <c r="C234" s="440">
        <v>5.0999999999999996</v>
      </c>
      <c r="D234" s="440">
        <v>0.02</v>
      </c>
      <c r="E234" s="440">
        <v>36</v>
      </c>
      <c r="F234" s="441">
        <v>33</v>
      </c>
      <c r="G234" s="441">
        <v>23</v>
      </c>
      <c r="H234" s="441">
        <v>26</v>
      </c>
    </row>
    <row r="235" spans="1:8" ht="9.75" customHeight="1" x14ac:dyDescent="0.2">
      <c r="A235" s="438">
        <v>171911</v>
      </c>
      <c r="B235" s="439" t="s">
        <v>5018</v>
      </c>
      <c r="C235" s="440">
        <v>9.52</v>
      </c>
      <c r="D235" s="440">
        <v>3.4000000000000002E-2</v>
      </c>
      <c r="E235" s="440">
        <v>4</v>
      </c>
      <c r="F235" s="441">
        <v>39.4</v>
      </c>
      <c r="G235" s="441">
        <v>27.7</v>
      </c>
      <c r="H235" s="441">
        <v>31.5</v>
      </c>
    </row>
    <row r="236" spans="1:8" ht="9.75" customHeight="1" x14ac:dyDescent="0.2">
      <c r="A236" s="438">
        <v>171918</v>
      </c>
      <c r="B236" s="439" t="s">
        <v>5018</v>
      </c>
      <c r="C236" s="440">
        <v>9.58</v>
      </c>
      <c r="D236" s="440">
        <v>4.4999999999999998E-2</v>
      </c>
      <c r="E236" s="440">
        <v>3</v>
      </c>
      <c r="F236" s="441">
        <v>39.299999999999997</v>
      </c>
      <c r="G236" s="441">
        <v>36.6</v>
      </c>
      <c r="H236" s="441">
        <v>31.5</v>
      </c>
    </row>
    <row r="237" spans="1:8" ht="9.75" customHeight="1" x14ac:dyDescent="0.2">
      <c r="A237" s="438">
        <v>171920</v>
      </c>
      <c r="B237" s="439" t="s">
        <v>5018</v>
      </c>
      <c r="C237" s="440">
        <v>4.8</v>
      </c>
      <c r="D237" s="440">
        <v>1.6E-2</v>
      </c>
      <c r="E237" s="440">
        <v>6</v>
      </c>
      <c r="F237" s="441">
        <v>32</v>
      </c>
      <c r="G237" s="441">
        <v>23.9</v>
      </c>
      <c r="H237" s="441">
        <v>20.6</v>
      </c>
    </row>
    <row r="238" spans="1:8" ht="9.75" customHeight="1" x14ac:dyDescent="0.2">
      <c r="A238" s="438">
        <v>171928</v>
      </c>
      <c r="B238" s="439" t="s">
        <v>5018</v>
      </c>
      <c r="C238" s="440">
        <v>3.2</v>
      </c>
      <c r="D238" s="440">
        <v>5.7000000000000002E-2</v>
      </c>
      <c r="E238" s="440">
        <v>6</v>
      </c>
      <c r="F238" s="441">
        <v>45.8</v>
      </c>
      <c r="G238" s="441">
        <v>22.8</v>
      </c>
      <c r="H238" s="441">
        <v>55</v>
      </c>
    </row>
    <row r="239" spans="1:8" ht="9.75" customHeight="1" x14ac:dyDescent="0.2">
      <c r="A239" s="438">
        <v>171929</v>
      </c>
      <c r="B239" s="439" t="s">
        <v>5018</v>
      </c>
      <c r="C239" s="440">
        <v>2.9</v>
      </c>
      <c r="D239" s="440">
        <v>3.5999999999999997E-2</v>
      </c>
      <c r="E239" s="440">
        <v>12</v>
      </c>
      <c r="F239" s="441">
        <v>52.5</v>
      </c>
      <c r="G239" s="441">
        <v>25.4</v>
      </c>
      <c r="H239" s="441">
        <v>27</v>
      </c>
    </row>
    <row r="240" spans="1:8" ht="9.75" customHeight="1" x14ac:dyDescent="0.2">
      <c r="A240" s="438">
        <v>171938</v>
      </c>
      <c r="B240" s="439" t="s">
        <v>5018</v>
      </c>
      <c r="C240" s="440">
        <v>6.25</v>
      </c>
      <c r="D240" s="440">
        <v>2.9000000000000001E-2</v>
      </c>
      <c r="E240" s="440">
        <v>6</v>
      </c>
      <c r="F240" s="441">
        <v>43.6</v>
      </c>
      <c r="G240" s="441">
        <v>26.9</v>
      </c>
      <c r="H240" s="441">
        <v>25</v>
      </c>
    </row>
    <row r="241" spans="1:8" ht="9.75" customHeight="1" x14ac:dyDescent="0.2">
      <c r="A241" s="438">
        <v>171946</v>
      </c>
      <c r="B241" s="439" t="s">
        <v>5018</v>
      </c>
      <c r="C241" s="440">
        <v>8.8000000000000007</v>
      </c>
      <c r="D241" s="440">
        <v>3.7999999999999999E-2</v>
      </c>
      <c r="E241" s="440">
        <v>2</v>
      </c>
      <c r="F241" s="441">
        <v>36.6</v>
      </c>
      <c r="G241" s="441">
        <v>25.2</v>
      </c>
      <c r="H241" s="441">
        <v>41.6</v>
      </c>
    </row>
    <row r="242" spans="1:8" ht="9.75" customHeight="1" x14ac:dyDescent="0.2">
      <c r="A242" s="438">
        <v>171947</v>
      </c>
      <c r="B242" s="439" t="s">
        <v>5018</v>
      </c>
      <c r="C242" s="440">
        <v>8.6999999999999993</v>
      </c>
      <c r="D242" s="440">
        <v>3.6999999999999998E-2</v>
      </c>
      <c r="E242" s="440">
        <v>2</v>
      </c>
      <c r="F242" s="441">
        <v>36.6</v>
      </c>
      <c r="G242" s="441">
        <v>24.6</v>
      </c>
      <c r="H242" s="441">
        <v>41.6</v>
      </c>
    </row>
    <row r="243" spans="1:8" ht="9.75" customHeight="1" x14ac:dyDescent="0.2">
      <c r="A243" s="438">
        <v>171951</v>
      </c>
      <c r="B243" s="439" t="s">
        <v>5018</v>
      </c>
      <c r="C243" s="440">
        <v>10.25</v>
      </c>
      <c r="D243" s="440">
        <v>3.6999999999999998E-2</v>
      </c>
      <c r="E243" s="440">
        <v>6</v>
      </c>
      <c r="F243" s="441">
        <v>52.9</v>
      </c>
      <c r="G243" s="441">
        <v>27.7</v>
      </c>
      <c r="H243" s="441">
        <v>25.1</v>
      </c>
    </row>
    <row r="244" spans="1:8" ht="9.75" customHeight="1" x14ac:dyDescent="0.2">
      <c r="A244" s="438">
        <v>171953</v>
      </c>
      <c r="B244" s="439" t="s">
        <v>5018</v>
      </c>
      <c r="C244" s="440">
        <v>8.2899999999999991</v>
      </c>
      <c r="D244" s="440">
        <v>3.6999999999999998E-2</v>
      </c>
      <c r="E244" s="440">
        <v>2</v>
      </c>
      <c r="F244" s="441">
        <v>36.6</v>
      </c>
      <c r="G244" s="441">
        <v>24.6</v>
      </c>
      <c r="H244" s="441">
        <v>41.6</v>
      </c>
    </row>
    <row r="245" spans="1:8" ht="9.75" customHeight="1" x14ac:dyDescent="0.2">
      <c r="A245" s="438">
        <v>171954</v>
      </c>
      <c r="B245" s="439" t="s">
        <v>5018</v>
      </c>
      <c r="C245" s="440">
        <v>6.8</v>
      </c>
      <c r="D245" s="440">
        <v>2.5999999999999999E-2</v>
      </c>
      <c r="E245" s="440">
        <v>4</v>
      </c>
      <c r="F245" s="441">
        <v>36.9</v>
      </c>
      <c r="G245" s="441">
        <v>27.7</v>
      </c>
      <c r="H245" s="441">
        <v>25.1</v>
      </c>
    </row>
    <row r="246" spans="1:8" ht="9.75" customHeight="1" x14ac:dyDescent="0.2">
      <c r="A246" s="438">
        <v>171956</v>
      </c>
      <c r="B246" s="439" t="s">
        <v>5018</v>
      </c>
      <c r="C246" s="440">
        <v>15.01</v>
      </c>
      <c r="D246" s="440">
        <v>6.4000000000000001E-2</v>
      </c>
      <c r="E246" s="440">
        <v>1</v>
      </c>
      <c r="F246" s="441">
        <v>55</v>
      </c>
      <c r="G246" s="441">
        <v>27.7</v>
      </c>
      <c r="H246" s="441">
        <v>41.7</v>
      </c>
    </row>
    <row r="247" spans="1:8" ht="9.75" customHeight="1" x14ac:dyDescent="0.2">
      <c r="A247" s="438">
        <v>171961</v>
      </c>
      <c r="B247" s="439" t="s">
        <v>5018</v>
      </c>
      <c r="C247" s="440">
        <v>5.88</v>
      </c>
      <c r="D247" s="440">
        <v>2.3E-2</v>
      </c>
      <c r="E247" s="440">
        <v>36</v>
      </c>
      <c r="F247" s="441">
        <v>34.200000000000003</v>
      </c>
      <c r="G247" s="441">
        <v>26.3</v>
      </c>
      <c r="H247" s="441">
        <v>25.2</v>
      </c>
    </row>
    <row r="248" spans="1:8" ht="9.75" customHeight="1" x14ac:dyDescent="0.2">
      <c r="A248" s="438">
        <v>172092</v>
      </c>
      <c r="B248" s="439" t="s">
        <v>5018</v>
      </c>
      <c r="C248" s="440">
        <v>5.0999999999999996</v>
      </c>
      <c r="D248" s="440">
        <v>0.02</v>
      </c>
      <c r="E248" s="440">
        <v>36</v>
      </c>
      <c r="F248" s="441">
        <v>47.5</v>
      </c>
      <c r="G248" s="441">
        <v>22.5</v>
      </c>
      <c r="H248" s="441">
        <v>18.5</v>
      </c>
    </row>
    <row r="249" spans="1:8" ht="9.75" customHeight="1" x14ac:dyDescent="0.2">
      <c r="A249" s="438">
        <v>172093</v>
      </c>
      <c r="B249" s="439" t="s">
        <v>5018</v>
      </c>
      <c r="C249" s="440">
        <v>4.4000000000000004</v>
      </c>
      <c r="D249" s="440">
        <v>0.04</v>
      </c>
      <c r="E249" s="440">
        <v>36</v>
      </c>
      <c r="F249" s="441">
        <v>37</v>
      </c>
      <c r="G249" s="441">
        <v>29</v>
      </c>
      <c r="H249" s="441">
        <v>37</v>
      </c>
    </row>
    <row r="250" spans="1:8" ht="9.75" customHeight="1" x14ac:dyDescent="0.2">
      <c r="A250" s="438">
        <v>172097</v>
      </c>
      <c r="B250" s="439" t="s">
        <v>5018</v>
      </c>
      <c r="C250" s="440">
        <v>9</v>
      </c>
      <c r="D250" s="440">
        <v>7.6999999999999999E-2</v>
      </c>
      <c r="E250" s="440">
        <v>12</v>
      </c>
      <c r="F250" s="441">
        <v>47.5</v>
      </c>
      <c r="G250" s="441">
        <v>29</v>
      </c>
      <c r="H250" s="441">
        <v>28</v>
      </c>
    </row>
    <row r="251" spans="1:8" ht="9.75" customHeight="1" x14ac:dyDescent="0.2">
      <c r="A251" s="438">
        <v>172105</v>
      </c>
      <c r="B251" s="439" t="s">
        <v>5018</v>
      </c>
      <c r="C251" s="440">
        <v>6.8</v>
      </c>
      <c r="D251" s="440">
        <v>3.1E-2</v>
      </c>
      <c r="E251" s="440">
        <v>12</v>
      </c>
      <c r="F251" s="441">
        <v>41</v>
      </c>
      <c r="G251" s="441">
        <v>35.5</v>
      </c>
      <c r="H251" s="441">
        <v>21.5</v>
      </c>
    </row>
    <row r="252" spans="1:8" ht="9.75" customHeight="1" x14ac:dyDescent="0.2">
      <c r="A252" s="438">
        <v>172120</v>
      </c>
      <c r="B252" s="439" t="s">
        <v>5018</v>
      </c>
      <c r="C252" s="440">
        <v>14</v>
      </c>
      <c r="D252" s="440">
        <v>5.1999999999999998E-2</v>
      </c>
      <c r="E252" s="440">
        <v>12</v>
      </c>
      <c r="F252" s="441">
        <v>49.5</v>
      </c>
      <c r="G252" s="441">
        <v>41.5</v>
      </c>
      <c r="H252" s="441">
        <v>25.5</v>
      </c>
    </row>
    <row r="253" spans="1:8" ht="9.75" customHeight="1" x14ac:dyDescent="0.2">
      <c r="A253" s="438">
        <v>172121</v>
      </c>
      <c r="B253" s="439" t="s">
        <v>5018</v>
      </c>
      <c r="C253" s="440">
        <v>9.0500000000000007</v>
      </c>
      <c r="D253" s="440">
        <v>4.2000000000000003E-2</v>
      </c>
      <c r="E253" s="440">
        <v>3</v>
      </c>
      <c r="F253" s="441">
        <v>43.5</v>
      </c>
      <c r="G253" s="441">
        <v>31</v>
      </c>
      <c r="H253" s="441">
        <v>31.5</v>
      </c>
    </row>
    <row r="254" spans="1:8" ht="9.75" customHeight="1" x14ac:dyDescent="0.2">
      <c r="A254" s="438">
        <v>172123</v>
      </c>
      <c r="B254" s="439" t="s">
        <v>5018</v>
      </c>
      <c r="C254" s="440">
        <v>9.0399999999999991</v>
      </c>
      <c r="D254" s="440">
        <v>3.7999999999999999E-2</v>
      </c>
      <c r="E254" s="440">
        <v>3</v>
      </c>
      <c r="F254" s="441">
        <v>39</v>
      </c>
      <c r="G254" s="441">
        <v>31</v>
      </c>
      <c r="H254" s="441">
        <v>31.5</v>
      </c>
    </row>
    <row r="255" spans="1:8" ht="9.75" customHeight="1" x14ac:dyDescent="0.2">
      <c r="A255" s="438">
        <v>172139</v>
      </c>
      <c r="B255" s="439" t="s">
        <v>5018</v>
      </c>
      <c r="C255" s="440">
        <v>13.17</v>
      </c>
      <c r="D255" s="440">
        <v>4.2999999999999997E-2</v>
      </c>
      <c r="E255" s="440">
        <v>4</v>
      </c>
      <c r="F255" s="441">
        <v>44</v>
      </c>
      <c r="G255" s="441">
        <v>31</v>
      </c>
      <c r="H255" s="441">
        <v>31.5</v>
      </c>
    </row>
    <row r="256" spans="1:8" ht="9.75" customHeight="1" x14ac:dyDescent="0.2">
      <c r="A256" s="438">
        <v>172147</v>
      </c>
      <c r="B256" s="439" t="s">
        <v>5018</v>
      </c>
      <c r="C256" s="440">
        <v>7.54</v>
      </c>
      <c r="D256" s="440">
        <v>2.3E-2</v>
      </c>
      <c r="E256" s="440">
        <v>6</v>
      </c>
      <c r="F256" s="441">
        <v>35.5</v>
      </c>
      <c r="G256" s="441">
        <v>25</v>
      </c>
      <c r="H256" s="441">
        <v>25.5</v>
      </c>
    </row>
    <row r="257" spans="1:8" ht="9.75" customHeight="1" x14ac:dyDescent="0.2">
      <c r="A257" s="438">
        <v>172277</v>
      </c>
      <c r="B257" s="439" t="s">
        <v>5018</v>
      </c>
      <c r="C257" s="440">
        <v>11.09</v>
      </c>
      <c r="D257" s="440">
        <v>0.06</v>
      </c>
      <c r="E257" s="440">
        <v>4</v>
      </c>
      <c r="F257" s="441">
        <v>46.5</v>
      </c>
      <c r="G257" s="441">
        <v>40.5</v>
      </c>
      <c r="H257" s="441">
        <v>32</v>
      </c>
    </row>
    <row r="258" spans="1:8" ht="9.75" customHeight="1" x14ac:dyDescent="0.2">
      <c r="A258" s="438">
        <v>172279</v>
      </c>
      <c r="B258" s="439" t="s">
        <v>5018</v>
      </c>
      <c r="C258" s="440">
        <v>8.0399999999999991</v>
      </c>
      <c r="D258" s="440">
        <v>5.1999999999999998E-2</v>
      </c>
      <c r="E258" s="440">
        <v>2</v>
      </c>
      <c r="F258" s="441">
        <v>41.5</v>
      </c>
      <c r="G258" s="441">
        <v>30</v>
      </c>
      <c r="H258" s="441">
        <v>42</v>
      </c>
    </row>
    <row r="259" spans="1:8" ht="9.75" customHeight="1" x14ac:dyDescent="0.2">
      <c r="A259" s="438">
        <v>172282</v>
      </c>
      <c r="B259" s="439" t="s">
        <v>5018</v>
      </c>
      <c r="C259" s="440">
        <v>8.7799999999999994</v>
      </c>
      <c r="D259" s="440">
        <v>0.06</v>
      </c>
      <c r="E259" s="440">
        <v>4</v>
      </c>
      <c r="F259" s="441">
        <v>46.5</v>
      </c>
      <c r="G259" s="441">
        <v>40.5</v>
      </c>
      <c r="H259" s="441">
        <v>32</v>
      </c>
    </row>
    <row r="260" spans="1:8" ht="9.75" customHeight="1" x14ac:dyDescent="0.2">
      <c r="A260" s="438">
        <v>172634</v>
      </c>
      <c r="B260" s="439" t="s">
        <v>5018</v>
      </c>
      <c r="C260" s="440">
        <v>52.3</v>
      </c>
      <c r="D260" s="440">
        <v>0.23599999999999999</v>
      </c>
      <c r="E260" s="440">
        <v>1</v>
      </c>
      <c r="F260" s="441">
        <v>59</v>
      </c>
      <c r="G260" s="441">
        <v>31</v>
      </c>
      <c r="H260" s="441">
        <v>129</v>
      </c>
    </row>
    <row r="261" spans="1:8" ht="9.75" customHeight="1" x14ac:dyDescent="0.2">
      <c r="A261" s="438">
        <v>172418</v>
      </c>
      <c r="B261" s="439" t="s">
        <v>5018</v>
      </c>
      <c r="C261" s="440">
        <v>4.5</v>
      </c>
      <c r="D261" s="440">
        <v>4.8000000000000001E-2</v>
      </c>
      <c r="E261" s="440">
        <v>6</v>
      </c>
      <c r="F261" s="441">
        <v>50</v>
      </c>
      <c r="G261" s="441">
        <v>38</v>
      </c>
      <c r="H261" s="441">
        <v>25.5</v>
      </c>
    </row>
    <row r="262" spans="1:8" ht="9.75" customHeight="1" x14ac:dyDescent="0.2">
      <c r="A262" s="438">
        <v>172460</v>
      </c>
      <c r="B262" s="439" t="s">
        <v>5018</v>
      </c>
      <c r="C262" s="440">
        <v>2.15</v>
      </c>
      <c r="D262" s="440">
        <v>1.4999999999999999E-2</v>
      </c>
      <c r="E262" s="440">
        <v>36</v>
      </c>
      <c r="F262" s="441">
        <v>31.5</v>
      </c>
      <c r="G262" s="441">
        <v>21.5</v>
      </c>
      <c r="H262" s="441">
        <v>21.5</v>
      </c>
    </row>
    <row r="263" spans="1:8" ht="9.75" customHeight="1" x14ac:dyDescent="0.2">
      <c r="A263" s="438">
        <v>173140</v>
      </c>
      <c r="B263" s="439" t="s">
        <v>5018</v>
      </c>
      <c r="C263" s="440">
        <v>5.4</v>
      </c>
      <c r="D263" s="440">
        <v>2.5999999999999999E-2</v>
      </c>
      <c r="E263" s="440">
        <v>6</v>
      </c>
      <c r="F263" s="441">
        <v>47.2</v>
      </c>
      <c r="G263" s="441">
        <v>22.3</v>
      </c>
      <c r="H263" s="441">
        <v>25</v>
      </c>
    </row>
    <row r="264" spans="1:8" ht="9.75" customHeight="1" x14ac:dyDescent="0.2">
      <c r="A264" s="438">
        <v>173223</v>
      </c>
      <c r="B264" s="439" t="s">
        <v>5018</v>
      </c>
      <c r="C264" s="440">
        <v>4.05</v>
      </c>
      <c r="D264" s="440">
        <v>3.5999999999999997E-2</v>
      </c>
      <c r="E264" s="440">
        <v>4</v>
      </c>
      <c r="F264" s="441">
        <v>41</v>
      </c>
      <c r="G264" s="441">
        <v>22.5</v>
      </c>
      <c r="H264" s="441">
        <v>39</v>
      </c>
    </row>
    <row r="265" spans="1:8" ht="9.75" customHeight="1" x14ac:dyDescent="0.2">
      <c r="A265" s="438">
        <v>173258</v>
      </c>
      <c r="B265" s="439" t="s">
        <v>5018</v>
      </c>
      <c r="C265" s="440">
        <v>9.25</v>
      </c>
      <c r="D265" s="440">
        <v>3.2000000000000001E-2</v>
      </c>
      <c r="E265" s="440">
        <v>4</v>
      </c>
      <c r="F265" s="441">
        <v>36.9</v>
      </c>
      <c r="G265" s="441">
        <v>27.7</v>
      </c>
      <c r="H265" s="441">
        <v>31.5</v>
      </c>
    </row>
    <row r="266" spans="1:8" ht="9.75" customHeight="1" x14ac:dyDescent="0.2">
      <c r="A266" s="438">
        <v>173282</v>
      </c>
      <c r="B266" s="439" t="s">
        <v>5018</v>
      </c>
      <c r="C266" s="440">
        <v>9.6</v>
      </c>
      <c r="D266" s="440">
        <v>3.5000000000000003E-2</v>
      </c>
      <c r="E266" s="440">
        <v>6</v>
      </c>
      <c r="F266" s="441">
        <v>46.8</v>
      </c>
      <c r="G266" s="441">
        <v>29.8</v>
      </c>
      <c r="H266" s="441">
        <v>25</v>
      </c>
    </row>
    <row r="267" spans="1:8" ht="9.75" customHeight="1" x14ac:dyDescent="0.2">
      <c r="A267" s="438">
        <v>173283</v>
      </c>
      <c r="B267" s="439" t="s">
        <v>5018</v>
      </c>
      <c r="C267" s="440">
        <v>7.6</v>
      </c>
      <c r="D267" s="440">
        <v>2.9000000000000001E-2</v>
      </c>
      <c r="E267" s="440">
        <v>4</v>
      </c>
      <c r="F267" s="441">
        <v>41.9</v>
      </c>
      <c r="G267" s="441">
        <v>27.7</v>
      </c>
      <c r="H267" s="441">
        <v>25.1</v>
      </c>
    </row>
    <row r="268" spans="1:8" ht="9.75" customHeight="1" x14ac:dyDescent="0.2">
      <c r="A268" s="438">
        <v>173285</v>
      </c>
      <c r="B268" s="439" t="s">
        <v>5018</v>
      </c>
      <c r="C268" s="440">
        <v>5.8</v>
      </c>
      <c r="D268" s="440">
        <v>2.8000000000000001E-2</v>
      </c>
      <c r="E268" s="440">
        <v>6</v>
      </c>
      <c r="F268" s="441">
        <v>47.2</v>
      </c>
      <c r="G268" s="441">
        <v>23.9</v>
      </c>
      <c r="H268" s="441">
        <v>25</v>
      </c>
    </row>
    <row r="269" spans="1:8" ht="9.75" customHeight="1" x14ac:dyDescent="0.2">
      <c r="A269" s="438">
        <v>173531</v>
      </c>
      <c r="B269" s="439" t="s">
        <v>5018</v>
      </c>
      <c r="C269" s="440">
        <v>8</v>
      </c>
      <c r="D269" s="440">
        <v>3.1E-2</v>
      </c>
      <c r="E269" s="440">
        <v>4</v>
      </c>
      <c r="F269" s="441">
        <v>44.5</v>
      </c>
      <c r="G269" s="441">
        <v>27.7</v>
      </c>
      <c r="H269" s="441">
        <v>25.1</v>
      </c>
    </row>
    <row r="270" spans="1:8" ht="9.75" customHeight="1" x14ac:dyDescent="0.2">
      <c r="A270" s="438">
        <v>173700</v>
      </c>
      <c r="B270" s="439" t="s">
        <v>5018</v>
      </c>
      <c r="C270" s="440">
        <v>10.95</v>
      </c>
      <c r="D270" s="440">
        <v>5.3999999999999999E-2</v>
      </c>
      <c r="E270" s="440">
        <v>6</v>
      </c>
      <c r="F270" s="441">
        <v>54.4</v>
      </c>
      <c r="G270" s="441">
        <v>31.7</v>
      </c>
      <c r="H270" s="441">
        <v>31.5</v>
      </c>
    </row>
    <row r="271" spans="1:8" ht="9.75" customHeight="1" x14ac:dyDescent="0.2">
      <c r="A271" s="438">
        <v>174091</v>
      </c>
      <c r="B271" s="439" t="s">
        <v>5018</v>
      </c>
      <c r="C271" s="440">
        <v>11.9</v>
      </c>
      <c r="D271" s="440">
        <v>4.8000000000000001E-2</v>
      </c>
      <c r="E271" s="440">
        <v>4</v>
      </c>
      <c r="F271" s="441">
        <v>41.9</v>
      </c>
      <c r="G271" s="441">
        <v>36.6</v>
      </c>
      <c r="H271" s="441">
        <v>31.5</v>
      </c>
    </row>
    <row r="272" spans="1:8" ht="9.75" customHeight="1" x14ac:dyDescent="0.2">
      <c r="A272" s="438">
        <v>174092</v>
      </c>
      <c r="B272" s="439" t="s">
        <v>5018</v>
      </c>
      <c r="C272" s="440">
        <v>11.8</v>
      </c>
      <c r="D272" s="440">
        <v>4.8000000000000001E-2</v>
      </c>
      <c r="E272" s="440">
        <v>4</v>
      </c>
      <c r="F272" s="441">
        <v>41.9</v>
      </c>
      <c r="G272" s="441">
        <v>36.6</v>
      </c>
      <c r="H272" s="441">
        <v>31.5</v>
      </c>
    </row>
    <row r="273" spans="1:8" ht="9.75" customHeight="1" x14ac:dyDescent="0.2">
      <c r="A273" s="438">
        <v>174147</v>
      </c>
      <c r="B273" s="439" t="s">
        <v>5018</v>
      </c>
      <c r="C273" s="440">
        <v>8.5</v>
      </c>
      <c r="D273" s="440">
        <v>3.5000000000000003E-2</v>
      </c>
      <c r="E273" s="440">
        <v>6</v>
      </c>
      <c r="F273" s="441">
        <v>46.8</v>
      </c>
      <c r="G273" s="441">
        <v>29.8</v>
      </c>
      <c r="H273" s="441">
        <v>25</v>
      </c>
    </row>
    <row r="274" spans="1:8" ht="9.75" customHeight="1" x14ac:dyDescent="0.2">
      <c r="A274" s="438">
        <v>174151</v>
      </c>
      <c r="B274" s="439" t="s">
        <v>5018</v>
      </c>
      <c r="C274" s="440">
        <v>18.2</v>
      </c>
      <c r="D274" s="440">
        <v>4.8000000000000001E-2</v>
      </c>
      <c r="E274" s="440">
        <v>2</v>
      </c>
      <c r="F274" s="441">
        <v>40</v>
      </c>
      <c r="G274" s="441">
        <v>28.2</v>
      </c>
      <c r="H274" s="441">
        <v>42.4</v>
      </c>
    </row>
    <row r="275" spans="1:8" ht="9.75" customHeight="1" x14ac:dyDescent="0.2">
      <c r="A275" s="438">
        <v>167460</v>
      </c>
      <c r="B275" s="439" t="s">
        <v>5018</v>
      </c>
      <c r="C275" s="440">
        <v>8.6</v>
      </c>
      <c r="D275" s="440">
        <v>3.9E-2</v>
      </c>
      <c r="E275" s="440">
        <v>6</v>
      </c>
      <c r="F275" s="441">
        <v>44.1</v>
      </c>
      <c r="G275" s="441">
        <v>29.7</v>
      </c>
      <c r="H275" s="441">
        <v>29.7</v>
      </c>
    </row>
    <row r="276" spans="1:8" ht="9.75" customHeight="1" x14ac:dyDescent="0.2">
      <c r="A276" s="438">
        <v>167471</v>
      </c>
      <c r="B276" s="439" t="s">
        <v>5018</v>
      </c>
      <c r="C276" s="440">
        <v>15.2</v>
      </c>
      <c r="D276" s="440">
        <v>6.6000000000000003E-2</v>
      </c>
      <c r="E276" s="440">
        <v>2</v>
      </c>
      <c r="F276" s="441">
        <v>46.7</v>
      </c>
      <c r="G276" s="441">
        <v>34.1</v>
      </c>
      <c r="H276" s="441">
        <v>41.7</v>
      </c>
    </row>
    <row r="277" spans="1:8" ht="9.75" customHeight="1" x14ac:dyDescent="0.2">
      <c r="A277" s="438">
        <v>167512</v>
      </c>
      <c r="B277" s="439" t="s">
        <v>5018</v>
      </c>
      <c r="C277" s="440">
        <v>10.9</v>
      </c>
      <c r="D277" s="440">
        <v>4.8000000000000001E-2</v>
      </c>
      <c r="E277" s="440">
        <v>2</v>
      </c>
      <c r="F277" s="441">
        <v>39.700000000000003</v>
      </c>
      <c r="G277" s="441">
        <v>29</v>
      </c>
      <c r="H277" s="441">
        <v>41.6</v>
      </c>
    </row>
    <row r="278" spans="1:8" ht="9.75" customHeight="1" x14ac:dyDescent="0.2">
      <c r="A278" s="438">
        <v>167557</v>
      </c>
      <c r="B278" s="439" t="s">
        <v>5018</v>
      </c>
      <c r="C278" s="440">
        <v>11.8</v>
      </c>
      <c r="D278" s="440">
        <v>3.6999999999999998E-2</v>
      </c>
      <c r="E278" s="440">
        <v>3</v>
      </c>
      <c r="F278" s="441">
        <v>36.6</v>
      </c>
      <c r="G278" s="441">
        <v>31.9</v>
      </c>
      <c r="H278" s="441">
        <v>31.5</v>
      </c>
    </row>
    <row r="279" spans="1:8" ht="9.75" customHeight="1" x14ac:dyDescent="0.2">
      <c r="A279" s="438">
        <v>167558</v>
      </c>
      <c r="B279" s="439" t="s">
        <v>5018</v>
      </c>
      <c r="C279" s="440">
        <v>11.3</v>
      </c>
      <c r="D279" s="440">
        <v>3.6999999999999998E-2</v>
      </c>
      <c r="E279" s="440">
        <v>3</v>
      </c>
      <c r="F279" s="441">
        <v>36.6</v>
      </c>
      <c r="G279" s="441">
        <v>31.7</v>
      </c>
      <c r="H279" s="441">
        <v>31.5</v>
      </c>
    </row>
    <row r="280" spans="1:8" ht="9.75" customHeight="1" x14ac:dyDescent="0.2">
      <c r="A280" s="438">
        <v>167570</v>
      </c>
      <c r="B280" s="439" t="s">
        <v>5018</v>
      </c>
      <c r="C280" s="440">
        <v>8.6999999999999993</v>
      </c>
      <c r="D280" s="440">
        <v>3.2000000000000001E-2</v>
      </c>
      <c r="E280" s="440">
        <v>3</v>
      </c>
      <c r="F280" s="441">
        <v>36.6</v>
      </c>
      <c r="G280" s="441">
        <v>27.9</v>
      </c>
      <c r="H280" s="441">
        <v>31.5</v>
      </c>
    </row>
    <row r="281" spans="1:8" ht="9.75" customHeight="1" x14ac:dyDescent="0.2">
      <c r="A281" s="438">
        <v>167574</v>
      </c>
      <c r="B281" s="439" t="s">
        <v>5018</v>
      </c>
      <c r="C281" s="440">
        <v>13.5</v>
      </c>
      <c r="D281" s="440">
        <v>5.2999999999999999E-2</v>
      </c>
      <c r="E281" s="440">
        <v>2</v>
      </c>
      <c r="F281" s="441">
        <v>46.7</v>
      </c>
      <c r="G281" s="441">
        <v>27.2</v>
      </c>
      <c r="H281" s="441">
        <v>41.6</v>
      </c>
    </row>
    <row r="282" spans="1:8" ht="9.75" customHeight="1" x14ac:dyDescent="0.2">
      <c r="A282" s="438">
        <v>167611</v>
      </c>
      <c r="B282" s="439" t="s">
        <v>5018</v>
      </c>
      <c r="C282" s="440">
        <v>11</v>
      </c>
      <c r="D282" s="440">
        <v>3.6999999999999998E-2</v>
      </c>
      <c r="E282" s="440">
        <v>3</v>
      </c>
      <c r="F282" s="441">
        <v>36.6</v>
      </c>
      <c r="G282" s="441">
        <v>31.9</v>
      </c>
      <c r="H282" s="441">
        <v>31.5</v>
      </c>
    </row>
    <row r="283" spans="1:8" ht="9.75" customHeight="1" x14ac:dyDescent="0.2">
      <c r="A283" s="438">
        <v>167624</v>
      </c>
      <c r="B283" s="439" t="s">
        <v>5018</v>
      </c>
      <c r="C283" s="440">
        <v>14.9</v>
      </c>
      <c r="D283" s="440">
        <v>4.7E-2</v>
      </c>
      <c r="E283" s="440">
        <v>12</v>
      </c>
      <c r="F283" s="441">
        <v>57</v>
      </c>
      <c r="G283" s="441">
        <v>28</v>
      </c>
      <c r="H283" s="441">
        <v>29.5</v>
      </c>
    </row>
    <row r="284" spans="1:8" ht="9.75" customHeight="1" x14ac:dyDescent="0.2">
      <c r="A284" s="438">
        <v>167875</v>
      </c>
      <c r="B284" s="439" t="s">
        <v>5018</v>
      </c>
      <c r="C284" s="440">
        <v>9.1</v>
      </c>
      <c r="D284" s="440">
        <v>3.5000000000000003E-2</v>
      </c>
      <c r="E284" s="440">
        <v>6</v>
      </c>
      <c r="F284" s="441">
        <v>46.8</v>
      </c>
      <c r="G284" s="441">
        <v>29.8</v>
      </c>
      <c r="H284" s="441">
        <v>25</v>
      </c>
    </row>
    <row r="285" spans="1:8" ht="9.75" customHeight="1" x14ac:dyDescent="0.2">
      <c r="A285" s="438">
        <v>170334</v>
      </c>
      <c r="B285" s="439" t="s">
        <v>5018</v>
      </c>
      <c r="C285" s="440">
        <v>13.9</v>
      </c>
      <c r="D285" s="440">
        <v>6.2E-2</v>
      </c>
      <c r="E285" s="440">
        <v>2</v>
      </c>
      <c r="F285" s="441">
        <v>46.7</v>
      </c>
      <c r="G285" s="441">
        <v>31.6</v>
      </c>
      <c r="H285" s="441">
        <v>41.7</v>
      </c>
    </row>
    <row r="286" spans="1:8" ht="9.75" customHeight="1" x14ac:dyDescent="0.2">
      <c r="A286" s="438">
        <v>170337</v>
      </c>
      <c r="B286" s="439" t="s">
        <v>5018</v>
      </c>
      <c r="C286" s="440">
        <v>17.2</v>
      </c>
      <c r="D286" s="440">
        <v>7.6999999999999999E-2</v>
      </c>
      <c r="E286" s="440">
        <v>1</v>
      </c>
      <c r="F286" s="441">
        <v>48.6</v>
      </c>
      <c r="G286" s="441">
        <v>27.7</v>
      </c>
      <c r="H286" s="441">
        <v>57</v>
      </c>
    </row>
    <row r="287" spans="1:8" ht="9.75" customHeight="1" x14ac:dyDescent="0.2">
      <c r="A287" s="438">
        <v>170341</v>
      </c>
      <c r="B287" s="439" t="s">
        <v>5018</v>
      </c>
      <c r="C287" s="440">
        <v>1.81</v>
      </c>
      <c r="D287" s="440">
        <v>1.7000000000000001E-2</v>
      </c>
      <c r="E287" s="440">
        <v>6</v>
      </c>
      <c r="F287" s="441">
        <v>36</v>
      </c>
      <c r="G287" s="441">
        <v>24.5</v>
      </c>
      <c r="H287" s="441">
        <v>19.5</v>
      </c>
    </row>
    <row r="288" spans="1:8" ht="9.75" customHeight="1" x14ac:dyDescent="0.2">
      <c r="A288" s="438">
        <v>171137</v>
      </c>
      <c r="B288" s="439" t="s">
        <v>5018</v>
      </c>
      <c r="C288" s="440">
        <v>10.5</v>
      </c>
      <c r="D288" s="440">
        <v>3.5999999999999997E-2</v>
      </c>
      <c r="E288" s="440">
        <v>2</v>
      </c>
      <c r="F288" s="441">
        <v>36.5</v>
      </c>
      <c r="G288" s="441">
        <v>23.4</v>
      </c>
      <c r="H288" s="441">
        <v>42</v>
      </c>
    </row>
    <row r="289" spans="1:8" ht="9.75" customHeight="1" x14ac:dyDescent="0.2">
      <c r="A289" s="438">
        <v>171902</v>
      </c>
      <c r="B289" s="439" t="s">
        <v>5018</v>
      </c>
      <c r="C289" s="440">
        <v>12</v>
      </c>
      <c r="D289" s="440">
        <v>5.1999999999999998E-2</v>
      </c>
      <c r="E289" s="440">
        <v>3</v>
      </c>
      <c r="F289" s="441">
        <v>39.700000000000003</v>
      </c>
      <c r="G289" s="441">
        <v>31.7</v>
      </c>
      <c r="H289" s="441">
        <v>41.6</v>
      </c>
    </row>
    <row r="290" spans="1:8" ht="9.75" customHeight="1" x14ac:dyDescent="0.2">
      <c r="A290" s="438">
        <v>173534</v>
      </c>
      <c r="B290" s="439" t="s">
        <v>5018</v>
      </c>
      <c r="C290" s="439"/>
      <c r="D290" s="440">
        <v>4.2999999999999997E-2</v>
      </c>
      <c r="E290" s="440">
        <v>3</v>
      </c>
      <c r="F290" s="439"/>
      <c r="G290" s="439"/>
      <c r="H290" s="439"/>
    </row>
    <row r="291" spans="1:8" ht="9.75" customHeight="1" x14ac:dyDescent="0.2">
      <c r="A291" s="438">
        <v>173538</v>
      </c>
      <c r="B291" s="439" t="s">
        <v>5018</v>
      </c>
      <c r="C291" s="440">
        <v>11.2</v>
      </c>
      <c r="D291" s="440">
        <v>4.2000000000000003E-2</v>
      </c>
      <c r="E291" s="440">
        <v>3</v>
      </c>
      <c r="F291" s="441">
        <v>36.9</v>
      </c>
      <c r="G291" s="441">
        <v>36</v>
      </c>
      <c r="H291" s="441">
        <v>31.8</v>
      </c>
    </row>
    <row r="292" spans="1:8" ht="9.75" customHeight="1" x14ac:dyDescent="0.2">
      <c r="A292" s="438">
        <v>174137</v>
      </c>
      <c r="B292" s="439" t="s">
        <v>5018</v>
      </c>
      <c r="C292" s="440">
        <v>86.08</v>
      </c>
      <c r="D292" s="440">
        <v>0.72299999999999998</v>
      </c>
      <c r="E292" s="440">
        <v>1</v>
      </c>
      <c r="F292" s="441">
        <v>99</v>
      </c>
      <c r="G292" s="441">
        <v>63</v>
      </c>
      <c r="H292" s="441">
        <v>116</v>
      </c>
    </row>
    <row r="293" spans="1:8" ht="9.75" customHeight="1" x14ac:dyDescent="0.2">
      <c r="A293" s="438">
        <v>174693</v>
      </c>
      <c r="B293" s="439" t="s">
        <v>5018</v>
      </c>
      <c r="C293" s="440">
        <v>12.4</v>
      </c>
      <c r="D293" s="440">
        <v>5.2999999999999999E-2</v>
      </c>
      <c r="E293" s="440">
        <v>1</v>
      </c>
      <c r="F293" s="441">
        <v>55</v>
      </c>
      <c r="G293" s="441">
        <v>23.2</v>
      </c>
      <c r="H293" s="441">
        <v>41.7</v>
      </c>
    </row>
    <row r="294" spans="1:8" ht="9.75" customHeight="1" x14ac:dyDescent="0.2">
      <c r="A294" s="438">
        <v>169279</v>
      </c>
      <c r="B294" s="439" t="s">
        <v>5018</v>
      </c>
      <c r="C294" s="440">
        <v>12.2</v>
      </c>
      <c r="D294" s="440">
        <v>5.0999999999999997E-2</v>
      </c>
      <c r="E294" s="440">
        <v>3</v>
      </c>
      <c r="F294" s="441">
        <v>40.5</v>
      </c>
      <c r="G294" s="441">
        <v>31</v>
      </c>
      <c r="H294" s="441">
        <v>41</v>
      </c>
    </row>
    <row r="295" spans="1:8" ht="9.75" customHeight="1" x14ac:dyDescent="0.2">
      <c r="A295" s="438">
        <v>170500</v>
      </c>
      <c r="B295" s="439" t="s">
        <v>5018</v>
      </c>
      <c r="C295" s="440">
        <v>17.399999999999999</v>
      </c>
      <c r="D295" s="440">
        <v>5.5E-2</v>
      </c>
      <c r="E295" s="440">
        <v>2</v>
      </c>
      <c r="F295" s="441">
        <v>40.5</v>
      </c>
      <c r="G295" s="441">
        <v>33</v>
      </c>
      <c r="H295" s="441">
        <v>41</v>
      </c>
    </row>
    <row r="296" spans="1:8" ht="9.75" customHeight="1" x14ac:dyDescent="0.2">
      <c r="A296" s="438">
        <v>169521</v>
      </c>
      <c r="B296" s="439" t="s">
        <v>5018</v>
      </c>
      <c r="C296" s="440">
        <v>8.6999999999999993</v>
      </c>
      <c r="D296" s="440">
        <v>3.3000000000000002E-2</v>
      </c>
      <c r="E296" s="440">
        <v>8</v>
      </c>
      <c r="F296" s="441">
        <v>49.5</v>
      </c>
      <c r="G296" s="441">
        <v>26</v>
      </c>
      <c r="H296" s="441">
        <v>25.5</v>
      </c>
    </row>
    <row r="297" spans="1:8" ht="9.75" customHeight="1" x14ac:dyDescent="0.2">
      <c r="A297" s="438">
        <v>167659</v>
      </c>
      <c r="B297" s="439" t="s">
        <v>5018</v>
      </c>
      <c r="C297" s="440">
        <v>9.6</v>
      </c>
      <c r="D297" s="440">
        <v>3.5000000000000003E-2</v>
      </c>
      <c r="E297" s="440">
        <v>3</v>
      </c>
      <c r="F297" s="441">
        <v>33</v>
      </c>
      <c r="G297" s="441">
        <v>31</v>
      </c>
      <c r="H297" s="441">
        <v>34.5</v>
      </c>
    </row>
    <row r="298" spans="1:8" ht="9.75" customHeight="1" x14ac:dyDescent="0.2">
      <c r="A298" s="438">
        <v>174480</v>
      </c>
      <c r="B298" s="439" t="s">
        <v>5018</v>
      </c>
      <c r="C298" s="440">
        <v>14.3</v>
      </c>
      <c r="D298" s="440">
        <v>5.0999999999999997E-2</v>
      </c>
      <c r="E298" s="440">
        <v>3</v>
      </c>
      <c r="F298" s="441">
        <v>40.5</v>
      </c>
      <c r="G298" s="441">
        <v>31</v>
      </c>
      <c r="H298" s="441">
        <v>41</v>
      </c>
    </row>
    <row r="299" spans="1:8" ht="9.75" customHeight="1" x14ac:dyDescent="0.2">
      <c r="A299" s="438">
        <v>169342</v>
      </c>
      <c r="B299" s="439" t="s">
        <v>5018</v>
      </c>
      <c r="C299" s="440">
        <v>11.9</v>
      </c>
      <c r="D299" s="440">
        <v>5.2999999999999999E-2</v>
      </c>
      <c r="E299" s="440">
        <v>2</v>
      </c>
      <c r="F299" s="441">
        <v>40.5</v>
      </c>
      <c r="G299" s="441">
        <v>32</v>
      </c>
      <c r="H299" s="441">
        <v>41</v>
      </c>
    </row>
    <row r="300" spans="1:8" ht="9.75" customHeight="1" x14ac:dyDescent="0.2">
      <c r="A300" s="438">
        <v>170499</v>
      </c>
      <c r="B300" s="439" t="s">
        <v>5018</v>
      </c>
      <c r="C300" s="440">
        <v>13.7</v>
      </c>
      <c r="D300" s="440">
        <v>5.0999999999999997E-2</v>
      </c>
      <c r="E300" s="440">
        <v>2</v>
      </c>
      <c r="F300" s="441">
        <v>40.5</v>
      </c>
      <c r="G300" s="441">
        <v>31</v>
      </c>
      <c r="H300" s="441">
        <v>41</v>
      </c>
    </row>
    <row r="301" spans="1:8" ht="9.75" customHeight="1" x14ac:dyDescent="0.2">
      <c r="A301" s="438">
        <v>171168</v>
      </c>
      <c r="B301" s="439" t="s">
        <v>5018</v>
      </c>
      <c r="C301" s="440">
        <v>14.2</v>
      </c>
      <c r="D301" s="440">
        <v>5.6000000000000001E-2</v>
      </c>
      <c r="E301" s="440">
        <v>3</v>
      </c>
      <c r="F301" s="441">
        <v>43</v>
      </c>
      <c r="G301" s="441">
        <v>40.5</v>
      </c>
      <c r="H301" s="441">
        <v>32</v>
      </c>
    </row>
    <row r="302" spans="1:8" ht="9.75" customHeight="1" x14ac:dyDescent="0.2">
      <c r="A302" s="438">
        <v>174234</v>
      </c>
      <c r="B302" s="439" t="s">
        <v>5018</v>
      </c>
      <c r="C302" s="440">
        <v>11.1</v>
      </c>
      <c r="D302" s="440">
        <v>0.05</v>
      </c>
      <c r="E302" s="440">
        <v>2</v>
      </c>
      <c r="F302" s="441">
        <v>40.5</v>
      </c>
      <c r="G302" s="441">
        <v>30</v>
      </c>
      <c r="H302" s="441">
        <v>41</v>
      </c>
    </row>
    <row r="303" spans="1:8" ht="9.75" customHeight="1" x14ac:dyDescent="0.2">
      <c r="A303" s="438">
        <v>173111</v>
      </c>
      <c r="B303" s="439" t="s">
        <v>5018</v>
      </c>
      <c r="C303" s="440">
        <v>13.3</v>
      </c>
      <c r="D303" s="440">
        <v>5.5E-2</v>
      </c>
      <c r="E303" s="440">
        <v>2</v>
      </c>
      <c r="F303" s="441">
        <v>40.5</v>
      </c>
      <c r="G303" s="441">
        <v>33</v>
      </c>
      <c r="H303" s="441">
        <v>41</v>
      </c>
    </row>
    <row r="304" spans="1:8" ht="9.75" customHeight="1" x14ac:dyDescent="0.2">
      <c r="A304" s="438">
        <v>172269</v>
      </c>
      <c r="B304" s="439" t="s">
        <v>5018</v>
      </c>
      <c r="C304" s="440">
        <v>8.9</v>
      </c>
      <c r="D304" s="440">
        <v>3.7999999999999999E-2</v>
      </c>
      <c r="E304" s="440">
        <v>6</v>
      </c>
      <c r="F304" s="441">
        <v>51.5</v>
      </c>
      <c r="G304" s="441">
        <v>32.5</v>
      </c>
      <c r="H304" s="441">
        <v>23</v>
      </c>
    </row>
    <row r="305" spans="1:8" ht="9.75" customHeight="1" x14ac:dyDescent="0.2">
      <c r="A305" s="438">
        <v>173119</v>
      </c>
      <c r="B305" s="439" t="s">
        <v>5018</v>
      </c>
      <c r="C305" s="440">
        <v>12.95</v>
      </c>
      <c r="D305" s="440">
        <v>0.155</v>
      </c>
      <c r="E305" s="440">
        <v>12</v>
      </c>
      <c r="F305" s="441">
        <v>58.5</v>
      </c>
      <c r="G305" s="441">
        <v>46</v>
      </c>
      <c r="H305" s="441">
        <v>57.5</v>
      </c>
    </row>
    <row r="306" spans="1:8" ht="9.75" customHeight="1" x14ac:dyDescent="0.2">
      <c r="A306" s="438">
        <v>171896</v>
      </c>
      <c r="B306" s="439" t="s">
        <v>5018</v>
      </c>
      <c r="C306" s="440">
        <v>14.78</v>
      </c>
      <c r="D306" s="440">
        <v>5.8999999999999997E-2</v>
      </c>
      <c r="E306" s="440">
        <v>2</v>
      </c>
      <c r="F306" s="441">
        <v>48.6</v>
      </c>
      <c r="G306" s="441">
        <v>29</v>
      </c>
      <c r="H306" s="441">
        <v>41.6</v>
      </c>
    </row>
    <row r="307" spans="1:8" ht="9.75" customHeight="1" x14ac:dyDescent="0.2">
      <c r="A307" s="438">
        <v>171927</v>
      </c>
      <c r="B307" s="439" t="s">
        <v>5018</v>
      </c>
      <c r="C307" s="440">
        <v>7.43</v>
      </c>
      <c r="D307" s="440">
        <v>3.2000000000000001E-2</v>
      </c>
      <c r="E307" s="440">
        <v>3</v>
      </c>
      <c r="F307" s="441">
        <v>36.4</v>
      </c>
      <c r="G307" s="441">
        <v>27.7</v>
      </c>
      <c r="H307" s="441">
        <v>31.5</v>
      </c>
    </row>
    <row r="308" spans="1:8" ht="9.75" customHeight="1" x14ac:dyDescent="0.2">
      <c r="A308" s="438">
        <v>167526</v>
      </c>
      <c r="B308" s="439" t="s">
        <v>5018</v>
      </c>
      <c r="C308" s="440">
        <v>15.9</v>
      </c>
      <c r="D308" s="440">
        <v>5.8000000000000003E-2</v>
      </c>
      <c r="E308" s="440">
        <v>6</v>
      </c>
      <c r="F308" s="441">
        <v>54.5</v>
      </c>
      <c r="G308" s="441">
        <v>33.6</v>
      </c>
      <c r="H308" s="441">
        <v>31.5</v>
      </c>
    </row>
    <row r="309" spans="1:8" ht="9.75" customHeight="1" x14ac:dyDescent="0.2">
      <c r="A309" s="438">
        <v>167534</v>
      </c>
      <c r="B309" s="439" t="s">
        <v>5018</v>
      </c>
      <c r="C309" s="440">
        <v>13.8</v>
      </c>
      <c r="D309" s="440">
        <v>4.7E-2</v>
      </c>
      <c r="E309" s="440">
        <v>3</v>
      </c>
      <c r="F309" s="441">
        <v>36.6</v>
      </c>
      <c r="G309" s="441">
        <v>30.9</v>
      </c>
      <c r="H309" s="441">
        <v>41.6</v>
      </c>
    </row>
    <row r="310" spans="1:8" ht="9.75" customHeight="1" x14ac:dyDescent="0.2">
      <c r="A310" s="438">
        <v>167571</v>
      </c>
      <c r="B310" s="439" t="s">
        <v>5018</v>
      </c>
      <c r="C310" s="440">
        <v>14.6</v>
      </c>
      <c r="D310" s="440">
        <v>4.2999999999999997E-2</v>
      </c>
      <c r="E310" s="440">
        <v>3</v>
      </c>
      <c r="F310" s="441">
        <v>36.6</v>
      </c>
      <c r="G310" s="441">
        <v>28</v>
      </c>
      <c r="H310" s="441">
        <v>41.6</v>
      </c>
    </row>
    <row r="311" spans="1:8" ht="9.75" customHeight="1" x14ac:dyDescent="0.2">
      <c r="A311" s="438">
        <v>167527</v>
      </c>
      <c r="B311" s="439" t="s">
        <v>5018</v>
      </c>
      <c r="C311" s="440">
        <v>11.4</v>
      </c>
      <c r="D311" s="440">
        <v>4.7E-2</v>
      </c>
      <c r="E311" s="440">
        <v>2</v>
      </c>
      <c r="F311" s="441">
        <v>36.9</v>
      </c>
      <c r="G311" s="441">
        <v>30.7</v>
      </c>
      <c r="H311" s="441">
        <v>41.9</v>
      </c>
    </row>
    <row r="312" spans="1:8" ht="9.75" customHeight="1" x14ac:dyDescent="0.2">
      <c r="A312" s="438">
        <v>167535</v>
      </c>
      <c r="B312" s="439" t="s">
        <v>5018</v>
      </c>
      <c r="C312" s="440">
        <v>13.1</v>
      </c>
      <c r="D312" s="440">
        <v>0.05</v>
      </c>
      <c r="E312" s="440">
        <v>3</v>
      </c>
      <c r="F312" s="441">
        <v>36.6</v>
      </c>
      <c r="G312" s="441">
        <v>32.6</v>
      </c>
      <c r="H312" s="441">
        <v>41.6</v>
      </c>
    </row>
    <row r="313" spans="1:8" ht="9.75" customHeight="1" x14ac:dyDescent="0.2">
      <c r="A313" s="438">
        <v>168611</v>
      </c>
      <c r="B313" s="439" t="s">
        <v>5018</v>
      </c>
      <c r="C313" s="440">
        <v>5.3</v>
      </c>
      <c r="D313" s="440">
        <v>2.1000000000000001E-2</v>
      </c>
      <c r="E313" s="440">
        <v>12</v>
      </c>
      <c r="F313" s="441">
        <v>36.700000000000003</v>
      </c>
      <c r="G313" s="441">
        <v>28.2</v>
      </c>
      <c r="H313" s="441">
        <v>20.6</v>
      </c>
    </row>
    <row r="314" spans="1:8" ht="9.75" customHeight="1" x14ac:dyDescent="0.2">
      <c r="A314" s="438">
        <v>168493</v>
      </c>
      <c r="B314" s="439" t="s">
        <v>5018</v>
      </c>
      <c r="C314" s="440">
        <v>5.4</v>
      </c>
      <c r="D314" s="440">
        <v>2.1000000000000001E-2</v>
      </c>
      <c r="E314" s="440">
        <v>12</v>
      </c>
      <c r="F314" s="441">
        <v>36.700000000000003</v>
      </c>
      <c r="G314" s="441">
        <v>28.2</v>
      </c>
      <c r="H314" s="441">
        <v>20.6</v>
      </c>
    </row>
    <row r="315" spans="1:8" ht="9.75" customHeight="1" x14ac:dyDescent="0.2">
      <c r="A315" s="438">
        <v>173075</v>
      </c>
      <c r="B315" s="439" t="s">
        <v>5018</v>
      </c>
      <c r="C315" s="440">
        <v>10.6</v>
      </c>
      <c r="D315" s="440">
        <v>4.1000000000000002E-2</v>
      </c>
      <c r="E315" s="440">
        <v>6</v>
      </c>
      <c r="F315" s="441">
        <v>54.4</v>
      </c>
      <c r="G315" s="441">
        <v>29.8</v>
      </c>
      <c r="H315" s="441">
        <v>25.1</v>
      </c>
    </row>
    <row r="316" spans="1:8" ht="9.75" customHeight="1" x14ac:dyDescent="0.2">
      <c r="A316" s="438">
        <v>170338</v>
      </c>
      <c r="B316" s="439" t="s">
        <v>5018</v>
      </c>
      <c r="C316" s="440">
        <v>10.65</v>
      </c>
      <c r="D316" s="440">
        <v>3.7999999999999999E-2</v>
      </c>
      <c r="E316" s="440">
        <v>6</v>
      </c>
      <c r="F316" s="441">
        <v>54.4</v>
      </c>
      <c r="G316" s="441">
        <v>27.9</v>
      </c>
      <c r="H316" s="441">
        <v>25.1</v>
      </c>
    </row>
    <row r="317" spans="1:8" ht="9.75" customHeight="1" x14ac:dyDescent="0.2">
      <c r="A317" s="438">
        <v>167882</v>
      </c>
      <c r="B317" s="439" t="s">
        <v>5018</v>
      </c>
      <c r="C317" s="440">
        <v>12.7</v>
      </c>
      <c r="D317" s="440">
        <v>4.7E-2</v>
      </c>
      <c r="E317" s="440">
        <v>3</v>
      </c>
      <c r="F317" s="441">
        <v>39.799999999999997</v>
      </c>
      <c r="G317" s="441">
        <v>36.9</v>
      </c>
      <c r="H317" s="441">
        <v>31.8</v>
      </c>
    </row>
    <row r="318" spans="1:8" ht="9.75" customHeight="1" x14ac:dyDescent="0.2">
      <c r="A318" s="438">
        <v>167580</v>
      </c>
      <c r="B318" s="439" t="s">
        <v>5018</v>
      </c>
      <c r="C318" s="440">
        <v>15.1</v>
      </c>
      <c r="D318" s="440">
        <v>6.4000000000000001E-2</v>
      </c>
      <c r="E318" s="440">
        <v>2</v>
      </c>
      <c r="F318" s="441">
        <v>47</v>
      </c>
      <c r="G318" s="441">
        <v>31.9</v>
      </c>
      <c r="H318" s="441">
        <v>42.4</v>
      </c>
    </row>
    <row r="319" spans="1:8" ht="9.75" customHeight="1" x14ac:dyDescent="0.2">
      <c r="A319" s="438">
        <v>167582</v>
      </c>
      <c r="B319" s="439" t="s">
        <v>5018</v>
      </c>
      <c r="C319" s="440">
        <v>10.6</v>
      </c>
      <c r="D319" s="440">
        <v>3.4000000000000002E-2</v>
      </c>
      <c r="E319" s="440">
        <v>6</v>
      </c>
      <c r="F319" s="441">
        <v>46.8</v>
      </c>
      <c r="G319" s="441">
        <v>28.8</v>
      </c>
      <c r="H319" s="441">
        <v>25</v>
      </c>
    </row>
    <row r="320" spans="1:8" ht="9.75" customHeight="1" x14ac:dyDescent="0.2">
      <c r="A320" s="438">
        <v>167547</v>
      </c>
      <c r="B320" s="439" t="s">
        <v>5018</v>
      </c>
      <c r="C320" s="440">
        <v>6.8</v>
      </c>
      <c r="D320" s="440">
        <v>2.8000000000000001E-2</v>
      </c>
      <c r="E320" s="440">
        <v>6</v>
      </c>
      <c r="F320" s="441">
        <v>47.2</v>
      </c>
      <c r="G320" s="441">
        <v>23.9</v>
      </c>
      <c r="H320" s="441">
        <v>25</v>
      </c>
    </row>
    <row r="321" spans="1:8" ht="9.75" customHeight="1" x14ac:dyDescent="0.2">
      <c r="A321" s="438">
        <v>167549</v>
      </c>
      <c r="B321" s="439" t="s">
        <v>5018</v>
      </c>
      <c r="C321" s="440">
        <v>10.45</v>
      </c>
      <c r="D321" s="440">
        <v>3.6999999999999998E-2</v>
      </c>
      <c r="E321" s="440">
        <v>6</v>
      </c>
      <c r="F321" s="441">
        <v>46.8</v>
      </c>
      <c r="G321" s="441">
        <v>31.7</v>
      </c>
      <c r="H321" s="441">
        <v>25</v>
      </c>
    </row>
    <row r="322" spans="1:8" ht="9.75" customHeight="1" x14ac:dyDescent="0.2">
      <c r="A322" s="438">
        <v>167550</v>
      </c>
      <c r="B322" s="439" t="s">
        <v>5018</v>
      </c>
      <c r="C322" s="440">
        <v>8</v>
      </c>
      <c r="D322" s="440">
        <v>2.4E-2</v>
      </c>
      <c r="E322" s="440">
        <v>6</v>
      </c>
      <c r="F322" s="441">
        <v>26.2</v>
      </c>
      <c r="G322" s="441">
        <v>37.6</v>
      </c>
      <c r="H322" s="441">
        <v>23.9</v>
      </c>
    </row>
    <row r="323" spans="1:8" ht="9.75" customHeight="1" x14ac:dyDescent="0.2">
      <c r="A323" s="438">
        <v>170340</v>
      </c>
      <c r="B323" s="439" t="s">
        <v>5018</v>
      </c>
      <c r="C323" s="440">
        <v>12.6</v>
      </c>
      <c r="D323" s="440">
        <v>4.1000000000000002E-2</v>
      </c>
      <c r="E323" s="440">
        <v>4</v>
      </c>
      <c r="F323" s="441">
        <v>47</v>
      </c>
      <c r="G323" s="441">
        <v>27.7</v>
      </c>
      <c r="H323" s="441">
        <v>31.5</v>
      </c>
    </row>
    <row r="324" spans="1:8" ht="9.75" customHeight="1" x14ac:dyDescent="0.2">
      <c r="A324" s="438">
        <v>167445</v>
      </c>
      <c r="B324" s="439" t="s">
        <v>5018</v>
      </c>
      <c r="C324" s="440">
        <v>16.2</v>
      </c>
      <c r="D324" s="440">
        <v>5.8000000000000003E-2</v>
      </c>
      <c r="E324" s="440">
        <v>6</v>
      </c>
      <c r="F324" s="441">
        <v>54.5</v>
      </c>
      <c r="G324" s="441">
        <v>33.6</v>
      </c>
      <c r="H324" s="441">
        <v>31.5</v>
      </c>
    </row>
    <row r="325" spans="1:8" ht="9.75" customHeight="1" x14ac:dyDescent="0.2">
      <c r="A325" s="438">
        <v>170145</v>
      </c>
      <c r="B325" s="439" t="s">
        <v>5018</v>
      </c>
      <c r="C325" s="440">
        <v>13.3</v>
      </c>
      <c r="D325" s="440">
        <v>4.9000000000000002E-2</v>
      </c>
      <c r="E325" s="440">
        <v>2</v>
      </c>
      <c r="F325" s="441">
        <v>46.7</v>
      </c>
      <c r="G325" s="441">
        <v>25.3</v>
      </c>
      <c r="H325" s="441">
        <v>41.6</v>
      </c>
    </row>
    <row r="326" spans="1:8" ht="9.75" customHeight="1" x14ac:dyDescent="0.2">
      <c r="A326" s="438">
        <v>167465</v>
      </c>
      <c r="B326" s="439" t="s">
        <v>5018</v>
      </c>
      <c r="C326" s="440">
        <v>17</v>
      </c>
      <c r="D326" s="440">
        <v>6.5000000000000002E-2</v>
      </c>
      <c r="E326" s="440">
        <v>4</v>
      </c>
      <c r="F326" s="441">
        <v>36</v>
      </c>
      <c r="G326" s="441">
        <v>36</v>
      </c>
      <c r="H326" s="441">
        <v>50.1</v>
      </c>
    </row>
    <row r="327" spans="1:8" ht="9.75" customHeight="1" x14ac:dyDescent="0.2">
      <c r="A327" s="438">
        <v>167521</v>
      </c>
      <c r="B327" s="439" t="s">
        <v>5018</v>
      </c>
      <c r="C327" s="440">
        <v>4.2</v>
      </c>
      <c r="D327" s="440">
        <v>1.6E-2</v>
      </c>
      <c r="E327" s="440">
        <v>6</v>
      </c>
      <c r="F327" s="441">
        <v>39.6</v>
      </c>
      <c r="G327" s="441">
        <v>20.100000000000001</v>
      </c>
      <c r="H327" s="441">
        <v>20.6</v>
      </c>
    </row>
    <row r="328" spans="1:8" ht="9.75" customHeight="1" x14ac:dyDescent="0.2">
      <c r="A328" s="438">
        <v>170836</v>
      </c>
      <c r="B328" s="439" t="s">
        <v>5018</v>
      </c>
      <c r="C328" s="440">
        <v>9.6</v>
      </c>
      <c r="D328" s="440">
        <v>3.3000000000000002E-2</v>
      </c>
      <c r="E328" s="440">
        <v>12</v>
      </c>
      <c r="F328" s="441">
        <v>41</v>
      </c>
      <c r="G328" s="441">
        <v>27.5</v>
      </c>
      <c r="H328" s="441">
        <v>29.5</v>
      </c>
    </row>
    <row r="329" spans="1:8" ht="9.75" customHeight="1" x14ac:dyDescent="0.2">
      <c r="A329" s="438">
        <v>167613</v>
      </c>
      <c r="B329" s="439" t="s">
        <v>5018</v>
      </c>
      <c r="C329" s="440">
        <v>14.7</v>
      </c>
      <c r="D329" s="440">
        <v>4.8000000000000001E-2</v>
      </c>
      <c r="E329" s="440">
        <v>2</v>
      </c>
      <c r="F329" s="441">
        <v>47</v>
      </c>
      <c r="G329" s="441">
        <v>24.5</v>
      </c>
      <c r="H329" s="441">
        <v>41.9</v>
      </c>
    </row>
    <row r="330" spans="1:8" ht="9.75" customHeight="1" x14ac:dyDescent="0.2">
      <c r="A330" s="438">
        <v>167565</v>
      </c>
      <c r="B330" s="439" t="s">
        <v>5018</v>
      </c>
      <c r="C330" s="440">
        <v>14.8</v>
      </c>
      <c r="D330" s="440">
        <v>4.8000000000000001E-2</v>
      </c>
      <c r="E330" s="440">
        <v>2</v>
      </c>
      <c r="F330" s="441">
        <v>47</v>
      </c>
      <c r="G330" s="441">
        <v>24.5</v>
      </c>
      <c r="H330" s="441">
        <v>41.9</v>
      </c>
    </row>
    <row r="331" spans="1:8" ht="9.75" customHeight="1" x14ac:dyDescent="0.2">
      <c r="A331" s="438">
        <v>167478</v>
      </c>
      <c r="B331" s="439" t="s">
        <v>5018</v>
      </c>
      <c r="C331" s="440">
        <v>11.7</v>
      </c>
      <c r="D331" s="440">
        <v>3.9E-2</v>
      </c>
      <c r="E331" s="440">
        <v>1</v>
      </c>
      <c r="F331" s="441">
        <v>55</v>
      </c>
      <c r="G331" s="441">
        <v>17.2</v>
      </c>
      <c r="H331" s="441">
        <v>41.6</v>
      </c>
    </row>
    <row r="332" spans="1:8" ht="9.75" customHeight="1" x14ac:dyDescent="0.2">
      <c r="A332" s="438">
        <v>167479</v>
      </c>
      <c r="B332" s="439" t="s">
        <v>5018</v>
      </c>
      <c r="C332" s="440">
        <v>18</v>
      </c>
      <c r="D332" s="440">
        <v>6.0999999999999999E-2</v>
      </c>
      <c r="E332" s="440">
        <v>2</v>
      </c>
      <c r="F332" s="441">
        <v>48.6</v>
      </c>
      <c r="G332" s="441">
        <v>30.3</v>
      </c>
      <c r="H332" s="441">
        <v>41.6</v>
      </c>
    </row>
    <row r="333" spans="1:8" ht="9.75" customHeight="1" x14ac:dyDescent="0.2">
      <c r="A333" s="438">
        <v>169049</v>
      </c>
      <c r="B333" s="439" t="s">
        <v>5018</v>
      </c>
      <c r="C333" s="440">
        <v>12.81</v>
      </c>
      <c r="D333" s="440">
        <v>5.6000000000000001E-2</v>
      </c>
      <c r="E333" s="440">
        <v>6</v>
      </c>
      <c r="F333" s="441">
        <v>32.299999999999997</v>
      </c>
      <c r="G333" s="441">
        <v>18.600000000000001</v>
      </c>
      <c r="H333" s="441">
        <v>93.5</v>
      </c>
    </row>
    <row r="334" spans="1:8" ht="9.75" customHeight="1" x14ac:dyDescent="0.2">
      <c r="A334" s="438">
        <v>170351</v>
      </c>
      <c r="B334" s="439" t="s">
        <v>5018</v>
      </c>
      <c r="C334" s="440">
        <v>6.3</v>
      </c>
      <c r="D334" s="440">
        <v>0.03</v>
      </c>
      <c r="E334" s="440">
        <v>3</v>
      </c>
      <c r="F334" s="441">
        <v>34.5</v>
      </c>
      <c r="G334" s="441">
        <v>27.7</v>
      </c>
      <c r="H334" s="441">
        <v>31.5</v>
      </c>
    </row>
    <row r="335" spans="1:8" ht="9.75" customHeight="1" x14ac:dyDescent="0.2">
      <c r="A335" s="438">
        <v>170332</v>
      </c>
      <c r="B335" s="439" t="s">
        <v>5018</v>
      </c>
      <c r="C335" s="440">
        <v>12.1</v>
      </c>
      <c r="D335" s="440">
        <v>5.6000000000000001E-2</v>
      </c>
      <c r="E335" s="440">
        <v>2</v>
      </c>
      <c r="F335" s="441">
        <v>39.700000000000003</v>
      </c>
      <c r="G335" s="441">
        <v>34.1</v>
      </c>
      <c r="H335" s="441">
        <v>41.6</v>
      </c>
    </row>
    <row r="336" spans="1:8" ht="9.75" customHeight="1" x14ac:dyDescent="0.2">
      <c r="A336" s="438">
        <v>168996</v>
      </c>
      <c r="B336" s="439" t="s">
        <v>5018</v>
      </c>
      <c r="C336" s="440">
        <v>15.25</v>
      </c>
      <c r="D336" s="440">
        <v>6.4000000000000001E-2</v>
      </c>
      <c r="E336" s="440">
        <v>2</v>
      </c>
      <c r="F336" s="441">
        <v>48.6</v>
      </c>
      <c r="G336" s="441">
        <v>31.6</v>
      </c>
      <c r="H336" s="441">
        <v>41.6</v>
      </c>
    </row>
    <row r="337" spans="1:8" ht="9.75" customHeight="1" x14ac:dyDescent="0.2">
      <c r="A337" s="438">
        <v>170335</v>
      </c>
      <c r="B337" s="439" t="s">
        <v>5018</v>
      </c>
      <c r="C337" s="440">
        <v>8.9</v>
      </c>
      <c r="D337" s="440">
        <v>4.4999999999999998E-2</v>
      </c>
      <c r="E337" s="440">
        <v>2</v>
      </c>
      <c r="F337" s="441">
        <v>39.700000000000003</v>
      </c>
      <c r="G337" s="441">
        <v>27.1</v>
      </c>
      <c r="H337" s="441">
        <v>41.6</v>
      </c>
    </row>
    <row r="338" spans="1:8" ht="9.75" customHeight="1" x14ac:dyDescent="0.2">
      <c r="A338" s="438">
        <v>167515</v>
      </c>
      <c r="B338" s="439" t="s">
        <v>5018</v>
      </c>
      <c r="C338" s="440">
        <v>15.7</v>
      </c>
      <c r="D338" s="440">
        <v>6.0999999999999999E-2</v>
      </c>
      <c r="E338" s="440">
        <v>2</v>
      </c>
      <c r="F338" s="441">
        <v>48.6</v>
      </c>
      <c r="G338" s="441">
        <v>30.3</v>
      </c>
      <c r="H338" s="441">
        <v>41.6</v>
      </c>
    </row>
    <row r="339" spans="1:8" ht="9.75" customHeight="1" x14ac:dyDescent="0.2">
      <c r="A339" s="438">
        <v>173077</v>
      </c>
      <c r="B339" s="439" t="s">
        <v>5018</v>
      </c>
      <c r="C339" s="440">
        <v>12.05</v>
      </c>
      <c r="D339" s="440">
        <v>5.5E-2</v>
      </c>
      <c r="E339" s="440">
        <v>4</v>
      </c>
      <c r="F339" s="441">
        <v>36.700000000000003</v>
      </c>
      <c r="G339" s="441">
        <v>20.2</v>
      </c>
      <c r="H339" s="441">
        <v>74.7</v>
      </c>
    </row>
    <row r="340" spans="1:8" ht="9.75" customHeight="1" x14ac:dyDescent="0.2">
      <c r="A340" s="438">
        <v>172261</v>
      </c>
      <c r="B340" s="439" t="s">
        <v>5018</v>
      </c>
      <c r="C340" s="440">
        <v>4.3499999999999996</v>
      </c>
      <c r="D340" s="440">
        <v>5.2999999999999999E-2</v>
      </c>
      <c r="E340" s="440">
        <v>24</v>
      </c>
      <c r="F340" s="441">
        <v>48</v>
      </c>
      <c r="G340" s="441">
        <v>43.5</v>
      </c>
      <c r="H340" s="441">
        <v>25.5</v>
      </c>
    </row>
    <row r="341" spans="1:8" ht="9.75" customHeight="1" x14ac:dyDescent="0.2">
      <c r="A341" s="438">
        <v>167782</v>
      </c>
      <c r="B341" s="439" t="s">
        <v>5018</v>
      </c>
      <c r="C341" s="440">
        <v>2.2000000000000002</v>
      </c>
      <c r="D341" s="440">
        <v>1.7999999999999999E-2</v>
      </c>
      <c r="E341" s="440">
        <v>12</v>
      </c>
      <c r="F341" s="441">
        <v>44.5</v>
      </c>
      <c r="G341" s="441">
        <v>27.5</v>
      </c>
      <c r="H341" s="441">
        <v>14.5</v>
      </c>
    </row>
    <row r="342" spans="1:8" ht="9.75" customHeight="1" x14ac:dyDescent="0.2">
      <c r="A342" s="438">
        <v>173348</v>
      </c>
      <c r="B342" s="439" t="s">
        <v>5018</v>
      </c>
      <c r="C342" s="440">
        <v>2.65</v>
      </c>
      <c r="D342" s="440">
        <v>1.4E-2</v>
      </c>
      <c r="E342" s="440">
        <v>24</v>
      </c>
      <c r="F342" s="441">
        <v>27</v>
      </c>
      <c r="G342" s="441">
        <v>25</v>
      </c>
      <c r="H342" s="441">
        <v>20</v>
      </c>
    </row>
    <row r="343" spans="1:8" ht="9.75" customHeight="1" x14ac:dyDescent="0.2">
      <c r="A343" s="438">
        <v>168593</v>
      </c>
      <c r="B343" s="439" t="s">
        <v>5018</v>
      </c>
      <c r="C343" s="440">
        <v>74.010000000000005</v>
      </c>
      <c r="D343" s="440">
        <v>0.36399999999999999</v>
      </c>
      <c r="E343" s="440">
        <v>1</v>
      </c>
      <c r="F343" s="441">
        <v>58.5</v>
      </c>
      <c r="G343" s="441">
        <v>42</v>
      </c>
      <c r="H343" s="441">
        <v>148</v>
      </c>
    </row>
    <row r="344" spans="1:8" ht="9.75" customHeight="1" x14ac:dyDescent="0.2">
      <c r="A344" s="438">
        <v>168823</v>
      </c>
      <c r="B344" s="439" t="s">
        <v>5018</v>
      </c>
      <c r="C344" s="440">
        <v>0.02</v>
      </c>
      <c r="D344" s="439"/>
      <c r="E344" s="440">
        <v>1</v>
      </c>
      <c r="F344" s="441">
        <v>9</v>
      </c>
      <c r="G344" s="441">
        <v>2.5</v>
      </c>
      <c r="H344" s="441">
        <v>2.5</v>
      </c>
    </row>
    <row r="345" spans="1:8" ht="9.75" customHeight="1" x14ac:dyDescent="0.2">
      <c r="A345" s="438">
        <v>168895</v>
      </c>
      <c r="B345" s="439" t="s">
        <v>5018</v>
      </c>
      <c r="C345" s="440">
        <v>0.02</v>
      </c>
      <c r="D345" s="439"/>
      <c r="E345" s="440">
        <v>1</v>
      </c>
      <c r="F345" s="441">
        <v>7</v>
      </c>
      <c r="G345" s="441">
        <v>3.5</v>
      </c>
      <c r="H345" s="441">
        <v>3.5</v>
      </c>
    </row>
    <row r="346" spans="1:8" ht="9.75" customHeight="1" x14ac:dyDescent="0.2">
      <c r="A346" s="438">
        <v>168248</v>
      </c>
      <c r="B346" s="439" t="s">
        <v>5018</v>
      </c>
      <c r="C346" s="440">
        <v>0.01</v>
      </c>
      <c r="D346" s="439"/>
      <c r="E346" s="440">
        <v>1</v>
      </c>
      <c r="F346" s="441">
        <v>4</v>
      </c>
      <c r="G346" s="441">
        <v>2</v>
      </c>
      <c r="H346" s="441">
        <v>2</v>
      </c>
    </row>
    <row r="347" spans="1:8" ht="9.75" customHeight="1" x14ac:dyDescent="0.2">
      <c r="A347" s="438">
        <v>167635</v>
      </c>
      <c r="B347" s="439" t="s">
        <v>5018</v>
      </c>
      <c r="C347" s="440">
        <v>0.15</v>
      </c>
      <c r="D347" s="440">
        <v>3.0000000000000001E-3</v>
      </c>
      <c r="E347" s="440">
        <v>1</v>
      </c>
      <c r="F347" s="441">
        <v>18</v>
      </c>
      <c r="G347" s="441">
        <v>9</v>
      </c>
      <c r="H347" s="441">
        <v>18</v>
      </c>
    </row>
    <row r="348" spans="1:8" ht="9.75" customHeight="1" x14ac:dyDescent="0.2">
      <c r="A348" s="438">
        <v>170149</v>
      </c>
      <c r="B348" s="439" t="s">
        <v>5018</v>
      </c>
      <c r="C348" s="440">
        <v>0.06</v>
      </c>
      <c r="D348" s="440">
        <v>1E-3</v>
      </c>
      <c r="E348" s="440">
        <v>1</v>
      </c>
      <c r="F348" s="441">
        <v>10</v>
      </c>
      <c r="G348" s="441">
        <v>7</v>
      </c>
      <c r="H348" s="441">
        <v>10</v>
      </c>
    </row>
    <row r="349" spans="1:8" ht="9.75" customHeight="1" x14ac:dyDescent="0.2">
      <c r="A349" s="438">
        <v>167670</v>
      </c>
      <c r="B349" s="439" t="s">
        <v>5018</v>
      </c>
      <c r="C349" s="440">
        <v>0.2</v>
      </c>
      <c r="D349" s="439"/>
      <c r="E349" s="440">
        <v>1</v>
      </c>
      <c r="F349" s="441">
        <v>37</v>
      </c>
      <c r="G349" s="441">
        <v>2.5</v>
      </c>
      <c r="H349" s="441">
        <v>5</v>
      </c>
    </row>
    <row r="350" spans="1:8" ht="9.75" customHeight="1" x14ac:dyDescent="0.2">
      <c r="A350" s="438">
        <v>170147</v>
      </c>
      <c r="B350" s="439" t="s">
        <v>5018</v>
      </c>
      <c r="C350" s="440">
        <v>1.4</v>
      </c>
      <c r="D350" s="440">
        <v>6.0000000000000001E-3</v>
      </c>
      <c r="E350" s="440">
        <v>1</v>
      </c>
      <c r="F350" s="441">
        <v>86</v>
      </c>
      <c r="G350" s="441">
        <v>4</v>
      </c>
      <c r="H350" s="441">
        <v>18</v>
      </c>
    </row>
    <row r="351" spans="1:8" ht="9.75" customHeight="1" x14ac:dyDescent="0.2">
      <c r="A351" s="438">
        <v>167634</v>
      </c>
      <c r="B351" s="439" t="s">
        <v>5018</v>
      </c>
      <c r="C351" s="440">
        <v>0.14000000000000001</v>
      </c>
      <c r="D351" s="440">
        <v>3.0000000000000001E-3</v>
      </c>
      <c r="E351" s="440">
        <v>1</v>
      </c>
      <c r="F351" s="441">
        <v>11.5</v>
      </c>
      <c r="G351" s="441">
        <v>20.5</v>
      </c>
      <c r="H351" s="441">
        <v>11.5</v>
      </c>
    </row>
    <row r="352" spans="1:8" ht="9.75" customHeight="1" x14ac:dyDescent="0.2">
      <c r="A352" s="438">
        <v>167821</v>
      </c>
      <c r="B352" s="439" t="s">
        <v>5018</v>
      </c>
      <c r="C352" s="440">
        <v>0.04</v>
      </c>
      <c r="D352" s="439"/>
      <c r="E352" s="440">
        <v>1</v>
      </c>
      <c r="F352" s="441">
        <v>5</v>
      </c>
      <c r="G352" s="441">
        <v>5</v>
      </c>
      <c r="H352" s="441">
        <v>6</v>
      </c>
    </row>
    <row r="353" spans="1:8" ht="9.75" customHeight="1" x14ac:dyDescent="0.2">
      <c r="A353" s="438">
        <v>168249</v>
      </c>
      <c r="B353" s="439" t="s">
        <v>5018</v>
      </c>
      <c r="C353" s="440">
        <v>0.01</v>
      </c>
      <c r="D353" s="439"/>
      <c r="E353" s="440">
        <v>1</v>
      </c>
      <c r="F353" s="441">
        <v>5.5</v>
      </c>
      <c r="G353" s="441">
        <v>5.5</v>
      </c>
      <c r="H353" s="441">
        <v>5</v>
      </c>
    </row>
    <row r="354" spans="1:8" ht="9.75" customHeight="1" x14ac:dyDescent="0.2">
      <c r="A354" s="438">
        <v>167779</v>
      </c>
      <c r="B354" s="439" t="s">
        <v>5018</v>
      </c>
      <c r="C354" s="440">
        <v>0.04</v>
      </c>
      <c r="D354" s="439"/>
      <c r="E354" s="440">
        <v>1</v>
      </c>
      <c r="F354" s="441">
        <v>2</v>
      </c>
      <c r="G354" s="441">
        <v>9.5</v>
      </c>
      <c r="H354" s="441">
        <v>9.5</v>
      </c>
    </row>
    <row r="355" spans="1:8" ht="9.75" customHeight="1" x14ac:dyDescent="0.2">
      <c r="A355" s="438">
        <v>167592</v>
      </c>
      <c r="B355" s="439" t="s">
        <v>5018</v>
      </c>
      <c r="C355" s="440">
        <v>0.01</v>
      </c>
      <c r="D355" s="439"/>
      <c r="E355" s="440">
        <v>1</v>
      </c>
      <c r="F355" s="441">
        <v>1</v>
      </c>
      <c r="G355" s="441">
        <v>3</v>
      </c>
      <c r="H355" s="441">
        <v>3</v>
      </c>
    </row>
    <row r="356" spans="1:8" ht="9.75" customHeight="1" x14ac:dyDescent="0.2">
      <c r="A356" s="438">
        <v>167771</v>
      </c>
      <c r="B356" s="439" t="s">
        <v>5018</v>
      </c>
      <c r="C356" s="440">
        <v>0.02</v>
      </c>
      <c r="D356" s="439"/>
      <c r="E356" s="440">
        <v>1</v>
      </c>
      <c r="F356" s="441">
        <v>7</v>
      </c>
      <c r="G356" s="441">
        <v>7</v>
      </c>
      <c r="H356" s="441">
        <v>2</v>
      </c>
    </row>
    <row r="357" spans="1:8" ht="9.75" customHeight="1" x14ac:dyDescent="0.2">
      <c r="A357" s="438">
        <v>167770</v>
      </c>
      <c r="B357" s="439" t="s">
        <v>5018</v>
      </c>
      <c r="C357" s="440">
        <v>0.04</v>
      </c>
      <c r="D357" s="439"/>
      <c r="E357" s="440">
        <v>1</v>
      </c>
      <c r="F357" s="441">
        <v>9</v>
      </c>
      <c r="G357" s="441">
        <v>9</v>
      </c>
      <c r="H357" s="441">
        <v>2.5</v>
      </c>
    </row>
    <row r="358" spans="1:8" ht="9.75" customHeight="1" x14ac:dyDescent="0.2">
      <c r="A358" s="438">
        <v>167769</v>
      </c>
      <c r="B358" s="439" t="s">
        <v>5018</v>
      </c>
      <c r="C358" s="440">
        <v>0.1</v>
      </c>
      <c r="D358" s="440">
        <v>1E-3</v>
      </c>
      <c r="E358" s="440">
        <v>1</v>
      </c>
      <c r="F358" s="441">
        <v>18</v>
      </c>
      <c r="G358" s="441">
        <v>2.5</v>
      </c>
      <c r="H358" s="441">
        <v>18</v>
      </c>
    </row>
    <row r="359" spans="1:8" ht="9.75" customHeight="1" x14ac:dyDescent="0.2">
      <c r="A359" s="438">
        <v>167773</v>
      </c>
      <c r="B359" s="439" t="s">
        <v>5018</v>
      </c>
      <c r="C359" s="440">
        <v>0.04</v>
      </c>
      <c r="D359" s="439"/>
      <c r="E359" s="440">
        <v>1</v>
      </c>
      <c r="F359" s="441">
        <v>8</v>
      </c>
      <c r="G359" s="441">
        <v>3.5</v>
      </c>
      <c r="H359" s="441">
        <v>8</v>
      </c>
    </row>
    <row r="360" spans="1:8" ht="9.75" customHeight="1" x14ac:dyDescent="0.2">
      <c r="A360" s="438">
        <v>167760</v>
      </c>
      <c r="B360" s="439" t="s">
        <v>5018</v>
      </c>
      <c r="C360" s="440">
        <v>0.06</v>
      </c>
      <c r="D360" s="439"/>
      <c r="E360" s="440">
        <v>1</v>
      </c>
      <c r="F360" s="441">
        <v>5</v>
      </c>
      <c r="G360" s="441">
        <v>5</v>
      </c>
      <c r="H360" s="441">
        <v>5</v>
      </c>
    </row>
    <row r="361" spans="1:8" ht="9.75" customHeight="1" x14ac:dyDescent="0.2">
      <c r="A361" s="438">
        <v>168256</v>
      </c>
      <c r="B361" s="439" t="s">
        <v>5018</v>
      </c>
      <c r="C361" s="440">
        <v>0.22</v>
      </c>
      <c r="D361" s="440">
        <v>1E-3</v>
      </c>
      <c r="E361" s="440">
        <v>1</v>
      </c>
      <c r="F361" s="441">
        <v>17</v>
      </c>
      <c r="G361" s="441">
        <v>5</v>
      </c>
      <c r="H361" s="441">
        <v>12.5</v>
      </c>
    </row>
    <row r="362" spans="1:8" ht="9.75" customHeight="1" x14ac:dyDescent="0.2">
      <c r="A362" s="438">
        <v>170030</v>
      </c>
      <c r="B362" s="439" t="s">
        <v>5018</v>
      </c>
      <c r="C362" s="440">
        <v>0.2</v>
      </c>
      <c r="D362" s="440">
        <v>1E-3</v>
      </c>
      <c r="E362" s="440">
        <v>1</v>
      </c>
      <c r="F362" s="441">
        <v>17</v>
      </c>
      <c r="G362" s="441">
        <v>7.5</v>
      </c>
      <c r="H362" s="441">
        <v>7.5</v>
      </c>
    </row>
    <row r="363" spans="1:8" ht="9.75" customHeight="1" x14ac:dyDescent="0.2">
      <c r="A363" s="438">
        <v>170031</v>
      </c>
      <c r="B363" s="439" t="s">
        <v>5018</v>
      </c>
      <c r="C363" s="440">
        <v>0.21</v>
      </c>
      <c r="D363" s="440">
        <v>1E-3</v>
      </c>
      <c r="E363" s="440">
        <v>1</v>
      </c>
      <c r="F363" s="441">
        <v>17</v>
      </c>
      <c r="G363" s="441">
        <v>7.5</v>
      </c>
      <c r="H363" s="441">
        <v>7.5</v>
      </c>
    </row>
    <row r="364" spans="1:8" ht="9.75" customHeight="1" x14ac:dyDescent="0.2">
      <c r="A364" s="438">
        <v>172923</v>
      </c>
      <c r="B364" s="439" t="s">
        <v>5018</v>
      </c>
      <c r="C364" s="440">
        <v>0.2</v>
      </c>
      <c r="D364" s="440">
        <v>1E-3</v>
      </c>
      <c r="E364" s="440">
        <v>1</v>
      </c>
      <c r="F364" s="441">
        <v>17</v>
      </c>
      <c r="G364" s="441">
        <v>7.5</v>
      </c>
      <c r="H364" s="441">
        <v>7.5</v>
      </c>
    </row>
    <row r="365" spans="1:8" ht="9.75" customHeight="1" x14ac:dyDescent="0.2">
      <c r="A365" s="438">
        <v>172924</v>
      </c>
      <c r="B365" s="439" t="s">
        <v>5018</v>
      </c>
      <c r="C365" s="440">
        <v>0.2</v>
      </c>
      <c r="D365" s="440">
        <v>1E-3</v>
      </c>
      <c r="E365" s="440">
        <v>1</v>
      </c>
      <c r="F365" s="441">
        <v>17</v>
      </c>
      <c r="G365" s="441">
        <v>7.5</v>
      </c>
      <c r="H365" s="441">
        <v>7.5</v>
      </c>
    </row>
    <row r="366" spans="1:8" ht="9.75" customHeight="1" x14ac:dyDescent="0.2">
      <c r="A366" s="438">
        <v>167715</v>
      </c>
      <c r="B366" s="439" t="s">
        <v>5018</v>
      </c>
      <c r="C366" s="440">
        <v>0.31</v>
      </c>
      <c r="D366" s="440">
        <v>1E-3</v>
      </c>
      <c r="E366" s="440">
        <v>1</v>
      </c>
      <c r="F366" s="441">
        <v>8.5</v>
      </c>
      <c r="G366" s="441">
        <v>20</v>
      </c>
      <c r="H366" s="441">
        <v>8.5</v>
      </c>
    </row>
    <row r="367" spans="1:8" ht="9.75" customHeight="1" x14ac:dyDescent="0.2">
      <c r="A367" s="438">
        <v>170038</v>
      </c>
      <c r="B367" s="439" t="s">
        <v>5018</v>
      </c>
      <c r="C367" s="440">
        <v>0.32</v>
      </c>
      <c r="D367" s="440">
        <v>2E-3</v>
      </c>
      <c r="E367" s="440">
        <v>1</v>
      </c>
      <c r="F367" s="441">
        <v>24</v>
      </c>
      <c r="G367" s="441">
        <v>7</v>
      </c>
      <c r="H367" s="441">
        <v>10</v>
      </c>
    </row>
    <row r="368" spans="1:8" ht="9.75" customHeight="1" x14ac:dyDescent="0.2">
      <c r="A368" s="438">
        <v>170596</v>
      </c>
      <c r="B368" s="439" t="s">
        <v>5018</v>
      </c>
      <c r="C368" s="440">
        <v>0.3</v>
      </c>
      <c r="D368" s="440">
        <v>1E-3</v>
      </c>
      <c r="E368" s="440">
        <v>1</v>
      </c>
      <c r="F368" s="441">
        <v>28</v>
      </c>
      <c r="G368" s="441">
        <v>7</v>
      </c>
      <c r="H368" s="441">
        <v>7</v>
      </c>
    </row>
    <row r="369" spans="1:8" ht="9.75" customHeight="1" x14ac:dyDescent="0.2">
      <c r="A369" s="438">
        <v>167716</v>
      </c>
      <c r="B369" s="439" t="s">
        <v>5018</v>
      </c>
      <c r="C369" s="440">
        <v>0.35</v>
      </c>
      <c r="D369" s="440">
        <v>1E-3</v>
      </c>
      <c r="E369" s="440">
        <v>1</v>
      </c>
      <c r="F369" s="441">
        <v>13.5</v>
      </c>
      <c r="G369" s="441">
        <v>10</v>
      </c>
      <c r="H369" s="441">
        <v>9.5</v>
      </c>
    </row>
    <row r="370" spans="1:8" ht="9.75" customHeight="1" x14ac:dyDescent="0.2">
      <c r="A370" s="438">
        <v>167668</v>
      </c>
      <c r="B370" s="439" t="s">
        <v>5018</v>
      </c>
      <c r="C370" s="440">
        <v>0.08</v>
      </c>
      <c r="D370" s="440">
        <v>1E-3</v>
      </c>
      <c r="E370" s="440">
        <v>1</v>
      </c>
      <c r="F370" s="441">
        <v>23</v>
      </c>
      <c r="G370" s="441">
        <v>4</v>
      </c>
      <c r="H370" s="441">
        <v>15</v>
      </c>
    </row>
    <row r="371" spans="1:8" ht="9.75" customHeight="1" x14ac:dyDescent="0.2">
      <c r="A371" s="438">
        <v>168711</v>
      </c>
      <c r="B371" s="439" t="s">
        <v>5018</v>
      </c>
      <c r="C371" s="440">
        <v>0.1</v>
      </c>
      <c r="D371" s="440">
        <v>2E-3</v>
      </c>
      <c r="E371" s="440">
        <v>1</v>
      </c>
      <c r="F371" s="441">
        <v>30</v>
      </c>
      <c r="G371" s="441">
        <v>4.5</v>
      </c>
      <c r="H371" s="441">
        <v>16</v>
      </c>
    </row>
    <row r="372" spans="1:8" ht="9.75" customHeight="1" x14ac:dyDescent="0.2">
      <c r="A372" s="438">
        <v>167816</v>
      </c>
      <c r="B372" s="439" t="s">
        <v>5018</v>
      </c>
      <c r="C372" s="440">
        <v>1.1000000000000001</v>
      </c>
      <c r="D372" s="440">
        <v>8.0000000000000002E-3</v>
      </c>
      <c r="E372" s="440">
        <v>1</v>
      </c>
      <c r="F372" s="441">
        <v>52</v>
      </c>
      <c r="G372" s="441">
        <v>30</v>
      </c>
      <c r="H372" s="441">
        <v>5</v>
      </c>
    </row>
    <row r="373" spans="1:8" ht="9.75" customHeight="1" x14ac:dyDescent="0.2">
      <c r="A373" s="438">
        <v>167776</v>
      </c>
      <c r="B373" s="439" t="s">
        <v>5018</v>
      </c>
      <c r="C373" s="440">
        <v>0.03</v>
      </c>
      <c r="D373" s="439"/>
      <c r="E373" s="440">
        <v>1</v>
      </c>
      <c r="F373" s="441">
        <v>8</v>
      </c>
      <c r="G373" s="441">
        <v>6.5</v>
      </c>
      <c r="H373" s="441">
        <v>8</v>
      </c>
    </row>
    <row r="374" spans="1:8" ht="9.75" customHeight="1" x14ac:dyDescent="0.2">
      <c r="A374" s="438">
        <v>168768</v>
      </c>
      <c r="B374" s="439" t="s">
        <v>5018</v>
      </c>
      <c r="C374" s="440">
        <v>0.2</v>
      </c>
      <c r="D374" s="440">
        <v>1E-3</v>
      </c>
      <c r="E374" s="440">
        <v>1</v>
      </c>
      <c r="F374" s="441">
        <v>10</v>
      </c>
      <c r="G374" s="441">
        <v>10</v>
      </c>
      <c r="H374" s="441">
        <v>10</v>
      </c>
    </row>
    <row r="375" spans="1:8" ht="9.75" customHeight="1" x14ac:dyDescent="0.2">
      <c r="A375" s="438">
        <v>170151</v>
      </c>
      <c r="B375" s="439" t="s">
        <v>5018</v>
      </c>
      <c r="C375" s="440">
        <v>0.2</v>
      </c>
      <c r="D375" s="440">
        <v>1E-3</v>
      </c>
      <c r="E375" s="440">
        <v>1</v>
      </c>
      <c r="F375" s="441">
        <v>15</v>
      </c>
      <c r="G375" s="441">
        <v>12</v>
      </c>
      <c r="H375" s="441">
        <v>8</v>
      </c>
    </row>
    <row r="376" spans="1:8" ht="9.75" customHeight="1" x14ac:dyDescent="0.2">
      <c r="A376" s="438">
        <v>172499</v>
      </c>
      <c r="B376" s="439" t="s">
        <v>5018</v>
      </c>
      <c r="C376" s="440">
        <v>0.16</v>
      </c>
      <c r="D376" s="440">
        <v>2E-3</v>
      </c>
      <c r="E376" s="440">
        <v>1</v>
      </c>
      <c r="F376" s="441">
        <v>11</v>
      </c>
      <c r="G376" s="441">
        <v>11</v>
      </c>
      <c r="H376" s="441">
        <v>19</v>
      </c>
    </row>
    <row r="377" spans="1:8" ht="9.75" customHeight="1" x14ac:dyDescent="0.2">
      <c r="A377" s="438">
        <v>167775</v>
      </c>
      <c r="B377" s="439" t="s">
        <v>5018</v>
      </c>
      <c r="C377" s="440">
        <v>0.01</v>
      </c>
      <c r="D377" s="439"/>
      <c r="E377" s="440">
        <v>1</v>
      </c>
      <c r="F377" s="441">
        <v>9</v>
      </c>
      <c r="G377" s="441">
        <v>4</v>
      </c>
      <c r="H377" s="441">
        <v>4</v>
      </c>
    </row>
    <row r="378" spans="1:8" ht="9.75" customHeight="1" x14ac:dyDescent="0.2">
      <c r="A378" s="438">
        <v>167768</v>
      </c>
      <c r="B378" s="439" t="s">
        <v>5018</v>
      </c>
      <c r="C378" s="440">
        <v>0.11</v>
      </c>
      <c r="D378" s="439"/>
      <c r="E378" s="440">
        <v>1</v>
      </c>
      <c r="F378" s="441">
        <v>4</v>
      </c>
      <c r="G378" s="441">
        <v>4</v>
      </c>
      <c r="H378" s="441">
        <v>4</v>
      </c>
    </row>
    <row r="379" spans="1:8" ht="9.75" customHeight="1" x14ac:dyDescent="0.2">
      <c r="A379" s="438">
        <v>169403</v>
      </c>
      <c r="B379" s="439" t="s">
        <v>5018</v>
      </c>
      <c r="C379" s="440">
        <v>0.01</v>
      </c>
      <c r="D379" s="439"/>
      <c r="E379" s="440">
        <v>1</v>
      </c>
      <c r="F379" s="441">
        <v>9</v>
      </c>
      <c r="G379" s="441">
        <v>2</v>
      </c>
      <c r="H379" s="441">
        <v>2</v>
      </c>
    </row>
    <row r="380" spans="1:8" ht="9.75" customHeight="1" x14ac:dyDescent="0.2">
      <c r="A380" s="438">
        <v>167800</v>
      </c>
      <c r="B380" s="439" t="s">
        <v>5018</v>
      </c>
      <c r="C380" s="440">
        <v>0.03</v>
      </c>
      <c r="D380" s="439"/>
      <c r="E380" s="440">
        <v>1</v>
      </c>
      <c r="F380" s="441">
        <v>7.5</v>
      </c>
      <c r="G380" s="441">
        <v>3</v>
      </c>
      <c r="H380" s="441">
        <v>7.5</v>
      </c>
    </row>
    <row r="381" spans="1:8" ht="9.75" customHeight="1" x14ac:dyDescent="0.2">
      <c r="A381" s="438">
        <v>168247</v>
      </c>
      <c r="B381" s="439" t="s">
        <v>5018</v>
      </c>
      <c r="C381" s="440">
        <v>0.01</v>
      </c>
      <c r="D381" s="439"/>
      <c r="E381" s="440">
        <v>1</v>
      </c>
      <c r="F381" s="441">
        <v>7</v>
      </c>
      <c r="G381" s="441">
        <v>3</v>
      </c>
      <c r="H381" s="441">
        <v>3</v>
      </c>
    </row>
    <row r="382" spans="1:8" ht="9.75" customHeight="1" x14ac:dyDescent="0.2">
      <c r="A382" s="438">
        <v>167822</v>
      </c>
      <c r="B382" s="439" t="s">
        <v>5018</v>
      </c>
      <c r="C382" s="440">
        <v>7.0000000000000007E-2</v>
      </c>
      <c r="D382" s="439"/>
      <c r="E382" s="440">
        <v>1</v>
      </c>
      <c r="F382" s="441">
        <v>11.5</v>
      </c>
      <c r="G382" s="441">
        <v>4</v>
      </c>
      <c r="H382" s="441">
        <v>9</v>
      </c>
    </row>
    <row r="383" spans="1:8" ht="9.75" customHeight="1" x14ac:dyDescent="0.2">
      <c r="A383" s="438">
        <v>170647</v>
      </c>
      <c r="B383" s="439" t="s">
        <v>5018</v>
      </c>
      <c r="C383" s="440">
        <v>0.03</v>
      </c>
      <c r="D383" s="439"/>
      <c r="E383" s="440">
        <v>1</v>
      </c>
      <c r="F383" s="441">
        <v>3.5</v>
      </c>
      <c r="G383" s="441">
        <v>0.5</v>
      </c>
      <c r="H383" s="441">
        <v>3</v>
      </c>
    </row>
    <row r="384" spans="1:8" ht="9.75" customHeight="1" x14ac:dyDescent="0.2">
      <c r="A384" s="438">
        <v>170685</v>
      </c>
      <c r="B384" s="439" t="s">
        <v>5018</v>
      </c>
      <c r="C384" s="440">
        <v>0.04</v>
      </c>
      <c r="D384" s="439"/>
      <c r="E384" s="440">
        <v>1</v>
      </c>
      <c r="F384" s="441">
        <v>12</v>
      </c>
      <c r="G384" s="441">
        <v>2</v>
      </c>
      <c r="H384" s="441">
        <v>2</v>
      </c>
    </row>
    <row r="385" spans="1:8" ht="9.75" customHeight="1" x14ac:dyDescent="0.2">
      <c r="A385" s="438">
        <v>170659</v>
      </c>
      <c r="B385" s="439" t="s">
        <v>5018</v>
      </c>
      <c r="C385" s="440">
        <v>0.5</v>
      </c>
      <c r="D385" s="440">
        <v>4.0000000000000001E-3</v>
      </c>
      <c r="E385" s="440">
        <v>1</v>
      </c>
      <c r="F385" s="441">
        <v>25</v>
      </c>
      <c r="G385" s="441">
        <v>18</v>
      </c>
      <c r="H385" s="441">
        <v>8</v>
      </c>
    </row>
    <row r="386" spans="1:8" ht="9.75" customHeight="1" x14ac:dyDescent="0.2">
      <c r="A386" s="438">
        <v>167672</v>
      </c>
      <c r="B386" s="439" t="s">
        <v>5018</v>
      </c>
      <c r="C386" s="440">
        <v>0.24</v>
      </c>
      <c r="D386" s="440">
        <v>3.0000000000000001E-3</v>
      </c>
      <c r="E386" s="440">
        <v>1</v>
      </c>
      <c r="F386" s="441">
        <v>11.5</v>
      </c>
      <c r="G386" s="441">
        <v>22</v>
      </c>
      <c r="H386" s="441">
        <v>11.5</v>
      </c>
    </row>
    <row r="387" spans="1:8" ht="9.75" customHeight="1" x14ac:dyDescent="0.2">
      <c r="A387" s="438">
        <v>170601</v>
      </c>
      <c r="B387" s="439" t="s">
        <v>5018</v>
      </c>
      <c r="C387" s="440">
        <v>0.33</v>
      </c>
      <c r="D387" s="440">
        <v>1E-3</v>
      </c>
      <c r="E387" s="440">
        <v>1</v>
      </c>
      <c r="F387" s="441">
        <v>10</v>
      </c>
      <c r="G387" s="441">
        <v>10</v>
      </c>
      <c r="H387" s="441">
        <v>6</v>
      </c>
    </row>
    <row r="388" spans="1:8" ht="9.75" customHeight="1" x14ac:dyDescent="0.2">
      <c r="A388" s="438">
        <v>172065</v>
      </c>
      <c r="B388" s="439" t="s">
        <v>5018</v>
      </c>
      <c r="C388" s="440">
        <v>0.01</v>
      </c>
      <c r="D388" s="439"/>
      <c r="E388" s="440">
        <v>1</v>
      </c>
      <c r="F388" s="441">
        <v>5</v>
      </c>
      <c r="G388" s="441">
        <v>0.3</v>
      </c>
      <c r="H388" s="441">
        <v>5</v>
      </c>
    </row>
    <row r="389" spans="1:8" ht="9.75" customHeight="1" x14ac:dyDescent="0.2">
      <c r="A389" s="438">
        <v>170566</v>
      </c>
      <c r="B389" s="439" t="s">
        <v>5018</v>
      </c>
      <c r="C389" s="440">
        <v>0.01</v>
      </c>
      <c r="D389" s="439"/>
      <c r="E389" s="440">
        <v>1</v>
      </c>
      <c r="F389" s="441">
        <v>2</v>
      </c>
      <c r="G389" s="441">
        <v>0.2</v>
      </c>
      <c r="H389" s="441">
        <v>2</v>
      </c>
    </row>
    <row r="390" spans="1:8" ht="9.75" customHeight="1" x14ac:dyDescent="0.2">
      <c r="A390" s="438">
        <v>167709</v>
      </c>
      <c r="B390" s="439" t="s">
        <v>5018</v>
      </c>
      <c r="C390" s="440">
        <v>0.2</v>
      </c>
      <c r="D390" s="439"/>
      <c r="E390" s="440">
        <v>1</v>
      </c>
      <c r="F390" s="441">
        <v>9.5</v>
      </c>
      <c r="G390" s="441">
        <v>4</v>
      </c>
      <c r="H390" s="441">
        <v>9.5</v>
      </c>
    </row>
    <row r="391" spans="1:8" ht="9.75" customHeight="1" x14ac:dyDescent="0.2">
      <c r="A391" s="438">
        <v>166516</v>
      </c>
      <c r="B391" s="439" t="s">
        <v>5018</v>
      </c>
      <c r="C391" s="440">
        <v>1E-3</v>
      </c>
      <c r="D391" s="439"/>
      <c r="E391" s="440">
        <v>1</v>
      </c>
      <c r="F391" s="441">
        <v>2.5</v>
      </c>
      <c r="G391" s="441">
        <v>2.5</v>
      </c>
      <c r="H391" s="441">
        <v>0.2</v>
      </c>
    </row>
    <row r="392" spans="1:8" ht="9.75" customHeight="1" x14ac:dyDescent="0.2">
      <c r="A392" s="438">
        <v>167704</v>
      </c>
      <c r="B392" s="439" t="s">
        <v>5018</v>
      </c>
      <c r="C392" s="440">
        <v>0.01</v>
      </c>
      <c r="D392" s="439"/>
      <c r="E392" s="440">
        <v>1</v>
      </c>
      <c r="F392" s="441">
        <v>13</v>
      </c>
      <c r="G392" s="441">
        <v>0.5</v>
      </c>
      <c r="H392" s="441">
        <v>13</v>
      </c>
    </row>
    <row r="393" spans="1:8" ht="9.75" customHeight="1" x14ac:dyDescent="0.2">
      <c r="A393" s="438">
        <v>167785</v>
      </c>
      <c r="B393" s="439" t="s">
        <v>5018</v>
      </c>
      <c r="C393" s="440">
        <v>0.01</v>
      </c>
      <c r="D393" s="439"/>
      <c r="E393" s="440">
        <v>1</v>
      </c>
      <c r="F393" s="441">
        <v>2</v>
      </c>
      <c r="G393" s="441">
        <v>2</v>
      </c>
      <c r="H393" s="441">
        <v>0.5</v>
      </c>
    </row>
    <row r="394" spans="1:8" ht="9.75" customHeight="1" x14ac:dyDescent="0.2">
      <c r="A394" s="438">
        <v>167712</v>
      </c>
      <c r="B394" s="439" t="s">
        <v>5018</v>
      </c>
      <c r="C394" s="440">
        <v>0.48</v>
      </c>
      <c r="D394" s="439"/>
      <c r="E394" s="440">
        <v>1</v>
      </c>
      <c r="F394" s="441">
        <v>5.5</v>
      </c>
      <c r="G394" s="441">
        <v>0.4</v>
      </c>
      <c r="H394" s="441">
        <v>5.5</v>
      </c>
    </row>
    <row r="395" spans="1:8" ht="9.75" customHeight="1" x14ac:dyDescent="0.2">
      <c r="A395" s="438">
        <v>167713</v>
      </c>
      <c r="B395" s="439" t="s">
        <v>5018</v>
      </c>
      <c r="C395" s="440">
        <v>0.01</v>
      </c>
      <c r="D395" s="439"/>
      <c r="E395" s="440">
        <v>1</v>
      </c>
      <c r="F395" s="441">
        <v>16</v>
      </c>
      <c r="G395" s="441">
        <v>0.3</v>
      </c>
      <c r="H395" s="441">
        <v>16</v>
      </c>
    </row>
    <row r="396" spans="1:8" ht="9.75" customHeight="1" x14ac:dyDescent="0.2">
      <c r="A396" s="438">
        <v>167706</v>
      </c>
      <c r="B396" s="439" t="s">
        <v>5018</v>
      </c>
      <c r="C396" s="440">
        <v>0.02</v>
      </c>
      <c r="D396" s="439"/>
      <c r="E396" s="440">
        <v>1</v>
      </c>
      <c r="F396" s="441">
        <v>16</v>
      </c>
      <c r="G396" s="441">
        <v>0.4</v>
      </c>
      <c r="H396" s="441">
        <v>16</v>
      </c>
    </row>
    <row r="397" spans="1:8" ht="9.75" customHeight="1" x14ac:dyDescent="0.2">
      <c r="A397" s="438">
        <v>168794</v>
      </c>
      <c r="B397" s="439" t="s">
        <v>5018</v>
      </c>
      <c r="C397" s="440">
        <v>0.01</v>
      </c>
      <c r="D397" s="439"/>
      <c r="E397" s="440">
        <v>1</v>
      </c>
      <c r="F397" s="441">
        <v>2</v>
      </c>
      <c r="G397" s="441">
        <v>0.1</v>
      </c>
      <c r="H397" s="441">
        <v>2</v>
      </c>
    </row>
    <row r="398" spans="1:8" ht="9.75" customHeight="1" x14ac:dyDescent="0.2">
      <c r="A398" s="438">
        <v>167710</v>
      </c>
      <c r="B398" s="439" t="s">
        <v>5018</v>
      </c>
      <c r="C398" s="440">
        <v>0.01</v>
      </c>
      <c r="D398" s="439"/>
      <c r="E398" s="440">
        <v>1</v>
      </c>
      <c r="F398" s="441">
        <v>5.5</v>
      </c>
      <c r="G398" s="441">
        <v>0.9</v>
      </c>
      <c r="H398" s="441">
        <v>5.5</v>
      </c>
    </row>
    <row r="399" spans="1:8" ht="9.75" customHeight="1" x14ac:dyDescent="0.2">
      <c r="A399" s="438">
        <v>167708</v>
      </c>
      <c r="B399" s="439" t="s">
        <v>5018</v>
      </c>
      <c r="C399" s="440">
        <v>0.01</v>
      </c>
      <c r="D399" s="439"/>
      <c r="E399" s="440">
        <v>1</v>
      </c>
      <c r="F399" s="441">
        <v>6.5</v>
      </c>
      <c r="G399" s="441">
        <v>6.5</v>
      </c>
      <c r="H399" s="441">
        <v>0.3</v>
      </c>
    </row>
    <row r="400" spans="1:8" ht="9.75" customHeight="1" x14ac:dyDescent="0.2">
      <c r="A400" s="438">
        <v>167707</v>
      </c>
      <c r="B400" s="439" t="s">
        <v>5018</v>
      </c>
      <c r="C400" s="440">
        <v>0.01</v>
      </c>
      <c r="D400" s="439"/>
      <c r="E400" s="440">
        <v>1</v>
      </c>
      <c r="F400" s="441">
        <v>6.5</v>
      </c>
      <c r="G400" s="441">
        <v>6.5</v>
      </c>
      <c r="H400" s="441">
        <v>0.3</v>
      </c>
    </row>
    <row r="401" spans="1:8" ht="9.75" customHeight="1" x14ac:dyDescent="0.2">
      <c r="A401" s="438">
        <v>170573</v>
      </c>
      <c r="B401" s="439" t="s">
        <v>5018</v>
      </c>
      <c r="C401" s="440">
        <v>0.04</v>
      </c>
      <c r="D401" s="439"/>
      <c r="E401" s="440">
        <v>1</v>
      </c>
      <c r="F401" s="441">
        <v>0.5</v>
      </c>
      <c r="G401" s="441">
        <v>30</v>
      </c>
      <c r="H401" s="441">
        <v>2</v>
      </c>
    </row>
    <row r="402" spans="1:8" ht="9.75" customHeight="1" x14ac:dyDescent="0.2">
      <c r="A402" s="438">
        <v>168255</v>
      </c>
      <c r="B402" s="439" t="s">
        <v>5018</v>
      </c>
      <c r="C402" s="440">
        <v>0.01</v>
      </c>
      <c r="D402" s="439"/>
      <c r="E402" s="440">
        <v>1</v>
      </c>
      <c r="F402" s="441">
        <v>7.5</v>
      </c>
      <c r="G402" s="441">
        <v>0.1</v>
      </c>
      <c r="H402" s="441">
        <v>7.5</v>
      </c>
    </row>
    <row r="403" spans="1:8" ht="9.75" customHeight="1" x14ac:dyDescent="0.2">
      <c r="A403" s="438">
        <v>170574</v>
      </c>
      <c r="B403" s="439" t="s">
        <v>5018</v>
      </c>
      <c r="C403" s="440">
        <v>0.01</v>
      </c>
      <c r="D403" s="439"/>
      <c r="E403" s="440">
        <v>1</v>
      </c>
      <c r="F403" s="441">
        <v>12</v>
      </c>
      <c r="G403" s="441">
        <v>0.2</v>
      </c>
      <c r="H403" s="441">
        <v>12</v>
      </c>
    </row>
    <row r="404" spans="1:8" ht="9.75" customHeight="1" x14ac:dyDescent="0.2">
      <c r="A404" s="438">
        <v>168788</v>
      </c>
      <c r="B404" s="439" t="s">
        <v>5018</v>
      </c>
      <c r="C404" s="440">
        <v>0.01</v>
      </c>
      <c r="D404" s="439"/>
      <c r="E404" s="440">
        <v>1</v>
      </c>
      <c r="F404" s="441">
        <v>5</v>
      </c>
      <c r="G404" s="441">
        <v>5</v>
      </c>
      <c r="H404" s="441">
        <v>0.2</v>
      </c>
    </row>
    <row r="405" spans="1:8" ht="9.75" customHeight="1" x14ac:dyDescent="0.2">
      <c r="A405" s="438">
        <v>168239</v>
      </c>
      <c r="B405" s="439" t="s">
        <v>5018</v>
      </c>
      <c r="C405" s="440">
        <v>0.02</v>
      </c>
      <c r="D405" s="439"/>
      <c r="E405" s="440">
        <v>1</v>
      </c>
      <c r="F405" s="441">
        <v>3</v>
      </c>
      <c r="G405" s="441">
        <v>2.6</v>
      </c>
      <c r="H405" s="441">
        <v>2</v>
      </c>
    </row>
    <row r="406" spans="1:8" ht="9.75" customHeight="1" x14ac:dyDescent="0.2">
      <c r="A406" s="438">
        <v>167692</v>
      </c>
      <c r="B406" s="439" t="s">
        <v>5018</v>
      </c>
      <c r="C406" s="440">
        <v>0.05</v>
      </c>
      <c r="D406" s="439"/>
      <c r="E406" s="440">
        <v>1</v>
      </c>
      <c r="F406" s="441">
        <v>5.5</v>
      </c>
      <c r="G406" s="441">
        <v>3</v>
      </c>
      <c r="H406" s="441">
        <v>5.5</v>
      </c>
    </row>
    <row r="407" spans="1:8" ht="9.75" customHeight="1" x14ac:dyDescent="0.2">
      <c r="A407" s="438">
        <v>167693</v>
      </c>
      <c r="B407" s="439" t="s">
        <v>5018</v>
      </c>
      <c r="C407" s="440">
        <v>0.02</v>
      </c>
      <c r="D407" s="439"/>
      <c r="E407" s="440">
        <v>1</v>
      </c>
      <c r="F407" s="441">
        <v>3.5</v>
      </c>
      <c r="G407" s="441">
        <v>3.5</v>
      </c>
      <c r="H407" s="441">
        <v>3.5</v>
      </c>
    </row>
    <row r="408" spans="1:8" ht="9.75" customHeight="1" x14ac:dyDescent="0.2">
      <c r="A408" s="438">
        <v>168799</v>
      </c>
      <c r="B408" s="439" t="s">
        <v>5018</v>
      </c>
      <c r="C408" s="440">
        <v>0.01</v>
      </c>
      <c r="D408" s="439"/>
      <c r="E408" s="440">
        <v>1</v>
      </c>
      <c r="F408" s="441">
        <v>3.5</v>
      </c>
      <c r="G408" s="441">
        <v>3</v>
      </c>
      <c r="H408" s="441">
        <v>3.5</v>
      </c>
    </row>
    <row r="409" spans="1:8" ht="9.75" customHeight="1" x14ac:dyDescent="0.2">
      <c r="A409" s="438">
        <v>173022</v>
      </c>
      <c r="B409" s="439" t="s">
        <v>5018</v>
      </c>
      <c r="C409" s="440">
        <v>0.01</v>
      </c>
      <c r="D409" s="439"/>
      <c r="E409" s="440">
        <v>1</v>
      </c>
      <c r="F409" s="441">
        <v>4</v>
      </c>
      <c r="G409" s="441">
        <v>4</v>
      </c>
      <c r="H409" s="441">
        <v>3</v>
      </c>
    </row>
    <row r="410" spans="1:8" ht="9.75" customHeight="1" x14ac:dyDescent="0.2">
      <c r="A410" s="438">
        <v>170245</v>
      </c>
      <c r="B410" s="439" t="s">
        <v>5018</v>
      </c>
      <c r="C410" s="440">
        <v>0.19</v>
      </c>
      <c r="D410" s="440">
        <v>1E-3</v>
      </c>
      <c r="E410" s="440">
        <v>1</v>
      </c>
      <c r="F410" s="441">
        <v>16.5</v>
      </c>
      <c r="G410" s="441">
        <v>6</v>
      </c>
      <c r="H410" s="441">
        <v>11</v>
      </c>
    </row>
    <row r="411" spans="1:8" ht="9.75" customHeight="1" x14ac:dyDescent="0.2">
      <c r="A411" s="438">
        <v>168829</v>
      </c>
      <c r="B411" s="439" t="s">
        <v>5018</v>
      </c>
      <c r="C411" s="440">
        <v>0.18</v>
      </c>
      <c r="D411" s="440">
        <v>1E-3</v>
      </c>
      <c r="E411" s="440">
        <v>1</v>
      </c>
      <c r="F411" s="441">
        <v>8</v>
      </c>
      <c r="G411" s="441">
        <v>10</v>
      </c>
      <c r="H411" s="441">
        <v>10</v>
      </c>
    </row>
    <row r="412" spans="1:8" ht="9.75" customHeight="1" x14ac:dyDescent="0.2">
      <c r="A412" s="438">
        <v>173065</v>
      </c>
      <c r="B412" s="439" t="s">
        <v>5018</v>
      </c>
      <c r="C412" s="440">
        <v>0.4</v>
      </c>
      <c r="D412" s="440">
        <v>2E-3</v>
      </c>
      <c r="E412" s="440">
        <v>1</v>
      </c>
      <c r="F412" s="441">
        <v>13</v>
      </c>
      <c r="G412" s="441">
        <v>15</v>
      </c>
      <c r="H412" s="441">
        <v>11.5</v>
      </c>
    </row>
    <row r="413" spans="1:8" ht="9.75" customHeight="1" x14ac:dyDescent="0.2">
      <c r="A413" s="438">
        <v>168822</v>
      </c>
      <c r="B413" s="439" t="s">
        <v>5018</v>
      </c>
      <c r="C413" s="440">
        <v>0.13</v>
      </c>
      <c r="D413" s="440">
        <v>3.0000000000000001E-3</v>
      </c>
      <c r="E413" s="440">
        <v>1</v>
      </c>
      <c r="F413" s="441">
        <v>14</v>
      </c>
      <c r="G413" s="441">
        <v>16</v>
      </c>
      <c r="H413" s="441">
        <v>14</v>
      </c>
    </row>
    <row r="414" spans="1:8" ht="9.75" customHeight="1" x14ac:dyDescent="0.2">
      <c r="A414" s="438">
        <v>168315</v>
      </c>
      <c r="B414" s="439" t="s">
        <v>5018</v>
      </c>
      <c r="C414" s="440">
        <v>0.2</v>
      </c>
      <c r="D414" s="440">
        <v>1E-3</v>
      </c>
      <c r="E414" s="440">
        <v>1</v>
      </c>
      <c r="F414" s="441">
        <v>17</v>
      </c>
      <c r="G414" s="441">
        <v>6</v>
      </c>
      <c r="H414" s="441">
        <v>10</v>
      </c>
    </row>
    <row r="415" spans="1:8" ht="9.75" customHeight="1" x14ac:dyDescent="0.2">
      <c r="A415" s="438">
        <v>167753</v>
      </c>
      <c r="B415" s="439" t="s">
        <v>5018</v>
      </c>
      <c r="C415" s="440">
        <v>2.36</v>
      </c>
      <c r="D415" s="440">
        <v>1.7999999999999999E-2</v>
      </c>
      <c r="E415" s="440">
        <v>1</v>
      </c>
      <c r="F415" s="441">
        <v>26</v>
      </c>
      <c r="G415" s="441">
        <v>28.5</v>
      </c>
      <c r="H415" s="441">
        <v>24.5</v>
      </c>
    </row>
    <row r="416" spans="1:8" ht="9.75" customHeight="1" x14ac:dyDescent="0.2">
      <c r="A416" s="438">
        <v>174630</v>
      </c>
      <c r="B416" s="439" t="s">
        <v>5018</v>
      </c>
      <c r="C416" s="440">
        <v>0.01</v>
      </c>
      <c r="D416" s="439"/>
      <c r="E416" s="440">
        <v>1</v>
      </c>
      <c r="F416" s="441">
        <v>7</v>
      </c>
      <c r="G416" s="441">
        <v>7</v>
      </c>
      <c r="H416" s="441">
        <v>2</v>
      </c>
    </row>
    <row r="417" spans="1:8" ht="9.75" customHeight="1" x14ac:dyDescent="0.2">
      <c r="A417" s="438">
        <v>167671</v>
      </c>
      <c r="B417" s="439" t="s">
        <v>5018</v>
      </c>
      <c r="C417" s="440">
        <v>0.04</v>
      </c>
      <c r="D417" s="440">
        <v>1E-3</v>
      </c>
      <c r="E417" s="440">
        <v>1</v>
      </c>
      <c r="F417" s="441">
        <v>9</v>
      </c>
      <c r="G417" s="441">
        <v>9</v>
      </c>
      <c r="H417" s="441">
        <v>6.5</v>
      </c>
    </row>
    <row r="418" spans="1:8" ht="9.75" customHeight="1" x14ac:dyDescent="0.2">
      <c r="A418" s="438">
        <v>167673</v>
      </c>
      <c r="B418" s="439" t="s">
        <v>5018</v>
      </c>
      <c r="C418" s="440">
        <v>0.06</v>
      </c>
      <c r="D418" s="440">
        <v>1E-3</v>
      </c>
      <c r="E418" s="440">
        <v>1</v>
      </c>
      <c r="F418" s="441">
        <v>10</v>
      </c>
      <c r="G418" s="441">
        <v>10</v>
      </c>
      <c r="H418" s="441">
        <v>11</v>
      </c>
    </row>
    <row r="419" spans="1:8" ht="9.75" customHeight="1" x14ac:dyDescent="0.2">
      <c r="A419" s="438">
        <v>167826</v>
      </c>
      <c r="B419" s="439" t="s">
        <v>5018</v>
      </c>
      <c r="C419" s="440">
        <v>0.12</v>
      </c>
      <c r="D419" s="440">
        <v>1E-3</v>
      </c>
      <c r="E419" s="440">
        <v>1</v>
      </c>
      <c r="F419" s="441">
        <v>16</v>
      </c>
      <c r="G419" s="441">
        <v>16</v>
      </c>
      <c r="H419" s="441">
        <v>3.5</v>
      </c>
    </row>
    <row r="420" spans="1:8" ht="9.75" customHeight="1" x14ac:dyDescent="0.2">
      <c r="A420" s="438">
        <v>168802</v>
      </c>
      <c r="B420" s="439" t="s">
        <v>5018</v>
      </c>
      <c r="C420" s="440">
        <v>7.0000000000000007E-2</v>
      </c>
      <c r="D420" s="440">
        <v>1E-3</v>
      </c>
      <c r="E420" s="440">
        <v>1</v>
      </c>
      <c r="F420" s="441">
        <v>13.5</v>
      </c>
      <c r="G420" s="441">
        <v>13.5</v>
      </c>
      <c r="H420" s="441">
        <v>4</v>
      </c>
    </row>
    <row r="421" spans="1:8" ht="9.75" customHeight="1" x14ac:dyDescent="0.2">
      <c r="A421" s="438">
        <v>172260</v>
      </c>
      <c r="B421" s="439" t="s">
        <v>5018</v>
      </c>
      <c r="C421" s="440">
        <v>0.01</v>
      </c>
      <c r="D421" s="439"/>
      <c r="E421" s="440">
        <v>1</v>
      </c>
      <c r="F421" s="441">
        <v>3</v>
      </c>
      <c r="G421" s="441">
        <v>3</v>
      </c>
      <c r="H421" s="441">
        <v>1.5</v>
      </c>
    </row>
    <row r="422" spans="1:8" ht="9.75" customHeight="1" x14ac:dyDescent="0.2">
      <c r="A422" s="438">
        <v>170204</v>
      </c>
      <c r="B422" s="439" t="s">
        <v>5018</v>
      </c>
      <c r="C422" s="440">
        <v>0.01</v>
      </c>
      <c r="D422" s="439"/>
      <c r="E422" s="440">
        <v>1</v>
      </c>
      <c r="F422" s="441">
        <v>4.5</v>
      </c>
      <c r="G422" s="441">
        <v>1</v>
      </c>
      <c r="H422" s="441">
        <v>1</v>
      </c>
    </row>
    <row r="423" spans="1:8" ht="9.75" customHeight="1" x14ac:dyDescent="0.2">
      <c r="A423" s="438">
        <v>167796</v>
      </c>
      <c r="B423" s="439" t="s">
        <v>5018</v>
      </c>
      <c r="C423" s="440">
        <v>0.12</v>
      </c>
      <c r="D423" s="439"/>
      <c r="E423" s="440">
        <v>1</v>
      </c>
      <c r="F423" s="441">
        <v>4</v>
      </c>
      <c r="G423" s="441">
        <v>4</v>
      </c>
      <c r="H423" s="441">
        <v>4</v>
      </c>
    </row>
    <row r="424" spans="1:8" ht="9.75" customHeight="1" x14ac:dyDescent="0.2">
      <c r="A424" s="438">
        <v>168667</v>
      </c>
      <c r="B424" s="439" t="s">
        <v>5018</v>
      </c>
      <c r="C424" s="440">
        <v>0.02</v>
      </c>
      <c r="D424" s="440">
        <v>1E-3</v>
      </c>
      <c r="E424" s="440">
        <v>1</v>
      </c>
      <c r="F424" s="441">
        <v>13</v>
      </c>
      <c r="G424" s="441">
        <v>25</v>
      </c>
      <c r="H424" s="441">
        <v>3.5</v>
      </c>
    </row>
    <row r="425" spans="1:8" ht="9.75" customHeight="1" x14ac:dyDescent="0.2">
      <c r="A425" s="438">
        <v>167794</v>
      </c>
      <c r="B425" s="439" t="s">
        <v>5018</v>
      </c>
      <c r="C425" s="440">
        <v>0.04</v>
      </c>
      <c r="D425" s="439"/>
      <c r="E425" s="440">
        <v>1</v>
      </c>
      <c r="F425" s="441">
        <v>10</v>
      </c>
      <c r="G425" s="441">
        <v>5</v>
      </c>
      <c r="H425" s="441">
        <v>4</v>
      </c>
    </row>
    <row r="426" spans="1:8" ht="9.75" customHeight="1" x14ac:dyDescent="0.2">
      <c r="A426" s="438">
        <v>174656</v>
      </c>
      <c r="B426" s="439" t="s">
        <v>5018</v>
      </c>
      <c r="C426" s="440">
        <v>0.42</v>
      </c>
      <c r="D426" s="439"/>
      <c r="E426" s="440">
        <v>1</v>
      </c>
      <c r="F426" s="441">
        <v>6</v>
      </c>
      <c r="G426" s="441">
        <v>2</v>
      </c>
      <c r="H426" s="441">
        <v>2</v>
      </c>
    </row>
    <row r="427" spans="1:8" ht="9.75" customHeight="1" x14ac:dyDescent="0.2">
      <c r="A427" s="438">
        <v>168925</v>
      </c>
      <c r="B427" s="439" t="s">
        <v>5018</v>
      </c>
      <c r="C427" s="440">
        <v>0.01</v>
      </c>
      <c r="D427" s="439"/>
      <c r="E427" s="440">
        <v>1</v>
      </c>
      <c r="F427" s="441">
        <v>4.5</v>
      </c>
      <c r="G427" s="441">
        <v>4.5</v>
      </c>
      <c r="H427" s="441">
        <v>4.5</v>
      </c>
    </row>
    <row r="428" spans="1:8" ht="9.75" customHeight="1" x14ac:dyDescent="0.2">
      <c r="A428" s="438">
        <v>168892</v>
      </c>
      <c r="B428" s="439" t="s">
        <v>5018</v>
      </c>
      <c r="C428" s="440">
        <v>0.1</v>
      </c>
      <c r="D428" s="439"/>
      <c r="E428" s="440">
        <v>1</v>
      </c>
      <c r="F428" s="441">
        <v>4</v>
      </c>
      <c r="G428" s="441">
        <v>4</v>
      </c>
      <c r="H428" s="441">
        <v>4</v>
      </c>
    </row>
    <row r="429" spans="1:8" ht="9.75" customHeight="1" x14ac:dyDescent="0.2">
      <c r="A429" s="438">
        <v>168777</v>
      </c>
      <c r="B429" s="439" t="s">
        <v>5018</v>
      </c>
      <c r="C429" s="440">
        <v>0.01</v>
      </c>
      <c r="D429" s="439"/>
      <c r="E429" s="440">
        <v>1</v>
      </c>
      <c r="F429" s="441">
        <v>4.5</v>
      </c>
      <c r="G429" s="441">
        <v>4.5</v>
      </c>
      <c r="H429" s="441">
        <v>4.5</v>
      </c>
    </row>
    <row r="430" spans="1:8" ht="9.75" customHeight="1" x14ac:dyDescent="0.2">
      <c r="A430" s="438">
        <v>167598</v>
      </c>
      <c r="B430" s="439" t="s">
        <v>5018</v>
      </c>
      <c r="C430" s="440">
        <v>0.02</v>
      </c>
      <c r="D430" s="439"/>
      <c r="E430" s="440">
        <v>1</v>
      </c>
      <c r="F430" s="441">
        <v>10.5</v>
      </c>
      <c r="G430" s="441">
        <v>10.5</v>
      </c>
      <c r="H430" s="441">
        <v>2</v>
      </c>
    </row>
    <row r="431" spans="1:8" ht="9.75" customHeight="1" x14ac:dyDescent="0.2">
      <c r="A431" s="438">
        <v>170655</v>
      </c>
      <c r="B431" s="439" t="s">
        <v>5018</v>
      </c>
      <c r="C431" s="440">
        <v>0.04</v>
      </c>
      <c r="D431" s="439"/>
      <c r="E431" s="440">
        <v>1</v>
      </c>
      <c r="F431" s="441">
        <v>12</v>
      </c>
      <c r="G431" s="441">
        <v>10</v>
      </c>
      <c r="H431" s="441">
        <v>1</v>
      </c>
    </row>
    <row r="432" spans="1:8" ht="9.75" customHeight="1" x14ac:dyDescent="0.2">
      <c r="A432" s="438">
        <v>168665</v>
      </c>
      <c r="B432" s="439" t="s">
        <v>5018</v>
      </c>
      <c r="C432" s="440">
        <v>0.03</v>
      </c>
      <c r="D432" s="439"/>
      <c r="E432" s="440">
        <v>1</v>
      </c>
      <c r="F432" s="441">
        <v>0.7</v>
      </c>
      <c r="G432" s="441">
        <v>1</v>
      </c>
      <c r="H432" s="441">
        <v>1</v>
      </c>
    </row>
    <row r="433" spans="1:8" ht="9.75" customHeight="1" x14ac:dyDescent="0.2">
      <c r="A433" s="438">
        <v>170150</v>
      </c>
      <c r="B433" s="439" t="s">
        <v>5018</v>
      </c>
      <c r="C433" s="440">
        <v>0.02</v>
      </c>
      <c r="D433" s="439"/>
      <c r="E433" s="440">
        <v>1</v>
      </c>
      <c r="F433" s="441">
        <v>10</v>
      </c>
      <c r="G433" s="441">
        <v>3</v>
      </c>
      <c r="H433" s="441">
        <v>6</v>
      </c>
    </row>
    <row r="434" spans="1:8" ht="9.75" customHeight="1" x14ac:dyDescent="0.2">
      <c r="A434" s="438">
        <v>170658</v>
      </c>
      <c r="B434" s="439" t="s">
        <v>5018</v>
      </c>
      <c r="C434" s="440">
        <v>0.03</v>
      </c>
      <c r="D434" s="439"/>
      <c r="E434" s="440">
        <v>1</v>
      </c>
      <c r="F434" s="441">
        <v>6.5</v>
      </c>
      <c r="G434" s="441">
        <v>6.5</v>
      </c>
      <c r="H434" s="441">
        <v>3</v>
      </c>
    </row>
    <row r="435" spans="1:8" ht="9.75" customHeight="1" x14ac:dyDescent="0.2">
      <c r="A435" s="438">
        <v>168251</v>
      </c>
      <c r="B435" s="439" t="s">
        <v>5018</v>
      </c>
      <c r="C435" s="440">
        <v>0.03</v>
      </c>
      <c r="D435" s="439"/>
      <c r="E435" s="440">
        <v>1</v>
      </c>
      <c r="F435" s="441">
        <v>4</v>
      </c>
      <c r="G435" s="441">
        <v>4</v>
      </c>
      <c r="H435" s="441">
        <v>8</v>
      </c>
    </row>
    <row r="436" spans="1:8" ht="9.75" customHeight="1" x14ac:dyDescent="0.2">
      <c r="A436" s="438">
        <v>173846</v>
      </c>
      <c r="B436" s="439" t="s">
        <v>5018</v>
      </c>
      <c r="C436" s="440">
        <v>0.01</v>
      </c>
      <c r="D436" s="439"/>
      <c r="E436" s="440">
        <v>1</v>
      </c>
      <c r="F436" s="441">
        <v>5.5</v>
      </c>
      <c r="G436" s="441">
        <v>3</v>
      </c>
      <c r="H436" s="441">
        <v>3</v>
      </c>
    </row>
    <row r="437" spans="1:8" ht="9.75" customHeight="1" x14ac:dyDescent="0.2">
      <c r="A437" s="438">
        <v>168783</v>
      </c>
      <c r="B437" s="439" t="s">
        <v>5018</v>
      </c>
      <c r="C437" s="440">
        <v>0.1</v>
      </c>
      <c r="D437" s="439"/>
      <c r="E437" s="440">
        <v>1</v>
      </c>
      <c r="F437" s="441">
        <v>7</v>
      </c>
      <c r="G437" s="441">
        <v>6.5</v>
      </c>
      <c r="H437" s="441">
        <v>6.5</v>
      </c>
    </row>
    <row r="438" spans="1:8" ht="9.75" customHeight="1" x14ac:dyDescent="0.2">
      <c r="A438" s="438">
        <v>170646</v>
      </c>
      <c r="B438" s="439" t="s">
        <v>5018</v>
      </c>
      <c r="C438" s="440">
        <v>0.01</v>
      </c>
      <c r="D438" s="439"/>
      <c r="E438" s="440">
        <v>1</v>
      </c>
      <c r="F438" s="441">
        <v>6.5</v>
      </c>
      <c r="G438" s="441">
        <v>2.5</v>
      </c>
      <c r="H438" s="441">
        <v>2.5</v>
      </c>
    </row>
    <row r="439" spans="1:8" ht="9.75" customHeight="1" x14ac:dyDescent="0.2">
      <c r="A439" s="438">
        <v>168246</v>
      </c>
      <c r="B439" s="439" t="s">
        <v>5018</v>
      </c>
      <c r="C439" s="440">
        <v>0.05</v>
      </c>
      <c r="D439" s="439"/>
      <c r="E439" s="440">
        <v>1</v>
      </c>
      <c r="F439" s="441">
        <v>5.5</v>
      </c>
      <c r="G439" s="441">
        <v>9</v>
      </c>
      <c r="H439" s="441">
        <v>5.5</v>
      </c>
    </row>
    <row r="440" spans="1:8" ht="9.75" customHeight="1" x14ac:dyDescent="0.2">
      <c r="A440" s="438">
        <v>167784</v>
      </c>
      <c r="B440" s="439" t="s">
        <v>5018</v>
      </c>
      <c r="C440" s="440">
        <v>0.08</v>
      </c>
      <c r="D440" s="440">
        <v>1E-3</v>
      </c>
      <c r="E440" s="440">
        <v>1</v>
      </c>
      <c r="F440" s="441">
        <v>13.5</v>
      </c>
      <c r="G440" s="441">
        <v>6.5</v>
      </c>
      <c r="H440" s="441">
        <v>6.5</v>
      </c>
    </row>
    <row r="441" spans="1:8" ht="9.75" customHeight="1" x14ac:dyDescent="0.2">
      <c r="A441" s="438">
        <v>169528</v>
      </c>
      <c r="B441" s="439" t="s">
        <v>5018</v>
      </c>
      <c r="C441" s="440">
        <v>0.04</v>
      </c>
      <c r="D441" s="439"/>
      <c r="E441" s="440">
        <v>1</v>
      </c>
      <c r="F441" s="441">
        <v>8.5</v>
      </c>
      <c r="G441" s="441">
        <v>5</v>
      </c>
      <c r="H441" s="441">
        <v>8.5</v>
      </c>
    </row>
    <row r="442" spans="1:8" ht="9.75" customHeight="1" x14ac:dyDescent="0.2">
      <c r="A442" s="438">
        <v>167758</v>
      </c>
      <c r="B442" s="439" t="s">
        <v>5018</v>
      </c>
      <c r="C442" s="440">
        <v>0.04</v>
      </c>
      <c r="D442" s="440">
        <v>1E-3</v>
      </c>
      <c r="E442" s="440">
        <v>1</v>
      </c>
      <c r="F442" s="441">
        <v>8.5</v>
      </c>
      <c r="G442" s="441">
        <v>8.5</v>
      </c>
      <c r="H442" s="441">
        <v>7</v>
      </c>
    </row>
    <row r="443" spans="1:8" ht="9.75" customHeight="1" x14ac:dyDescent="0.2">
      <c r="A443" s="438">
        <v>172653</v>
      </c>
      <c r="B443" s="439" t="s">
        <v>5018</v>
      </c>
      <c r="C443" s="440">
        <v>0.06</v>
      </c>
      <c r="D443" s="440">
        <v>1E-3</v>
      </c>
      <c r="E443" s="440">
        <v>1</v>
      </c>
      <c r="F443" s="441">
        <v>9</v>
      </c>
      <c r="G443" s="441">
        <v>9</v>
      </c>
      <c r="H443" s="441">
        <v>10</v>
      </c>
    </row>
    <row r="444" spans="1:8" ht="9.75" customHeight="1" x14ac:dyDescent="0.2">
      <c r="A444" s="438">
        <v>167802</v>
      </c>
      <c r="B444" s="439" t="s">
        <v>5018</v>
      </c>
      <c r="C444" s="440">
        <v>0.4</v>
      </c>
      <c r="D444" s="439"/>
      <c r="E444" s="440">
        <v>1</v>
      </c>
      <c r="F444" s="441">
        <v>9</v>
      </c>
      <c r="G444" s="441">
        <v>2</v>
      </c>
      <c r="H444" s="441">
        <v>9</v>
      </c>
    </row>
    <row r="445" spans="1:8" ht="9.75" customHeight="1" x14ac:dyDescent="0.2">
      <c r="A445" s="438">
        <v>168968</v>
      </c>
      <c r="B445" s="439" t="s">
        <v>5018</v>
      </c>
      <c r="C445" s="440">
        <v>0.02</v>
      </c>
      <c r="D445" s="439"/>
      <c r="E445" s="440">
        <v>1</v>
      </c>
      <c r="F445" s="441">
        <v>6.5</v>
      </c>
      <c r="G445" s="441">
        <v>6.5</v>
      </c>
      <c r="H445" s="441">
        <v>2</v>
      </c>
    </row>
    <row r="446" spans="1:8" ht="9.75" customHeight="1" x14ac:dyDescent="0.2">
      <c r="A446" s="438">
        <v>168873</v>
      </c>
      <c r="B446" s="439" t="s">
        <v>5018</v>
      </c>
      <c r="C446" s="440">
        <v>0.02</v>
      </c>
      <c r="D446" s="439"/>
      <c r="E446" s="440">
        <v>1</v>
      </c>
      <c r="F446" s="441">
        <v>8.5</v>
      </c>
      <c r="G446" s="441">
        <v>6.5</v>
      </c>
      <c r="H446" s="441">
        <v>3</v>
      </c>
    </row>
    <row r="447" spans="1:8" ht="9.75" customHeight="1" x14ac:dyDescent="0.2">
      <c r="A447" s="438">
        <v>168879</v>
      </c>
      <c r="B447" s="439" t="s">
        <v>5018</v>
      </c>
      <c r="C447" s="440">
        <v>0.04</v>
      </c>
      <c r="D447" s="439"/>
      <c r="E447" s="440">
        <v>1</v>
      </c>
      <c r="F447" s="441">
        <v>8.5</v>
      </c>
      <c r="G447" s="441">
        <v>7.5</v>
      </c>
      <c r="H447" s="441">
        <v>3</v>
      </c>
    </row>
    <row r="448" spans="1:8" ht="9.75" customHeight="1" x14ac:dyDescent="0.2">
      <c r="A448" s="438">
        <v>167818</v>
      </c>
      <c r="B448" s="439" t="s">
        <v>5018</v>
      </c>
      <c r="C448" s="440">
        <v>0.2</v>
      </c>
      <c r="D448" s="440">
        <v>1E-3</v>
      </c>
      <c r="E448" s="440">
        <v>1</v>
      </c>
      <c r="F448" s="441">
        <v>37</v>
      </c>
      <c r="G448" s="441">
        <v>29</v>
      </c>
      <c r="H448" s="441">
        <v>0.5</v>
      </c>
    </row>
    <row r="449" spans="1:8" ht="9.75" customHeight="1" x14ac:dyDescent="0.2">
      <c r="A449" s="438">
        <v>167767</v>
      </c>
      <c r="B449" s="439" t="s">
        <v>5018</v>
      </c>
      <c r="C449" s="440">
        <v>0.01</v>
      </c>
      <c r="D449" s="439"/>
      <c r="E449" s="440">
        <v>1</v>
      </c>
      <c r="F449" s="441">
        <v>3.5</v>
      </c>
      <c r="G449" s="441">
        <v>1.5</v>
      </c>
      <c r="H449" s="441">
        <v>3.5</v>
      </c>
    </row>
    <row r="450" spans="1:8" ht="9.75" customHeight="1" x14ac:dyDescent="0.2">
      <c r="A450" s="438">
        <v>167829</v>
      </c>
      <c r="B450" s="439" t="s">
        <v>5018</v>
      </c>
      <c r="C450" s="440">
        <v>0.01</v>
      </c>
      <c r="D450" s="439"/>
      <c r="E450" s="440">
        <v>1</v>
      </c>
      <c r="F450" s="441">
        <v>5.5</v>
      </c>
      <c r="G450" s="441">
        <v>3.5</v>
      </c>
      <c r="H450" s="441">
        <v>3.5</v>
      </c>
    </row>
    <row r="451" spans="1:8" ht="9.75" customHeight="1" x14ac:dyDescent="0.2">
      <c r="A451" s="438">
        <v>167766</v>
      </c>
      <c r="B451" s="439" t="s">
        <v>5018</v>
      </c>
      <c r="C451" s="440">
        <v>0.01</v>
      </c>
      <c r="D451" s="439"/>
      <c r="E451" s="440">
        <v>1</v>
      </c>
      <c r="F451" s="441">
        <v>3.5</v>
      </c>
      <c r="G451" s="441">
        <v>1</v>
      </c>
      <c r="H451" s="441">
        <v>3.5</v>
      </c>
    </row>
    <row r="452" spans="1:8" ht="9.75" customHeight="1" x14ac:dyDescent="0.2">
      <c r="A452" s="438">
        <v>168781</v>
      </c>
      <c r="B452" s="439" t="s">
        <v>5018</v>
      </c>
      <c r="C452" s="440">
        <v>0.1</v>
      </c>
      <c r="D452" s="439"/>
      <c r="E452" s="440">
        <v>1</v>
      </c>
      <c r="F452" s="441">
        <v>6</v>
      </c>
      <c r="G452" s="441">
        <v>6</v>
      </c>
      <c r="H452" s="441">
        <v>3</v>
      </c>
    </row>
    <row r="453" spans="1:8" ht="9.75" customHeight="1" x14ac:dyDescent="0.2">
      <c r="A453" s="438">
        <v>168795</v>
      </c>
      <c r="B453" s="439" t="s">
        <v>5018</v>
      </c>
      <c r="C453" s="440">
        <v>0.01</v>
      </c>
      <c r="D453" s="439"/>
      <c r="E453" s="440">
        <v>1</v>
      </c>
      <c r="F453" s="441">
        <v>3.5</v>
      </c>
      <c r="G453" s="441">
        <v>3.5</v>
      </c>
      <c r="H453" s="441">
        <v>2</v>
      </c>
    </row>
    <row r="454" spans="1:8" ht="9.75" customHeight="1" x14ac:dyDescent="0.2">
      <c r="A454" s="438">
        <v>173347</v>
      </c>
      <c r="B454" s="439" t="s">
        <v>5018</v>
      </c>
      <c r="C454" s="440">
        <v>0.34</v>
      </c>
      <c r="D454" s="440">
        <v>3.0000000000000001E-3</v>
      </c>
      <c r="E454" s="440">
        <v>1</v>
      </c>
      <c r="F454" s="441">
        <v>23</v>
      </c>
      <c r="G454" s="441">
        <v>20</v>
      </c>
      <c r="H454" s="441">
        <v>6</v>
      </c>
    </row>
    <row r="455" spans="1:8" ht="9.75" customHeight="1" x14ac:dyDescent="0.2">
      <c r="A455" s="438">
        <v>173847</v>
      </c>
      <c r="B455" s="439" t="s">
        <v>5018</v>
      </c>
      <c r="C455" s="440">
        <v>0.05</v>
      </c>
      <c r="D455" s="439"/>
      <c r="E455" s="440">
        <v>1</v>
      </c>
      <c r="F455" s="441">
        <v>5</v>
      </c>
      <c r="G455" s="441">
        <v>4</v>
      </c>
      <c r="H455" s="441">
        <v>1</v>
      </c>
    </row>
    <row r="456" spans="1:8" ht="9.75" customHeight="1" x14ac:dyDescent="0.2">
      <c r="A456" s="438">
        <v>166507</v>
      </c>
      <c r="B456" s="439" t="s">
        <v>5018</v>
      </c>
      <c r="C456" s="440">
        <v>0.05</v>
      </c>
      <c r="D456" s="439"/>
      <c r="E456" s="440">
        <v>1</v>
      </c>
      <c r="F456" s="441">
        <v>20</v>
      </c>
      <c r="G456" s="441">
        <v>3</v>
      </c>
      <c r="H456" s="441">
        <v>1.5</v>
      </c>
    </row>
    <row r="457" spans="1:8" ht="9.75" customHeight="1" x14ac:dyDescent="0.2">
      <c r="A457" s="438">
        <v>168898</v>
      </c>
      <c r="B457" s="439" t="s">
        <v>5018</v>
      </c>
      <c r="C457" s="440">
        <v>0.08</v>
      </c>
      <c r="D457" s="440">
        <v>1E-3</v>
      </c>
      <c r="E457" s="440">
        <v>1</v>
      </c>
      <c r="F457" s="441">
        <v>14.5</v>
      </c>
      <c r="G457" s="441">
        <v>14.5</v>
      </c>
      <c r="H457" s="441">
        <v>2.5</v>
      </c>
    </row>
    <row r="458" spans="1:8" ht="9.75" customHeight="1" x14ac:dyDescent="0.2">
      <c r="A458" s="438">
        <v>168803</v>
      </c>
      <c r="B458" s="439" t="s">
        <v>5018</v>
      </c>
      <c r="C458" s="440">
        <v>7.0000000000000007E-2</v>
      </c>
      <c r="D458" s="440">
        <v>1E-3</v>
      </c>
      <c r="E458" s="440">
        <v>1</v>
      </c>
      <c r="F458" s="441">
        <v>15</v>
      </c>
      <c r="G458" s="441">
        <v>15</v>
      </c>
      <c r="H458" s="441">
        <v>2.5</v>
      </c>
    </row>
    <row r="459" spans="1:8" ht="9.75" customHeight="1" x14ac:dyDescent="0.2">
      <c r="A459" s="438">
        <v>167778</v>
      </c>
      <c r="B459" s="439" t="s">
        <v>5018</v>
      </c>
      <c r="C459" s="440">
        <v>0.01</v>
      </c>
      <c r="D459" s="439"/>
      <c r="E459" s="440">
        <v>1</v>
      </c>
      <c r="F459" s="441">
        <v>13.5</v>
      </c>
      <c r="G459" s="441">
        <v>0.2</v>
      </c>
      <c r="H459" s="441">
        <v>1</v>
      </c>
    </row>
    <row r="460" spans="1:8" ht="9.75" customHeight="1" x14ac:dyDescent="0.2">
      <c r="A460" s="438">
        <v>169531</v>
      </c>
      <c r="B460" s="439" t="s">
        <v>5018</v>
      </c>
      <c r="C460" s="440">
        <v>0.01</v>
      </c>
      <c r="D460" s="439"/>
      <c r="E460" s="440">
        <v>1</v>
      </c>
      <c r="F460" s="441">
        <v>18.5</v>
      </c>
      <c r="G460" s="441">
        <v>0.2</v>
      </c>
      <c r="H460" s="441">
        <v>1</v>
      </c>
    </row>
    <row r="461" spans="1:8" ht="9.75" customHeight="1" x14ac:dyDescent="0.2">
      <c r="A461" s="438">
        <v>168254</v>
      </c>
      <c r="B461" s="439" t="s">
        <v>5018</v>
      </c>
      <c r="C461" s="440">
        <v>0.03</v>
      </c>
      <c r="D461" s="439"/>
      <c r="E461" s="440">
        <v>1</v>
      </c>
      <c r="F461" s="441">
        <v>31</v>
      </c>
      <c r="G461" s="441">
        <v>22</v>
      </c>
      <c r="H461" s="441">
        <v>0.5</v>
      </c>
    </row>
    <row r="462" spans="1:8" ht="9.75" customHeight="1" x14ac:dyDescent="0.2">
      <c r="A462" s="438">
        <v>174640</v>
      </c>
      <c r="B462" s="439" t="s">
        <v>5018</v>
      </c>
      <c r="C462" s="440">
        <v>0.12</v>
      </c>
      <c r="D462" s="439"/>
      <c r="E462" s="440">
        <v>1</v>
      </c>
      <c r="F462" s="441">
        <v>26</v>
      </c>
      <c r="G462" s="441">
        <v>2.5</v>
      </c>
      <c r="H462" s="441">
        <v>2</v>
      </c>
    </row>
    <row r="463" spans="1:8" ht="9.75" customHeight="1" x14ac:dyDescent="0.2">
      <c r="A463" s="438">
        <v>166528</v>
      </c>
      <c r="B463" s="439" t="s">
        <v>5018</v>
      </c>
      <c r="C463" s="440">
        <v>0.06</v>
      </c>
      <c r="D463" s="439"/>
      <c r="E463" s="440">
        <v>1</v>
      </c>
      <c r="F463" s="441">
        <v>9</v>
      </c>
      <c r="G463" s="441">
        <v>9</v>
      </c>
      <c r="H463" s="441">
        <v>4.5</v>
      </c>
    </row>
    <row r="464" spans="1:8" ht="9.75" customHeight="1" x14ac:dyDescent="0.2">
      <c r="A464" s="438">
        <v>170034</v>
      </c>
      <c r="B464" s="439" t="s">
        <v>5018</v>
      </c>
      <c r="C464" s="440">
        <v>0.66</v>
      </c>
      <c r="D464" s="440">
        <v>6.0000000000000001E-3</v>
      </c>
      <c r="E464" s="440">
        <v>1</v>
      </c>
      <c r="F464" s="441">
        <v>19</v>
      </c>
      <c r="G464" s="441">
        <v>21</v>
      </c>
      <c r="H464" s="441">
        <v>16</v>
      </c>
    </row>
    <row r="465" spans="1:8" ht="9.75" customHeight="1" x14ac:dyDescent="0.2">
      <c r="A465" s="438">
        <v>172422</v>
      </c>
      <c r="B465" s="439" t="s">
        <v>5018</v>
      </c>
      <c r="C465" s="440">
        <v>0.1</v>
      </c>
      <c r="D465" s="440">
        <v>1E-3</v>
      </c>
      <c r="E465" s="440">
        <v>1</v>
      </c>
      <c r="F465" s="441">
        <v>11</v>
      </c>
      <c r="G465" s="441">
        <v>11</v>
      </c>
      <c r="H465" s="441">
        <v>6</v>
      </c>
    </row>
    <row r="466" spans="1:8" ht="9.75" customHeight="1" x14ac:dyDescent="0.2">
      <c r="A466" s="438">
        <v>167813</v>
      </c>
      <c r="B466" s="439" t="s">
        <v>5018</v>
      </c>
      <c r="C466" s="440">
        <v>2.2999999999999998</v>
      </c>
      <c r="D466" s="440">
        <v>2.1999999999999999E-2</v>
      </c>
      <c r="E466" s="440">
        <v>1</v>
      </c>
      <c r="F466" s="441">
        <v>140</v>
      </c>
      <c r="G466" s="441">
        <v>52</v>
      </c>
      <c r="H466" s="441">
        <v>3</v>
      </c>
    </row>
    <row r="467" spans="1:8" ht="9.75" customHeight="1" x14ac:dyDescent="0.2">
      <c r="A467" s="438">
        <v>169829</v>
      </c>
      <c r="B467" s="439" t="s">
        <v>5018</v>
      </c>
      <c r="C467" s="440">
        <v>0.21</v>
      </c>
      <c r="D467" s="440">
        <v>1E-3</v>
      </c>
      <c r="E467" s="440">
        <v>1</v>
      </c>
      <c r="F467" s="441">
        <v>17</v>
      </c>
      <c r="G467" s="441">
        <v>7.5</v>
      </c>
      <c r="H467" s="441">
        <v>7.5</v>
      </c>
    </row>
    <row r="468" spans="1:8" ht="9.75" customHeight="1" x14ac:dyDescent="0.2">
      <c r="A468" s="438">
        <v>169830</v>
      </c>
      <c r="B468" s="439" t="s">
        <v>5018</v>
      </c>
      <c r="C468" s="440">
        <v>0.32</v>
      </c>
      <c r="D468" s="440">
        <v>2E-3</v>
      </c>
      <c r="E468" s="440">
        <v>1</v>
      </c>
      <c r="F468" s="441">
        <v>20</v>
      </c>
      <c r="G468" s="441">
        <v>9</v>
      </c>
      <c r="H468" s="441">
        <v>9</v>
      </c>
    </row>
    <row r="469" spans="1:8" ht="9.75" customHeight="1" x14ac:dyDescent="0.2">
      <c r="A469" s="438">
        <v>173808</v>
      </c>
      <c r="B469" s="439" t="s">
        <v>5018</v>
      </c>
      <c r="C469" s="440">
        <v>0.22</v>
      </c>
      <c r="D469" s="440">
        <v>1E-3</v>
      </c>
      <c r="E469" s="440">
        <v>1</v>
      </c>
      <c r="F469" s="441">
        <v>17</v>
      </c>
      <c r="G469" s="441">
        <v>7.5</v>
      </c>
      <c r="H469" s="441">
        <v>7.5</v>
      </c>
    </row>
    <row r="470" spans="1:8" ht="9.75" customHeight="1" x14ac:dyDescent="0.2">
      <c r="A470" s="438">
        <v>175005</v>
      </c>
      <c r="B470" s="439" t="s">
        <v>5018</v>
      </c>
      <c r="C470" s="440">
        <v>0.3</v>
      </c>
      <c r="D470" s="440">
        <v>2E-3</v>
      </c>
      <c r="E470" s="440">
        <v>1</v>
      </c>
      <c r="F470" s="441">
        <v>20</v>
      </c>
      <c r="G470" s="441">
        <v>9</v>
      </c>
      <c r="H470" s="441">
        <v>9</v>
      </c>
    </row>
    <row r="471" spans="1:8" ht="9.75" customHeight="1" x14ac:dyDescent="0.2">
      <c r="A471" s="438">
        <v>175004</v>
      </c>
      <c r="B471" s="439" t="s">
        <v>5018</v>
      </c>
      <c r="C471" s="440">
        <v>0.32</v>
      </c>
      <c r="D471" s="440">
        <v>2E-3</v>
      </c>
      <c r="E471" s="440">
        <v>1</v>
      </c>
      <c r="F471" s="441">
        <v>20</v>
      </c>
      <c r="G471" s="441">
        <v>9</v>
      </c>
      <c r="H471" s="441">
        <v>9</v>
      </c>
    </row>
    <row r="472" spans="1:8" ht="9.75" customHeight="1" x14ac:dyDescent="0.2">
      <c r="A472" s="438">
        <v>170062</v>
      </c>
      <c r="B472" s="439" t="s">
        <v>5018</v>
      </c>
      <c r="C472" s="440">
        <v>12.4</v>
      </c>
      <c r="D472" s="440">
        <v>5.2999999999999999E-2</v>
      </c>
      <c r="E472" s="440">
        <v>1</v>
      </c>
      <c r="F472" s="441">
        <v>35</v>
      </c>
      <c r="G472" s="441">
        <v>24</v>
      </c>
      <c r="H472" s="441">
        <v>63</v>
      </c>
    </row>
    <row r="473" spans="1:8" ht="9.75" customHeight="1" x14ac:dyDescent="0.2">
      <c r="A473" s="438">
        <v>173894</v>
      </c>
      <c r="B473" s="439" t="s">
        <v>5018</v>
      </c>
      <c r="C473" s="440">
        <v>16</v>
      </c>
      <c r="D473" s="440">
        <v>5.8999999999999997E-2</v>
      </c>
      <c r="E473" s="440">
        <v>1</v>
      </c>
      <c r="F473" s="441">
        <v>36</v>
      </c>
      <c r="G473" s="441">
        <v>26</v>
      </c>
      <c r="H473" s="441">
        <v>63</v>
      </c>
    </row>
    <row r="474" spans="1:8" ht="9.75" customHeight="1" x14ac:dyDescent="0.2">
      <c r="A474" s="438">
        <v>167658</v>
      </c>
      <c r="B474" s="439" t="s">
        <v>5018</v>
      </c>
      <c r="C474" s="440">
        <v>22.5</v>
      </c>
      <c r="D474" s="440">
        <v>0.10100000000000001</v>
      </c>
      <c r="E474" s="440">
        <v>1</v>
      </c>
      <c r="F474" s="441">
        <v>51</v>
      </c>
      <c r="G474" s="441">
        <v>25</v>
      </c>
      <c r="H474" s="441">
        <v>79</v>
      </c>
    </row>
    <row r="475" spans="1:8" ht="9.75" customHeight="1" x14ac:dyDescent="0.2">
      <c r="A475" s="438">
        <v>167733</v>
      </c>
      <c r="B475" s="439" t="s">
        <v>5018</v>
      </c>
      <c r="C475" s="440">
        <v>28.95</v>
      </c>
      <c r="D475" s="440">
        <v>0.13400000000000001</v>
      </c>
      <c r="E475" s="440">
        <v>1</v>
      </c>
      <c r="F475" s="441">
        <v>50</v>
      </c>
      <c r="G475" s="441">
        <v>33</v>
      </c>
      <c r="H475" s="441">
        <v>81</v>
      </c>
    </row>
    <row r="476" spans="1:8" ht="9.75" customHeight="1" x14ac:dyDescent="0.2">
      <c r="A476" s="438">
        <v>167726</v>
      </c>
      <c r="B476" s="439" t="s">
        <v>5018</v>
      </c>
      <c r="C476" s="440">
        <v>12.67</v>
      </c>
      <c r="D476" s="440">
        <v>4.2000000000000003E-2</v>
      </c>
      <c r="E476" s="440">
        <v>1</v>
      </c>
      <c r="F476" s="441">
        <v>38</v>
      </c>
      <c r="G476" s="441">
        <v>15</v>
      </c>
      <c r="H476" s="441">
        <v>73</v>
      </c>
    </row>
    <row r="477" spans="1:8" ht="9.75" customHeight="1" x14ac:dyDescent="0.2">
      <c r="A477" s="438">
        <v>167727</v>
      </c>
      <c r="B477" s="439" t="s">
        <v>5018</v>
      </c>
      <c r="C477" s="440">
        <v>4.9000000000000004</v>
      </c>
      <c r="D477" s="440">
        <v>1.6E-2</v>
      </c>
      <c r="E477" s="440">
        <v>1</v>
      </c>
      <c r="F477" s="441">
        <v>30</v>
      </c>
      <c r="G477" s="441">
        <v>14</v>
      </c>
      <c r="H477" s="441">
        <v>37</v>
      </c>
    </row>
    <row r="478" spans="1:8" ht="9.75" customHeight="1" x14ac:dyDescent="0.2">
      <c r="A478" s="438">
        <v>167728</v>
      </c>
      <c r="B478" s="439" t="s">
        <v>5018</v>
      </c>
      <c r="C478" s="440">
        <v>6.1</v>
      </c>
      <c r="D478" s="440">
        <v>2.3E-2</v>
      </c>
      <c r="E478" s="440">
        <v>1</v>
      </c>
      <c r="F478" s="441">
        <v>31</v>
      </c>
      <c r="G478" s="441">
        <v>15</v>
      </c>
      <c r="H478" s="441">
        <v>49</v>
      </c>
    </row>
    <row r="479" spans="1:8" ht="9.75" customHeight="1" x14ac:dyDescent="0.2">
      <c r="A479" s="438">
        <v>167729</v>
      </c>
      <c r="B479" s="439" t="s">
        <v>5018</v>
      </c>
      <c r="C479" s="440">
        <v>7.9</v>
      </c>
      <c r="D479" s="440">
        <v>2.5999999999999999E-2</v>
      </c>
      <c r="E479" s="440">
        <v>1</v>
      </c>
      <c r="F479" s="441">
        <v>30</v>
      </c>
      <c r="G479" s="441">
        <v>14</v>
      </c>
      <c r="H479" s="441">
        <v>62</v>
      </c>
    </row>
    <row r="480" spans="1:8" ht="9.75" customHeight="1" x14ac:dyDescent="0.2">
      <c r="A480" s="438">
        <v>167747</v>
      </c>
      <c r="B480" s="439" t="s">
        <v>5018</v>
      </c>
      <c r="C480" s="440">
        <v>32.4</v>
      </c>
      <c r="D480" s="440">
        <v>0.13400000000000001</v>
      </c>
      <c r="E480" s="440">
        <v>1</v>
      </c>
      <c r="F480" s="441">
        <v>57</v>
      </c>
      <c r="G480" s="441">
        <v>25</v>
      </c>
      <c r="H480" s="441">
        <v>94</v>
      </c>
    </row>
    <row r="481" spans="1:8" ht="9.75" customHeight="1" x14ac:dyDescent="0.2">
      <c r="A481" s="438">
        <v>173893</v>
      </c>
      <c r="B481" s="439" t="s">
        <v>5018</v>
      </c>
      <c r="C481" s="440">
        <v>9.1999999999999993</v>
      </c>
      <c r="D481" s="440">
        <v>3.5000000000000003E-2</v>
      </c>
      <c r="E481" s="440">
        <v>1</v>
      </c>
      <c r="F481" s="441">
        <v>34</v>
      </c>
      <c r="G481" s="441">
        <v>20</v>
      </c>
      <c r="H481" s="441">
        <v>51</v>
      </c>
    </row>
    <row r="482" spans="1:8" ht="9.75" customHeight="1" x14ac:dyDescent="0.2">
      <c r="A482" s="438">
        <v>172432</v>
      </c>
      <c r="B482" s="439" t="s">
        <v>5018</v>
      </c>
      <c r="C482" s="440">
        <v>60.7</v>
      </c>
      <c r="D482" s="440">
        <v>0.20499999999999999</v>
      </c>
      <c r="E482" s="440">
        <v>1</v>
      </c>
      <c r="F482" s="441">
        <v>52</v>
      </c>
      <c r="G482" s="441">
        <v>34</v>
      </c>
      <c r="H482" s="441">
        <v>116</v>
      </c>
    </row>
    <row r="483" spans="1:8" ht="9.75" customHeight="1" x14ac:dyDescent="0.2">
      <c r="A483" s="438">
        <v>170203</v>
      </c>
      <c r="B483" s="439" t="s">
        <v>5018</v>
      </c>
      <c r="C483" s="440">
        <v>0.24</v>
      </c>
      <c r="D483" s="440">
        <v>2E-3</v>
      </c>
      <c r="E483" s="440">
        <v>1</v>
      </c>
      <c r="F483" s="441">
        <v>20</v>
      </c>
      <c r="G483" s="441">
        <v>8</v>
      </c>
      <c r="H483" s="441">
        <v>10</v>
      </c>
    </row>
    <row r="484" spans="1:8" ht="9.75" customHeight="1" x14ac:dyDescent="0.2">
      <c r="A484" s="438">
        <v>167790</v>
      </c>
      <c r="B484" s="439" t="s">
        <v>5018</v>
      </c>
      <c r="C484" s="440">
        <v>0.2</v>
      </c>
      <c r="D484" s="440">
        <v>1E-3</v>
      </c>
      <c r="E484" s="440">
        <v>1</v>
      </c>
      <c r="F484" s="441">
        <v>20</v>
      </c>
      <c r="G484" s="441">
        <v>6</v>
      </c>
      <c r="H484" s="441">
        <v>11</v>
      </c>
    </row>
    <row r="485" spans="1:8" ht="9.75" customHeight="1" x14ac:dyDescent="0.2">
      <c r="A485" s="438">
        <v>168241</v>
      </c>
      <c r="B485" s="439" t="s">
        <v>5018</v>
      </c>
      <c r="C485" s="440">
        <v>0.11</v>
      </c>
      <c r="D485" s="439"/>
      <c r="E485" s="440">
        <v>1</v>
      </c>
      <c r="F485" s="441">
        <v>4.5</v>
      </c>
      <c r="G485" s="441">
        <v>14</v>
      </c>
      <c r="H485" s="441">
        <v>4.5</v>
      </c>
    </row>
    <row r="486" spans="1:8" ht="9.75" customHeight="1" x14ac:dyDescent="0.2">
      <c r="A486" s="438">
        <v>167788</v>
      </c>
      <c r="B486" s="439" t="s">
        <v>5018</v>
      </c>
      <c r="C486" s="440">
        <v>0.3</v>
      </c>
      <c r="D486" s="440">
        <v>2E-3</v>
      </c>
      <c r="E486" s="440">
        <v>1</v>
      </c>
      <c r="F486" s="441">
        <v>20</v>
      </c>
      <c r="G486" s="441">
        <v>7</v>
      </c>
      <c r="H486" s="441">
        <v>17</v>
      </c>
    </row>
    <row r="487" spans="1:8" ht="9.75" customHeight="1" x14ac:dyDescent="0.2">
      <c r="A487" s="438">
        <v>167805</v>
      </c>
      <c r="B487" s="439" t="s">
        <v>5018</v>
      </c>
      <c r="C487" s="440">
        <v>0.33</v>
      </c>
      <c r="D487" s="440">
        <v>3.0000000000000001E-3</v>
      </c>
      <c r="E487" s="440">
        <v>1</v>
      </c>
      <c r="F487" s="441">
        <v>20</v>
      </c>
      <c r="G487" s="441">
        <v>25</v>
      </c>
      <c r="H487" s="441">
        <v>6</v>
      </c>
    </row>
    <row r="488" spans="1:8" ht="9.75" customHeight="1" x14ac:dyDescent="0.2">
      <c r="A488" s="438">
        <v>167814</v>
      </c>
      <c r="B488" s="439" t="s">
        <v>5018</v>
      </c>
      <c r="C488" s="440">
        <v>0.45</v>
      </c>
      <c r="D488" s="440">
        <v>4.0000000000000001E-3</v>
      </c>
      <c r="E488" s="440">
        <v>1</v>
      </c>
      <c r="F488" s="441">
        <v>26</v>
      </c>
      <c r="G488" s="441">
        <v>16</v>
      </c>
      <c r="H488" s="441">
        <v>9</v>
      </c>
    </row>
    <row r="489" spans="1:8" ht="9.75" customHeight="1" x14ac:dyDescent="0.2">
      <c r="A489" s="438">
        <v>167815</v>
      </c>
      <c r="B489" s="439" t="s">
        <v>5018</v>
      </c>
      <c r="C489" s="440">
        <v>0.55000000000000004</v>
      </c>
      <c r="D489" s="440">
        <v>5.0000000000000001E-3</v>
      </c>
      <c r="E489" s="440">
        <v>1</v>
      </c>
      <c r="F489" s="441">
        <v>26</v>
      </c>
      <c r="G489" s="441">
        <v>25</v>
      </c>
      <c r="H489" s="441">
        <v>7</v>
      </c>
    </row>
    <row r="490" spans="1:8" ht="9.75" customHeight="1" x14ac:dyDescent="0.2">
      <c r="A490" s="438">
        <v>168872</v>
      </c>
      <c r="B490" s="439" t="s">
        <v>5018</v>
      </c>
      <c r="C490" s="440">
        <v>0.3</v>
      </c>
      <c r="D490" s="440">
        <v>1E-3</v>
      </c>
      <c r="E490" s="440">
        <v>1</v>
      </c>
      <c r="F490" s="441">
        <v>18</v>
      </c>
      <c r="G490" s="441">
        <v>11</v>
      </c>
      <c r="H490" s="441">
        <v>6</v>
      </c>
    </row>
    <row r="491" spans="1:8" ht="9.75" customHeight="1" x14ac:dyDescent="0.2">
      <c r="A491" s="438">
        <v>167787</v>
      </c>
      <c r="B491" s="439" t="s">
        <v>5018</v>
      </c>
      <c r="C491" s="440">
        <v>0.73</v>
      </c>
      <c r="D491" s="440">
        <v>1E-3</v>
      </c>
      <c r="E491" s="440">
        <v>1</v>
      </c>
      <c r="F491" s="441">
        <v>86</v>
      </c>
      <c r="G491" s="441">
        <v>4</v>
      </c>
      <c r="H491" s="441">
        <v>4</v>
      </c>
    </row>
    <row r="492" spans="1:8" ht="9.75" customHeight="1" x14ac:dyDescent="0.2">
      <c r="A492" s="438">
        <v>168953</v>
      </c>
      <c r="B492" s="439" t="s">
        <v>5018</v>
      </c>
      <c r="C492" s="440">
        <v>0.3</v>
      </c>
      <c r="D492" s="440">
        <v>1E-3</v>
      </c>
      <c r="E492" s="440">
        <v>1</v>
      </c>
      <c r="F492" s="441">
        <v>61</v>
      </c>
      <c r="G492" s="441">
        <v>3.7</v>
      </c>
      <c r="H492" s="441">
        <v>3.7</v>
      </c>
    </row>
    <row r="493" spans="1:8" ht="9.75" customHeight="1" x14ac:dyDescent="0.2">
      <c r="A493" s="438">
        <v>168943</v>
      </c>
      <c r="B493" s="439" t="s">
        <v>5018</v>
      </c>
      <c r="C493" s="440">
        <v>0.38</v>
      </c>
      <c r="D493" s="440">
        <v>1E-3</v>
      </c>
      <c r="E493" s="440">
        <v>1</v>
      </c>
      <c r="F493" s="441">
        <v>70</v>
      </c>
      <c r="G493" s="441">
        <v>3.7</v>
      </c>
      <c r="H493" s="441">
        <v>3.7</v>
      </c>
    </row>
    <row r="494" spans="1:8" ht="9.75" customHeight="1" x14ac:dyDescent="0.2">
      <c r="A494" s="438">
        <v>168956</v>
      </c>
      <c r="B494" s="439" t="s">
        <v>5018</v>
      </c>
      <c r="C494" s="440">
        <v>0.96</v>
      </c>
      <c r="D494" s="440">
        <v>2E-3</v>
      </c>
      <c r="E494" s="440">
        <v>1</v>
      </c>
      <c r="F494" s="441">
        <v>101</v>
      </c>
      <c r="G494" s="441">
        <v>4.5</v>
      </c>
      <c r="H494" s="441">
        <v>4.5</v>
      </c>
    </row>
    <row r="495" spans="1:8" ht="9.75" customHeight="1" x14ac:dyDescent="0.2">
      <c r="A495" s="438">
        <v>168957</v>
      </c>
      <c r="B495" s="439" t="s">
        <v>5018</v>
      </c>
      <c r="C495" s="440">
        <v>1.06</v>
      </c>
      <c r="D495" s="440">
        <v>2E-3</v>
      </c>
      <c r="E495" s="440">
        <v>1</v>
      </c>
      <c r="F495" s="441">
        <v>109</v>
      </c>
      <c r="G495" s="441">
        <v>4.5</v>
      </c>
      <c r="H495" s="441">
        <v>4.5</v>
      </c>
    </row>
    <row r="496" spans="1:8" ht="9.75" customHeight="1" x14ac:dyDescent="0.2">
      <c r="A496" s="438">
        <v>168958</v>
      </c>
      <c r="B496" s="439" t="s">
        <v>5018</v>
      </c>
      <c r="C496" s="440">
        <v>1.06</v>
      </c>
      <c r="D496" s="440">
        <v>2E-3</v>
      </c>
      <c r="E496" s="440">
        <v>1</v>
      </c>
      <c r="F496" s="441">
        <v>109</v>
      </c>
      <c r="G496" s="441">
        <v>4.5</v>
      </c>
      <c r="H496" s="441">
        <v>4.5</v>
      </c>
    </row>
    <row r="497" spans="1:8" ht="9.75" customHeight="1" x14ac:dyDescent="0.2">
      <c r="A497" s="438">
        <v>168959</v>
      </c>
      <c r="B497" s="439" t="s">
        <v>5018</v>
      </c>
      <c r="C497" s="440">
        <v>0.43</v>
      </c>
      <c r="D497" s="440">
        <v>1E-3</v>
      </c>
      <c r="E497" s="440">
        <v>1</v>
      </c>
      <c r="F497" s="441">
        <v>83</v>
      </c>
      <c r="G497" s="441">
        <v>4</v>
      </c>
      <c r="H497" s="441">
        <v>4</v>
      </c>
    </row>
    <row r="498" spans="1:8" ht="9.75" customHeight="1" x14ac:dyDescent="0.2">
      <c r="A498" s="438">
        <v>168954</v>
      </c>
      <c r="B498" s="439" t="s">
        <v>5018</v>
      </c>
      <c r="C498" s="440">
        <v>0.8</v>
      </c>
      <c r="D498" s="440">
        <v>2E-3</v>
      </c>
      <c r="E498" s="440">
        <v>1</v>
      </c>
      <c r="F498" s="441">
        <v>83</v>
      </c>
      <c r="G498" s="441">
        <v>5</v>
      </c>
      <c r="H498" s="441">
        <v>5</v>
      </c>
    </row>
    <row r="499" spans="1:8" ht="9.75" customHeight="1" x14ac:dyDescent="0.2">
      <c r="A499" s="438">
        <v>168955</v>
      </c>
      <c r="B499" s="439" t="s">
        <v>5018</v>
      </c>
      <c r="C499" s="440">
        <v>0.57999999999999996</v>
      </c>
      <c r="D499" s="440">
        <v>2E-3</v>
      </c>
      <c r="E499" s="440">
        <v>1</v>
      </c>
      <c r="F499" s="441">
        <v>65.5</v>
      </c>
      <c r="G499" s="441">
        <v>5.2</v>
      </c>
      <c r="H499" s="441">
        <v>5.2</v>
      </c>
    </row>
    <row r="500" spans="1:8" ht="9.75" customHeight="1" x14ac:dyDescent="0.2">
      <c r="A500" s="438">
        <v>167791</v>
      </c>
      <c r="B500" s="439" t="s">
        <v>5018</v>
      </c>
      <c r="C500" s="440">
        <v>0.34</v>
      </c>
      <c r="D500" s="440">
        <v>1E-3</v>
      </c>
      <c r="E500" s="440">
        <v>1</v>
      </c>
      <c r="F500" s="441">
        <v>71.5</v>
      </c>
      <c r="G500" s="441">
        <v>3</v>
      </c>
      <c r="H500" s="441">
        <v>3</v>
      </c>
    </row>
    <row r="501" spans="1:8" ht="9.75" customHeight="1" x14ac:dyDescent="0.2">
      <c r="A501" s="438">
        <v>167809</v>
      </c>
      <c r="B501" s="439" t="s">
        <v>5018</v>
      </c>
      <c r="C501" s="440">
        <v>1.65</v>
      </c>
      <c r="D501" s="440">
        <v>3.0000000000000001E-3</v>
      </c>
      <c r="E501" s="440">
        <v>1</v>
      </c>
      <c r="F501" s="441">
        <v>130</v>
      </c>
      <c r="G501" s="441">
        <v>5</v>
      </c>
      <c r="H501" s="441">
        <v>5</v>
      </c>
    </row>
    <row r="502" spans="1:8" ht="9.75" customHeight="1" x14ac:dyDescent="0.2">
      <c r="A502" s="438">
        <v>167810</v>
      </c>
      <c r="B502" s="439" t="s">
        <v>5018</v>
      </c>
      <c r="C502" s="440">
        <v>1.65</v>
      </c>
      <c r="D502" s="440">
        <v>3.0000000000000001E-3</v>
      </c>
      <c r="E502" s="440">
        <v>1</v>
      </c>
      <c r="F502" s="441">
        <v>130</v>
      </c>
      <c r="G502" s="441">
        <v>5</v>
      </c>
      <c r="H502" s="441">
        <v>5</v>
      </c>
    </row>
    <row r="503" spans="1:8" ht="9.75" customHeight="1" x14ac:dyDescent="0.2">
      <c r="A503" s="438">
        <v>167811</v>
      </c>
      <c r="B503" s="439" t="s">
        <v>5018</v>
      </c>
      <c r="C503" s="440">
        <v>1.52</v>
      </c>
      <c r="D503" s="440">
        <v>3.0000000000000001E-3</v>
      </c>
      <c r="E503" s="440">
        <v>1</v>
      </c>
      <c r="F503" s="441">
        <v>120</v>
      </c>
      <c r="G503" s="441">
        <v>5</v>
      </c>
      <c r="H503" s="441">
        <v>5</v>
      </c>
    </row>
    <row r="504" spans="1:8" ht="9.75" customHeight="1" x14ac:dyDescent="0.2">
      <c r="A504" s="438">
        <v>168951</v>
      </c>
      <c r="B504" s="439" t="s">
        <v>5018</v>
      </c>
      <c r="C504" s="440">
        <v>0.6</v>
      </c>
      <c r="D504" s="440">
        <v>1E-3</v>
      </c>
      <c r="E504" s="440">
        <v>1</v>
      </c>
      <c r="F504" s="441">
        <v>80</v>
      </c>
      <c r="G504" s="441">
        <v>3.5</v>
      </c>
      <c r="H504" s="441">
        <v>3.5</v>
      </c>
    </row>
    <row r="505" spans="1:8" ht="9.75" customHeight="1" x14ac:dyDescent="0.2">
      <c r="A505" s="438">
        <v>168949</v>
      </c>
      <c r="B505" s="439" t="s">
        <v>5018</v>
      </c>
      <c r="C505" s="440">
        <v>0.52</v>
      </c>
      <c r="D505" s="440">
        <v>1E-3</v>
      </c>
      <c r="E505" s="440">
        <v>1</v>
      </c>
      <c r="F505" s="441">
        <v>76</v>
      </c>
      <c r="G505" s="441">
        <v>4.4000000000000004</v>
      </c>
      <c r="H505" s="441">
        <v>4.4000000000000004</v>
      </c>
    </row>
    <row r="506" spans="1:8" ht="9.75" customHeight="1" x14ac:dyDescent="0.2">
      <c r="A506" s="438">
        <v>169989</v>
      </c>
      <c r="B506" s="439" t="s">
        <v>5018</v>
      </c>
      <c r="C506" s="440">
        <v>0.28999999999999998</v>
      </c>
      <c r="D506" s="440">
        <v>3.0000000000000001E-3</v>
      </c>
      <c r="E506" s="440">
        <v>1</v>
      </c>
      <c r="F506" s="441">
        <v>120</v>
      </c>
      <c r="G506" s="441">
        <v>5.3</v>
      </c>
      <c r="H506" s="441">
        <v>5.2</v>
      </c>
    </row>
    <row r="507" spans="1:8" ht="9.75" customHeight="1" x14ac:dyDescent="0.2">
      <c r="A507" s="438">
        <v>167824</v>
      </c>
      <c r="B507" s="439" t="s">
        <v>5018</v>
      </c>
      <c r="C507" s="440">
        <v>0.75</v>
      </c>
      <c r="D507" s="440">
        <v>3.0000000000000001E-3</v>
      </c>
      <c r="E507" s="440">
        <v>1</v>
      </c>
      <c r="F507" s="441">
        <v>80</v>
      </c>
      <c r="G507" s="441">
        <v>5</v>
      </c>
      <c r="H507" s="441">
        <v>7.5</v>
      </c>
    </row>
    <row r="508" spans="1:8" ht="9.75" customHeight="1" x14ac:dyDescent="0.2">
      <c r="A508" s="438">
        <v>172250</v>
      </c>
      <c r="B508" s="439" t="s">
        <v>5018</v>
      </c>
      <c r="C508" s="439"/>
      <c r="D508" s="439"/>
      <c r="E508" s="440">
        <v>1</v>
      </c>
      <c r="F508" s="439"/>
      <c r="G508" s="439"/>
      <c r="H508" s="439"/>
    </row>
    <row r="509" spans="1:8" ht="9.75" customHeight="1" x14ac:dyDescent="0.2">
      <c r="A509" s="438">
        <v>168875</v>
      </c>
      <c r="B509" s="439" t="s">
        <v>5018</v>
      </c>
      <c r="C509" s="440">
        <v>0.7</v>
      </c>
      <c r="D509" s="440">
        <v>2E-3</v>
      </c>
      <c r="E509" s="440">
        <v>1</v>
      </c>
      <c r="F509" s="441">
        <v>85</v>
      </c>
      <c r="G509" s="441">
        <v>5</v>
      </c>
      <c r="H509" s="441">
        <v>5</v>
      </c>
    </row>
    <row r="510" spans="1:8" ht="9.75" customHeight="1" x14ac:dyDescent="0.2">
      <c r="A510" s="438">
        <v>170796</v>
      </c>
      <c r="B510" s="439" t="s">
        <v>5018</v>
      </c>
      <c r="C510" s="440">
        <v>0.6</v>
      </c>
      <c r="D510" s="440">
        <v>1E-3</v>
      </c>
      <c r="E510" s="440">
        <v>1</v>
      </c>
      <c r="F510" s="441">
        <v>100</v>
      </c>
      <c r="G510" s="441">
        <v>3</v>
      </c>
      <c r="H510" s="441">
        <v>4</v>
      </c>
    </row>
    <row r="511" spans="1:8" ht="9.75" customHeight="1" x14ac:dyDescent="0.2">
      <c r="A511" s="438">
        <v>168824</v>
      </c>
      <c r="B511" s="439" t="s">
        <v>5018</v>
      </c>
      <c r="C511" s="440">
        <v>0.4</v>
      </c>
      <c r="D511" s="440">
        <v>8.9999999999999993E-3</v>
      </c>
      <c r="E511" s="440">
        <v>1</v>
      </c>
      <c r="F511" s="441">
        <v>37</v>
      </c>
      <c r="G511" s="441">
        <v>16</v>
      </c>
      <c r="H511" s="441">
        <v>16</v>
      </c>
    </row>
    <row r="512" spans="1:8" ht="9.75" customHeight="1" x14ac:dyDescent="0.2">
      <c r="A512" s="438">
        <v>168936</v>
      </c>
      <c r="B512" s="439" t="s">
        <v>5018</v>
      </c>
      <c r="C512" s="440">
        <v>0.44</v>
      </c>
      <c r="D512" s="440">
        <v>1.2E-2</v>
      </c>
      <c r="E512" s="440">
        <v>1</v>
      </c>
      <c r="F512" s="441">
        <v>46</v>
      </c>
      <c r="G512" s="441">
        <v>16</v>
      </c>
      <c r="H512" s="441">
        <v>16</v>
      </c>
    </row>
    <row r="513" spans="1:8" ht="9.75" customHeight="1" x14ac:dyDescent="0.2">
      <c r="A513" s="438">
        <v>168893</v>
      </c>
      <c r="B513" s="439" t="s">
        <v>5018</v>
      </c>
      <c r="C513" s="440">
        <v>0.32</v>
      </c>
      <c r="D513" s="440">
        <v>6.0000000000000001E-3</v>
      </c>
      <c r="E513" s="440">
        <v>1</v>
      </c>
      <c r="F513" s="441">
        <v>35</v>
      </c>
      <c r="G513" s="441">
        <v>13</v>
      </c>
      <c r="H513" s="441">
        <v>13</v>
      </c>
    </row>
    <row r="514" spans="1:8" ht="9.75" customHeight="1" x14ac:dyDescent="0.2">
      <c r="A514" s="438">
        <v>167669</v>
      </c>
      <c r="B514" s="439" t="s">
        <v>5018</v>
      </c>
      <c r="C514" s="440">
        <v>0.2</v>
      </c>
      <c r="D514" s="440">
        <v>3.0000000000000001E-3</v>
      </c>
      <c r="E514" s="440">
        <v>1</v>
      </c>
      <c r="F514" s="441">
        <v>20</v>
      </c>
      <c r="G514" s="441">
        <v>10</v>
      </c>
      <c r="H514" s="441">
        <v>15</v>
      </c>
    </row>
    <row r="515" spans="1:8" ht="9.75" customHeight="1" x14ac:dyDescent="0.2">
      <c r="A515" s="438">
        <v>173315</v>
      </c>
      <c r="B515" s="439" t="s">
        <v>5018</v>
      </c>
      <c r="C515" s="440">
        <v>0.01</v>
      </c>
      <c r="D515" s="439"/>
      <c r="E515" s="440">
        <v>1</v>
      </c>
      <c r="F515" s="441">
        <v>3</v>
      </c>
      <c r="G515" s="441">
        <v>3</v>
      </c>
      <c r="H515" s="441">
        <v>1</v>
      </c>
    </row>
    <row r="516" spans="1:8" ht="9.75" customHeight="1" x14ac:dyDescent="0.2">
      <c r="A516" s="438">
        <v>170579</v>
      </c>
      <c r="B516" s="439" t="s">
        <v>5018</v>
      </c>
      <c r="C516" s="440">
        <v>0.01</v>
      </c>
      <c r="D516" s="439"/>
      <c r="E516" s="440">
        <v>1</v>
      </c>
      <c r="F516" s="441">
        <v>5.5</v>
      </c>
      <c r="G516" s="441">
        <v>1.5</v>
      </c>
      <c r="H516" s="441">
        <v>5.5</v>
      </c>
    </row>
    <row r="517" spans="1:8" ht="9.75" customHeight="1" x14ac:dyDescent="0.2">
      <c r="A517" s="438">
        <v>167797</v>
      </c>
      <c r="B517" s="439" t="s">
        <v>5018</v>
      </c>
      <c r="C517" s="440">
        <v>0.01</v>
      </c>
      <c r="D517" s="439"/>
      <c r="E517" s="440">
        <v>1</v>
      </c>
      <c r="F517" s="441">
        <v>5</v>
      </c>
      <c r="G517" s="441">
        <v>0.5</v>
      </c>
      <c r="H517" s="441">
        <v>5</v>
      </c>
    </row>
    <row r="518" spans="1:8" ht="9.75" customHeight="1" x14ac:dyDescent="0.2">
      <c r="A518" s="438">
        <v>168709</v>
      </c>
      <c r="B518" s="439" t="s">
        <v>5018</v>
      </c>
      <c r="C518" s="440">
        <v>0.01</v>
      </c>
      <c r="D518" s="439"/>
      <c r="E518" s="440">
        <v>1</v>
      </c>
      <c r="F518" s="441">
        <v>6</v>
      </c>
      <c r="G518" s="441">
        <v>1</v>
      </c>
      <c r="H518" s="441">
        <v>7</v>
      </c>
    </row>
    <row r="519" spans="1:8" ht="9.75" customHeight="1" x14ac:dyDescent="0.2">
      <c r="A519" s="438">
        <v>168244</v>
      </c>
      <c r="B519" s="439" t="s">
        <v>5018</v>
      </c>
      <c r="C519" s="440">
        <v>0.01</v>
      </c>
      <c r="D519" s="439"/>
      <c r="E519" s="440">
        <v>1</v>
      </c>
      <c r="F519" s="441">
        <v>2</v>
      </c>
      <c r="G519" s="441">
        <v>0.5</v>
      </c>
      <c r="H519" s="441">
        <v>5.5</v>
      </c>
    </row>
    <row r="520" spans="1:8" ht="9.75" customHeight="1" x14ac:dyDescent="0.2">
      <c r="A520" s="438">
        <v>167820</v>
      </c>
      <c r="B520" s="439" t="s">
        <v>5018</v>
      </c>
      <c r="C520" s="440">
        <v>0.01</v>
      </c>
      <c r="D520" s="439"/>
      <c r="E520" s="440">
        <v>1</v>
      </c>
      <c r="F520" s="441">
        <v>9</v>
      </c>
      <c r="G520" s="441">
        <v>1</v>
      </c>
      <c r="H520" s="441">
        <v>8</v>
      </c>
    </row>
    <row r="521" spans="1:8" ht="9.75" customHeight="1" x14ac:dyDescent="0.2">
      <c r="A521" s="438">
        <v>167825</v>
      </c>
      <c r="B521" s="439" t="s">
        <v>5018</v>
      </c>
      <c r="C521" s="440">
        <v>1.2</v>
      </c>
      <c r="D521" s="440">
        <v>1.2999999999999999E-2</v>
      </c>
      <c r="E521" s="440">
        <v>1</v>
      </c>
      <c r="F521" s="441">
        <v>23</v>
      </c>
      <c r="G521" s="441">
        <v>21</v>
      </c>
      <c r="H521" s="441">
        <v>26</v>
      </c>
    </row>
    <row r="522" spans="1:8" ht="9.75" customHeight="1" x14ac:dyDescent="0.2">
      <c r="A522" s="438">
        <v>170567</v>
      </c>
      <c r="B522" s="439" t="s">
        <v>5018</v>
      </c>
      <c r="C522" s="440">
        <v>0.23</v>
      </c>
      <c r="D522" s="440">
        <v>4.0000000000000001E-3</v>
      </c>
      <c r="E522" s="440">
        <v>1</v>
      </c>
      <c r="F522" s="441">
        <v>16.5</v>
      </c>
      <c r="G522" s="441">
        <v>16</v>
      </c>
      <c r="H522" s="441">
        <v>16</v>
      </c>
    </row>
    <row r="523" spans="1:8" ht="9.75" customHeight="1" x14ac:dyDescent="0.2">
      <c r="A523" s="438">
        <v>168785</v>
      </c>
      <c r="B523" s="439" t="s">
        <v>5018</v>
      </c>
      <c r="C523" s="440">
        <v>0.11</v>
      </c>
      <c r="D523" s="440">
        <v>2E-3</v>
      </c>
      <c r="E523" s="440">
        <v>1</v>
      </c>
      <c r="F523" s="441">
        <v>16</v>
      </c>
      <c r="G523" s="441">
        <v>6</v>
      </c>
      <c r="H523" s="441">
        <v>16</v>
      </c>
    </row>
    <row r="524" spans="1:8" ht="9.75" customHeight="1" x14ac:dyDescent="0.2">
      <c r="A524" s="438">
        <v>170648</v>
      </c>
      <c r="B524" s="439" t="s">
        <v>5018</v>
      </c>
      <c r="C524" s="440">
        <v>0.01</v>
      </c>
      <c r="D524" s="439"/>
      <c r="E524" s="440">
        <v>1</v>
      </c>
      <c r="F524" s="441">
        <v>3</v>
      </c>
      <c r="G524" s="441">
        <v>3</v>
      </c>
      <c r="H524" s="441">
        <v>4</v>
      </c>
    </row>
    <row r="525" spans="1:8" ht="9.75" customHeight="1" x14ac:dyDescent="0.2">
      <c r="A525" s="438">
        <v>167762</v>
      </c>
      <c r="B525" s="439" t="s">
        <v>5018</v>
      </c>
      <c r="C525" s="440">
        <v>0.25</v>
      </c>
      <c r="D525" s="440">
        <v>2E-3</v>
      </c>
      <c r="E525" s="440">
        <v>1</v>
      </c>
      <c r="F525" s="441">
        <v>26</v>
      </c>
      <c r="G525" s="441">
        <v>20</v>
      </c>
      <c r="H525" s="441">
        <v>3</v>
      </c>
    </row>
    <row r="526" spans="1:8" ht="9.75" customHeight="1" x14ac:dyDescent="0.2">
      <c r="A526" s="438">
        <v>170572</v>
      </c>
      <c r="B526" s="439" t="s">
        <v>5018</v>
      </c>
      <c r="C526" s="440">
        <v>0.33</v>
      </c>
      <c r="D526" s="440">
        <v>3.0000000000000001E-3</v>
      </c>
      <c r="E526" s="440">
        <v>1</v>
      </c>
      <c r="F526" s="441">
        <v>30</v>
      </c>
      <c r="G526" s="441">
        <v>3</v>
      </c>
      <c r="H526" s="441">
        <v>30</v>
      </c>
    </row>
    <row r="527" spans="1:8" ht="9.75" customHeight="1" x14ac:dyDescent="0.2">
      <c r="A527" s="438">
        <v>168784</v>
      </c>
      <c r="B527" s="439" t="s">
        <v>5018</v>
      </c>
      <c r="C527" s="440">
        <v>0.13</v>
      </c>
      <c r="D527" s="440">
        <v>1E-3</v>
      </c>
      <c r="E527" s="440">
        <v>1</v>
      </c>
      <c r="F527" s="441">
        <v>24</v>
      </c>
      <c r="G527" s="441">
        <v>6</v>
      </c>
      <c r="H527" s="441">
        <v>6</v>
      </c>
    </row>
    <row r="528" spans="1:8" ht="9.75" customHeight="1" x14ac:dyDescent="0.2">
      <c r="A528" s="438">
        <v>168780</v>
      </c>
      <c r="B528" s="439" t="s">
        <v>5018</v>
      </c>
      <c r="C528" s="440">
        <v>2.11</v>
      </c>
      <c r="D528" s="440">
        <v>2.5000000000000001E-2</v>
      </c>
      <c r="E528" s="440">
        <v>1</v>
      </c>
      <c r="F528" s="441">
        <v>30</v>
      </c>
      <c r="G528" s="441">
        <v>30</v>
      </c>
      <c r="H528" s="441">
        <v>27.5</v>
      </c>
    </row>
    <row r="529" spans="1:8" ht="9.75" customHeight="1" x14ac:dyDescent="0.2">
      <c r="A529" s="438">
        <v>168647</v>
      </c>
      <c r="B529" s="439" t="s">
        <v>5018</v>
      </c>
      <c r="C529" s="440">
        <v>0.06</v>
      </c>
      <c r="D529" s="440">
        <v>1E-3</v>
      </c>
      <c r="E529" s="440">
        <v>1</v>
      </c>
      <c r="F529" s="441">
        <v>6</v>
      </c>
      <c r="G529" s="441">
        <v>26</v>
      </c>
      <c r="H529" s="441">
        <v>6</v>
      </c>
    </row>
    <row r="530" spans="1:8" ht="9.75" customHeight="1" x14ac:dyDescent="0.2">
      <c r="A530" s="438">
        <v>168225</v>
      </c>
      <c r="B530" s="439" t="s">
        <v>5018</v>
      </c>
      <c r="C530" s="440">
        <v>0.11</v>
      </c>
      <c r="D530" s="440">
        <v>2E-3</v>
      </c>
      <c r="E530" s="440">
        <v>1</v>
      </c>
      <c r="F530" s="441">
        <v>4.5</v>
      </c>
      <c r="G530" s="441">
        <v>77</v>
      </c>
      <c r="H530" s="441">
        <v>4.5</v>
      </c>
    </row>
    <row r="531" spans="1:8" ht="9.75" customHeight="1" x14ac:dyDescent="0.2">
      <c r="A531" s="438">
        <v>170662</v>
      </c>
      <c r="B531" s="439" t="s">
        <v>5018</v>
      </c>
      <c r="C531" s="440">
        <v>0.5</v>
      </c>
      <c r="D531" s="440">
        <v>4.0000000000000001E-3</v>
      </c>
      <c r="E531" s="440">
        <v>1</v>
      </c>
      <c r="F531" s="441">
        <v>117</v>
      </c>
      <c r="G531" s="441">
        <v>6</v>
      </c>
      <c r="H531" s="441">
        <v>6</v>
      </c>
    </row>
    <row r="532" spans="1:8" ht="9.75" customHeight="1" x14ac:dyDescent="0.2">
      <c r="A532" s="438">
        <v>168650</v>
      </c>
      <c r="B532" s="439" t="s">
        <v>5018</v>
      </c>
      <c r="C532" s="440">
        <v>0.01</v>
      </c>
      <c r="D532" s="440">
        <v>2E-3</v>
      </c>
      <c r="E532" s="440">
        <v>1</v>
      </c>
      <c r="F532" s="441">
        <v>50</v>
      </c>
      <c r="G532" s="441">
        <v>5.6</v>
      </c>
      <c r="H532" s="441">
        <v>5.6</v>
      </c>
    </row>
    <row r="533" spans="1:8" ht="9.75" customHeight="1" x14ac:dyDescent="0.2">
      <c r="A533" s="438">
        <v>167795</v>
      </c>
      <c r="B533" s="439" t="s">
        <v>5018</v>
      </c>
      <c r="C533" s="440">
        <v>0.01</v>
      </c>
      <c r="D533" s="439"/>
      <c r="E533" s="440">
        <v>1</v>
      </c>
      <c r="F533" s="441">
        <v>6</v>
      </c>
      <c r="G533" s="441">
        <v>1</v>
      </c>
      <c r="H533" s="441">
        <v>1</v>
      </c>
    </row>
    <row r="534" spans="1:8" ht="9.75" customHeight="1" x14ac:dyDescent="0.2">
      <c r="A534" s="438">
        <v>167803</v>
      </c>
      <c r="B534" s="439" t="s">
        <v>5018</v>
      </c>
      <c r="C534" s="440">
        <v>0.01</v>
      </c>
      <c r="D534" s="439"/>
      <c r="E534" s="440">
        <v>1</v>
      </c>
      <c r="F534" s="441">
        <v>1</v>
      </c>
      <c r="G534" s="441">
        <v>1</v>
      </c>
      <c r="H534" s="441">
        <v>5.5</v>
      </c>
    </row>
    <row r="535" spans="1:8" ht="9.75" customHeight="1" x14ac:dyDescent="0.2">
      <c r="A535" s="438">
        <v>168243</v>
      </c>
      <c r="B535" s="439" t="s">
        <v>5018</v>
      </c>
      <c r="C535" s="440">
        <v>0.01</v>
      </c>
      <c r="D535" s="439"/>
      <c r="E535" s="440">
        <v>1</v>
      </c>
      <c r="F535" s="441">
        <v>0.5</v>
      </c>
      <c r="G535" s="441">
        <v>0.5</v>
      </c>
      <c r="H535" s="441">
        <v>5.5</v>
      </c>
    </row>
    <row r="536" spans="1:8" ht="9.75" customHeight="1" x14ac:dyDescent="0.2">
      <c r="A536" s="438">
        <v>168870</v>
      </c>
      <c r="B536" s="439" t="s">
        <v>5018</v>
      </c>
      <c r="C536" s="440">
        <v>0.09</v>
      </c>
      <c r="D536" s="439"/>
      <c r="E536" s="440">
        <v>1</v>
      </c>
      <c r="F536" s="441">
        <v>7</v>
      </c>
      <c r="G536" s="441">
        <v>1.5</v>
      </c>
      <c r="H536" s="441">
        <v>1.5</v>
      </c>
    </row>
    <row r="537" spans="1:8" ht="9.75" customHeight="1" x14ac:dyDescent="0.2">
      <c r="A537" s="438">
        <v>167759</v>
      </c>
      <c r="B537" s="439" t="s">
        <v>5018</v>
      </c>
      <c r="C537" s="440">
        <v>0.48</v>
      </c>
      <c r="D537" s="439"/>
      <c r="E537" s="440">
        <v>1</v>
      </c>
      <c r="F537" s="441">
        <v>5.5</v>
      </c>
      <c r="G537" s="441">
        <v>6</v>
      </c>
      <c r="H537" s="441">
        <v>5.5</v>
      </c>
    </row>
    <row r="538" spans="1:8" ht="9.75" customHeight="1" x14ac:dyDescent="0.2">
      <c r="A538" s="438">
        <v>169529</v>
      </c>
      <c r="B538" s="439" t="s">
        <v>5018</v>
      </c>
      <c r="C538" s="440">
        <v>0.01</v>
      </c>
      <c r="D538" s="439"/>
      <c r="E538" s="440">
        <v>1</v>
      </c>
      <c r="F538" s="441">
        <v>6.5</v>
      </c>
      <c r="G538" s="441">
        <v>2.5</v>
      </c>
      <c r="H538" s="441">
        <v>1</v>
      </c>
    </row>
    <row r="539" spans="1:8" ht="9.75" customHeight="1" x14ac:dyDescent="0.2">
      <c r="A539" s="438">
        <v>170641</v>
      </c>
      <c r="B539" s="439" t="s">
        <v>5018</v>
      </c>
      <c r="C539" s="440">
        <v>0.06</v>
      </c>
      <c r="D539" s="439"/>
      <c r="E539" s="440">
        <v>1</v>
      </c>
      <c r="F539" s="441">
        <v>19</v>
      </c>
      <c r="G539" s="441">
        <v>13</v>
      </c>
      <c r="H539" s="441">
        <v>2</v>
      </c>
    </row>
    <row r="540" spans="1:8" ht="9.75" customHeight="1" x14ac:dyDescent="0.2">
      <c r="A540" s="438">
        <v>170681</v>
      </c>
      <c r="B540" s="439" t="s">
        <v>5018</v>
      </c>
      <c r="C540" s="440">
        <v>0.1</v>
      </c>
      <c r="D540" s="440">
        <v>1E-3</v>
      </c>
      <c r="E540" s="440">
        <v>1</v>
      </c>
      <c r="F540" s="441">
        <v>17</v>
      </c>
      <c r="G540" s="441">
        <v>11</v>
      </c>
      <c r="H540" s="441">
        <v>6</v>
      </c>
    </row>
    <row r="541" spans="1:8" ht="9.75" customHeight="1" x14ac:dyDescent="0.2">
      <c r="A541" s="438">
        <v>167025</v>
      </c>
      <c r="B541" s="439" t="s">
        <v>5018</v>
      </c>
      <c r="C541" s="440">
        <v>45.71</v>
      </c>
      <c r="D541" s="440">
        <v>0.22</v>
      </c>
      <c r="E541" s="440">
        <v>1</v>
      </c>
      <c r="F541" s="441">
        <v>55.5</v>
      </c>
      <c r="G541" s="441">
        <v>32</v>
      </c>
      <c r="H541" s="441">
        <v>124</v>
      </c>
    </row>
    <row r="542" spans="1:8" ht="9.75" customHeight="1" x14ac:dyDescent="0.2">
      <c r="A542" s="438">
        <v>167112</v>
      </c>
      <c r="B542" s="439" t="s">
        <v>5018</v>
      </c>
      <c r="C542" s="440">
        <v>17.7</v>
      </c>
      <c r="D542" s="440">
        <v>6.2E-2</v>
      </c>
      <c r="E542" s="440">
        <v>1</v>
      </c>
      <c r="F542" s="441">
        <v>29.8</v>
      </c>
      <c r="G542" s="441">
        <v>22.5</v>
      </c>
      <c r="H542" s="441">
        <v>91.8</v>
      </c>
    </row>
    <row r="543" spans="1:8" ht="9.75" customHeight="1" x14ac:dyDescent="0.2">
      <c r="A543" s="438">
        <v>167113</v>
      </c>
      <c r="B543" s="439" t="s">
        <v>5018</v>
      </c>
      <c r="C543" s="440">
        <v>15.5</v>
      </c>
      <c r="D543" s="440">
        <v>5.2999999999999999E-2</v>
      </c>
      <c r="E543" s="440">
        <v>1</v>
      </c>
      <c r="F543" s="441">
        <v>29.8</v>
      </c>
      <c r="G543" s="441">
        <v>22.6</v>
      </c>
      <c r="H543" s="441">
        <v>78.099999999999994</v>
      </c>
    </row>
    <row r="544" spans="1:8" ht="9.75" customHeight="1" x14ac:dyDescent="0.2">
      <c r="A544" s="438">
        <v>168467</v>
      </c>
      <c r="B544" s="439" t="s">
        <v>5018</v>
      </c>
      <c r="C544" s="440">
        <v>70.900000000000006</v>
      </c>
      <c r="D544" s="440">
        <v>0.36699999999999999</v>
      </c>
      <c r="E544" s="440">
        <v>1</v>
      </c>
      <c r="F544" s="441">
        <v>59</v>
      </c>
      <c r="G544" s="441">
        <v>42</v>
      </c>
      <c r="H544" s="441">
        <v>148</v>
      </c>
    </row>
    <row r="545" spans="1:8" ht="9.75" customHeight="1" x14ac:dyDescent="0.2">
      <c r="A545" s="438">
        <v>168468</v>
      </c>
      <c r="B545" s="439" t="s">
        <v>5018</v>
      </c>
      <c r="C545" s="440">
        <v>78.209999999999994</v>
      </c>
      <c r="D545" s="440">
        <v>0.63</v>
      </c>
      <c r="E545" s="440">
        <v>1</v>
      </c>
      <c r="F545" s="441">
        <v>78</v>
      </c>
      <c r="G545" s="441">
        <v>59</v>
      </c>
      <c r="H545" s="441">
        <v>137</v>
      </c>
    </row>
    <row r="546" spans="1:8" ht="9.75" customHeight="1" x14ac:dyDescent="0.2">
      <c r="A546" s="438">
        <v>166501</v>
      </c>
      <c r="B546" s="439" t="s">
        <v>5018</v>
      </c>
      <c r="C546" s="440">
        <v>51.2</v>
      </c>
      <c r="D546" s="440">
        <v>0.25</v>
      </c>
      <c r="E546" s="440">
        <v>6</v>
      </c>
      <c r="F546" s="441">
        <v>83.5</v>
      </c>
      <c r="G546" s="441">
        <v>36.5</v>
      </c>
      <c r="H546" s="441">
        <v>41</v>
      </c>
    </row>
    <row r="547" spans="1:8" ht="9.75" customHeight="1" x14ac:dyDescent="0.2">
      <c r="A547" s="438">
        <v>166524</v>
      </c>
      <c r="B547" s="439" t="s">
        <v>5018</v>
      </c>
      <c r="C547" s="440">
        <v>39.200000000000003</v>
      </c>
      <c r="D547" s="440">
        <v>0.11899999999999999</v>
      </c>
      <c r="E547" s="440">
        <v>1</v>
      </c>
      <c r="F547" s="441">
        <v>36.799999999999997</v>
      </c>
      <c r="G547" s="441">
        <v>29.8</v>
      </c>
      <c r="H547" s="441">
        <v>108.3</v>
      </c>
    </row>
    <row r="548" spans="1:8" ht="9.75" customHeight="1" x14ac:dyDescent="0.2">
      <c r="A548" s="438">
        <v>166529</v>
      </c>
      <c r="B548" s="439" t="s">
        <v>5018</v>
      </c>
      <c r="C548" s="440">
        <v>20.8</v>
      </c>
      <c r="D548" s="440">
        <v>6.8000000000000005E-2</v>
      </c>
      <c r="E548" s="440">
        <v>1</v>
      </c>
      <c r="F548" s="441">
        <v>29.8</v>
      </c>
      <c r="G548" s="441">
        <v>22.5</v>
      </c>
      <c r="H548" s="441">
        <v>101.6</v>
      </c>
    </row>
    <row r="549" spans="1:8" ht="9.75" customHeight="1" x14ac:dyDescent="0.2">
      <c r="A549" s="438">
        <v>168933</v>
      </c>
      <c r="B549" s="439" t="s">
        <v>5018</v>
      </c>
      <c r="C549" s="440">
        <v>17.600000000000001</v>
      </c>
      <c r="D549" s="440">
        <v>6.8000000000000005E-2</v>
      </c>
      <c r="E549" s="440">
        <v>1</v>
      </c>
      <c r="F549" s="441">
        <v>29</v>
      </c>
      <c r="G549" s="441">
        <v>26.5</v>
      </c>
      <c r="H549" s="441">
        <v>88.5</v>
      </c>
    </row>
    <row r="550" spans="1:8" ht="9.75" customHeight="1" x14ac:dyDescent="0.2">
      <c r="A550" s="438">
        <v>172721</v>
      </c>
      <c r="B550" s="439" t="s">
        <v>5018</v>
      </c>
      <c r="C550" s="440">
        <v>66.400000000000006</v>
      </c>
      <c r="D550" s="440">
        <v>0.32400000000000001</v>
      </c>
      <c r="E550" s="440">
        <v>1</v>
      </c>
      <c r="F550" s="441">
        <v>68</v>
      </c>
      <c r="G550" s="441">
        <v>39.1</v>
      </c>
      <c r="H550" s="441">
        <v>121.9</v>
      </c>
    </row>
    <row r="551" spans="1:8" ht="9.75" customHeight="1" x14ac:dyDescent="0.2">
      <c r="A551" s="438">
        <v>170390</v>
      </c>
      <c r="B551" s="439" t="s">
        <v>5018</v>
      </c>
      <c r="C551" s="440">
        <v>117.8</v>
      </c>
      <c r="D551" s="440">
        <v>0.54600000000000004</v>
      </c>
      <c r="E551" s="440">
        <v>1</v>
      </c>
      <c r="F551" s="441">
        <v>80.099999999999994</v>
      </c>
      <c r="G551" s="441">
        <v>52.8</v>
      </c>
      <c r="H551" s="441">
        <v>129.19999999999999</v>
      </c>
    </row>
    <row r="552" spans="1:8" ht="9.75" customHeight="1" x14ac:dyDescent="0.2">
      <c r="A552" s="438">
        <v>170391</v>
      </c>
      <c r="B552" s="439" t="s">
        <v>5018</v>
      </c>
      <c r="C552" s="440">
        <v>47.7</v>
      </c>
      <c r="D552" s="440">
        <v>0.253</v>
      </c>
      <c r="E552" s="440">
        <v>1</v>
      </c>
      <c r="F552" s="441">
        <v>51.5</v>
      </c>
      <c r="G552" s="441">
        <v>44.2</v>
      </c>
      <c r="H552" s="441">
        <v>111.1</v>
      </c>
    </row>
    <row r="553" spans="1:8" ht="9.75" customHeight="1" x14ac:dyDescent="0.2">
      <c r="A553" s="438">
        <v>170392</v>
      </c>
      <c r="B553" s="439" t="s">
        <v>5018</v>
      </c>
      <c r="C553" s="440">
        <v>68.5</v>
      </c>
      <c r="D553" s="440">
        <v>0.32500000000000001</v>
      </c>
      <c r="E553" s="440">
        <v>1</v>
      </c>
      <c r="F553" s="441">
        <v>55</v>
      </c>
      <c r="G553" s="441">
        <v>50.8</v>
      </c>
      <c r="H553" s="441">
        <v>116.2</v>
      </c>
    </row>
    <row r="554" spans="1:8" ht="9.75" customHeight="1" x14ac:dyDescent="0.2">
      <c r="A554" s="438">
        <v>170393</v>
      </c>
      <c r="B554" s="439" t="s">
        <v>5018</v>
      </c>
      <c r="C554" s="440">
        <v>86.7</v>
      </c>
      <c r="D554" s="440">
        <v>0.42499999999999999</v>
      </c>
      <c r="E554" s="440">
        <v>1</v>
      </c>
      <c r="F554" s="441">
        <v>60.1</v>
      </c>
      <c r="G554" s="441">
        <v>55</v>
      </c>
      <c r="H554" s="441">
        <v>128.6</v>
      </c>
    </row>
    <row r="555" spans="1:8" ht="9.75" customHeight="1" x14ac:dyDescent="0.2">
      <c r="A555" s="438">
        <v>170394</v>
      </c>
      <c r="B555" s="439" t="s">
        <v>5018</v>
      </c>
      <c r="C555" s="440">
        <v>112.1</v>
      </c>
      <c r="D555" s="440">
        <v>0.55700000000000005</v>
      </c>
      <c r="E555" s="440">
        <v>1</v>
      </c>
      <c r="F555" s="441">
        <v>67.400000000000006</v>
      </c>
      <c r="G555" s="441">
        <v>60.1</v>
      </c>
      <c r="H555" s="441">
        <v>137.5</v>
      </c>
    </row>
    <row r="556" spans="1:8" ht="9.75" customHeight="1" x14ac:dyDescent="0.2">
      <c r="A556" s="438">
        <v>170395</v>
      </c>
      <c r="B556" s="439" t="s">
        <v>5018</v>
      </c>
      <c r="C556" s="440">
        <v>130.4</v>
      </c>
      <c r="D556" s="440">
        <v>0.58599999999999997</v>
      </c>
      <c r="E556" s="440">
        <v>1</v>
      </c>
      <c r="F556" s="441">
        <v>70.900000000000006</v>
      </c>
      <c r="G556" s="441">
        <v>60.1</v>
      </c>
      <c r="H556" s="441">
        <v>137.5</v>
      </c>
    </row>
    <row r="557" spans="1:8" ht="9.75" customHeight="1" x14ac:dyDescent="0.2">
      <c r="A557" s="438">
        <v>170397</v>
      </c>
      <c r="B557" s="439" t="s">
        <v>5018</v>
      </c>
      <c r="C557" s="440">
        <v>198.7</v>
      </c>
      <c r="D557" s="440">
        <v>1.08</v>
      </c>
      <c r="E557" s="440">
        <v>1</v>
      </c>
      <c r="F557" s="441">
        <v>98.7</v>
      </c>
      <c r="G557" s="441">
        <v>83.5</v>
      </c>
      <c r="H557" s="441">
        <v>131</v>
      </c>
    </row>
    <row r="558" spans="1:8" ht="9.75" customHeight="1" x14ac:dyDescent="0.2">
      <c r="A558" s="438">
        <v>170398</v>
      </c>
      <c r="B558" s="439" t="s">
        <v>5018</v>
      </c>
      <c r="C558" s="440">
        <v>102.4</v>
      </c>
      <c r="D558" s="440">
        <v>0.52100000000000002</v>
      </c>
      <c r="E558" s="440">
        <v>1</v>
      </c>
      <c r="F558" s="441">
        <v>74.7</v>
      </c>
      <c r="G558" s="441">
        <v>54</v>
      </c>
      <c r="H558" s="441">
        <v>129.19999999999999</v>
      </c>
    </row>
    <row r="559" spans="1:8" ht="9.75" customHeight="1" x14ac:dyDescent="0.2">
      <c r="A559" s="438">
        <v>170399</v>
      </c>
      <c r="B559" s="439" t="s">
        <v>5018</v>
      </c>
      <c r="C559" s="440">
        <v>128.1</v>
      </c>
      <c r="D559" s="440">
        <v>0.64500000000000002</v>
      </c>
      <c r="E559" s="440">
        <v>1</v>
      </c>
      <c r="F559" s="441">
        <v>94</v>
      </c>
      <c r="G559" s="441">
        <v>52.8</v>
      </c>
      <c r="H559" s="441">
        <v>129.9</v>
      </c>
    </row>
    <row r="560" spans="1:8" ht="9.75" customHeight="1" x14ac:dyDescent="0.2">
      <c r="A560" s="438">
        <v>170400</v>
      </c>
      <c r="B560" s="439" t="s">
        <v>5018</v>
      </c>
      <c r="C560" s="440">
        <v>133.69999999999999</v>
      </c>
      <c r="D560" s="440">
        <v>0.67</v>
      </c>
      <c r="E560" s="440">
        <v>1</v>
      </c>
      <c r="F560" s="441">
        <v>98.2</v>
      </c>
      <c r="G560" s="441">
        <v>52.8</v>
      </c>
      <c r="H560" s="441">
        <v>129.19999999999999</v>
      </c>
    </row>
    <row r="561" spans="1:8" ht="9.75" customHeight="1" x14ac:dyDescent="0.2">
      <c r="A561" s="438">
        <v>170401</v>
      </c>
      <c r="B561" s="439" t="s">
        <v>5018</v>
      </c>
      <c r="C561" s="440">
        <v>170.8</v>
      </c>
      <c r="D561" s="440">
        <v>0.751</v>
      </c>
      <c r="E561" s="440">
        <v>1</v>
      </c>
      <c r="F561" s="441">
        <v>106.4</v>
      </c>
      <c r="G561" s="441">
        <v>54.3</v>
      </c>
      <c r="H561" s="441">
        <v>129.9</v>
      </c>
    </row>
    <row r="562" spans="1:8" ht="9.75" customHeight="1" x14ac:dyDescent="0.2">
      <c r="A562" s="438">
        <v>170402</v>
      </c>
      <c r="B562" s="439" t="s">
        <v>5018</v>
      </c>
      <c r="C562" s="440">
        <v>129.4</v>
      </c>
      <c r="D562" s="440">
        <v>0.61899999999999999</v>
      </c>
      <c r="E562" s="440">
        <v>1</v>
      </c>
      <c r="F562" s="441">
        <v>66.099999999999994</v>
      </c>
      <c r="G562" s="441">
        <v>62</v>
      </c>
      <c r="H562" s="441">
        <v>151.1</v>
      </c>
    </row>
    <row r="563" spans="1:8" ht="9.75" customHeight="1" x14ac:dyDescent="0.2">
      <c r="A563" s="438">
        <v>170404</v>
      </c>
      <c r="B563" s="439" t="s">
        <v>5018</v>
      </c>
      <c r="C563" s="440">
        <v>200.7</v>
      </c>
      <c r="D563" s="440">
        <v>0.998</v>
      </c>
      <c r="E563" s="440">
        <v>1</v>
      </c>
      <c r="F563" s="441">
        <v>105.5</v>
      </c>
      <c r="G563" s="441">
        <v>62</v>
      </c>
      <c r="H563" s="441">
        <v>152.6</v>
      </c>
    </row>
    <row r="564" spans="1:8" ht="9.75" customHeight="1" x14ac:dyDescent="0.2">
      <c r="A564" s="438">
        <v>170510</v>
      </c>
      <c r="B564" s="439" t="s">
        <v>5018</v>
      </c>
      <c r="C564" s="440">
        <v>53.8</v>
      </c>
      <c r="D564" s="440">
        <v>0.29899999999999999</v>
      </c>
      <c r="E564" s="440">
        <v>1</v>
      </c>
      <c r="F564" s="441">
        <v>61</v>
      </c>
      <c r="G564" s="441">
        <v>45</v>
      </c>
      <c r="H564" s="441">
        <v>109</v>
      </c>
    </row>
    <row r="565" spans="1:8" ht="9.75" customHeight="1" x14ac:dyDescent="0.2">
      <c r="A565" s="438">
        <v>170813</v>
      </c>
      <c r="B565" s="439" t="s">
        <v>5018</v>
      </c>
      <c r="C565" s="440">
        <v>54.37</v>
      </c>
      <c r="D565" s="440">
        <v>0.27200000000000002</v>
      </c>
      <c r="E565" s="440">
        <v>1</v>
      </c>
      <c r="F565" s="441">
        <v>58</v>
      </c>
      <c r="G565" s="441">
        <v>40.5</v>
      </c>
      <c r="H565" s="441">
        <v>116</v>
      </c>
    </row>
    <row r="566" spans="1:8" ht="9.75" customHeight="1" x14ac:dyDescent="0.2">
      <c r="A566" s="438">
        <v>172468</v>
      </c>
      <c r="B566" s="439" t="s">
        <v>5018</v>
      </c>
      <c r="C566" s="440">
        <v>47.4</v>
      </c>
      <c r="D566" s="440">
        <v>0.26700000000000002</v>
      </c>
      <c r="E566" s="440">
        <v>1</v>
      </c>
      <c r="F566" s="441">
        <v>52.1</v>
      </c>
      <c r="G566" s="441">
        <v>39.700000000000003</v>
      </c>
      <c r="H566" s="441">
        <v>129.19999999999999</v>
      </c>
    </row>
    <row r="567" spans="1:8" ht="9.75" customHeight="1" x14ac:dyDescent="0.2">
      <c r="A567" s="438">
        <v>170956</v>
      </c>
      <c r="B567" s="439" t="s">
        <v>5018</v>
      </c>
      <c r="C567" s="440">
        <v>60.42</v>
      </c>
      <c r="D567" s="440">
        <v>0.28899999999999998</v>
      </c>
      <c r="E567" s="440">
        <v>1</v>
      </c>
      <c r="F567" s="441">
        <v>59</v>
      </c>
      <c r="G567" s="441">
        <v>38</v>
      </c>
      <c r="H567" s="441">
        <v>129</v>
      </c>
    </row>
    <row r="568" spans="1:8" ht="9.75" customHeight="1" x14ac:dyDescent="0.2">
      <c r="A568" s="438">
        <v>171083</v>
      </c>
      <c r="B568" s="439" t="s">
        <v>5018</v>
      </c>
      <c r="C568" s="440">
        <v>101.4</v>
      </c>
      <c r="D568" s="440">
        <v>0.51600000000000001</v>
      </c>
      <c r="E568" s="440">
        <v>1</v>
      </c>
      <c r="F568" s="441">
        <v>63</v>
      </c>
      <c r="G568" s="441">
        <v>56.5</v>
      </c>
      <c r="H568" s="441">
        <v>145</v>
      </c>
    </row>
    <row r="569" spans="1:8" ht="9.75" customHeight="1" x14ac:dyDescent="0.2">
      <c r="A569" s="438">
        <v>171177</v>
      </c>
      <c r="B569" s="439" t="s">
        <v>5018</v>
      </c>
      <c r="C569" s="440">
        <v>38.4</v>
      </c>
      <c r="D569" s="440">
        <v>0.16400000000000001</v>
      </c>
      <c r="E569" s="440">
        <v>1</v>
      </c>
      <c r="F569" s="441">
        <v>44</v>
      </c>
      <c r="G569" s="441">
        <v>33</v>
      </c>
      <c r="H569" s="441">
        <v>113</v>
      </c>
    </row>
    <row r="570" spans="1:8" ht="9.75" customHeight="1" x14ac:dyDescent="0.2">
      <c r="A570" s="438">
        <v>171188</v>
      </c>
      <c r="B570" s="439" t="s">
        <v>5018</v>
      </c>
      <c r="C570" s="440">
        <v>70.94</v>
      </c>
      <c r="D570" s="440">
        <v>0.36699999999999999</v>
      </c>
      <c r="E570" s="440">
        <v>1</v>
      </c>
      <c r="F570" s="441">
        <v>59</v>
      </c>
      <c r="G570" s="441">
        <v>42</v>
      </c>
      <c r="H570" s="441">
        <v>148</v>
      </c>
    </row>
    <row r="571" spans="1:8" ht="9.75" customHeight="1" x14ac:dyDescent="0.2">
      <c r="A571" s="438">
        <v>171192</v>
      </c>
      <c r="B571" s="439" t="s">
        <v>5018</v>
      </c>
      <c r="C571" s="440">
        <v>60.42</v>
      </c>
      <c r="D571" s="440">
        <v>0.28899999999999998</v>
      </c>
      <c r="E571" s="440">
        <v>1</v>
      </c>
      <c r="F571" s="441">
        <v>59</v>
      </c>
      <c r="G571" s="441">
        <v>38</v>
      </c>
      <c r="H571" s="441">
        <v>129</v>
      </c>
    </row>
    <row r="572" spans="1:8" ht="9.75" customHeight="1" x14ac:dyDescent="0.2">
      <c r="A572" s="438">
        <v>171962</v>
      </c>
      <c r="B572" s="439" t="s">
        <v>5018</v>
      </c>
      <c r="C572" s="440">
        <v>73.099999999999994</v>
      </c>
      <c r="D572" s="440">
        <v>0.35699999999999998</v>
      </c>
      <c r="E572" s="440">
        <v>1</v>
      </c>
      <c r="F572" s="441">
        <v>53.1</v>
      </c>
      <c r="G572" s="441">
        <v>52.1</v>
      </c>
      <c r="H572" s="441">
        <v>129.19999999999999</v>
      </c>
    </row>
    <row r="573" spans="1:8" ht="9.75" customHeight="1" x14ac:dyDescent="0.2">
      <c r="A573" s="438">
        <v>171963</v>
      </c>
      <c r="B573" s="439" t="s">
        <v>5018</v>
      </c>
      <c r="C573" s="440">
        <v>99.7</v>
      </c>
      <c r="D573" s="440">
        <v>0.498</v>
      </c>
      <c r="E573" s="440">
        <v>1</v>
      </c>
      <c r="F573" s="441">
        <v>68.900000000000006</v>
      </c>
      <c r="G573" s="441">
        <v>55.9</v>
      </c>
      <c r="H573" s="441">
        <v>129.19999999999999</v>
      </c>
    </row>
    <row r="574" spans="1:8" ht="9.75" customHeight="1" x14ac:dyDescent="0.2">
      <c r="A574" s="438">
        <v>172198</v>
      </c>
      <c r="B574" s="439" t="s">
        <v>5018</v>
      </c>
      <c r="C574" s="440">
        <v>27.9</v>
      </c>
      <c r="D574" s="440">
        <v>0.112</v>
      </c>
      <c r="E574" s="440">
        <v>1</v>
      </c>
      <c r="F574" s="441">
        <v>45.7</v>
      </c>
      <c r="G574" s="441">
        <v>27.9</v>
      </c>
      <c r="H574" s="441">
        <v>87.6</v>
      </c>
    </row>
    <row r="575" spans="1:8" ht="9.75" customHeight="1" x14ac:dyDescent="0.2">
      <c r="A575" s="438">
        <v>172501</v>
      </c>
      <c r="B575" s="439" t="s">
        <v>5018</v>
      </c>
      <c r="C575" s="440">
        <v>21.8</v>
      </c>
      <c r="D575" s="440">
        <v>8.3000000000000004E-2</v>
      </c>
      <c r="E575" s="440">
        <v>1</v>
      </c>
      <c r="F575" s="441">
        <v>31.8</v>
      </c>
      <c r="G575" s="441">
        <v>29.8</v>
      </c>
      <c r="H575" s="441">
        <v>87.6</v>
      </c>
    </row>
    <row r="576" spans="1:8" ht="9.75" customHeight="1" x14ac:dyDescent="0.2">
      <c r="A576" s="438">
        <v>172498</v>
      </c>
      <c r="B576" s="439" t="s">
        <v>5018</v>
      </c>
      <c r="C576" s="440">
        <v>21.7</v>
      </c>
      <c r="D576" s="440">
        <v>8.3000000000000004E-2</v>
      </c>
      <c r="E576" s="440">
        <v>1</v>
      </c>
      <c r="F576" s="441">
        <v>31.8</v>
      </c>
      <c r="G576" s="441">
        <v>29.8</v>
      </c>
      <c r="H576" s="441">
        <v>87.6</v>
      </c>
    </row>
    <row r="577" spans="1:8" ht="9.75" customHeight="1" x14ac:dyDescent="0.2">
      <c r="A577" s="438">
        <v>172506</v>
      </c>
      <c r="B577" s="439" t="s">
        <v>5018</v>
      </c>
      <c r="C577" s="440">
        <v>17.399999999999999</v>
      </c>
      <c r="D577" s="440">
        <v>6.8000000000000005E-2</v>
      </c>
      <c r="E577" s="440">
        <v>1</v>
      </c>
      <c r="F577" s="441">
        <v>29.2</v>
      </c>
      <c r="G577" s="441">
        <v>26.7</v>
      </c>
      <c r="H577" s="441">
        <v>87.6</v>
      </c>
    </row>
    <row r="578" spans="1:8" ht="9.75" customHeight="1" x14ac:dyDescent="0.2">
      <c r="A578" s="438">
        <v>172515</v>
      </c>
      <c r="B578" s="439" t="s">
        <v>5018</v>
      </c>
      <c r="C578" s="440">
        <v>70</v>
      </c>
      <c r="D578" s="440">
        <v>0.378</v>
      </c>
      <c r="E578" s="440">
        <v>1</v>
      </c>
      <c r="F578" s="441">
        <v>56.2</v>
      </c>
      <c r="G578" s="441">
        <v>52.1</v>
      </c>
      <c r="H578" s="441">
        <v>129.19999999999999</v>
      </c>
    </row>
    <row r="579" spans="1:8" ht="9.75" customHeight="1" x14ac:dyDescent="0.2">
      <c r="A579" s="438">
        <v>172665</v>
      </c>
      <c r="B579" s="439" t="s">
        <v>5018</v>
      </c>
      <c r="C579" s="440">
        <v>102.42</v>
      </c>
      <c r="D579" s="440">
        <v>0.65800000000000003</v>
      </c>
      <c r="E579" s="440">
        <v>1</v>
      </c>
      <c r="F579" s="441">
        <v>73.5</v>
      </c>
      <c r="G579" s="441">
        <v>58.5</v>
      </c>
      <c r="H579" s="441">
        <v>153</v>
      </c>
    </row>
    <row r="580" spans="1:8" ht="9.75" customHeight="1" x14ac:dyDescent="0.2">
      <c r="A580" s="438">
        <v>172606</v>
      </c>
      <c r="B580" s="439" t="s">
        <v>5018</v>
      </c>
      <c r="C580" s="440">
        <v>17</v>
      </c>
      <c r="D580" s="440">
        <v>6.8000000000000005E-2</v>
      </c>
      <c r="E580" s="440">
        <v>1</v>
      </c>
      <c r="F580" s="441">
        <v>29.2</v>
      </c>
      <c r="G580" s="441">
        <v>26.7</v>
      </c>
      <c r="H580" s="441">
        <v>87.6</v>
      </c>
    </row>
    <row r="581" spans="1:8" ht="9.75" customHeight="1" x14ac:dyDescent="0.2">
      <c r="A581" s="438">
        <v>172610</v>
      </c>
      <c r="B581" s="439" t="s">
        <v>5018</v>
      </c>
      <c r="C581" s="440">
        <v>40.6</v>
      </c>
      <c r="D581" s="440">
        <v>0.23300000000000001</v>
      </c>
      <c r="E581" s="440">
        <v>1</v>
      </c>
      <c r="F581" s="441">
        <v>49.9</v>
      </c>
      <c r="G581" s="441">
        <v>40.1</v>
      </c>
      <c r="H581" s="441">
        <v>116.2</v>
      </c>
    </row>
    <row r="582" spans="1:8" ht="9.75" customHeight="1" x14ac:dyDescent="0.2">
      <c r="A582" s="438">
        <v>172611</v>
      </c>
      <c r="B582" s="439" t="s">
        <v>5018</v>
      </c>
      <c r="C582" s="440">
        <v>61.7</v>
      </c>
      <c r="D582" s="440">
        <v>0.3</v>
      </c>
      <c r="E582" s="440">
        <v>1</v>
      </c>
      <c r="F582" s="441">
        <v>62</v>
      </c>
      <c r="G582" s="441">
        <v>41.6</v>
      </c>
      <c r="H582" s="441">
        <v>116.2</v>
      </c>
    </row>
    <row r="583" spans="1:8" ht="9.75" customHeight="1" x14ac:dyDescent="0.2">
      <c r="A583" s="438">
        <v>172614</v>
      </c>
      <c r="B583" s="439" t="s">
        <v>5018</v>
      </c>
      <c r="C583" s="440">
        <v>99.7</v>
      </c>
      <c r="D583" s="440">
        <v>0.498</v>
      </c>
      <c r="E583" s="440">
        <v>1</v>
      </c>
      <c r="F583" s="441">
        <v>68.900000000000006</v>
      </c>
      <c r="G583" s="441">
        <v>55.9</v>
      </c>
      <c r="H583" s="441">
        <v>129.19999999999999</v>
      </c>
    </row>
    <row r="584" spans="1:8" ht="9.75" customHeight="1" x14ac:dyDescent="0.2">
      <c r="A584" s="438">
        <v>172510</v>
      </c>
      <c r="B584" s="439" t="s">
        <v>5018</v>
      </c>
      <c r="C584" s="440">
        <v>25.2</v>
      </c>
      <c r="D584" s="440">
        <v>0.115</v>
      </c>
      <c r="E584" s="440">
        <v>1</v>
      </c>
      <c r="F584" s="441">
        <v>44.1</v>
      </c>
      <c r="G584" s="441">
        <v>29.8</v>
      </c>
      <c r="H584" s="441">
        <v>87.6</v>
      </c>
    </row>
    <row r="585" spans="1:8" ht="9.75" customHeight="1" x14ac:dyDescent="0.2">
      <c r="A585" s="438">
        <v>172620</v>
      </c>
      <c r="B585" s="439" t="s">
        <v>5018</v>
      </c>
      <c r="C585" s="440">
        <v>24.7</v>
      </c>
      <c r="D585" s="440">
        <v>0.115</v>
      </c>
      <c r="E585" s="440">
        <v>1</v>
      </c>
      <c r="F585" s="441">
        <v>44.1</v>
      </c>
      <c r="G585" s="441">
        <v>29.8</v>
      </c>
      <c r="H585" s="441">
        <v>87.6</v>
      </c>
    </row>
    <row r="586" spans="1:8" ht="9.75" customHeight="1" x14ac:dyDescent="0.2">
      <c r="A586" s="438">
        <v>172622</v>
      </c>
      <c r="B586" s="439" t="s">
        <v>5018</v>
      </c>
      <c r="C586" s="440">
        <v>73.400000000000006</v>
      </c>
      <c r="D586" s="440">
        <v>0.35899999999999999</v>
      </c>
      <c r="E586" s="440">
        <v>1</v>
      </c>
      <c r="F586" s="441">
        <v>69.900000000000006</v>
      </c>
      <c r="G586" s="441">
        <v>39.700000000000003</v>
      </c>
      <c r="H586" s="441">
        <v>129.19999999999999</v>
      </c>
    </row>
    <row r="587" spans="1:8" ht="9.75" customHeight="1" x14ac:dyDescent="0.2">
      <c r="A587" s="438">
        <v>172641</v>
      </c>
      <c r="B587" s="439" t="s">
        <v>5018</v>
      </c>
      <c r="C587" s="440">
        <v>32</v>
      </c>
      <c r="D587" s="440">
        <v>0.191</v>
      </c>
      <c r="E587" s="440">
        <v>1</v>
      </c>
      <c r="F587" s="441">
        <v>48.9</v>
      </c>
      <c r="G587" s="441">
        <v>33.700000000000003</v>
      </c>
      <c r="H587" s="441">
        <v>116.2</v>
      </c>
    </row>
    <row r="588" spans="1:8" ht="9.75" customHeight="1" x14ac:dyDescent="0.2">
      <c r="A588" s="438">
        <v>172919</v>
      </c>
      <c r="B588" s="439" t="s">
        <v>5018</v>
      </c>
      <c r="C588" s="440">
        <v>56.77</v>
      </c>
      <c r="D588" s="440">
        <v>0.247</v>
      </c>
      <c r="E588" s="440">
        <v>1</v>
      </c>
      <c r="F588" s="441">
        <v>57</v>
      </c>
      <c r="G588" s="441">
        <v>38</v>
      </c>
      <c r="H588" s="441">
        <v>114</v>
      </c>
    </row>
    <row r="589" spans="1:8" ht="9.75" customHeight="1" x14ac:dyDescent="0.2">
      <c r="A589" s="438">
        <v>173194</v>
      </c>
      <c r="B589" s="439" t="s">
        <v>5018</v>
      </c>
      <c r="C589" s="440">
        <v>88.1</v>
      </c>
      <c r="D589" s="440">
        <v>0.432</v>
      </c>
      <c r="E589" s="440">
        <v>1</v>
      </c>
      <c r="F589" s="441">
        <v>59.1</v>
      </c>
      <c r="G589" s="441">
        <v>53.1</v>
      </c>
      <c r="H589" s="441">
        <v>137.80000000000001</v>
      </c>
    </row>
    <row r="590" spans="1:8" ht="9.75" customHeight="1" x14ac:dyDescent="0.2">
      <c r="A590" s="438">
        <v>173209</v>
      </c>
      <c r="B590" s="439" t="s">
        <v>5018</v>
      </c>
      <c r="C590" s="440">
        <v>44.15</v>
      </c>
      <c r="D590" s="440">
        <v>0.224</v>
      </c>
      <c r="E590" s="440">
        <v>1</v>
      </c>
      <c r="F590" s="441">
        <v>55.5</v>
      </c>
      <c r="G590" s="441">
        <v>32.5</v>
      </c>
      <c r="H590" s="441">
        <v>124</v>
      </c>
    </row>
    <row r="591" spans="1:8" ht="9.75" customHeight="1" x14ac:dyDescent="0.2">
      <c r="A591" s="438">
        <v>173250</v>
      </c>
      <c r="B591" s="439" t="s">
        <v>5018</v>
      </c>
      <c r="C591" s="440">
        <v>9.3000000000000007</v>
      </c>
      <c r="D591" s="440">
        <v>4.2000000000000003E-2</v>
      </c>
      <c r="E591" s="440">
        <v>1</v>
      </c>
      <c r="F591" s="441">
        <v>25.4</v>
      </c>
      <c r="G591" s="441">
        <v>17.5</v>
      </c>
      <c r="H591" s="441">
        <v>94.6</v>
      </c>
    </row>
    <row r="592" spans="1:8" ht="9.75" customHeight="1" x14ac:dyDescent="0.2">
      <c r="A592" s="438">
        <v>173478</v>
      </c>
      <c r="B592" s="439" t="s">
        <v>5018</v>
      </c>
      <c r="C592" s="440">
        <v>75.16</v>
      </c>
      <c r="D592" s="440">
        <v>0.48399999999999999</v>
      </c>
      <c r="E592" s="440">
        <v>1</v>
      </c>
      <c r="F592" s="441">
        <v>71</v>
      </c>
      <c r="G592" s="441">
        <v>53</v>
      </c>
      <c r="H592" s="441">
        <v>128.5</v>
      </c>
    </row>
    <row r="593" spans="1:8" ht="9.75" customHeight="1" x14ac:dyDescent="0.2">
      <c r="A593" s="438">
        <v>173479</v>
      </c>
      <c r="B593" s="439" t="s">
        <v>5018</v>
      </c>
      <c r="C593" s="440">
        <v>75.58</v>
      </c>
      <c r="D593" s="440">
        <v>0.39800000000000002</v>
      </c>
      <c r="E593" s="440">
        <v>1</v>
      </c>
      <c r="F593" s="441">
        <v>61</v>
      </c>
      <c r="G593" s="441">
        <v>53.5</v>
      </c>
      <c r="H593" s="441">
        <v>122</v>
      </c>
    </row>
    <row r="594" spans="1:8" ht="9.75" customHeight="1" x14ac:dyDescent="0.2">
      <c r="A594" s="438">
        <v>173481</v>
      </c>
      <c r="B594" s="439" t="s">
        <v>5018</v>
      </c>
      <c r="C594" s="440">
        <v>87.27</v>
      </c>
      <c r="D594" s="440">
        <v>0.503</v>
      </c>
      <c r="E594" s="440">
        <v>1</v>
      </c>
      <c r="F594" s="441">
        <v>76</v>
      </c>
      <c r="G594" s="441">
        <v>57</v>
      </c>
      <c r="H594" s="441">
        <v>116</v>
      </c>
    </row>
    <row r="595" spans="1:8" ht="9.75" customHeight="1" x14ac:dyDescent="0.2">
      <c r="A595" s="438">
        <v>174109</v>
      </c>
      <c r="B595" s="439" t="s">
        <v>5018</v>
      </c>
      <c r="C595" s="440">
        <v>67</v>
      </c>
      <c r="D595" s="440">
        <v>0.373</v>
      </c>
      <c r="E595" s="440">
        <v>1</v>
      </c>
      <c r="F595" s="441">
        <v>56.9</v>
      </c>
      <c r="G595" s="441">
        <v>51.2</v>
      </c>
      <c r="H595" s="441">
        <v>128</v>
      </c>
    </row>
    <row r="596" spans="1:8" ht="9.75" customHeight="1" x14ac:dyDescent="0.2">
      <c r="A596" s="438">
        <v>174437</v>
      </c>
      <c r="B596" s="439" t="s">
        <v>5018</v>
      </c>
      <c r="C596" s="439"/>
      <c r="D596" s="440">
        <v>0.63500000000000001</v>
      </c>
      <c r="E596" s="440">
        <v>1</v>
      </c>
      <c r="F596" s="439"/>
      <c r="G596" s="439"/>
      <c r="H596" s="439"/>
    </row>
    <row r="597" spans="1:8" ht="9.75" customHeight="1" x14ac:dyDescent="0.2">
      <c r="A597" s="438">
        <v>174445</v>
      </c>
      <c r="B597" s="439" t="s">
        <v>5018</v>
      </c>
      <c r="C597" s="440">
        <v>13.2</v>
      </c>
      <c r="D597" s="440">
        <v>5.1999999999999998E-2</v>
      </c>
      <c r="E597" s="440">
        <v>1</v>
      </c>
      <c r="F597" s="441">
        <v>28</v>
      </c>
      <c r="G597" s="441">
        <v>20</v>
      </c>
      <c r="H597" s="441">
        <v>92</v>
      </c>
    </row>
    <row r="598" spans="1:8" ht="9.75" customHeight="1" x14ac:dyDescent="0.2">
      <c r="A598" s="438">
        <v>167895</v>
      </c>
      <c r="B598" s="439" t="s">
        <v>5018</v>
      </c>
      <c r="C598" s="440">
        <v>13.4</v>
      </c>
      <c r="D598" s="440">
        <v>5.2999999999999999E-2</v>
      </c>
      <c r="E598" s="440">
        <v>3</v>
      </c>
      <c r="F598" s="441">
        <v>41.6</v>
      </c>
      <c r="G598" s="441">
        <v>33.700000000000003</v>
      </c>
      <c r="H598" s="441">
        <v>38.1</v>
      </c>
    </row>
    <row r="599" spans="1:8" ht="9.75" customHeight="1" x14ac:dyDescent="0.2">
      <c r="A599" s="438">
        <v>167905</v>
      </c>
      <c r="B599" s="439" t="s">
        <v>5018</v>
      </c>
      <c r="C599" s="439"/>
      <c r="D599" s="440">
        <v>8.5999999999999993E-2</v>
      </c>
      <c r="E599" s="440">
        <v>3</v>
      </c>
      <c r="F599" s="439"/>
      <c r="G599" s="439"/>
      <c r="H599" s="439"/>
    </row>
    <row r="600" spans="1:8" ht="9.75" customHeight="1" x14ac:dyDescent="0.2">
      <c r="A600" s="438">
        <v>167910</v>
      </c>
      <c r="B600" s="439" t="s">
        <v>5018</v>
      </c>
      <c r="C600" s="440">
        <v>16.7</v>
      </c>
      <c r="D600" s="440">
        <v>7.0999999999999994E-2</v>
      </c>
      <c r="E600" s="440">
        <v>2</v>
      </c>
      <c r="F600" s="441">
        <v>47</v>
      </c>
      <c r="G600" s="441">
        <v>35.799999999999997</v>
      </c>
      <c r="H600" s="441">
        <v>42.4</v>
      </c>
    </row>
    <row r="601" spans="1:8" ht="9.75" customHeight="1" x14ac:dyDescent="0.2">
      <c r="A601" s="438">
        <v>167965</v>
      </c>
      <c r="B601" s="439" t="s">
        <v>5018</v>
      </c>
      <c r="C601" s="440">
        <v>18.649999999999999</v>
      </c>
      <c r="D601" s="440">
        <v>7.5999999999999998E-2</v>
      </c>
      <c r="E601" s="440">
        <v>2</v>
      </c>
      <c r="F601" s="441">
        <v>47</v>
      </c>
      <c r="G601" s="441">
        <v>38.299999999999997</v>
      </c>
      <c r="H601" s="441">
        <v>42.4</v>
      </c>
    </row>
    <row r="602" spans="1:8" ht="9.75" customHeight="1" x14ac:dyDescent="0.2">
      <c r="A602" s="438">
        <v>168002</v>
      </c>
      <c r="B602" s="439" t="s">
        <v>5018</v>
      </c>
      <c r="C602" s="440">
        <v>15.85</v>
      </c>
      <c r="D602" s="440">
        <v>7.0999999999999994E-2</v>
      </c>
      <c r="E602" s="440">
        <v>6</v>
      </c>
      <c r="F602" s="441">
        <v>59.5</v>
      </c>
      <c r="G602" s="441">
        <v>37.5</v>
      </c>
      <c r="H602" s="441">
        <v>31.8</v>
      </c>
    </row>
    <row r="603" spans="1:8" ht="9.75" customHeight="1" x14ac:dyDescent="0.2">
      <c r="A603" s="438">
        <v>168054</v>
      </c>
      <c r="B603" s="439" t="s">
        <v>5018</v>
      </c>
      <c r="C603" s="440">
        <v>14.4</v>
      </c>
      <c r="D603" s="440">
        <v>6.6000000000000003E-2</v>
      </c>
      <c r="E603" s="440">
        <v>4</v>
      </c>
      <c r="F603" s="441">
        <v>55.2</v>
      </c>
      <c r="G603" s="441">
        <v>37.5</v>
      </c>
      <c r="H603" s="441">
        <v>31.8</v>
      </c>
    </row>
    <row r="604" spans="1:8" ht="9.75" customHeight="1" x14ac:dyDescent="0.2">
      <c r="A604" s="438">
        <v>168347</v>
      </c>
      <c r="B604" s="439" t="s">
        <v>5018</v>
      </c>
      <c r="C604" s="440">
        <v>21</v>
      </c>
      <c r="D604" s="440">
        <v>8.8999999999999996E-2</v>
      </c>
      <c r="E604" s="440">
        <v>2</v>
      </c>
      <c r="F604" s="441">
        <v>47.5</v>
      </c>
      <c r="G604" s="441">
        <v>44.1</v>
      </c>
      <c r="H604" s="441">
        <v>42.4</v>
      </c>
    </row>
    <row r="605" spans="1:8" ht="9.75" customHeight="1" x14ac:dyDescent="0.2">
      <c r="A605" s="438">
        <v>168348</v>
      </c>
      <c r="B605" s="439" t="s">
        <v>5018</v>
      </c>
      <c r="C605" s="440">
        <v>14.35</v>
      </c>
      <c r="D605" s="440">
        <v>6.7000000000000004E-2</v>
      </c>
      <c r="E605" s="440">
        <v>2</v>
      </c>
      <c r="F605" s="441">
        <v>40</v>
      </c>
      <c r="G605" s="441">
        <v>39.6</v>
      </c>
      <c r="H605" s="441">
        <v>42.4</v>
      </c>
    </row>
    <row r="606" spans="1:8" ht="9.75" customHeight="1" x14ac:dyDescent="0.2">
      <c r="A606" s="438">
        <v>168356</v>
      </c>
      <c r="B606" s="439" t="s">
        <v>5018</v>
      </c>
      <c r="C606" s="440">
        <v>12.4</v>
      </c>
      <c r="D606" s="440">
        <v>6.0999999999999999E-2</v>
      </c>
      <c r="E606" s="440">
        <v>2</v>
      </c>
      <c r="F606" s="441">
        <v>40</v>
      </c>
      <c r="G606" s="441">
        <v>35.799999999999997</v>
      </c>
      <c r="H606" s="441">
        <v>42.4</v>
      </c>
    </row>
    <row r="607" spans="1:8" ht="9.75" customHeight="1" x14ac:dyDescent="0.2">
      <c r="A607" s="438">
        <v>169029</v>
      </c>
      <c r="B607" s="439" t="s">
        <v>5018</v>
      </c>
      <c r="C607" s="440">
        <v>10.1</v>
      </c>
      <c r="D607" s="440">
        <v>3.5000000000000003E-2</v>
      </c>
      <c r="E607" s="440">
        <v>4</v>
      </c>
      <c r="F607" s="441">
        <v>37.5</v>
      </c>
      <c r="G607" s="441">
        <v>29.2</v>
      </c>
      <c r="H607" s="441">
        <v>32.4</v>
      </c>
    </row>
    <row r="608" spans="1:8" ht="9.75" customHeight="1" x14ac:dyDescent="0.2">
      <c r="A608" s="438">
        <v>169030</v>
      </c>
      <c r="B608" s="439" t="s">
        <v>5018</v>
      </c>
      <c r="C608" s="440">
        <v>10.199999999999999</v>
      </c>
      <c r="D608" s="440">
        <v>3.6999999999999998E-2</v>
      </c>
      <c r="E608" s="440">
        <v>3</v>
      </c>
      <c r="F608" s="441">
        <v>34</v>
      </c>
      <c r="G608" s="441">
        <v>29</v>
      </c>
      <c r="H608" s="441">
        <v>37.299999999999997</v>
      </c>
    </row>
    <row r="609" spans="1:8" ht="9.75" customHeight="1" x14ac:dyDescent="0.2">
      <c r="A609" s="438">
        <v>169032</v>
      </c>
      <c r="B609" s="439" t="s">
        <v>5018</v>
      </c>
      <c r="C609" s="440">
        <v>12.6</v>
      </c>
      <c r="D609" s="440">
        <v>6.7000000000000004E-2</v>
      </c>
      <c r="E609" s="440">
        <v>3</v>
      </c>
      <c r="F609" s="441">
        <v>52.2</v>
      </c>
      <c r="G609" s="441">
        <v>33.700000000000003</v>
      </c>
      <c r="H609" s="441">
        <v>38.1</v>
      </c>
    </row>
    <row r="610" spans="1:8" ht="9.75" customHeight="1" x14ac:dyDescent="0.2">
      <c r="A610" s="438">
        <v>169033</v>
      </c>
      <c r="B610" s="439" t="s">
        <v>5018</v>
      </c>
      <c r="C610" s="440">
        <v>12.2</v>
      </c>
      <c r="D610" s="440">
        <v>5.8000000000000003E-2</v>
      </c>
      <c r="E610" s="440">
        <v>2</v>
      </c>
      <c r="F610" s="441">
        <v>37.1</v>
      </c>
      <c r="G610" s="441">
        <v>36.9</v>
      </c>
      <c r="H610" s="441">
        <v>42.4</v>
      </c>
    </row>
    <row r="611" spans="1:8" ht="9.75" customHeight="1" x14ac:dyDescent="0.2">
      <c r="A611" s="438">
        <v>169036</v>
      </c>
      <c r="B611" s="439" t="s">
        <v>5018</v>
      </c>
      <c r="C611" s="440">
        <v>13.4</v>
      </c>
      <c r="D611" s="440">
        <v>6.6000000000000003E-2</v>
      </c>
      <c r="E611" s="440">
        <v>2</v>
      </c>
      <c r="F611" s="441">
        <v>42.1</v>
      </c>
      <c r="G611" s="441">
        <v>40.700000000000003</v>
      </c>
      <c r="H611" s="441">
        <v>38.6</v>
      </c>
    </row>
    <row r="612" spans="1:8" ht="9.75" customHeight="1" x14ac:dyDescent="0.2">
      <c r="A612" s="438">
        <v>169040</v>
      </c>
      <c r="B612" s="439" t="s">
        <v>5018</v>
      </c>
      <c r="C612" s="439"/>
      <c r="D612" s="440">
        <v>9.5000000000000001E-2</v>
      </c>
      <c r="E612" s="440">
        <v>2</v>
      </c>
      <c r="F612" s="439"/>
      <c r="G612" s="439"/>
      <c r="H612" s="439"/>
    </row>
    <row r="613" spans="1:8" ht="9.75" customHeight="1" x14ac:dyDescent="0.2">
      <c r="A613" s="438">
        <v>170416</v>
      </c>
      <c r="B613" s="439" t="s">
        <v>5018</v>
      </c>
      <c r="C613" s="440">
        <v>12.25</v>
      </c>
      <c r="D613" s="440">
        <v>4.4999999999999998E-2</v>
      </c>
      <c r="E613" s="440">
        <v>6</v>
      </c>
      <c r="F613" s="441">
        <v>49.7</v>
      </c>
      <c r="G613" s="441">
        <v>28.4</v>
      </c>
      <c r="H613" s="441">
        <v>31.8</v>
      </c>
    </row>
    <row r="614" spans="1:8" ht="9.75" customHeight="1" x14ac:dyDescent="0.2">
      <c r="A614" s="438">
        <v>170417</v>
      </c>
      <c r="B614" s="439" t="s">
        <v>5018</v>
      </c>
      <c r="C614" s="440">
        <v>10.199999999999999</v>
      </c>
      <c r="D614" s="440">
        <v>3.5000000000000003E-2</v>
      </c>
      <c r="E614" s="440">
        <v>4</v>
      </c>
      <c r="F614" s="441">
        <v>37.5</v>
      </c>
      <c r="G614" s="441">
        <v>29.2</v>
      </c>
      <c r="H614" s="441">
        <v>32.4</v>
      </c>
    </row>
    <row r="615" spans="1:8" ht="9.75" customHeight="1" x14ac:dyDescent="0.2">
      <c r="A615" s="438">
        <v>170418</v>
      </c>
      <c r="B615" s="439" t="s">
        <v>5018</v>
      </c>
      <c r="C615" s="440">
        <v>10.1</v>
      </c>
      <c r="D615" s="440">
        <v>3.6999999999999998E-2</v>
      </c>
      <c r="E615" s="440">
        <v>3</v>
      </c>
      <c r="F615" s="441">
        <v>34</v>
      </c>
      <c r="G615" s="441">
        <v>29</v>
      </c>
      <c r="H615" s="441">
        <v>37.299999999999997</v>
      </c>
    </row>
    <row r="616" spans="1:8" ht="9.75" customHeight="1" x14ac:dyDescent="0.2">
      <c r="A616" s="438">
        <v>170422</v>
      </c>
      <c r="B616" s="439" t="s">
        <v>5018</v>
      </c>
      <c r="C616" s="440">
        <v>11.5</v>
      </c>
      <c r="D616" s="440">
        <v>4.2999999999999997E-2</v>
      </c>
      <c r="E616" s="440">
        <v>4</v>
      </c>
      <c r="F616" s="441">
        <v>39.9</v>
      </c>
      <c r="G616" s="441">
        <v>29.2</v>
      </c>
      <c r="H616" s="441">
        <v>36.9</v>
      </c>
    </row>
    <row r="617" spans="1:8" ht="9.75" customHeight="1" x14ac:dyDescent="0.2">
      <c r="A617" s="438">
        <v>170425</v>
      </c>
      <c r="B617" s="439" t="s">
        <v>5018</v>
      </c>
      <c r="C617" s="440">
        <v>10.7</v>
      </c>
      <c r="D617" s="440">
        <v>3.9E-2</v>
      </c>
      <c r="E617" s="440">
        <v>2</v>
      </c>
      <c r="F617" s="441">
        <v>34.299999999999997</v>
      </c>
      <c r="G617" s="441">
        <v>29.5</v>
      </c>
      <c r="H617" s="441">
        <v>38.6</v>
      </c>
    </row>
    <row r="618" spans="1:8" ht="9.75" customHeight="1" x14ac:dyDescent="0.2">
      <c r="A618" s="438">
        <v>170429</v>
      </c>
      <c r="B618" s="439" t="s">
        <v>5018</v>
      </c>
      <c r="C618" s="440">
        <v>12.5</v>
      </c>
      <c r="D618" s="440">
        <v>5.3999999999999999E-2</v>
      </c>
      <c r="E618" s="440">
        <v>1</v>
      </c>
      <c r="F618" s="441">
        <v>54</v>
      </c>
      <c r="G618" s="441">
        <v>23.2</v>
      </c>
      <c r="H618" s="441">
        <v>42.8</v>
      </c>
    </row>
    <row r="619" spans="1:8" ht="9.75" customHeight="1" x14ac:dyDescent="0.2">
      <c r="A619" s="438">
        <v>170432</v>
      </c>
      <c r="B619" s="439" t="s">
        <v>5018</v>
      </c>
      <c r="C619" s="439"/>
      <c r="D619" s="440">
        <v>4.4999999999999998E-2</v>
      </c>
      <c r="E619" s="440">
        <v>3</v>
      </c>
      <c r="F619" s="439"/>
      <c r="G619" s="439"/>
      <c r="H619" s="439"/>
    </row>
    <row r="620" spans="1:8" ht="9.75" customHeight="1" x14ac:dyDescent="0.2">
      <c r="A620" s="438">
        <v>170840</v>
      </c>
      <c r="B620" s="439" t="s">
        <v>5018</v>
      </c>
      <c r="C620" s="440">
        <v>24.2</v>
      </c>
      <c r="D620" s="440">
        <v>8.3000000000000004E-2</v>
      </c>
      <c r="E620" s="440">
        <v>12</v>
      </c>
      <c r="F620" s="441">
        <v>45.8</v>
      </c>
      <c r="G620" s="441">
        <v>44.1</v>
      </c>
      <c r="H620" s="441">
        <v>20.6</v>
      </c>
    </row>
    <row r="621" spans="1:8" ht="9.75" customHeight="1" x14ac:dyDescent="0.2">
      <c r="A621" s="438">
        <v>171848</v>
      </c>
      <c r="B621" s="439" t="s">
        <v>5018</v>
      </c>
      <c r="C621" s="440">
        <v>18.899999999999999</v>
      </c>
      <c r="D621" s="440">
        <v>8.4000000000000005E-2</v>
      </c>
      <c r="E621" s="440">
        <v>2</v>
      </c>
      <c r="F621" s="441">
        <v>47</v>
      </c>
      <c r="G621" s="441">
        <v>42.1</v>
      </c>
      <c r="H621" s="441">
        <v>42.4</v>
      </c>
    </row>
    <row r="622" spans="1:8" ht="9.75" customHeight="1" x14ac:dyDescent="0.2">
      <c r="A622" s="438">
        <v>171855</v>
      </c>
      <c r="B622" s="439" t="s">
        <v>5018</v>
      </c>
      <c r="C622" s="440">
        <v>18.3</v>
      </c>
      <c r="D622" s="440">
        <v>7.4999999999999997E-2</v>
      </c>
      <c r="E622" s="440">
        <v>2</v>
      </c>
      <c r="F622" s="441">
        <v>47</v>
      </c>
      <c r="G622" s="441">
        <v>37.1</v>
      </c>
      <c r="H622" s="441">
        <v>43</v>
      </c>
    </row>
    <row r="623" spans="1:8" ht="9.75" customHeight="1" x14ac:dyDescent="0.2">
      <c r="A623" s="438">
        <v>171857</v>
      </c>
      <c r="B623" s="439" t="s">
        <v>5018</v>
      </c>
      <c r="C623" s="440">
        <v>10.199999999999999</v>
      </c>
      <c r="D623" s="440">
        <v>3.5000000000000003E-2</v>
      </c>
      <c r="E623" s="440">
        <v>4</v>
      </c>
      <c r="F623" s="441">
        <v>37.5</v>
      </c>
      <c r="G623" s="441">
        <v>29.2</v>
      </c>
      <c r="H623" s="441">
        <v>32.4</v>
      </c>
    </row>
    <row r="624" spans="1:8" ht="9.75" customHeight="1" x14ac:dyDescent="0.2">
      <c r="A624" s="438">
        <v>171864</v>
      </c>
      <c r="B624" s="439" t="s">
        <v>5018</v>
      </c>
      <c r="C624" s="440">
        <v>16.399999999999999</v>
      </c>
      <c r="D624" s="440">
        <v>6.9000000000000006E-2</v>
      </c>
      <c r="E624" s="440">
        <v>1</v>
      </c>
      <c r="F624" s="441">
        <v>53.4</v>
      </c>
      <c r="G624" s="441">
        <v>26.7</v>
      </c>
      <c r="H624" s="441">
        <v>48.5</v>
      </c>
    </row>
    <row r="625" spans="1:8" ht="9.75" customHeight="1" x14ac:dyDescent="0.2">
      <c r="A625" s="438">
        <v>171867</v>
      </c>
      <c r="B625" s="439" t="s">
        <v>5018</v>
      </c>
      <c r="C625" s="440">
        <v>11.9</v>
      </c>
      <c r="D625" s="440">
        <v>5.3999999999999999E-2</v>
      </c>
      <c r="E625" s="440">
        <v>1</v>
      </c>
      <c r="F625" s="441">
        <v>42.6</v>
      </c>
      <c r="G625" s="441">
        <v>26.7</v>
      </c>
      <c r="H625" s="441">
        <v>47.2</v>
      </c>
    </row>
    <row r="626" spans="1:8" ht="9.75" customHeight="1" x14ac:dyDescent="0.2">
      <c r="A626" s="438">
        <v>171871</v>
      </c>
      <c r="B626" s="439" t="s">
        <v>5018</v>
      </c>
      <c r="C626" s="440">
        <v>14.7</v>
      </c>
      <c r="D626" s="440">
        <v>7.3999999999999996E-2</v>
      </c>
      <c r="E626" s="440">
        <v>2</v>
      </c>
      <c r="F626" s="441">
        <v>47</v>
      </c>
      <c r="G626" s="441">
        <v>37.1</v>
      </c>
      <c r="H626" s="441">
        <v>42.4</v>
      </c>
    </row>
    <row r="627" spans="1:8" ht="9.75" customHeight="1" x14ac:dyDescent="0.2">
      <c r="A627" s="438">
        <v>173556</v>
      </c>
      <c r="B627" s="439" t="s">
        <v>5018</v>
      </c>
      <c r="C627" s="440">
        <v>11.8</v>
      </c>
      <c r="D627" s="440">
        <v>0.06</v>
      </c>
      <c r="E627" s="440">
        <v>3</v>
      </c>
      <c r="F627" s="441">
        <v>51.2</v>
      </c>
      <c r="G627" s="441">
        <v>36.9</v>
      </c>
      <c r="H627" s="441">
        <v>31.8</v>
      </c>
    </row>
    <row r="628" spans="1:8" ht="9.75" customHeight="1" x14ac:dyDescent="0.2">
      <c r="A628" s="438">
        <v>173557</v>
      </c>
      <c r="B628" s="439" t="s">
        <v>5018</v>
      </c>
      <c r="C628" s="440">
        <v>11.3</v>
      </c>
      <c r="D628" s="440">
        <v>4.8000000000000001E-2</v>
      </c>
      <c r="E628" s="440">
        <v>2</v>
      </c>
      <c r="F628" s="441">
        <v>36.9</v>
      </c>
      <c r="G628" s="441">
        <v>30.7</v>
      </c>
      <c r="H628" s="441">
        <v>42.4</v>
      </c>
    </row>
    <row r="629" spans="1:8" ht="9.75" customHeight="1" x14ac:dyDescent="0.2">
      <c r="A629" s="438">
        <v>174117</v>
      </c>
      <c r="B629" s="439" t="s">
        <v>5018</v>
      </c>
      <c r="C629" s="440">
        <v>12.1</v>
      </c>
      <c r="D629" s="440">
        <v>0.06</v>
      </c>
      <c r="E629" s="440">
        <v>3</v>
      </c>
      <c r="F629" s="441">
        <v>51.2</v>
      </c>
      <c r="G629" s="441">
        <v>36.9</v>
      </c>
      <c r="H629" s="441">
        <v>31.8</v>
      </c>
    </row>
    <row r="630" spans="1:8" ht="9.75" customHeight="1" x14ac:dyDescent="0.2">
      <c r="A630" s="438">
        <v>174118</v>
      </c>
      <c r="B630" s="439" t="s">
        <v>5018</v>
      </c>
      <c r="C630" s="440">
        <v>11.6</v>
      </c>
      <c r="D630" s="440">
        <v>0.05</v>
      </c>
      <c r="E630" s="440">
        <v>2</v>
      </c>
      <c r="F630" s="441">
        <v>36.9</v>
      </c>
      <c r="G630" s="441">
        <v>31.9</v>
      </c>
      <c r="H630" s="441">
        <v>42.4</v>
      </c>
    </row>
    <row r="631" spans="1:8" ht="9.75" customHeight="1" x14ac:dyDescent="0.2">
      <c r="A631" s="438">
        <v>174123</v>
      </c>
      <c r="B631" s="439" t="s">
        <v>5018</v>
      </c>
      <c r="C631" s="440">
        <v>18</v>
      </c>
      <c r="D631" s="440">
        <v>8.3000000000000004E-2</v>
      </c>
      <c r="E631" s="440">
        <v>3</v>
      </c>
      <c r="F631" s="441">
        <v>53</v>
      </c>
      <c r="G631" s="441">
        <v>36.9</v>
      </c>
      <c r="H631" s="441">
        <v>42.4</v>
      </c>
    </row>
    <row r="632" spans="1:8" ht="9.75" customHeight="1" x14ac:dyDescent="0.2">
      <c r="A632" s="438">
        <v>174124</v>
      </c>
      <c r="B632" s="439" t="s">
        <v>5018</v>
      </c>
      <c r="C632" s="440">
        <v>14.6</v>
      </c>
      <c r="D632" s="440">
        <v>0.06</v>
      </c>
      <c r="E632" s="440">
        <v>2</v>
      </c>
      <c r="F632" s="441">
        <v>38.1</v>
      </c>
      <c r="G632" s="441">
        <v>37.1</v>
      </c>
      <c r="H632" s="441">
        <v>42.4</v>
      </c>
    </row>
    <row r="633" spans="1:8" ht="9.75" customHeight="1" x14ac:dyDescent="0.2">
      <c r="A633" s="438">
        <v>174129</v>
      </c>
      <c r="B633" s="439" t="s">
        <v>5018</v>
      </c>
      <c r="C633" s="440">
        <v>13.2</v>
      </c>
      <c r="D633" s="440">
        <v>6.2E-2</v>
      </c>
      <c r="E633" s="440">
        <v>2</v>
      </c>
      <c r="F633" s="441">
        <v>39.5</v>
      </c>
      <c r="G633" s="441">
        <v>36.9</v>
      </c>
      <c r="H633" s="441">
        <v>42.4</v>
      </c>
    </row>
    <row r="634" spans="1:8" ht="9.75" customHeight="1" x14ac:dyDescent="0.2">
      <c r="A634" s="438">
        <v>169230</v>
      </c>
      <c r="B634" s="439" t="s">
        <v>5018</v>
      </c>
      <c r="C634" s="440">
        <v>13.3</v>
      </c>
      <c r="D634" s="440">
        <v>5.8000000000000003E-2</v>
      </c>
      <c r="E634" s="440">
        <v>8</v>
      </c>
      <c r="F634" s="441">
        <v>61.5</v>
      </c>
      <c r="G634" s="441">
        <v>30</v>
      </c>
      <c r="H634" s="441">
        <v>31.5</v>
      </c>
    </row>
    <row r="635" spans="1:8" ht="9.75" customHeight="1" x14ac:dyDescent="0.2">
      <c r="A635" s="438">
        <v>172014</v>
      </c>
      <c r="B635" s="439" t="s">
        <v>5018</v>
      </c>
      <c r="C635" s="440">
        <v>13.9</v>
      </c>
      <c r="D635" s="440">
        <v>0.05</v>
      </c>
      <c r="E635" s="440">
        <v>2</v>
      </c>
      <c r="F635" s="441">
        <v>40</v>
      </c>
      <c r="G635" s="441">
        <v>34</v>
      </c>
      <c r="H635" s="441">
        <v>37</v>
      </c>
    </row>
    <row r="636" spans="1:8" ht="9.75" customHeight="1" x14ac:dyDescent="0.2">
      <c r="A636" s="438">
        <v>174467</v>
      </c>
      <c r="B636" s="439" t="s">
        <v>5018</v>
      </c>
      <c r="C636" s="439"/>
      <c r="D636" s="440">
        <v>3.4000000000000002E-2</v>
      </c>
      <c r="E636" s="440">
        <v>1</v>
      </c>
      <c r="F636" s="439"/>
      <c r="G636" s="439"/>
      <c r="H636" s="439"/>
    </row>
    <row r="637" spans="1:8" ht="9.75" customHeight="1" x14ac:dyDescent="0.2">
      <c r="A637" s="438">
        <v>174477</v>
      </c>
      <c r="B637" s="439" t="s">
        <v>5018</v>
      </c>
      <c r="C637" s="440">
        <v>11.4</v>
      </c>
      <c r="D637" s="440">
        <v>3.4000000000000002E-2</v>
      </c>
      <c r="E637" s="440">
        <v>2</v>
      </c>
      <c r="F637" s="441">
        <v>40</v>
      </c>
      <c r="G637" s="441">
        <v>27</v>
      </c>
      <c r="H637" s="441">
        <v>31.5</v>
      </c>
    </row>
    <row r="638" spans="1:8" ht="9.75" customHeight="1" x14ac:dyDescent="0.2">
      <c r="A638" s="438">
        <v>172016</v>
      </c>
      <c r="B638" s="439" t="s">
        <v>5018</v>
      </c>
      <c r="C638" s="440">
        <v>9.32</v>
      </c>
      <c r="D638" s="440">
        <v>5.1999999999999998E-2</v>
      </c>
      <c r="E638" s="440">
        <v>6</v>
      </c>
      <c r="F638" s="441">
        <v>45</v>
      </c>
      <c r="G638" s="441">
        <v>31.5</v>
      </c>
      <c r="H638" s="441">
        <v>36.5</v>
      </c>
    </row>
    <row r="639" spans="1:8" ht="9.75" customHeight="1" x14ac:dyDescent="0.2">
      <c r="A639" s="438">
        <v>174313</v>
      </c>
      <c r="B639" s="439" t="s">
        <v>5018</v>
      </c>
      <c r="C639" s="440">
        <v>13.4</v>
      </c>
      <c r="D639" s="440">
        <v>5.2999999999999999E-2</v>
      </c>
      <c r="E639" s="440">
        <v>4</v>
      </c>
      <c r="F639" s="441">
        <v>42.5</v>
      </c>
      <c r="G639" s="441">
        <v>34</v>
      </c>
      <c r="H639" s="441">
        <v>36.5</v>
      </c>
    </row>
    <row r="640" spans="1:8" ht="9.75" customHeight="1" x14ac:dyDescent="0.2">
      <c r="A640" s="438">
        <v>166866</v>
      </c>
      <c r="B640" s="439" t="s">
        <v>5018</v>
      </c>
      <c r="C640" s="440">
        <v>15.3</v>
      </c>
      <c r="D640" s="440">
        <v>4.8000000000000001E-2</v>
      </c>
      <c r="E640" s="440">
        <v>6</v>
      </c>
      <c r="F640" s="441">
        <v>42</v>
      </c>
      <c r="G640" s="441">
        <v>31.5</v>
      </c>
      <c r="H640" s="441">
        <v>36.5</v>
      </c>
    </row>
    <row r="641" spans="1:8" ht="9.75" customHeight="1" x14ac:dyDescent="0.2">
      <c r="A641" s="438">
        <v>166868</v>
      </c>
      <c r="B641" s="439" t="s">
        <v>5018</v>
      </c>
      <c r="C641" s="440">
        <v>12.5</v>
      </c>
      <c r="D641" s="440">
        <v>4.3999999999999997E-2</v>
      </c>
      <c r="E641" s="440">
        <v>3</v>
      </c>
      <c r="F641" s="441">
        <v>38.5</v>
      </c>
      <c r="G641" s="441">
        <v>31.5</v>
      </c>
      <c r="H641" s="441">
        <v>36.5</v>
      </c>
    </row>
    <row r="642" spans="1:8" ht="9.75" customHeight="1" x14ac:dyDescent="0.2">
      <c r="A642" s="438">
        <v>167050</v>
      </c>
      <c r="B642" s="439" t="s">
        <v>5018</v>
      </c>
      <c r="C642" s="440">
        <v>9.6</v>
      </c>
      <c r="D642" s="440">
        <v>3.2000000000000001E-2</v>
      </c>
      <c r="E642" s="440">
        <v>2</v>
      </c>
      <c r="F642" s="441">
        <v>31.5</v>
      </c>
      <c r="G642" s="441">
        <v>28</v>
      </c>
      <c r="H642" s="441">
        <v>36.5</v>
      </c>
    </row>
    <row r="643" spans="1:8" ht="9.75" customHeight="1" x14ac:dyDescent="0.2">
      <c r="A643" s="438">
        <v>166887</v>
      </c>
      <c r="B643" s="439" t="s">
        <v>5018</v>
      </c>
      <c r="C643" s="440">
        <v>14.5</v>
      </c>
      <c r="D643" s="440">
        <v>5.8999999999999997E-2</v>
      </c>
      <c r="E643" s="440">
        <v>3</v>
      </c>
      <c r="F643" s="441">
        <v>43.5</v>
      </c>
      <c r="G643" s="441">
        <v>41</v>
      </c>
      <c r="H643" s="441">
        <v>33</v>
      </c>
    </row>
    <row r="644" spans="1:8" ht="9.75" customHeight="1" x14ac:dyDescent="0.2">
      <c r="A644" s="438">
        <v>173686</v>
      </c>
      <c r="B644" s="439" t="s">
        <v>5018</v>
      </c>
      <c r="C644" s="440">
        <v>11.3</v>
      </c>
      <c r="D644" s="440">
        <v>3.1E-2</v>
      </c>
      <c r="E644" s="440">
        <v>2</v>
      </c>
      <c r="F644" s="441">
        <v>31.5</v>
      </c>
      <c r="G644" s="441">
        <v>27</v>
      </c>
      <c r="H644" s="441">
        <v>36</v>
      </c>
    </row>
    <row r="645" spans="1:8" ht="9.75" customHeight="1" x14ac:dyDescent="0.2">
      <c r="A645" s="438">
        <v>174523</v>
      </c>
      <c r="B645" s="439" t="s">
        <v>5018</v>
      </c>
      <c r="C645" s="440">
        <v>14.4</v>
      </c>
      <c r="D645" s="440">
        <v>4.5999999999999999E-2</v>
      </c>
      <c r="E645" s="440">
        <v>3</v>
      </c>
      <c r="F645" s="441">
        <v>37</v>
      </c>
      <c r="G645" s="441">
        <v>34</v>
      </c>
      <c r="H645" s="441">
        <v>36.5</v>
      </c>
    </row>
    <row r="646" spans="1:8" ht="9.75" customHeight="1" x14ac:dyDescent="0.2">
      <c r="A646" s="438">
        <v>172006</v>
      </c>
      <c r="B646" s="439" t="s">
        <v>5018</v>
      </c>
      <c r="C646" s="440">
        <v>11.9</v>
      </c>
      <c r="D646" s="440">
        <v>4.9000000000000002E-2</v>
      </c>
      <c r="E646" s="440">
        <v>4</v>
      </c>
      <c r="F646" s="441">
        <v>43</v>
      </c>
      <c r="G646" s="441">
        <v>31.5</v>
      </c>
      <c r="H646" s="441">
        <v>36.5</v>
      </c>
    </row>
    <row r="647" spans="1:8" ht="9.75" customHeight="1" x14ac:dyDescent="0.2">
      <c r="A647" s="438">
        <v>169086</v>
      </c>
      <c r="B647" s="439" t="s">
        <v>5018</v>
      </c>
      <c r="C647" s="440">
        <v>5.5</v>
      </c>
      <c r="D647" s="440">
        <v>2.5999999999999999E-2</v>
      </c>
      <c r="E647" s="440">
        <v>36</v>
      </c>
      <c r="F647" s="441">
        <v>36</v>
      </c>
      <c r="G647" s="441">
        <v>28</v>
      </c>
      <c r="H647" s="441">
        <v>26</v>
      </c>
    </row>
    <row r="648" spans="1:8" ht="9.75" customHeight="1" x14ac:dyDescent="0.2">
      <c r="A648" s="438">
        <v>174126</v>
      </c>
      <c r="B648" s="439" t="s">
        <v>5018</v>
      </c>
      <c r="C648" s="439"/>
      <c r="D648" s="440">
        <v>8.5999999999999993E-2</v>
      </c>
      <c r="E648" s="440">
        <v>3</v>
      </c>
      <c r="F648" s="439"/>
      <c r="G648" s="439"/>
      <c r="H648" s="439"/>
    </row>
    <row r="649" spans="1:8" ht="9.75" customHeight="1" x14ac:dyDescent="0.2">
      <c r="A649" s="438">
        <v>166867</v>
      </c>
      <c r="B649" s="439" t="s">
        <v>5018</v>
      </c>
      <c r="C649" s="440">
        <v>67.5</v>
      </c>
      <c r="D649" s="440">
        <v>0.35799999999999998</v>
      </c>
      <c r="E649" s="440">
        <v>1</v>
      </c>
      <c r="F649" s="441">
        <v>59.1</v>
      </c>
      <c r="G649" s="441">
        <v>53.1</v>
      </c>
      <c r="H649" s="441">
        <v>114</v>
      </c>
    </row>
    <row r="650" spans="1:8" ht="9.75" customHeight="1" x14ac:dyDescent="0.2">
      <c r="A650" s="438">
        <v>171859</v>
      </c>
      <c r="B650" s="439" t="s">
        <v>5018</v>
      </c>
      <c r="C650" s="440">
        <v>10.6</v>
      </c>
      <c r="D650" s="440">
        <v>0.05</v>
      </c>
      <c r="E650" s="440">
        <v>2</v>
      </c>
      <c r="F650" s="441">
        <v>37.5</v>
      </c>
      <c r="G650" s="441">
        <v>32</v>
      </c>
      <c r="H650" s="441">
        <v>41.9</v>
      </c>
    </row>
    <row r="651" spans="1:8" ht="9.75" customHeight="1" x14ac:dyDescent="0.2">
      <c r="A651" s="438">
        <v>174702</v>
      </c>
      <c r="B651" s="439" t="s">
        <v>5018</v>
      </c>
      <c r="C651" s="440">
        <v>10.8</v>
      </c>
      <c r="D651" s="440">
        <v>4.2000000000000003E-2</v>
      </c>
      <c r="E651" s="440">
        <v>3</v>
      </c>
      <c r="F651" s="441">
        <v>36.9</v>
      </c>
      <c r="G651" s="441">
        <v>35.9</v>
      </c>
      <c r="H651" s="441">
        <v>31.8</v>
      </c>
    </row>
    <row r="652" spans="1:8" ht="9.75" customHeight="1" x14ac:dyDescent="0.2">
      <c r="A652" s="438">
        <v>168352</v>
      </c>
      <c r="B652" s="439" t="s">
        <v>5018</v>
      </c>
      <c r="C652" s="440">
        <v>15.95</v>
      </c>
      <c r="D652" s="440">
        <v>7.8E-2</v>
      </c>
      <c r="E652" s="440">
        <v>3</v>
      </c>
      <c r="F652" s="441">
        <v>56.9</v>
      </c>
      <c r="G652" s="441">
        <v>32.4</v>
      </c>
      <c r="H652" s="441">
        <v>42.4</v>
      </c>
    </row>
    <row r="653" spans="1:8" ht="9.75" customHeight="1" x14ac:dyDescent="0.2">
      <c r="A653" s="438">
        <v>169375</v>
      </c>
      <c r="B653" s="439" t="s">
        <v>5018</v>
      </c>
      <c r="C653" s="440">
        <v>16</v>
      </c>
      <c r="D653" s="440">
        <v>7.9000000000000001E-2</v>
      </c>
      <c r="E653" s="440">
        <v>2</v>
      </c>
      <c r="F653" s="441">
        <v>47</v>
      </c>
      <c r="G653" s="441">
        <v>39.700000000000003</v>
      </c>
      <c r="H653" s="441">
        <v>42.4</v>
      </c>
    </row>
    <row r="654" spans="1:8" ht="9.75" customHeight="1" x14ac:dyDescent="0.2">
      <c r="A654" s="438">
        <v>171856</v>
      </c>
      <c r="B654" s="439" t="s">
        <v>5018</v>
      </c>
      <c r="C654" s="440">
        <v>12.1</v>
      </c>
      <c r="D654" s="440">
        <v>4.4999999999999998E-2</v>
      </c>
      <c r="E654" s="440">
        <v>6</v>
      </c>
      <c r="F654" s="441">
        <v>49.7</v>
      </c>
      <c r="G654" s="441">
        <v>28.4</v>
      </c>
      <c r="H654" s="441">
        <v>31.8</v>
      </c>
    </row>
    <row r="655" spans="1:8" ht="9.75" customHeight="1" x14ac:dyDescent="0.2">
      <c r="A655" s="438">
        <v>171860</v>
      </c>
      <c r="B655" s="439" t="s">
        <v>5018</v>
      </c>
      <c r="C655" s="440">
        <v>10.199999999999999</v>
      </c>
      <c r="D655" s="440">
        <v>3.6999999999999998E-2</v>
      </c>
      <c r="E655" s="440">
        <v>3</v>
      </c>
      <c r="F655" s="441">
        <v>34</v>
      </c>
      <c r="G655" s="441">
        <v>29</v>
      </c>
      <c r="H655" s="441">
        <v>37.299999999999997</v>
      </c>
    </row>
    <row r="656" spans="1:8" ht="9.75" customHeight="1" x14ac:dyDescent="0.2">
      <c r="A656" s="438">
        <v>171846</v>
      </c>
      <c r="B656" s="439" t="s">
        <v>5018</v>
      </c>
      <c r="C656" s="440">
        <v>12.05</v>
      </c>
      <c r="D656" s="440">
        <v>4.2000000000000003E-2</v>
      </c>
      <c r="E656" s="440">
        <v>3</v>
      </c>
      <c r="F656" s="441">
        <v>35</v>
      </c>
      <c r="G656" s="441">
        <v>31.5</v>
      </c>
      <c r="H656" s="441">
        <v>38.5</v>
      </c>
    </row>
    <row r="657" spans="1:8" ht="9.75" customHeight="1" x14ac:dyDescent="0.2">
      <c r="A657" s="438">
        <v>170423</v>
      </c>
      <c r="B657" s="439" t="s">
        <v>5018</v>
      </c>
      <c r="C657" s="440">
        <v>11.3</v>
      </c>
      <c r="D657" s="440">
        <v>4.1000000000000002E-2</v>
      </c>
      <c r="E657" s="440">
        <v>3</v>
      </c>
      <c r="F657" s="441">
        <v>34.1</v>
      </c>
      <c r="G657" s="441">
        <v>31.8</v>
      </c>
      <c r="H657" s="441">
        <v>38.1</v>
      </c>
    </row>
    <row r="658" spans="1:8" ht="9.75" customHeight="1" x14ac:dyDescent="0.2">
      <c r="A658" s="438">
        <v>170424</v>
      </c>
      <c r="B658" s="439" t="s">
        <v>5018</v>
      </c>
      <c r="C658" s="440">
        <v>13.5</v>
      </c>
      <c r="D658" s="440">
        <v>0.05</v>
      </c>
      <c r="E658" s="440">
        <v>3</v>
      </c>
      <c r="F658" s="441">
        <v>38</v>
      </c>
      <c r="G658" s="441">
        <v>34.299999999999997</v>
      </c>
      <c r="H658" s="441">
        <v>38.1</v>
      </c>
    </row>
    <row r="659" spans="1:8" ht="9.75" customHeight="1" x14ac:dyDescent="0.2">
      <c r="A659" s="438">
        <v>170420</v>
      </c>
      <c r="B659" s="439" t="s">
        <v>5018</v>
      </c>
      <c r="C659" s="440">
        <v>9.4</v>
      </c>
      <c r="D659" s="440">
        <v>3.2000000000000001E-2</v>
      </c>
      <c r="E659" s="440">
        <v>2</v>
      </c>
      <c r="F659" s="441">
        <v>34.299999999999997</v>
      </c>
      <c r="G659" s="441">
        <v>24.4</v>
      </c>
      <c r="H659" s="441">
        <v>38.5</v>
      </c>
    </row>
    <row r="660" spans="1:8" ht="9.75" customHeight="1" x14ac:dyDescent="0.2">
      <c r="A660" s="438">
        <v>170419</v>
      </c>
      <c r="B660" s="439" t="s">
        <v>5018</v>
      </c>
      <c r="C660" s="440">
        <v>11.8</v>
      </c>
      <c r="D660" s="440">
        <v>4.2000000000000003E-2</v>
      </c>
      <c r="E660" s="440">
        <v>3</v>
      </c>
      <c r="F660" s="441">
        <v>35</v>
      </c>
      <c r="G660" s="441">
        <v>31.5</v>
      </c>
      <c r="H660" s="441">
        <v>38.5</v>
      </c>
    </row>
    <row r="661" spans="1:8" ht="9.75" customHeight="1" x14ac:dyDescent="0.2">
      <c r="A661" s="438">
        <v>170421</v>
      </c>
      <c r="B661" s="439" t="s">
        <v>5018</v>
      </c>
      <c r="C661" s="440">
        <v>13.8</v>
      </c>
      <c r="D661" s="440">
        <v>5.3999999999999999E-2</v>
      </c>
      <c r="E661" s="440">
        <v>3</v>
      </c>
      <c r="F661" s="441">
        <v>37.9</v>
      </c>
      <c r="G661" s="441">
        <v>34.299999999999997</v>
      </c>
      <c r="H661" s="441">
        <v>41.9</v>
      </c>
    </row>
    <row r="662" spans="1:8" ht="9.75" customHeight="1" x14ac:dyDescent="0.2">
      <c r="A662" s="438">
        <v>169041</v>
      </c>
      <c r="B662" s="439" t="s">
        <v>5018</v>
      </c>
      <c r="C662" s="440">
        <v>10.4</v>
      </c>
      <c r="D662" s="440">
        <v>3.4000000000000002E-2</v>
      </c>
      <c r="E662" s="440">
        <v>6</v>
      </c>
      <c r="F662" s="441">
        <v>47.9</v>
      </c>
      <c r="G662" s="441">
        <v>28</v>
      </c>
      <c r="H662" s="441">
        <v>25.7</v>
      </c>
    </row>
    <row r="663" spans="1:8" ht="9.75" customHeight="1" x14ac:dyDescent="0.2">
      <c r="A663" s="438">
        <v>169043</v>
      </c>
      <c r="B663" s="439" t="s">
        <v>5018</v>
      </c>
      <c r="C663" s="440">
        <v>13.1</v>
      </c>
      <c r="D663" s="440">
        <v>5.8000000000000003E-2</v>
      </c>
      <c r="E663" s="440">
        <v>6</v>
      </c>
      <c r="F663" s="441">
        <v>54.9</v>
      </c>
      <c r="G663" s="441">
        <v>33.1</v>
      </c>
      <c r="H663" s="441">
        <v>31.8</v>
      </c>
    </row>
    <row r="664" spans="1:8" ht="9.75" customHeight="1" x14ac:dyDescent="0.2">
      <c r="A664" s="438">
        <v>169044</v>
      </c>
      <c r="B664" s="439" t="s">
        <v>5018</v>
      </c>
      <c r="C664" s="440">
        <v>11.5</v>
      </c>
      <c r="D664" s="440">
        <v>4.5999999999999999E-2</v>
      </c>
      <c r="E664" s="440">
        <v>3</v>
      </c>
      <c r="F664" s="441">
        <v>38.9</v>
      </c>
      <c r="G664" s="441">
        <v>36.9</v>
      </c>
      <c r="H664" s="441">
        <v>31.8</v>
      </c>
    </row>
    <row r="665" spans="1:8" ht="9.75" customHeight="1" x14ac:dyDescent="0.2">
      <c r="A665" s="438">
        <v>167588</v>
      </c>
      <c r="B665" s="439" t="s">
        <v>5018</v>
      </c>
      <c r="C665" s="440">
        <v>3.9</v>
      </c>
      <c r="D665" s="440">
        <v>1.7999999999999999E-2</v>
      </c>
      <c r="E665" s="440">
        <v>24</v>
      </c>
      <c r="F665" s="441">
        <v>34</v>
      </c>
      <c r="G665" s="441">
        <v>26</v>
      </c>
      <c r="H665" s="441">
        <v>20.9</v>
      </c>
    </row>
    <row r="666" spans="1:8" ht="9.75" customHeight="1" x14ac:dyDescent="0.2">
      <c r="A666" s="438">
        <v>167579</v>
      </c>
      <c r="B666" s="439" t="s">
        <v>5018</v>
      </c>
      <c r="C666" s="440">
        <v>3.9</v>
      </c>
      <c r="D666" s="440">
        <v>1.7999999999999999E-2</v>
      </c>
      <c r="E666" s="440">
        <v>24</v>
      </c>
      <c r="F666" s="441">
        <v>34</v>
      </c>
      <c r="G666" s="441">
        <v>26</v>
      </c>
      <c r="H666" s="441">
        <v>20.9</v>
      </c>
    </row>
    <row r="667" spans="1:8" ht="9.75" customHeight="1" x14ac:dyDescent="0.2">
      <c r="A667" s="438">
        <v>167438</v>
      </c>
      <c r="B667" s="439" t="s">
        <v>5018</v>
      </c>
      <c r="C667" s="440">
        <v>3.95</v>
      </c>
      <c r="D667" s="440">
        <v>1.9E-2</v>
      </c>
      <c r="E667" s="440">
        <v>36</v>
      </c>
      <c r="F667" s="441">
        <v>34</v>
      </c>
      <c r="G667" s="441">
        <v>26</v>
      </c>
      <c r="H667" s="441">
        <v>22</v>
      </c>
    </row>
    <row r="668" spans="1:8" ht="9.75" customHeight="1" x14ac:dyDescent="0.2">
      <c r="A668" s="438">
        <v>168904</v>
      </c>
      <c r="B668" s="439" t="s">
        <v>5018</v>
      </c>
      <c r="C668" s="440">
        <v>7.7</v>
      </c>
      <c r="D668" s="440">
        <v>3.5000000000000003E-2</v>
      </c>
      <c r="E668" s="440">
        <v>1</v>
      </c>
      <c r="F668" s="441">
        <v>47</v>
      </c>
      <c r="G668" s="441">
        <v>26</v>
      </c>
      <c r="H668" s="441">
        <v>29</v>
      </c>
    </row>
    <row r="669" spans="1:8" ht="9.75" customHeight="1" x14ac:dyDescent="0.2">
      <c r="A669" s="438">
        <v>173496</v>
      </c>
      <c r="B669" s="439" t="s">
        <v>5018</v>
      </c>
      <c r="C669" s="440">
        <v>7.3</v>
      </c>
      <c r="D669" s="440">
        <v>3.5999999999999997E-2</v>
      </c>
      <c r="E669" s="440">
        <v>1</v>
      </c>
      <c r="F669" s="441">
        <v>47</v>
      </c>
      <c r="G669" s="441">
        <v>26.5</v>
      </c>
      <c r="H669" s="441">
        <v>29</v>
      </c>
    </row>
    <row r="670" spans="1:8" ht="9.75" customHeight="1" x14ac:dyDescent="0.2">
      <c r="A670" s="438">
        <v>170377</v>
      </c>
      <c r="B670" s="439" t="s">
        <v>5018</v>
      </c>
      <c r="C670" s="440">
        <v>46.9</v>
      </c>
      <c r="D670" s="440">
        <v>0.28699999999999998</v>
      </c>
      <c r="E670" s="440">
        <v>1</v>
      </c>
      <c r="F670" s="441">
        <v>55.9</v>
      </c>
      <c r="G670" s="441">
        <v>39.700000000000003</v>
      </c>
      <c r="H670" s="441">
        <v>129.19999999999999</v>
      </c>
    </row>
    <row r="671" spans="1:8" ht="9.75" customHeight="1" x14ac:dyDescent="0.2">
      <c r="A671" s="438">
        <v>168491</v>
      </c>
      <c r="B671" s="439" t="s">
        <v>5018</v>
      </c>
      <c r="C671" s="440">
        <v>22.7</v>
      </c>
      <c r="D671" s="440">
        <v>0.109</v>
      </c>
      <c r="E671" s="440">
        <v>1</v>
      </c>
      <c r="F671" s="441">
        <v>47</v>
      </c>
      <c r="G671" s="441">
        <v>29.8</v>
      </c>
      <c r="H671" s="441">
        <v>77.5</v>
      </c>
    </row>
    <row r="672" spans="1:8" ht="9.75" customHeight="1" x14ac:dyDescent="0.2">
      <c r="A672" s="438">
        <v>170880</v>
      </c>
      <c r="B672" s="439" t="s">
        <v>5018</v>
      </c>
      <c r="C672" s="440">
        <v>43.4</v>
      </c>
      <c r="D672" s="440">
        <v>0.23400000000000001</v>
      </c>
      <c r="E672" s="440">
        <v>1</v>
      </c>
      <c r="F672" s="441">
        <v>49.9</v>
      </c>
      <c r="G672" s="441">
        <v>40.4</v>
      </c>
      <c r="H672" s="441">
        <v>116.2</v>
      </c>
    </row>
    <row r="673" spans="1:8" ht="9.75" customHeight="1" x14ac:dyDescent="0.2">
      <c r="A673" s="438">
        <v>166734</v>
      </c>
      <c r="B673" s="439" t="s">
        <v>5018</v>
      </c>
      <c r="C673" s="440">
        <v>7</v>
      </c>
      <c r="D673" s="440">
        <v>2.5999999999999999E-2</v>
      </c>
      <c r="E673" s="440">
        <v>2</v>
      </c>
      <c r="F673" s="441">
        <v>31.5</v>
      </c>
      <c r="G673" s="441">
        <v>22.6</v>
      </c>
      <c r="H673" s="441">
        <v>37</v>
      </c>
    </row>
    <row r="674" spans="1:8" ht="9.75" customHeight="1" x14ac:dyDescent="0.2">
      <c r="A674" s="438">
        <v>173177</v>
      </c>
      <c r="B674" s="439" t="s">
        <v>5018</v>
      </c>
      <c r="C674" s="440">
        <v>5.2</v>
      </c>
      <c r="D674" s="440">
        <v>1.7000000000000001E-2</v>
      </c>
      <c r="E674" s="440">
        <v>1</v>
      </c>
      <c r="F674" s="441">
        <v>28.9</v>
      </c>
      <c r="G674" s="441">
        <v>15.9</v>
      </c>
      <c r="H674" s="441">
        <v>37.1</v>
      </c>
    </row>
    <row r="675" spans="1:8" ht="9.75" customHeight="1" x14ac:dyDescent="0.2">
      <c r="A675" s="438">
        <v>166730</v>
      </c>
      <c r="B675" s="439" t="s">
        <v>5018</v>
      </c>
      <c r="C675" s="440">
        <v>4.95</v>
      </c>
      <c r="D675" s="440">
        <v>2.1000000000000001E-2</v>
      </c>
      <c r="E675" s="440">
        <v>1</v>
      </c>
      <c r="F675" s="441">
        <v>29.8</v>
      </c>
      <c r="G675" s="441">
        <v>17.8</v>
      </c>
      <c r="H675" s="441">
        <v>38.700000000000003</v>
      </c>
    </row>
    <row r="676" spans="1:8" ht="9.75" customHeight="1" x14ac:dyDescent="0.2">
      <c r="A676" s="438">
        <v>166728</v>
      </c>
      <c r="B676" s="439" t="s">
        <v>5018</v>
      </c>
      <c r="C676" s="440">
        <v>8.3000000000000007</v>
      </c>
      <c r="D676" s="440">
        <v>2.9000000000000001E-2</v>
      </c>
      <c r="E676" s="440">
        <v>1</v>
      </c>
      <c r="F676" s="441">
        <v>28.9</v>
      </c>
      <c r="G676" s="441">
        <v>23.5</v>
      </c>
      <c r="H676" s="441">
        <v>42.5</v>
      </c>
    </row>
    <row r="677" spans="1:8" ht="9.75" customHeight="1" x14ac:dyDescent="0.2">
      <c r="A677" s="438">
        <v>166729</v>
      </c>
      <c r="B677" s="439" t="s">
        <v>5018</v>
      </c>
      <c r="C677" s="440">
        <v>10.8</v>
      </c>
      <c r="D677" s="440">
        <v>5.1999999999999998E-2</v>
      </c>
      <c r="E677" s="440">
        <v>1</v>
      </c>
      <c r="F677" s="441">
        <v>46</v>
      </c>
      <c r="G677" s="441">
        <v>29.8</v>
      </c>
      <c r="H677" s="441">
        <v>38.1</v>
      </c>
    </row>
    <row r="678" spans="1:8" ht="9.75" customHeight="1" x14ac:dyDescent="0.2">
      <c r="A678" s="438">
        <v>166721</v>
      </c>
      <c r="B678" s="439" t="s">
        <v>5018</v>
      </c>
      <c r="C678" s="440">
        <v>10.4</v>
      </c>
      <c r="D678" s="440">
        <v>3.7999999999999999E-2</v>
      </c>
      <c r="E678" s="440">
        <v>1</v>
      </c>
      <c r="F678" s="441">
        <v>40</v>
      </c>
      <c r="G678" s="441">
        <v>23.5</v>
      </c>
      <c r="H678" s="441">
        <v>40</v>
      </c>
    </row>
    <row r="679" spans="1:8" ht="9.75" customHeight="1" x14ac:dyDescent="0.2">
      <c r="A679" s="438">
        <v>168490</v>
      </c>
      <c r="B679" s="439" t="s">
        <v>5018</v>
      </c>
      <c r="C679" s="440">
        <v>13.3</v>
      </c>
      <c r="D679" s="440">
        <v>4.8000000000000001E-2</v>
      </c>
      <c r="E679" s="440">
        <v>1</v>
      </c>
      <c r="F679" s="441">
        <v>38.1</v>
      </c>
      <c r="G679" s="441">
        <v>27</v>
      </c>
      <c r="H679" s="441">
        <v>46.4</v>
      </c>
    </row>
    <row r="680" spans="1:8" ht="9.75" customHeight="1" x14ac:dyDescent="0.2">
      <c r="A680" s="438">
        <v>168519</v>
      </c>
      <c r="B680" s="439" t="s">
        <v>5018</v>
      </c>
      <c r="C680" s="440">
        <v>4.7</v>
      </c>
      <c r="D680" s="440">
        <v>4.8000000000000001E-2</v>
      </c>
      <c r="E680" s="440">
        <v>8</v>
      </c>
      <c r="F680" s="441">
        <v>37.5</v>
      </c>
      <c r="G680" s="441">
        <v>27.2</v>
      </c>
      <c r="H680" s="441">
        <v>47.4</v>
      </c>
    </row>
    <row r="681" spans="1:8" ht="9.75" customHeight="1" x14ac:dyDescent="0.2">
      <c r="A681" s="438">
        <v>168521</v>
      </c>
      <c r="B681" s="439" t="s">
        <v>5018</v>
      </c>
      <c r="C681" s="440">
        <v>9.9</v>
      </c>
      <c r="D681" s="440">
        <v>7.0000000000000007E-2</v>
      </c>
      <c r="E681" s="440">
        <v>2</v>
      </c>
      <c r="F681" s="441">
        <v>52.2</v>
      </c>
      <c r="G681" s="441">
        <v>33.200000000000003</v>
      </c>
      <c r="H681" s="441">
        <v>40.4</v>
      </c>
    </row>
    <row r="682" spans="1:8" ht="9.75" customHeight="1" x14ac:dyDescent="0.2">
      <c r="A682" s="438">
        <v>171966</v>
      </c>
      <c r="B682" s="439" t="s">
        <v>5018</v>
      </c>
      <c r="C682" s="440">
        <v>46</v>
      </c>
      <c r="D682" s="440">
        <v>0.23799999999999999</v>
      </c>
      <c r="E682" s="440">
        <v>1</v>
      </c>
      <c r="F682" s="441">
        <v>80.5</v>
      </c>
      <c r="G682" s="441">
        <v>56.5</v>
      </c>
      <c r="H682" s="441">
        <v>52.4</v>
      </c>
    </row>
    <row r="683" spans="1:8" ht="9.75" customHeight="1" x14ac:dyDescent="0.2">
      <c r="A683" s="438">
        <v>171968</v>
      </c>
      <c r="B683" s="439" t="s">
        <v>5018</v>
      </c>
      <c r="C683" s="440">
        <v>73.180000000000007</v>
      </c>
      <c r="D683" s="440">
        <v>0.41499999999999998</v>
      </c>
      <c r="E683" s="440">
        <v>1</v>
      </c>
      <c r="F683" s="441">
        <v>75.8</v>
      </c>
      <c r="G683" s="441">
        <v>53.9</v>
      </c>
      <c r="H683" s="441">
        <v>101.5</v>
      </c>
    </row>
    <row r="684" spans="1:8" ht="9.75" customHeight="1" x14ac:dyDescent="0.2">
      <c r="A684" s="438">
        <v>171969</v>
      </c>
      <c r="B684" s="439" t="s">
        <v>5018</v>
      </c>
      <c r="C684" s="440">
        <v>78.599999999999994</v>
      </c>
      <c r="D684" s="440">
        <v>0.436</v>
      </c>
      <c r="E684" s="440">
        <v>1</v>
      </c>
      <c r="F684" s="441">
        <v>75.8</v>
      </c>
      <c r="G684" s="441">
        <v>53.9</v>
      </c>
      <c r="H684" s="441">
        <v>106.8</v>
      </c>
    </row>
    <row r="685" spans="1:8" ht="9.75" customHeight="1" x14ac:dyDescent="0.2">
      <c r="A685" s="438">
        <v>172639</v>
      </c>
      <c r="B685" s="439" t="s">
        <v>5018</v>
      </c>
      <c r="C685" s="440">
        <v>55.1</v>
      </c>
      <c r="D685" s="440">
        <v>0.28599999999999998</v>
      </c>
      <c r="E685" s="440">
        <v>1</v>
      </c>
      <c r="F685" s="441">
        <v>81.8</v>
      </c>
      <c r="G685" s="441">
        <v>61.5</v>
      </c>
      <c r="H685" s="441">
        <v>56.8</v>
      </c>
    </row>
    <row r="686" spans="1:8" ht="9.75" customHeight="1" x14ac:dyDescent="0.2">
      <c r="A686" s="438">
        <v>173395</v>
      </c>
      <c r="B686" s="439" t="s">
        <v>5018</v>
      </c>
      <c r="C686" s="440">
        <v>55.97</v>
      </c>
      <c r="D686" s="440">
        <v>0.39</v>
      </c>
      <c r="E686" s="440">
        <v>1</v>
      </c>
      <c r="F686" s="441">
        <v>81.2</v>
      </c>
      <c r="G686" s="441">
        <v>57</v>
      </c>
      <c r="H686" s="441">
        <v>84.3</v>
      </c>
    </row>
    <row r="687" spans="1:8" ht="9.75" customHeight="1" x14ac:dyDescent="0.2">
      <c r="A687" s="438">
        <v>174671</v>
      </c>
      <c r="B687" s="439" t="s">
        <v>5018</v>
      </c>
      <c r="C687" s="439"/>
      <c r="D687" s="440">
        <v>0.28599999999999998</v>
      </c>
      <c r="E687" s="440">
        <v>1</v>
      </c>
      <c r="F687" s="439"/>
      <c r="G687" s="439"/>
      <c r="H687" s="439"/>
    </row>
    <row r="688" spans="1:8" ht="9.75" customHeight="1" x14ac:dyDescent="0.2">
      <c r="A688" s="438">
        <v>169262</v>
      </c>
      <c r="B688" s="439" t="s">
        <v>5018</v>
      </c>
      <c r="C688" s="440">
        <v>8.9499999999999993</v>
      </c>
      <c r="D688" s="440">
        <v>0.111</v>
      </c>
      <c r="E688" s="440">
        <v>12</v>
      </c>
      <c r="F688" s="441">
        <v>48</v>
      </c>
      <c r="G688" s="441">
        <v>42</v>
      </c>
      <c r="H688" s="441">
        <v>55</v>
      </c>
    </row>
    <row r="689" spans="1:8" ht="9.75" customHeight="1" x14ac:dyDescent="0.2">
      <c r="A689" s="438">
        <v>171967</v>
      </c>
      <c r="B689" s="439" t="s">
        <v>5018</v>
      </c>
      <c r="C689" s="440">
        <v>49.9</v>
      </c>
      <c r="D689" s="440">
        <v>0.26400000000000001</v>
      </c>
      <c r="E689" s="440">
        <v>1</v>
      </c>
      <c r="F689" s="441">
        <v>79.599999999999994</v>
      </c>
      <c r="G689" s="441">
        <v>51.2</v>
      </c>
      <c r="H689" s="441">
        <v>64.8</v>
      </c>
    </row>
    <row r="690" spans="1:8" ht="9.75" customHeight="1" x14ac:dyDescent="0.2">
      <c r="A690" s="438">
        <v>170415</v>
      </c>
      <c r="B690" s="439" t="s">
        <v>5018</v>
      </c>
      <c r="C690" s="440">
        <v>3.7</v>
      </c>
      <c r="D690" s="440">
        <v>3.2000000000000001E-2</v>
      </c>
      <c r="E690" s="440">
        <v>6</v>
      </c>
      <c r="F690" s="441">
        <v>33.200000000000003</v>
      </c>
      <c r="G690" s="441">
        <v>24.8</v>
      </c>
      <c r="H690" s="441">
        <v>39.4</v>
      </c>
    </row>
    <row r="691" spans="1:8" ht="9.75" customHeight="1" x14ac:dyDescent="0.2">
      <c r="A691" s="438">
        <v>167405</v>
      </c>
      <c r="B691" s="439" t="s">
        <v>5018</v>
      </c>
      <c r="C691" s="440">
        <v>6.7</v>
      </c>
      <c r="D691" s="440">
        <v>2.3E-2</v>
      </c>
      <c r="E691" s="440">
        <v>3</v>
      </c>
      <c r="F691" s="441">
        <v>27.5</v>
      </c>
      <c r="G691" s="441">
        <v>27</v>
      </c>
      <c r="H691" s="441">
        <v>31.5</v>
      </c>
    </row>
    <row r="692" spans="1:8" ht="9.75" customHeight="1" x14ac:dyDescent="0.2">
      <c r="A692" s="438">
        <v>167416</v>
      </c>
      <c r="B692" s="439" t="s">
        <v>5018</v>
      </c>
      <c r="C692" s="440">
        <v>21.6</v>
      </c>
      <c r="D692" s="440">
        <v>0.10100000000000001</v>
      </c>
      <c r="E692" s="440">
        <v>1</v>
      </c>
      <c r="F692" s="441">
        <v>52.1</v>
      </c>
      <c r="G692" s="441">
        <v>31.8</v>
      </c>
      <c r="H692" s="441">
        <v>61</v>
      </c>
    </row>
    <row r="693" spans="1:8" ht="9.75" customHeight="1" x14ac:dyDescent="0.2">
      <c r="A693" s="438">
        <v>167839</v>
      </c>
      <c r="B693" s="439" t="s">
        <v>5018</v>
      </c>
      <c r="C693" s="440">
        <v>6.5</v>
      </c>
      <c r="D693" s="440">
        <v>3.1E-2</v>
      </c>
      <c r="E693" s="440">
        <v>6</v>
      </c>
      <c r="F693" s="441">
        <v>28</v>
      </c>
      <c r="G693" s="441">
        <v>23</v>
      </c>
      <c r="H693" s="441">
        <v>47.5</v>
      </c>
    </row>
    <row r="694" spans="1:8" ht="9.75" customHeight="1" x14ac:dyDescent="0.2">
      <c r="A694" s="438">
        <v>170806</v>
      </c>
      <c r="B694" s="439" t="s">
        <v>5018</v>
      </c>
      <c r="C694" s="440">
        <v>25.4</v>
      </c>
      <c r="D694" s="440">
        <v>0.113</v>
      </c>
      <c r="E694" s="440">
        <v>1</v>
      </c>
      <c r="F694" s="441">
        <v>52.1</v>
      </c>
      <c r="G694" s="441">
        <v>35.6</v>
      </c>
      <c r="H694" s="441">
        <v>61</v>
      </c>
    </row>
    <row r="695" spans="1:8" ht="9.75" customHeight="1" x14ac:dyDescent="0.2">
      <c r="A695" s="438">
        <v>171372</v>
      </c>
      <c r="B695" s="439" t="s">
        <v>5018</v>
      </c>
      <c r="C695" s="440">
        <v>18</v>
      </c>
      <c r="D695" s="440">
        <v>8.3000000000000004E-2</v>
      </c>
      <c r="E695" s="440">
        <v>2</v>
      </c>
      <c r="F695" s="441">
        <v>55.3</v>
      </c>
      <c r="G695" s="441">
        <v>35.4</v>
      </c>
      <c r="H695" s="441">
        <v>42.3</v>
      </c>
    </row>
    <row r="696" spans="1:8" ht="9.75" customHeight="1" x14ac:dyDescent="0.2">
      <c r="A696" s="438">
        <v>171957</v>
      </c>
      <c r="B696" s="439" t="s">
        <v>5018</v>
      </c>
      <c r="C696" s="440">
        <v>7.05</v>
      </c>
      <c r="D696" s="440">
        <v>4.4999999999999998E-2</v>
      </c>
      <c r="E696" s="440">
        <v>6</v>
      </c>
      <c r="F696" s="441">
        <v>37</v>
      </c>
      <c r="G696" s="441">
        <v>21</v>
      </c>
      <c r="H696" s="441">
        <v>58</v>
      </c>
    </row>
    <row r="697" spans="1:8" ht="9.75" customHeight="1" x14ac:dyDescent="0.2">
      <c r="A697" s="438">
        <v>172070</v>
      </c>
      <c r="B697" s="439" t="s">
        <v>5018</v>
      </c>
      <c r="C697" s="440">
        <v>20.399999999999999</v>
      </c>
      <c r="D697" s="440">
        <v>7.9000000000000001E-2</v>
      </c>
      <c r="E697" s="440">
        <v>8</v>
      </c>
      <c r="F697" s="441">
        <v>58</v>
      </c>
      <c r="G697" s="441">
        <v>29.5</v>
      </c>
      <c r="H697" s="441">
        <v>46</v>
      </c>
    </row>
    <row r="698" spans="1:8" ht="9.75" customHeight="1" x14ac:dyDescent="0.2">
      <c r="A698" s="438">
        <v>172170</v>
      </c>
      <c r="B698" s="439" t="s">
        <v>5018</v>
      </c>
      <c r="C698" s="440">
        <v>21</v>
      </c>
      <c r="D698" s="440">
        <v>8.6999999999999994E-2</v>
      </c>
      <c r="E698" s="440">
        <v>12</v>
      </c>
      <c r="F698" s="441">
        <v>64</v>
      </c>
      <c r="G698" s="441">
        <v>35.5</v>
      </c>
      <c r="H698" s="441">
        <v>38.5</v>
      </c>
    </row>
    <row r="699" spans="1:8" ht="9.75" customHeight="1" x14ac:dyDescent="0.2">
      <c r="A699" s="438">
        <v>172177</v>
      </c>
      <c r="B699" s="439" t="s">
        <v>5018</v>
      </c>
      <c r="C699" s="440">
        <v>18.600000000000001</v>
      </c>
      <c r="D699" s="440">
        <v>8.1000000000000003E-2</v>
      </c>
      <c r="E699" s="440">
        <v>1</v>
      </c>
      <c r="F699" s="441">
        <v>79</v>
      </c>
      <c r="G699" s="441">
        <v>34</v>
      </c>
      <c r="H699" s="441">
        <v>30</v>
      </c>
    </row>
    <row r="700" spans="1:8" ht="9.75" customHeight="1" x14ac:dyDescent="0.2">
      <c r="A700" s="438">
        <v>172744</v>
      </c>
      <c r="B700" s="439" t="s">
        <v>5018</v>
      </c>
      <c r="C700" s="440">
        <v>10.3</v>
      </c>
      <c r="D700" s="440">
        <v>0.13800000000000001</v>
      </c>
      <c r="E700" s="440">
        <v>12</v>
      </c>
      <c r="F700" s="441">
        <v>63</v>
      </c>
      <c r="G700" s="441">
        <v>61</v>
      </c>
      <c r="H700" s="441">
        <v>36</v>
      </c>
    </row>
    <row r="701" spans="1:8" ht="9.75" customHeight="1" x14ac:dyDescent="0.2">
      <c r="A701" s="438">
        <v>173133</v>
      </c>
      <c r="B701" s="439" t="s">
        <v>5018</v>
      </c>
      <c r="C701" s="440">
        <v>19.8</v>
      </c>
      <c r="D701" s="440">
        <v>7.4999999999999997E-2</v>
      </c>
      <c r="E701" s="440">
        <v>16</v>
      </c>
      <c r="F701" s="441">
        <v>56</v>
      </c>
      <c r="G701" s="441">
        <v>39.5</v>
      </c>
      <c r="H701" s="441">
        <v>34</v>
      </c>
    </row>
    <row r="702" spans="1:8" ht="9.75" customHeight="1" x14ac:dyDescent="0.2">
      <c r="A702" s="438">
        <v>172166</v>
      </c>
      <c r="B702" s="439" t="s">
        <v>5018</v>
      </c>
      <c r="C702" s="440">
        <v>15.9</v>
      </c>
      <c r="D702" s="440">
        <v>4.8000000000000001E-2</v>
      </c>
      <c r="E702" s="440">
        <v>12</v>
      </c>
      <c r="F702" s="441">
        <v>52</v>
      </c>
      <c r="G702" s="441">
        <v>28</v>
      </c>
      <c r="H702" s="441">
        <v>33</v>
      </c>
    </row>
    <row r="703" spans="1:8" ht="9.75" customHeight="1" x14ac:dyDescent="0.2">
      <c r="A703" s="438">
        <v>172071</v>
      </c>
      <c r="B703" s="439" t="s">
        <v>5018</v>
      </c>
      <c r="C703" s="440">
        <v>35.57</v>
      </c>
      <c r="D703" s="440">
        <v>0.377</v>
      </c>
      <c r="E703" s="440">
        <v>12</v>
      </c>
      <c r="F703" s="441">
        <v>91.5</v>
      </c>
      <c r="G703" s="441">
        <v>45</v>
      </c>
      <c r="H703" s="441">
        <v>91.5</v>
      </c>
    </row>
    <row r="704" spans="1:8" ht="9.75" customHeight="1" x14ac:dyDescent="0.2">
      <c r="A704" s="438">
        <v>172171</v>
      </c>
      <c r="B704" s="439" t="s">
        <v>5018</v>
      </c>
      <c r="C704" s="440">
        <v>24.1</v>
      </c>
      <c r="D704" s="440">
        <v>9.1999999999999998E-2</v>
      </c>
      <c r="E704" s="440">
        <v>8</v>
      </c>
      <c r="F704" s="441">
        <v>64.5</v>
      </c>
      <c r="G704" s="441">
        <v>31</v>
      </c>
      <c r="H704" s="441">
        <v>46</v>
      </c>
    </row>
    <row r="705" spans="1:8" ht="9.75" customHeight="1" x14ac:dyDescent="0.2">
      <c r="A705" s="438">
        <v>172174</v>
      </c>
      <c r="B705" s="439" t="s">
        <v>5018</v>
      </c>
      <c r="C705" s="440">
        <v>16.8</v>
      </c>
      <c r="D705" s="440">
        <v>7.0999999999999994E-2</v>
      </c>
      <c r="E705" s="440">
        <v>4</v>
      </c>
      <c r="F705" s="441">
        <v>68.5</v>
      </c>
      <c r="G705" s="441">
        <v>35</v>
      </c>
      <c r="H705" s="441">
        <v>29.5</v>
      </c>
    </row>
    <row r="706" spans="1:8" ht="9.75" customHeight="1" x14ac:dyDescent="0.2">
      <c r="A706" s="438">
        <v>172168</v>
      </c>
      <c r="B706" s="439" t="s">
        <v>5018</v>
      </c>
      <c r="C706" s="440">
        <v>20.5</v>
      </c>
      <c r="D706" s="440">
        <v>0.23</v>
      </c>
      <c r="E706" s="440">
        <v>12</v>
      </c>
      <c r="F706" s="441">
        <v>63.5</v>
      </c>
      <c r="G706" s="441">
        <v>57.5</v>
      </c>
      <c r="H706" s="441">
        <v>63</v>
      </c>
    </row>
    <row r="707" spans="1:8" ht="9.75" customHeight="1" x14ac:dyDescent="0.2">
      <c r="A707" s="438">
        <v>171833</v>
      </c>
      <c r="B707" s="439" t="s">
        <v>5018</v>
      </c>
      <c r="C707" s="440">
        <v>14.7</v>
      </c>
      <c r="D707" s="440">
        <v>3.6999999999999998E-2</v>
      </c>
      <c r="E707" s="440">
        <v>2</v>
      </c>
      <c r="F707" s="441">
        <v>95</v>
      </c>
      <c r="G707" s="441">
        <v>20.5</v>
      </c>
      <c r="H707" s="441">
        <v>19</v>
      </c>
    </row>
    <row r="708" spans="1:8" ht="9.75" customHeight="1" x14ac:dyDescent="0.2">
      <c r="A708" s="438">
        <v>172181</v>
      </c>
      <c r="B708" s="439" t="s">
        <v>5018</v>
      </c>
      <c r="C708" s="440">
        <v>9</v>
      </c>
      <c r="D708" s="440">
        <v>0.1</v>
      </c>
      <c r="E708" s="440">
        <v>6</v>
      </c>
      <c r="F708" s="441">
        <v>61</v>
      </c>
      <c r="G708" s="441">
        <v>41</v>
      </c>
      <c r="H708" s="441">
        <v>40</v>
      </c>
    </row>
    <row r="709" spans="1:8" ht="9.75" customHeight="1" x14ac:dyDescent="0.2">
      <c r="A709" s="438">
        <v>172180</v>
      </c>
      <c r="B709" s="439" t="s">
        <v>5018</v>
      </c>
      <c r="C709" s="440">
        <v>20.6</v>
      </c>
      <c r="D709" s="440">
        <v>0.27700000000000002</v>
      </c>
      <c r="E709" s="440">
        <v>12</v>
      </c>
      <c r="F709" s="441">
        <v>63</v>
      </c>
      <c r="G709" s="441">
        <v>61</v>
      </c>
      <c r="H709" s="441">
        <v>36</v>
      </c>
    </row>
    <row r="710" spans="1:8" ht="9.75" customHeight="1" x14ac:dyDescent="0.2">
      <c r="A710" s="438">
        <v>172182</v>
      </c>
      <c r="B710" s="439" t="s">
        <v>5018</v>
      </c>
      <c r="C710" s="440">
        <v>9.6</v>
      </c>
      <c r="D710" s="440">
        <v>0.113</v>
      </c>
      <c r="E710" s="440">
        <v>6</v>
      </c>
      <c r="F710" s="441">
        <v>63</v>
      </c>
      <c r="G710" s="441">
        <v>47</v>
      </c>
      <c r="H710" s="441">
        <v>38</v>
      </c>
    </row>
    <row r="711" spans="1:8" ht="9.75" customHeight="1" x14ac:dyDescent="0.2">
      <c r="A711" s="438">
        <v>168556</v>
      </c>
      <c r="B711" s="439" t="s">
        <v>5018</v>
      </c>
      <c r="C711" s="440">
        <v>15.6</v>
      </c>
      <c r="D711" s="440">
        <v>8.3000000000000004E-2</v>
      </c>
      <c r="E711" s="440">
        <v>6</v>
      </c>
      <c r="F711" s="441">
        <v>60</v>
      </c>
      <c r="G711" s="441">
        <v>27.5</v>
      </c>
      <c r="H711" s="441">
        <v>50</v>
      </c>
    </row>
    <row r="712" spans="1:8" ht="9.75" customHeight="1" x14ac:dyDescent="0.2">
      <c r="A712" s="438">
        <v>170811</v>
      </c>
      <c r="B712" s="439" t="s">
        <v>5018</v>
      </c>
      <c r="C712" s="440">
        <v>13</v>
      </c>
      <c r="D712" s="440">
        <v>5.8000000000000003E-2</v>
      </c>
      <c r="E712" s="440">
        <v>6</v>
      </c>
      <c r="F712" s="441">
        <v>45</v>
      </c>
      <c r="G712" s="441">
        <v>31.5</v>
      </c>
      <c r="H712" s="441">
        <v>41</v>
      </c>
    </row>
    <row r="713" spans="1:8" ht="9.75" customHeight="1" x14ac:dyDescent="0.2">
      <c r="A713" s="438">
        <v>172186</v>
      </c>
      <c r="B713" s="439" t="s">
        <v>5018</v>
      </c>
      <c r="C713" s="440">
        <v>10</v>
      </c>
      <c r="D713" s="440">
        <v>7.0000000000000007E-2</v>
      </c>
      <c r="E713" s="440">
        <v>1</v>
      </c>
      <c r="F713" s="441">
        <v>40.5</v>
      </c>
      <c r="G713" s="441">
        <v>22.5</v>
      </c>
      <c r="H713" s="441">
        <v>76.5</v>
      </c>
    </row>
    <row r="714" spans="1:8" ht="9.75" customHeight="1" x14ac:dyDescent="0.2">
      <c r="A714" s="438">
        <v>171950</v>
      </c>
      <c r="B714" s="439" t="s">
        <v>5018</v>
      </c>
      <c r="C714" s="440">
        <v>9.6</v>
      </c>
      <c r="D714" s="440">
        <v>4.9000000000000002E-2</v>
      </c>
      <c r="E714" s="440">
        <v>6</v>
      </c>
      <c r="F714" s="441">
        <v>42</v>
      </c>
      <c r="G714" s="441">
        <v>21</v>
      </c>
      <c r="H714" s="441">
        <v>55</v>
      </c>
    </row>
    <row r="715" spans="1:8" ht="9.75" customHeight="1" x14ac:dyDescent="0.2">
      <c r="A715" s="438">
        <v>167848</v>
      </c>
      <c r="B715" s="439" t="s">
        <v>5018</v>
      </c>
      <c r="C715" s="440">
        <v>7.5</v>
      </c>
      <c r="D715" s="440">
        <v>2.3E-2</v>
      </c>
      <c r="E715" s="440">
        <v>3</v>
      </c>
      <c r="F715" s="441">
        <v>23</v>
      </c>
      <c r="G715" s="441">
        <v>22.5</v>
      </c>
      <c r="H715" s="441">
        <v>45</v>
      </c>
    </row>
    <row r="716" spans="1:8" ht="9.75" customHeight="1" x14ac:dyDescent="0.2">
      <c r="A716" s="438">
        <v>167840</v>
      </c>
      <c r="B716" s="439" t="s">
        <v>5018</v>
      </c>
      <c r="C716" s="440">
        <v>0.2</v>
      </c>
      <c r="D716" s="440">
        <v>1E-3</v>
      </c>
      <c r="E716" s="440">
        <v>1</v>
      </c>
      <c r="F716" s="441">
        <v>36</v>
      </c>
      <c r="G716" s="441">
        <v>1</v>
      </c>
      <c r="H716" s="441">
        <v>15</v>
      </c>
    </row>
    <row r="717" spans="1:8" ht="9.75" customHeight="1" x14ac:dyDescent="0.2">
      <c r="A717" s="438">
        <v>173314</v>
      </c>
      <c r="B717" s="439" t="s">
        <v>5018</v>
      </c>
      <c r="C717" s="440">
        <v>0.21</v>
      </c>
      <c r="D717" s="440">
        <v>1E-3</v>
      </c>
      <c r="E717" s="440">
        <v>1</v>
      </c>
      <c r="F717" s="441">
        <v>39</v>
      </c>
      <c r="G717" s="441">
        <v>34</v>
      </c>
      <c r="H717" s="441">
        <v>0.5</v>
      </c>
    </row>
    <row r="718" spans="1:8" ht="9.75" customHeight="1" x14ac:dyDescent="0.2">
      <c r="A718" s="438">
        <v>167841</v>
      </c>
      <c r="B718" s="439" t="s">
        <v>5018</v>
      </c>
      <c r="C718" s="440">
        <v>1.3</v>
      </c>
      <c r="D718" s="440">
        <v>1E-3</v>
      </c>
      <c r="E718" s="440">
        <v>1</v>
      </c>
      <c r="F718" s="441">
        <v>38</v>
      </c>
      <c r="G718" s="441">
        <v>32</v>
      </c>
      <c r="H718" s="441">
        <v>1</v>
      </c>
    </row>
    <row r="719" spans="1:8" ht="9.75" customHeight="1" x14ac:dyDescent="0.2">
      <c r="A719" s="438">
        <v>173301</v>
      </c>
      <c r="B719" s="439" t="s">
        <v>5018</v>
      </c>
      <c r="C719" s="440">
        <v>0.12</v>
      </c>
      <c r="D719" s="440">
        <v>1E-3</v>
      </c>
      <c r="E719" s="440">
        <v>1</v>
      </c>
      <c r="F719" s="441">
        <v>22</v>
      </c>
      <c r="G719" s="441">
        <v>10</v>
      </c>
      <c r="H719" s="441">
        <v>3</v>
      </c>
    </row>
    <row r="720" spans="1:8" ht="9.75" customHeight="1" x14ac:dyDescent="0.2">
      <c r="A720" s="438">
        <v>173126</v>
      </c>
      <c r="B720" s="439" t="s">
        <v>5018</v>
      </c>
      <c r="C720" s="440">
        <v>17.399999999999999</v>
      </c>
      <c r="D720" s="440">
        <v>0.106</v>
      </c>
      <c r="E720" s="440">
        <v>1</v>
      </c>
      <c r="F720" s="441">
        <v>60</v>
      </c>
      <c r="G720" s="441">
        <v>33.700000000000003</v>
      </c>
      <c r="H720" s="441">
        <v>52.5</v>
      </c>
    </row>
    <row r="721" spans="1:8" ht="9.75" customHeight="1" x14ac:dyDescent="0.2">
      <c r="A721" s="438">
        <v>167418</v>
      </c>
      <c r="B721" s="439" t="s">
        <v>5018</v>
      </c>
      <c r="C721" s="440">
        <v>25.7</v>
      </c>
      <c r="D721" s="440">
        <v>0.11600000000000001</v>
      </c>
      <c r="E721" s="440">
        <v>2</v>
      </c>
      <c r="F721" s="441">
        <v>60.3</v>
      </c>
      <c r="G721" s="441">
        <v>45</v>
      </c>
      <c r="H721" s="441">
        <v>42.6</v>
      </c>
    </row>
    <row r="722" spans="1:8" ht="9.75" customHeight="1" x14ac:dyDescent="0.2">
      <c r="A722" s="438">
        <v>167419</v>
      </c>
      <c r="B722" s="439" t="s">
        <v>5018</v>
      </c>
      <c r="C722" s="440">
        <v>17.600000000000001</v>
      </c>
      <c r="D722" s="440">
        <v>8.3000000000000004E-2</v>
      </c>
      <c r="E722" s="440">
        <v>1</v>
      </c>
      <c r="F722" s="441">
        <v>59.8</v>
      </c>
      <c r="G722" s="441">
        <v>33</v>
      </c>
      <c r="H722" s="441">
        <v>42.3</v>
      </c>
    </row>
    <row r="723" spans="1:8" ht="9.75" customHeight="1" x14ac:dyDescent="0.2">
      <c r="A723" s="438">
        <v>167420</v>
      </c>
      <c r="B723" s="439" t="s">
        <v>5018</v>
      </c>
      <c r="C723" s="440">
        <v>16.5</v>
      </c>
      <c r="D723" s="440">
        <v>0.09</v>
      </c>
      <c r="E723" s="440">
        <v>1</v>
      </c>
      <c r="F723" s="441">
        <v>59.8</v>
      </c>
      <c r="G723" s="441">
        <v>35.5</v>
      </c>
      <c r="H723" s="441">
        <v>42.3</v>
      </c>
    </row>
    <row r="724" spans="1:8" ht="9.75" customHeight="1" x14ac:dyDescent="0.2">
      <c r="A724" s="438">
        <v>170805</v>
      </c>
      <c r="B724" s="439" t="s">
        <v>5018</v>
      </c>
      <c r="C724" s="440">
        <v>21.7</v>
      </c>
      <c r="D724" s="440">
        <v>0.10199999999999999</v>
      </c>
      <c r="E724" s="440">
        <v>1</v>
      </c>
      <c r="F724" s="441">
        <v>62.4</v>
      </c>
      <c r="G724" s="441">
        <v>38.299999999999997</v>
      </c>
      <c r="H724" s="441">
        <v>42.8</v>
      </c>
    </row>
    <row r="725" spans="1:8" ht="9.75" customHeight="1" x14ac:dyDescent="0.2">
      <c r="A725" s="438">
        <v>170803</v>
      </c>
      <c r="B725" s="439" t="s">
        <v>5018</v>
      </c>
      <c r="C725" s="440">
        <v>14.6</v>
      </c>
      <c r="D725" s="440">
        <v>8.1000000000000003E-2</v>
      </c>
      <c r="E725" s="440">
        <v>1</v>
      </c>
      <c r="F725" s="441">
        <v>62.1</v>
      </c>
      <c r="G725" s="441">
        <v>30.8</v>
      </c>
      <c r="H725" s="441">
        <v>42.3</v>
      </c>
    </row>
    <row r="726" spans="1:8" ht="9.75" customHeight="1" x14ac:dyDescent="0.2">
      <c r="A726" s="438">
        <v>170804</v>
      </c>
      <c r="B726" s="439" t="s">
        <v>5018</v>
      </c>
      <c r="C726" s="440">
        <v>25.3</v>
      </c>
      <c r="D726" s="440">
        <v>0.13</v>
      </c>
      <c r="E726" s="440">
        <v>2</v>
      </c>
      <c r="F726" s="441">
        <v>62.4</v>
      </c>
      <c r="G726" s="441">
        <v>48.4</v>
      </c>
      <c r="H726" s="441">
        <v>43.2</v>
      </c>
    </row>
    <row r="727" spans="1:8" ht="9.75" customHeight="1" x14ac:dyDescent="0.2">
      <c r="A727" s="438">
        <v>167404</v>
      </c>
      <c r="B727" s="439" t="s">
        <v>5018</v>
      </c>
      <c r="C727" s="440">
        <v>4.5</v>
      </c>
      <c r="D727" s="440">
        <v>2.1000000000000001E-2</v>
      </c>
      <c r="E727" s="440">
        <v>3</v>
      </c>
      <c r="F727" s="441">
        <v>27.5</v>
      </c>
      <c r="G727" s="441">
        <v>24.1</v>
      </c>
      <c r="H727" s="441">
        <v>31.5</v>
      </c>
    </row>
    <row r="728" spans="1:8" ht="9.75" customHeight="1" x14ac:dyDescent="0.2">
      <c r="A728" s="438">
        <v>167372</v>
      </c>
      <c r="B728" s="439" t="s">
        <v>5018</v>
      </c>
      <c r="C728" s="440">
        <v>15.2</v>
      </c>
      <c r="D728" s="440">
        <v>7.1999999999999995E-2</v>
      </c>
      <c r="E728" s="440">
        <v>3</v>
      </c>
      <c r="F728" s="441">
        <v>49.2</v>
      </c>
      <c r="G728" s="441">
        <v>45.5</v>
      </c>
      <c r="H728" s="441">
        <v>32.200000000000003</v>
      </c>
    </row>
    <row r="729" spans="1:8" ht="9.75" customHeight="1" x14ac:dyDescent="0.2">
      <c r="A729" s="438">
        <v>167407</v>
      </c>
      <c r="B729" s="439" t="s">
        <v>5018</v>
      </c>
      <c r="C729" s="440">
        <v>11.7</v>
      </c>
      <c r="D729" s="440">
        <v>4.8000000000000001E-2</v>
      </c>
      <c r="E729" s="440">
        <v>3</v>
      </c>
      <c r="F729" s="441">
        <v>41.2</v>
      </c>
      <c r="G729" s="441">
        <v>37.200000000000003</v>
      </c>
      <c r="H729" s="441">
        <v>31.5</v>
      </c>
    </row>
    <row r="730" spans="1:8" ht="9.75" customHeight="1" x14ac:dyDescent="0.2">
      <c r="A730" s="438">
        <v>167403</v>
      </c>
      <c r="B730" s="439" t="s">
        <v>5018</v>
      </c>
      <c r="C730" s="440">
        <v>8</v>
      </c>
      <c r="D730" s="440">
        <v>3.2000000000000001E-2</v>
      </c>
      <c r="E730" s="440">
        <v>4</v>
      </c>
      <c r="F730" s="441">
        <v>36.9</v>
      </c>
      <c r="G730" s="441">
        <v>27.7</v>
      </c>
      <c r="H730" s="441">
        <v>31.5</v>
      </c>
    </row>
    <row r="731" spans="1:8" ht="9.75" customHeight="1" x14ac:dyDescent="0.2">
      <c r="A731" s="438">
        <v>166544</v>
      </c>
      <c r="B731" s="439" t="s">
        <v>5018</v>
      </c>
      <c r="C731" s="440">
        <v>7.3</v>
      </c>
      <c r="D731" s="440">
        <v>7.1999999999999995E-2</v>
      </c>
      <c r="E731" s="440">
        <v>4</v>
      </c>
      <c r="F731" s="441">
        <v>49</v>
      </c>
      <c r="G731" s="441">
        <v>43</v>
      </c>
      <c r="H731" s="441">
        <v>34</v>
      </c>
    </row>
    <row r="732" spans="1:8" ht="9.75" customHeight="1" x14ac:dyDescent="0.2">
      <c r="A732" s="438">
        <v>166548</v>
      </c>
      <c r="B732" s="439" t="s">
        <v>5018</v>
      </c>
      <c r="C732" s="440">
        <v>5.2</v>
      </c>
      <c r="D732" s="440">
        <v>8.3000000000000004E-2</v>
      </c>
      <c r="E732" s="440">
        <v>6</v>
      </c>
      <c r="F732" s="441">
        <v>43</v>
      </c>
      <c r="G732" s="441">
        <v>36.5</v>
      </c>
      <c r="H732" s="441">
        <v>53</v>
      </c>
    </row>
    <row r="733" spans="1:8" ht="9.75" customHeight="1" x14ac:dyDescent="0.2">
      <c r="A733" s="438">
        <v>166597</v>
      </c>
      <c r="B733" s="439" t="s">
        <v>5018</v>
      </c>
      <c r="C733" s="440">
        <v>10.8</v>
      </c>
      <c r="D733" s="440">
        <v>0.11</v>
      </c>
      <c r="E733" s="440">
        <v>4</v>
      </c>
      <c r="F733" s="441">
        <v>57</v>
      </c>
      <c r="G733" s="441">
        <v>53</v>
      </c>
      <c r="H733" s="441">
        <v>36.5</v>
      </c>
    </row>
    <row r="734" spans="1:8" ht="9.75" customHeight="1" x14ac:dyDescent="0.2">
      <c r="A734" s="438">
        <v>166634</v>
      </c>
      <c r="B734" s="439" t="s">
        <v>5018</v>
      </c>
      <c r="C734" s="440">
        <v>11.9</v>
      </c>
      <c r="D734" s="440">
        <v>0.14099999999999999</v>
      </c>
      <c r="E734" s="440">
        <v>3</v>
      </c>
      <c r="F734" s="441">
        <v>39.5</v>
      </c>
      <c r="G734" s="441">
        <v>31.1</v>
      </c>
      <c r="H734" s="441">
        <v>114.5</v>
      </c>
    </row>
    <row r="735" spans="1:8" ht="9.75" customHeight="1" x14ac:dyDescent="0.2">
      <c r="A735" s="438">
        <v>166643</v>
      </c>
      <c r="B735" s="439" t="s">
        <v>5018</v>
      </c>
      <c r="C735" s="440">
        <v>6.8</v>
      </c>
      <c r="D735" s="440">
        <v>0.123</v>
      </c>
      <c r="E735" s="440">
        <v>4</v>
      </c>
      <c r="F735" s="441">
        <v>97</v>
      </c>
      <c r="G735" s="441">
        <v>29.6</v>
      </c>
      <c r="H735" s="441">
        <v>42.7</v>
      </c>
    </row>
    <row r="736" spans="1:8" ht="9.75" customHeight="1" x14ac:dyDescent="0.2">
      <c r="A736" s="438">
        <v>166661</v>
      </c>
      <c r="B736" s="439" t="s">
        <v>5018</v>
      </c>
      <c r="C736" s="440">
        <v>17.7</v>
      </c>
      <c r="D736" s="440">
        <v>0.05</v>
      </c>
      <c r="E736" s="440">
        <v>24</v>
      </c>
      <c r="F736" s="441">
        <v>116</v>
      </c>
      <c r="G736" s="441">
        <v>18</v>
      </c>
      <c r="H736" s="441">
        <v>24</v>
      </c>
    </row>
    <row r="737" spans="1:8" ht="9.75" customHeight="1" x14ac:dyDescent="0.2">
      <c r="A737" s="438">
        <v>166663</v>
      </c>
      <c r="B737" s="439" t="s">
        <v>5018</v>
      </c>
      <c r="C737" s="440">
        <v>12.3</v>
      </c>
      <c r="D737" s="440">
        <v>0.114</v>
      </c>
      <c r="E737" s="440">
        <v>6</v>
      </c>
      <c r="F737" s="441">
        <v>63.5</v>
      </c>
      <c r="G737" s="441">
        <v>54.5</v>
      </c>
      <c r="H737" s="441">
        <v>33</v>
      </c>
    </row>
    <row r="738" spans="1:8" ht="9.75" customHeight="1" x14ac:dyDescent="0.2">
      <c r="A738" s="438">
        <v>166667</v>
      </c>
      <c r="B738" s="439" t="s">
        <v>5018</v>
      </c>
      <c r="C738" s="440">
        <v>3</v>
      </c>
      <c r="D738" s="440">
        <v>0.04</v>
      </c>
      <c r="E738" s="440">
        <v>12</v>
      </c>
      <c r="F738" s="441">
        <v>42</v>
      </c>
      <c r="G738" s="441">
        <v>30.5</v>
      </c>
      <c r="H738" s="441">
        <v>31.5</v>
      </c>
    </row>
    <row r="739" spans="1:8" ht="9.75" customHeight="1" x14ac:dyDescent="0.2">
      <c r="A739" s="438">
        <v>166668</v>
      </c>
      <c r="B739" s="439" t="s">
        <v>5018</v>
      </c>
      <c r="C739" s="440">
        <v>3.5</v>
      </c>
      <c r="D739" s="440">
        <v>3.3000000000000002E-2</v>
      </c>
      <c r="E739" s="440">
        <v>12</v>
      </c>
      <c r="F739" s="441">
        <v>45</v>
      </c>
      <c r="G739" s="441">
        <v>31</v>
      </c>
      <c r="H739" s="441">
        <v>24</v>
      </c>
    </row>
    <row r="740" spans="1:8" ht="9.75" customHeight="1" x14ac:dyDescent="0.2">
      <c r="A740" s="438">
        <v>166669</v>
      </c>
      <c r="B740" s="439" t="s">
        <v>5018</v>
      </c>
      <c r="C740" s="440">
        <v>2.2000000000000002</v>
      </c>
      <c r="D740" s="440">
        <v>0.02</v>
      </c>
      <c r="E740" s="440">
        <v>12</v>
      </c>
      <c r="F740" s="441">
        <v>34.5</v>
      </c>
      <c r="G740" s="441">
        <v>22</v>
      </c>
      <c r="H740" s="441">
        <v>27</v>
      </c>
    </row>
    <row r="741" spans="1:8" ht="9.75" customHeight="1" x14ac:dyDescent="0.2">
      <c r="A741" s="438">
        <v>166670</v>
      </c>
      <c r="B741" s="439" t="s">
        <v>5018</v>
      </c>
      <c r="C741" s="440">
        <v>3.1</v>
      </c>
      <c r="D741" s="440">
        <v>3.9E-2</v>
      </c>
      <c r="E741" s="440">
        <v>12</v>
      </c>
      <c r="F741" s="441">
        <v>42</v>
      </c>
      <c r="G741" s="441">
        <v>22</v>
      </c>
      <c r="H741" s="441">
        <v>42</v>
      </c>
    </row>
    <row r="742" spans="1:8" ht="9.75" customHeight="1" x14ac:dyDescent="0.2">
      <c r="A742" s="438">
        <v>166834</v>
      </c>
      <c r="B742" s="439" t="s">
        <v>5018</v>
      </c>
      <c r="C742" s="440">
        <v>12.7</v>
      </c>
      <c r="D742" s="440">
        <v>2.7E-2</v>
      </c>
      <c r="E742" s="440">
        <v>24</v>
      </c>
      <c r="F742" s="441">
        <v>99.5</v>
      </c>
      <c r="G742" s="441">
        <v>14.5</v>
      </c>
      <c r="H742" s="441">
        <v>18.5</v>
      </c>
    </row>
    <row r="743" spans="1:8" ht="9.75" customHeight="1" x14ac:dyDescent="0.2">
      <c r="A743" s="438">
        <v>168233</v>
      </c>
      <c r="B743" s="439" t="s">
        <v>5018</v>
      </c>
      <c r="C743" s="440">
        <v>4.9000000000000004</v>
      </c>
      <c r="D743" s="440">
        <v>7.4999999999999997E-2</v>
      </c>
      <c r="E743" s="440">
        <v>8</v>
      </c>
      <c r="F743" s="441">
        <v>60</v>
      </c>
      <c r="G743" s="441">
        <v>25.4</v>
      </c>
      <c r="H743" s="441">
        <v>48.9</v>
      </c>
    </row>
    <row r="744" spans="1:8" ht="9.75" customHeight="1" x14ac:dyDescent="0.2">
      <c r="A744" s="438">
        <v>169007</v>
      </c>
      <c r="B744" s="439" t="s">
        <v>5018</v>
      </c>
      <c r="C744" s="440">
        <v>17.899999999999999</v>
      </c>
      <c r="D744" s="440">
        <v>9.9000000000000005E-2</v>
      </c>
      <c r="E744" s="440">
        <v>2</v>
      </c>
      <c r="F744" s="441">
        <v>72.099999999999994</v>
      </c>
      <c r="G744" s="441">
        <v>44</v>
      </c>
      <c r="H744" s="441">
        <v>31.3</v>
      </c>
    </row>
    <row r="745" spans="1:8" ht="9.75" customHeight="1" x14ac:dyDescent="0.2">
      <c r="A745" s="438">
        <v>169008</v>
      </c>
      <c r="B745" s="439" t="s">
        <v>5018</v>
      </c>
      <c r="C745" s="440">
        <v>21</v>
      </c>
      <c r="D745" s="440">
        <v>0.11</v>
      </c>
      <c r="E745" s="440">
        <v>2</v>
      </c>
      <c r="F745" s="441">
        <v>72.099999999999994</v>
      </c>
      <c r="G745" s="441">
        <v>46.5</v>
      </c>
      <c r="H745" s="441">
        <v>32.799999999999997</v>
      </c>
    </row>
    <row r="746" spans="1:8" ht="9.75" customHeight="1" x14ac:dyDescent="0.2">
      <c r="A746" s="438">
        <v>169016</v>
      </c>
      <c r="B746" s="439" t="s">
        <v>5018</v>
      </c>
      <c r="C746" s="440">
        <v>6.9</v>
      </c>
      <c r="D746" s="440">
        <v>0.05</v>
      </c>
      <c r="E746" s="440">
        <v>2</v>
      </c>
      <c r="F746" s="441">
        <v>57.6</v>
      </c>
      <c r="G746" s="441">
        <v>29</v>
      </c>
      <c r="H746" s="441">
        <v>29.8</v>
      </c>
    </row>
    <row r="747" spans="1:8" ht="9.75" customHeight="1" x14ac:dyDescent="0.2">
      <c r="A747" s="438">
        <v>170407</v>
      </c>
      <c r="B747" s="439" t="s">
        <v>5018</v>
      </c>
      <c r="C747" s="440">
        <v>12.7</v>
      </c>
      <c r="D747" s="440">
        <v>7.6999999999999999E-2</v>
      </c>
      <c r="E747" s="440">
        <v>1</v>
      </c>
      <c r="F747" s="441">
        <v>60</v>
      </c>
      <c r="G747" s="441">
        <v>40</v>
      </c>
      <c r="H747" s="441">
        <v>32.200000000000003</v>
      </c>
    </row>
    <row r="748" spans="1:8" ht="9.75" customHeight="1" x14ac:dyDescent="0.2">
      <c r="A748" s="438">
        <v>170408</v>
      </c>
      <c r="B748" s="439" t="s">
        <v>5018</v>
      </c>
      <c r="C748" s="440">
        <v>17.399999999999999</v>
      </c>
      <c r="D748" s="440">
        <v>0.13900000000000001</v>
      </c>
      <c r="E748" s="440">
        <v>1</v>
      </c>
      <c r="F748" s="441">
        <v>60</v>
      </c>
      <c r="G748" s="441">
        <v>40</v>
      </c>
      <c r="H748" s="441">
        <v>58</v>
      </c>
    </row>
    <row r="749" spans="1:8" ht="9.75" customHeight="1" x14ac:dyDescent="0.2">
      <c r="A749" s="438">
        <v>170410</v>
      </c>
      <c r="B749" s="439" t="s">
        <v>5018</v>
      </c>
      <c r="C749" s="440">
        <v>24.1</v>
      </c>
      <c r="D749" s="440">
        <v>0.191</v>
      </c>
      <c r="E749" s="440">
        <v>1</v>
      </c>
      <c r="F749" s="441">
        <v>70.599999999999994</v>
      </c>
      <c r="G749" s="441">
        <v>46.2</v>
      </c>
      <c r="H749" s="441">
        <v>58.7</v>
      </c>
    </row>
    <row r="750" spans="1:8" ht="9.75" customHeight="1" x14ac:dyDescent="0.2">
      <c r="A750" s="438">
        <v>171875</v>
      </c>
      <c r="B750" s="439" t="s">
        <v>5018</v>
      </c>
      <c r="C750" s="440">
        <v>2.2999999999999998</v>
      </c>
      <c r="D750" s="440">
        <v>1.7999999999999999E-2</v>
      </c>
      <c r="E750" s="440">
        <v>3</v>
      </c>
      <c r="F750" s="441">
        <v>34</v>
      </c>
      <c r="G750" s="441">
        <v>34</v>
      </c>
      <c r="H750" s="441">
        <v>16</v>
      </c>
    </row>
    <row r="751" spans="1:8" ht="9.75" customHeight="1" x14ac:dyDescent="0.2">
      <c r="A751" s="438">
        <v>171965</v>
      </c>
      <c r="B751" s="439" t="s">
        <v>5018</v>
      </c>
      <c r="C751" s="439"/>
      <c r="D751" s="440">
        <v>0.22700000000000001</v>
      </c>
      <c r="E751" s="440">
        <v>1</v>
      </c>
      <c r="F751" s="439"/>
      <c r="G751" s="439"/>
      <c r="H751" s="439"/>
    </row>
    <row r="752" spans="1:8" ht="9.75" customHeight="1" x14ac:dyDescent="0.2">
      <c r="A752" s="439" t="s">
        <v>5014</v>
      </c>
      <c r="B752" s="439" t="s">
        <v>5018</v>
      </c>
      <c r="C752" s="439"/>
      <c r="D752" s="440">
        <v>0.182</v>
      </c>
      <c r="E752" s="440">
        <v>1</v>
      </c>
      <c r="F752" s="439"/>
      <c r="G752" s="439"/>
      <c r="H752" s="439"/>
    </row>
    <row r="753" spans="1:8" ht="9.75" customHeight="1" x14ac:dyDescent="0.2">
      <c r="A753" s="438">
        <v>173502</v>
      </c>
      <c r="B753" s="439" t="s">
        <v>5018</v>
      </c>
      <c r="C753" s="440">
        <v>8.4</v>
      </c>
      <c r="D753" s="440">
        <v>5.6000000000000001E-2</v>
      </c>
      <c r="E753" s="440">
        <v>1</v>
      </c>
      <c r="F753" s="441">
        <v>46.2</v>
      </c>
      <c r="G753" s="441">
        <v>36.700000000000003</v>
      </c>
      <c r="H753" s="441">
        <v>32.799999999999997</v>
      </c>
    </row>
    <row r="754" spans="1:8" ht="9.75" customHeight="1" x14ac:dyDescent="0.2">
      <c r="A754" s="438">
        <v>173558</v>
      </c>
      <c r="B754" s="439" t="s">
        <v>5018</v>
      </c>
      <c r="C754" s="440">
        <v>5.6</v>
      </c>
      <c r="D754" s="440">
        <v>4.8000000000000001E-2</v>
      </c>
      <c r="E754" s="440">
        <v>1</v>
      </c>
      <c r="F754" s="441">
        <v>39</v>
      </c>
      <c r="G754" s="441">
        <v>38.299999999999997</v>
      </c>
      <c r="H754" s="441">
        <v>32.4</v>
      </c>
    </row>
    <row r="755" spans="1:8" ht="9.75" customHeight="1" x14ac:dyDescent="0.2">
      <c r="A755" s="438">
        <v>174081</v>
      </c>
      <c r="B755" s="439" t="s">
        <v>5018</v>
      </c>
      <c r="C755" s="440">
        <v>7.85</v>
      </c>
      <c r="D755" s="440">
        <v>8.3000000000000004E-2</v>
      </c>
      <c r="E755" s="440">
        <v>1</v>
      </c>
      <c r="F755" s="441">
        <v>48</v>
      </c>
      <c r="G755" s="441">
        <v>40</v>
      </c>
      <c r="H755" s="441">
        <v>43</v>
      </c>
    </row>
    <row r="756" spans="1:8" ht="9.75" customHeight="1" x14ac:dyDescent="0.2">
      <c r="A756" s="438">
        <v>174112</v>
      </c>
      <c r="B756" s="439" t="s">
        <v>5018</v>
      </c>
      <c r="C756" s="440">
        <v>17.899999999999999</v>
      </c>
      <c r="D756" s="440">
        <v>0.17899999999999999</v>
      </c>
      <c r="E756" s="440">
        <v>4</v>
      </c>
      <c r="F756" s="441">
        <v>118.5</v>
      </c>
      <c r="G756" s="441">
        <v>34.5</v>
      </c>
      <c r="H756" s="441">
        <v>43.7</v>
      </c>
    </row>
    <row r="757" spans="1:8" ht="9.75" customHeight="1" x14ac:dyDescent="0.2">
      <c r="A757" s="438">
        <v>174714</v>
      </c>
      <c r="B757" s="439" t="s">
        <v>5018</v>
      </c>
      <c r="C757" s="439"/>
      <c r="D757" s="440">
        <v>3.6999999999999998E-2</v>
      </c>
      <c r="E757" s="440">
        <v>12</v>
      </c>
      <c r="F757" s="439"/>
      <c r="G757" s="439"/>
      <c r="H757" s="439"/>
    </row>
    <row r="758" spans="1:8" ht="9.75" customHeight="1" x14ac:dyDescent="0.2">
      <c r="A758" s="438">
        <v>174715</v>
      </c>
      <c r="B758" s="439" t="s">
        <v>5018</v>
      </c>
      <c r="C758" s="440">
        <v>12.5</v>
      </c>
      <c r="D758" s="440">
        <v>0.126</v>
      </c>
      <c r="E758" s="440">
        <v>4</v>
      </c>
      <c r="F758" s="441">
        <v>102</v>
      </c>
      <c r="G758" s="441">
        <v>37.6</v>
      </c>
      <c r="H758" s="441">
        <v>32.799999999999997</v>
      </c>
    </row>
    <row r="759" spans="1:8" ht="9.75" customHeight="1" x14ac:dyDescent="0.2">
      <c r="A759" s="438">
        <v>166631</v>
      </c>
      <c r="B759" s="439" t="s">
        <v>5018</v>
      </c>
      <c r="C759" s="440">
        <v>8.1999999999999993</v>
      </c>
      <c r="D759" s="440">
        <v>9.5000000000000001E-2</v>
      </c>
      <c r="E759" s="440">
        <v>4</v>
      </c>
      <c r="F759" s="441">
        <v>52</v>
      </c>
      <c r="G759" s="441">
        <v>52</v>
      </c>
      <c r="H759" s="441">
        <v>35</v>
      </c>
    </row>
    <row r="760" spans="1:8" ht="9.75" customHeight="1" x14ac:dyDescent="0.2">
      <c r="A760" s="438">
        <v>166659</v>
      </c>
      <c r="B760" s="439" t="s">
        <v>5018</v>
      </c>
      <c r="C760" s="440">
        <v>14.9</v>
      </c>
      <c r="D760" s="440">
        <v>0.186</v>
      </c>
      <c r="E760" s="440">
        <v>4</v>
      </c>
      <c r="F760" s="441">
        <v>114</v>
      </c>
      <c r="G760" s="441">
        <v>49.5</v>
      </c>
      <c r="H760" s="441">
        <v>33</v>
      </c>
    </row>
    <row r="761" spans="1:8" ht="9.75" customHeight="1" x14ac:dyDescent="0.2">
      <c r="A761" s="438">
        <v>167266</v>
      </c>
      <c r="B761" s="439" t="s">
        <v>5018</v>
      </c>
      <c r="C761" s="440">
        <v>1.8</v>
      </c>
      <c r="D761" s="440">
        <v>1.7999999999999999E-2</v>
      </c>
      <c r="E761" s="440">
        <v>12</v>
      </c>
      <c r="F761" s="441">
        <v>34</v>
      </c>
      <c r="G761" s="441">
        <v>26</v>
      </c>
      <c r="H761" s="441">
        <v>20</v>
      </c>
    </row>
    <row r="762" spans="1:8" ht="9.75" customHeight="1" x14ac:dyDescent="0.2">
      <c r="A762" s="438">
        <v>167274</v>
      </c>
      <c r="B762" s="439" t="s">
        <v>5018</v>
      </c>
      <c r="C762" s="440">
        <v>3</v>
      </c>
      <c r="D762" s="440">
        <v>4.2000000000000003E-2</v>
      </c>
      <c r="E762" s="440">
        <v>12</v>
      </c>
      <c r="F762" s="441">
        <v>44</v>
      </c>
      <c r="G762" s="441">
        <v>33</v>
      </c>
      <c r="H762" s="441">
        <v>29</v>
      </c>
    </row>
    <row r="763" spans="1:8" ht="9.75" customHeight="1" x14ac:dyDescent="0.2">
      <c r="A763" s="438">
        <v>169266</v>
      </c>
      <c r="B763" s="439" t="s">
        <v>5018</v>
      </c>
      <c r="C763" s="440">
        <v>10.1</v>
      </c>
      <c r="D763" s="440">
        <v>5.5E-2</v>
      </c>
      <c r="E763" s="440">
        <v>12</v>
      </c>
      <c r="F763" s="441">
        <v>76</v>
      </c>
      <c r="G763" s="441">
        <v>29.5</v>
      </c>
      <c r="H763" s="441">
        <v>24.5</v>
      </c>
    </row>
    <row r="764" spans="1:8" ht="9.75" customHeight="1" x14ac:dyDescent="0.2">
      <c r="A764" s="438">
        <v>169268</v>
      </c>
      <c r="B764" s="439" t="s">
        <v>5018</v>
      </c>
      <c r="C764" s="440">
        <v>19.899999999999999</v>
      </c>
      <c r="D764" s="440">
        <v>5.8000000000000003E-2</v>
      </c>
      <c r="E764" s="440">
        <v>24</v>
      </c>
      <c r="F764" s="441">
        <v>142</v>
      </c>
      <c r="G764" s="441">
        <v>24</v>
      </c>
      <c r="H764" s="441">
        <v>17</v>
      </c>
    </row>
    <row r="765" spans="1:8" ht="9.75" customHeight="1" x14ac:dyDescent="0.2">
      <c r="A765" s="438">
        <v>169270</v>
      </c>
      <c r="B765" s="439" t="s">
        <v>5018</v>
      </c>
      <c r="C765" s="440">
        <v>2.5</v>
      </c>
      <c r="D765" s="440">
        <v>0.03</v>
      </c>
      <c r="E765" s="440">
        <v>12</v>
      </c>
      <c r="F765" s="441">
        <v>48</v>
      </c>
      <c r="G765" s="441">
        <v>31</v>
      </c>
      <c r="H765" s="441">
        <v>20</v>
      </c>
    </row>
    <row r="766" spans="1:8" ht="9.75" customHeight="1" x14ac:dyDescent="0.2">
      <c r="A766" s="438">
        <v>170529</v>
      </c>
      <c r="B766" s="439" t="s">
        <v>5018</v>
      </c>
      <c r="C766" s="440">
        <v>3.7</v>
      </c>
      <c r="D766" s="440">
        <v>0.04</v>
      </c>
      <c r="E766" s="440">
        <v>12</v>
      </c>
      <c r="F766" s="441">
        <v>55</v>
      </c>
      <c r="G766" s="441">
        <v>45.5</v>
      </c>
      <c r="H766" s="441">
        <v>16</v>
      </c>
    </row>
    <row r="767" spans="1:8" ht="9.75" customHeight="1" x14ac:dyDescent="0.2">
      <c r="A767" s="438">
        <v>170934</v>
      </c>
      <c r="B767" s="439" t="s">
        <v>5018</v>
      </c>
      <c r="C767" s="440">
        <v>8</v>
      </c>
      <c r="D767" s="440">
        <v>8.5000000000000006E-2</v>
      </c>
      <c r="E767" s="440">
        <v>4</v>
      </c>
      <c r="F767" s="441">
        <v>56</v>
      </c>
      <c r="G767" s="441">
        <v>56</v>
      </c>
      <c r="H767" s="441">
        <v>27</v>
      </c>
    </row>
    <row r="768" spans="1:8" ht="9.75" customHeight="1" x14ac:dyDescent="0.2">
      <c r="A768" s="438">
        <v>170936</v>
      </c>
      <c r="B768" s="439" t="s">
        <v>5018</v>
      </c>
      <c r="C768" s="439"/>
      <c r="D768" s="440">
        <v>0.05</v>
      </c>
      <c r="E768" s="440">
        <v>1</v>
      </c>
      <c r="F768" s="439"/>
      <c r="G768" s="439"/>
      <c r="H768" s="439"/>
    </row>
    <row r="769" spans="1:8" ht="9.75" customHeight="1" x14ac:dyDescent="0.2">
      <c r="A769" s="438">
        <v>173306</v>
      </c>
      <c r="B769" s="439" t="s">
        <v>5018</v>
      </c>
      <c r="C769" s="440">
        <v>2.9</v>
      </c>
      <c r="D769" s="440">
        <v>2.8000000000000001E-2</v>
      </c>
      <c r="E769" s="440">
        <v>12</v>
      </c>
      <c r="F769" s="441">
        <v>44.5</v>
      </c>
      <c r="G769" s="441">
        <v>33.5</v>
      </c>
      <c r="H769" s="441">
        <v>19</v>
      </c>
    </row>
    <row r="770" spans="1:8" ht="9.75" customHeight="1" x14ac:dyDescent="0.2">
      <c r="A770" s="438">
        <v>174508</v>
      </c>
      <c r="B770" s="439" t="s">
        <v>5018</v>
      </c>
      <c r="C770" s="439"/>
      <c r="D770" s="440">
        <v>0.06</v>
      </c>
      <c r="E770" s="440">
        <v>1</v>
      </c>
      <c r="F770" s="439"/>
      <c r="G770" s="439"/>
      <c r="H770" s="439"/>
    </row>
    <row r="771" spans="1:8" ht="9.75" customHeight="1" x14ac:dyDescent="0.2">
      <c r="A771" s="438">
        <v>174509</v>
      </c>
      <c r="B771" s="439" t="s">
        <v>5018</v>
      </c>
      <c r="C771" s="439"/>
      <c r="D771" s="440">
        <v>0.1</v>
      </c>
      <c r="E771" s="440">
        <v>1</v>
      </c>
      <c r="F771" s="439"/>
      <c r="G771" s="439"/>
      <c r="H771" s="439"/>
    </row>
    <row r="772" spans="1:8" ht="9.75" customHeight="1" x14ac:dyDescent="0.2">
      <c r="A772" s="438">
        <v>174510</v>
      </c>
      <c r="B772" s="439" t="s">
        <v>5018</v>
      </c>
      <c r="C772" s="439"/>
      <c r="D772" s="440">
        <v>0.126</v>
      </c>
      <c r="E772" s="440">
        <v>1</v>
      </c>
      <c r="F772" s="439"/>
      <c r="G772" s="439"/>
      <c r="H772" s="439"/>
    </row>
    <row r="773" spans="1:8" ht="9.75" customHeight="1" x14ac:dyDescent="0.2">
      <c r="A773" s="438">
        <v>174511</v>
      </c>
      <c r="B773" s="439" t="s">
        <v>5018</v>
      </c>
      <c r="C773" s="439"/>
      <c r="D773" s="440">
        <v>0.16900000000000001</v>
      </c>
      <c r="E773" s="440">
        <v>1</v>
      </c>
      <c r="F773" s="439"/>
      <c r="G773" s="439"/>
      <c r="H773" s="439"/>
    </row>
    <row r="774" spans="1:8" ht="9.75" customHeight="1" x14ac:dyDescent="0.2">
      <c r="A774" s="438">
        <v>174970</v>
      </c>
      <c r="B774" s="439" t="s">
        <v>5018</v>
      </c>
      <c r="C774" s="440">
        <v>29.1</v>
      </c>
      <c r="D774" s="440">
        <v>0.22700000000000001</v>
      </c>
      <c r="E774" s="440">
        <v>1</v>
      </c>
      <c r="F774" s="441">
        <v>70.5</v>
      </c>
      <c r="G774" s="441">
        <v>49.5</v>
      </c>
      <c r="H774" s="441">
        <v>65</v>
      </c>
    </row>
    <row r="775" spans="1:8" ht="9.75" customHeight="1" x14ac:dyDescent="0.2">
      <c r="A775" s="438">
        <v>166614</v>
      </c>
      <c r="B775" s="439" t="s">
        <v>5018</v>
      </c>
      <c r="C775" s="440">
        <v>2.6</v>
      </c>
      <c r="D775" s="440">
        <v>3.5999999999999997E-2</v>
      </c>
      <c r="E775" s="440">
        <v>6</v>
      </c>
      <c r="F775" s="441">
        <v>44</v>
      </c>
      <c r="G775" s="441">
        <v>30</v>
      </c>
      <c r="H775" s="441">
        <v>27</v>
      </c>
    </row>
    <row r="776" spans="1:8" ht="9.75" customHeight="1" x14ac:dyDescent="0.2">
      <c r="A776" s="438">
        <v>169269</v>
      </c>
      <c r="B776" s="439" t="s">
        <v>5018</v>
      </c>
      <c r="C776" s="440">
        <v>3</v>
      </c>
      <c r="D776" s="440">
        <v>0.04</v>
      </c>
      <c r="E776" s="440">
        <v>12</v>
      </c>
      <c r="F776" s="441">
        <v>38</v>
      </c>
      <c r="G776" s="441">
        <v>38</v>
      </c>
      <c r="H776" s="441">
        <v>28</v>
      </c>
    </row>
    <row r="777" spans="1:8" ht="9.75" customHeight="1" x14ac:dyDescent="0.2">
      <c r="A777" s="438">
        <v>173669</v>
      </c>
      <c r="B777" s="439" t="s">
        <v>5018</v>
      </c>
      <c r="C777" s="440">
        <v>13.3</v>
      </c>
      <c r="D777" s="440">
        <v>0.06</v>
      </c>
      <c r="E777" s="440">
        <v>12</v>
      </c>
      <c r="F777" s="441">
        <v>60</v>
      </c>
      <c r="G777" s="441">
        <v>33.5</v>
      </c>
      <c r="H777" s="441">
        <v>30</v>
      </c>
    </row>
    <row r="778" spans="1:8" ht="9.75" customHeight="1" x14ac:dyDescent="0.2">
      <c r="A778" s="438">
        <v>166601</v>
      </c>
      <c r="B778" s="439" t="s">
        <v>5018</v>
      </c>
      <c r="C778" s="440">
        <v>11.2</v>
      </c>
      <c r="D778" s="440">
        <v>0.107</v>
      </c>
      <c r="E778" s="440">
        <v>4</v>
      </c>
      <c r="F778" s="441">
        <v>56</v>
      </c>
      <c r="G778" s="441">
        <v>56</v>
      </c>
      <c r="H778" s="441">
        <v>34</v>
      </c>
    </row>
    <row r="779" spans="1:8" ht="9.75" customHeight="1" x14ac:dyDescent="0.2">
      <c r="A779" s="438">
        <v>168229</v>
      </c>
      <c r="B779" s="439" t="s">
        <v>5018</v>
      </c>
      <c r="C779" s="440">
        <v>0.2</v>
      </c>
      <c r="D779" s="440">
        <v>1E-3</v>
      </c>
      <c r="E779" s="440">
        <v>1</v>
      </c>
      <c r="F779" s="441">
        <v>5.5</v>
      </c>
      <c r="G779" s="441">
        <v>5.5</v>
      </c>
      <c r="H779" s="441">
        <v>40</v>
      </c>
    </row>
    <row r="780" spans="1:8" ht="9.75" customHeight="1" x14ac:dyDescent="0.2">
      <c r="A780" s="438">
        <v>174113</v>
      </c>
      <c r="B780" s="439" t="s">
        <v>5018</v>
      </c>
      <c r="C780" s="440">
        <v>7.2</v>
      </c>
      <c r="D780" s="440">
        <v>7.1999999999999995E-2</v>
      </c>
      <c r="E780" s="440">
        <v>1</v>
      </c>
      <c r="F780" s="441">
        <v>56.5</v>
      </c>
      <c r="G780" s="441">
        <v>39.200000000000003</v>
      </c>
      <c r="H780" s="441">
        <v>32.5</v>
      </c>
    </row>
    <row r="781" spans="1:8" ht="9.75" customHeight="1" x14ac:dyDescent="0.2">
      <c r="A781" s="438">
        <v>166671</v>
      </c>
      <c r="B781" s="439" t="s">
        <v>5018</v>
      </c>
      <c r="C781" s="440">
        <v>0.9</v>
      </c>
      <c r="D781" s="440">
        <v>1E-3</v>
      </c>
      <c r="E781" s="440">
        <v>1</v>
      </c>
      <c r="F781" s="441">
        <v>31</v>
      </c>
      <c r="G781" s="441">
        <v>2</v>
      </c>
      <c r="H781" s="441">
        <v>16</v>
      </c>
    </row>
    <row r="782" spans="1:8" ht="9.75" customHeight="1" x14ac:dyDescent="0.2">
      <c r="A782" s="438">
        <v>166672</v>
      </c>
      <c r="B782" s="439" t="s">
        <v>5018</v>
      </c>
      <c r="C782" s="440">
        <v>0.3</v>
      </c>
      <c r="D782" s="440">
        <v>1E-3</v>
      </c>
      <c r="E782" s="440">
        <v>1</v>
      </c>
      <c r="F782" s="441">
        <v>20</v>
      </c>
      <c r="G782" s="441">
        <v>12</v>
      </c>
      <c r="H782" s="441">
        <v>6</v>
      </c>
    </row>
    <row r="783" spans="1:8" ht="9.75" customHeight="1" x14ac:dyDescent="0.2">
      <c r="A783" s="438">
        <v>168114</v>
      </c>
      <c r="B783" s="439" t="s">
        <v>5018</v>
      </c>
      <c r="C783" s="440">
        <v>1.4</v>
      </c>
      <c r="D783" s="440">
        <v>1.4E-2</v>
      </c>
      <c r="E783" s="440">
        <v>1</v>
      </c>
      <c r="F783" s="441">
        <v>29</v>
      </c>
      <c r="G783" s="441">
        <v>20</v>
      </c>
      <c r="H783" s="441">
        <v>24</v>
      </c>
    </row>
    <row r="784" spans="1:8" ht="9.75" customHeight="1" x14ac:dyDescent="0.2">
      <c r="A784" s="438">
        <v>173515</v>
      </c>
      <c r="B784" s="439" t="s">
        <v>5018</v>
      </c>
      <c r="C784" s="440">
        <v>5.8</v>
      </c>
      <c r="D784" s="440">
        <v>3.7999999999999999E-2</v>
      </c>
      <c r="E784" s="440">
        <v>2</v>
      </c>
      <c r="F784" s="441">
        <v>56</v>
      </c>
      <c r="G784" s="441">
        <v>28.5</v>
      </c>
      <c r="H784" s="441">
        <v>24</v>
      </c>
    </row>
    <row r="785" spans="1:8" ht="9.75" customHeight="1" x14ac:dyDescent="0.2">
      <c r="A785" s="438">
        <v>167292</v>
      </c>
      <c r="B785" s="439" t="s">
        <v>5018</v>
      </c>
      <c r="C785" s="440">
        <v>1.3</v>
      </c>
      <c r="D785" s="440">
        <v>1.7999999999999999E-2</v>
      </c>
      <c r="E785" s="440">
        <v>6</v>
      </c>
      <c r="F785" s="441">
        <v>34</v>
      </c>
      <c r="G785" s="441">
        <v>24</v>
      </c>
      <c r="H785" s="441">
        <v>21.5</v>
      </c>
    </row>
    <row r="786" spans="1:8" ht="9.75" customHeight="1" x14ac:dyDescent="0.2">
      <c r="A786" s="438">
        <v>166536</v>
      </c>
      <c r="B786" s="439" t="s">
        <v>5018</v>
      </c>
      <c r="C786" s="440">
        <v>3.1</v>
      </c>
      <c r="D786" s="440">
        <v>3.7999999999999999E-2</v>
      </c>
      <c r="E786" s="440">
        <v>6</v>
      </c>
      <c r="F786" s="441">
        <v>45.5</v>
      </c>
      <c r="G786" s="441">
        <v>31</v>
      </c>
      <c r="H786" s="441">
        <v>26.8</v>
      </c>
    </row>
    <row r="787" spans="1:8" ht="9.75" customHeight="1" x14ac:dyDescent="0.2">
      <c r="A787" s="438">
        <v>166605</v>
      </c>
      <c r="B787" s="439" t="s">
        <v>5018</v>
      </c>
      <c r="C787" s="440">
        <v>1.2</v>
      </c>
      <c r="D787" s="440">
        <v>1.2999999999999999E-2</v>
      </c>
      <c r="E787" s="440">
        <v>12</v>
      </c>
      <c r="F787" s="441">
        <v>29</v>
      </c>
      <c r="G787" s="441">
        <v>20</v>
      </c>
      <c r="H787" s="441">
        <v>21.7</v>
      </c>
    </row>
    <row r="788" spans="1:8" ht="9.75" customHeight="1" x14ac:dyDescent="0.2">
      <c r="A788" s="438">
        <v>170409</v>
      </c>
      <c r="B788" s="439" t="s">
        <v>5018</v>
      </c>
      <c r="C788" s="440">
        <v>20.100000000000001</v>
      </c>
      <c r="D788" s="440">
        <v>0.17499999999999999</v>
      </c>
      <c r="E788" s="440">
        <v>1</v>
      </c>
      <c r="F788" s="441">
        <v>61</v>
      </c>
      <c r="G788" s="441">
        <v>41.5</v>
      </c>
      <c r="H788" s="441">
        <v>69</v>
      </c>
    </row>
    <row r="789" spans="1:8" ht="9.75" customHeight="1" x14ac:dyDescent="0.2">
      <c r="A789" s="438">
        <v>173292</v>
      </c>
      <c r="B789" s="439" t="s">
        <v>5018</v>
      </c>
      <c r="C789" s="440">
        <v>7.5</v>
      </c>
      <c r="D789" s="440">
        <v>5.0999999999999997E-2</v>
      </c>
      <c r="E789" s="440">
        <v>2</v>
      </c>
      <c r="F789" s="441">
        <v>52</v>
      </c>
      <c r="G789" s="441">
        <v>34</v>
      </c>
      <c r="H789" s="441">
        <v>29</v>
      </c>
    </row>
    <row r="790" spans="1:8" ht="9.75" customHeight="1" x14ac:dyDescent="0.2">
      <c r="A790" s="438">
        <v>169009</v>
      </c>
      <c r="B790" s="439" t="s">
        <v>5018</v>
      </c>
      <c r="C790" s="440">
        <v>22.4</v>
      </c>
      <c r="D790" s="440">
        <v>0.113</v>
      </c>
      <c r="E790" s="440">
        <v>2</v>
      </c>
      <c r="F790" s="441">
        <v>79.5</v>
      </c>
      <c r="G790" s="441">
        <v>41.5</v>
      </c>
      <c r="H790" s="441">
        <v>34.1</v>
      </c>
    </row>
    <row r="791" spans="1:8" ht="9.75" customHeight="1" x14ac:dyDescent="0.2">
      <c r="A791" s="438">
        <v>171964</v>
      </c>
      <c r="B791" s="439" t="s">
        <v>5018</v>
      </c>
      <c r="C791" s="440">
        <v>25</v>
      </c>
      <c r="D791" s="440">
        <v>0.18099999999999999</v>
      </c>
      <c r="E791" s="440">
        <v>1</v>
      </c>
      <c r="F791" s="441">
        <v>65.5</v>
      </c>
      <c r="G791" s="441">
        <v>48</v>
      </c>
      <c r="H791" s="441">
        <v>57.7</v>
      </c>
    </row>
    <row r="792" spans="1:8" ht="9.75" customHeight="1" x14ac:dyDescent="0.2">
      <c r="A792" s="438">
        <v>167696</v>
      </c>
      <c r="B792" s="439" t="s">
        <v>5018</v>
      </c>
      <c r="C792" s="440">
        <v>29</v>
      </c>
      <c r="D792" s="440">
        <v>0.311</v>
      </c>
      <c r="E792" s="440">
        <v>4</v>
      </c>
      <c r="F792" s="441">
        <v>62</v>
      </c>
      <c r="G792" s="441">
        <v>62</v>
      </c>
      <c r="H792" s="441">
        <v>40.5</v>
      </c>
    </row>
    <row r="793" spans="1:8" ht="9.75" customHeight="1" x14ac:dyDescent="0.2">
      <c r="A793" s="438">
        <v>174078</v>
      </c>
      <c r="B793" s="439" t="s">
        <v>5018</v>
      </c>
      <c r="C793" s="440">
        <v>11.5</v>
      </c>
      <c r="D793" s="440">
        <v>7.3999999999999996E-2</v>
      </c>
      <c r="E793" s="440">
        <v>1</v>
      </c>
      <c r="F793" s="441">
        <v>48</v>
      </c>
      <c r="G793" s="441">
        <v>36</v>
      </c>
      <c r="H793" s="441">
        <v>43</v>
      </c>
    </row>
    <row r="794" spans="1:8" ht="9.75" customHeight="1" x14ac:dyDescent="0.2">
      <c r="A794" s="438">
        <v>167976</v>
      </c>
      <c r="B794" s="439" t="s">
        <v>5018</v>
      </c>
      <c r="C794" s="440">
        <v>8</v>
      </c>
      <c r="D794" s="440">
        <v>6.4000000000000001E-2</v>
      </c>
      <c r="E794" s="440">
        <v>1</v>
      </c>
      <c r="F794" s="441">
        <v>49</v>
      </c>
      <c r="G794" s="441">
        <v>33</v>
      </c>
      <c r="H794" s="441">
        <v>39.299999999999997</v>
      </c>
    </row>
    <row r="795" spans="1:8" ht="9.75" customHeight="1" x14ac:dyDescent="0.2">
      <c r="A795" s="438">
        <v>166592</v>
      </c>
      <c r="B795" s="439" t="s">
        <v>5018</v>
      </c>
      <c r="C795" s="440">
        <v>16.8</v>
      </c>
      <c r="D795" s="440">
        <v>0.189</v>
      </c>
      <c r="E795" s="440">
        <v>4</v>
      </c>
      <c r="F795" s="441">
        <v>64.5</v>
      </c>
      <c r="G795" s="441">
        <v>64.5</v>
      </c>
      <c r="H795" s="441">
        <v>45.5</v>
      </c>
    </row>
    <row r="796" spans="1:8" ht="9.75" customHeight="1" x14ac:dyDescent="0.2">
      <c r="A796" s="438">
        <v>168666</v>
      </c>
      <c r="B796" s="439" t="s">
        <v>5018</v>
      </c>
      <c r="C796" s="440">
        <v>0.36</v>
      </c>
      <c r="D796" s="440">
        <v>4.0000000000000001E-3</v>
      </c>
      <c r="E796" s="440">
        <v>1</v>
      </c>
      <c r="F796" s="441">
        <v>300</v>
      </c>
      <c r="G796" s="441">
        <v>3.5</v>
      </c>
      <c r="H796" s="441">
        <v>3.5</v>
      </c>
    </row>
    <row r="797" spans="1:8" ht="9.75" customHeight="1" x14ac:dyDescent="0.2">
      <c r="A797" s="438">
        <v>168224</v>
      </c>
      <c r="B797" s="439" t="s">
        <v>5018</v>
      </c>
      <c r="C797" s="440">
        <v>1.3</v>
      </c>
      <c r="D797" s="440">
        <v>2.1000000000000001E-2</v>
      </c>
      <c r="E797" s="440">
        <v>1</v>
      </c>
      <c r="F797" s="441">
        <v>58</v>
      </c>
      <c r="G797" s="441">
        <v>36</v>
      </c>
      <c r="H797" s="441">
        <v>10</v>
      </c>
    </row>
    <row r="798" spans="1:8" ht="9.75" customHeight="1" x14ac:dyDescent="0.2">
      <c r="A798" s="438">
        <v>168228</v>
      </c>
      <c r="B798" s="439" t="s">
        <v>5018</v>
      </c>
      <c r="C798" s="440">
        <v>0.8</v>
      </c>
      <c r="D798" s="440">
        <v>8.9999999999999993E-3</v>
      </c>
      <c r="E798" s="440">
        <v>1</v>
      </c>
      <c r="F798" s="441">
        <v>300</v>
      </c>
      <c r="G798" s="441">
        <v>5.5</v>
      </c>
      <c r="H798" s="441">
        <v>5.5</v>
      </c>
    </row>
    <row r="799" spans="1:8" ht="9.75" customHeight="1" x14ac:dyDescent="0.2">
      <c r="A799" s="438">
        <v>172333</v>
      </c>
      <c r="B799" s="439" t="s">
        <v>5018</v>
      </c>
      <c r="C799" s="440">
        <v>0.2</v>
      </c>
      <c r="D799" s="440">
        <v>1E-3</v>
      </c>
      <c r="E799" s="440">
        <v>1</v>
      </c>
      <c r="F799" s="441">
        <v>24</v>
      </c>
      <c r="G799" s="441">
        <v>7</v>
      </c>
      <c r="H799" s="441">
        <v>7</v>
      </c>
    </row>
    <row r="800" spans="1:8" ht="9.75" customHeight="1" x14ac:dyDescent="0.2">
      <c r="A800" s="438">
        <v>170828</v>
      </c>
      <c r="B800" s="439" t="s">
        <v>5018</v>
      </c>
      <c r="C800" s="440">
        <v>0.15</v>
      </c>
      <c r="D800" s="440">
        <v>1E-3</v>
      </c>
      <c r="E800" s="440">
        <v>1</v>
      </c>
      <c r="F800" s="441">
        <v>33</v>
      </c>
      <c r="G800" s="441">
        <v>5</v>
      </c>
      <c r="H800" s="441">
        <v>5</v>
      </c>
    </row>
    <row r="801" spans="1:8" ht="9.75" customHeight="1" x14ac:dyDescent="0.2">
      <c r="A801" s="438">
        <v>168236</v>
      </c>
      <c r="B801" s="439" t="s">
        <v>5018</v>
      </c>
      <c r="C801" s="440">
        <v>2.2999999999999998</v>
      </c>
      <c r="D801" s="440">
        <v>4.4999999999999998E-2</v>
      </c>
      <c r="E801" s="440">
        <v>9</v>
      </c>
      <c r="F801" s="441">
        <v>42</v>
      </c>
      <c r="G801" s="441">
        <v>20.5</v>
      </c>
      <c r="H801" s="441">
        <v>52</v>
      </c>
    </row>
    <row r="802" spans="1:8" ht="9.75" customHeight="1" x14ac:dyDescent="0.2">
      <c r="A802" s="438">
        <v>168237</v>
      </c>
      <c r="B802" s="439" t="s">
        <v>5018</v>
      </c>
      <c r="C802" s="440">
        <v>10.35</v>
      </c>
      <c r="D802" s="440">
        <v>0.17799999999999999</v>
      </c>
      <c r="E802" s="440">
        <v>6</v>
      </c>
      <c r="F802" s="441">
        <v>47</v>
      </c>
      <c r="G802" s="441">
        <v>45</v>
      </c>
      <c r="H802" s="441">
        <v>84</v>
      </c>
    </row>
    <row r="803" spans="1:8" ht="9.75" customHeight="1" x14ac:dyDescent="0.2">
      <c r="A803" s="438">
        <v>169648</v>
      </c>
      <c r="B803" s="439" t="s">
        <v>5018</v>
      </c>
      <c r="C803" s="440">
        <v>0.15</v>
      </c>
      <c r="D803" s="440">
        <v>3.0000000000000001E-3</v>
      </c>
      <c r="E803" s="440">
        <v>1</v>
      </c>
      <c r="F803" s="441">
        <v>18</v>
      </c>
      <c r="G803" s="441">
        <v>16</v>
      </c>
      <c r="H803" s="441">
        <v>9</v>
      </c>
    </row>
    <row r="804" spans="1:8" ht="9.75" customHeight="1" x14ac:dyDescent="0.2">
      <c r="A804" s="438">
        <v>167774</v>
      </c>
      <c r="B804" s="439" t="s">
        <v>5018</v>
      </c>
      <c r="C804" s="440">
        <v>3.4</v>
      </c>
      <c r="D804" s="440">
        <v>4.1000000000000002E-2</v>
      </c>
      <c r="E804" s="440">
        <v>12</v>
      </c>
      <c r="F804" s="441">
        <v>37.1</v>
      </c>
      <c r="G804" s="441">
        <v>36.1</v>
      </c>
      <c r="H804" s="441">
        <v>30.4</v>
      </c>
    </row>
    <row r="805" spans="1:8" ht="9.75" customHeight="1" x14ac:dyDescent="0.2">
      <c r="A805" s="438">
        <v>167781</v>
      </c>
      <c r="B805" s="439" t="s">
        <v>5018</v>
      </c>
      <c r="C805" s="439"/>
      <c r="D805" s="440">
        <v>0.03</v>
      </c>
      <c r="E805" s="440">
        <v>24</v>
      </c>
      <c r="F805" s="439"/>
      <c r="G805" s="439"/>
      <c r="H805" s="439"/>
    </row>
    <row r="806" spans="1:8" ht="9.75" customHeight="1" x14ac:dyDescent="0.2"/>
    <row r="807" spans="1:8" ht="9.75" customHeight="1" x14ac:dyDescent="0.2"/>
    <row r="808" spans="1:8" ht="9.75" customHeight="1" x14ac:dyDescent="0.2"/>
    <row r="809" spans="1:8" ht="9.75" customHeight="1" x14ac:dyDescent="0.2"/>
    <row r="810" spans="1:8" ht="9.75" customHeight="1" x14ac:dyDescent="0.2"/>
    <row r="811" spans="1:8" ht="9.75" customHeight="1" x14ac:dyDescent="0.2"/>
    <row r="812" spans="1:8" ht="9.75" customHeight="1" x14ac:dyDescent="0.2"/>
    <row r="813" spans="1:8" ht="9.75" customHeight="1" x14ac:dyDescent="0.2"/>
    <row r="814" spans="1:8" ht="9.75" customHeight="1" x14ac:dyDescent="0.2"/>
    <row r="815" spans="1:8" ht="9.75" customHeight="1" x14ac:dyDescent="0.2"/>
    <row r="816" spans="1:8" ht="9.75" customHeight="1" x14ac:dyDescent="0.2"/>
    <row r="817" ht="9.75" customHeight="1" x14ac:dyDescent="0.2"/>
    <row r="818" ht="9.75" customHeight="1" x14ac:dyDescent="0.2"/>
    <row r="819" ht="9.75" customHeight="1" x14ac:dyDescent="0.2"/>
    <row r="820" ht="9.75" customHeight="1" x14ac:dyDescent="0.2"/>
    <row r="821" ht="9.75" customHeight="1" x14ac:dyDescent="0.2"/>
    <row r="822" ht="9.75" customHeight="1" x14ac:dyDescent="0.2"/>
    <row r="823" ht="9.75" customHeight="1" x14ac:dyDescent="0.2"/>
    <row r="824" ht="9.75" customHeight="1" x14ac:dyDescent="0.2"/>
    <row r="825" ht="9.75" customHeight="1" x14ac:dyDescent="0.2"/>
    <row r="826" ht="9.75" customHeight="1" x14ac:dyDescent="0.2"/>
    <row r="827" ht="9.75" customHeight="1" x14ac:dyDescent="0.2"/>
    <row r="828" ht="9.75" customHeight="1" x14ac:dyDescent="0.2"/>
    <row r="829" ht="9.75" customHeight="1" x14ac:dyDescent="0.2"/>
    <row r="830" ht="9.75" customHeight="1" x14ac:dyDescent="0.2"/>
    <row r="831" ht="9.75" customHeight="1" x14ac:dyDescent="0.2"/>
    <row r="832" ht="9.75" customHeight="1" x14ac:dyDescent="0.2"/>
    <row r="833" ht="9.75" customHeight="1" x14ac:dyDescent="0.2"/>
    <row r="834" ht="9.75" customHeight="1" x14ac:dyDescent="0.2"/>
    <row r="835" ht="9.75" customHeight="1" x14ac:dyDescent="0.2"/>
    <row r="836" ht="9.75" customHeight="1" x14ac:dyDescent="0.2"/>
    <row r="837" ht="9.75" customHeight="1" x14ac:dyDescent="0.2"/>
    <row r="838" ht="9.75" customHeight="1" x14ac:dyDescent="0.2"/>
    <row r="839" ht="9.75" customHeight="1" x14ac:dyDescent="0.2"/>
    <row r="840" ht="9.75" customHeight="1" x14ac:dyDescent="0.2"/>
    <row r="841" ht="9.75" customHeight="1" x14ac:dyDescent="0.2"/>
    <row r="842" ht="9.75" customHeight="1" x14ac:dyDescent="0.2"/>
    <row r="843" ht="9.75" customHeight="1" x14ac:dyDescent="0.2"/>
    <row r="844" ht="9.75" customHeight="1" x14ac:dyDescent="0.2"/>
    <row r="845" ht="9.75" customHeight="1" x14ac:dyDescent="0.2"/>
    <row r="846" ht="9.75" customHeight="1" x14ac:dyDescent="0.2"/>
    <row r="847" ht="9.75" customHeight="1" x14ac:dyDescent="0.2"/>
    <row r="848" ht="9.75" customHeight="1" x14ac:dyDescent="0.2"/>
    <row r="849" ht="9.75" customHeight="1" x14ac:dyDescent="0.2"/>
    <row r="850" ht="9.75" customHeight="1" x14ac:dyDescent="0.2"/>
    <row r="851" ht="9.75" customHeight="1" x14ac:dyDescent="0.2"/>
    <row r="852" ht="9.75" customHeight="1" x14ac:dyDescent="0.2"/>
    <row r="853" ht="9.75" customHeight="1" x14ac:dyDescent="0.2"/>
    <row r="854" ht="9.75" customHeight="1" x14ac:dyDescent="0.2"/>
    <row r="855" ht="9.75" customHeight="1" x14ac:dyDescent="0.2"/>
    <row r="856" ht="9.75" customHeight="1" x14ac:dyDescent="0.2"/>
    <row r="857" ht="9.75" customHeight="1" x14ac:dyDescent="0.2"/>
    <row r="858" ht="9.75" customHeight="1" x14ac:dyDescent="0.2"/>
    <row r="859" ht="9.75" customHeight="1" x14ac:dyDescent="0.2"/>
    <row r="860" ht="9.75" customHeight="1" x14ac:dyDescent="0.2"/>
    <row r="861" ht="9.75" customHeight="1" x14ac:dyDescent="0.2"/>
    <row r="862" ht="9.75" customHeight="1" x14ac:dyDescent="0.2"/>
    <row r="863" ht="9.75" customHeight="1" x14ac:dyDescent="0.2"/>
    <row r="864" ht="9.75" customHeight="1" x14ac:dyDescent="0.2"/>
    <row r="865" ht="9.75" customHeight="1" x14ac:dyDescent="0.2"/>
    <row r="866" ht="9.75" customHeight="1" x14ac:dyDescent="0.2"/>
    <row r="867" ht="9.75" customHeight="1" x14ac:dyDescent="0.2"/>
    <row r="868" ht="9.75" customHeight="1" x14ac:dyDescent="0.2"/>
    <row r="869" ht="9.75" customHeight="1" x14ac:dyDescent="0.2"/>
    <row r="870" ht="9.75" customHeight="1" x14ac:dyDescent="0.2"/>
    <row r="871" ht="9.75" customHeight="1" x14ac:dyDescent="0.2"/>
    <row r="872" ht="9.75" customHeight="1" x14ac:dyDescent="0.2"/>
    <row r="873" ht="9.75" customHeight="1" x14ac:dyDescent="0.2"/>
    <row r="874" ht="9.75" customHeight="1" x14ac:dyDescent="0.2"/>
    <row r="875" ht="9.75" customHeight="1" x14ac:dyDescent="0.2"/>
    <row r="876" ht="9.75" customHeight="1" x14ac:dyDescent="0.2"/>
    <row r="877" ht="9.75" customHeight="1" x14ac:dyDescent="0.2"/>
    <row r="878" ht="9.75" customHeight="1" x14ac:dyDescent="0.2"/>
    <row r="879" ht="9.75" customHeight="1" x14ac:dyDescent="0.2"/>
    <row r="880" ht="9.75" customHeight="1" x14ac:dyDescent="0.2"/>
    <row r="881" ht="9.75" customHeight="1" x14ac:dyDescent="0.2"/>
    <row r="882" ht="9.75" customHeight="1" x14ac:dyDescent="0.2"/>
    <row r="883" ht="9.75" customHeight="1" x14ac:dyDescent="0.2"/>
    <row r="884" ht="9.75" customHeight="1" x14ac:dyDescent="0.2"/>
    <row r="885" ht="9.75" customHeight="1" x14ac:dyDescent="0.2"/>
    <row r="886" ht="9.75" customHeight="1" x14ac:dyDescent="0.2"/>
    <row r="887" ht="9.75" customHeight="1" x14ac:dyDescent="0.2"/>
    <row r="888" ht="9.75" customHeight="1" x14ac:dyDescent="0.2"/>
    <row r="889" ht="9.75" customHeight="1" x14ac:dyDescent="0.2"/>
    <row r="890" ht="9.75" customHeight="1" x14ac:dyDescent="0.2"/>
    <row r="891" ht="9.75" customHeight="1" x14ac:dyDescent="0.2"/>
    <row r="892" ht="9.75" customHeight="1" x14ac:dyDescent="0.2"/>
    <row r="893" ht="9.75" customHeight="1" x14ac:dyDescent="0.2"/>
    <row r="894" ht="9.75" customHeight="1" x14ac:dyDescent="0.2"/>
    <row r="895" ht="9.75" customHeight="1" x14ac:dyDescent="0.2"/>
    <row r="896" ht="9.75" customHeight="1" x14ac:dyDescent="0.2"/>
    <row r="897" ht="9.75" customHeight="1" x14ac:dyDescent="0.2"/>
    <row r="898" ht="9.75" customHeight="1" x14ac:dyDescent="0.2"/>
    <row r="899" ht="9.75" customHeight="1" x14ac:dyDescent="0.2"/>
    <row r="900" ht="9.75" customHeight="1" x14ac:dyDescent="0.2"/>
    <row r="901" ht="9.75" customHeight="1" x14ac:dyDescent="0.2"/>
    <row r="902" ht="9.75" customHeight="1" x14ac:dyDescent="0.2"/>
    <row r="903" ht="9.75" customHeight="1" x14ac:dyDescent="0.2"/>
    <row r="904" ht="9.75" customHeight="1" x14ac:dyDescent="0.2"/>
    <row r="905" ht="9.75" customHeight="1" x14ac:dyDescent="0.2"/>
    <row r="906" ht="9.75" customHeight="1" x14ac:dyDescent="0.2"/>
    <row r="907" ht="9.75" customHeight="1" x14ac:dyDescent="0.2"/>
    <row r="908" ht="9.75" customHeight="1" x14ac:dyDescent="0.2"/>
    <row r="909" ht="9.75" customHeight="1" x14ac:dyDescent="0.2"/>
    <row r="910" ht="9.75" customHeight="1" x14ac:dyDescent="0.2"/>
    <row r="911" ht="9.75" customHeight="1" x14ac:dyDescent="0.2"/>
    <row r="912" ht="9.75" customHeight="1" x14ac:dyDescent="0.2"/>
    <row r="913" ht="9.75" customHeight="1" x14ac:dyDescent="0.2"/>
    <row r="914" ht="9.75" customHeight="1" x14ac:dyDescent="0.2"/>
    <row r="915" ht="9.75" customHeight="1" x14ac:dyDescent="0.2"/>
    <row r="916" ht="9.75" customHeight="1" x14ac:dyDescent="0.2"/>
    <row r="917" ht="9.75" customHeight="1" x14ac:dyDescent="0.2"/>
    <row r="918" ht="9.75" customHeight="1" x14ac:dyDescent="0.2"/>
    <row r="919" ht="9.75" customHeight="1" x14ac:dyDescent="0.2"/>
    <row r="920" ht="9.75" customHeight="1" x14ac:dyDescent="0.2"/>
    <row r="921" ht="9.75" customHeight="1" x14ac:dyDescent="0.2"/>
    <row r="922" ht="9.75" customHeight="1" x14ac:dyDescent="0.2"/>
    <row r="923" ht="9.75" customHeight="1" x14ac:dyDescent="0.2"/>
    <row r="924" ht="9.75" customHeight="1" x14ac:dyDescent="0.2"/>
    <row r="925" ht="9.75" customHeight="1" x14ac:dyDescent="0.2"/>
    <row r="926" ht="9.75" customHeight="1" x14ac:dyDescent="0.2"/>
    <row r="927" ht="9.75" customHeight="1" x14ac:dyDescent="0.2"/>
    <row r="928" ht="9.75" customHeight="1" x14ac:dyDescent="0.2"/>
    <row r="929" ht="9.75" customHeight="1" x14ac:dyDescent="0.2"/>
    <row r="930" ht="9.75" customHeight="1" x14ac:dyDescent="0.2"/>
    <row r="931" ht="9.75" customHeight="1" x14ac:dyDescent="0.2"/>
    <row r="932" ht="9.75" customHeight="1" x14ac:dyDescent="0.2"/>
    <row r="933" ht="9.75" customHeight="1" x14ac:dyDescent="0.2"/>
    <row r="934" ht="9.75" customHeight="1" x14ac:dyDescent="0.2"/>
    <row r="935" ht="9.75" customHeight="1" x14ac:dyDescent="0.2"/>
    <row r="936" ht="9.75" customHeight="1" x14ac:dyDescent="0.2"/>
    <row r="937" ht="9.75" customHeight="1" x14ac:dyDescent="0.2"/>
    <row r="938" ht="9.75" customHeight="1" x14ac:dyDescent="0.2"/>
    <row r="939" ht="9.75" customHeight="1" x14ac:dyDescent="0.2"/>
    <row r="940" ht="9.75" customHeight="1" x14ac:dyDescent="0.2"/>
    <row r="941" ht="9.75" customHeight="1" x14ac:dyDescent="0.2"/>
    <row r="942" ht="9.75" customHeight="1" x14ac:dyDescent="0.2"/>
    <row r="943" ht="9.75" customHeight="1" x14ac:dyDescent="0.2"/>
    <row r="944" ht="9.75" customHeight="1" x14ac:dyDescent="0.2"/>
    <row r="945" ht="9.75" customHeight="1" x14ac:dyDescent="0.2"/>
    <row r="946" ht="9.75" customHeight="1" x14ac:dyDescent="0.2"/>
    <row r="947" ht="9.75" customHeight="1" x14ac:dyDescent="0.2"/>
    <row r="948" ht="9.75" customHeight="1" x14ac:dyDescent="0.2"/>
    <row r="949" ht="9.75" customHeight="1" x14ac:dyDescent="0.2"/>
    <row r="950" ht="9.75" customHeight="1" x14ac:dyDescent="0.2"/>
    <row r="951" ht="9.75" customHeight="1" x14ac:dyDescent="0.2"/>
    <row r="952" ht="9.75" customHeight="1" x14ac:dyDescent="0.2"/>
    <row r="953" ht="9.75" customHeight="1" x14ac:dyDescent="0.2"/>
    <row r="954" ht="9.75" customHeight="1" x14ac:dyDescent="0.2"/>
    <row r="955" ht="9.75" customHeight="1" x14ac:dyDescent="0.2"/>
    <row r="956" ht="9.75" customHeight="1" x14ac:dyDescent="0.2"/>
    <row r="957" ht="9.75" customHeight="1" x14ac:dyDescent="0.2"/>
    <row r="958" ht="9.75" customHeight="1" x14ac:dyDescent="0.2"/>
    <row r="959" ht="9.75" customHeight="1" x14ac:dyDescent="0.2"/>
    <row r="960" ht="9.75" customHeight="1" x14ac:dyDescent="0.2"/>
    <row r="961" ht="9.75" customHeight="1" x14ac:dyDescent="0.2"/>
    <row r="962" ht="9.75" customHeight="1" x14ac:dyDescent="0.2"/>
    <row r="963" ht="9.75" customHeight="1" x14ac:dyDescent="0.2"/>
    <row r="964" ht="9.75" customHeight="1" x14ac:dyDescent="0.2"/>
    <row r="965" ht="9.75" customHeight="1" x14ac:dyDescent="0.2"/>
    <row r="966" ht="9.75" customHeight="1" x14ac:dyDescent="0.2"/>
    <row r="967" ht="9.75" customHeight="1" x14ac:dyDescent="0.2"/>
    <row r="968" ht="9.75" customHeight="1" x14ac:dyDescent="0.2"/>
    <row r="969" ht="9.75" customHeight="1" x14ac:dyDescent="0.2"/>
    <row r="970" ht="9.75" customHeight="1" x14ac:dyDescent="0.2"/>
    <row r="971" ht="9.75" customHeight="1" x14ac:dyDescent="0.2"/>
    <row r="972" ht="9.75" customHeight="1" x14ac:dyDescent="0.2"/>
    <row r="973" ht="9.75" customHeight="1" x14ac:dyDescent="0.2"/>
    <row r="974" ht="9.75" customHeight="1" x14ac:dyDescent="0.2"/>
    <row r="975" ht="9.75" customHeight="1" x14ac:dyDescent="0.2"/>
    <row r="976" ht="9.75" customHeight="1" x14ac:dyDescent="0.2"/>
    <row r="977" ht="9.75" customHeight="1" x14ac:dyDescent="0.2"/>
    <row r="978" ht="9.75" customHeight="1" x14ac:dyDescent="0.2"/>
    <row r="979" ht="9.75" customHeight="1" x14ac:dyDescent="0.2"/>
    <row r="980" ht="9.75" customHeight="1" x14ac:dyDescent="0.2"/>
    <row r="981" ht="9.75" customHeight="1" x14ac:dyDescent="0.2"/>
    <row r="982" ht="9.75" customHeight="1" x14ac:dyDescent="0.2"/>
    <row r="983" ht="9.75" customHeight="1" x14ac:dyDescent="0.2"/>
    <row r="984" ht="9.75" customHeight="1" x14ac:dyDescent="0.2"/>
    <row r="985" ht="9.75" customHeight="1" x14ac:dyDescent="0.2"/>
    <row r="986" ht="9.75" customHeight="1" x14ac:dyDescent="0.2"/>
    <row r="987" ht="9.75" customHeight="1" x14ac:dyDescent="0.2"/>
    <row r="988" ht="9.75" customHeight="1" x14ac:dyDescent="0.2"/>
    <row r="989" ht="9.75" customHeight="1" x14ac:dyDescent="0.2"/>
    <row r="990" ht="9.75" customHeight="1" x14ac:dyDescent="0.2"/>
    <row r="991" ht="9.75" customHeight="1" x14ac:dyDescent="0.2"/>
    <row r="992" ht="9.75" customHeight="1" x14ac:dyDescent="0.2"/>
    <row r="993" ht="9.75" customHeight="1" x14ac:dyDescent="0.2"/>
    <row r="994" ht="9.75" customHeight="1" x14ac:dyDescent="0.2"/>
    <row r="995" ht="9.75" customHeight="1" x14ac:dyDescent="0.2"/>
    <row r="996" ht="9.75" customHeight="1" x14ac:dyDescent="0.2"/>
    <row r="997" ht="9.75" customHeight="1" x14ac:dyDescent="0.2"/>
    <row r="998" ht="9.75" customHeight="1" x14ac:dyDescent="0.2"/>
    <row r="999" ht="9.75" customHeight="1" x14ac:dyDescent="0.2"/>
    <row r="1000" ht="9.75" customHeight="1" x14ac:dyDescent="0.2"/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H1873"/>
  <sheetViews>
    <sheetView workbookViewId="0"/>
  </sheetViews>
  <sheetFormatPr defaultColWidth="16.85546875" defaultRowHeight="15" customHeight="1" x14ac:dyDescent="0.2"/>
  <cols>
    <col min="1" max="26" width="10.140625" customWidth="1"/>
  </cols>
  <sheetData>
    <row r="1" spans="1:8" ht="9.75" customHeight="1" x14ac:dyDescent="0.2">
      <c r="A1" s="437" t="s">
        <v>4966</v>
      </c>
      <c r="B1" s="437" t="s">
        <v>5008</v>
      </c>
      <c r="C1" s="437" t="s">
        <v>5009</v>
      </c>
      <c r="D1" s="437" t="s">
        <v>3907</v>
      </c>
      <c r="E1" s="437" t="s">
        <v>4967</v>
      </c>
      <c r="F1" s="437" t="s">
        <v>5010</v>
      </c>
      <c r="G1" s="437" t="s">
        <v>2124</v>
      </c>
      <c r="H1" s="437" t="s">
        <v>5011</v>
      </c>
    </row>
    <row r="2" spans="1:8" ht="9.75" customHeight="1" x14ac:dyDescent="0.2">
      <c r="A2" s="438">
        <v>167218</v>
      </c>
      <c r="B2" s="439" t="s">
        <v>3439</v>
      </c>
      <c r="C2" s="439"/>
      <c r="D2" s="439"/>
      <c r="E2" s="440">
        <v>4</v>
      </c>
      <c r="F2" s="439"/>
      <c r="G2" s="439"/>
      <c r="H2" s="439"/>
    </row>
    <row r="3" spans="1:8" ht="9.75" customHeight="1" x14ac:dyDescent="0.2">
      <c r="A3" s="438">
        <v>170355</v>
      </c>
      <c r="B3" s="439" t="s">
        <v>3439</v>
      </c>
      <c r="C3" s="439"/>
      <c r="D3" s="439"/>
      <c r="E3" s="440">
        <v>6</v>
      </c>
      <c r="F3" s="439"/>
      <c r="G3" s="439"/>
      <c r="H3" s="439"/>
    </row>
    <row r="4" spans="1:8" ht="9.75" customHeight="1" x14ac:dyDescent="0.2">
      <c r="A4" s="438">
        <v>170357</v>
      </c>
      <c r="B4" s="439" t="s">
        <v>3439</v>
      </c>
      <c r="C4" s="439"/>
      <c r="D4" s="439"/>
      <c r="E4" s="440">
        <v>4</v>
      </c>
      <c r="F4" s="439"/>
      <c r="G4" s="439"/>
      <c r="H4" s="439"/>
    </row>
    <row r="5" spans="1:8" ht="9.75" customHeight="1" x14ac:dyDescent="0.2">
      <c r="A5" s="438">
        <v>167607</v>
      </c>
      <c r="B5" s="439" t="s">
        <v>3439</v>
      </c>
      <c r="C5" s="439"/>
      <c r="D5" s="439"/>
      <c r="E5" s="440">
        <v>36</v>
      </c>
      <c r="F5" s="439"/>
      <c r="G5" s="439"/>
      <c r="H5" s="439"/>
    </row>
    <row r="6" spans="1:8" ht="9.75" customHeight="1" x14ac:dyDescent="0.2">
      <c r="A6" s="438">
        <v>167610</v>
      </c>
      <c r="B6" s="439" t="s">
        <v>3439</v>
      </c>
      <c r="C6" s="439"/>
      <c r="D6" s="439"/>
      <c r="E6" s="440">
        <v>36</v>
      </c>
      <c r="F6" s="439"/>
      <c r="G6" s="439"/>
      <c r="H6" s="439"/>
    </row>
    <row r="7" spans="1:8" ht="9.75" customHeight="1" x14ac:dyDescent="0.2">
      <c r="A7" s="438">
        <v>168841</v>
      </c>
      <c r="B7" s="439" t="s">
        <v>3439</v>
      </c>
      <c r="C7" s="439"/>
      <c r="D7" s="439"/>
      <c r="E7" s="440">
        <v>36</v>
      </c>
      <c r="F7" s="439"/>
      <c r="G7" s="439"/>
      <c r="H7" s="439"/>
    </row>
    <row r="8" spans="1:8" ht="9.75" customHeight="1" x14ac:dyDescent="0.2">
      <c r="A8" s="438">
        <v>167626</v>
      </c>
      <c r="B8" s="439" t="s">
        <v>3439</v>
      </c>
      <c r="C8" s="439"/>
      <c r="D8" s="439"/>
      <c r="E8" s="440">
        <v>6</v>
      </c>
      <c r="F8" s="439"/>
      <c r="G8" s="439"/>
      <c r="H8" s="439"/>
    </row>
    <row r="9" spans="1:8" ht="9.75" customHeight="1" x14ac:dyDescent="0.2">
      <c r="A9" s="438">
        <v>168158</v>
      </c>
      <c r="B9" s="439" t="s">
        <v>3439</v>
      </c>
      <c r="C9" s="439"/>
      <c r="D9" s="439"/>
      <c r="E9" s="440">
        <v>36</v>
      </c>
      <c r="F9" s="439"/>
      <c r="G9" s="439"/>
      <c r="H9" s="439"/>
    </row>
    <row r="10" spans="1:8" ht="9.75" customHeight="1" x14ac:dyDescent="0.2">
      <c r="A10" s="438">
        <v>169263</v>
      </c>
      <c r="B10" s="439" t="s">
        <v>3439</v>
      </c>
      <c r="C10" s="439"/>
      <c r="D10" s="439"/>
      <c r="E10" s="440">
        <v>6</v>
      </c>
      <c r="F10" s="439"/>
      <c r="G10" s="439"/>
      <c r="H10" s="439"/>
    </row>
    <row r="11" spans="1:8" ht="9.75" customHeight="1" x14ac:dyDescent="0.2">
      <c r="A11" s="438">
        <v>172193</v>
      </c>
      <c r="B11" s="439" t="s">
        <v>3439</v>
      </c>
      <c r="C11" s="439"/>
      <c r="D11" s="439"/>
      <c r="E11" s="440">
        <v>6</v>
      </c>
      <c r="F11" s="439"/>
      <c r="G11" s="439"/>
      <c r="H11" s="439"/>
    </row>
    <row r="12" spans="1:8" ht="9.75" customHeight="1" x14ac:dyDescent="0.2">
      <c r="A12" s="438">
        <v>172959</v>
      </c>
      <c r="B12" s="439" t="s">
        <v>3439</v>
      </c>
      <c r="C12" s="439"/>
      <c r="D12" s="439"/>
      <c r="E12" s="440">
        <v>4</v>
      </c>
      <c r="F12" s="439"/>
      <c r="G12" s="439"/>
      <c r="H12" s="439"/>
    </row>
    <row r="13" spans="1:8" ht="9.75" customHeight="1" x14ac:dyDescent="0.2">
      <c r="A13" s="438">
        <v>171874</v>
      </c>
      <c r="B13" s="439" t="s">
        <v>3439</v>
      </c>
      <c r="C13" s="439"/>
      <c r="D13" s="439"/>
      <c r="E13" s="440">
        <v>2</v>
      </c>
      <c r="F13" s="439"/>
      <c r="G13" s="439"/>
      <c r="H13" s="439"/>
    </row>
    <row r="14" spans="1:8" ht="9.75" customHeight="1" x14ac:dyDescent="0.2">
      <c r="A14" s="438">
        <v>173293</v>
      </c>
      <c r="B14" s="439" t="s">
        <v>3439</v>
      </c>
      <c r="C14" s="439"/>
      <c r="D14" s="439"/>
      <c r="E14" s="440">
        <v>12</v>
      </c>
      <c r="F14" s="439"/>
      <c r="G14" s="439"/>
      <c r="H14" s="439"/>
    </row>
    <row r="15" spans="1:8" ht="9.75" customHeight="1" x14ac:dyDescent="0.2">
      <c r="A15" s="438">
        <v>173294</v>
      </c>
      <c r="B15" s="439" t="s">
        <v>3439</v>
      </c>
      <c r="C15" s="439"/>
      <c r="D15" s="439"/>
      <c r="E15" s="440">
        <v>8</v>
      </c>
      <c r="F15" s="439"/>
      <c r="G15" s="439"/>
      <c r="H15" s="439"/>
    </row>
    <row r="16" spans="1:8" ht="9.75" customHeight="1" x14ac:dyDescent="0.2">
      <c r="A16" s="438">
        <v>173302</v>
      </c>
      <c r="B16" s="439" t="s">
        <v>3439</v>
      </c>
      <c r="C16" s="439"/>
      <c r="D16" s="439"/>
      <c r="E16" s="440">
        <v>3</v>
      </c>
      <c r="F16" s="439"/>
      <c r="G16" s="439"/>
      <c r="H16" s="439"/>
    </row>
    <row r="17" spans="1:8" ht="9.75" customHeight="1" x14ac:dyDescent="0.2">
      <c r="A17" s="438">
        <v>173134</v>
      </c>
      <c r="B17" s="439" t="s">
        <v>3439</v>
      </c>
      <c r="C17" s="439"/>
      <c r="D17" s="439"/>
      <c r="E17" s="440">
        <v>36</v>
      </c>
      <c r="F17" s="439"/>
      <c r="G17" s="439"/>
      <c r="H17" s="439"/>
    </row>
    <row r="18" spans="1:8" ht="9.75" customHeight="1" x14ac:dyDescent="0.2">
      <c r="A18" s="438">
        <v>173300</v>
      </c>
      <c r="B18" s="439" t="s">
        <v>3439</v>
      </c>
      <c r="C18" s="439"/>
      <c r="D18" s="439"/>
      <c r="E18" s="440">
        <v>3</v>
      </c>
      <c r="F18" s="439"/>
      <c r="G18" s="439"/>
      <c r="H18" s="439"/>
    </row>
    <row r="19" spans="1:8" ht="9.75" customHeight="1" x14ac:dyDescent="0.2">
      <c r="A19" s="438">
        <v>174111</v>
      </c>
      <c r="B19" s="439" t="s">
        <v>3439</v>
      </c>
      <c r="C19" s="439"/>
      <c r="D19" s="439"/>
      <c r="E19" s="440">
        <v>6</v>
      </c>
      <c r="F19" s="439"/>
      <c r="G19" s="439"/>
      <c r="H19" s="439"/>
    </row>
    <row r="20" spans="1:8" ht="9.75" customHeight="1" x14ac:dyDescent="0.2">
      <c r="A20" s="438">
        <v>174260</v>
      </c>
      <c r="B20" s="439" t="s">
        <v>3439</v>
      </c>
      <c r="C20" s="439"/>
      <c r="D20" s="439"/>
      <c r="E20" s="440">
        <v>6</v>
      </c>
      <c r="F20" s="439"/>
      <c r="G20" s="439"/>
      <c r="H20" s="439"/>
    </row>
    <row r="21" spans="1:8" ht="9.75" customHeight="1" x14ac:dyDescent="0.2">
      <c r="A21" s="438">
        <v>174108</v>
      </c>
      <c r="B21" s="439" t="s">
        <v>3439</v>
      </c>
      <c r="C21" s="439"/>
      <c r="D21" s="439"/>
      <c r="E21" s="440">
        <v>12</v>
      </c>
      <c r="F21" s="439"/>
      <c r="G21" s="439"/>
      <c r="H21" s="439"/>
    </row>
    <row r="22" spans="1:8" ht="9.75" customHeight="1" x14ac:dyDescent="0.2">
      <c r="A22" s="438">
        <v>174179</v>
      </c>
      <c r="B22" s="439" t="s">
        <v>3439</v>
      </c>
      <c r="C22" s="439"/>
      <c r="D22" s="439"/>
      <c r="E22" s="440">
        <v>12</v>
      </c>
      <c r="F22" s="439"/>
      <c r="G22" s="439"/>
      <c r="H22" s="439"/>
    </row>
    <row r="23" spans="1:8" ht="9.75" customHeight="1" x14ac:dyDescent="0.2">
      <c r="A23" s="438">
        <v>170411</v>
      </c>
      <c r="B23" s="439" t="s">
        <v>3439</v>
      </c>
      <c r="C23" s="439"/>
      <c r="D23" s="439"/>
      <c r="E23" s="440">
        <v>3</v>
      </c>
      <c r="F23" s="439"/>
      <c r="G23" s="439"/>
      <c r="H23" s="439"/>
    </row>
    <row r="24" spans="1:8" ht="9.75" customHeight="1" x14ac:dyDescent="0.2">
      <c r="A24" s="438">
        <v>170412</v>
      </c>
      <c r="B24" s="439" t="s">
        <v>3439</v>
      </c>
      <c r="C24" s="439"/>
      <c r="D24" s="439"/>
      <c r="E24" s="440">
        <v>3</v>
      </c>
      <c r="F24" s="439"/>
      <c r="G24" s="439"/>
      <c r="H24" s="439"/>
    </row>
    <row r="25" spans="1:8" ht="9.75" customHeight="1" x14ac:dyDescent="0.2">
      <c r="A25" s="438">
        <v>170413</v>
      </c>
      <c r="B25" s="439" t="s">
        <v>3439</v>
      </c>
      <c r="C25" s="439"/>
      <c r="D25" s="439"/>
      <c r="E25" s="440">
        <v>3</v>
      </c>
      <c r="F25" s="439"/>
      <c r="G25" s="439"/>
      <c r="H25" s="439"/>
    </row>
    <row r="26" spans="1:8" ht="9.75" customHeight="1" x14ac:dyDescent="0.2">
      <c r="A26" s="438">
        <v>169028</v>
      </c>
      <c r="B26" s="439" t="s">
        <v>3439</v>
      </c>
      <c r="C26" s="439"/>
      <c r="D26" s="439"/>
      <c r="E26" s="440">
        <v>8</v>
      </c>
      <c r="F26" s="439"/>
      <c r="G26" s="439"/>
      <c r="H26" s="439"/>
    </row>
    <row r="27" spans="1:8" ht="9.75" customHeight="1" x14ac:dyDescent="0.2">
      <c r="A27" s="438">
        <v>170879</v>
      </c>
      <c r="B27" s="439" t="s">
        <v>3439</v>
      </c>
      <c r="C27" s="439"/>
      <c r="D27" s="439"/>
      <c r="E27" s="440">
        <v>4</v>
      </c>
      <c r="F27" s="439"/>
      <c r="G27" s="439"/>
      <c r="H27" s="439"/>
    </row>
    <row r="28" spans="1:8" ht="9.75" customHeight="1" x14ac:dyDescent="0.2">
      <c r="A28" s="438">
        <v>169378</v>
      </c>
      <c r="B28" s="439" t="s">
        <v>3439</v>
      </c>
      <c r="C28" s="439"/>
      <c r="D28" s="439"/>
      <c r="E28" s="440">
        <v>8</v>
      </c>
      <c r="F28" s="439"/>
      <c r="G28" s="439"/>
      <c r="H28" s="439"/>
    </row>
    <row r="29" spans="1:8" ht="9.75" customHeight="1" x14ac:dyDescent="0.2">
      <c r="A29" s="438">
        <v>169379</v>
      </c>
      <c r="B29" s="439" t="s">
        <v>3439</v>
      </c>
      <c r="C29" s="439"/>
      <c r="D29" s="439"/>
      <c r="E29" s="440">
        <v>6</v>
      </c>
      <c r="F29" s="439"/>
      <c r="G29" s="439"/>
      <c r="H29" s="439"/>
    </row>
    <row r="30" spans="1:8" ht="9.75" customHeight="1" x14ac:dyDescent="0.2">
      <c r="A30" s="438">
        <v>173450</v>
      </c>
      <c r="B30" s="439" t="s">
        <v>3439</v>
      </c>
      <c r="C30" s="439"/>
      <c r="D30" s="439"/>
      <c r="E30" s="440">
        <v>2</v>
      </c>
      <c r="F30" s="439"/>
      <c r="G30" s="439"/>
      <c r="H30" s="439"/>
    </row>
    <row r="31" spans="1:8" ht="9.75" customHeight="1" x14ac:dyDescent="0.2">
      <c r="A31" s="438">
        <v>173468</v>
      </c>
      <c r="B31" s="439" t="s">
        <v>3439</v>
      </c>
      <c r="C31" s="439"/>
      <c r="D31" s="439"/>
      <c r="E31" s="440">
        <v>36</v>
      </c>
      <c r="F31" s="439"/>
      <c r="G31" s="439"/>
      <c r="H31" s="439"/>
    </row>
    <row r="32" spans="1:8" ht="9.75" customHeight="1" x14ac:dyDescent="0.2">
      <c r="A32" s="438">
        <v>171344</v>
      </c>
      <c r="B32" s="439" t="s">
        <v>3439</v>
      </c>
      <c r="C32" s="439"/>
      <c r="D32" s="439"/>
      <c r="E32" s="440">
        <v>12</v>
      </c>
      <c r="F32" s="439"/>
      <c r="G32" s="439"/>
      <c r="H32" s="439"/>
    </row>
    <row r="33" spans="1:8" ht="9.75" customHeight="1" x14ac:dyDescent="0.2">
      <c r="A33" s="438">
        <v>171358</v>
      </c>
      <c r="B33" s="439" t="s">
        <v>3439</v>
      </c>
      <c r="C33" s="439"/>
      <c r="D33" s="439"/>
      <c r="E33" s="440">
        <v>12</v>
      </c>
      <c r="F33" s="439"/>
      <c r="G33" s="439"/>
      <c r="H33" s="439"/>
    </row>
    <row r="34" spans="1:8" ht="9.75" customHeight="1" x14ac:dyDescent="0.2">
      <c r="A34" s="438">
        <v>171350</v>
      </c>
      <c r="B34" s="439" t="s">
        <v>3439</v>
      </c>
      <c r="C34" s="439"/>
      <c r="D34" s="439"/>
      <c r="E34" s="440">
        <v>12</v>
      </c>
      <c r="F34" s="439"/>
      <c r="G34" s="439"/>
      <c r="H34" s="439"/>
    </row>
    <row r="35" spans="1:8" ht="9.75" customHeight="1" x14ac:dyDescent="0.2">
      <c r="A35" s="438">
        <v>170414</v>
      </c>
      <c r="B35" s="439" t="s">
        <v>3439</v>
      </c>
      <c r="C35" s="439"/>
      <c r="D35" s="439"/>
      <c r="E35" s="440">
        <v>6</v>
      </c>
      <c r="F35" s="439"/>
      <c r="G35" s="439"/>
      <c r="H35" s="439"/>
    </row>
    <row r="36" spans="1:8" ht="9.75" customHeight="1" x14ac:dyDescent="0.2">
      <c r="A36" s="438">
        <v>166480</v>
      </c>
      <c r="B36" s="439" t="s">
        <v>3439</v>
      </c>
      <c r="C36" s="439"/>
      <c r="D36" s="439"/>
      <c r="E36" s="440">
        <v>4</v>
      </c>
      <c r="F36" s="439"/>
      <c r="G36" s="439"/>
      <c r="H36" s="439"/>
    </row>
    <row r="37" spans="1:8" ht="9.75" customHeight="1" x14ac:dyDescent="0.2">
      <c r="A37" s="438">
        <v>167138</v>
      </c>
      <c r="B37" s="439" t="s">
        <v>3439</v>
      </c>
      <c r="C37" s="439"/>
      <c r="D37" s="439"/>
      <c r="E37" s="440">
        <v>2</v>
      </c>
      <c r="F37" s="439"/>
      <c r="G37" s="439"/>
      <c r="H37" s="439"/>
    </row>
    <row r="38" spans="1:8" ht="9.75" customHeight="1" x14ac:dyDescent="0.2">
      <c r="A38" s="438">
        <v>167139</v>
      </c>
      <c r="B38" s="439" t="s">
        <v>3439</v>
      </c>
      <c r="C38" s="439"/>
      <c r="D38" s="439"/>
      <c r="E38" s="440">
        <v>2</v>
      </c>
      <c r="F38" s="439"/>
      <c r="G38" s="439"/>
      <c r="H38" s="439"/>
    </row>
    <row r="39" spans="1:8" ht="9.75" customHeight="1" x14ac:dyDescent="0.2">
      <c r="A39" s="438">
        <v>168151</v>
      </c>
      <c r="B39" s="439" t="s">
        <v>3439</v>
      </c>
      <c r="C39" s="439"/>
      <c r="D39" s="439"/>
      <c r="E39" s="440">
        <v>2</v>
      </c>
      <c r="F39" s="439"/>
      <c r="G39" s="439"/>
      <c r="H39" s="439"/>
    </row>
    <row r="40" spans="1:8" ht="9.75" customHeight="1" x14ac:dyDescent="0.2">
      <c r="A40" s="438">
        <v>168152</v>
      </c>
      <c r="B40" s="439" t="s">
        <v>3439</v>
      </c>
      <c r="C40" s="439"/>
      <c r="D40" s="439"/>
      <c r="E40" s="440">
        <v>2</v>
      </c>
      <c r="F40" s="439"/>
      <c r="G40" s="439"/>
      <c r="H40" s="439"/>
    </row>
    <row r="41" spans="1:8" ht="9.75" customHeight="1" x14ac:dyDescent="0.2">
      <c r="A41" s="438">
        <v>168155</v>
      </c>
      <c r="B41" s="439" t="s">
        <v>3439</v>
      </c>
      <c r="C41" s="439"/>
      <c r="D41" s="439"/>
      <c r="E41" s="440">
        <v>2</v>
      </c>
      <c r="F41" s="439"/>
      <c r="G41" s="439"/>
      <c r="H41" s="439"/>
    </row>
    <row r="42" spans="1:8" ht="9.75" customHeight="1" x14ac:dyDescent="0.2">
      <c r="A42" s="438">
        <v>168147</v>
      </c>
      <c r="B42" s="439" t="s">
        <v>3439</v>
      </c>
      <c r="C42" s="439"/>
      <c r="D42" s="439"/>
      <c r="E42" s="440">
        <v>4</v>
      </c>
      <c r="F42" s="439"/>
      <c r="G42" s="439"/>
      <c r="H42" s="439"/>
    </row>
    <row r="43" spans="1:8" ht="9.75" customHeight="1" x14ac:dyDescent="0.2">
      <c r="A43" s="438">
        <v>167120</v>
      </c>
      <c r="B43" s="439" t="s">
        <v>3439</v>
      </c>
      <c r="C43" s="439"/>
      <c r="D43" s="439"/>
      <c r="E43" s="440">
        <v>6</v>
      </c>
      <c r="F43" s="439"/>
      <c r="G43" s="439"/>
      <c r="H43" s="439"/>
    </row>
    <row r="44" spans="1:8" ht="9.75" customHeight="1" x14ac:dyDescent="0.2">
      <c r="A44" s="438">
        <v>167123</v>
      </c>
      <c r="B44" s="439" t="s">
        <v>3439</v>
      </c>
      <c r="C44" s="439"/>
      <c r="D44" s="439"/>
      <c r="E44" s="440">
        <v>6</v>
      </c>
      <c r="F44" s="439"/>
      <c r="G44" s="439"/>
      <c r="H44" s="439"/>
    </row>
    <row r="45" spans="1:8" ht="9.75" customHeight="1" x14ac:dyDescent="0.2">
      <c r="A45" s="438">
        <v>167124</v>
      </c>
      <c r="B45" s="439" t="s">
        <v>3439</v>
      </c>
      <c r="C45" s="439"/>
      <c r="D45" s="439"/>
      <c r="E45" s="440">
        <v>4</v>
      </c>
      <c r="F45" s="439"/>
      <c r="G45" s="439"/>
      <c r="H45" s="439"/>
    </row>
    <row r="46" spans="1:8" ht="9.75" customHeight="1" x14ac:dyDescent="0.2">
      <c r="A46" s="438">
        <v>167147</v>
      </c>
      <c r="B46" s="439" t="s">
        <v>3439</v>
      </c>
      <c r="C46" s="439"/>
      <c r="D46" s="439"/>
      <c r="E46" s="440">
        <v>6</v>
      </c>
      <c r="F46" s="439"/>
      <c r="G46" s="439"/>
      <c r="H46" s="439"/>
    </row>
    <row r="47" spans="1:8" ht="9.75" customHeight="1" x14ac:dyDescent="0.2">
      <c r="A47" s="438">
        <v>167148</v>
      </c>
      <c r="B47" s="439" t="s">
        <v>3439</v>
      </c>
      <c r="C47" s="439"/>
      <c r="D47" s="439"/>
      <c r="E47" s="440">
        <v>6</v>
      </c>
      <c r="F47" s="439"/>
      <c r="G47" s="439"/>
      <c r="H47" s="439"/>
    </row>
    <row r="48" spans="1:8" ht="9.75" customHeight="1" x14ac:dyDescent="0.2">
      <c r="A48" s="438">
        <v>168145</v>
      </c>
      <c r="B48" s="439" t="s">
        <v>3439</v>
      </c>
      <c r="C48" s="439"/>
      <c r="D48" s="439"/>
      <c r="E48" s="440">
        <v>6</v>
      </c>
      <c r="F48" s="439"/>
      <c r="G48" s="439"/>
      <c r="H48" s="439"/>
    </row>
    <row r="49" spans="1:8" ht="9.75" customHeight="1" x14ac:dyDescent="0.2">
      <c r="A49" s="438">
        <v>167149</v>
      </c>
      <c r="B49" s="439" t="s">
        <v>3439</v>
      </c>
      <c r="C49" s="439"/>
      <c r="D49" s="439"/>
      <c r="E49" s="440">
        <v>4</v>
      </c>
      <c r="F49" s="439"/>
      <c r="G49" s="439"/>
      <c r="H49" s="439"/>
    </row>
    <row r="50" spans="1:8" ht="9.75" customHeight="1" x14ac:dyDescent="0.2">
      <c r="A50" s="438">
        <v>169423</v>
      </c>
      <c r="B50" s="439" t="s">
        <v>3439</v>
      </c>
      <c r="C50" s="439"/>
      <c r="D50" s="439"/>
      <c r="E50" s="440">
        <v>4</v>
      </c>
      <c r="F50" s="439"/>
      <c r="G50" s="439"/>
      <c r="H50" s="439"/>
    </row>
    <row r="51" spans="1:8" ht="9.75" customHeight="1" x14ac:dyDescent="0.2">
      <c r="A51" s="438">
        <v>169424</v>
      </c>
      <c r="B51" s="439" t="s">
        <v>3439</v>
      </c>
      <c r="C51" s="439"/>
      <c r="D51" s="439"/>
      <c r="E51" s="440">
        <v>4</v>
      </c>
      <c r="F51" s="439"/>
      <c r="G51" s="439"/>
      <c r="H51" s="439"/>
    </row>
    <row r="52" spans="1:8" ht="9.75" customHeight="1" x14ac:dyDescent="0.2">
      <c r="A52" s="438">
        <v>167105</v>
      </c>
      <c r="B52" s="439" t="s">
        <v>3439</v>
      </c>
      <c r="C52" s="439"/>
      <c r="D52" s="439"/>
      <c r="E52" s="440">
        <v>8</v>
      </c>
      <c r="F52" s="439"/>
      <c r="G52" s="439"/>
      <c r="H52" s="439"/>
    </row>
    <row r="53" spans="1:8" ht="9.75" customHeight="1" x14ac:dyDescent="0.2">
      <c r="A53" s="438">
        <v>167106</v>
      </c>
      <c r="B53" s="439" t="s">
        <v>3439</v>
      </c>
      <c r="C53" s="439"/>
      <c r="D53" s="439"/>
      <c r="E53" s="440">
        <v>8</v>
      </c>
      <c r="F53" s="439"/>
      <c r="G53" s="439"/>
      <c r="H53" s="439"/>
    </row>
    <row r="54" spans="1:8" ht="9.75" customHeight="1" x14ac:dyDescent="0.2">
      <c r="A54" s="438">
        <v>167107</v>
      </c>
      <c r="B54" s="439" t="s">
        <v>3439</v>
      </c>
      <c r="C54" s="439"/>
      <c r="D54" s="439"/>
      <c r="E54" s="440">
        <v>6</v>
      </c>
      <c r="F54" s="439"/>
      <c r="G54" s="439"/>
      <c r="H54" s="439"/>
    </row>
    <row r="55" spans="1:8" ht="9.75" customHeight="1" x14ac:dyDescent="0.2">
      <c r="A55" s="438">
        <v>168142</v>
      </c>
      <c r="B55" s="439" t="s">
        <v>3439</v>
      </c>
      <c r="C55" s="439"/>
      <c r="D55" s="439"/>
      <c r="E55" s="440">
        <v>6</v>
      </c>
      <c r="F55" s="439"/>
      <c r="G55" s="439"/>
      <c r="H55" s="439"/>
    </row>
    <row r="56" spans="1:8" ht="9.75" customHeight="1" x14ac:dyDescent="0.2">
      <c r="A56" s="438">
        <v>167108</v>
      </c>
      <c r="B56" s="439" t="s">
        <v>3439</v>
      </c>
      <c r="C56" s="439"/>
      <c r="D56" s="439"/>
      <c r="E56" s="440">
        <v>6</v>
      </c>
      <c r="F56" s="439"/>
      <c r="G56" s="439"/>
      <c r="H56" s="439"/>
    </row>
    <row r="57" spans="1:8" ht="9.75" customHeight="1" x14ac:dyDescent="0.2">
      <c r="A57" s="438">
        <v>170528</v>
      </c>
      <c r="B57" s="439" t="s">
        <v>3439</v>
      </c>
      <c r="C57" s="439"/>
      <c r="D57" s="439"/>
      <c r="E57" s="440">
        <v>8</v>
      </c>
      <c r="F57" s="439"/>
      <c r="G57" s="439"/>
      <c r="H57" s="439"/>
    </row>
    <row r="58" spans="1:8" ht="9.75" customHeight="1" x14ac:dyDescent="0.2">
      <c r="A58" s="438">
        <v>167217</v>
      </c>
      <c r="B58" s="439" t="s">
        <v>3439</v>
      </c>
      <c r="C58" s="439"/>
      <c r="D58" s="439"/>
      <c r="E58" s="440">
        <v>6</v>
      </c>
      <c r="F58" s="439"/>
      <c r="G58" s="439"/>
      <c r="H58" s="439"/>
    </row>
    <row r="59" spans="1:8" ht="9.75" customHeight="1" x14ac:dyDescent="0.2">
      <c r="A59" s="438">
        <v>167214</v>
      </c>
      <c r="B59" s="439" t="s">
        <v>3439</v>
      </c>
      <c r="C59" s="439"/>
      <c r="D59" s="439"/>
      <c r="E59" s="440">
        <v>4</v>
      </c>
      <c r="F59" s="439"/>
      <c r="G59" s="439"/>
      <c r="H59" s="439"/>
    </row>
    <row r="60" spans="1:8" ht="9.75" customHeight="1" x14ac:dyDescent="0.2">
      <c r="A60" s="438">
        <v>168139</v>
      </c>
      <c r="B60" s="439" t="s">
        <v>3439</v>
      </c>
      <c r="C60" s="439"/>
      <c r="D60" s="439"/>
      <c r="E60" s="440">
        <v>4</v>
      </c>
      <c r="F60" s="439"/>
      <c r="G60" s="439"/>
      <c r="H60" s="439"/>
    </row>
    <row r="61" spans="1:8" ht="9.75" customHeight="1" x14ac:dyDescent="0.2">
      <c r="A61" s="438">
        <v>169273</v>
      </c>
      <c r="B61" s="439" t="s">
        <v>3439</v>
      </c>
      <c r="C61" s="439"/>
      <c r="D61" s="439"/>
      <c r="E61" s="440">
        <v>30</v>
      </c>
      <c r="F61" s="439"/>
      <c r="G61" s="439"/>
      <c r="H61" s="439"/>
    </row>
    <row r="62" spans="1:8" ht="9.75" customHeight="1" x14ac:dyDescent="0.2">
      <c r="A62" s="438">
        <v>169271</v>
      </c>
      <c r="B62" s="439" t="s">
        <v>3439</v>
      </c>
      <c r="C62" s="439"/>
      <c r="D62" s="439"/>
      <c r="E62" s="440">
        <v>8</v>
      </c>
      <c r="F62" s="439"/>
      <c r="G62" s="439"/>
      <c r="H62" s="439"/>
    </row>
    <row r="63" spans="1:8" ht="9.75" customHeight="1" x14ac:dyDescent="0.2">
      <c r="A63" s="438">
        <v>167248</v>
      </c>
      <c r="B63" s="439" t="s">
        <v>3439</v>
      </c>
      <c r="C63" s="439"/>
      <c r="D63" s="439"/>
      <c r="E63" s="440">
        <v>36</v>
      </c>
      <c r="F63" s="439"/>
      <c r="G63" s="439"/>
      <c r="H63" s="439"/>
    </row>
    <row r="64" spans="1:8" ht="9.75" customHeight="1" x14ac:dyDescent="0.2">
      <c r="A64" s="438">
        <v>166485</v>
      </c>
      <c r="B64" s="439" t="s">
        <v>3439</v>
      </c>
      <c r="C64" s="439"/>
      <c r="D64" s="439"/>
      <c r="E64" s="440">
        <v>24</v>
      </c>
      <c r="F64" s="439"/>
      <c r="G64" s="439"/>
      <c r="H64" s="439"/>
    </row>
    <row r="65" spans="1:8" ht="9.75" customHeight="1" x14ac:dyDescent="0.2">
      <c r="A65" s="438">
        <v>168633</v>
      </c>
      <c r="B65" s="439" t="s">
        <v>3439</v>
      </c>
      <c r="C65" s="439"/>
      <c r="D65" s="439"/>
      <c r="E65" s="440">
        <v>12</v>
      </c>
      <c r="F65" s="439"/>
      <c r="G65" s="439"/>
      <c r="H65" s="439"/>
    </row>
    <row r="66" spans="1:8" ht="9.75" customHeight="1" x14ac:dyDescent="0.2">
      <c r="A66" s="438">
        <v>169483</v>
      </c>
      <c r="B66" s="439" t="s">
        <v>3439</v>
      </c>
      <c r="C66" s="439"/>
      <c r="D66" s="439"/>
      <c r="E66" s="440">
        <v>4</v>
      </c>
      <c r="F66" s="439"/>
      <c r="G66" s="439"/>
      <c r="H66" s="439"/>
    </row>
    <row r="67" spans="1:8" ht="9.75" customHeight="1" x14ac:dyDescent="0.2">
      <c r="A67" s="438">
        <v>169260</v>
      </c>
      <c r="B67" s="439" t="s">
        <v>3439</v>
      </c>
      <c r="C67" s="439"/>
      <c r="D67" s="439"/>
      <c r="E67" s="440">
        <v>6</v>
      </c>
      <c r="F67" s="439"/>
      <c r="G67" s="439"/>
      <c r="H67" s="439"/>
    </row>
    <row r="68" spans="1:8" ht="9.75" customHeight="1" x14ac:dyDescent="0.2">
      <c r="A68" s="438">
        <v>170532</v>
      </c>
      <c r="B68" s="439" t="s">
        <v>3439</v>
      </c>
      <c r="C68" s="439"/>
      <c r="D68" s="439"/>
      <c r="E68" s="440">
        <v>6</v>
      </c>
      <c r="F68" s="439"/>
      <c r="G68" s="439"/>
      <c r="H68" s="439"/>
    </row>
    <row r="69" spans="1:8" ht="9.75" customHeight="1" x14ac:dyDescent="0.2">
      <c r="A69" s="438">
        <v>168534</v>
      </c>
      <c r="B69" s="439" t="s">
        <v>3439</v>
      </c>
      <c r="C69" s="439"/>
      <c r="D69" s="439"/>
      <c r="E69" s="440">
        <v>6</v>
      </c>
      <c r="F69" s="439"/>
      <c r="G69" s="439"/>
      <c r="H69" s="439"/>
    </row>
    <row r="70" spans="1:8" ht="9.75" customHeight="1" x14ac:dyDescent="0.2">
      <c r="A70" s="438">
        <v>169435</v>
      </c>
      <c r="B70" s="439" t="s">
        <v>3439</v>
      </c>
      <c r="C70" s="439"/>
      <c r="D70" s="439"/>
      <c r="E70" s="440">
        <v>3</v>
      </c>
      <c r="F70" s="439"/>
      <c r="G70" s="439"/>
      <c r="H70" s="439"/>
    </row>
    <row r="71" spans="1:8" ht="9.75" customHeight="1" x14ac:dyDescent="0.2">
      <c r="A71" s="438">
        <v>167060</v>
      </c>
      <c r="B71" s="439" t="s">
        <v>3439</v>
      </c>
      <c r="C71" s="439"/>
      <c r="D71" s="439"/>
      <c r="E71" s="440">
        <v>12</v>
      </c>
      <c r="F71" s="439"/>
      <c r="G71" s="439"/>
      <c r="H71" s="439"/>
    </row>
    <row r="72" spans="1:8" ht="9.75" customHeight="1" x14ac:dyDescent="0.2">
      <c r="A72" s="438">
        <v>167536</v>
      </c>
      <c r="B72" s="439" t="s">
        <v>3439</v>
      </c>
      <c r="C72" s="439"/>
      <c r="D72" s="439"/>
      <c r="E72" s="440">
        <v>24</v>
      </c>
      <c r="F72" s="439"/>
      <c r="G72" s="439"/>
      <c r="H72" s="439"/>
    </row>
    <row r="73" spans="1:8" ht="9.75" customHeight="1" x14ac:dyDescent="0.2">
      <c r="A73" s="438">
        <v>167059</v>
      </c>
      <c r="B73" s="439" t="s">
        <v>3439</v>
      </c>
      <c r="C73" s="439"/>
      <c r="D73" s="439"/>
      <c r="E73" s="440">
        <v>4</v>
      </c>
      <c r="F73" s="439"/>
      <c r="G73" s="439"/>
      <c r="H73" s="439"/>
    </row>
    <row r="74" spans="1:8" ht="9.75" customHeight="1" x14ac:dyDescent="0.2">
      <c r="A74" s="438">
        <v>166455</v>
      </c>
      <c r="B74" s="439" t="s">
        <v>3439</v>
      </c>
      <c r="C74" s="439"/>
      <c r="D74" s="439"/>
      <c r="E74" s="440">
        <v>3</v>
      </c>
      <c r="F74" s="439"/>
      <c r="G74" s="439"/>
      <c r="H74" s="439"/>
    </row>
    <row r="75" spans="1:8" ht="9.75" customHeight="1" x14ac:dyDescent="0.2">
      <c r="A75" s="438">
        <v>167061</v>
      </c>
      <c r="B75" s="439" t="s">
        <v>3439</v>
      </c>
      <c r="C75" s="439"/>
      <c r="D75" s="439"/>
      <c r="E75" s="440">
        <v>3</v>
      </c>
      <c r="F75" s="439"/>
      <c r="G75" s="439"/>
      <c r="H75" s="439"/>
    </row>
    <row r="76" spans="1:8" ht="9.75" customHeight="1" x14ac:dyDescent="0.2">
      <c r="A76" s="438">
        <v>167057</v>
      </c>
      <c r="B76" s="439" t="s">
        <v>3439</v>
      </c>
      <c r="C76" s="439"/>
      <c r="D76" s="439"/>
      <c r="E76" s="440">
        <v>6</v>
      </c>
      <c r="F76" s="439"/>
      <c r="G76" s="439"/>
      <c r="H76" s="439"/>
    </row>
    <row r="77" spans="1:8" ht="9.75" customHeight="1" x14ac:dyDescent="0.2">
      <c r="A77" s="438">
        <v>167058</v>
      </c>
      <c r="B77" s="439" t="s">
        <v>3439</v>
      </c>
      <c r="C77" s="439"/>
      <c r="D77" s="439"/>
      <c r="E77" s="440">
        <v>6</v>
      </c>
      <c r="F77" s="439"/>
      <c r="G77" s="439"/>
      <c r="H77" s="439"/>
    </row>
    <row r="78" spans="1:8" ht="9.75" customHeight="1" x14ac:dyDescent="0.2">
      <c r="A78" s="438">
        <v>170353</v>
      </c>
      <c r="B78" s="439" t="s">
        <v>3439</v>
      </c>
      <c r="C78" s="439"/>
      <c r="D78" s="439"/>
      <c r="E78" s="440">
        <v>6</v>
      </c>
      <c r="F78" s="439"/>
      <c r="G78" s="439"/>
      <c r="H78" s="439"/>
    </row>
    <row r="79" spans="1:8" ht="9.75" customHeight="1" x14ac:dyDescent="0.2">
      <c r="A79" s="438">
        <v>170354</v>
      </c>
      <c r="B79" s="439" t="s">
        <v>3439</v>
      </c>
      <c r="C79" s="439"/>
      <c r="D79" s="439"/>
      <c r="E79" s="440">
        <v>6</v>
      </c>
      <c r="F79" s="439"/>
      <c r="G79" s="439"/>
      <c r="H79" s="439"/>
    </row>
    <row r="80" spans="1:8" ht="9.75" customHeight="1" x14ac:dyDescent="0.2">
      <c r="A80" s="438">
        <v>170358</v>
      </c>
      <c r="B80" s="439" t="s">
        <v>3439</v>
      </c>
      <c r="C80" s="439"/>
      <c r="D80" s="439"/>
      <c r="E80" s="440">
        <v>6</v>
      </c>
      <c r="F80" s="439"/>
      <c r="G80" s="439"/>
      <c r="H80" s="439"/>
    </row>
    <row r="81" spans="1:8" ht="9.75" customHeight="1" x14ac:dyDescent="0.2">
      <c r="A81" s="438">
        <v>170356</v>
      </c>
      <c r="B81" s="439" t="s">
        <v>3439</v>
      </c>
      <c r="C81" s="439"/>
      <c r="D81" s="439"/>
      <c r="E81" s="440">
        <v>4</v>
      </c>
      <c r="F81" s="439"/>
      <c r="G81" s="439"/>
      <c r="H81" s="439"/>
    </row>
    <row r="82" spans="1:8" ht="9.75" customHeight="1" x14ac:dyDescent="0.2">
      <c r="A82" s="438">
        <v>167997</v>
      </c>
      <c r="B82" s="439" t="s">
        <v>3439</v>
      </c>
      <c r="C82" s="439"/>
      <c r="D82" s="439"/>
      <c r="E82" s="440">
        <v>4</v>
      </c>
      <c r="F82" s="439"/>
      <c r="G82" s="439"/>
      <c r="H82" s="439"/>
    </row>
    <row r="83" spans="1:8" ht="9.75" customHeight="1" x14ac:dyDescent="0.2">
      <c r="A83" s="438">
        <v>171297</v>
      </c>
      <c r="B83" s="439" t="s">
        <v>3439</v>
      </c>
      <c r="C83" s="439"/>
      <c r="D83" s="439"/>
      <c r="E83" s="440">
        <v>6</v>
      </c>
      <c r="F83" s="439"/>
      <c r="G83" s="439"/>
      <c r="H83" s="439"/>
    </row>
    <row r="84" spans="1:8" ht="9.75" customHeight="1" x14ac:dyDescent="0.2">
      <c r="A84" s="438">
        <v>167246</v>
      </c>
      <c r="B84" s="439" t="s">
        <v>3439</v>
      </c>
      <c r="C84" s="439"/>
      <c r="D84" s="439"/>
      <c r="E84" s="440">
        <v>4</v>
      </c>
      <c r="F84" s="439"/>
      <c r="G84" s="439"/>
      <c r="H84" s="439"/>
    </row>
    <row r="85" spans="1:8" ht="9.75" customHeight="1" x14ac:dyDescent="0.2">
      <c r="A85" s="438">
        <v>167245</v>
      </c>
      <c r="B85" s="439" t="s">
        <v>3439</v>
      </c>
      <c r="C85" s="440">
        <v>8.6</v>
      </c>
      <c r="D85" s="440">
        <v>4.2000000000000003E-2</v>
      </c>
      <c r="E85" s="440">
        <v>3</v>
      </c>
      <c r="F85" s="441">
        <v>53</v>
      </c>
      <c r="G85" s="441">
        <v>33</v>
      </c>
      <c r="H85" s="441">
        <v>24</v>
      </c>
    </row>
    <row r="86" spans="1:8" ht="9.75" customHeight="1" x14ac:dyDescent="0.2">
      <c r="A86" s="438">
        <v>167249</v>
      </c>
      <c r="B86" s="439" t="s">
        <v>3439</v>
      </c>
      <c r="C86" s="439"/>
      <c r="D86" s="439"/>
      <c r="E86" s="440">
        <v>12</v>
      </c>
      <c r="F86" s="439"/>
      <c r="G86" s="439"/>
      <c r="H86" s="439"/>
    </row>
    <row r="87" spans="1:8" ht="9.75" customHeight="1" x14ac:dyDescent="0.2">
      <c r="A87" s="438">
        <v>167080</v>
      </c>
      <c r="B87" s="439" t="s">
        <v>3439</v>
      </c>
      <c r="C87" s="439"/>
      <c r="D87" s="439"/>
      <c r="E87" s="440">
        <v>12</v>
      </c>
      <c r="F87" s="439"/>
      <c r="G87" s="439"/>
      <c r="H87" s="439"/>
    </row>
    <row r="88" spans="1:8" ht="9.75" customHeight="1" x14ac:dyDescent="0.2">
      <c r="A88" s="438">
        <v>167114</v>
      </c>
      <c r="B88" s="439" t="s">
        <v>3439</v>
      </c>
      <c r="C88" s="439"/>
      <c r="D88" s="439"/>
      <c r="E88" s="440">
        <v>6</v>
      </c>
      <c r="F88" s="439"/>
      <c r="G88" s="439"/>
      <c r="H88" s="439"/>
    </row>
    <row r="89" spans="1:8" ht="9.75" customHeight="1" x14ac:dyDescent="0.2">
      <c r="A89" s="438">
        <v>167116</v>
      </c>
      <c r="B89" s="439" t="s">
        <v>3439</v>
      </c>
      <c r="C89" s="439"/>
      <c r="D89" s="439"/>
      <c r="E89" s="440">
        <v>6</v>
      </c>
      <c r="F89" s="439"/>
      <c r="G89" s="439"/>
      <c r="H89" s="439"/>
    </row>
    <row r="90" spans="1:8" ht="9.75" customHeight="1" x14ac:dyDescent="0.2">
      <c r="A90" s="438">
        <v>167125</v>
      </c>
      <c r="B90" s="439" t="s">
        <v>3439</v>
      </c>
      <c r="C90" s="439"/>
      <c r="D90" s="439"/>
      <c r="E90" s="440">
        <v>6</v>
      </c>
      <c r="F90" s="439"/>
      <c r="G90" s="439"/>
      <c r="H90" s="439"/>
    </row>
    <row r="91" spans="1:8" ht="9.75" customHeight="1" x14ac:dyDescent="0.2">
      <c r="A91" s="438">
        <v>168409</v>
      </c>
      <c r="B91" s="439" t="s">
        <v>3439</v>
      </c>
      <c r="C91" s="439"/>
      <c r="D91" s="439"/>
      <c r="E91" s="440">
        <v>4</v>
      </c>
      <c r="F91" s="439"/>
      <c r="G91" s="439"/>
      <c r="H91" s="439"/>
    </row>
    <row r="92" spans="1:8" ht="9.75" customHeight="1" x14ac:dyDescent="0.2">
      <c r="A92" s="438">
        <v>167126</v>
      </c>
      <c r="B92" s="439" t="s">
        <v>3439</v>
      </c>
      <c r="C92" s="439"/>
      <c r="D92" s="439"/>
      <c r="E92" s="440">
        <v>4</v>
      </c>
      <c r="F92" s="439"/>
      <c r="G92" s="439"/>
      <c r="H92" s="439"/>
    </row>
    <row r="93" spans="1:8" ht="9.75" customHeight="1" x14ac:dyDescent="0.2">
      <c r="A93" s="438">
        <v>166493</v>
      </c>
      <c r="B93" s="439" t="s">
        <v>3439</v>
      </c>
      <c r="C93" s="439"/>
      <c r="D93" s="439"/>
      <c r="E93" s="440">
        <v>6</v>
      </c>
      <c r="F93" s="439"/>
      <c r="G93" s="439"/>
      <c r="H93" s="439"/>
    </row>
    <row r="94" spans="1:8" ht="9.75" customHeight="1" x14ac:dyDescent="0.2">
      <c r="A94" s="438">
        <v>167143</v>
      </c>
      <c r="B94" s="439" t="s">
        <v>3439</v>
      </c>
      <c r="C94" s="439"/>
      <c r="D94" s="439"/>
      <c r="E94" s="440">
        <v>6</v>
      </c>
      <c r="F94" s="439"/>
      <c r="G94" s="439"/>
      <c r="H94" s="439"/>
    </row>
    <row r="95" spans="1:8" ht="9.75" customHeight="1" x14ac:dyDescent="0.2">
      <c r="A95" s="438">
        <v>167144</v>
      </c>
      <c r="B95" s="439" t="s">
        <v>3439</v>
      </c>
      <c r="C95" s="439"/>
      <c r="D95" s="439"/>
      <c r="E95" s="440">
        <v>4</v>
      </c>
      <c r="F95" s="439"/>
      <c r="G95" s="439"/>
      <c r="H95" s="439"/>
    </row>
    <row r="96" spans="1:8" ht="9.75" customHeight="1" x14ac:dyDescent="0.2">
      <c r="A96" s="438">
        <v>167146</v>
      </c>
      <c r="B96" s="439" t="s">
        <v>3439</v>
      </c>
      <c r="C96" s="439"/>
      <c r="D96" s="439"/>
      <c r="E96" s="440">
        <v>4</v>
      </c>
      <c r="F96" s="439"/>
      <c r="G96" s="439"/>
      <c r="H96" s="439"/>
    </row>
    <row r="97" spans="1:8" ht="9.75" customHeight="1" x14ac:dyDescent="0.2">
      <c r="A97" s="438">
        <v>167145</v>
      </c>
      <c r="B97" s="439" t="s">
        <v>3439</v>
      </c>
      <c r="C97" s="439"/>
      <c r="D97" s="439"/>
      <c r="E97" s="440">
        <v>3</v>
      </c>
      <c r="F97" s="439"/>
      <c r="G97" s="439"/>
      <c r="H97" s="439"/>
    </row>
    <row r="98" spans="1:8" ht="9.75" customHeight="1" x14ac:dyDescent="0.2">
      <c r="A98" s="438">
        <v>168553</v>
      </c>
      <c r="B98" s="439" t="s">
        <v>3439</v>
      </c>
      <c r="C98" s="439"/>
      <c r="D98" s="439"/>
      <c r="E98" s="440">
        <v>6</v>
      </c>
      <c r="F98" s="439"/>
      <c r="G98" s="439"/>
      <c r="H98" s="439"/>
    </row>
    <row r="99" spans="1:8" ht="9.75" customHeight="1" x14ac:dyDescent="0.2">
      <c r="A99" s="438">
        <v>167627</v>
      </c>
      <c r="B99" s="439" t="s">
        <v>3439</v>
      </c>
      <c r="C99" s="439"/>
      <c r="D99" s="439"/>
      <c r="E99" s="440">
        <v>6</v>
      </c>
      <c r="F99" s="439"/>
      <c r="G99" s="439"/>
      <c r="H99" s="439"/>
    </row>
    <row r="100" spans="1:8" ht="9.75" customHeight="1" x14ac:dyDescent="0.2">
      <c r="A100" s="438">
        <v>167202</v>
      </c>
      <c r="B100" s="439" t="s">
        <v>3439</v>
      </c>
      <c r="C100" s="439"/>
      <c r="D100" s="439"/>
      <c r="E100" s="440">
        <v>2</v>
      </c>
      <c r="F100" s="439"/>
      <c r="G100" s="439"/>
      <c r="H100" s="439"/>
    </row>
    <row r="101" spans="1:8" ht="9.75" customHeight="1" x14ac:dyDescent="0.2">
      <c r="A101" s="438">
        <v>167197</v>
      </c>
      <c r="B101" s="439" t="s">
        <v>3439</v>
      </c>
      <c r="C101" s="440">
        <v>10.27</v>
      </c>
      <c r="D101" s="440">
        <v>0.13100000000000001</v>
      </c>
      <c r="E101" s="440">
        <v>6</v>
      </c>
      <c r="F101" s="441">
        <v>51.5</v>
      </c>
      <c r="G101" s="441">
        <v>51</v>
      </c>
      <c r="H101" s="441">
        <v>50</v>
      </c>
    </row>
    <row r="102" spans="1:8" ht="9.75" customHeight="1" x14ac:dyDescent="0.2">
      <c r="A102" s="438">
        <v>167133</v>
      </c>
      <c r="B102" s="439" t="s">
        <v>3439</v>
      </c>
      <c r="C102" s="439"/>
      <c r="D102" s="439"/>
      <c r="E102" s="440">
        <v>3</v>
      </c>
      <c r="F102" s="439"/>
      <c r="G102" s="439"/>
      <c r="H102" s="439"/>
    </row>
    <row r="103" spans="1:8" ht="9.75" customHeight="1" x14ac:dyDescent="0.2">
      <c r="A103" s="438">
        <v>167129</v>
      </c>
      <c r="B103" s="439" t="s">
        <v>3439</v>
      </c>
      <c r="C103" s="439"/>
      <c r="D103" s="439"/>
      <c r="E103" s="440">
        <v>1</v>
      </c>
      <c r="F103" s="439"/>
      <c r="G103" s="439"/>
      <c r="H103" s="439"/>
    </row>
    <row r="104" spans="1:8" ht="9.75" customHeight="1" x14ac:dyDescent="0.2">
      <c r="A104" s="438">
        <v>167134</v>
      </c>
      <c r="B104" s="439" t="s">
        <v>3439</v>
      </c>
      <c r="C104" s="439"/>
      <c r="D104" s="439"/>
      <c r="E104" s="440">
        <v>1</v>
      </c>
      <c r="F104" s="439"/>
      <c r="G104" s="439"/>
      <c r="H104" s="439"/>
    </row>
    <row r="105" spans="1:8" ht="9.75" customHeight="1" x14ac:dyDescent="0.2">
      <c r="A105" s="438">
        <v>167135</v>
      </c>
      <c r="B105" s="439" t="s">
        <v>3439</v>
      </c>
      <c r="C105" s="439"/>
      <c r="D105" s="439"/>
      <c r="E105" s="440">
        <v>2</v>
      </c>
      <c r="F105" s="439"/>
      <c r="G105" s="439"/>
      <c r="H105" s="439"/>
    </row>
    <row r="106" spans="1:8" ht="9.75" customHeight="1" x14ac:dyDescent="0.2">
      <c r="A106" s="438">
        <v>167130</v>
      </c>
      <c r="B106" s="439" t="s">
        <v>3439</v>
      </c>
      <c r="C106" s="439"/>
      <c r="D106" s="439"/>
      <c r="E106" s="440">
        <v>2</v>
      </c>
      <c r="F106" s="439"/>
      <c r="G106" s="439"/>
      <c r="H106" s="439"/>
    </row>
    <row r="107" spans="1:8" ht="9.75" customHeight="1" x14ac:dyDescent="0.2">
      <c r="A107" s="438">
        <v>169336</v>
      </c>
      <c r="B107" s="439" t="s">
        <v>3439</v>
      </c>
      <c r="C107" s="439"/>
      <c r="D107" s="439"/>
      <c r="E107" s="440">
        <v>1</v>
      </c>
      <c r="F107" s="439"/>
      <c r="G107" s="439"/>
      <c r="H107" s="439"/>
    </row>
    <row r="108" spans="1:8" ht="9.75" customHeight="1" x14ac:dyDescent="0.2">
      <c r="A108" s="438">
        <v>169017</v>
      </c>
      <c r="B108" s="439" t="s">
        <v>3439</v>
      </c>
      <c r="C108" s="439"/>
      <c r="D108" s="439"/>
      <c r="E108" s="440">
        <v>3</v>
      </c>
      <c r="F108" s="439"/>
      <c r="G108" s="439"/>
      <c r="H108" s="439"/>
    </row>
    <row r="109" spans="1:8" ht="9.75" customHeight="1" x14ac:dyDescent="0.2">
      <c r="A109" s="438">
        <v>169018</v>
      </c>
      <c r="B109" s="439" t="s">
        <v>3439</v>
      </c>
      <c r="C109" s="439"/>
      <c r="D109" s="439"/>
      <c r="E109" s="440">
        <v>3</v>
      </c>
      <c r="F109" s="439"/>
      <c r="G109" s="439"/>
      <c r="H109" s="439"/>
    </row>
    <row r="110" spans="1:8" ht="9.75" customHeight="1" x14ac:dyDescent="0.2">
      <c r="A110" s="438">
        <v>169019</v>
      </c>
      <c r="B110" s="439" t="s">
        <v>3439</v>
      </c>
      <c r="C110" s="439"/>
      <c r="D110" s="439"/>
      <c r="E110" s="440">
        <v>3</v>
      </c>
      <c r="F110" s="439"/>
      <c r="G110" s="439"/>
      <c r="H110" s="439"/>
    </row>
    <row r="111" spans="1:8" ht="9.75" customHeight="1" x14ac:dyDescent="0.2">
      <c r="A111" s="438">
        <v>169020</v>
      </c>
      <c r="B111" s="439" t="s">
        <v>3439</v>
      </c>
      <c r="C111" s="439"/>
      <c r="D111" s="439"/>
      <c r="E111" s="440">
        <v>2</v>
      </c>
      <c r="F111" s="439"/>
      <c r="G111" s="439"/>
      <c r="H111" s="439"/>
    </row>
    <row r="112" spans="1:8" ht="9.75" customHeight="1" x14ac:dyDescent="0.2">
      <c r="A112" s="438">
        <v>167082</v>
      </c>
      <c r="B112" s="439" t="s">
        <v>3439</v>
      </c>
      <c r="C112" s="439"/>
      <c r="D112" s="439"/>
      <c r="E112" s="440">
        <v>3</v>
      </c>
      <c r="F112" s="439"/>
      <c r="G112" s="439"/>
      <c r="H112" s="439"/>
    </row>
    <row r="113" spans="1:8" ht="9.75" customHeight="1" x14ac:dyDescent="0.2">
      <c r="A113" s="438">
        <v>168497</v>
      </c>
      <c r="B113" s="439" t="s">
        <v>3439</v>
      </c>
      <c r="C113" s="439"/>
      <c r="D113" s="439"/>
      <c r="E113" s="440">
        <v>2</v>
      </c>
      <c r="F113" s="439"/>
      <c r="G113" s="439"/>
      <c r="H113" s="439"/>
    </row>
    <row r="114" spans="1:8" ht="9.75" customHeight="1" x14ac:dyDescent="0.2">
      <c r="A114" s="438">
        <v>169023</v>
      </c>
      <c r="B114" s="439" t="s">
        <v>3439</v>
      </c>
      <c r="C114" s="439"/>
      <c r="D114" s="439"/>
      <c r="E114" s="440">
        <v>2</v>
      </c>
      <c r="F114" s="439"/>
      <c r="G114" s="439"/>
      <c r="H114" s="439"/>
    </row>
    <row r="115" spans="1:8" ht="9.75" customHeight="1" x14ac:dyDescent="0.2">
      <c r="A115" s="438">
        <v>168063</v>
      </c>
      <c r="B115" s="439" t="s">
        <v>3439</v>
      </c>
      <c r="C115" s="439"/>
      <c r="D115" s="439"/>
      <c r="E115" s="440">
        <v>4</v>
      </c>
      <c r="F115" s="439"/>
      <c r="G115" s="439"/>
      <c r="H115" s="439"/>
    </row>
    <row r="116" spans="1:8" ht="9.75" customHeight="1" x14ac:dyDescent="0.2">
      <c r="A116" s="438">
        <v>169027</v>
      </c>
      <c r="B116" s="439" t="s">
        <v>3439</v>
      </c>
      <c r="C116" s="439"/>
      <c r="D116" s="439"/>
      <c r="E116" s="440">
        <v>2</v>
      </c>
      <c r="F116" s="439"/>
      <c r="G116" s="439"/>
      <c r="H116" s="439"/>
    </row>
    <row r="117" spans="1:8" ht="9.75" customHeight="1" x14ac:dyDescent="0.2">
      <c r="A117" s="438">
        <v>170549</v>
      </c>
      <c r="B117" s="439" t="s">
        <v>3439</v>
      </c>
      <c r="C117" s="439"/>
      <c r="D117" s="439"/>
      <c r="E117" s="440">
        <v>12</v>
      </c>
      <c r="F117" s="439"/>
      <c r="G117" s="439"/>
      <c r="H117" s="439"/>
    </row>
    <row r="118" spans="1:8" ht="9.75" customHeight="1" x14ac:dyDescent="0.2">
      <c r="A118" s="438">
        <v>169254</v>
      </c>
      <c r="B118" s="439" t="s">
        <v>3439</v>
      </c>
      <c r="C118" s="439"/>
      <c r="D118" s="439"/>
      <c r="E118" s="440">
        <v>36</v>
      </c>
      <c r="F118" s="439"/>
      <c r="G118" s="439"/>
      <c r="H118" s="439"/>
    </row>
    <row r="119" spans="1:8" ht="9.75" customHeight="1" x14ac:dyDescent="0.2">
      <c r="A119" s="438">
        <v>169252</v>
      </c>
      <c r="B119" s="439" t="s">
        <v>3439</v>
      </c>
      <c r="C119" s="439"/>
      <c r="D119" s="439"/>
      <c r="E119" s="440">
        <v>12</v>
      </c>
      <c r="F119" s="439"/>
      <c r="G119" s="439"/>
      <c r="H119" s="439"/>
    </row>
    <row r="120" spans="1:8" ht="9.75" customHeight="1" x14ac:dyDescent="0.2">
      <c r="A120" s="438">
        <v>169256</v>
      </c>
      <c r="B120" s="439" t="s">
        <v>3439</v>
      </c>
      <c r="C120" s="439"/>
      <c r="D120" s="439"/>
      <c r="E120" s="440">
        <v>12</v>
      </c>
      <c r="F120" s="439"/>
      <c r="G120" s="439"/>
      <c r="H120" s="439"/>
    </row>
    <row r="121" spans="1:8" ht="9.75" customHeight="1" x14ac:dyDescent="0.2">
      <c r="A121" s="438">
        <v>169255</v>
      </c>
      <c r="B121" s="439" t="s">
        <v>3439</v>
      </c>
      <c r="C121" s="439"/>
      <c r="D121" s="439"/>
      <c r="E121" s="440">
        <v>12</v>
      </c>
      <c r="F121" s="439"/>
      <c r="G121" s="439"/>
      <c r="H121" s="439"/>
    </row>
    <row r="122" spans="1:8" ht="9.75" customHeight="1" x14ac:dyDescent="0.2">
      <c r="A122" s="438">
        <v>169243</v>
      </c>
      <c r="B122" s="439" t="s">
        <v>3439</v>
      </c>
      <c r="C122" s="439"/>
      <c r="D122" s="439"/>
      <c r="E122" s="440">
        <v>6</v>
      </c>
      <c r="F122" s="439"/>
      <c r="G122" s="439"/>
      <c r="H122" s="439"/>
    </row>
    <row r="123" spans="1:8" ht="9.75" customHeight="1" x14ac:dyDescent="0.2">
      <c r="A123" s="438">
        <v>170550</v>
      </c>
      <c r="B123" s="439" t="s">
        <v>3439</v>
      </c>
      <c r="C123" s="439"/>
      <c r="D123" s="439"/>
      <c r="E123" s="440">
        <v>36</v>
      </c>
      <c r="F123" s="439"/>
      <c r="G123" s="439"/>
      <c r="H123" s="439"/>
    </row>
    <row r="124" spans="1:8" ht="9.75" customHeight="1" x14ac:dyDescent="0.2">
      <c r="A124" s="438">
        <v>169258</v>
      </c>
      <c r="B124" s="439" t="s">
        <v>3439</v>
      </c>
      <c r="C124" s="439"/>
      <c r="D124" s="439"/>
      <c r="E124" s="440">
        <v>12</v>
      </c>
      <c r="F124" s="439"/>
      <c r="G124" s="439"/>
      <c r="H124" s="439"/>
    </row>
    <row r="125" spans="1:8" ht="9.75" customHeight="1" x14ac:dyDescent="0.2">
      <c r="A125" s="438">
        <v>169257</v>
      </c>
      <c r="B125" s="439" t="s">
        <v>3439</v>
      </c>
      <c r="C125" s="439"/>
      <c r="D125" s="439"/>
      <c r="E125" s="440">
        <v>12</v>
      </c>
      <c r="F125" s="439"/>
      <c r="G125" s="439"/>
      <c r="H125" s="439"/>
    </row>
    <row r="126" spans="1:8" ht="9.75" customHeight="1" x14ac:dyDescent="0.2">
      <c r="A126" s="438">
        <v>169251</v>
      </c>
      <c r="B126" s="439" t="s">
        <v>3439</v>
      </c>
      <c r="C126" s="439"/>
      <c r="D126" s="439"/>
      <c r="E126" s="440">
        <v>4</v>
      </c>
      <c r="F126" s="439"/>
      <c r="G126" s="439"/>
      <c r="H126" s="439"/>
    </row>
    <row r="127" spans="1:8" ht="9.75" customHeight="1" x14ac:dyDescent="0.2">
      <c r="A127" s="438">
        <v>169250</v>
      </c>
      <c r="B127" s="439" t="s">
        <v>3439</v>
      </c>
      <c r="C127" s="439"/>
      <c r="D127" s="439"/>
      <c r="E127" s="440">
        <v>12</v>
      </c>
      <c r="F127" s="439"/>
      <c r="G127" s="439"/>
      <c r="H127" s="439"/>
    </row>
    <row r="128" spans="1:8" ht="9.75" customHeight="1" x14ac:dyDescent="0.2">
      <c r="A128" s="438">
        <v>169249</v>
      </c>
      <c r="B128" s="439" t="s">
        <v>3439</v>
      </c>
      <c r="C128" s="439"/>
      <c r="D128" s="439"/>
      <c r="E128" s="440">
        <v>12</v>
      </c>
      <c r="F128" s="439"/>
      <c r="G128" s="439"/>
      <c r="H128" s="439"/>
    </row>
    <row r="129" spans="1:8" ht="9.75" customHeight="1" x14ac:dyDescent="0.2">
      <c r="A129" s="438">
        <v>169245</v>
      </c>
      <c r="B129" s="439" t="s">
        <v>3439</v>
      </c>
      <c r="C129" s="439"/>
      <c r="D129" s="439"/>
      <c r="E129" s="440">
        <v>12</v>
      </c>
      <c r="F129" s="439"/>
      <c r="G129" s="439"/>
      <c r="H129" s="439"/>
    </row>
    <row r="130" spans="1:8" ht="9.75" customHeight="1" x14ac:dyDescent="0.2">
      <c r="A130" s="438">
        <v>169242</v>
      </c>
      <c r="B130" s="439" t="s">
        <v>3439</v>
      </c>
      <c r="C130" s="439"/>
      <c r="D130" s="439"/>
      <c r="E130" s="440">
        <v>12</v>
      </c>
      <c r="F130" s="439"/>
      <c r="G130" s="439"/>
      <c r="H130" s="439"/>
    </row>
    <row r="131" spans="1:8" ht="9.75" customHeight="1" x14ac:dyDescent="0.2">
      <c r="A131" s="438">
        <v>169241</v>
      </c>
      <c r="B131" s="439" t="s">
        <v>3439</v>
      </c>
      <c r="C131" s="439"/>
      <c r="D131" s="439"/>
      <c r="E131" s="440">
        <v>12</v>
      </c>
      <c r="F131" s="439"/>
      <c r="G131" s="439"/>
      <c r="H131" s="439"/>
    </row>
    <row r="132" spans="1:8" ht="9.75" customHeight="1" x14ac:dyDescent="0.2">
      <c r="A132" s="438">
        <v>167260</v>
      </c>
      <c r="B132" s="439" t="s">
        <v>3439</v>
      </c>
      <c r="C132" s="439"/>
      <c r="D132" s="439"/>
      <c r="E132" s="440">
        <v>36</v>
      </c>
      <c r="F132" s="439"/>
      <c r="G132" s="439"/>
      <c r="H132" s="439"/>
    </row>
    <row r="133" spans="1:8" ht="9.75" customHeight="1" x14ac:dyDescent="0.2">
      <c r="A133" s="438">
        <v>169014</v>
      </c>
      <c r="B133" s="439" t="s">
        <v>3439</v>
      </c>
      <c r="C133" s="439"/>
      <c r="D133" s="439"/>
      <c r="E133" s="440">
        <v>12</v>
      </c>
      <c r="F133" s="439"/>
      <c r="G133" s="439"/>
      <c r="H133" s="439"/>
    </row>
    <row r="134" spans="1:8" ht="9.75" customHeight="1" x14ac:dyDescent="0.2">
      <c r="A134" s="438">
        <v>169141</v>
      </c>
      <c r="B134" s="439" t="s">
        <v>3439</v>
      </c>
      <c r="C134" s="439"/>
      <c r="D134" s="439"/>
      <c r="E134" s="440">
        <v>12</v>
      </c>
      <c r="F134" s="439"/>
      <c r="G134" s="439"/>
      <c r="H134" s="439"/>
    </row>
    <row r="135" spans="1:8" ht="9.75" customHeight="1" x14ac:dyDescent="0.2">
      <c r="A135" s="438">
        <v>169142</v>
      </c>
      <c r="B135" s="439" t="s">
        <v>3439</v>
      </c>
      <c r="C135" s="439"/>
      <c r="D135" s="439"/>
      <c r="E135" s="440">
        <v>12</v>
      </c>
      <c r="F135" s="439"/>
      <c r="G135" s="439"/>
      <c r="H135" s="439"/>
    </row>
    <row r="136" spans="1:8" ht="9.75" customHeight="1" x14ac:dyDescent="0.2">
      <c r="A136" s="438">
        <v>167213</v>
      </c>
      <c r="B136" s="439" t="s">
        <v>3439</v>
      </c>
      <c r="C136" s="439"/>
      <c r="D136" s="439"/>
      <c r="E136" s="440">
        <v>8</v>
      </c>
      <c r="F136" s="439"/>
      <c r="G136" s="439"/>
      <c r="H136" s="439"/>
    </row>
    <row r="137" spans="1:8" ht="9.75" customHeight="1" x14ac:dyDescent="0.2">
      <c r="A137" s="438">
        <v>167219</v>
      </c>
      <c r="B137" s="439" t="s">
        <v>3439</v>
      </c>
      <c r="C137" s="439"/>
      <c r="D137" s="439"/>
      <c r="E137" s="440">
        <v>8</v>
      </c>
      <c r="F137" s="439"/>
      <c r="G137" s="439"/>
      <c r="H137" s="439"/>
    </row>
    <row r="138" spans="1:8" ht="9.75" customHeight="1" x14ac:dyDescent="0.2">
      <c r="A138" s="438">
        <v>167247</v>
      </c>
      <c r="B138" s="439" t="s">
        <v>3439</v>
      </c>
      <c r="C138" s="439"/>
      <c r="D138" s="439"/>
      <c r="E138" s="440">
        <v>24</v>
      </c>
      <c r="F138" s="439"/>
      <c r="G138" s="439"/>
      <c r="H138" s="439"/>
    </row>
    <row r="139" spans="1:8" ht="9.75" customHeight="1" x14ac:dyDescent="0.2">
      <c r="A139" s="438">
        <v>168140</v>
      </c>
      <c r="B139" s="439" t="s">
        <v>3439</v>
      </c>
      <c r="C139" s="439"/>
      <c r="D139" s="439"/>
      <c r="E139" s="440">
        <v>6</v>
      </c>
      <c r="F139" s="439"/>
      <c r="G139" s="439"/>
      <c r="H139" s="439"/>
    </row>
    <row r="140" spans="1:8" ht="9.75" customHeight="1" x14ac:dyDescent="0.2">
      <c r="A140" s="438">
        <v>169244</v>
      </c>
      <c r="B140" s="439" t="s">
        <v>3439</v>
      </c>
      <c r="C140" s="439"/>
      <c r="D140" s="439"/>
      <c r="E140" s="440">
        <v>12</v>
      </c>
      <c r="F140" s="439"/>
      <c r="G140" s="439"/>
      <c r="H140" s="439"/>
    </row>
    <row r="141" spans="1:8" ht="9.75" customHeight="1" x14ac:dyDescent="0.2">
      <c r="A141" s="438">
        <v>169272</v>
      </c>
      <c r="B141" s="439" t="s">
        <v>3439</v>
      </c>
      <c r="C141" s="439"/>
      <c r="D141" s="439"/>
      <c r="E141" s="440">
        <v>6</v>
      </c>
      <c r="F141" s="439"/>
      <c r="G141" s="439"/>
      <c r="H141" s="439"/>
    </row>
    <row r="142" spans="1:8" ht="9.75" customHeight="1" x14ac:dyDescent="0.2">
      <c r="A142" s="438">
        <v>170243</v>
      </c>
      <c r="B142" s="439" t="s">
        <v>3439</v>
      </c>
      <c r="C142" s="439"/>
      <c r="D142" s="439"/>
      <c r="E142" s="440">
        <v>4</v>
      </c>
      <c r="F142" s="439"/>
      <c r="G142" s="439"/>
      <c r="H142" s="439"/>
    </row>
    <row r="143" spans="1:8" ht="9.75" customHeight="1" x14ac:dyDescent="0.2">
      <c r="A143" s="438">
        <v>169948</v>
      </c>
      <c r="B143" s="439" t="s">
        <v>3439</v>
      </c>
      <c r="C143" s="439"/>
      <c r="D143" s="439"/>
      <c r="E143" s="440">
        <v>12</v>
      </c>
      <c r="F143" s="439"/>
      <c r="G143" s="439"/>
      <c r="H143" s="439"/>
    </row>
    <row r="144" spans="1:8" ht="9.75" customHeight="1" x14ac:dyDescent="0.2">
      <c r="A144" s="438">
        <v>168502</v>
      </c>
      <c r="B144" s="439" t="s">
        <v>3439</v>
      </c>
      <c r="C144" s="439"/>
      <c r="D144" s="439"/>
      <c r="E144" s="440">
        <v>6</v>
      </c>
      <c r="F144" s="439"/>
      <c r="G144" s="439"/>
      <c r="H144" s="439"/>
    </row>
    <row r="145" spans="1:8" ht="9.75" customHeight="1" x14ac:dyDescent="0.2">
      <c r="A145" s="438">
        <v>168067</v>
      </c>
      <c r="B145" s="439" t="s">
        <v>3439</v>
      </c>
      <c r="C145" s="439"/>
      <c r="D145" s="439"/>
      <c r="E145" s="440">
        <v>3</v>
      </c>
      <c r="F145" s="439"/>
      <c r="G145" s="439"/>
      <c r="H145" s="439"/>
    </row>
    <row r="146" spans="1:8" ht="9.75" customHeight="1" x14ac:dyDescent="0.2">
      <c r="A146" s="438">
        <v>167067</v>
      </c>
      <c r="B146" s="439" t="s">
        <v>3439</v>
      </c>
      <c r="C146" s="439"/>
      <c r="D146" s="439"/>
      <c r="E146" s="440">
        <v>6</v>
      </c>
      <c r="F146" s="439"/>
      <c r="G146" s="439"/>
      <c r="H146" s="439"/>
    </row>
    <row r="147" spans="1:8" ht="9.75" customHeight="1" x14ac:dyDescent="0.2">
      <c r="A147" s="438">
        <v>166953</v>
      </c>
      <c r="B147" s="439" t="s">
        <v>3439</v>
      </c>
      <c r="C147" s="439"/>
      <c r="D147" s="439"/>
      <c r="E147" s="440">
        <v>4</v>
      </c>
      <c r="F147" s="439"/>
      <c r="G147" s="439"/>
      <c r="H147" s="439"/>
    </row>
    <row r="148" spans="1:8" ht="9.75" customHeight="1" x14ac:dyDescent="0.2">
      <c r="A148" s="438">
        <v>167141</v>
      </c>
      <c r="B148" s="439" t="s">
        <v>3439</v>
      </c>
      <c r="C148" s="439"/>
      <c r="D148" s="439"/>
      <c r="E148" s="440">
        <v>4</v>
      </c>
      <c r="F148" s="439"/>
      <c r="G148" s="439"/>
      <c r="H148" s="439"/>
    </row>
    <row r="149" spans="1:8" ht="9.75" customHeight="1" x14ac:dyDescent="0.2">
      <c r="A149" s="438">
        <v>168146</v>
      </c>
      <c r="B149" s="439" t="s">
        <v>3439</v>
      </c>
      <c r="C149" s="439"/>
      <c r="D149" s="439"/>
      <c r="E149" s="440">
        <v>8</v>
      </c>
      <c r="F149" s="439"/>
      <c r="G149" s="439"/>
      <c r="H149" s="439"/>
    </row>
    <row r="150" spans="1:8" ht="9.75" customHeight="1" x14ac:dyDescent="0.2">
      <c r="A150" s="438">
        <v>167064</v>
      </c>
      <c r="B150" s="439" t="s">
        <v>3439</v>
      </c>
      <c r="C150" s="439"/>
      <c r="D150" s="439"/>
      <c r="E150" s="440">
        <v>6</v>
      </c>
      <c r="F150" s="439"/>
      <c r="G150" s="439"/>
      <c r="H150" s="439"/>
    </row>
    <row r="151" spans="1:8" ht="9.75" customHeight="1" x14ac:dyDescent="0.2">
      <c r="A151" s="438">
        <v>168501</v>
      </c>
      <c r="B151" s="439" t="s">
        <v>3439</v>
      </c>
      <c r="C151" s="439"/>
      <c r="D151" s="439"/>
      <c r="E151" s="440">
        <v>6</v>
      </c>
      <c r="F151" s="439"/>
      <c r="G151" s="439"/>
      <c r="H151" s="439"/>
    </row>
    <row r="152" spans="1:8" ht="9.75" customHeight="1" x14ac:dyDescent="0.2">
      <c r="A152" s="438">
        <v>166952</v>
      </c>
      <c r="B152" s="439" t="s">
        <v>3439</v>
      </c>
      <c r="C152" s="439"/>
      <c r="D152" s="439"/>
      <c r="E152" s="440">
        <v>12</v>
      </c>
      <c r="F152" s="439"/>
      <c r="G152" s="439"/>
      <c r="H152" s="439"/>
    </row>
    <row r="153" spans="1:8" ht="9.75" customHeight="1" x14ac:dyDescent="0.2">
      <c r="A153" s="438">
        <v>167063</v>
      </c>
      <c r="B153" s="439" t="s">
        <v>3439</v>
      </c>
      <c r="C153" s="439"/>
      <c r="D153" s="439"/>
      <c r="E153" s="440">
        <v>4</v>
      </c>
      <c r="F153" s="439"/>
      <c r="G153" s="439"/>
      <c r="H153" s="439"/>
    </row>
    <row r="154" spans="1:8" ht="9.75" customHeight="1" x14ac:dyDescent="0.2">
      <c r="A154" s="438">
        <v>172042</v>
      </c>
      <c r="B154" s="439" t="s">
        <v>3439</v>
      </c>
      <c r="C154" s="439"/>
      <c r="D154" s="439"/>
      <c r="E154" s="440">
        <v>1</v>
      </c>
      <c r="F154" s="439"/>
      <c r="G154" s="439"/>
      <c r="H154" s="439"/>
    </row>
    <row r="155" spans="1:8" ht="9.75" customHeight="1" x14ac:dyDescent="0.2">
      <c r="A155" s="438">
        <v>172191</v>
      </c>
      <c r="B155" s="439" t="s">
        <v>3439</v>
      </c>
      <c r="C155" s="439"/>
      <c r="D155" s="439"/>
      <c r="E155" s="440">
        <v>3</v>
      </c>
      <c r="F155" s="439"/>
      <c r="G155" s="439"/>
      <c r="H155" s="439"/>
    </row>
    <row r="156" spans="1:8" ht="9.75" customHeight="1" x14ac:dyDescent="0.2">
      <c r="A156" s="438">
        <v>172054</v>
      </c>
      <c r="B156" s="439" t="s">
        <v>3439</v>
      </c>
      <c r="C156" s="439"/>
      <c r="D156" s="439"/>
      <c r="E156" s="440">
        <v>12</v>
      </c>
      <c r="F156" s="439"/>
      <c r="G156" s="439"/>
      <c r="H156" s="439"/>
    </row>
    <row r="157" spans="1:8" ht="9.75" customHeight="1" x14ac:dyDescent="0.2">
      <c r="A157" s="438">
        <v>166882</v>
      </c>
      <c r="B157" s="439" t="s">
        <v>3439</v>
      </c>
      <c r="C157" s="439"/>
      <c r="D157" s="439"/>
      <c r="E157" s="440">
        <v>12</v>
      </c>
      <c r="F157" s="439"/>
      <c r="G157" s="439"/>
      <c r="H157" s="439"/>
    </row>
    <row r="158" spans="1:8" ht="9.75" customHeight="1" x14ac:dyDescent="0.2">
      <c r="A158" s="438">
        <v>166884</v>
      </c>
      <c r="B158" s="439" t="s">
        <v>3439</v>
      </c>
      <c r="C158" s="439"/>
      <c r="D158" s="439"/>
      <c r="E158" s="440">
        <v>12</v>
      </c>
      <c r="F158" s="439"/>
      <c r="G158" s="439"/>
      <c r="H158" s="439"/>
    </row>
    <row r="159" spans="1:8" ht="9.75" customHeight="1" x14ac:dyDescent="0.2">
      <c r="A159" s="438">
        <v>166886</v>
      </c>
      <c r="B159" s="439" t="s">
        <v>3439</v>
      </c>
      <c r="C159" s="439"/>
      <c r="D159" s="439"/>
      <c r="E159" s="440">
        <v>12</v>
      </c>
      <c r="F159" s="439"/>
      <c r="G159" s="439"/>
      <c r="H159" s="439"/>
    </row>
    <row r="160" spans="1:8" ht="9.75" customHeight="1" x14ac:dyDescent="0.2">
      <c r="A160" s="438">
        <v>166891</v>
      </c>
      <c r="B160" s="439" t="s">
        <v>3439</v>
      </c>
      <c r="C160" s="439"/>
      <c r="D160" s="439"/>
      <c r="E160" s="440">
        <v>12</v>
      </c>
      <c r="F160" s="439"/>
      <c r="G160" s="439"/>
      <c r="H160" s="439"/>
    </row>
    <row r="161" spans="1:8" ht="9.75" customHeight="1" x14ac:dyDescent="0.2">
      <c r="A161" s="438">
        <v>166905</v>
      </c>
      <c r="B161" s="439" t="s">
        <v>3439</v>
      </c>
      <c r="C161" s="439"/>
      <c r="D161" s="439"/>
      <c r="E161" s="440">
        <v>12</v>
      </c>
      <c r="F161" s="439"/>
      <c r="G161" s="439"/>
      <c r="H161" s="439"/>
    </row>
    <row r="162" spans="1:8" ht="9.75" customHeight="1" x14ac:dyDescent="0.2">
      <c r="A162" s="438">
        <v>166911</v>
      </c>
      <c r="B162" s="439" t="s">
        <v>3439</v>
      </c>
      <c r="C162" s="439"/>
      <c r="D162" s="439"/>
      <c r="E162" s="440">
        <v>12</v>
      </c>
      <c r="F162" s="439"/>
      <c r="G162" s="439"/>
      <c r="H162" s="439"/>
    </row>
    <row r="163" spans="1:8" ht="9.75" customHeight="1" x14ac:dyDescent="0.2">
      <c r="A163" s="438">
        <v>166912</v>
      </c>
      <c r="B163" s="439" t="s">
        <v>3439</v>
      </c>
      <c r="C163" s="439"/>
      <c r="D163" s="439"/>
      <c r="E163" s="440">
        <v>12</v>
      </c>
      <c r="F163" s="439"/>
      <c r="G163" s="439"/>
      <c r="H163" s="439"/>
    </row>
    <row r="164" spans="1:8" ht="9.75" customHeight="1" x14ac:dyDescent="0.2">
      <c r="A164" s="438">
        <v>166914</v>
      </c>
      <c r="B164" s="439" t="s">
        <v>3439</v>
      </c>
      <c r="C164" s="439"/>
      <c r="D164" s="439"/>
      <c r="E164" s="440">
        <v>12</v>
      </c>
      <c r="F164" s="439"/>
      <c r="G164" s="439"/>
      <c r="H164" s="439"/>
    </row>
    <row r="165" spans="1:8" ht="9.75" customHeight="1" x14ac:dyDescent="0.2">
      <c r="A165" s="438">
        <v>166915</v>
      </c>
      <c r="B165" s="439" t="s">
        <v>3439</v>
      </c>
      <c r="C165" s="439"/>
      <c r="D165" s="439"/>
      <c r="E165" s="440">
        <v>12</v>
      </c>
      <c r="F165" s="439"/>
      <c r="G165" s="439"/>
      <c r="H165" s="439"/>
    </row>
    <row r="166" spans="1:8" ht="9.75" customHeight="1" x14ac:dyDescent="0.2">
      <c r="A166" s="438">
        <v>166923</v>
      </c>
      <c r="B166" s="439" t="s">
        <v>3439</v>
      </c>
      <c r="C166" s="439"/>
      <c r="D166" s="439"/>
      <c r="E166" s="440">
        <v>6</v>
      </c>
      <c r="F166" s="439"/>
      <c r="G166" s="439"/>
      <c r="H166" s="439"/>
    </row>
    <row r="167" spans="1:8" ht="9.75" customHeight="1" x14ac:dyDescent="0.2">
      <c r="A167" s="438">
        <v>166924</v>
      </c>
      <c r="B167" s="439" t="s">
        <v>3439</v>
      </c>
      <c r="C167" s="439"/>
      <c r="D167" s="439"/>
      <c r="E167" s="440">
        <v>6</v>
      </c>
      <c r="F167" s="439"/>
      <c r="G167" s="439"/>
      <c r="H167" s="439"/>
    </row>
    <row r="168" spans="1:8" ht="9.75" customHeight="1" x14ac:dyDescent="0.2">
      <c r="A168" s="438">
        <v>166925</v>
      </c>
      <c r="B168" s="439" t="s">
        <v>3439</v>
      </c>
      <c r="C168" s="439"/>
      <c r="D168" s="439"/>
      <c r="E168" s="440">
        <v>12</v>
      </c>
      <c r="F168" s="439"/>
      <c r="G168" s="439"/>
      <c r="H168" s="439"/>
    </row>
    <row r="169" spans="1:8" ht="9.75" customHeight="1" x14ac:dyDescent="0.2">
      <c r="A169" s="438">
        <v>166926</v>
      </c>
      <c r="B169" s="439" t="s">
        <v>3439</v>
      </c>
      <c r="C169" s="439"/>
      <c r="D169" s="439"/>
      <c r="E169" s="440">
        <v>6</v>
      </c>
      <c r="F169" s="439"/>
      <c r="G169" s="439"/>
      <c r="H169" s="439"/>
    </row>
    <row r="170" spans="1:8" ht="9.75" customHeight="1" x14ac:dyDescent="0.2">
      <c r="A170" s="438">
        <v>166928</v>
      </c>
      <c r="B170" s="439" t="s">
        <v>3439</v>
      </c>
      <c r="C170" s="439"/>
      <c r="D170" s="439"/>
      <c r="E170" s="440">
        <v>6</v>
      </c>
      <c r="F170" s="439"/>
      <c r="G170" s="439"/>
      <c r="H170" s="439"/>
    </row>
    <row r="171" spans="1:8" ht="9.75" customHeight="1" x14ac:dyDescent="0.2">
      <c r="A171" s="438">
        <v>166929</v>
      </c>
      <c r="B171" s="439" t="s">
        <v>3439</v>
      </c>
      <c r="C171" s="439"/>
      <c r="D171" s="439"/>
      <c r="E171" s="440">
        <v>3</v>
      </c>
      <c r="F171" s="439"/>
      <c r="G171" s="439"/>
      <c r="H171" s="439"/>
    </row>
    <row r="172" spans="1:8" ht="9.75" customHeight="1" x14ac:dyDescent="0.2">
      <c r="A172" s="438">
        <v>166930</v>
      </c>
      <c r="B172" s="439" t="s">
        <v>3439</v>
      </c>
      <c r="C172" s="439"/>
      <c r="D172" s="439"/>
      <c r="E172" s="440">
        <v>6</v>
      </c>
      <c r="F172" s="439"/>
      <c r="G172" s="439"/>
      <c r="H172" s="439"/>
    </row>
    <row r="173" spans="1:8" ht="9.75" customHeight="1" x14ac:dyDescent="0.2">
      <c r="A173" s="438">
        <v>166931</v>
      </c>
      <c r="B173" s="439" t="s">
        <v>3439</v>
      </c>
      <c r="C173" s="439"/>
      <c r="D173" s="439"/>
      <c r="E173" s="440">
        <v>6</v>
      </c>
      <c r="F173" s="439"/>
      <c r="G173" s="439"/>
      <c r="H173" s="439"/>
    </row>
    <row r="174" spans="1:8" ht="9.75" customHeight="1" x14ac:dyDescent="0.2">
      <c r="A174" s="438">
        <v>166932</v>
      </c>
      <c r="B174" s="439" t="s">
        <v>3439</v>
      </c>
      <c r="C174" s="439"/>
      <c r="D174" s="439"/>
      <c r="E174" s="440">
        <v>6</v>
      </c>
      <c r="F174" s="439"/>
      <c r="G174" s="439"/>
      <c r="H174" s="439"/>
    </row>
    <row r="175" spans="1:8" ht="9.75" customHeight="1" x14ac:dyDescent="0.2">
      <c r="A175" s="438">
        <v>166933</v>
      </c>
      <c r="B175" s="439" t="s">
        <v>3439</v>
      </c>
      <c r="C175" s="439"/>
      <c r="D175" s="439"/>
      <c r="E175" s="440">
        <v>3</v>
      </c>
      <c r="F175" s="439"/>
      <c r="G175" s="439"/>
      <c r="H175" s="439"/>
    </row>
    <row r="176" spans="1:8" ht="9.75" customHeight="1" x14ac:dyDescent="0.2">
      <c r="A176" s="438">
        <v>166934</v>
      </c>
      <c r="B176" s="439" t="s">
        <v>3439</v>
      </c>
      <c r="C176" s="439"/>
      <c r="D176" s="439"/>
      <c r="E176" s="440">
        <v>6</v>
      </c>
      <c r="F176" s="439"/>
      <c r="G176" s="439"/>
      <c r="H176" s="439"/>
    </row>
    <row r="177" spans="1:8" ht="9.75" customHeight="1" x14ac:dyDescent="0.2">
      <c r="A177" s="438">
        <v>166935</v>
      </c>
      <c r="B177" s="439" t="s">
        <v>3439</v>
      </c>
      <c r="C177" s="439"/>
      <c r="D177" s="439"/>
      <c r="E177" s="440">
        <v>6</v>
      </c>
      <c r="F177" s="439"/>
      <c r="G177" s="439"/>
      <c r="H177" s="439"/>
    </row>
    <row r="178" spans="1:8" ht="9.75" customHeight="1" x14ac:dyDescent="0.2">
      <c r="A178" s="438">
        <v>166936</v>
      </c>
      <c r="B178" s="439" t="s">
        <v>3439</v>
      </c>
      <c r="C178" s="439"/>
      <c r="D178" s="439"/>
      <c r="E178" s="440">
        <v>6</v>
      </c>
      <c r="F178" s="439"/>
      <c r="G178" s="439"/>
      <c r="H178" s="439"/>
    </row>
    <row r="179" spans="1:8" ht="9.75" customHeight="1" x14ac:dyDescent="0.2">
      <c r="A179" s="438">
        <v>166937</v>
      </c>
      <c r="B179" s="439" t="s">
        <v>3439</v>
      </c>
      <c r="C179" s="439"/>
      <c r="D179" s="439"/>
      <c r="E179" s="440">
        <v>6</v>
      </c>
      <c r="F179" s="439"/>
      <c r="G179" s="439"/>
      <c r="H179" s="439"/>
    </row>
    <row r="180" spans="1:8" ht="9.75" customHeight="1" x14ac:dyDescent="0.2">
      <c r="A180" s="438">
        <v>166938</v>
      </c>
      <c r="B180" s="439" t="s">
        <v>3439</v>
      </c>
      <c r="C180" s="439"/>
      <c r="D180" s="439"/>
      <c r="E180" s="440">
        <v>6</v>
      </c>
      <c r="F180" s="439"/>
      <c r="G180" s="439"/>
      <c r="H180" s="439"/>
    </row>
    <row r="181" spans="1:8" ht="9.75" customHeight="1" x14ac:dyDescent="0.2">
      <c r="A181" s="438">
        <v>166939</v>
      </c>
      <c r="B181" s="439" t="s">
        <v>3439</v>
      </c>
      <c r="C181" s="439"/>
      <c r="D181" s="439"/>
      <c r="E181" s="440">
        <v>12</v>
      </c>
      <c r="F181" s="439"/>
      <c r="G181" s="439"/>
      <c r="H181" s="439"/>
    </row>
    <row r="182" spans="1:8" ht="9.75" customHeight="1" x14ac:dyDescent="0.2">
      <c r="A182" s="438">
        <v>166940</v>
      </c>
      <c r="B182" s="439" t="s">
        <v>3439</v>
      </c>
      <c r="C182" s="439"/>
      <c r="D182" s="439"/>
      <c r="E182" s="440">
        <v>6</v>
      </c>
      <c r="F182" s="439"/>
      <c r="G182" s="439"/>
      <c r="H182" s="439"/>
    </row>
    <row r="183" spans="1:8" ht="9.75" customHeight="1" x14ac:dyDescent="0.2">
      <c r="A183" s="438">
        <v>166943</v>
      </c>
      <c r="B183" s="439" t="s">
        <v>3439</v>
      </c>
      <c r="C183" s="439"/>
      <c r="D183" s="439"/>
      <c r="E183" s="440">
        <v>12</v>
      </c>
      <c r="F183" s="439"/>
      <c r="G183" s="439"/>
      <c r="H183" s="439"/>
    </row>
    <row r="184" spans="1:8" ht="9.75" customHeight="1" x14ac:dyDescent="0.2">
      <c r="A184" s="438">
        <v>166944</v>
      </c>
      <c r="B184" s="439" t="s">
        <v>3439</v>
      </c>
      <c r="C184" s="439"/>
      <c r="D184" s="439"/>
      <c r="E184" s="440">
        <v>4</v>
      </c>
      <c r="F184" s="439"/>
      <c r="G184" s="439"/>
      <c r="H184" s="439"/>
    </row>
    <row r="185" spans="1:8" ht="9.75" customHeight="1" x14ac:dyDescent="0.2">
      <c r="A185" s="438">
        <v>166945</v>
      </c>
      <c r="B185" s="439" t="s">
        <v>3439</v>
      </c>
      <c r="C185" s="439"/>
      <c r="D185" s="439"/>
      <c r="E185" s="440">
        <v>6</v>
      </c>
      <c r="F185" s="439"/>
      <c r="G185" s="439"/>
      <c r="H185" s="439"/>
    </row>
    <row r="186" spans="1:8" ht="9.75" customHeight="1" x14ac:dyDescent="0.2">
      <c r="A186" s="438">
        <v>166946</v>
      </c>
      <c r="B186" s="439" t="s">
        <v>3439</v>
      </c>
      <c r="C186" s="439"/>
      <c r="D186" s="439"/>
      <c r="E186" s="440">
        <v>8</v>
      </c>
      <c r="F186" s="439"/>
      <c r="G186" s="439"/>
      <c r="H186" s="439"/>
    </row>
    <row r="187" spans="1:8" ht="9.75" customHeight="1" x14ac:dyDescent="0.2">
      <c r="A187" s="438">
        <v>166947</v>
      </c>
      <c r="B187" s="439" t="s">
        <v>3439</v>
      </c>
      <c r="C187" s="439"/>
      <c r="D187" s="439"/>
      <c r="E187" s="440">
        <v>24</v>
      </c>
      <c r="F187" s="439"/>
      <c r="G187" s="439"/>
      <c r="H187" s="439"/>
    </row>
    <row r="188" spans="1:8" ht="9.75" customHeight="1" x14ac:dyDescent="0.2">
      <c r="A188" s="438">
        <v>166949</v>
      </c>
      <c r="B188" s="439" t="s">
        <v>3439</v>
      </c>
      <c r="C188" s="439"/>
      <c r="D188" s="439"/>
      <c r="E188" s="440">
        <v>6</v>
      </c>
      <c r="F188" s="439"/>
      <c r="G188" s="439"/>
      <c r="H188" s="439"/>
    </row>
    <row r="189" spans="1:8" ht="9.75" customHeight="1" x14ac:dyDescent="0.2">
      <c r="A189" s="438">
        <v>166957</v>
      </c>
      <c r="B189" s="439" t="s">
        <v>3439</v>
      </c>
      <c r="C189" s="439"/>
      <c r="D189" s="439"/>
      <c r="E189" s="440">
        <v>12</v>
      </c>
      <c r="F189" s="439"/>
      <c r="G189" s="439"/>
      <c r="H189" s="439"/>
    </row>
    <row r="190" spans="1:8" ht="9.75" customHeight="1" x14ac:dyDescent="0.2">
      <c r="A190" s="438">
        <v>166961</v>
      </c>
      <c r="B190" s="439" t="s">
        <v>3439</v>
      </c>
      <c r="C190" s="439"/>
      <c r="D190" s="439"/>
      <c r="E190" s="440">
        <v>6</v>
      </c>
      <c r="F190" s="439"/>
      <c r="G190" s="439"/>
      <c r="H190" s="439"/>
    </row>
    <row r="191" spans="1:8" ht="9.75" customHeight="1" x14ac:dyDescent="0.2">
      <c r="A191" s="438">
        <v>166967</v>
      </c>
      <c r="B191" s="439" t="s">
        <v>3439</v>
      </c>
      <c r="C191" s="439"/>
      <c r="D191" s="439"/>
      <c r="E191" s="440">
        <v>6</v>
      </c>
      <c r="F191" s="439"/>
      <c r="G191" s="439"/>
      <c r="H191" s="439"/>
    </row>
    <row r="192" spans="1:8" ht="9.75" customHeight="1" x14ac:dyDescent="0.2">
      <c r="A192" s="438">
        <v>166971</v>
      </c>
      <c r="B192" s="439" t="s">
        <v>3439</v>
      </c>
      <c r="C192" s="439"/>
      <c r="D192" s="439"/>
      <c r="E192" s="440">
        <v>6</v>
      </c>
      <c r="F192" s="439"/>
      <c r="G192" s="439"/>
      <c r="H192" s="439"/>
    </row>
    <row r="193" spans="1:8" ht="9.75" customHeight="1" x14ac:dyDescent="0.2">
      <c r="A193" s="438">
        <v>166972</v>
      </c>
      <c r="B193" s="439" t="s">
        <v>3439</v>
      </c>
      <c r="C193" s="439"/>
      <c r="D193" s="439"/>
      <c r="E193" s="440">
        <v>6</v>
      </c>
      <c r="F193" s="439"/>
      <c r="G193" s="439"/>
      <c r="H193" s="439"/>
    </row>
    <row r="194" spans="1:8" ht="9.75" customHeight="1" x14ac:dyDescent="0.2">
      <c r="A194" s="438">
        <v>166977</v>
      </c>
      <c r="B194" s="439" t="s">
        <v>3439</v>
      </c>
      <c r="C194" s="439"/>
      <c r="D194" s="439"/>
      <c r="E194" s="440">
        <v>36</v>
      </c>
      <c r="F194" s="439"/>
      <c r="G194" s="439"/>
      <c r="H194" s="439"/>
    </row>
    <row r="195" spans="1:8" ht="9.75" customHeight="1" x14ac:dyDescent="0.2">
      <c r="A195" s="438">
        <v>166978</v>
      </c>
      <c r="B195" s="439" t="s">
        <v>3439</v>
      </c>
      <c r="C195" s="439"/>
      <c r="D195" s="439"/>
      <c r="E195" s="440">
        <v>36</v>
      </c>
      <c r="F195" s="439"/>
      <c r="G195" s="439"/>
      <c r="H195" s="439"/>
    </row>
    <row r="196" spans="1:8" ht="9.75" customHeight="1" x14ac:dyDescent="0.2">
      <c r="A196" s="438">
        <v>166979</v>
      </c>
      <c r="B196" s="439" t="s">
        <v>3439</v>
      </c>
      <c r="C196" s="439"/>
      <c r="D196" s="439"/>
      <c r="E196" s="440">
        <v>36</v>
      </c>
      <c r="F196" s="439"/>
      <c r="G196" s="439"/>
      <c r="H196" s="439"/>
    </row>
    <row r="197" spans="1:8" ht="9.75" customHeight="1" x14ac:dyDescent="0.2">
      <c r="A197" s="438">
        <v>166982</v>
      </c>
      <c r="B197" s="439" t="s">
        <v>3439</v>
      </c>
      <c r="C197" s="439"/>
      <c r="D197" s="439"/>
      <c r="E197" s="440">
        <v>6</v>
      </c>
      <c r="F197" s="439"/>
      <c r="G197" s="439"/>
      <c r="H197" s="439"/>
    </row>
    <row r="198" spans="1:8" ht="9.75" customHeight="1" x14ac:dyDescent="0.2">
      <c r="A198" s="438">
        <v>166986</v>
      </c>
      <c r="B198" s="439" t="s">
        <v>3439</v>
      </c>
      <c r="C198" s="439"/>
      <c r="D198" s="439"/>
      <c r="E198" s="440">
        <v>12</v>
      </c>
      <c r="F198" s="439"/>
      <c r="G198" s="439"/>
      <c r="H198" s="439"/>
    </row>
    <row r="199" spans="1:8" ht="9.75" customHeight="1" x14ac:dyDescent="0.2">
      <c r="A199" s="438">
        <v>166987</v>
      </c>
      <c r="B199" s="439" t="s">
        <v>3439</v>
      </c>
      <c r="C199" s="439"/>
      <c r="D199" s="439"/>
      <c r="E199" s="440">
        <v>6</v>
      </c>
      <c r="F199" s="439"/>
      <c r="G199" s="439"/>
      <c r="H199" s="439"/>
    </row>
    <row r="200" spans="1:8" ht="9.75" customHeight="1" x14ac:dyDescent="0.2">
      <c r="A200" s="438">
        <v>166999</v>
      </c>
      <c r="B200" s="439" t="s">
        <v>3439</v>
      </c>
      <c r="C200" s="439"/>
      <c r="D200" s="439"/>
      <c r="E200" s="440">
        <v>3</v>
      </c>
      <c r="F200" s="439"/>
      <c r="G200" s="439"/>
      <c r="H200" s="439"/>
    </row>
    <row r="201" spans="1:8" ht="9.75" customHeight="1" x14ac:dyDescent="0.2">
      <c r="A201" s="438">
        <v>167000</v>
      </c>
      <c r="B201" s="439" t="s">
        <v>3439</v>
      </c>
      <c r="C201" s="439"/>
      <c r="D201" s="439"/>
      <c r="E201" s="440">
        <v>6</v>
      </c>
      <c r="F201" s="439"/>
      <c r="G201" s="439"/>
      <c r="H201" s="439"/>
    </row>
    <row r="202" spans="1:8" ht="9.75" customHeight="1" x14ac:dyDescent="0.2">
      <c r="A202" s="438">
        <v>167001</v>
      </c>
      <c r="B202" s="439" t="s">
        <v>3439</v>
      </c>
      <c r="C202" s="439"/>
      <c r="D202" s="439"/>
      <c r="E202" s="440">
        <v>24</v>
      </c>
      <c r="F202" s="439"/>
      <c r="G202" s="439"/>
      <c r="H202" s="439"/>
    </row>
    <row r="203" spans="1:8" ht="9.75" customHeight="1" x14ac:dyDescent="0.2">
      <c r="A203" s="438">
        <v>167008</v>
      </c>
      <c r="B203" s="439" t="s">
        <v>3439</v>
      </c>
      <c r="C203" s="439"/>
      <c r="D203" s="439"/>
      <c r="E203" s="440">
        <v>36</v>
      </c>
      <c r="F203" s="439"/>
      <c r="G203" s="439"/>
      <c r="H203" s="439"/>
    </row>
    <row r="204" spans="1:8" ht="9.75" customHeight="1" x14ac:dyDescent="0.2">
      <c r="A204" s="438">
        <v>167009</v>
      </c>
      <c r="B204" s="439" t="s">
        <v>3439</v>
      </c>
      <c r="C204" s="439"/>
      <c r="D204" s="439"/>
      <c r="E204" s="440">
        <v>36</v>
      </c>
      <c r="F204" s="439"/>
      <c r="G204" s="439"/>
      <c r="H204" s="439"/>
    </row>
    <row r="205" spans="1:8" ht="9.75" customHeight="1" x14ac:dyDescent="0.2">
      <c r="A205" s="438">
        <v>169812</v>
      </c>
      <c r="B205" s="439" t="s">
        <v>3439</v>
      </c>
      <c r="C205" s="439"/>
      <c r="D205" s="439"/>
      <c r="E205" s="440">
        <v>24</v>
      </c>
      <c r="F205" s="439"/>
      <c r="G205" s="439"/>
      <c r="H205" s="439"/>
    </row>
    <row r="206" spans="1:8" ht="9.75" customHeight="1" x14ac:dyDescent="0.2">
      <c r="A206" s="438">
        <v>167158</v>
      </c>
      <c r="B206" s="439" t="s">
        <v>3439</v>
      </c>
      <c r="C206" s="439"/>
      <c r="D206" s="439"/>
      <c r="E206" s="440">
        <v>12</v>
      </c>
      <c r="F206" s="439"/>
      <c r="G206" s="439"/>
      <c r="H206" s="439"/>
    </row>
    <row r="207" spans="1:8" ht="9.75" customHeight="1" x14ac:dyDescent="0.2">
      <c r="A207" s="438">
        <v>167159</v>
      </c>
      <c r="B207" s="439" t="s">
        <v>3439</v>
      </c>
      <c r="C207" s="439"/>
      <c r="D207" s="439"/>
      <c r="E207" s="440">
        <v>12</v>
      </c>
      <c r="F207" s="439"/>
      <c r="G207" s="439"/>
      <c r="H207" s="439"/>
    </row>
    <row r="208" spans="1:8" ht="9.75" customHeight="1" x14ac:dyDescent="0.2">
      <c r="A208" s="438">
        <v>167160</v>
      </c>
      <c r="B208" s="439" t="s">
        <v>3439</v>
      </c>
      <c r="C208" s="439"/>
      <c r="D208" s="439"/>
      <c r="E208" s="440">
        <v>12</v>
      </c>
      <c r="F208" s="439"/>
      <c r="G208" s="439"/>
      <c r="H208" s="439"/>
    </row>
    <row r="209" spans="1:8" ht="9.75" customHeight="1" x14ac:dyDescent="0.2">
      <c r="A209" s="438">
        <v>167161</v>
      </c>
      <c r="B209" s="439" t="s">
        <v>3439</v>
      </c>
      <c r="C209" s="439"/>
      <c r="D209" s="439"/>
      <c r="E209" s="440">
        <v>12</v>
      </c>
      <c r="F209" s="439"/>
      <c r="G209" s="439"/>
      <c r="H209" s="439"/>
    </row>
    <row r="210" spans="1:8" ht="9.75" customHeight="1" x14ac:dyDescent="0.2">
      <c r="A210" s="438">
        <v>167163</v>
      </c>
      <c r="B210" s="439" t="s">
        <v>3439</v>
      </c>
      <c r="C210" s="439"/>
      <c r="D210" s="439"/>
      <c r="E210" s="440">
        <v>12</v>
      </c>
      <c r="F210" s="439"/>
      <c r="G210" s="439"/>
      <c r="H210" s="439"/>
    </row>
    <row r="211" spans="1:8" ht="9.75" customHeight="1" x14ac:dyDescent="0.2">
      <c r="A211" s="438">
        <v>167164</v>
      </c>
      <c r="B211" s="439" t="s">
        <v>3439</v>
      </c>
      <c r="C211" s="439"/>
      <c r="D211" s="439"/>
      <c r="E211" s="440">
        <v>12</v>
      </c>
      <c r="F211" s="439"/>
      <c r="G211" s="439"/>
      <c r="H211" s="439"/>
    </row>
    <row r="212" spans="1:8" ht="9.75" customHeight="1" x14ac:dyDescent="0.2">
      <c r="A212" s="438">
        <v>167168</v>
      </c>
      <c r="B212" s="439" t="s">
        <v>3439</v>
      </c>
      <c r="C212" s="439"/>
      <c r="D212" s="439"/>
      <c r="E212" s="440">
        <v>6</v>
      </c>
      <c r="F212" s="439"/>
      <c r="G212" s="439"/>
      <c r="H212" s="439"/>
    </row>
    <row r="213" spans="1:8" ht="9.75" customHeight="1" x14ac:dyDescent="0.2">
      <c r="A213" s="438">
        <v>167171</v>
      </c>
      <c r="B213" s="439" t="s">
        <v>3439</v>
      </c>
      <c r="C213" s="439"/>
      <c r="D213" s="439"/>
      <c r="E213" s="440">
        <v>12</v>
      </c>
      <c r="F213" s="439"/>
      <c r="G213" s="439"/>
      <c r="H213" s="439"/>
    </row>
    <row r="214" spans="1:8" ht="9.75" customHeight="1" x14ac:dyDescent="0.2">
      <c r="A214" s="438">
        <v>167185</v>
      </c>
      <c r="B214" s="439" t="s">
        <v>3439</v>
      </c>
      <c r="C214" s="439"/>
      <c r="D214" s="439"/>
      <c r="E214" s="440">
        <v>24</v>
      </c>
      <c r="F214" s="439"/>
      <c r="G214" s="439"/>
      <c r="H214" s="439"/>
    </row>
    <row r="215" spans="1:8" ht="9.75" customHeight="1" x14ac:dyDescent="0.2">
      <c r="A215" s="438">
        <v>167186</v>
      </c>
      <c r="B215" s="439" t="s">
        <v>3439</v>
      </c>
      <c r="C215" s="439"/>
      <c r="D215" s="439"/>
      <c r="E215" s="440">
        <v>36</v>
      </c>
      <c r="F215" s="439"/>
      <c r="G215" s="439"/>
      <c r="H215" s="439"/>
    </row>
    <row r="216" spans="1:8" ht="9.75" customHeight="1" x14ac:dyDescent="0.2">
      <c r="A216" s="438">
        <v>167329</v>
      </c>
      <c r="B216" s="439" t="s">
        <v>3439</v>
      </c>
      <c r="C216" s="439"/>
      <c r="D216" s="439"/>
      <c r="E216" s="440">
        <v>12</v>
      </c>
      <c r="F216" s="439"/>
      <c r="G216" s="439"/>
      <c r="H216" s="439"/>
    </row>
    <row r="217" spans="1:8" ht="9.75" customHeight="1" x14ac:dyDescent="0.2">
      <c r="A217" s="438">
        <v>167330</v>
      </c>
      <c r="B217" s="439" t="s">
        <v>3439</v>
      </c>
      <c r="C217" s="439"/>
      <c r="D217" s="439"/>
      <c r="E217" s="440">
        <v>12</v>
      </c>
      <c r="F217" s="439"/>
      <c r="G217" s="439"/>
      <c r="H217" s="439"/>
    </row>
    <row r="218" spans="1:8" ht="9.75" customHeight="1" x14ac:dyDescent="0.2">
      <c r="A218" s="438">
        <v>167331</v>
      </c>
      <c r="B218" s="439" t="s">
        <v>3439</v>
      </c>
      <c r="C218" s="439"/>
      <c r="D218" s="439"/>
      <c r="E218" s="440">
        <v>12</v>
      </c>
      <c r="F218" s="439"/>
      <c r="G218" s="439"/>
      <c r="H218" s="439"/>
    </row>
    <row r="219" spans="1:8" ht="9.75" customHeight="1" x14ac:dyDescent="0.2">
      <c r="A219" s="438">
        <v>167357</v>
      </c>
      <c r="B219" s="439" t="s">
        <v>3439</v>
      </c>
      <c r="C219" s="439"/>
      <c r="D219" s="439"/>
      <c r="E219" s="440">
        <v>24</v>
      </c>
      <c r="F219" s="439"/>
      <c r="G219" s="439"/>
      <c r="H219" s="439"/>
    </row>
    <row r="220" spans="1:8" ht="9.75" customHeight="1" x14ac:dyDescent="0.2">
      <c r="A220" s="438">
        <v>167359</v>
      </c>
      <c r="B220" s="439" t="s">
        <v>3439</v>
      </c>
      <c r="C220" s="439"/>
      <c r="D220" s="439"/>
      <c r="E220" s="440">
        <v>24</v>
      </c>
      <c r="F220" s="439"/>
      <c r="G220" s="439"/>
      <c r="H220" s="439"/>
    </row>
    <row r="221" spans="1:8" ht="9.75" customHeight="1" x14ac:dyDescent="0.2">
      <c r="A221" s="438">
        <v>167360</v>
      </c>
      <c r="B221" s="439" t="s">
        <v>3439</v>
      </c>
      <c r="C221" s="439"/>
      <c r="D221" s="439"/>
      <c r="E221" s="440">
        <v>24</v>
      </c>
      <c r="F221" s="439"/>
      <c r="G221" s="439"/>
      <c r="H221" s="439"/>
    </row>
    <row r="222" spans="1:8" ht="9.75" customHeight="1" x14ac:dyDescent="0.2">
      <c r="A222" s="438">
        <v>167385</v>
      </c>
      <c r="B222" s="439" t="s">
        <v>3439</v>
      </c>
      <c r="C222" s="439"/>
      <c r="D222" s="439"/>
      <c r="E222" s="440">
        <v>12</v>
      </c>
      <c r="F222" s="439"/>
      <c r="G222" s="439"/>
      <c r="H222" s="439"/>
    </row>
    <row r="223" spans="1:8" ht="9.75" customHeight="1" x14ac:dyDescent="0.2">
      <c r="A223" s="438">
        <v>168029</v>
      </c>
      <c r="B223" s="439" t="s">
        <v>3439</v>
      </c>
      <c r="C223" s="439"/>
      <c r="D223" s="439"/>
      <c r="E223" s="440">
        <v>12</v>
      </c>
      <c r="F223" s="439"/>
      <c r="G223" s="439"/>
      <c r="H223" s="439"/>
    </row>
    <row r="224" spans="1:8" ht="9.75" customHeight="1" x14ac:dyDescent="0.2">
      <c r="A224" s="438">
        <v>168030</v>
      </c>
      <c r="B224" s="439" t="s">
        <v>3439</v>
      </c>
      <c r="C224" s="439"/>
      <c r="D224" s="439"/>
      <c r="E224" s="440">
        <v>12</v>
      </c>
      <c r="F224" s="439"/>
      <c r="G224" s="439"/>
      <c r="H224" s="439"/>
    </row>
    <row r="225" spans="1:8" ht="9.75" customHeight="1" x14ac:dyDescent="0.2">
      <c r="A225" s="438">
        <v>168031</v>
      </c>
      <c r="B225" s="439" t="s">
        <v>3439</v>
      </c>
      <c r="C225" s="439"/>
      <c r="D225" s="439"/>
      <c r="E225" s="440">
        <v>12</v>
      </c>
      <c r="F225" s="439"/>
      <c r="G225" s="439"/>
      <c r="H225" s="439"/>
    </row>
    <row r="226" spans="1:8" ht="9.75" customHeight="1" x14ac:dyDescent="0.2">
      <c r="A226" s="438">
        <v>168033</v>
      </c>
      <c r="B226" s="439" t="s">
        <v>3439</v>
      </c>
      <c r="C226" s="439"/>
      <c r="D226" s="439"/>
      <c r="E226" s="440">
        <v>12</v>
      </c>
      <c r="F226" s="439"/>
      <c r="G226" s="439"/>
      <c r="H226" s="439"/>
    </row>
    <row r="227" spans="1:8" ht="9.75" customHeight="1" x14ac:dyDescent="0.2">
      <c r="A227" s="438">
        <v>168034</v>
      </c>
      <c r="B227" s="439" t="s">
        <v>3439</v>
      </c>
      <c r="C227" s="439"/>
      <c r="D227" s="439"/>
      <c r="E227" s="440">
        <v>12</v>
      </c>
      <c r="F227" s="439"/>
      <c r="G227" s="439"/>
      <c r="H227" s="439"/>
    </row>
    <row r="228" spans="1:8" ht="9.75" customHeight="1" x14ac:dyDescent="0.2">
      <c r="A228" s="438">
        <v>168035</v>
      </c>
      <c r="B228" s="439" t="s">
        <v>3439</v>
      </c>
      <c r="C228" s="439"/>
      <c r="D228" s="439"/>
      <c r="E228" s="440">
        <v>12</v>
      </c>
      <c r="F228" s="439"/>
      <c r="G228" s="439"/>
      <c r="H228" s="439"/>
    </row>
    <row r="229" spans="1:8" ht="9.75" customHeight="1" x14ac:dyDescent="0.2">
      <c r="A229" s="438">
        <v>168068</v>
      </c>
      <c r="B229" s="439" t="s">
        <v>3439</v>
      </c>
      <c r="C229" s="439"/>
      <c r="D229" s="439"/>
      <c r="E229" s="440">
        <v>12</v>
      </c>
      <c r="F229" s="439"/>
      <c r="G229" s="439"/>
      <c r="H229" s="439"/>
    </row>
    <row r="230" spans="1:8" ht="9.75" customHeight="1" x14ac:dyDescent="0.2">
      <c r="A230" s="438">
        <v>168069</v>
      </c>
      <c r="B230" s="439" t="s">
        <v>3439</v>
      </c>
      <c r="C230" s="439"/>
      <c r="D230" s="439"/>
      <c r="E230" s="440">
        <v>12</v>
      </c>
      <c r="F230" s="439"/>
      <c r="G230" s="439"/>
      <c r="H230" s="439"/>
    </row>
    <row r="231" spans="1:8" ht="9.75" customHeight="1" x14ac:dyDescent="0.2">
      <c r="A231" s="438">
        <v>168070</v>
      </c>
      <c r="B231" s="439" t="s">
        <v>3439</v>
      </c>
      <c r="C231" s="439"/>
      <c r="D231" s="439"/>
      <c r="E231" s="440">
        <v>12</v>
      </c>
      <c r="F231" s="439"/>
      <c r="G231" s="439"/>
      <c r="H231" s="439"/>
    </row>
    <row r="232" spans="1:8" ht="9.75" customHeight="1" x14ac:dyDescent="0.2">
      <c r="A232" s="438">
        <v>168076</v>
      </c>
      <c r="B232" s="439" t="s">
        <v>3439</v>
      </c>
      <c r="C232" s="439"/>
      <c r="D232" s="439"/>
      <c r="E232" s="440">
        <v>12</v>
      </c>
      <c r="F232" s="439"/>
      <c r="G232" s="439"/>
      <c r="H232" s="439"/>
    </row>
    <row r="233" spans="1:8" ht="9.75" customHeight="1" x14ac:dyDescent="0.2">
      <c r="A233" s="438">
        <v>168077</v>
      </c>
      <c r="B233" s="439" t="s">
        <v>3439</v>
      </c>
      <c r="C233" s="439"/>
      <c r="D233" s="439"/>
      <c r="E233" s="440">
        <v>12</v>
      </c>
      <c r="F233" s="439"/>
      <c r="G233" s="439"/>
      <c r="H233" s="439"/>
    </row>
    <row r="234" spans="1:8" ht="9.75" customHeight="1" x14ac:dyDescent="0.2">
      <c r="A234" s="438">
        <v>168079</v>
      </c>
      <c r="B234" s="439" t="s">
        <v>3439</v>
      </c>
      <c r="C234" s="439"/>
      <c r="D234" s="439"/>
      <c r="E234" s="440">
        <v>12</v>
      </c>
      <c r="F234" s="439"/>
      <c r="G234" s="439"/>
      <c r="H234" s="439"/>
    </row>
    <row r="235" spans="1:8" ht="9.75" customHeight="1" x14ac:dyDescent="0.2">
      <c r="A235" s="438">
        <v>168080</v>
      </c>
      <c r="B235" s="439" t="s">
        <v>3439</v>
      </c>
      <c r="C235" s="439"/>
      <c r="D235" s="439"/>
      <c r="E235" s="440">
        <v>12</v>
      </c>
      <c r="F235" s="439"/>
      <c r="G235" s="439"/>
      <c r="H235" s="439"/>
    </row>
    <row r="236" spans="1:8" ht="9.75" customHeight="1" x14ac:dyDescent="0.2">
      <c r="A236" s="438">
        <v>168081</v>
      </c>
      <c r="B236" s="439" t="s">
        <v>3439</v>
      </c>
      <c r="C236" s="439"/>
      <c r="D236" s="439"/>
      <c r="E236" s="440">
        <v>12</v>
      </c>
      <c r="F236" s="439"/>
      <c r="G236" s="439"/>
      <c r="H236" s="439"/>
    </row>
    <row r="237" spans="1:8" ht="9.75" customHeight="1" x14ac:dyDescent="0.2">
      <c r="A237" s="438">
        <v>168083</v>
      </c>
      <c r="B237" s="439" t="s">
        <v>3439</v>
      </c>
      <c r="C237" s="439"/>
      <c r="D237" s="439"/>
      <c r="E237" s="440">
        <v>12</v>
      </c>
      <c r="F237" s="439"/>
      <c r="G237" s="439"/>
      <c r="H237" s="439"/>
    </row>
    <row r="238" spans="1:8" ht="9.75" customHeight="1" x14ac:dyDescent="0.2">
      <c r="A238" s="438">
        <v>168084</v>
      </c>
      <c r="B238" s="439" t="s">
        <v>3439</v>
      </c>
      <c r="C238" s="439"/>
      <c r="D238" s="439"/>
      <c r="E238" s="440">
        <v>12</v>
      </c>
      <c r="F238" s="439"/>
      <c r="G238" s="439"/>
      <c r="H238" s="439"/>
    </row>
    <row r="239" spans="1:8" ht="9.75" customHeight="1" x14ac:dyDescent="0.2">
      <c r="A239" s="438">
        <v>168085</v>
      </c>
      <c r="B239" s="439" t="s">
        <v>3439</v>
      </c>
      <c r="C239" s="439"/>
      <c r="D239" s="439"/>
      <c r="E239" s="440">
        <v>12</v>
      </c>
      <c r="F239" s="439"/>
      <c r="G239" s="439"/>
      <c r="H239" s="439"/>
    </row>
    <row r="240" spans="1:8" ht="9.75" customHeight="1" x14ac:dyDescent="0.2">
      <c r="A240" s="438">
        <v>168088</v>
      </c>
      <c r="B240" s="439" t="s">
        <v>3439</v>
      </c>
      <c r="C240" s="439"/>
      <c r="D240" s="439"/>
      <c r="E240" s="440">
        <v>12</v>
      </c>
      <c r="F240" s="439"/>
      <c r="G240" s="439"/>
      <c r="H240" s="439"/>
    </row>
    <row r="241" spans="1:8" ht="9.75" customHeight="1" x14ac:dyDescent="0.2">
      <c r="A241" s="438">
        <v>168089</v>
      </c>
      <c r="B241" s="439" t="s">
        <v>3439</v>
      </c>
      <c r="C241" s="439"/>
      <c r="D241" s="439"/>
      <c r="E241" s="440">
        <v>12</v>
      </c>
      <c r="F241" s="439"/>
      <c r="G241" s="439"/>
      <c r="H241" s="439"/>
    </row>
    <row r="242" spans="1:8" ht="9.75" customHeight="1" x14ac:dyDescent="0.2">
      <c r="A242" s="438">
        <v>168090</v>
      </c>
      <c r="B242" s="439" t="s">
        <v>3439</v>
      </c>
      <c r="C242" s="439"/>
      <c r="D242" s="439"/>
      <c r="E242" s="440">
        <v>12</v>
      </c>
      <c r="F242" s="439"/>
      <c r="G242" s="439"/>
      <c r="H242" s="439"/>
    </row>
    <row r="243" spans="1:8" ht="9.75" customHeight="1" x14ac:dyDescent="0.2">
      <c r="A243" s="438">
        <v>168092</v>
      </c>
      <c r="B243" s="439" t="s">
        <v>3439</v>
      </c>
      <c r="C243" s="439"/>
      <c r="D243" s="439"/>
      <c r="E243" s="440">
        <v>36</v>
      </c>
      <c r="F243" s="439"/>
      <c r="G243" s="439"/>
      <c r="H243" s="439"/>
    </row>
    <row r="244" spans="1:8" ht="9.75" customHeight="1" x14ac:dyDescent="0.2">
      <c r="A244" s="438">
        <v>168093</v>
      </c>
      <c r="B244" s="439" t="s">
        <v>3439</v>
      </c>
      <c r="C244" s="439"/>
      <c r="D244" s="439"/>
      <c r="E244" s="440">
        <v>36</v>
      </c>
      <c r="F244" s="439"/>
      <c r="G244" s="439"/>
      <c r="H244" s="439"/>
    </row>
    <row r="245" spans="1:8" ht="9.75" customHeight="1" x14ac:dyDescent="0.2">
      <c r="A245" s="438">
        <v>168094</v>
      </c>
      <c r="B245" s="439" t="s">
        <v>3439</v>
      </c>
      <c r="C245" s="439"/>
      <c r="D245" s="439"/>
      <c r="E245" s="440">
        <v>36</v>
      </c>
      <c r="F245" s="439"/>
      <c r="G245" s="439"/>
      <c r="H245" s="439"/>
    </row>
    <row r="246" spans="1:8" ht="9.75" customHeight="1" x14ac:dyDescent="0.2">
      <c r="A246" s="438">
        <v>168096</v>
      </c>
      <c r="B246" s="439" t="s">
        <v>3439</v>
      </c>
      <c r="C246" s="439"/>
      <c r="D246" s="439"/>
      <c r="E246" s="440">
        <v>12</v>
      </c>
      <c r="F246" s="439"/>
      <c r="G246" s="439"/>
      <c r="H246" s="439"/>
    </row>
    <row r="247" spans="1:8" ht="9.75" customHeight="1" x14ac:dyDescent="0.2">
      <c r="A247" s="438">
        <v>168098</v>
      </c>
      <c r="B247" s="439" t="s">
        <v>3439</v>
      </c>
      <c r="C247" s="439"/>
      <c r="D247" s="439"/>
      <c r="E247" s="440">
        <v>36</v>
      </c>
      <c r="F247" s="439"/>
      <c r="G247" s="439"/>
      <c r="H247" s="439"/>
    </row>
    <row r="248" spans="1:8" ht="9.75" customHeight="1" x14ac:dyDescent="0.2">
      <c r="A248" s="438">
        <v>168099</v>
      </c>
      <c r="B248" s="439" t="s">
        <v>3439</v>
      </c>
      <c r="C248" s="439"/>
      <c r="D248" s="439"/>
      <c r="E248" s="440">
        <v>36</v>
      </c>
      <c r="F248" s="439"/>
      <c r="G248" s="439"/>
      <c r="H248" s="439"/>
    </row>
    <row r="249" spans="1:8" ht="9.75" customHeight="1" x14ac:dyDescent="0.2">
      <c r="A249" s="438">
        <v>168101</v>
      </c>
      <c r="B249" s="439" t="s">
        <v>3439</v>
      </c>
      <c r="C249" s="439"/>
      <c r="D249" s="439"/>
      <c r="E249" s="440">
        <v>12</v>
      </c>
      <c r="F249" s="439"/>
      <c r="G249" s="439"/>
      <c r="H249" s="439"/>
    </row>
    <row r="250" spans="1:8" ht="9.75" customHeight="1" x14ac:dyDescent="0.2">
      <c r="A250" s="438">
        <v>168102</v>
      </c>
      <c r="B250" s="439" t="s">
        <v>3439</v>
      </c>
      <c r="C250" s="439"/>
      <c r="D250" s="439"/>
      <c r="E250" s="440">
        <v>12</v>
      </c>
      <c r="F250" s="439"/>
      <c r="G250" s="439"/>
      <c r="H250" s="439"/>
    </row>
    <row r="251" spans="1:8" ht="9.75" customHeight="1" x14ac:dyDescent="0.2">
      <c r="A251" s="438">
        <v>168103</v>
      </c>
      <c r="B251" s="439" t="s">
        <v>3439</v>
      </c>
      <c r="C251" s="439"/>
      <c r="D251" s="439"/>
      <c r="E251" s="440">
        <v>12</v>
      </c>
      <c r="F251" s="439"/>
      <c r="G251" s="439"/>
      <c r="H251" s="439"/>
    </row>
    <row r="252" spans="1:8" ht="9.75" customHeight="1" x14ac:dyDescent="0.2">
      <c r="A252" s="438">
        <v>168104</v>
      </c>
      <c r="B252" s="439" t="s">
        <v>3439</v>
      </c>
      <c r="C252" s="439"/>
      <c r="D252" s="439"/>
      <c r="E252" s="440">
        <v>6</v>
      </c>
      <c r="F252" s="439"/>
      <c r="G252" s="439"/>
      <c r="H252" s="439"/>
    </row>
    <row r="253" spans="1:8" ht="9.75" customHeight="1" x14ac:dyDescent="0.2">
      <c r="A253" s="438">
        <v>168107</v>
      </c>
      <c r="B253" s="439" t="s">
        <v>3439</v>
      </c>
      <c r="C253" s="439"/>
      <c r="D253" s="439"/>
      <c r="E253" s="440">
        <v>6</v>
      </c>
      <c r="F253" s="439"/>
      <c r="G253" s="439"/>
      <c r="H253" s="439"/>
    </row>
    <row r="254" spans="1:8" ht="9.75" customHeight="1" x14ac:dyDescent="0.2">
      <c r="A254" s="438">
        <v>168108</v>
      </c>
      <c r="B254" s="439" t="s">
        <v>3439</v>
      </c>
      <c r="C254" s="439"/>
      <c r="D254" s="439"/>
      <c r="E254" s="440">
        <v>6</v>
      </c>
      <c r="F254" s="439"/>
      <c r="G254" s="439"/>
      <c r="H254" s="439"/>
    </row>
    <row r="255" spans="1:8" ht="9.75" customHeight="1" x14ac:dyDescent="0.2">
      <c r="A255" s="438">
        <v>168109</v>
      </c>
      <c r="B255" s="439" t="s">
        <v>3439</v>
      </c>
      <c r="C255" s="439"/>
      <c r="D255" s="439"/>
      <c r="E255" s="440">
        <v>6</v>
      </c>
      <c r="F255" s="439"/>
      <c r="G255" s="439"/>
      <c r="H255" s="439"/>
    </row>
    <row r="256" spans="1:8" ht="9.75" customHeight="1" x14ac:dyDescent="0.2">
      <c r="A256" s="438">
        <v>168110</v>
      </c>
      <c r="B256" s="439" t="s">
        <v>3439</v>
      </c>
      <c r="C256" s="439"/>
      <c r="D256" s="439"/>
      <c r="E256" s="440">
        <v>6</v>
      </c>
      <c r="F256" s="439"/>
      <c r="G256" s="439"/>
      <c r="H256" s="439"/>
    </row>
    <row r="257" spans="1:8" ht="9.75" customHeight="1" x14ac:dyDescent="0.2">
      <c r="A257" s="438">
        <v>168162</v>
      </c>
      <c r="B257" s="439" t="s">
        <v>3439</v>
      </c>
      <c r="C257" s="439"/>
      <c r="D257" s="439"/>
      <c r="E257" s="440">
        <v>6</v>
      </c>
      <c r="F257" s="439"/>
      <c r="G257" s="439"/>
      <c r="H257" s="439"/>
    </row>
    <row r="258" spans="1:8" ht="9.75" customHeight="1" x14ac:dyDescent="0.2">
      <c r="A258" s="438">
        <v>168164</v>
      </c>
      <c r="B258" s="439" t="s">
        <v>3439</v>
      </c>
      <c r="C258" s="439"/>
      <c r="D258" s="439"/>
      <c r="E258" s="440">
        <v>6</v>
      </c>
      <c r="F258" s="439"/>
      <c r="G258" s="439"/>
      <c r="H258" s="439"/>
    </row>
    <row r="259" spans="1:8" ht="9.75" customHeight="1" x14ac:dyDescent="0.2">
      <c r="A259" s="438">
        <v>168165</v>
      </c>
      <c r="B259" s="439" t="s">
        <v>3439</v>
      </c>
      <c r="C259" s="439"/>
      <c r="D259" s="439"/>
      <c r="E259" s="440">
        <v>6</v>
      </c>
      <c r="F259" s="439"/>
      <c r="G259" s="439"/>
      <c r="H259" s="439"/>
    </row>
    <row r="260" spans="1:8" ht="9.75" customHeight="1" x14ac:dyDescent="0.2">
      <c r="A260" s="438">
        <v>168167</v>
      </c>
      <c r="B260" s="439" t="s">
        <v>3439</v>
      </c>
      <c r="C260" s="439"/>
      <c r="D260" s="439"/>
      <c r="E260" s="440">
        <v>24</v>
      </c>
      <c r="F260" s="439"/>
      <c r="G260" s="439"/>
      <c r="H260" s="439"/>
    </row>
    <row r="261" spans="1:8" ht="9.75" customHeight="1" x14ac:dyDescent="0.2">
      <c r="A261" s="438">
        <v>168169</v>
      </c>
      <c r="B261" s="439" t="s">
        <v>3439</v>
      </c>
      <c r="C261" s="439"/>
      <c r="D261" s="439"/>
      <c r="E261" s="440">
        <v>12</v>
      </c>
      <c r="F261" s="439"/>
      <c r="G261" s="439"/>
      <c r="H261" s="439"/>
    </row>
    <row r="262" spans="1:8" ht="9.75" customHeight="1" x14ac:dyDescent="0.2">
      <c r="A262" s="438">
        <v>168175</v>
      </c>
      <c r="B262" s="439" t="s">
        <v>3439</v>
      </c>
      <c r="C262" s="439"/>
      <c r="D262" s="439"/>
      <c r="E262" s="440">
        <v>3</v>
      </c>
      <c r="F262" s="439"/>
      <c r="G262" s="439"/>
      <c r="H262" s="439"/>
    </row>
    <row r="263" spans="1:8" ht="9.75" customHeight="1" x14ac:dyDescent="0.2">
      <c r="A263" s="438">
        <v>168176</v>
      </c>
      <c r="B263" s="439" t="s">
        <v>3439</v>
      </c>
      <c r="C263" s="439"/>
      <c r="D263" s="439"/>
      <c r="E263" s="440">
        <v>6</v>
      </c>
      <c r="F263" s="439"/>
      <c r="G263" s="439"/>
      <c r="H263" s="439"/>
    </row>
    <row r="264" spans="1:8" ht="9.75" customHeight="1" x14ac:dyDescent="0.2">
      <c r="A264" s="438">
        <v>168177</v>
      </c>
      <c r="B264" s="439" t="s">
        <v>3439</v>
      </c>
      <c r="C264" s="439"/>
      <c r="D264" s="439"/>
      <c r="E264" s="440">
        <v>6</v>
      </c>
      <c r="F264" s="439"/>
      <c r="G264" s="439"/>
      <c r="H264" s="439"/>
    </row>
    <row r="265" spans="1:8" ht="9.75" customHeight="1" x14ac:dyDescent="0.2">
      <c r="A265" s="438">
        <v>168178</v>
      </c>
      <c r="B265" s="439" t="s">
        <v>3439</v>
      </c>
      <c r="C265" s="439"/>
      <c r="D265" s="439"/>
      <c r="E265" s="440">
        <v>12</v>
      </c>
      <c r="F265" s="439"/>
      <c r="G265" s="439"/>
      <c r="H265" s="439"/>
    </row>
    <row r="266" spans="1:8" ht="9.75" customHeight="1" x14ac:dyDescent="0.2">
      <c r="A266" s="438">
        <v>168180</v>
      </c>
      <c r="B266" s="439" t="s">
        <v>3439</v>
      </c>
      <c r="C266" s="439"/>
      <c r="D266" s="439"/>
      <c r="E266" s="440">
        <v>24</v>
      </c>
      <c r="F266" s="439"/>
      <c r="G266" s="439"/>
      <c r="H266" s="439"/>
    </row>
    <row r="267" spans="1:8" ht="9.75" customHeight="1" x14ac:dyDescent="0.2">
      <c r="A267" s="438">
        <v>168181</v>
      </c>
      <c r="B267" s="439" t="s">
        <v>3439</v>
      </c>
      <c r="C267" s="439"/>
      <c r="D267" s="439"/>
      <c r="E267" s="440">
        <v>24</v>
      </c>
      <c r="F267" s="439"/>
      <c r="G267" s="439"/>
      <c r="H267" s="439"/>
    </row>
    <row r="268" spans="1:8" ht="9.75" customHeight="1" x14ac:dyDescent="0.2">
      <c r="A268" s="438">
        <v>168182</v>
      </c>
      <c r="B268" s="439" t="s">
        <v>3439</v>
      </c>
      <c r="C268" s="439"/>
      <c r="D268" s="439"/>
      <c r="E268" s="440">
        <v>24</v>
      </c>
      <c r="F268" s="439"/>
      <c r="G268" s="439"/>
      <c r="H268" s="439"/>
    </row>
    <row r="269" spans="1:8" ht="9.75" customHeight="1" x14ac:dyDescent="0.2">
      <c r="A269" s="438">
        <v>168183</v>
      </c>
      <c r="B269" s="439" t="s">
        <v>3439</v>
      </c>
      <c r="C269" s="439"/>
      <c r="D269" s="439"/>
      <c r="E269" s="440">
        <v>36</v>
      </c>
      <c r="F269" s="439"/>
      <c r="G269" s="439"/>
      <c r="H269" s="439"/>
    </row>
    <row r="270" spans="1:8" ht="9.75" customHeight="1" x14ac:dyDescent="0.2">
      <c r="A270" s="438">
        <v>168185</v>
      </c>
      <c r="B270" s="439" t="s">
        <v>3439</v>
      </c>
      <c r="C270" s="439"/>
      <c r="D270" s="439"/>
      <c r="E270" s="440">
        <v>24</v>
      </c>
      <c r="F270" s="439"/>
      <c r="G270" s="439"/>
      <c r="H270" s="439"/>
    </row>
    <row r="271" spans="1:8" ht="9.75" customHeight="1" x14ac:dyDescent="0.2">
      <c r="A271" s="438">
        <v>168186</v>
      </c>
      <c r="B271" s="439" t="s">
        <v>3439</v>
      </c>
      <c r="C271" s="439"/>
      <c r="D271" s="439"/>
      <c r="E271" s="440">
        <v>24</v>
      </c>
      <c r="F271" s="439"/>
      <c r="G271" s="439"/>
      <c r="H271" s="439"/>
    </row>
    <row r="272" spans="1:8" ht="9.75" customHeight="1" x14ac:dyDescent="0.2">
      <c r="A272" s="438">
        <v>168187</v>
      </c>
      <c r="B272" s="439" t="s">
        <v>3439</v>
      </c>
      <c r="C272" s="439"/>
      <c r="D272" s="439"/>
      <c r="E272" s="440">
        <v>24</v>
      </c>
      <c r="F272" s="439"/>
      <c r="G272" s="439"/>
      <c r="H272" s="439"/>
    </row>
    <row r="273" spans="1:8" ht="9.75" customHeight="1" x14ac:dyDescent="0.2">
      <c r="A273" s="438">
        <v>168189</v>
      </c>
      <c r="B273" s="439" t="s">
        <v>3439</v>
      </c>
      <c r="C273" s="439"/>
      <c r="D273" s="439"/>
      <c r="E273" s="440">
        <v>24</v>
      </c>
      <c r="F273" s="439"/>
      <c r="G273" s="439"/>
      <c r="H273" s="439"/>
    </row>
    <row r="274" spans="1:8" ht="9.75" customHeight="1" x14ac:dyDescent="0.2">
      <c r="A274" s="438">
        <v>168190</v>
      </c>
      <c r="B274" s="439" t="s">
        <v>3439</v>
      </c>
      <c r="C274" s="439"/>
      <c r="D274" s="439"/>
      <c r="E274" s="440">
        <v>24</v>
      </c>
      <c r="F274" s="439"/>
      <c r="G274" s="439"/>
      <c r="H274" s="439"/>
    </row>
    <row r="275" spans="1:8" ht="9.75" customHeight="1" x14ac:dyDescent="0.2">
      <c r="A275" s="438">
        <v>168191</v>
      </c>
      <c r="B275" s="439" t="s">
        <v>3439</v>
      </c>
      <c r="C275" s="439"/>
      <c r="D275" s="439"/>
      <c r="E275" s="440">
        <v>24</v>
      </c>
      <c r="F275" s="439"/>
      <c r="G275" s="439"/>
      <c r="H275" s="439"/>
    </row>
    <row r="276" spans="1:8" ht="9.75" customHeight="1" x14ac:dyDescent="0.2">
      <c r="A276" s="438">
        <v>168192</v>
      </c>
      <c r="B276" s="439" t="s">
        <v>3439</v>
      </c>
      <c r="C276" s="439"/>
      <c r="D276" s="439"/>
      <c r="E276" s="440">
        <v>24</v>
      </c>
      <c r="F276" s="439"/>
      <c r="G276" s="439"/>
      <c r="H276" s="439"/>
    </row>
    <row r="277" spans="1:8" ht="9.75" customHeight="1" x14ac:dyDescent="0.2">
      <c r="A277" s="438">
        <v>168193</v>
      </c>
      <c r="B277" s="439" t="s">
        <v>3439</v>
      </c>
      <c r="C277" s="439"/>
      <c r="D277" s="439"/>
      <c r="E277" s="440">
        <v>12</v>
      </c>
      <c r="F277" s="439"/>
      <c r="G277" s="439"/>
      <c r="H277" s="439"/>
    </row>
    <row r="278" spans="1:8" ht="9.75" customHeight="1" x14ac:dyDescent="0.2">
      <c r="A278" s="438">
        <v>168195</v>
      </c>
      <c r="B278" s="439" t="s">
        <v>3439</v>
      </c>
      <c r="C278" s="439"/>
      <c r="D278" s="439"/>
      <c r="E278" s="440">
        <v>6</v>
      </c>
      <c r="F278" s="439"/>
      <c r="G278" s="439"/>
      <c r="H278" s="439"/>
    </row>
    <row r="279" spans="1:8" ht="9.75" customHeight="1" x14ac:dyDescent="0.2">
      <c r="A279" s="438">
        <v>168197</v>
      </c>
      <c r="B279" s="439" t="s">
        <v>3439</v>
      </c>
      <c r="C279" s="439"/>
      <c r="D279" s="439"/>
      <c r="E279" s="440">
        <v>6</v>
      </c>
      <c r="F279" s="439"/>
      <c r="G279" s="439"/>
      <c r="H279" s="439"/>
    </row>
    <row r="280" spans="1:8" ht="9.75" customHeight="1" x14ac:dyDescent="0.2">
      <c r="A280" s="438">
        <v>168199</v>
      </c>
      <c r="B280" s="439" t="s">
        <v>3439</v>
      </c>
      <c r="C280" s="439"/>
      <c r="D280" s="439"/>
      <c r="E280" s="440">
        <v>6</v>
      </c>
      <c r="F280" s="439"/>
      <c r="G280" s="439"/>
      <c r="H280" s="439"/>
    </row>
    <row r="281" spans="1:8" ht="9.75" customHeight="1" x14ac:dyDescent="0.2">
      <c r="A281" s="438">
        <v>168200</v>
      </c>
      <c r="B281" s="439" t="s">
        <v>3439</v>
      </c>
      <c r="C281" s="439"/>
      <c r="D281" s="439"/>
      <c r="E281" s="440">
        <v>6</v>
      </c>
      <c r="F281" s="439"/>
      <c r="G281" s="439"/>
      <c r="H281" s="439"/>
    </row>
    <row r="282" spans="1:8" ht="9.75" customHeight="1" x14ac:dyDescent="0.2">
      <c r="A282" s="438">
        <v>170220</v>
      </c>
      <c r="B282" s="439" t="s">
        <v>3439</v>
      </c>
      <c r="C282" s="439"/>
      <c r="D282" s="439"/>
      <c r="E282" s="440">
        <v>6</v>
      </c>
      <c r="F282" s="439"/>
      <c r="G282" s="439"/>
      <c r="H282" s="439"/>
    </row>
    <row r="283" spans="1:8" ht="9.75" customHeight="1" x14ac:dyDescent="0.2">
      <c r="A283" s="438">
        <v>168210</v>
      </c>
      <c r="B283" s="439" t="s">
        <v>3439</v>
      </c>
      <c r="C283" s="439"/>
      <c r="D283" s="439"/>
      <c r="E283" s="440">
        <v>36</v>
      </c>
      <c r="F283" s="439"/>
      <c r="G283" s="439"/>
      <c r="H283" s="439"/>
    </row>
    <row r="284" spans="1:8" ht="9.75" customHeight="1" x14ac:dyDescent="0.2">
      <c r="A284" s="438">
        <v>168211</v>
      </c>
      <c r="B284" s="439" t="s">
        <v>3439</v>
      </c>
      <c r="C284" s="439"/>
      <c r="D284" s="439"/>
      <c r="E284" s="440">
        <v>36</v>
      </c>
      <c r="F284" s="439"/>
      <c r="G284" s="439"/>
      <c r="H284" s="439"/>
    </row>
    <row r="285" spans="1:8" ht="9.75" customHeight="1" x14ac:dyDescent="0.2">
      <c r="A285" s="438">
        <v>168212</v>
      </c>
      <c r="B285" s="439" t="s">
        <v>3439</v>
      </c>
      <c r="C285" s="439"/>
      <c r="D285" s="439"/>
      <c r="E285" s="440">
        <v>36</v>
      </c>
      <c r="F285" s="439"/>
      <c r="G285" s="439"/>
      <c r="H285" s="439"/>
    </row>
    <row r="286" spans="1:8" ht="9.75" customHeight="1" x14ac:dyDescent="0.2">
      <c r="A286" s="438">
        <v>168215</v>
      </c>
      <c r="B286" s="439" t="s">
        <v>3439</v>
      </c>
      <c r="C286" s="439"/>
      <c r="D286" s="439"/>
      <c r="E286" s="440">
        <v>36</v>
      </c>
      <c r="F286" s="439"/>
      <c r="G286" s="439"/>
      <c r="H286" s="439"/>
    </row>
    <row r="287" spans="1:8" ht="9.75" customHeight="1" x14ac:dyDescent="0.2">
      <c r="A287" s="438">
        <v>168217</v>
      </c>
      <c r="B287" s="439" t="s">
        <v>3439</v>
      </c>
      <c r="C287" s="439"/>
      <c r="D287" s="439"/>
      <c r="E287" s="440">
        <v>24</v>
      </c>
      <c r="F287" s="439"/>
      <c r="G287" s="439"/>
      <c r="H287" s="439"/>
    </row>
    <row r="288" spans="1:8" ht="9.75" customHeight="1" x14ac:dyDescent="0.2">
      <c r="A288" s="438">
        <v>168264</v>
      </c>
      <c r="B288" s="439" t="s">
        <v>3439</v>
      </c>
      <c r="C288" s="439"/>
      <c r="D288" s="439"/>
      <c r="E288" s="440">
        <v>36</v>
      </c>
      <c r="F288" s="439"/>
      <c r="G288" s="439"/>
      <c r="H288" s="439"/>
    </row>
    <row r="289" spans="1:8" ht="9.75" customHeight="1" x14ac:dyDescent="0.2">
      <c r="A289" s="438">
        <v>168265</v>
      </c>
      <c r="B289" s="439" t="s">
        <v>3439</v>
      </c>
      <c r="C289" s="439"/>
      <c r="D289" s="439"/>
      <c r="E289" s="440">
        <v>4</v>
      </c>
      <c r="F289" s="439"/>
      <c r="G289" s="439"/>
      <c r="H289" s="439"/>
    </row>
    <row r="290" spans="1:8" ht="9.75" customHeight="1" x14ac:dyDescent="0.2">
      <c r="A290" s="438">
        <v>168267</v>
      </c>
      <c r="B290" s="439" t="s">
        <v>3439</v>
      </c>
      <c r="C290" s="439"/>
      <c r="D290" s="439"/>
      <c r="E290" s="440">
        <v>6</v>
      </c>
      <c r="F290" s="439"/>
      <c r="G290" s="439"/>
      <c r="H290" s="439"/>
    </row>
    <row r="291" spans="1:8" ht="9.75" customHeight="1" x14ac:dyDescent="0.2">
      <c r="A291" s="438">
        <v>168274</v>
      </c>
      <c r="B291" s="439" t="s">
        <v>3439</v>
      </c>
      <c r="C291" s="439"/>
      <c r="D291" s="439"/>
      <c r="E291" s="440">
        <v>12</v>
      </c>
      <c r="F291" s="439"/>
      <c r="G291" s="439"/>
      <c r="H291" s="439"/>
    </row>
    <row r="292" spans="1:8" ht="9.75" customHeight="1" x14ac:dyDescent="0.2">
      <c r="A292" s="438">
        <v>168275</v>
      </c>
      <c r="B292" s="439" t="s">
        <v>3439</v>
      </c>
      <c r="C292" s="439"/>
      <c r="D292" s="439"/>
      <c r="E292" s="440">
        <v>12</v>
      </c>
      <c r="F292" s="439"/>
      <c r="G292" s="439"/>
      <c r="H292" s="439"/>
    </row>
    <row r="293" spans="1:8" ht="9.75" customHeight="1" x14ac:dyDescent="0.2">
      <c r="A293" s="438">
        <v>168276</v>
      </c>
      <c r="B293" s="439" t="s">
        <v>3439</v>
      </c>
      <c r="C293" s="439"/>
      <c r="D293" s="439"/>
      <c r="E293" s="440">
        <v>12</v>
      </c>
      <c r="F293" s="439"/>
      <c r="G293" s="439"/>
      <c r="H293" s="439"/>
    </row>
    <row r="294" spans="1:8" ht="9.75" customHeight="1" x14ac:dyDescent="0.2">
      <c r="A294" s="438">
        <v>168279</v>
      </c>
      <c r="B294" s="439" t="s">
        <v>3439</v>
      </c>
      <c r="C294" s="439"/>
      <c r="D294" s="439"/>
      <c r="E294" s="440">
        <v>3</v>
      </c>
      <c r="F294" s="439"/>
      <c r="G294" s="439"/>
      <c r="H294" s="439"/>
    </row>
    <row r="295" spans="1:8" ht="9.75" customHeight="1" x14ac:dyDescent="0.2">
      <c r="A295" s="438">
        <v>168280</v>
      </c>
      <c r="B295" s="439" t="s">
        <v>3439</v>
      </c>
      <c r="C295" s="439"/>
      <c r="D295" s="439"/>
      <c r="E295" s="440">
        <v>6</v>
      </c>
      <c r="F295" s="439"/>
      <c r="G295" s="439"/>
      <c r="H295" s="439"/>
    </row>
    <row r="296" spans="1:8" ht="9.75" customHeight="1" x14ac:dyDescent="0.2">
      <c r="A296" s="438">
        <v>168281</v>
      </c>
      <c r="B296" s="439" t="s">
        <v>3439</v>
      </c>
      <c r="C296" s="439"/>
      <c r="D296" s="439"/>
      <c r="E296" s="440">
        <v>6</v>
      </c>
      <c r="F296" s="439"/>
      <c r="G296" s="439"/>
      <c r="H296" s="439"/>
    </row>
    <row r="297" spans="1:8" ht="9.75" customHeight="1" x14ac:dyDescent="0.2">
      <c r="A297" s="438">
        <v>168282</v>
      </c>
      <c r="B297" s="439" t="s">
        <v>3439</v>
      </c>
      <c r="C297" s="439"/>
      <c r="D297" s="439"/>
      <c r="E297" s="440">
        <v>36</v>
      </c>
      <c r="F297" s="439"/>
      <c r="G297" s="439"/>
      <c r="H297" s="439"/>
    </row>
    <row r="298" spans="1:8" ht="9.75" customHeight="1" x14ac:dyDescent="0.2">
      <c r="A298" s="438">
        <v>168283</v>
      </c>
      <c r="B298" s="439" t="s">
        <v>3439</v>
      </c>
      <c r="C298" s="439"/>
      <c r="D298" s="439"/>
      <c r="E298" s="440">
        <v>36</v>
      </c>
      <c r="F298" s="439"/>
      <c r="G298" s="439"/>
      <c r="H298" s="439"/>
    </row>
    <row r="299" spans="1:8" ht="9.75" customHeight="1" x14ac:dyDescent="0.2">
      <c r="A299" s="438">
        <v>168284</v>
      </c>
      <c r="B299" s="439" t="s">
        <v>3439</v>
      </c>
      <c r="C299" s="439"/>
      <c r="D299" s="439"/>
      <c r="E299" s="440">
        <v>36</v>
      </c>
      <c r="F299" s="439"/>
      <c r="G299" s="439"/>
      <c r="H299" s="439"/>
    </row>
    <row r="300" spans="1:8" ht="9.75" customHeight="1" x14ac:dyDescent="0.2">
      <c r="A300" s="438">
        <v>168285</v>
      </c>
      <c r="B300" s="439" t="s">
        <v>3439</v>
      </c>
      <c r="C300" s="439"/>
      <c r="D300" s="439"/>
      <c r="E300" s="440">
        <v>36</v>
      </c>
      <c r="F300" s="439"/>
      <c r="G300" s="439"/>
      <c r="H300" s="439"/>
    </row>
    <row r="301" spans="1:8" ht="9.75" customHeight="1" x14ac:dyDescent="0.2">
      <c r="A301" s="438">
        <v>168286</v>
      </c>
      <c r="B301" s="439" t="s">
        <v>3439</v>
      </c>
      <c r="C301" s="439"/>
      <c r="D301" s="439"/>
      <c r="E301" s="440">
        <v>24</v>
      </c>
      <c r="F301" s="439"/>
      <c r="G301" s="439"/>
      <c r="H301" s="439"/>
    </row>
    <row r="302" spans="1:8" ht="9.75" customHeight="1" x14ac:dyDescent="0.2">
      <c r="A302" s="438">
        <v>168287</v>
      </c>
      <c r="B302" s="439" t="s">
        <v>3439</v>
      </c>
      <c r="C302" s="439"/>
      <c r="D302" s="439"/>
      <c r="E302" s="440">
        <v>6</v>
      </c>
      <c r="F302" s="439"/>
      <c r="G302" s="439"/>
      <c r="H302" s="439"/>
    </row>
    <row r="303" spans="1:8" ht="9.75" customHeight="1" x14ac:dyDescent="0.2">
      <c r="A303" s="438">
        <v>168293</v>
      </c>
      <c r="B303" s="439" t="s">
        <v>3439</v>
      </c>
      <c r="C303" s="439"/>
      <c r="D303" s="439"/>
      <c r="E303" s="440">
        <v>36</v>
      </c>
      <c r="F303" s="439"/>
      <c r="G303" s="439"/>
      <c r="H303" s="439"/>
    </row>
    <row r="304" spans="1:8" ht="9.75" customHeight="1" x14ac:dyDescent="0.2">
      <c r="A304" s="438">
        <v>168316</v>
      </c>
      <c r="B304" s="439" t="s">
        <v>3439</v>
      </c>
      <c r="C304" s="439"/>
      <c r="D304" s="439"/>
      <c r="E304" s="440">
        <v>6</v>
      </c>
      <c r="F304" s="439"/>
      <c r="G304" s="439"/>
      <c r="H304" s="439"/>
    </row>
    <row r="305" spans="1:8" ht="9.75" customHeight="1" x14ac:dyDescent="0.2">
      <c r="A305" s="438">
        <v>168317</v>
      </c>
      <c r="B305" s="439" t="s">
        <v>3439</v>
      </c>
      <c r="C305" s="439"/>
      <c r="D305" s="439"/>
      <c r="E305" s="440">
        <v>6</v>
      </c>
      <c r="F305" s="439"/>
      <c r="G305" s="439"/>
      <c r="H305" s="439"/>
    </row>
    <row r="306" spans="1:8" ht="9.75" customHeight="1" x14ac:dyDescent="0.2">
      <c r="A306" s="438">
        <v>168320</v>
      </c>
      <c r="B306" s="439" t="s">
        <v>3439</v>
      </c>
      <c r="C306" s="439"/>
      <c r="D306" s="439"/>
      <c r="E306" s="440">
        <v>36</v>
      </c>
      <c r="F306" s="439"/>
      <c r="G306" s="439"/>
      <c r="H306" s="439"/>
    </row>
    <row r="307" spans="1:8" ht="9.75" customHeight="1" x14ac:dyDescent="0.2">
      <c r="A307" s="438">
        <v>168321</v>
      </c>
      <c r="B307" s="439" t="s">
        <v>3439</v>
      </c>
      <c r="C307" s="439"/>
      <c r="D307" s="439"/>
      <c r="E307" s="440">
        <v>36</v>
      </c>
      <c r="F307" s="439"/>
      <c r="G307" s="439"/>
      <c r="H307" s="439"/>
    </row>
    <row r="308" spans="1:8" ht="9.75" customHeight="1" x14ac:dyDescent="0.2">
      <c r="A308" s="438">
        <v>168323</v>
      </c>
      <c r="B308" s="439" t="s">
        <v>3439</v>
      </c>
      <c r="C308" s="439"/>
      <c r="D308" s="439"/>
      <c r="E308" s="440">
        <v>36</v>
      </c>
      <c r="F308" s="439"/>
      <c r="G308" s="439"/>
      <c r="H308" s="439"/>
    </row>
    <row r="309" spans="1:8" ht="9.75" customHeight="1" x14ac:dyDescent="0.2">
      <c r="A309" s="438">
        <v>168371</v>
      </c>
      <c r="B309" s="439" t="s">
        <v>3439</v>
      </c>
      <c r="C309" s="439"/>
      <c r="D309" s="439"/>
      <c r="E309" s="440">
        <v>12</v>
      </c>
      <c r="F309" s="439"/>
      <c r="G309" s="439"/>
      <c r="H309" s="439"/>
    </row>
    <row r="310" spans="1:8" ht="9.75" customHeight="1" x14ac:dyDescent="0.2">
      <c r="A310" s="438">
        <v>168373</v>
      </c>
      <c r="B310" s="439" t="s">
        <v>3439</v>
      </c>
      <c r="C310" s="439"/>
      <c r="D310" s="439"/>
      <c r="E310" s="440">
        <v>12</v>
      </c>
      <c r="F310" s="439"/>
      <c r="G310" s="439"/>
      <c r="H310" s="439"/>
    </row>
    <row r="311" spans="1:8" ht="9.75" customHeight="1" x14ac:dyDescent="0.2">
      <c r="A311" s="438">
        <v>168374</v>
      </c>
      <c r="B311" s="439" t="s">
        <v>3439</v>
      </c>
      <c r="C311" s="439"/>
      <c r="D311" s="439"/>
      <c r="E311" s="440">
        <v>12</v>
      </c>
      <c r="F311" s="439"/>
      <c r="G311" s="439"/>
      <c r="H311" s="439"/>
    </row>
    <row r="312" spans="1:8" ht="9.75" customHeight="1" x14ac:dyDescent="0.2">
      <c r="A312" s="438">
        <v>168375</v>
      </c>
      <c r="B312" s="439" t="s">
        <v>3439</v>
      </c>
      <c r="C312" s="439"/>
      <c r="D312" s="439"/>
      <c r="E312" s="440">
        <v>12</v>
      </c>
      <c r="F312" s="439"/>
      <c r="G312" s="439"/>
      <c r="H312" s="439"/>
    </row>
    <row r="313" spans="1:8" ht="9.75" customHeight="1" x14ac:dyDescent="0.2">
      <c r="A313" s="438">
        <v>168376</v>
      </c>
      <c r="B313" s="439" t="s">
        <v>3439</v>
      </c>
      <c r="C313" s="439"/>
      <c r="D313" s="439"/>
      <c r="E313" s="440">
        <v>6</v>
      </c>
      <c r="F313" s="439"/>
      <c r="G313" s="439"/>
      <c r="H313" s="439"/>
    </row>
    <row r="314" spans="1:8" ht="9.75" customHeight="1" x14ac:dyDescent="0.2">
      <c r="A314" s="438">
        <v>168378</v>
      </c>
      <c r="B314" s="439" t="s">
        <v>3439</v>
      </c>
      <c r="C314" s="439"/>
      <c r="D314" s="439"/>
      <c r="E314" s="440">
        <v>6</v>
      </c>
      <c r="F314" s="439"/>
      <c r="G314" s="439"/>
      <c r="H314" s="439"/>
    </row>
    <row r="315" spans="1:8" ht="9.75" customHeight="1" x14ac:dyDescent="0.2">
      <c r="A315" s="438">
        <v>168379</v>
      </c>
      <c r="B315" s="439" t="s">
        <v>3439</v>
      </c>
      <c r="C315" s="439"/>
      <c r="D315" s="439"/>
      <c r="E315" s="440">
        <v>6</v>
      </c>
      <c r="F315" s="439"/>
      <c r="G315" s="439"/>
      <c r="H315" s="439"/>
    </row>
    <row r="316" spans="1:8" ht="9.75" customHeight="1" x14ac:dyDescent="0.2">
      <c r="A316" s="438">
        <v>168382</v>
      </c>
      <c r="B316" s="439" t="s">
        <v>3439</v>
      </c>
      <c r="C316" s="439"/>
      <c r="D316" s="439"/>
      <c r="E316" s="440">
        <v>6</v>
      </c>
      <c r="F316" s="439"/>
      <c r="G316" s="439"/>
      <c r="H316" s="439"/>
    </row>
    <row r="317" spans="1:8" ht="9.75" customHeight="1" x14ac:dyDescent="0.2">
      <c r="A317" s="438">
        <v>168383</v>
      </c>
      <c r="B317" s="439" t="s">
        <v>3439</v>
      </c>
      <c r="C317" s="439"/>
      <c r="D317" s="439"/>
      <c r="E317" s="440">
        <v>6</v>
      </c>
      <c r="F317" s="439"/>
      <c r="G317" s="439"/>
      <c r="H317" s="439"/>
    </row>
    <row r="318" spans="1:8" ht="9.75" customHeight="1" x14ac:dyDescent="0.2">
      <c r="A318" s="438">
        <v>168384</v>
      </c>
      <c r="B318" s="439" t="s">
        <v>3439</v>
      </c>
      <c r="C318" s="439"/>
      <c r="D318" s="439"/>
      <c r="E318" s="440">
        <v>6</v>
      </c>
      <c r="F318" s="439"/>
      <c r="G318" s="439"/>
      <c r="H318" s="439"/>
    </row>
    <row r="319" spans="1:8" ht="9.75" customHeight="1" x14ac:dyDescent="0.2">
      <c r="A319" s="438">
        <v>168386</v>
      </c>
      <c r="B319" s="439" t="s">
        <v>3439</v>
      </c>
      <c r="C319" s="439"/>
      <c r="D319" s="439"/>
      <c r="E319" s="440">
        <v>12</v>
      </c>
      <c r="F319" s="439"/>
      <c r="G319" s="439"/>
      <c r="H319" s="439"/>
    </row>
    <row r="320" spans="1:8" ht="9.75" customHeight="1" x14ac:dyDescent="0.2">
      <c r="A320" s="438">
        <v>168387</v>
      </c>
      <c r="B320" s="439" t="s">
        <v>3439</v>
      </c>
      <c r="C320" s="439"/>
      <c r="D320" s="439"/>
      <c r="E320" s="440">
        <v>12</v>
      </c>
      <c r="F320" s="439"/>
      <c r="G320" s="439"/>
      <c r="H320" s="439"/>
    </row>
    <row r="321" spans="1:8" ht="9.75" customHeight="1" x14ac:dyDescent="0.2">
      <c r="A321" s="438">
        <v>168388</v>
      </c>
      <c r="B321" s="439" t="s">
        <v>3439</v>
      </c>
      <c r="C321" s="439"/>
      <c r="D321" s="439"/>
      <c r="E321" s="440">
        <v>12</v>
      </c>
      <c r="F321" s="439"/>
      <c r="G321" s="439"/>
      <c r="H321" s="439"/>
    </row>
    <row r="322" spans="1:8" ht="9.75" customHeight="1" x14ac:dyDescent="0.2">
      <c r="A322" s="438">
        <v>168389</v>
      </c>
      <c r="B322" s="439" t="s">
        <v>3439</v>
      </c>
      <c r="C322" s="439"/>
      <c r="D322" s="439"/>
      <c r="E322" s="440">
        <v>6</v>
      </c>
      <c r="F322" s="439"/>
      <c r="G322" s="439"/>
      <c r="H322" s="439"/>
    </row>
    <row r="323" spans="1:8" ht="9.75" customHeight="1" x14ac:dyDescent="0.2">
      <c r="A323" s="438">
        <v>168390</v>
      </c>
      <c r="B323" s="439" t="s">
        <v>3439</v>
      </c>
      <c r="C323" s="439"/>
      <c r="D323" s="439"/>
      <c r="E323" s="440">
        <v>8</v>
      </c>
      <c r="F323" s="439"/>
      <c r="G323" s="439"/>
      <c r="H323" s="439"/>
    </row>
    <row r="324" spans="1:8" ht="9.75" customHeight="1" x14ac:dyDescent="0.2">
      <c r="A324" s="438">
        <v>168391</v>
      </c>
      <c r="B324" s="439" t="s">
        <v>3439</v>
      </c>
      <c r="C324" s="439"/>
      <c r="D324" s="439"/>
      <c r="E324" s="440">
        <v>6</v>
      </c>
      <c r="F324" s="439"/>
      <c r="G324" s="439"/>
      <c r="H324" s="439"/>
    </row>
    <row r="325" spans="1:8" ht="9.75" customHeight="1" x14ac:dyDescent="0.2">
      <c r="A325" s="438">
        <v>168486</v>
      </c>
      <c r="B325" s="439" t="s">
        <v>3439</v>
      </c>
      <c r="C325" s="439"/>
      <c r="D325" s="439"/>
      <c r="E325" s="440">
        <v>12</v>
      </c>
      <c r="F325" s="439"/>
      <c r="G325" s="439"/>
      <c r="H325" s="439"/>
    </row>
    <row r="326" spans="1:8" ht="9.75" customHeight="1" x14ac:dyDescent="0.2">
      <c r="A326" s="438">
        <v>168492</v>
      </c>
      <c r="B326" s="439" t="s">
        <v>3439</v>
      </c>
      <c r="C326" s="439"/>
      <c r="D326" s="439"/>
      <c r="E326" s="440">
        <v>12</v>
      </c>
      <c r="F326" s="439"/>
      <c r="G326" s="439"/>
      <c r="H326" s="439"/>
    </row>
    <row r="327" spans="1:8" ht="9.75" customHeight="1" x14ac:dyDescent="0.2">
      <c r="A327" s="438">
        <v>168522</v>
      </c>
      <c r="B327" s="439" t="s">
        <v>3439</v>
      </c>
      <c r="C327" s="439"/>
      <c r="D327" s="439"/>
      <c r="E327" s="440">
        <v>6</v>
      </c>
      <c r="F327" s="439"/>
      <c r="G327" s="439"/>
      <c r="H327" s="439"/>
    </row>
    <row r="328" spans="1:8" ht="9.75" customHeight="1" x14ac:dyDescent="0.2">
      <c r="A328" s="438">
        <v>166459</v>
      </c>
      <c r="B328" s="439" t="s">
        <v>3439</v>
      </c>
      <c r="C328" s="439"/>
      <c r="D328" s="439"/>
      <c r="E328" s="440">
        <v>12</v>
      </c>
      <c r="F328" s="439"/>
      <c r="G328" s="439"/>
      <c r="H328" s="439"/>
    </row>
    <row r="329" spans="1:8" ht="9.75" customHeight="1" x14ac:dyDescent="0.2">
      <c r="A329" s="438">
        <v>166466</v>
      </c>
      <c r="B329" s="439" t="s">
        <v>3439</v>
      </c>
      <c r="C329" s="439"/>
      <c r="D329" s="439"/>
      <c r="E329" s="440">
        <v>24</v>
      </c>
      <c r="F329" s="439"/>
      <c r="G329" s="439"/>
      <c r="H329" s="439"/>
    </row>
    <row r="330" spans="1:8" ht="9.75" customHeight="1" x14ac:dyDescent="0.2">
      <c r="A330" s="438">
        <v>166467</v>
      </c>
      <c r="B330" s="439" t="s">
        <v>3439</v>
      </c>
      <c r="C330" s="439"/>
      <c r="D330" s="439"/>
      <c r="E330" s="440">
        <v>72</v>
      </c>
      <c r="F330" s="439"/>
      <c r="G330" s="439"/>
      <c r="H330" s="439"/>
    </row>
    <row r="331" spans="1:8" ht="9.75" customHeight="1" x14ac:dyDescent="0.2">
      <c r="A331" s="438">
        <v>166471</v>
      </c>
      <c r="B331" s="439" t="s">
        <v>3439</v>
      </c>
      <c r="C331" s="439"/>
      <c r="D331" s="439"/>
      <c r="E331" s="440">
        <v>3</v>
      </c>
      <c r="F331" s="439"/>
      <c r="G331" s="439"/>
      <c r="H331" s="439"/>
    </row>
    <row r="332" spans="1:8" ht="9.75" customHeight="1" x14ac:dyDescent="0.2">
      <c r="A332" s="438">
        <v>166461</v>
      </c>
      <c r="B332" s="439" t="s">
        <v>3439</v>
      </c>
      <c r="C332" s="439"/>
      <c r="D332" s="439"/>
      <c r="E332" s="440">
        <v>4</v>
      </c>
      <c r="F332" s="439"/>
      <c r="G332" s="439"/>
      <c r="H332" s="439"/>
    </row>
    <row r="333" spans="1:8" ht="9.75" customHeight="1" x14ac:dyDescent="0.2">
      <c r="A333" s="438">
        <v>166468</v>
      </c>
      <c r="B333" s="439" t="s">
        <v>3439</v>
      </c>
      <c r="C333" s="439"/>
      <c r="D333" s="439"/>
      <c r="E333" s="440">
        <v>2</v>
      </c>
      <c r="F333" s="439"/>
      <c r="G333" s="439"/>
      <c r="H333" s="439"/>
    </row>
    <row r="334" spans="1:8" ht="9.75" customHeight="1" x14ac:dyDescent="0.2">
      <c r="A334" s="438">
        <v>166470</v>
      </c>
      <c r="B334" s="439" t="s">
        <v>3439</v>
      </c>
      <c r="C334" s="439"/>
      <c r="D334" s="439"/>
      <c r="E334" s="440">
        <v>12</v>
      </c>
      <c r="F334" s="439"/>
      <c r="G334" s="439"/>
      <c r="H334" s="439"/>
    </row>
    <row r="335" spans="1:8" ht="9.75" customHeight="1" x14ac:dyDescent="0.2">
      <c r="A335" s="438">
        <v>166474</v>
      </c>
      <c r="B335" s="439" t="s">
        <v>3439</v>
      </c>
      <c r="C335" s="439"/>
      <c r="D335" s="439"/>
      <c r="E335" s="440">
        <v>6</v>
      </c>
      <c r="F335" s="439"/>
      <c r="G335" s="439"/>
      <c r="H335" s="439"/>
    </row>
    <row r="336" spans="1:8" ht="9.75" customHeight="1" x14ac:dyDescent="0.2">
      <c r="A336" s="438">
        <v>168528</v>
      </c>
      <c r="B336" s="439" t="s">
        <v>3439</v>
      </c>
      <c r="C336" s="439"/>
      <c r="D336" s="439"/>
      <c r="E336" s="440">
        <v>3</v>
      </c>
      <c r="F336" s="439"/>
      <c r="G336" s="439"/>
      <c r="H336" s="439"/>
    </row>
    <row r="337" spans="1:8" ht="9.75" customHeight="1" x14ac:dyDescent="0.2">
      <c r="A337" s="438">
        <v>168551</v>
      </c>
      <c r="B337" s="439" t="s">
        <v>3439</v>
      </c>
      <c r="C337" s="439"/>
      <c r="D337" s="439"/>
      <c r="E337" s="440">
        <v>4</v>
      </c>
      <c r="F337" s="439"/>
      <c r="G337" s="439"/>
      <c r="H337" s="439"/>
    </row>
    <row r="338" spans="1:8" ht="9.75" customHeight="1" x14ac:dyDescent="0.2">
      <c r="A338" s="438">
        <v>168582</v>
      </c>
      <c r="B338" s="439" t="s">
        <v>3439</v>
      </c>
      <c r="C338" s="439"/>
      <c r="D338" s="439"/>
      <c r="E338" s="440">
        <v>6</v>
      </c>
      <c r="F338" s="439"/>
      <c r="G338" s="439"/>
      <c r="H338" s="439"/>
    </row>
    <row r="339" spans="1:8" ht="9.75" customHeight="1" x14ac:dyDescent="0.2">
      <c r="A339" s="438">
        <v>168583</v>
      </c>
      <c r="B339" s="439" t="s">
        <v>3439</v>
      </c>
      <c r="C339" s="439"/>
      <c r="D339" s="439"/>
      <c r="E339" s="440">
        <v>12</v>
      </c>
      <c r="F339" s="439"/>
      <c r="G339" s="439"/>
      <c r="H339" s="439"/>
    </row>
    <row r="340" spans="1:8" ht="9.75" customHeight="1" x14ac:dyDescent="0.2">
      <c r="A340" s="438">
        <v>168602</v>
      </c>
      <c r="B340" s="439" t="s">
        <v>3439</v>
      </c>
      <c r="C340" s="439"/>
      <c r="D340" s="439"/>
      <c r="E340" s="440">
        <v>36</v>
      </c>
      <c r="F340" s="439"/>
      <c r="G340" s="439"/>
      <c r="H340" s="439"/>
    </row>
    <row r="341" spans="1:8" ht="9.75" customHeight="1" x14ac:dyDescent="0.2">
      <c r="A341" s="438">
        <v>168603</v>
      </c>
      <c r="B341" s="439" t="s">
        <v>3439</v>
      </c>
      <c r="C341" s="439"/>
      <c r="D341" s="439"/>
      <c r="E341" s="440">
        <v>24</v>
      </c>
      <c r="F341" s="439"/>
      <c r="G341" s="439"/>
      <c r="H341" s="439"/>
    </row>
    <row r="342" spans="1:8" ht="9.75" customHeight="1" x14ac:dyDescent="0.2">
      <c r="A342" s="438">
        <v>168607</v>
      </c>
      <c r="B342" s="439" t="s">
        <v>3439</v>
      </c>
      <c r="C342" s="439"/>
      <c r="D342" s="439"/>
      <c r="E342" s="440">
        <v>36</v>
      </c>
      <c r="F342" s="439"/>
      <c r="G342" s="439"/>
      <c r="H342" s="439"/>
    </row>
    <row r="343" spans="1:8" ht="9.75" customHeight="1" x14ac:dyDescent="0.2">
      <c r="A343" s="438">
        <v>168617</v>
      </c>
      <c r="B343" s="439" t="s">
        <v>3439</v>
      </c>
      <c r="C343" s="439"/>
      <c r="D343" s="439"/>
      <c r="E343" s="440">
        <v>12</v>
      </c>
      <c r="F343" s="439"/>
      <c r="G343" s="439"/>
      <c r="H343" s="439"/>
    </row>
    <row r="344" spans="1:8" ht="9.75" customHeight="1" x14ac:dyDescent="0.2">
      <c r="A344" s="438">
        <v>168628</v>
      </c>
      <c r="B344" s="439" t="s">
        <v>3439</v>
      </c>
      <c r="C344" s="439"/>
      <c r="D344" s="439"/>
      <c r="E344" s="440">
        <v>8</v>
      </c>
      <c r="F344" s="439"/>
      <c r="G344" s="439"/>
      <c r="H344" s="439"/>
    </row>
    <row r="345" spans="1:8" ht="9.75" customHeight="1" x14ac:dyDescent="0.2">
      <c r="A345" s="438">
        <v>168629</v>
      </c>
      <c r="B345" s="439" t="s">
        <v>3439</v>
      </c>
      <c r="C345" s="439"/>
      <c r="D345" s="439"/>
      <c r="E345" s="440">
        <v>8</v>
      </c>
      <c r="F345" s="439"/>
      <c r="G345" s="439"/>
      <c r="H345" s="439"/>
    </row>
    <row r="346" spans="1:8" ht="9.75" customHeight="1" x14ac:dyDescent="0.2">
      <c r="A346" s="438">
        <v>168643</v>
      </c>
      <c r="B346" s="439" t="s">
        <v>3439</v>
      </c>
      <c r="C346" s="439"/>
      <c r="D346" s="439"/>
      <c r="E346" s="440">
        <v>6</v>
      </c>
      <c r="F346" s="439"/>
      <c r="G346" s="439"/>
      <c r="H346" s="439"/>
    </row>
    <row r="347" spans="1:8" ht="9.75" customHeight="1" x14ac:dyDescent="0.2">
      <c r="A347" s="438">
        <v>168644</v>
      </c>
      <c r="B347" s="439" t="s">
        <v>3439</v>
      </c>
      <c r="C347" s="439"/>
      <c r="D347" s="439"/>
      <c r="E347" s="440">
        <v>6</v>
      </c>
      <c r="F347" s="439"/>
      <c r="G347" s="439"/>
      <c r="H347" s="439"/>
    </row>
    <row r="348" spans="1:8" ht="9.75" customHeight="1" x14ac:dyDescent="0.2">
      <c r="A348" s="438">
        <v>168654</v>
      </c>
      <c r="B348" s="439" t="s">
        <v>3439</v>
      </c>
      <c r="C348" s="439"/>
      <c r="D348" s="439"/>
      <c r="E348" s="440">
        <v>12</v>
      </c>
      <c r="F348" s="439"/>
      <c r="G348" s="439"/>
      <c r="H348" s="439"/>
    </row>
    <row r="349" spans="1:8" ht="9.75" customHeight="1" x14ac:dyDescent="0.2">
      <c r="A349" s="438">
        <v>168740</v>
      </c>
      <c r="B349" s="439" t="s">
        <v>3439</v>
      </c>
      <c r="C349" s="439"/>
      <c r="D349" s="439"/>
      <c r="E349" s="440">
        <v>12</v>
      </c>
      <c r="F349" s="439"/>
      <c r="G349" s="439"/>
      <c r="H349" s="439"/>
    </row>
    <row r="350" spans="1:8" ht="9.75" customHeight="1" x14ac:dyDescent="0.2">
      <c r="A350" s="438">
        <v>173117</v>
      </c>
      <c r="B350" s="439" t="s">
        <v>3439</v>
      </c>
      <c r="C350" s="439"/>
      <c r="D350" s="439"/>
      <c r="E350" s="440">
        <v>3</v>
      </c>
      <c r="F350" s="439"/>
      <c r="G350" s="439"/>
      <c r="H350" s="439"/>
    </row>
    <row r="351" spans="1:8" ht="9.75" customHeight="1" x14ac:dyDescent="0.2">
      <c r="A351" s="438">
        <v>168889</v>
      </c>
      <c r="B351" s="439" t="s">
        <v>3439</v>
      </c>
      <c r="C351" s="439"/>
      <c r="D351" s="439"/>
      <c r="E351" s="440">
        <v>36</v>
      </c>
      <c r="F351" s="439"/>
      <c r="G351" s="439"/>
      <c r="H351" s="439"/>
    </row>
    <row r="352" spans="1:8" ht="9.75" customHeight="1" x14ac:dyDescent="0.2">
      <c r="A352" s="438">
        <v>168890</v>
      </c>
      <c r="B352" s="439" t="s">
        <v>3439</v>
      </c>
      <c r="C352" s="439"/>
      <c r="D352" s="439"/>
      <c r="E352" s="440">
        <v>24</v>
      </c>
      <c r="F352" s="439"/>
      <c r="G352" s="439"/>
      <c r="H352" s="439"/>
    </row>
    <row r="353" spans="1:8" ht="9.75" customHeight="1" x14ac:dyDescent="0.2">
      <c r="A353" s="438">
        <v>168969</v>
      </c>
      <c r="B353" s="439" t="s">
        <v>3439</v>
      </c>
      <c r="C353" s="439"/>
      <c r="D353" s="439"/>
      <c r="E353" s="440">
        <v>24</v>
      </c>
      <c r="F353" s="439"/>
      <c r="G353" s="439"/>
      <c r="H353" s="439"/>
    </row>
    <row r="354" spans="1:8" ht="9.75" customHeight="1" x14ac:dyDescent="0.2">
      <c r="A354" s="438">
        <v>168970</v>
      </c>
      <c r="B354" s="439" t="s">
        <v>3439</v>
      </c>
      <c r="C354" s="439"/>
      <c r="D354" s="439"/>
      <c r="E354" s="440">
        <v>24</v>
      </c>
      <c r="F354" s="439"/>
      <c r="G354" s="439"/>
      <c r="H354" s="439"/>
    </row>
    <row r="355" spans="1:8" ht="9.75" customHeight="1" x14ac:dyDescent="0.2">
      <c r="A355" s="438">
        <v>168971</v>
      </c>
      <c r="B355" s="439" t="s">
        <v>3439</v>
      </c>
      <c r="C355" s="439"/>
      <c r="D355" s="439"/>
      <c r="E355" s="440">
        <v>24</v>
      </c>
      <c r="F355" s="439"/>
      <c r="G355" s="439"/>
      <c r="H355" s="439"/>
    </row>
    <row r="356" spans="1:8" ht="9.75" customHeight="1" x14ac:dyDescent="0.2">
      <c r="A356" s="438">
        <v>168972</v>
      </c>
      <c r="B356" s="439" t="s">
        <v>3439</v>
      </c>
      <c r="C356" s="439"/>
      <c r="D356" s="439"/>
      <c r="E356" s="440">
        <v>24</v>
      </c>
      <c r="F356" s="439"/>
      <c r="G356" s="439"/>
      <c r="H356" s="439"/>
    </row>
    <row r="357" spans="1:8" ht="9.75" customHeight="1" x14ac:dyDescent="0.2">
      <c r="A357" s="438">
        <v>168973</v>
      </c>
      <c r="B357" s="439" t="s">
        <v>3439</v>
      </c>
      <c r="C357" s="439"/>
      <c r="D357" s="439"/>
      <c r="E357" s="440">
        <v>24</v>
      </c>
      <c r="F357" s="439"/>
      <c r="G357" s="439"/>
      <c r="H357" s="439"/>
    </row>
    <row r="358" spans="1:8" ht="9.75" customHeight="1" x14ac:dyDescent="0.2">
      <c r="A358" s="438">
        <v>168975</v>
      </c>
      <c r="B358" s="439" t="s">
        <v>3439</v>
      </c>
      <c r="C358" s="439"/>
      <c r="D358" s="439"/>
      <c r="E358" s="440">
        <v>12</v>
      </c>
      <c r="F358" s="439"/>
      <c r="G358" s="439"/>
      <c r="H358" s="439"/>
    </row>
    <row r="359" spans="1:8" ht="9.75" customHeight="1" x14ac:dyDescent="0.2">
      <c r="A359" s="438">
        <v>168977</v>
      </c>
      <c r="B359" s="439" t="s">
        <v>3439</v>
      </c>
      <c r="C359" s="439"/>
      <c r="D359" s="439"/>
      <c r="E359" s="440">
        <v>6</v>
      </c>
      <c r="F359" s="439"/>
      <c r="G359" s="439"/>
      <c r="H359" s="439"/>
    </row>
    <row r="360" spans="1:8" ht="9.75" customHeight="1" x14ac:dyDescent="0.2">
      <c r="A360" s="438">
        <v>168982</v>
      </c>
      <c r="B360" s="439" t="s">
        <v>3439</v>
      </c>
      <c r="C360" s="439"/>
      <c r="D360" s="439"/>
      <c r="E360" s="440">
        <v>2</v>
      </c>
      <c r="F360" s="439"/>
      <c r="G360" s="439"/>
      <c r="H360" s="439"/>
    </row>
    <row r="361" spans="1:8" ht="9.75" customHeight="1" x14ac:dyDescent="0.2">
      <c r="A361" s="438">
        <v>168984</v>
      </c>
      <c r="B361" s="439" t="s">
        <v>3439</v>
      </c>
      <c r="C361" s="439"/>
      <c r="D361" s="439"/>
      <c r="E361" s="440">
        <v>36</v>
      </c>
      <c r="F361" s="439"/>
      <c r="G361" s="439"/>
      <c r="H361" s="439"/>
    </row>
    <row r="362" spans="1:8" ht="9.75" customHeight="1" x14ac:dyDescent="0.2">
      <c r="A362" s="438">
        <v>168985</v>
      </c>
      <c r="B362" s="439" t="s">
        <v>3439</v>
      </c>
      <c r="C362" s="439"/>
      <c r="D362" s="439"/>
      <c r="E362" s="440">
        <v>3</v>
      </c>
      <c r="F362" s="439"/>
      <c r="G362" s="439"/>
      <c r="H362" s="439"/>
    </row>
    <row r="363" spans="1:8" ht="9.75" customHeight="1" x14ac:dyDescent="0.2">
      <c r="A363" s="438">
        <v>168986</v>
      </c>
      <c r="B363" s="439" t="s">
        <v>3439</v>
      </c>
      <c r="C363" s="439"/>
      <c r="D363" s="439"/>
      <c r="E363" s="440">
        <v>6</v>
      </c>
      <c r="F363" s="439"/>
      <c r="G363" s="439"/>
      <c r="H363" s="439"/>
    </row>
    <row r="364" spans="1:8" ht="9.75" customHeight="1" x14ac:dyDescent="0.2">
      <c r="A364" s="438">
        <v>168987</v>
      </c>
      <c r="B364" s="439" t="s">
        <v>3439</v>
      </c>
      <c r="C364" s="439"/>
      <c r="D364" s="439"/>
      <c r="E364" s="440">
        <v>4</v>
      </c>
      <c r="F364" s="439"/>
      <c r="G364" s="439"/>
      <c r="H364" s="439"/>
    </row>
    <row r="365" spans="1:8" ht="9.75" customHeight="1" x14ac:dyDescent="0.2">
      <c r="A365" s="438">
        <v>168988</v>
      </c>
      <c r="B365" s="439" t="s">
        <v>3439</v>
      </c>
      <c r="C365" s="439"/>
      <c r="D365" s="439"/>
      <c r="E365" s="440">
        <v>4</v>
      </c>
      <c r="F365" s="439"/>
      <c r="G365" s="439"/>
      <c r="H365" s="439"/>
    </row>
    <row r="366" spans="1:8" ht="9.75" customHeight="1" x14ac:dyDescent="0.2">
      <c r="A366" s="438">
        <v>168989</v>
      </c>
      <c r="B366" s="439" t="s">
        <v>3439</v>
      </c>
      <c r="C366" s="439"/>
      <c r="D366" s="439"/>
      <c r="E366" s="440">
        <v>12</v>
      </c>
      <c r="F366" s="439"/>
      <c r="G366" s="439"/>
      <c r="H366" s="439"/>
    </row>
    <row r="367" spans="1:8" ht="9.75" customHeight="1" x14ac:dyDescent="0.2">
      <c r="A367" s="438">
        <v>168990</v>
      </c>
      <c r="B367" s="439" t="s">
        <v>3439</v>
      </c>
      <c r="C367" s="439"/>
      <c r="D367" s="439"/>
      <c r="E367" s="440">
        <v>12</v>
      </c>
      <c r="F367" s="439"/>
      <c r="G367" s="439"/>
      <c r="H367" s="439"/>
    </row>
    <row r="368" spans="1:8" ht="9.75" customHeight="1" x14ac:dyDescent="0.2">
      <c r="A368" s="438">
        <v>168991</v>
      </c>
      <c r="B368" s="439" t="s">
        <v>3439</v>
      </c>
      <c r="C368" s="439"/>
      <c r="D368" s="439"/>
      <c r="E368" s="440">
        <v>12</v>
      </c>
      <c r="F368" s="439"/>
      <c r="G368" s="439"/>
      <c r="H368" s="439"/>
    </row>
    <row r="369" spans="1:8" ht="9.75" customHeight="1" x14ac:dyDescent="0.2">
      <c r="A369" s="438">
        <v>168992</v>
      </c>
      <c r="B369" s="439" t="s">
        <v>3439</v>
      </c>
      <c r="C369" s="439"/>
      <c r="D369" s="439"/>
      <c r="E369" s="440">
        <v>2</v>
      </c>
      <c r="F369" s="439"/>
      <c r="G369" s="439"/>
      <c r="H369" s="439"/>
    </row>
    <row r="370" spans="1:8" ht="9.75" customHeight="1" x14ac:dyDescent="0.2">
      <c r="A370" s="438">
        <v>168993</v>
      </c>
      <c r="B370" s="439" t="s">
        <v>3439</v>
      </c>
      <c r="C370" s="439"/>
      <c r="D370" s="439"/>
      <c r="E370" s="440">
        <v>2</v>
      </c>
      <c r="F370" s="439"/>
      <c r="G370" s="439"/>
      <c r="H370" s="439"/>
    </row>
    <row r="371" spans="1:8" ht="9.75" customHeight="1" x14ac:dyDescent="0.2">
      <c r="A371" s="438">
        <v>169000</v>
      </c>
      <c r="B371" s="439" t="s">
        <v>3439</v>
      </c>
      <c r="C371" s="439"/>
      <c r="D371" s="439"/>
      <c r="E371" s="440">
        <v>6</v>
      </c>
      <c r="F371" s="439"/>
      <c r="G371" s="439"/>
      <c r="H371" s="439"/>
    </row>
    <row r="372" spans="1:8" ht="9.75" customHeight="1" x14ac:dyDescent="0.2">
      <c r="A372" s="438">
        <v>169001</v>
      </c>
      <c r="B372" s="439" t="s">
        <v>3439</v>
      </c>
      <c r="C372" s="439"/>
      <c r="D372" s="439"/>
      <c r="E372" s="440">
        <v>36</v>
      </c>
      <c r="F372" s="439"/>
      <c r="G372" s="439"/>
      <c r="H372" s="439"/>
    </row>
    <row r="373" spans="1:8" ht="9.75" customHeight="1" x14ac:dyDescent="0.2">
      <c r="A373" s="438">
        <v>169002</v>
      </c>
      <c r="B373" s="439" t="s">
        <v>3439</v>
      </c>
      <c r="C373" s="439"/>
      <c r="D373" s="439"/>
      <c r="E373" s="440">
        <v>1</v>
      </c>
      <c r="F373" s="439"/>
      <c r="G373" s="439"/>
      <c r="H373" s="439"/>
    </row>
    <row r="374" spans="1:8" ht="9.75" customHeight="1" x14ac:dyDescent="0.2">
      <c r="A374" s="438">
        <v>169003</v>
      </c>
      <c r="B374" s="439" t="s">
        <v>3439</v>
      </c>
      <c r="C374" s="439"/>
      <c r="D374" s="439"/>
      <c r="E374" s="440">
        <v>36</v>
      </c>
      <c r="F374" s="439"/>
      <c r="G374" s="439"/>
      <c r="H374" s="439"/>
    </row>
    <row r="375" spans="1:8" ht="9.75" customHeight="1" x14ac:dyDescent="0.2">
      <c r="A375" s="438">
        <v>169004</v>
      </c>
      <c r="B375" s="439" t="s">
        <v>3439</v>
      </c>
      <c r="C375" s="439"/>
      <c r="D375" s="439"/>
      <c r="E375" s="440">
        <v>36</v>
      </c>
      <c r="F375" s="439"/>
      <c r="G375" s="439"/>
      <c r="H375" s="439"/>
    </row>
    <row r="376" spans="1:8" ht="9.75" customHeight="1" x14ac:dyDescent="0.2">
      <c r="A376" s="438">
        <v>169005</v>
      </c>
      <c r="B376" s="439" t="s">
        <v>3439</v>
      </c>
      <c r="C376" s="439"/>
      <c r="D376" s="439"/>
      <c r="E376" s="440">
        <v>1</v>
      </c>
      <c r="F376" s="439"/>
      <c r="G376" s="439"/>
      <c r="H376" s="439"/>
    </row>
    <row r="377" spans="1:8" ht="9.75" customHeight="1" x14ac:dyDescent="0.2">
      <c r="A377" s="438">
        <v>169006</v>
      </c>
      <c r="B377" s="439" t="s">
        <v>3439</v>
      </c>
      <c r="C377" s="439"/>
      <c r="D377" s="439"/>
      <c r="E377" s="440">
        <v>1</v>
      </c>
      <c r="F377" s="439"/>
      <c r="G377" s="439"/>
      <c r="H377" s="439"/>
    </row>
    <row r="378" spans="1:8" ht="9.75" customHeight="1" x14ac:dyDescent="0.2">
      <c r="A378" s="438">
        <v>169010</v>
      </c>
      <c r="B378" s="439" t="s">
        <v>3439</v>
      </c>
      <c r="C378" s="439"/>
      <c r="D378" s="439"/>
      <c r="E378" s="440">
        <v>6</v>
      </c>
      <c r="F378" s="439"/>
      <c r="G378" s="439"/>
      <c r="H378" s="439"/>
    </row>
    <row r="379" spans="1:8" ht="9.75" customHeight="1" x14ac:dyDescent="0.2">
      <c r="A379" s="438">
        <v>169015</v>
      </c>
      <c r="B379" s="439" t="s">
        <v>3439</v>
      </c>
      <c r="C379" s="439"/>
      <c r="D379" s="439"/>
      <c r="E379" s="440">
        <v>6</v>
      </c>
      <c r="F379" s="439"/>
      <c r="G379" s="439"/>
      <c r="H379" s="439"/>
    </row>
    <row r="380" spans="1:8" ht="9.75" customHeight="1" x14ac:dyDescent="0.2">
      <c r="A380" s="438">
        <v>169025</v>
      </c>
      <c r="B380" s="439" t="s">
        <v>3439</v>
      </c>
      <c r="C380" s="439"/>
      <c r="D380" s="439"/>
      <c r="E380" s="440">
        <v>6</v>
      </c>
      <c r="F380" s="439"/>
      <c r="G380" s="439"/>
      <c r="H380" s="439"/>
    </row>
    <row r="381" spans="1:8" ht="9.75" customHeight="1" x14ac:dyDescent="0.2">
      <c r="A381" s="438">
        <v>169026</v>
      </c>
      <c r="B381" s="439" t="s">
        <v>3439</v>
      </c>
      <c r="C381" s="439"/>
      <c r="D381" s="439"/>
      <c r="E381" s="440">
        <v>6</v>
      </c>
      <c r="F381" s="439"/>
      <c r="G381" s="439"/>
      <c r="H381" s="439"/>
    </row>
    <row r="382" spans="1:8" ht="9.75" customHeight="1" x14ac:dyDescent="0.2">
      <c r="A382" s="438">
        <v>169038</v>
      </c>
      <c r="B382" s="439" t="s">
        <v>3439</v>
      </c>
      <c r="C382" s="439"/>
      <c r="D382" s="439"/>
      <c r="E382" s="440">
        <v>6</v>
      </c>
      <c r="F382" s="439"/>
      <c r="G382" s="439"/>
      <c r="H382" s="439"/>
    </row>
    <row r="383" spans="1:8" ht="9.75" customHeight="1" x14ac:dyDescent="0.2">
      <c r="A383" s="438">
        <v>169046</v>
      </c>
      <c r="B383" s="439" t="s">
        <v>3439</v>
      </c>
      <c r="C383" s="439"/>
      <c r="D383" s="439"/>
      <c r="E383" s="440">
        <v>6</v>
      </c>
      <c r="F383" s="439"/>
      <c r="G383" s="439"/>
      <c r="H383" s="439"/>
    </row>
    <row r="384" spans="1:8" ht="9.75" customHeight="1" x14ac:dyDescent="0.2">
      <c r="A384" s="438">
        <v>169052</v>
      </c>
      <c r="B384" s="439" t="s">
        <v>3439</v>
      </c>
      <c r="C384" s="439"/>
      <c r="D384" s="439"/>
      <c r="E384" s="440">
        <v>4</v>
      </c>
      <c r="F384" s="439"/>
      <c r="G384" s="439"/>
      <c r="H384" s="439"/>
    </row>
    <row r="385" spans="1:8" ht="9.75" customHeight="1" x14ac:dyDescent="0.2">
      <c r="A385" s="438">
        <v>169053</v>
      </c>
      <c r="B385" s="439" t="s">
        <v>3439</v>
      </c>
      <c r="C385" s="439"/>
      <c r="D385" s="439"/>
      <c r="E385" s="440">
        <v>36</v>
      </c>
      <c r="F385" s="439"/>
      <c r="G385" s="439"/>
      <c r="H385" s="439"/>
    </row>
    <row r="386" spans="1:8" ht="9.75" customHeight="1" x14ac:dyDescent="0.2">
      <c r="A386" s="438">
        <v>169054</v>
      </c>
      <c r="B386" s="439" t="s">
        <v>3439</v>
      </c>
      <c r="C386" s="439"/>
      <c r="D386" s="439"/>
      <c r="E386" s="440">
        <v>24</v>
      </c>
      <c r="F386" s="439"/>
      <c r="G386" s="439"/>
      <c r="H386" s="439"/>
    </row>
    <row r="387" spans="1:8" ht="9.75" customHeight="1" x14ac:dyDescent="0.2">
      <c r="A387" s="438">
        <v>169056</v>
      </c>
      <c r="B387" s="439" t="s">
        <v>3439</v>
      </c>
      <c r="C387" s="439"/>
      <c r="D387" s="439"/>
      <c r="E387" s="440">
        <v>24</v>
      </c>
      <c r="F387" s="439"/>
      <c r="G387" s="439"/>
      <c r="H387" s="439"/>
    </row>
    <row r="388" spans="1:8" ht="9.75" customHeight="1" x14ac:dyDescent="0.2">
      <c r="A388" s="438">
        <v>169057</v>
      </c>
      <c r="B388" s="439" t="s">
        <v>3439</v>
      </c>
      <c r="C388" s="439"/>
      <c r="D388" s="439"/>
      <c r="E388" s="440">
        <v>24</v>
      </c>
      <c r="F388" s="439"/>
      <c r="G388" s="439"/>
      <c r="H388" s="439"/>
    </row>
    <row r="389" spans="1:8" ht="9.75" customHeight="1" x14ac:dyDescent="0.2">
      <c r="A389" s="438">
        <v>169058</v>
      </c>
      <c r="B389" s="439" t="s">
        <v>3439</v>
      </c>
      <c r="C389" s="439"/>
      <c r="D389" s="439"/>
      <c r="E389" s="440">
        <v>24</v>
      </c>
      <c r="F389" s="439"/>
      <c r="G389" s="439"/>
      <c r="H389" s="439"/>
    </row>
    <row r="390" spans="1:8" ht="9.75" customHeight="1" x14ac:dyDescent="0.2">
      <c r="A390" s="438">
        <v>169060</v>
      </c>
      <c r="B390" s="439" t="s">
        <v>3439</v>
      </c>
      <c r="C390" s="439"/>
      <c r="D390" s="439"/>
      <c r="E390" s="440">
        <v>24</v>
      </c>
      <c r="F390" s="439"/>
      <c r="G390" s="439"/>
      <c r="H390" s="439"/>
    </row>
    <row r="391" spans="1:8" ht="9.75" customHeight="1" x14ac:dyDescent="0.2">
      <c r="A391" s="438">
        <v>169061</v>
      </c>
      <c r="B391" s="439" t="s">
        <v>3439</v>
      </c>
      <c r="C391" s="439"/>
      <c r="D391" s="439"/>
      <c r="E391" s="440">
        <v>24</v>
      </c>
      <c r="F391" s="439"/>
      <c r="G391" s="439"/>
      <c r="H391" s="439"/>
    </row>
    <row r="392" spans="1:8" ht="9.75" customHeight="1" x14ac:dyDescent="0.2">
      <c r="A392" s="438">
        <v>169063</v>
      </c>
      <c r="B392" s="439" t="s">
        <v>3439</v>
      </c>
      <c r="C392" s="439"/>
      <c r="D392" s="439"/>
      <c r="E392" s="440">
        <v>36</v>
      </c>
      <c r="F392" s="439"/>
      <c r="G392" s="439"/>
      <c r="H392" s="439"/>
    </row>
    <row r="393" spans="1:8" ht="9.75" customHeight="1" x14ac:dyDescent="0.2">
      <c r="A393" s="438">
        <v>169064</v>
      </c>
      <c r="B393" s="439" t="s">
        <v>3439</v>
      </c>
      <c r="C393" s="439"/>
      <c r="D393" s="439"/>
      <c r="E393" s="440">
        <v>36</v>
      </c>
      <c r="F393" s="439"/>
      <c r="G393" s="439"/>
      <c r="H393" s="439"/>
    </row>
    <row r="394" spans="1:8" ht="9.75" customHeight="1" x14ac:dyDescent="0.2">
      <c r="A394" s="438">
        <v>169065</v>
      </c>
      <c r="B394" s="439" t="s">
        <v>3439</v>
      </c>
      <c r="C394" s="439"/>
      <c r="D394" s="439"/>
      <c r="E394" s="440">
        <v>8</v>
      </c>
      <c r="F394" s="439"/>
      <c r="G394" s="439"/>
      <c r="H394" s="439"/>
    </row>
    <row r="395" spans="1:8" ht="9.75" customHeight="1" x14ac:dyDescent="0.2">
      <c r="A395" s="438">
        <v>169067</v>
      </c>
      <c r="B395" s="439" t="s">
        <v>3439</v>
      </c>
      <c r="C395" s="439"/>
      <c r="D395" s="439"/>
      <c r="E395" s="440">
        <v>8</v>
      </c>
      <c r="F395" s="439"/>
      <c r="G395" s="439"/>
      <c r="H395" s="439"/>
    </row>
    <row r="396" spans="1:8" ht="9.75" customHeight="1" x14ac:dyDescent="0.2">
      <c r="A396" s="438">
        <v>169068</v>
      </c>
      <c r="B396" s="439" t="s">
        <v>3439</v>
      </c>
      <c r="C396" s="439"/>
      <c r="D396" s="439"/>
      <c r="E396" s="440">
        <v>12</v>
      </c>
      <c r="F396" s="439"/>
      <c r="G396" s="439"/>
      <c r="H396" s="439"/>
    </row>
    <row r="397" spans="1:8" ht="9.75" customHeight="1" x14ac:dyDescent="0.2">
      <c r="A397" s="438">
        <v>169069</v>
      </c>
      <c r="B397" s="439" t="s">
        <v>3439</v>
      </c>
      <c r="C397" s="439"/>
      <c r="D397" s="439"/>
      <c r="E397" s="440">
        <v>12</v>
      </c>
      <c r="F397" s="439"/>
      <c r="G397" s="439"/>
      <c r="H397" s="439"/>
    </row>
    <row r="398" spans="1:8" ht="9.75" customHeight="1" x14ac:dyDescent="0.2">
      <c r="A398" s="438">
        <v>169074</v>
      </c>
      <c r="B398" s="439" t="s">
        <v>3439</v>
      </c>
      <c r="C398" s="439"/>
      <c r="D398" s="439"/>
      <c r="E398" s="440">
        <v>12</v>
      </c>
      <c r="F398" s="439"/>
      <c r="G398" s="439"/>
      <c r="H398" s="439"/>
    </row>
    <row r="399" spans="1:8" ht="9.75" customHeight="1" x14ac:dyDescent="0.2">
      <c r="A399" s="438">
        <v>169075</v>
      </c>
      <c r="B399" s="439" t="s">
        <v>3439</v>
      </c>
      <c r="C399" s="439"/>
      <c r="D399" s="439"/>
      <c r="E399" s="440">
        <v>12</v>
      </c>
      <c r="F399" s="439"/>
      <c r="G399" s="439"/>
      <c r="H399" s="439"/>
    </row>
    <row r="400" spans="1:8" ht="9.75" customHeight="1" x14ac:dyDescent="0.2">
      <c r="A400" s="438">
        <v>169076</v>
      </c>
      <c r="B400" s="439" t="s">
        <v>3439</v>
      </c>
      <c r="C400" s="439"/>
      <c r="D400" s="439"/>
      <c r="E400" s="440">
        <v>36</v>
      </c>
      <c r="F400" s="439"/>
      <c r="G400" s="439"/>
      <c r="H400" s="439"/>
    </row>
    <row r="401" spans="1:8" ht="9.75" customHeight="1" x14ac:dyDescent="0.2">
      <c r="A401" s="438">
        <v>169077</v>
      </c>
      <c r="B401" s="439" t="s">
        <v>3439</v>
      </c>
      <c r="C401" s="439"/>
      <c r="D401" s="439"/>
      <c r="E401" s="440">
        <v>36</v>
      </c>
      <c r="F401" s="439"/>
      <c r="G401" s="439"/>
      <c r="H401" s="439"/>
    </row>
    <row r="402" spans="1:8" ht="9.75" customHeight="1" x14ac:dyDescent="0.2">
      <c r="A402" s="438">
        <v>169078</v>
      </c>
      <c r="B402" s="439" t="s">
        <v>3439</v>
      </c>
      <c r="C402" s="439"/>
      <c r="D402" s="439"/>
      <c r="E402" s="440">
        <v>36</v>
      </c>
      <c r="F402" s="439"/>
      <c r="G402" s="439"/>
      <c r="H402" s="439"/>
    </row>
    <row r="403" spans="1:8" ht="9.75" customHeight="1" x14ac:dyDescent="0.2">
      <c r="A403" s="438">
        <v>169079</v>
      </c>
      <c r="B403" s="439" t="s">
        <v>3439</v>
      </c>
      <c r="C403" s="439"/>
      <c r="D403" s="439"/>
      <c r="E403" s="440">
        <v>36</v>
      </c>
      <c r="F403" s="439"/>
      <c r="G403" s="439"/>
      <c r="H403" s="439"/>
    </row>
    <row r="404" spans="1:8" ht="9.75" customHeight="1" x14ac:dyDescent="0.2">
      <c r="A404" s="438">
        <v>169080</v>
      </c>
      <c r="B404" s="439" t="s">
        <v>3439</v>
      </c>
      <c r="C404" s="439"/>
      <c r="D404" s="439"/>
      <c r="E404" s="440">
        <v>36</v>
      </c>
      <c r="F404" s="439"/>
      <c r="G404" s="439"/>
      <c r="H404" s="439"/>
    </row>
    <row r="405" spans="1:8" ht="9.75" customHeight="1" x14ac:dyDescent="0.2">
      <c r="A405" s="438">
        <v>169085</v>
      </c>
      <c r="B405" s="439" t="s">
        <v>3439</v>
      </c>
      <c r="C405" s="439"/>
      <c r="D405" s="439"/>
      <c r="E405" s="440">
        <v>8</v>
      </c>
      <c r="F405" s="439"/>
      <c r="G405" s="439"/>
      <c r="H405" s="439"/>
    </row>
    <row r="406" spans="1:8" ht="9.75" customHeight="1" x14ac:dyDescent="0.2">
      <c r="A406" s="438">
        <v>169087</v>
      </c>
      <c r="B406" s="439" t="s">
        <v>3439</v>
      </c>
      <c r="C406" s="439"/>
      <c r="D406" s="439"/>
      <c r="E406" s="440">
        <v>36</v>
      </c>
      <c r="F406" s="439"/>
      <c r="G406" s="439"/>
      <c r="H406" s="439"/>
    </row>
    <row r="407" spans="1:8" ht="9.75" customHeight="1" x14ac:dyDescent="0.2">
      <c r="A407" s="438">
        <v>169089</v>
      </c>
      <c r="B407" s="439" t="s">
        <v>3439</v>
      </c>
      <c r="C407" s="439"/>
      <c r="D407" s="439"/>
      <c r="E407" s="440">
        <v>12</v>
      </c>
      <c r="F407" s="439"/>
      <c r="G407" s="439"/>
      <c r="H407" s="439"/>
    </row>
    <row r="408" spans="1:8" ht="9.75" customHeight="1" x14ac:dyDescent="0.2">
      <c r="A408" s="438">
        <v>169090</v>
      </c>
      <c r="B408" s="439" t="s">
        <v>3439</v>
      </c>
      <c r="C408" s="439"/>
      <c r="D408" s="439"/>
      <c r="E408" s="440">
        <v>12</v>
      </c>
      <c r="F408" s="439"/>
      <c r="G408" s="439"/>
      <c r="H408" s="439"/>
    </row>
    <row r="409" spans="1:8" ht="9.75" customHeight="1" x14ac:dyDescent="0.2">
      <c r="A409" s="438">
        <v>169091</v>
      </c>
      <c r="B409" s="439" t="s">
        <v>3439</v>
      </c>
      <c r="C409" s="439"/>
      <c r="D409" s="439"/>
      <c r="E409" s="440">
        <v>12</v>
      </c>
      <c r="F409" s="439"/>
      <c r="G409" s="439"/>
      <c r="H409" s="439"/>
    </row>
    <row r="410" spans="1:8" ht="9.75" customHeight="1" x14ac:dyDescent="0.2">
      <c r="A410" s="438">
        <v>169092</v>
      </c>
      <c r="B410" s="439" t="s">
        <v>3439</v>
      </c>
      <c r="C410" s="439"/>
      <c r="D410" s="439"/>
      <c r="E410" s="440">
        <v>36</v>
      </c>
      <c r="F410" s="439"/>
      <c r="G410" s="439"/>
      <c r="H410" s="439"/>
    </row>
    <row r="411" spans="1:8" ht="9.75" customHeight="1" x14ac:dyDescent="0.2">
      <c r="A411" s="438">
        <v>169093</v>
      </c>
      <c r="B411" s="439" t="s">
        <v>3439</v>
      </c>
      <c r="C411" s="439"/>
      <c r="D411" s="439"/>
      <c r="E411" s="440">
        <v>36</v>
      </c>
      <c r="F411" s="439"/>
      <c r="G411" s="439"/>
      <c r="H411" s="439"/>
    </row>
    <row r="412" spans="1:8" ht="9.75" customHeight="1" x14ac:dyDescent="0.2">
      <c r="A412" s="438">
        <v>169094</v>
      </c>
      <c r="B412" s="439" t="s">
        <v>3439</v>
      </c>
      <c r="C412" s="439"/>
      <c r="D412" s="439"/>
      <c r="E412" s="440">
        <v>36</v>
      </c>
      <c r="F412" s="439"/>
      <c r="G412" s="439"/>
      <c r="H412" s="439"/>
    </row>
    <row r="413" spans="1:8" ht="9.75" customHeight="1" x14ac:dyDescent="0.2">
      <c r="A413" s="438">
        <v>169096</v>
      </c>
      <c r="B413" s="439" t="s">
        <v>3439</v>
      </c>
      <c r="C413" s="439"/>
      <c r="D413" s="439"/>
      <c r="E413" s="440">
        <v>36</v>
      </c>
      <c r="F413" s="439"/>
      <c r="G413" s="439"/>
      <c r="H413" s="439"/>
    </row>
    <row r="414" spans="1:8" ht="9.75" customHeight="1" x14ac:dyDescent="0.2">
      <c r="A414" s="438">
        <v>169097</v>
      </c>
      <c r="B414" s="439" t="s">
        <v>3439</v>
      </c>
      <c r="C414" s="439"/>
      <c r="D414" s="439"/>
      <c r="E414" s="440">
        <v>36</v>
      </c>
      <c r="F414" s="439"/>
      <c r="G414" s="439"/>
      <c r="H414" s="439"/>
    </row>
    <row r="415" spans="1:8" ht="9.75" customHeight="1" x14ac:dyDescent="0.2">
      <c r="A415" s="438">
        <v>169098</v>
      </c>
      <c r="B415" s="439" t="s">
        <v>3439</v>
      </c>
      <c r="C415" s="439"/>
      <c r="D415" s="439"/>
      <c r="E415" s="440">
        <v>36</v>
      </c>
      <c r="F415" s="439"/>
      <c r="G415" s="439"/>
      <c r="H415" s="439"/>
    </row>
    <row r="416" spans="1:8" ht="9.75" customHeight="1" x14ac:dyDescent="0.2">
      <c r="A416" s="438">
        <v>169099</v>
      </c>
      <c r="B416" s="439" t="s">
        <v>3439</v>
      </c>
      <c r="C416" s="439"/>
      <c r="D416" s="439"/>
      <c r="E416" s="440">
        <v>36</v>
      </c>
      <c r="F416" s="439"/>
      <c r="G416" s="439"/>
      <c r="H416" s="439"/>
    </row>
    <row r="417" spans="1:8" ht="9.75" customHeight="1" x14ac:dyDescent="0.2">
      <c r="A417" s="438">
        <v>169100</v>
      </c>
      <c r="B417" s="439" t="s">
        <v>3439</v>
      </c>
      <c r="C417" s="439"/>
      <c r="D417" s="439"/>
      <c r="E417" s="440">
        <v>24</v>
      </c>
      <c r="F417" s="439"/>
      <c r="G417" s="439"/>
      <c r="H417" s="439"/>
    </row>
    <row r="418" spans="1:8" ht="9.75" customHeight="1" x14ac:dyDescent="0.2">
      <c r="A418" s="438">
        <v>169102</v>
      </c>
      <c r="B418" s="439" t="s">
        <v>3439</v>
      </c>
      <c r="C418" s="439"/>
      <c r="D418" s="439"/>
      <c r="E418" s="440">
        <v>24</v>
      </c>
      <c r="F418" s="439"/>
      <c r="G418" s="439"/>
      <c r="H418" s="439"/>
    </row>
    <row r="419" spans="1:8" ht="9.75" customHeight="1" x14ac:dyDescent="0.2">
      <c r="A419" s="438">
        <v>169103</v>
      </c>
      <c r="B419" s="439" t="s">
        <v>3439</v>
      </c>
      <c r="C419" s="439"/>
      <c r="D419" s="439"/>
      <c r="E419" s="440">
        <v>24</v>
      </c>
      <c r="F419" s="439"/>
      <c r="G419" s="439"/>
      <c r="H419" s="439"/>
    </row>
    <row r="420" spans="1:8" ht="9.75" customHeight="1" x14ac:dyDescent="0.2">
      <c r="A420" s="438">
        <v>169104</v>
      </c>
      <c r="B420" s="439" t="s">
        <v>3439</v>
      </c>
      <c r="C420" s="439"/>
      <c r="D420" s="439"/>
      <c r="E420" s="440">
        <v>24</v>
      </c>
      <c r="F420" s="439"/>
      <c r="G420" s="439"/>
      <c r="H420" s="439"/>
    </row>
    <row r="421" spans="1:8" ht="9.75" customHeight="1" x14ac:dyDescent="0.2">
      <c r="A421" s="438">
        <v>169105</v>
      </c>
      <c r="B421" s="439" t="s">
        <v>3439</v>
      </c>
      <c r="C421" s="439"/>
      <c r="D421" s="439"/>
      <c r="E421" s="440">
        <v>36</v>
      </c>
      <c r="F421" s="439"/>
      <c r="G421" s="439"/>
      <c r="H421" s="439"/>
    </row>
    <row r="422" spans="1:8" ht="9.75" customHeight="1" x14ac:dyDescent="0.2">
      <c r="A422" s="438">
        <v>169106</v>
      </c>
      <c r="B422" s="439" t="s">
        <v>3439</v>
      </c>
      <c r="C422" s="439"/>
      <c r="D422" s="439"/>
      <c r="E422" s="440">
        <v>36</v>
      </c>
      <c r="F422" s="439"/>
      <c r="G422" s="439"/>
      <c r="H422" s="439"/>
    </row>
    <row r="423" spans="1:8" ht="9.75" customHeight="1" x14ac:dyDescent="0.2">
      <c r="A423" s="438">
        <v>169107</v>
      </c>
      <c r="B423" s="439" t="s">
        <v>3439</v>
      </c>
      <c r="C423" s="439"/>
      <c r="D423" s="439"/>
      <c r="E423" s="440">
        <v>36</v>
      </c>
      <c r="F423" s="439"/>
      <c r="G423" s="439"/>
      <c r="H423" s="439"/>
    </row>
    <row r="424" spans="1:8" ht="9.75" customHeight="1" x14ac:dyDescent="0.2">
      <c r="A424" s="438">
        <v>169108</v>
      </c>
      <c r="B424" s="439" t="s">
        <v>3439</v>
      </c>
      <c r="C424" s="439"/>
      <c r="D424" s="439"/>
      <c r="E424" s="440">
        <v>24</v>
      </c>
      <c r="F424" s="439"/>
      <c r="G424" s="439"/>
      <c r="H424" s="439"/>
    </row>
    <row r="425" spans="1:8" ht="9.75" customHeight="1" x14ac:dyDescent="0.2">
      <c r="A425" s="438">
        <v>169109</v>
      </c>
      <c r="B425" s="439" t="s">
        <v>3439</v>
      </c>
      <c r="C425" s="439"/>
      <c r="D425" s="439"/>
      <c r="E425" s="440">
        <v>24</v>
      </c>
      <c r="F425" s="439"/>
      <c r="G425" s="439"/>
      <c r="H425" s="439"/>
    </row>
    <row r="426" spans="1:8" ht="9.75" customHeight="1" x14ac:dyDescent="0.2">
      <c r="A426" s="438">
        <v>169110</v>
      </c>
      <c r="B426" s="439" t="s">
        <v>3439</v>
      </c>
      <c r="C426" s="439"/>
      <c r="D426" s="439"/>
      <c r="E426" s="440">
        <v>12</v>
      </c>
      <c r="F426" s="439"/>
      <c r="G426" s="439"/>
      <c r="H426" s="439"/>
    </row>
    <row r="427" spans="1:8" ht="9.75" customHeight="1" x14ac:dyDescent="0.2">
      <c r="A427" s="438">
        <v>169111</v>
      </c>
      <c r="B427" s="439" t="s">
        <v>3439</v>
      </c>
      <c r="C427" s="439"/>
      <c r="D427" s="439"/>
      <c r="E427" s="440">
        <v>12</v>
      </c>
      <c r="F427" s="439"/>
      <c r="G427" s="439"/>
      <c r="H427" s="439"/>
    </row>
    <row r="428" spans="1:8" ht="9.75" customHeight="1" x14ac:dyDescent="0.2">
      <c r="A428" s="438">
        <v>169112</v>
      </c>
      <c r="B428" s="439" t="s">
        <v>3439</v>
      </c>
      <c r="C428" s="439"/>
      <c r="D428" s="439"/>
      <c r="E428" s="440">
        <v>12</v>
      </c>
      <c r="F428" s="439"/>
      <c r="G428" s="439"/>
      <c r="H428" s="439"/>
    </row>
    <row r="429" spans="1:8" ht="9.75" customHeight="1" x14ac:dyDescent="0.2">
      <c r="A429" s="438">
        <v>169113</v>
      </c>
      <c r="B429" s="439" t="s">
        <v>3439</v>
      </c>
      <c r="C429" s="439"/>
      <c r="D429" s="439"/>
      <c r="E429" s="440">
        <v>24</v>
      </c>
      <c r="F429" s="439"/>
      <c r="G429" s="439"/>
      <c r="H429" s="439"/>
    </row>
    <row r="430" spans="1:8" ht="9.75" customHeight="1" x14ac:dyDescent="0.2">
      <c r="A430" s="438">
        <v>169114</v>
      </c>
      <c r="B430" s="439" t="s">
        <v>3439</v>
      </c>
      <c r="C430" s="439"/>
      <c r="D430" s="439"/>
      <c r="E430" s="440">
        <v>24</v>
      </c>
      <c r="F430" s="439"/>
      <c r="G430" s="439"/>
      <c r="H430" s="439"/>
    </row>
    <row r="431" spans="1:8" ht="9.75" customHeight="1" x14ac:dyDescent="0.2">
      <c r="A431" s="438">
        <v>169115</v>
      </c>
      <c r="B431" s="439" t="s">
        <v>3439</v>
      </c>
      <c r="C431" s="439"/>
      <c r="D431" s="439"/>
      <c r="E431" s="440">
        <v>24</v>
      </c>
      <c r="F431" s="439"/>
      <c r="G431" s="439"/>
      <c r="H431" s="439"/>
    </row>
    <row r="432" spans="1:8" ht="9.75" customHeight="1" x14ac:dyDescent="0.2">
      <c r="A432" s="438">
        <v>169116</v>
      </c>
      <c r="B432" s="439" t="s">
        <v>3439</v>
      </c>
      <c r="C432" s="439"/>
      <c r="D432" s="439"/>
      <c r="E432" s="440">
        <v>24</v>
      </c>
      <c r="F432" s="439"/>
      <c r="G432" s="439"/>
      <c r="H432" s="439"/>
    </row>
    <row r="433" spans="1:8" ht="9.75" customHeight="1" x14ac:dyDescent="0.2">
      <c r="A433" s="438">
        <v>169129</v>
      </c>
      <c r="B433" s="439" t="s">
        <v>3439</v>
      </c>
      <c r="C433" s="439"/>
      <c r="D433" s="439"/>
      <c r="E433" s="440">
        <v>36</v>
      </c>
      <c r="F433" s="439"/>
      <c r="G433" s="439"/>
      <c r="H433" s="439"/>
    </row>
    <row r="434" spans="1:8" ht="9.75" customHeight="1" x14ac:dyDescent="0.2">
      <c r="A434" s="438">
        <v>169130</v>
      </c>
      <c r="B434" s="439" t="s">
        <v>3439</v>
      </c>
      <c r="C434" s="439"/>
      <c r="D434" s="439"/>
      <c r="E434" s="440">
        <v>36</v>
      </c>
      <c r="F434" s="439"/>
      <c r="G434" s="439"/>
      <c r="H434" s="439"/>
    </row>
    <row r="435" spans="1:8" ht="9.75" customHeight="1" x14ac:dyDescent="0.2">
      <c r="A435" s="438">
        <v>169133</v>
      </c>
      <c r="B435" s="439" t="s">
        <v>3439</v>
      </c>
      <c r="C435" s="439"/>
      <c r="D435" s="439"/>
      <c r="E435" s="440">
        <v>6</v>
      </c>
      <c r="F435" s="439"/>
      <c r="G435" s="439"/>
      <c r="H435" s="439"/>
    </row>
    <row r="436" spans="1:8" ht="9.75" customHeight="1" x14ac:dyDescent="0.2">
      <c r="A436" s="438">
        <v>169134</v>
      </c>
      <c r="B436" s="439" t="s">
        <v>3439</v>
      </c>
      <c r="C436" s="439"/>
      <c r="D436" s="439"/>
      <c r="E436" s="440">
        <v>2</v>
      </c>
      <c r="F436" s="439"/>
      <c r="G436" s="439"/>
      <c r="H436" s="439"/>
    </row>
    <row r="437" spans="1:8" ht="9.75" customHeight="1" x14ac:dyDescent="0.2">
      <c r="A437" s="438">
        <v>169135</v>
      </c>
      <c r="B437" s="439" t="s">
        <v>3439</v>
      </c>
      <c r="C437" s="439"/>
      <c r="D437" s="439"/>
      <c r="E437" s="440">
        <v>4</v>
      </c>
      <c r="F437" s="439"/>
      <c r="G437" s="439"/>
      <c r="H437" s="439"/>
    </row>
    <row r="438" spans="1:8" ht="9.75" customHeight="1" x14ac:dyDescent="0.2">
      <c r="A438" s="438">
        <v>169136</v>
      </c>
      <c r="B438" s="439" t="s">
        <v>3439</v>
      </c>
      <c r="C438" s="439"/>
      <c r="D438" s="439"/>
      <c r="E438" s="440">
        <v>2</v>
      </c>
      <c r="F438" s="439"/>
      <c r="G438" s="439"/>
      <c r="H438" s="439"/>
    </row>
    <row r="439" spans="1:8" ht="9.75" customHeight="1" x14ac:dyDescent="0.2">
      <c r="A439" s="438">
        <v>169137</v>
      </c>
      <c r="B439" s="439" t="s">
        <v>3439</v>
      </c>
      <c r="C439" s="439"/>
      <c r="D439" s="439"/>
      <c r="E439" s="440">
        <v>4</v>
      </c>
      <c r="F439" s="439"/>
      <c r="G439" s="439"/>
      <c r="H439" s="439"/>
    </row>
    <row r="440" spans="1:8" ht="9.75" customHeight="1" x14ac:dyDescent="0.2">
      <c r="A440" s="438">
        <v>169138</v>
      </c>
      <c r="B440" s="439" t="s">
        <v>3439</v>
      </c>
      <c r="C440" s="439"/>
      <c r="D440" s="439"/>
      <c r="E440" s="440">
        <v>4</v>
      </c>
      <c r="F440" s="439"/>
      <c r="G440" s="439"/>
      <c r="H440" s="439"/>
    </row>
    <row r="441" spans="1:8" ht="9.75" customHeight="1" x14ac:dyDescent="0.2">
      <c r="A441" s="438">
        <v>169139</v>
      </c>
      <c r="B441" s="439" t="s">
        <v>3439</v>
      </c>
      <c r="C441" s="439"/>
      <c r="D441" s="439"/>
      <c r="E441" s="440">
        <v>4</v>
      </c>
      <c r="F441" s="439"/>
      <c r="G441" s="439"/>
      <c r="H441" s="439"/>
    </row>
    <row r="442" spans="1:8" ht="9.75" customHeight="1" x14ac:dyDescent="0.2">
      <c r="A442" s="438">
        <v>169140</v>
      </c>
      <c r="B442" s="439" t="s">
        <v>3439</v>
      </c>
      <c r="C442" s="439"/>
      <c r="D442" s="439"/>
      <c r="E442" s="440">
        <v>6</v>
      </c>
      <c r="F442" s="439"/>
      <c r="G442" s="439"/>
      <c r="H442" s="439"/>
    </row>
    <row r="443" spans="1:8" ht="9.75" customHeight="1" x14ac:dyDescent="0.2">
      <c r="A443" s="438">
        <v>169150</v>
      </c>
      <c r="B443" s="439" t="s">
        <v>3439</v>
      </c>
      <c r="C443" s="439"/>
      <c r="D443" s="439"/>
      <c r="E443" s="440">
        <v>6</v>
      </c>
      <c r="F443" s="439"/>
      <c r="G443" s="439"/>
      <c r="H443" s="439"/>
    </row>
    <row r="444" spans="1:8" ht="9.75" customHeight="1" x14ac:dyDescent="0.2">
      <c r="A444" s="438">
        <v>169151</v>
      </c>
      <c r="B444" s="439" t="s">
        <v>3439</v>
      </c>
      <c r="C444" s="439"/>
      <c r="D444" s="439"/>
      <c r="E444" s="440">
        <v>6</v>
      </c>
      <c r="F444" s="439"/>
      <c r="G444" s="439"/>
      <c r="H444" s="439"/>
    </row>
    <row r="445" spans="1:8" ht="9.75" customHeight="1" x14ac:dyDescent="0.2">
      <c r="A445" s="438">
        <v>169152</v>
      </c>
      <c r="B445" s="439" t="s">
        <v>3439</v>
      </c>
      <c r="C445" s="439"/>
      <c r="D445" s="439"/>
      <c r="E445" s="440">
        <v>6</v>
      </c>
      <c r="F445" s="439"/>
      <c r="G445" s="439"/>
      <c r="H445" s="439"/>
    </row>
    <row r="446" spans="1:8" ht="9.75" customHeight="1" x14ac:dyDescent="0.2">
      <c r="A446" s="438">
        <v>169153</v>
      </c>
      <c r="B446" s="439" t="s">
        <v>3439</v>
      </c>
      <c r="C446" s="439"/>
      <c r="D446" s="439"/>
      <c r="E446" s="440">
        <v>12</v>
      </c>
      <c r="F446" s="439"/>
      <c r="G446" s="439"/>
      <c r="H446" s="439"/>
    </row>
    <row r="447" spans="1:8" ht="9.75" customHeight="1" x14ac:dyDescent="0.2">
      <c r="A447" s="438">
        <v>169154</v>
      </c>
      <c r="B447" s="439" t="s">
        <v>3439</v>
      </c>
      <c r="C447" s="439"/>
      <c r="D447" s="439"/>
      <c r="E447" s="440">
        <v>12</v>
      </c>
      <c r="F447" s="439"/>
      <c r="G447" s="439"/>
      <c r="H447" s="439"/>
    </row>
    <row r="448" spans="1:8" ht="9.75" customHeight="1" x14ac:dyDescent="0.2">
      <c r="A448" s="438">
        <v>169155</v>
      </c>
      <c r="B448" s="439" t="s">
        <v>3439</v>
      </c>
      <c r="C448" s="439"/>
      <c r="D448" s="439"/>
      <c r="E448" s="440">
        <v>12</v>
      </c>
      <c r="F448" s="439"/>
      <c r="G448" s="439"/>
      <c r="H448" s="439"/>
    </row>
    <row r="449" spans="1:8" ht="9.75" customHeight="1" x14ac:dyDescent="0.2">
      <c r="A449" s="438">
        <v>169156</v>
      </c>
      <c r="B449" s="439" t="s">
        <v>3439</v>
      </c>
      <c r="C449" s="439"/>
      <c r="D449" s="439"/>
      <c r="E449" s="440">
        <v>12</v>
      </c>
      <c r="F449" s="439"/>
      <c r="G449" s="439"/>
      <c r="H449" s="439"/>
    </row>
    <row r="450" spans="1:8" ht="9.75" customHeight="1" x14ac:dyDescent="0.2">
      <c r="A450" s="438">
        <v>169157</v>
      </c>
      <c r="B450" s="439" t="s">
        <v>3439</v>
      </c>
      <c r="C450" s="439"/>
      <c r="D450" s="439"/>
      <c r="E450" s="440">
        <v>12</v>
      </c>
      <c r="F450" s="439"/>
      <c r="G450" s="439"/>
      <c r="H450" s="439"/>
    </row>
    <row r="451" spans="1:8" ht="9.75" customHeight="1" x14ac:dyDescent="0.2">
      <c r="A451" s="438">
        <v>169158</v>
      </c>
      <c r="B451" s="439" t="s">
        <v>3439</v>
      </c>
      <c r="C451" s="439"/>
      <c r="D451" s="439"/>
      <c r="E451" s="440">
        <v>12</v>
      </c>
      <c r="F451" s="439"/>
      <c r="G451" s="439"/>
      <c r="H451" s="439"/>
    </row>
    <row r="452" spans="1:8" ht="9.75" customHeight="1" x14ac:dyDescent="0.2">
      <c r="A452" s="438">
        <v>169159</v>
      </c>
      <c r="B452" s="439" t="s">
        <v>3439</v>
      </c>
      <c r="C452" s="439"/>
      <c r="D452" s="439"/>
      <c r="E452" s="440">
        <v>12</v>
      </c>
      <c r="F452" s="439"/>
      <c r="G452" s="439"/>
      <c r="H452" s="439"/>
    </row>
    <row r="453" spans="1:8" ht="9.75" customHeight="1" x14ac:dyDescent="0.2">
      <c r="A453" s="438">
        <v>169160</v>
      </c>
      <c r="B453" s="439" t="s">
        <v>3439</v>
      </c>
      <c r="C453" s="439"/>
      <c r="D453" s="439"/>
      <c r="E453" s="440">
        <v>6</v>
      </c>
      <c r="F453" s="439"/>
      <c r="G453" s="439"/>
      <c r="H453" s="439"/>
    </row>
    <row r="454" spans="1:8" ht="9.75" customHeight="1" x14ac:dyDescent="0.2">
      <c r="A454" s="438">
        <v>169161</v>
      </c>
      <c r="B454" s="439" t="s">
        <v>3439</v>
      </c>
      <c r="C454" s="439"/>
      <c r="D454" s="439"/>
      <c r="E454" s="440">
        <v>6</v>
      </c>
      <c r="F454" s="439"/>
      <c r="G454" s="439"/>
      <c r="H454" s="439"/>
    </row>
    <row r="455" spans="1:8" ht="9.75" customHeight="1" x14ac:dyDescent="0.2">
      <c r="A455" s="438">
        <v>169162</v>
      </c>
      <c r="B455" s="439" t="s">
        <v>3439</v>
      </c>
      <c r="C455" s="439"/>
      <c r="D455" s="439"/>
      <c r="E455" s="440">
        <v>12</v>
      </c>
      <c r="F455" s="439"/>
      <c r="G455" s="439"/>
      <c r="H455" s="439"/>
    </row>
    <row r="456" spans="1:8" ht="9.75" customHeight="1" x14ac:dyDescent="0.2">
      <c r="A456" s="438">
        <v>169169</v>
      </c>
      <c r="B456" s="439" t="s">
        <v>3439</v>
      </c>
      <c r="C456" s="439"/>
      <c r="D456" s="439"/>
      <c r="E456" s="440">
        <v>12</v>
      </c>
      <c r="F456" s="439"/>
      <c r="G456" s="439"/>
      <c r="H456" s="439"/>
    </row>
    <row r="457" spans="1:8" ht="9.75" customHeight="1" x14ac:dyDescent="0.2">
      <c r="A457" s="438">
        <v>169172</v>
      </c>
      <c r="B457" s="439" t="s">
        <v>3439</v>
      </c>
      <c r="C457" s="439"/>
      <c r="D457" s="439"/>
      <c r="E457" s="440">
        <v>12</v>
      </c>
      <c r="F457" s="439"/>
      <c r="G457" s="439"/>
      <c r="H457" s="439"/>
    </row>
    <row r="458" spans="1:8" ht="9.75" customHeight="1" x14ac:dyDescent="0.2">
      <c r="A458" s="438">
        <v>169173</v>
      </c>
      <c r="B458" s="439" t="s">
        <v>3439</v>
      </c>
      <c r="C458" s="439"/>
      <c r="D458" s="439"/>
      <c r="E458" s="440">
        <v>12</v>
      </c>
      <c r="F458" s="439"/>
      <c r="G458" s="439"/>
      <c r="H458" s="439"/>
    </row>
    <row r="459" spans="1:8" ht="9.75" customHeight="1" x14ac:dyDescent="0.2">
      <c r="A459" s="438">
        <v>169174</v>
      </c>
      <c r="B459" s="439" t="s">
        <v>3439</v>
      </c>
      <c r="C459" s="439"/>
      <c r="D459" s="439"/>
      <c r="E459" s="440">
        <v>6</v>
      </c>
      <c r="F459" s="439"/>
      <c r="G459" s="439"/>
      <c r="H459" s="439"/>
    </row>
    <row r="460" spans="1:8" ht="9.75" customHeight="1" x14ac:dyDescent="0.2">
      <c r="A460" s="438">
        <v>169177</v>
      </c>
      <c r="B460" s="439" t="s">
        <v>3439</v>
      </c>
      <c r="C460" s="439"/>
      <c r="D460" s="439"/>
      <c r="E460" s="440">
        <v>12</v>
      </c>
      <c r="F460" s="439"/>
      <c r="G460" s="439"/>
      <c r="H460" s="439"/>
    </row>
    <row r="461" spans="1:8" ht="9.75" customHeight="1" x14ac:dyDescent="0.2">
      <c r="A461" s="438">
        <v>169178</v>
      </c>
      <c r="B461" s="439" t="s">
        <v>3439</v>
      </c>
      <c r="C461" s="439"/>
      <c r="D461" s="439"/>
      <c r="E461" s="440">
        <v>12</v>
      </c>
      <c r="F461" s="439"/>
      <c r="G461" s="439"/>
      <c r="H461" s="439"/>
    </row>
    <row r="462" spans="1:8" ht="9.75" customHeight="1" x14ac:dyDescent="0.2">
      <c r="A462" s="438">
        <v>169181</v>
      </c>
      <c r="B462" s="439" t="s">
        <v>3439</v>
      </c>
      <c r="C462" s="439"/>
      <c r="D462" s="439"/>
      <c r="E462" s="440">
        <v>36</v>
      </c>
      <c r="F462" s="439"/>
      <c r="G462" s="439"/>
      <c r="H462" s="439"/>
    </row>
    <row r="463" spans="1:8" ht="9.75" customHeight="1" x14ac:dyDescent="0.2">
      <c r="A463" s="438">
        <v>169182</v>
      </c>
      <c r="B463" s="439" t="s">
        <v>3439</v>
      </c>
      <c r="C463" s="439"/>
      <c r="D463" s="439"/>
      <c r="E463" s="440">
        <v>36</v>
      </c>
      <c r="F463" s="439"/>
      <c r="G463" s="439"/>
      <c r="H463" s="439"/>
    </row>
    <row r="464" spans="1:8" ht="9.75" customHeight="1" x14ac:dyDescent="0.2">
      <c r="A464" s="438">
        <v>169183</v>
      </c>
      <c r="B464" s="439" t="s">
        <v>3439</v>
      </c>
      <c r="C464" s="439"/>
      <c r="D464" s="439"/>
      <c r="E464" s="440">
        <v>36</v>
      </c>
      <c r="F464" s="439"/>
      <c r="G464" s="439"/>
      <c r="H464" s="439"/>
    </row>
    <row r="465" spans="1:8" ht="9.75" customHeight="1" x14ac:dyDescent="0.2">
      <c r="A465" s="438">
        <v>169185</v>
      </c>
      <c r="B465" s="439" t="s">
        <v>3439</v>
      </c>
      <c r="C465" s="439"/>
      <c r="D465" s="439"/>
      <c r="E465" s="440">
        <v>24</v>
      </c>
      <c r="F465" s="439"/>
      <c r="G465" s="439"/>
      <c r="H465" s="439"/>
    </row>
    <row r="466" spans="1:8" ht="9.75" customHeight="1" x14ac:dyDescent="0.2">
      <c r="A466" s="438">
        <v>169186</v>
      </c>
      <c r="B466" s="439" t="s">
        <v>3439</v>
      </c>
      <c r="C466" s="439"/>
      <c r="D466" s="439"/>
      <c r="E466" s="440">
        <v>24</v>
      </c>
      <c r="F466" s="439"/>
      <c r="G466" s="439"/>
      <c r="H466" s="439"/>
    </row>
    <row r="467" spans="1:8" ht="9.75" customHeight="1" x14ac:dyDescent="0.2">
      <c r="A467" s="438">
        <v>169187</v>
      </c>
      <c r="B467" s="439" t="s">
        <v>3439</v>
      </c>
      <c r="C467" s="439"/>
      <c r="D467" s="439"/>
      <c r="E467" s="440">
        <v>24</v>
      </c>
      <c r="F467" s="439"/>
      <c r="G467" s="439"/>
      <c r="H467" s="439"/>
    </row>
    <row r="468" spans="1:8" ht="9.75" customHeight="1" x14ac:dyDescent="0.2">
      <c r="A468" s="438">
        <v>169190</v>
      </c>
      <c r="B468" s="439" t="s">
        <v>3439</v>
      </c>
      <c r="C468" s="439"/>
      <c r="D468" s="439"/>
      <c r="E468" s="440">
        <v>24</v>
      </c>
      <c r="F468" s="439"/>
      <c r="G468" s="439"/>
      <c r="H468" s="439"/>
    </row>
    <row r="469" spans="1:8" ht="9.75" customHeight="1" x14ac:dyDescent="0.2">
      <c r="A469" s="438">
        <v>169191</v>
      </c>
      <c r="B469" s="439" t="s">
        <v>3439</v>
      </c>
      <c r="C469" s="439"/>
      <c r="D469" s="439"/>
      <c r="E469" s="440">
        <v>24</v>
      </c>
      <c r="F469" s="439"/>
      <c r="G469" s="439"/>
      <c r="H469" s="439"/>
    </row>
    <row r="470" spans="1:8" ht="9.75" customHeight="1" x14ac:dyDescent="0.2">
      <c r="A470" s="438">
        <v>169194</v>
      </c>
      <c r="B470" s="439" t="s">
        <v>3439</v>
      </c>
      <c r="C470" s="439"/>
      <c r="D470" s="439"/>
      <c r="E470" s="440">
        <v>6</v>
      </c>
      <c r="F470" s="439"/>
      <c r="G470" s="439"/>
      <c r="H470" s="439"/>
    </row>
    <row r="471" spans="1:8" ht="9.75" customHeight="1" x14ac:dyDescent="0.2">
      <c r="A471" s="438">
        <v>169195</v>
      </c>
      <c r="B471" s="439" t="s">
        <v>3439</v>
      </c>
      <c r="C471" s="439"/>
      <c r="D471" s="439"/>
      <c r="E471" s="440">
        <v>6</v>
      </c>
      <c r="F471" s="439"/>
      <c r="G471" s="439"/>
      <c r="H471" s="439"/>
    </row>
    <row r="472" spans="1:8" ht="9.75" customHeight="1" x14ac:dyDescent="0.2">
      <c r="A472" s="438">
        <v>169196</v>
      </c>
      <c r="B472" s="439" t="s">
        <v>3439</v>
      </c>
      <c r="C472" s="439"/>
      <c r="D472" s="439"/>
      <c r="E472" s="440">
        <v>6</v>
      </c>
      <c r="F472" s="439"/>
      <c r="G472" s="439"/>
      <c r="H472" s="439"/>
    </row>
    <row r="473" spans="1:8" ht="9.75" customHeight="1" x14ac:dyDescent="0.2">
      <c r="A473" s="438">
        <v>169201</v>
      </c>
      <c r="B473" s="439" t="s">
        <v>3439</v>
      </c>
      <c r="C473" s="439"/>
      <c r="D473" s="439"/>
      <c r="E473" s="440">
        <v>6</v>
      </c>
      <c r="F473" s="439"/>
      <c r="G473" s="439"/>
      <c r="H473" s="439"/>
    </row>
    <row r="474" spans="1:8" ht="9.75" customHeight="1" x14ac:dyDescent="0.2">
      <c r="A474" s="438">
        <v>169202</v>
      </c>
      <c r="B474" s="439" t="s">
        <v>3439</v>
      </c>
      <c r="C474" s="439"/>
      <c r="D474" s="439"/>
      <c r="E474" s="440">
        <v>6</v>
      </c>
      <c r="F474" s="439"/>
      <c r="G474" s="439"/>
      <c r="H474" s="439"/>
    </row>
    <row r="475" spans="1:8" ht="9.75" customHeight="1" x14ac:dyDescent="0.2">
      <c r="A475" s="438">
        <v>169203</v>
      </c>
      <c r="B475" s="439" t="s">
        <v>3439</v>
      </c>
      <c r="C475" s="439"/>
      <c r="D475" s="439"/>
      <c r="E475" s="440">
        <v>6</v>
      </c>
      <c r="F475" s="439"/>
      <c r="G475" s="439"/>
      <c r="H475" s="439"/>
    </row>
    <row r="476" spans="1:8" ht="9.75" customHeight="1" x14ac:dyDescent="0.2">
      <c r="A476" s="438">
        <v>169204</v>
      </c>
      <c r="B476" s="439" t="s">
        <v>3439</v>
      </c>
      <c r="C476" s="439"/>
      <c r="D476" s="439"/>
      <c r="E476" s="440">
        <v>6</v>
      </c>
      <c r="F476" s="439"/>
      <c r="G476" s="439"/>
      <c r="H476" s="439"/>
    </row>
    <row r="477" spans="1:8" ht="9.75" customHeight="1" x14ac:dyDescent="0.2">
      <c r="A477" s="438">
        <v>169205</v>
      </c>
      <c r="B477" s="439" t="s">
        <v>3439</v>
      </c>
      <c r="C477" s="439"/>
      <c r="D477" s="439"/>
      <c r="E477" s="440">
        <v>6</v>
      </c>
      <c r="F477" s="439"/>
      <c r="G477" s="439"/>
      <c r="H477" s="439"/>
    </row>
    <row r="478" spans="1:8" ht="9.75" customHeight="1" x14ac:dyDescent="0.2">
      <c r="A478" s="438">
        <v>169206</v>
      </c>
      <c r="B478" s="439" t="s">
        <v>3439</v>
      </c>
      <c r="C478" s="439"/>
      <c r="D478" s="439"/>
      <c r="E478" s="440">
        <v>6</v>
      </c>
      <c r="F478" s="439"/>
      <c r="G478" s="439"/>
      <c r="H478" s="439"/>
    </row>
    <row r="479" spans="1:8" ht="9.75" customHeight="1" x14ac:dyDescent="0.2">
      <c r="A479" s="438">
        <v>169207</v>
      </c>
      <c r="B479" s="439" t="s">
        <v>3439</v>
      </c>
      <c r="C479" s="439"/>
      <c r="D479" s="439"/>
      <c r="E479" s="440">
        <v>6</v>
      </c>
      <c r="F479" s="439"/>
      <c r="G479" s="439"/>
      <c r="H479" s="439"/>
    </row>
    <row r="480" spans="1:8" ht="9.75" customHeight="1" x14ac:dyDescent="0.2">
      <c r="A480" s="438">
        <v>169208</v>
      </c>
      <c r="B480" s="439" t="s">
        <v>3439</v>
      </c>
      <c r="C480" s="439"/>
      <c r="D480" s="439"/>
      <c r="E480" s="440">
        <v>6</v>
      </c>
      <c r="F480" s="439"/>
      <c r="G480" s="439"/>
      <c r="H480" s="439"/>
    </row>
    <row r="481" spans="1:8" ht="9.75" customHeight="1" x14ac:dyDescent="0.2">
      <c r="A481" s="438">
        <v>169209</v>
      </c>
      <c r="B481" s="439" t="s">
        <v>3439</v>
      </c>
      <c r="C481" s="439"/>
      <c r="D481" s="439"/>
      <c r="E481" s="440">
        <v>6</v>
      </c>
      <c r="F481" s="439"/>
      <c r="G481" s="439"/>
      <c r="H481" s="439"/>
    </row>
    <row r="482" spans="1:8" ht="9.75" customHeight="1" x14ac:dyDescent="0.2">
      <c r="A482" s="438">
        <v>169210</v>
      </c>
      <c r="B482" s="439" t="s">
        <v>3439</v>
      </c>
      <c r="C482" s="439"/>
      <c r="D482" s="439"/>
      <c r="E482" s="440">
        <v>12</v>
      </c>
      <c r="F482" s="439"/>
      <c r="G482" s="439"/>
      <c r="H482" s="439"/>
    </row>
    <row r="483" spans="1:8" ht="9.75" customHeight="1" x14ac:dyDescent="0.2">
      <c r="A483" s="438">
        <v>169211</v>
      </c>
      <c r="B483" s="439" t="s">
        <v>3439</v>
      </c>
      <c r="C483" s="439"/>
      <c r="D483" s="439"/>
      <c r="E483" s="440">
        <v>12</v>
      </c>
      <c r="F483" s="439"/>
      <c r="G483" s="439"/>
      <c r="H483" s="439"/>
    </row>
    <row r="484" spans="1:8" ht="9.75" customHeight="1" x14ac:dyDescent="0.2">
      <c r="A484" s="438">
        <v>169212</v>
      </c>
      <c r="B484" s="439" t="s">
        <v>3439</v>
      </c>
      <c r="C484" s="439"/>
      <c r="D484" s="439"/>
      <c r="E484" s="440">
        <v>12</v>
      </c>
      <c r="F484" s="439"/>
      <c r="G484" s="439"/>
      <c r="H484" s="439"/>
    </row>
    <row r="485" spans="1:8" ht="9.75" customHeight="1" x14ac:dyDescent="0.2">
      <c r="A485" s="438">
        <v>169214</v>
      </c>
      <c r="B485" s="439" t="s">
        <v>3439</v>
      </c>
      <c r="C485" s="439"/>
      <c r="D485" s="439"/>
      <c r="E485" s="440">
        <v>36</v>
      </c>
      <c r="F485" s="439"/>
      <c r="G485" s="439"/>
      <c r="H485" s="439"/>
    </row>
    <row r="486" spans="1:8" ht="9.75" customHeight="1" x14ac:dyDescent="0.2">
      <c r="A486" s="438">
        <v>169215</v>
      </c>
      <c r="B486" s="439" t="s">
        <v>3439</v>
      </c>
      <c r="C486" s="439"/>
      <c r="D486" s="439"/>
      <c r="E486" s="440">
        <v>36</v>
      </c>
      <c r="F486" s="439"/>
      <c r="G486" s="439"/>
      <c r="H486" s="439"/>
    </row>
    <row r="487" spans="1:8" ht="9.75" customHeight="1" x14ac:dyDescent="0.2">
      <c r="A487" s="438">
        <v>169216</v>
      </c>
      <c r="B487" s="439" t="s">
        <v>3439</v>
      </c>
      <c r="C487" s="439"/>
      <c r="D487" s="439"/>
      <c r="E487" s="440">
        <v>36</v>
      </c>
      <c r="F487" s="439"/>
      <c r="G487" s="439"/>
      <c r="H487" s="439"/>
    </row>
    <row r="488" spans="1:8" ht="9.75" customHeight="1" x14ac:dyDescent="0.2">
      <c r="A488" s="438">
        <v>169217</v>
      </c>
      <c r="B488" s="439" t="s">
        <v>3439</v>
      </c>
      <c r="C488" s="439"/>
      <c r="D488" s="439"/>
      <c r="E488" s="440">
        <v>36</v>
      </c>
      <c r="F488" s="439"/>
      <c r="G488" s="439"/>
      <c r="H488" s="439"/>
    </row>
    <row r="489" spans="1:8" ht="9.75" customHeight="1" x14ac:dyDescent="0.2">
      <c r="A489" s="438">
        <v>169220</v>
      </c>
      <c r="B489" s="439" t="s">
        <v>3439</v>
      </c>
      <c r="C489" s="439"/>
      <c r="D489" s="439"/>
      <c r="E489" s="440">
        <v>2</v>
      </c>
      <c r="F489" s="439"/>
      <c r="G489" s="439"/>
      <c r="H489" s="439"/>
    </row>
    <row r="490" spans="1:8" ht="9.75" customHeight="1" x14ac:dyDescent="0.2">
      <c r="A490" s="438">
        <v>169221</v>
      </c>
      <c r="B490" s="439" t="s">
        <v>3439</v>
      </c>
      <c r="C490" s="439"/>
      <c r="D490" s="439"/>
      <c r="E490" s="440">
        <v>24</v>
      </c>
      <c r="F490" s="439"/>
      <c r="G490" s="439"/>
      <c r="H490" s="439"/>
    </row>
    <row r="491" spans="1:8" ht="9.75" customHeight="1" x14ac:dyDescent="0.2">
      <c r="A491" s="438">
        <v>169226</v>
      </c>
      <c r="B491" s="439" t="s">
        <v>3439</v>
      </c>
      <c r="C491" s="439"/>
      <c r="D491" s="439"/>
      <c r="E491" s="440">
        <v>24</v>
      </c>
      <c r="F491" s="439"/>
      <c r="G491" s="439"/>
      <c r="H491" s="439"/>
    </row>
    <row r="492" spans="1:8" ht="9.75" customHeight="1" x14ac:dyDescent="0.2">
      <c r="A492" s="438">
        <v>169227</v>
      </c>
      <c r="B492" s="439" t="s">
        <v>3439</v>
      </c>
      <c r="C492" s="439"/>
      <c r="D492" s="439"/>
      <c r="E492" s="440">
        <v>36</v>
      </c>
      <c r="F492" s="439"/>
      <c r="G492" s="439"/>
      <c r="H492" s="439"/>
    </row>
    <row r="493" spans="1:8" ht="9.75" customHeight="1" x14ac:dyDescent="0.2">
      <c r="A493" s="438">
        <v>169228</v>
      </c>
      <c r="B493" s="439" t="s">
        <v>3439</v>
      </c>
      <c r="C493" s="439"/>
      <c r="D493" s="439"/>
      <c r="E493" s="440">
        <v>36</v>
      </c>
      <c r="F493" s="439"/>
      <c r="G493" s="439"/>
      <c r="H493" s="439"/>
    </row>
    <row r="494" spans="1:8" ht="9.75" customHeight="1" x14ac:dyDescent="0.2">
      <c r="A494" s="438">
        <v>169331</v>
      </c>
      <c r="B494" s="439" t="s">
        <v>3439</v>
      </c>
      <c r="C494" s="439"/>
      <c r="D494" s="439"/>
      <c r="E494" s="440">
        <v>24</v>
      </c>
      <c r="F494" s="439"/>
      <c r="G494" s="439"/>
      <c r="H494" s="439"/>
    </row>
    <row r="495" spans="1:8" ht="9.75" customHeight="1" x14ac:dyDescent="0.2">
      <c r="A495" s="438">
        <v>169332</v>
      </c>
      <c r="B495" s="439" t="s">
        <v>3439</v>
      </c>
      <c r="C495" s="439"/>
      <c r="D495" s="439"/>
      <c r="E495" s="440">
        <v>24</v>
      </c>
      <c r="F495" s="439"/>
      <c r="G495" s="439"/>
      <c r="H495" s="439"/>
    </row>
    <row r="496" spans="1:8" ht="9.75" customHeight="1" x14ac:dyDescent="0.2">
      <c r="A496" s="438">
        <v>169333</v>
      </c>
      <c r="B496" s="439" t="s">
        <v>3439</v>
      </c>
      <c r="C496" s="439"/>
      <c r="D496" s="439"/>
      <c r="E496" s="440">
        <v>24</v>
      </c>
      <c r="F496" s="439"/>
      <c r="G496" s="439"/>
      <c r="H496" s="439"/>
    </row>
    <row r="497" spans="1:8" ht="9.75" customHeight="1" x14ac:dyDescent="0.2">
      <c r="A497" s="438">
        <v>169337</v>
      </c>
      <c r="B497" s="439" t="s">
        <v>3439</v>
      </c>
      <c r="C497" s="439"/>
      <c r="D497" s="439"/>
      <c r="E497" s="440">
        <v>24</v>
      </c>
      <c r="F497" s="439"/>
      <c r="G497" s="439"/>
      <c r="H497" s="439"/>
    </row>
    <row r="498" spans="1:8" ht="9.75" customHeight="1" x14ac:dyDescent="0.2">
      <c r="A498" s="438">
        <v>169340</v>
      </c>
      <c r="B498" s="439" t="s">
        <v>3439</v>
      </c>
      <c r="C498" s="439"/>
      <c r="D498" s="439"/>
      <c r="E498" s="440">
        <v>4</v>
      </c>
      <c r="F498" s="439"/>
      <c r="G498" s="439"/>
      <c r="H498" s="439"/>
    </row>
    <row r="499" spans="1:8" ht="9.75" customHeight="1" x14ac:dyDescent="0.2">
      <c r="A499" s="438">
        <v>169347</v>
      </c>
      <c r="B499" s="439" t="s">
        <v>3439</v>
      </c>
      <c r="C499" s="439"/>
      <c r="D499" s="439"/>
      <c r="E499" s="440">
        <v>12</v>
      </c>
      <c r="F499" s="439"/>
      <c r="G499" s="439"/>
      <c r="H499" s="439"/>
    </row>
    <row r="500" spans="1:8" ht="9.75" customHeight="1" x14ac:dyDescent="0.2">
      <c r="A500" s="438">
        <v>169348</v>
      </c>
      <c r="B500" s="439" t="s">
        <v>3439</v>
      </c>
      <c r="C500" s="439"/>
      <c r="D500" s="439"/>
      <c r="E500" s="440">
        <v>12</v>
      </c>
      <c r="F500" s="439"/>
      <c r="G500" s="439"/>
      <c r="H500" s="439"/>
    </row>
    <row r="501" spans="1:8" ht="9.75" customHeight="1" x14ac:dyDescent="0.2">
      <c r="A501" s="438">
        <v>169363</v>
      </c>
      <c r="B501" s="439" t="s">
        <v>3439</v>
      </c>
      <c r="C501" s="439"/>
      <c r="D501" s="439"/>
      <c r="E501" s="440">
        <v>12</v>
      </c>
      <c r="F501" s="439"/>
      <c r="G501" s="439"/>
      <c r="H501" s="439"/>
    </row>
    <row r="502" spans="1:8" ht="9.75" customHeight="1" x14ac:dyDescent="0.2">
      <c r="A502" s="438">
        <v>169364</v>
      </c>
      <c r="B502" s="439" t="s">
        <v>3439</v>
      </c>
      <c r="C502" s="439"/>
      <c r="D502" s="439"/>
      <c r="E502" s="440">
        <v>4</v>
      </c>
      <c r="F502" s="439"/>
      <c r="G502" s="439"/>
      <c r="H502" s="439"/>
    </row>
    <row r="503" spans="1:8" ht="9.75" customHeight="1" x14ac:dyDescent="0.2">
      <c r="A503" s="438">
        <v>169367</v>
      </c>
      <c r="B503" s="439" t="s">
        <v>3439</v>
      </c>
      <c r="C503" s="439"/>
      <c r="D503" s="439"/>
      <c r="E503" s="440">
        <v>6</v>
      </c>
      <c r="F503" s="439"/>
      <c r="G503" s="439"/>
      <c r="H503" s="439"/>
    </row>
    <row r="504" spans="1:8" ht="9.75" customHeight="1" x14ac:dyDescent="0.2">
      <c r="A504" s="438">
        <v>169369</v>
      </c>
      <c r="B504" s="439" t="s">
        <v>3439</v>
      </c>
      <c r="C504" s="439"/>
      <c r="D504" s="439"/>
      <c r="E504" s="440">
        <v>12</v>
      </c>
      <c r="F504" s="439"/>
      <c r="G504" s="439"/>
      <c r="H504" s="439"/>
    </row>
    <row r="505" spans="1:8" ht="9.75" customHeight="1" x14ac:dyDescent="0.2">
      <c r="A505" s="438">
        <v>169370</v>
      </c>
      <c r="B505" s="439" t="s">
        <v>3439</v>
      </c>
      <c r="C505" s="439"/>
      <c r="D505" s="439"/>
      <c r="E505" s="440">
        <v>12</v>
      </c>
      <c r="F505" s="439"/>
      <c r="G505" s="439"/>
      <c r="H505" s="439"/>
    </row>
    <row r="506" spans="1:8" ht="9.75" customHeight="1" x14ac:dyDescent="0.2">
      <c r="A506" s="438">
        <v>169371</v>
      </c>
      <c r="B506" s="439" t="s">
        <v>3439</v>
      </c>
      <c r="C506" s="439"/>
      <c r="D506" s="439"/>
      <c r="E506" s="440">
        <v>24</v>
      </c>
      <c r="F506" s="439"/>
      <c r="G506" s="439"/>
      <c r="H506" s="439"/>
    </row>
    <row r="507" spans="1:8" ht="9.75" customHeight="1" x14ac:dyDescent="0.2">
      <c r="A507" s="438">
        <v>169372</v>
      </c>
      <c r="B507" s="439" t="s">
        <v>3439</v>
      </c>
      <c r="C507" s="439"/>
      <c r="D507" s="439"/>
      <c r="E507" s="440">
        <v>36</v>
      </c>
      <c r="F507" s="439"/>
      <c r="G507" s="439"/>
      <c r="H507" s="439"/>
    </row>
    <row r="508" spans="1:8" ht="9.75" customHeight="1" x14ac:dyDescent="0.2">
      <c r="A508" s="438">
        <v>169373</v>
      </c>
      <c r="B508" s="439" t="s">
        <v>3439</v>
      </c>
      <c r="C508" s="439"/>
      <c r="D508" s="439"/>
      <c r="E508" s="440">
        <v>36</v>
      </c>
      <c r="F508" s="439"/>
      <c r="G508" s="439"/>
      <c r="H508" s="439"/>
    </row>
    <row r="509" spans="1:8" ht="9.75" customHeight="1" x14ac:dyDescent="0.2">
      <c r="A509" s="438">
        <v>169374</v>
      </c>
      <c r="B509" s="439" t="s">
        <v>3439</v>
      </c>
      <c r="C509" s="439"/>
      <c r="D509" s="439"/>
      <c r="E509" s="440">
        <v>36</v>
      </c>
      <c r="F509" s="439"/>
      <c r="G509" s="439"/>
      <c r="H509" s="439"/>
    </row>
    <row r="510" spans="1:8" ht="9.75" customHeight="1" x14ac:dyDescent="0.2">
      <c r="A510" s="438">
        <v>169376</v>
      </c>
      <c r="B510" s="439" t="s">
        <v>3439</v>
      </c>
      <c r="C510" s="439"/>
      <c r="D510" s="439"/>
      <c r="E510" s="440">
        <v>6</v>
      </c>
      <c r="F510" s="439"/>
      <c r="G510" s="439"/>
      <c r="H510" s="439"/>
    </row>
    <row r="511" spans="1:8" ht="9.75" customHeight="1" x14ac:dyDescent="0.2">
      <c r="A511" s="438">
        <v>169445</v>
      </c>
      <c r="B511" s="439" t="s">
        <v>3439</v>
      </c>
      <c r="C511" s="439"/>
      <c r="D511" s="439"/>
      <c r="E511" s="440">
        <v>36</v>
      </c>
      <c r="F511" s="439"/>
      <c r="G511" s="439"/>
      <c r="H511" s="439"/>
    </row>
    <row r="512" spans="1:8" ht="9.75" customHeight="1" x14ac:dyDescent="0.2">
      <c r="A512" s="438">
        <v>169446</v>
      </c>
      <c r="B512" s="439" t="s">
        <v>3439</v>
      </c>
      <c r="C512" s="439"/>
      <c r="D512" s="439"/>
      <c r="E512" s="440">
        <v>1</v>
      </c>
      <c r="F512" s="439"/>
      <c r="G512" s="439"/>
      <c r="H512" s="439"/>
    </row>
    <row r="513" spans="1:8" ht="9.75" customHeight="1" x14ac:dyDescent="0.2">
      <c r="A513" s="438">
        <v>169447</v>
      </c>
      <c r="B513" s="439" t="s">
        <v>3439</v>
      </c>
      <c r="C513" s="439"/>
      <c r="D513" s="439"/>
      <c r="E513" s="440">
        <v>36</v>
      </c>
      <c r="F513" s="439"/>
      <c r="G513" s="439"/>
      <c r="H513" s="439"/>
    </row>
    <row r="514" spans="1:8" ht="9.75" customHeight="1" x14ac:dyDescent="0.2">
      <c r="A514" s="438">
        <v>169448</v>
      </c>
      <c r="B514" s="439" t="s">
        <v>3439</v>
      </c>
      <c r="C514" s="439"/>
      <c r="D514" s="439"/>
      <c r="E514" s="440">
        <v>24</v>
      </c>
      <c r="F514" s="439"/>
      <c r="G514" s="439"/>
      <c r="H514" s="439"/>
    </row>
    <row r="515" spans="1:8" ht="9.75" customHeight="1" x14ac:dyDescent="0.2">
      <c r="A515" s="438">
        <v>169449</v>
      </c>
      <c r="B515" s="439" t="s">
        <v>3439</v>
      </c>
      <c r="C515" s="439"/>
      <c r="D515" s="439"/>
      <c r="E515" s="440">
        <v>24</v>
      </c>
      <c r="F515" s="439"/>
      <c r="G515" s="439"/>
      <c r="H515" s="439"/>
    </row>
    <row r="516" spans="1:8" ht="9.75" customHeight="1" x14ac:dyDescent="0.2">
      <c r="A516" s="438">
        <v>169450</v>
      </c>
      <c r="B516" s="439" t="s">
        <v>3439</v>
      </c>
      <c r="C516" s="439"/>
      <c r="D516" s="439"/>
      <c r="E516" s="440">
        <v>24</v>
      </c>
      <c r="F516" s="439"/>
      <c r="G516" s="439"/>
      <c r="H516" s="439"/>
    </row>
    <row r="517" spans="1:8" ht="9.75" customHeight="1" x14ac:dyDescent="0.2">
      <c r="A517" s="438">
        <v>169452</v>
      </c>
      <c r="B517" s="439" t="s">
        <v>3439</v>
      </c>
      <c r="C517" s="439"/>
      <c r="D517" s="439"/>
      <c r="E517" s="440">
        <v>24</v>
      </c>
      <c r="F517" s="439"/>
      <c r="G517" s="439"/>
      <c r="H517" s="439"/>
    </row>
    <row r="518" spans="1:8" ht="9.75" customHeight="1" x14ac:dyDescent="0.2">
      <c r="A518" s="438">
        <v>169468</v>
      </c>
      <c r="B518" s="439" t="s">
        <v>3439</v>
      </c>
      <c r="C518" s="439"/>
      <c r="D518" s="439"/>
      <c r="E518" s="440">
        <v>4</v>
      </c>
      <c r="F518" s="439"/>
      <c r="G518" s="439"/>
      <c r="H518" s="439"/>
    </row>
    <row r="519" spans="1:8" ht="9.75" customHeight="1" x14ac:dyDescent="0.2">
      <c r="A519" s="438">
        <v>169492</v>
      </c>
      <c r="B519" s="439" t="s">
        <v>3439</v>
      </c>
      <c r="C519" s="439"/>
      <c r="D519" s="439"/>
      <c r="E519" s="440">
        <v>12</v>
      </c>
      <c r="F519" s="439"/>
      <c r="G519" s="439"/>
      <c r="H519" s="439"/>
    </row>
    <row r="520" spans="1:8" ht="9.75" customHeight="1" x14ac:dyDescent="0.2">
      <c r="A520" s="438">
        <v>169493</v>
      </c>
      <c r="B520" s="439" t="s">
        <v>3439</v>
      </c>
      <c r="C520" s="439"/>
      <c r="D520" s="439"/>
      <c r="E520" s="440">
        <v>12</v>
      </c>
      <c r="F520" s="439"/>
      <c r="G520" s="439"/>
      <c r="H520" s="439"/>
    </row>
    <row r="521" spans="1:8" ht="9.75" customHeight="1" x14ac:dyDescent="0.2">
      <c r="A521" s="438">
        <v>169494</v>
      </c>
      <c r="B521" s="439" t="s">
        <v>3439</v>
      </c>
      <c r="C521" s="439"/>
      <c r="D521" s="439"/>
      <c r="E521" s="440">
        <v>12</v>
      </c>
      <c r="F521" s="439"/>
      <c r="G521" s="439"/>
      <c r="H521" s="439"/>
    </row>
    <row r="522" spans="1:8" ht="9.75" customHeight="1" x14ac:dyDescent="0.2">
      <c r="A522" s="438">
        <v>169497</v>
      </c>
      <c r="B522" s="439" t="s">
        <v>3439</v>
      </c>
      <c r="C522" s="439"/>
      <c r="D522" s="439"/>
      <c r="E522" s="440">
        <v>24</v>
      </c>
      <c r="F522" s="439"/>
      <c r="G522" s="439"/>
      <c r="H522" s="439"/>
    </row>
    <row r="523" spans="1:8" ht="9.75" customHeight="1" x14ac:dyDescent="0.2">
      <c r="A523" s="438">
        <v>169498</v>
      </c>
      <c r="B523" s="439" t="s">
        <v>3439</v>
      </c>
      <c r="C523" s="439"/>
      <c r="D523" s="439"/>
      <c r="E523" s="440">
        <v>36</v>
      </c>
      <c r="F523" s="439"/>
      <c r="G523" s="439"/>
      <c r="H523" s="439"/>
    </row>
    <row r="524" spans="1:8" ht="9.75" customHeight="1" x14ac:dyDescent="0.2">
      <c r="A524" s="438">
        <v>169499</v>
      </c>
      <c r="B524" s="439" t="s">
        <v>3439</v>
      </c>
      <c r="C524" s="439"/>
      <c r="D524" s="439"/>
      <c r="E524" s="440">
        <v>36</v>
      </c>
      <c r="F524" s="439"/>
      <c r="G524" s="439"/>
      <c r="H524" s="439"/>
    </row>
    <row r="525" spans="1:8" ht="9.75" customHeight="1" x14ac:dyDescent="0.2">
      <c r="A525" s="438">
        <v>169500</v>
      </c>
      <c r="B525" s="439" t="s">
        <v>3439</v>
      </c>
      <c r="C525" s="439"/>
      <c r="D525" s="439"/>
      <c r="E525" s="440">
        <v>36</v>
      </c>
      <c r="F525" s="439"/>
      <c r="G525" s="439"/>
      <c r="H525" s="439"/>
    </row>
    <row r="526" spans="1:8" ht="9.75" customHeight="1" x14ac:dyDescent="0.2">
      <c r="A526" s="438">
        <v>169502</v>
      </c>
      <c r="B526" s="439" t="s">
        <v>3439</v>
      </c>
      <c r="C526" s="439"/>
      <c r="D526" s="439"/>
      <c r="E526" s="440">
        <v>36</v>
      </c>
      <c r="F526" s="439"/>
      <c r="G526" s="439"/>
      <c r="H526" s="439"/>
    </row>
    <row r="527" spans="1:8" ht="9.75" customHeight="1" x14ac:dyDescent="0.2">
      <c r="A527" s="438">
        <v>169503</v>
      </c>
      <c r="B527" s="439" t="s">
        <v>3439</v>
      </c>
      <c r="C527" s="439"/>
      <c r="D527" s="439"/>
      <c r="E527" s="440">
        <v>36</v>
      </c>
      <c r="F527" s="439"/>
      <c r="G527" s="439"/>
      <c r="H527" s="439"/>
    </row>
    <row r="528" spans="1:8" ht="9.75" customHeight="1" x14ac:dyDescent="0.2">
      <c r="A528" s="438">
        <v>169505</v>
      </c>
      <c r="B528" s="439" t="s">
        <v>3439</v>
      </c>
      <c r="C528" s="439"/>
      <c r="D528" s="439"/>
      <c r="E528" s="440">
        <v>12</v>
      </c>
      <c r="F528" s="439"/>
      <c r="G528" s="439"/>
      <c r="H528" s="439"/>
    </row>
    <row r="529" spans="1:8" ht="9.75" customHeight="1" x14ac:dyDescent="0.2">
      <c r="A529" s="438">
        <v>169506</v>
      </c>
      <c r="B529" s="439" t="s">
        <v>3439</v>
      </c>
      <c r="C529" s="439"/>
      <c r="D529" s="439"/>
      <c r="E529" s="440">
        <v>12</v>
      </c>
      <c r="F529" s="439"/>
      <c r="G529" s="439"/>
      <c r="H529" s="439"/>
    </row>
    <row r="530" spans="1:8" ht="9.75" customHeight="1" x14ac:dyDescent="0.2">
      <c r="A530" s="438">
        <v>169508</v>
      </c>
      <c r="B530" s="439" t="s">
        <v>3439</v>
      </c>
      <c r="C530" s="439"/>
      <c r="D530" s="439"/>
      <c r="E530" s="440">
        <v>36</v>
      </c>
      <c r="F530" s="439"/>
      <c r="G530" s="439"/>
      <c r="H530" s="439"/>
    </row>
    <row r="531" spans="1:8" ht="9.75" customHeight="1" x14ac:dyDescent="0.2">
      <c r="A531" s="438">
        <v>169510</v>
      </c>
      <c r="B531" s="439" t="s">
        <v>3439</v>
      </c>
      <c r="C531" s="439"/>
      <c r="D531" s="439"/>
      <c r="E531" s="440">
        <v>36</v>
      </c>
      <c r="F531" s="439"/>
      <c r="G531" s="439"/>
      <c r="H531" s="439"/>
    </row>
    <row r="532" spans="1:8" ht="9.75" customHeight="1" x14ac:dyDescent="0.2">
      <c r="A532" s="438">
        <v>169513</v>
      </c>
      <c r="B532" s="439" t="s">
        <v>3439</v>
      </c>
      <c r="C532" s="439"/>
      <c r="D532" s="439"/>
      <c r="E532" s="440">
        <v>24</v>
      </c>
      <c r="F532" s="439"/>
      <c r="G532" s="439"/>
      <c r="H532" s="439"/>
    </row>
    <row r="533" spans="1:8" ht="9.75" customHeight="1" x14ac:dyDescent="0.2">
      <c r="A533" s="438">
        <v>169516</v>
      </c>
      <c r="B533" s="439" t="s">
        <v>3439</v>
      </c>
      <c r="C533" s="439"/>
      <c r="D533" s="439"/>
      <c r="E533" s="440">
        <v>36</v>
      </c>
      <c r="F533" s="439"/>
      <c r="G533" s="439"/>
      <c r="H533" s="439"/>
    </row>
    <row r="534" spans="1:8" ht="9.75" customHeight="1" x14ac:dyDescent="0.2">
      <c r="A534" s="438">
        <v>169519</v>
      </c>
      <c r="B534" s="439" t="s">
        <v>3439</v>
      </c>
      <c r="C534" s="439"/>
      <c r="D534" s="439"/>
      <c r="E534" s="440">
        <v>2</v>
      </c>
      <c r="F534" s="439"/>
      <c r="G534" s="439"/>
      <c r="H534" s="439"/>
    </row>
    <row r="535" spans="1:8" ht="9.75" customHeight="1" x14ac:dyDescent="0.2">
      <c r="A535" s="438">
        <v>169534</v>
      </c>
      <c r="B535" s="439" t="s">
        <v>3439</v>
      </c>
      <c r="C535" s="439"/>
      <c r="D535" s="439"/>
      <c r="E535" s="440">
        <v>36</v>
      </c>
      <c r="F535" s="439"/>
      <c r="G535" s="439"/>
      <c r="H535" s="439"/>
    </row>
    <row r="536" spans="1:8" ht="9.75" customHeight="1" x14ac:dyDescent="0.2">
      <c r="A536" s="438">
        <v>169535</v>
      </c>
      <c r="B536" s="439" t="s">
        <v>3439</v>
      </c>
      <c r="C536" s="439"/>
      <c r="D536" s="439"/>
      <c r="E536" s="440">
        <v>36</v>
      </c>
      <c r="F536" s="439"/>
      <c r="G536" s="439"/>
      <c r="H536" s="439"/>
    </row>
    <row r="537" spans="1:8" ht="9.75" customHeight="1" x14ac:dyDescent="0.2">
      <c r="A537" s="438">
        <v>169537</v>
      </c>
      <c r="B537" s="439" t="s">
        <v>3439</v>
      </c>
      <c r="C537" s="439"/>
      <c r="D537" s="439"/>
      <c r="E537" s="440">
        <v>12</v>
      </c>
      <c r="F537" s="439"/>
      <c r="G537" s="439"/>
      <c r="H537" s="439"/>
    </row>
    <row r="538" spans="1:8" ht="9.75" customHeight="1" x14ac:dyDescent="0.2">
      <c r="A538" s="438">
        <v>169538</v>
      </c>
      <c r="B538" s="439" t="s">
        <v>3439</v>
      </c>
      <c r="C538" s="439"/>
      <c r="D538" s="439"/>
      <c r="E538" s="440">
        <v>12</v>
      </c>
      <c r="F538" s="439"/>
      <c r="G538" s="439"/>
      <c r="H538" s="439"/>
    </row>
    <row r="539" spans="1:8" ht="9.75" customHeight="1" x14ac:dyDescent="0.2">
      <c r="A539" s="438">
        <v>169562</v>
      </c>
      <c r="B539" s="439" t="s">
        <v>3439</v>
      </c>
      <c r="C539" s="439"/>
      <c r="D539" s="439"/>
      <c r="E539" s="440">
        <v>12</v>
      </c>
      <c r="F539" s="439"/>
      <c r="G539" s="439"/>
      <c r="H539" s="439"/>
    </row>
    <row r="540" spans="1:8" ht="9.75" customHeight="1" x14ac:dyDescent="0.2">
      <c r="A540" s="438">
        <v>169563</v>
      </c>
      <c r="B540" s="439" t="s">
        <v>3439</v>
      </c>
      <c r="C540" s="439"/>
      <c r="D540" s="439"/>
      <c r="E540" s="440">
        <v>36</v>
      </c>
      <c r="F540" s="439"/>
      <c r="G540" s="439"/>
      <c r="H540" s="439"/>
    </row>
    <row r="541" spans="1:8" ht="9.75" customHeight="1" x14ac:dyDescent="0.2">
      <c r="A541" s="438">
        <v>169568</v>
      </c>
      <c r="B541" s="439" t="s">
        <v>3439</v>
      </c>
      <c r="C541" s="439"/>
      <c r="D541" s="439"/>
      <c r="E541" s="440">
        <v>6</v>
      </c>
      <c r="F541" s="439"/>
      <c r="G541" s="439"/>
      <c r="H541" s="439"/>
    </row>
    <row r="542" spans="1:8" ht="9.75" customHeight="1" x14ac:dyDescent="0.2">
      <c r="A542" s="438">
        <v>169638</v>
      </c>
      <c r="B542" s="439" t="s">
        <v>3439</v>
      </c>
      <c r="C542" s="439"/>
      <c r="D542" s="439"/>
      <c r="E542" s="440">
        <v>6</v>
      </c>
      <c r="F542" s="439"/>
      <c r="G542" s="439"/>
      <c r="H542" s="439"/>
    </row>
    <row r="543" spans="1:8" ht="9.75" customHeight="1" x14ac:dyDescent="0.2">
      <c r="A543" s="438">
        <v>169650</v>
      </c>
      <c r="B543" s="439" t="s">
        <v>3439</v>
      </c>
      <c r="C543" s="439"/>
      <c r="D543" s="439"/>
      <c r="E543" s="440">
        <v>6</v>
      </c>
      <c r="F543" s="439"/>
      <c r="G543" s="439"/>
      <c r="H543" s="439"/>
    </row>
    <row r="544" spans="1:8" ht="9.75" customHeight="1" x14ac:dyDescent="0.2">
      <c r="A544" s="438">
        <v>169662</v>
      </c>
      <c r="B544" s="439" t="s">
        <v>3439</v>
      </c>
      <c r="C544" s="439"/>
      <c r="D544" s="439"/>
      <c r="E544" s="440">
        <v>6</v>
      </c>
      <c r="F544" s="439"/>
      <c r="G544" s="439"/>
      <c r="H544" s="439"/>
    </row>
    <row r="545" spans="1:8" ht="9.75" customHeight="1" x14ac:dyDescent="0.2">
      <c r="A545" s="438">
        <v>169663</v>
      </c>
      <c r="B545" s="439" t="s">
        <v>3439</v>
      </c>
      <c r="C545" s="439"/>
      <c r="D545" s="439"/>
      <c r="E545" s="440">
        <v>6</v>
      </c>
      <c r="F545" s="439"/>
      <c r="G545" s="439"/>
      <c r="H545" s="439"/>
    </row>
    <row r="546" spans="1:8" ht="9.75" customHeight="1" x14ac:dyDescent="0.2">
      <c r="A546" s="438">
        <v>169664</v>
      </c>
      <c r="B546" s="439" t="s">
        <v>3439</v>
      </c>
      <c r="C546" s="439"/>
      <c r="D546" s="439"/>
      <c r="E546" s="440">
        <v>6</v>
      </c>
      <c r="F546" s="439"/>
      <c r="G546" s="439"/>
      <c r="H546" s="439"/>
    </row>
    <row r="547" spans="1:8" ht="9.75" customHeight="1" x14ac:dyDescent="0.2">
      <c r="A547" s="438">
        <v>169665</v>
      </c>
      <c r="B547" s="439" t="s">
        <v>3439</v>
      </c>
      <c r="C547" s="439"/>
      <c r="D547" s="439"/>
      <c r="E547" s="440">
        <v>6</v>
      </c>
      <c r="F547" s="439"/>
      <c r="G547" s="439"/>
      <c r="H547" s="439"/>
    </row>
    <row r="548" spans="1:8" ht="9.75" customHeight="1" x14ac:dyDescent="0.2">
      <c r="A548" s="438">
        <v>169666</v>
      </c>
      <c r="B548" s="439" t="s">
        <v>3439</v>
      </c>
      <c r="C548" s="439"/>
      <c r="D548" s="439"/>
      <c r="E548" s="440">
        <v>6</v>
      </c>
      <c r="F548" s="439"/>
      <c r="G548" s="439"/>
      <c r="H548" s="439"/>
    </row>
    <row r="549" spans="1:8" ht="9.75" customHeight="1" x14ac:dyDescent="0.2">
      <c r="A549" s="438">
        <v>169667</v>
      </c>
      <c r="B549" s="439" t="s">
        <v>3439</v>
      </c>
      <c r="C549" s="439"/>
      <c r="D549" s="439"/>
      <c r="E549" s="440">
        <v>6</v>
      </c>
      <c r="F549" s="439"/>
      <c r="G549" s="439"/>
      <c r="H549" s="439"/>
    </row>
    <row r="550" spans="1:8" ht="9.75" customHeight="1" x14ac:dyDescent="0.2">
      <c r="A550" s="438">
        <v>169668</v>
      </c>
      <c r="B550" s="439" t="s">
        <v>3439</v>
      </c>
      <c r="C550" s="439"/>
      <c r="D550" s="439"/>
      <c r="E550" s="440">
        <v>6</v>
      </c>
      <c r="F550" s="439"/>
      <c r="G550" s="439"/>
      <c r="H550" s="439"/>
    </row>
    <row r="551" spans="1:8" ht="9.75" customHeight="1" x14ac:dyDescent="0.2">
      <c r="A551" s="438">
        <v>169669</v>
      </c>
      <c r="B551" s="439" t="s">
        <v>3439</v>
      </c>
      <c r="C551" s="439"/>
      <c r="D551" s="439"/>
      <c r="E551" s="440">
        <v>6</v>
      </c>
      <c r="F551" s="439"/>
      <c r="G551" s="439"/>
      <c r="H551" s="439"/>
    </row>
    <row r="552" spans="1:8" ht="9.75" customHeight="1" x14ac:dyDescent="0.2">
      <c r="A552" s="438">
        <v>169671</v>
      </c>
      <c r="B552" s="439" t="s">
        <v>3439</v>
      </c>
      <c r="C552" s="439"/>
      <c r="D552" s="439"/>
      <c r="E552" s="440">
        <v>12</v>
      </c>
      <c r="F552" s="439"/>
      <c r="G552" s="439"/>
      <c r="H552" s="439"/>
    </row>
    <row r="553" spans="1:8" ht="9.75" customHeight="1" x14ac:dyDescent="0.2">
      <c r="A553" s="438">
        <v>169672</v>
      </c>
      <c r="B553" s="439" t="s">
        <v>3439</v>
      </c>
      <c r="C553" s="439"/>
      <c r="D553" s="439"/>
      <c r="E553" s="440">
        <v>12</v>
      </c>
      <c r="F553" s="439"/>
      <c r="G553" s="439"/>
      <c r="H553" s="439"/>
    </row>
    <row r="554" spans="1:8" ht="9.75" customHeight="1" x14ac:dyDescent="0.2">
      <c r="A554" s="438">
        <v>169673</v>
      </c>
      <c r="B554" s="439" t="s">
        <v>3439</v>
      </c>
      <c r="C554" s="439"/>
      <c r="D554" s="439"/>
      <c r="E554" s="440">
        <v>12</v>
      </c>
      <c r="F554" s="439"/>
      <c r="G554" s="439"/>
      <c r="H554" s="439"/>
    </row>
    <row r="555" spans="1:8" ht="9.75" customHeight="1" x14ac:dyDescent="0.2">
      <c r="A555" s="438">
        <v>169674</v>
      </c>
      <c r="B555" s="439" t="s">
        <v>3439</v>
      </c>
      <c r="C555" s="439"/>
      <c r="D555" s="439"/>
      <c r="E555" s="440">
        <v>12</v>
      </c>
      <c r="F555" s="439"/>
      <c r="G555" s="439"/>
      <c r="H555" s="439"/>
    </row>
    <row r="556" spans="1:8" ht="9.75" customHeight="1" x14ac:dyDescent="0.2">
      <c r="A556" s="438">
        <v>169675</v>
      </c>
      <c r="B556" s="439" t="s">
        <v>3439</v>
      </c>
      <c r="C556" s="439"/>
      <c r="D556" s="439"/>
      <c r="E556" s="440">
        <v>12</v>
      </c>
      <c r="F556" s="439"/>
      <c r="G556" s="439"/>
      <c r="H556" s="439"/>
    </row>
    <row r="557" spans="1:8" ht="9.75" customHeight="1" x14ac:dyDescent="0.2">
      <c r="A557" s="438">
        <v>169676</v>
      </c>
      <c r="B557" s="439" t="s">
        <v>3439</v>
      </c>
      <c r="C557" s="439"/>
      <c r="D557" s="439"/>
      <c r="E557" s="440">
        <v>12</v>
      </c>
      <c r="F557" s="439"/>
      <c r="G557" s="439"/>
      <c r="H557" s="439"/>
    </row>
    <row r="558" spans="1:8" ht="9.75" customHeight="1" x14ac:dyDescent="0.2">
      <c r="A558" s="438">
        <v>169678</v>
      </c>
      <c r="B558" s="439" t="s">
        <v>3439</v>
      </c>
      <c r="C558" s="439"/>
      <c r="D558" s="439"/>
      <c r="E558" s="440">
        <v>6</v>
      </c>
      <c r="F558" s="439"/>
      <c r="G558" s="439"/>
      <c r="H558" s="439"/>
    </row>
    <row r="559" spans="1:8" ht="9.75" customHeight="1" x14ac:dyDescent="0.2">
      <c r="A559" s="438">
        <v>169679</v>
      </c>
      <c r="B559" s="439" t="s">
        <v>3439</v>
      </c>
      <c r="C559" s="439"/>
      <c r="D559" s="439"/>
      <c r="E559" s="440">
        <v>6</v>
      </c>
      <c r="F559" s="439"/>
      <c r="G559" s="439"/>
      <c r="H559" s="439"/>
    </row>
    <row r="560" spans="1:8" ht="9.75" customHeight="1" x14ac:dyDescent="0.2">
      <c r="A560" s="438">
        <v>169680</v>
      </c>
      <c r="B560" s="439" t="s">
        <v>3439</v>
      </c>
      <c r="C560" s="439"/>
      <c r="D560" s="439"/>
      <c r="E560" s="440">
        <v>6</v>
      </c>
      <c r="F560" s="439"/>
      <c r="G560" s="439"/>
      <c r="H560" s="439"/>
    </row>
    <row r="561" spans="1:8" ht="9.75" customHeight="1" x14ac:dyDescent="0.2">
      <c r="A561" s="438">
        <v>169681</v>
      </c>
      <c r="B561" s="439" t="s">
        <v>3439</v>
      </c>
      <c r="C561" s="439"/>
      <c r="D561" s="439"/>
      <c r="E561" s="440">
        <v>6</v>
      </c>
      <c r="F561" s="439"/>
      <c r="G561" s="439"/>
      <c r="H561" s="439"/>
    </row>
    <row r="562" spans="1:8" ht="9.75" customHeight="1" x14ac:dyDescent="0.2">
      <c r="A562" s="438">
        <v>169682</v>
      </c>
      <c r="B562" s="439" t="s">
        <v>3439</v>
      </c>
      <c r="C562" s="439"/>
      <c r="D562" s="439"/>
      <c r="E562" s="440">
        <v>6</v>
      </c>
      <c r="F562" s="439"/>
      <c r="G562" s="439"/>
      <c r="H562" s="439"/>
    </row>
    <row r="563" spans="1:8" ht="9.75" customHeight="1" x14ac:dyDescent="0.2">
      <c r="A563" s="438">
        <v>169683</v>
      </c>
      <c r="B563" s="439" t="s">
        <v>3439</v>
      </c>
      <c r="C563" s="439"/>
      <c r="D563" s="439"/>
      <c r="E563" s="440">
        <v>6</v>
      </c>
      <c r="F563" s="439"/>
      <c r="G563" s="439"/>
      <c r="H563" s="439"/>
    </row>
    <row r="564" spans="1:8" ht="9.75" customHeight="1" x14ac:dyDescent="0.2">
      <c r="A564" s="438">
        <v>169684</v>
      </c>
      <c r="B564" s="439" t="s">
        <v>3439</v>
      </c>
      <c r="C564" s="439"/>
      <c r="D564" s="439"/>
      <c r="E564" s="440">
        <v>8</v>
      </c>
      <c r="F564" s="439"/>
      <c r="G564" s="439"/>
      <c r="H564" s="439"/>
    </row>
    <row r="565" spans="1:8" ht="9.75" customHeight="1" x14ac:dyDescent="0.2">
      <c r="A565" s="438">
        <v>169685</v>
      </c>
      <c r="B565" s="439" t="s">
        <v>3439</v>
      </c>
      <c r="C565" s="439"/>
      <c r="D565" s="439"/>
      <c r="E565" s="440">
        <v>8</v>
      </c>
      <c r="F565" s="439"/>
      <c r="G565" s="439"/>
      <c r="H565" s="439"/>
    </row>
    <row r="566" spans="1:8" ht="9.75" customHeight="1" x14ac:dyDescent="0.2">
      <c r="A566" s="438">
        <v>169686</v>
      </c>
      <c r="B566" s="439" t="s">
        <v>3439</v>
      </c>
      <c r="C566" s="439"/>
      <c r="D566" s="439"/>
      <c r="E566" s="440">
        <v>8</v>
      </c>
      <c r="F566" s="439"/>
      <c r="G566" s="439"/>
      <c r="H566" s="439"/>
    </row>
    <row r="567" spans="1:8" ht="9.75" customHeight="1" x14ac:dyDescent="0.2">
      <c r="A567" s="438">
        <v>169687</v>
      </c>
      <c r="B567" s="439" t="s">
        <v>3439</v>
      </c>
      <c r="C567" s="439"/>
      <c r="D567" s="439"/>
      <c r="E567" s="440">
        <v>8</v>
      </c>
      <c r="F567" s="439"/>
      <c r="G567" s="439"/>
      <c r="H567" s="439"/>
    </row>
    <row r="568" spans="1:8" ht="9.75" customHeight="1" x14ac:dyDescent="0.2">
      <c r="A568" s="438">
        <v>169701</v>
      </c>
      <c r="B568" s="439" t="s">
        <v>3439</v>
      </c>
      <c r="C568" s="439"/>
      <c r="D568" s="439"/>
      <c r="E568" s="440">
        <v>8</v>
      </c>
      <c r="F568" s="439"/>
      <c r="G568" s="439"/>
      <c r="H568" s="439"/>
    </row>
    <row r="569" spans="1:8" ht="9.75" customHeight="1" x14ac:dyDescent="0.2">
      <c r="A569" s="438">
        <v>169702</v>
      </c>
      <c r="B569" s="439" t="s">
        <v>3439</v>
      </c>
      <c r="C569" s="439"/>
      <c r="D569" s="439"/>
      <c r="E569" s="440">
        <v>8</v>
      </c>
      <c r="F569" s="439"/>
      <c r="G569" s="439"/>
      <c r="H569" s="439"/>
    </row>
    <row r="570" spans="1:8" ht="9.75" customHeight="1" x14ac:dyDescent="0.2">
      <c r="A570" s="438">
        <v>169703</v>
      </c>
      <c r="B570" s="439" t="s">
        <v>3439</v>
      </c>
      <c r="C570" s="439"/>
      <c r="D570" s="439"/>
      <c r="E570" s="440">
        <v>8</v>
      </c>
      <c r="F570" s="439"/>
      <c r="G570" s="439"/>
      <c r="H570" s="439"/>
    </row>
    <row r="571" spans="1:8" ht="9.75" customHeight="1" x14ac:dyDescent="0.2">
      <c r="A571" s="438">
        <v>169704</v>
      </c>
      <c r="B571" s="439" t="s">
        <v>3439</v>
      </c>
      <c r="C571" s="439"/>
      <c r="D571" s="439"/>
      <c r="E571" s="440">
        <v>8</v>
      </c>
      <c r="F571" s="439"/>
      <c r="G571" s="439"/>
      <c r="H571" s="439"/>
    </row>
    <row r="572" spans="1:8" ht="9.75" customHeight="1" x14ac:dyDescent="0.2">
      <c r="A572" s="438">
        <v>169706</v>
      </c>
      <c r="B572" s="439" t="s">
        <v>3439</v>
      </c>
      <c r="C572" s="439"/>
      <c r="D572" s="439"/>
      <c r="E572" s="440">
        <v>8</v>
      </c>
      <c r="F572" s="439"/>
      <c r="G572" s="439"/>
      <c r="H572" s="439"/>
    </row>
    <row r="573" spans="1:8" ht="9.75" customHeight="1" x14ac:dyDescent="0.2">
      <c r="A573" s="438">
        <v>169707</v>
      </c>
      <c r="B573" s="439" t="s">
        <v>3439</v>
      </c>
      <c r="C573" s="439"/>
      <c r="D573" s="439"/>
      <c r="E573" s="440">
        <v>8</v>
      </c>
      <c r="F573" s="439"/>
      <c r="G573" s="439"/>
      <c r="H573" s="439"/>
    </row>
    <row r="574" spans="1:8" ht="9.75" customHeight="1" x14ac:dyDescent="0.2">
      <c r="A574" s="438">
        <v>169708</v>
      </c>
      <c r="B574" s="439" t="s">
        <v>3439</v>
      </c>
      <c r="C574" s="439"/>
      <c r="D574" s="439"/>
      <c r="E574" s="440">
        <v>8</v>
      </c>
      <c r="F574" s="439"/>
      <c r="G574" s="439"/>
      <c r="H574" s="439"/>
    </row>
    <row r="575" spans="1:8" ht="9.75" customHeight="1" x14ac:dyDescent="0.2">
      <c r="A575" s="438">
        <v>169709</v>
      </c>
      <c r="B575" s="439" t="s">
        <v>3439</v>
      </c>
      <c r="C575" s="439"/>
      <c r="D575" s="439"/>
      <c r="E575" s="440">
        <v>8</v>
      </c>
      <c r="F575" s="439"/>
      <c r="G575" s="439"/>
      <c r="H575" s="439"/>
    </row>
    <row r="576" spans="1:8" ht="9.75" customHeight="1" x14ac:dyDescent="0.2">
      <c r="A576" s="438">
        <v>169711</v>
      </c>
      <c r="B576" s="439" t="s">
        <v>3439</v>
      </c>
      <c r="C576" s="439"/>
      <c r="D576" s="439"/>
      <c r="E576" s="440">
        <v>8</v>
      </c>
      <c r="F576" s="439"/>
      <c r="G576" s="439"/>
      <c r="H576" s="439"/>
    </row>
    <row r="577" spans="1:8" ht="9.75" customHeight="1" x14ac:dyDescent="0.2">
      <c r="A577" s="438">
        <v>169712</v>
      </c>
      <c r="B577" s="439" t="s">
        <v>3439</v>
      </c>
      <c r="C577" s="439"/>
      <c r="D577" s="439"/>
      <c r="E577" s="440">
        <v>8</v>
      </c>
      <c r="F577" s="439"/>
      <c r="G577" s="439"/>
      <c r="H577" s="439"/>
    </row>
    <row r="578" spans="1:8" ht="9.75" customHeight="1" x14ac:dyDescent="0.2">
      <c r="A578" s="438">
        <v>169713</v>
      </c>
      <c r="B578" s="439" t="s">
        <v>3439</v>
      </c>
      <c r="C578" s="439"/>
      <c r="D578" s="439"/>
      <c r="E578" s="440">
        <v>8</v>
      </c>
      <c r="F578" s="439"/>
      <c r="G578" s="439"/>
      <c r="H578" s="439"/>
    </row>
    <row r="579" spans="1:8" ht="9.75" customHeight="1" x14ac:dyDescent="0.2">
      <c r="A579" s="438">
        <v>169714</v>
      </c>
      <c r="B579" s="439" t="s">
        <v>3439</v>
      </c>
      <c r="C579" s="439"/>
      <c r="D579" s="439"/>
      <c r="E579" s="440">
        <v>8</v>
      </c>
      <c r="F579" s="439"/>
      <c r="G579" s="439"/>
      <c r="H579" s="439"/>
    </row>
    <row r="580" spans="1:8" ht="9.75" customHeight="1" x14ac:dyDescent="0.2">
      <c r="A580" s="438">
        <v>169715</v>
      </c>
      <c r="B580" s="439" t="s">
        <v>3439</v>
      </c>
      <c r="C580" s="439"/>
      <c r="D580" s="439"/>
      <c r="E580" s="440">
        <v>24</v>
      </c>
      <c r="F580" s="439"/>
      <c r="G580" s="439"/>
      <c r="H580" s="439"/>
    </row>
    <row r="581" spans="1:8" ht="9.75" customHeight="1" x14ac:dyDescent="0.2">
      <c r="A581" s="438">
        <v>169716</v>
      </c>
      <c r="B581" s="439" t="s">
        <v>3439</v>
      </c>
      <c r="C581" s="439"/>
      <c r="D581" s="439"/>
      <c r="E581" s="440">
        <v>24</v>
      </c>
      <c r="F581" s="439"/>
      <c r="G581" s="439"/>
      <c r="H581" s="439"/>
    </row>
    <row r="582" spans="1:8" ht="9.75" customHeight="1" x14ac:dyDescent="0.2">
      <c r="A582" s="438">
        <v>169717</v>
      </c>
      <c r="B582" s="439" t="s">
        <v>3439</v>
      </c>
      <c r="C582" s="439"/>
      <c r="D582" s="439"/>
      <c r="E582" s="440">
        <v>24</v>
      </c>
      <c r="F582" s="439"/>
      <c r="G582" s="439"/>
      <c r="H582" s="439"/>
    </row>
    <row r="583" spans="1:8" ht="9.75" customHeight="1" x14ac:dyDescent="0.2">
      <c r="A583" s="438">
        <v>169719</v>
      </c>
      <c r="B583" s="439" t="s">
        <v>3439</v>
      </c>
      <c r="C583" s="439"/>
      <c r="D583" s="439"/>
      <c r="E583" s="440">
        <v>12</v>
      </c>
      <c r="F583" s="439"/>
      <c r="G583" s="439"/>
      <c r="H583" s="439"/>
    </row>
    <row r="584" spans="1:8" ht="9.75" customHeight="1" x14ac:dyDescent="0.2">
      <c r="A584" s="438">
        <v>169720</v>
      </c>
      <c r="B584" s="439" t="s">
        <v>3439</v>
      </c>
      <c r="C584" s="439"/>
      <c r="D584" s="439"/>
      <c r="E584" s="440">
        <v>12</v>
      </c>
      <c r="F584" s="439"/>
      <c r="G584" s="439"/>
      <c r="H584" s="439"/>
    </row>
    <row r="585" spans="1:8" ht="9.75" customHeight="1" x14ac:dyDescent="0.2">
      <c r="A585" s="438">
        <v>169721</v>
      </c>
      <c r="B585" s="439" t="s">
        <v>3439</v>
      </c>
      <c r="C585" s="439"/>
      <c r="D585" s="439"/>
      <c r="E585" s="440">
        <v>12</v>
      </c>
      <c r="F585" s="439"/>
      <c r="G585" s="439"/>
      <c r="H585" s="439"/>
    </row>
    <row r="586" spans="1:8" ht="9.75" customHeight="1" x14ac:dyDescent="0.2">
      <c r="A586" s="438">
        <v>169784</v>
      </c>
      <c r="B586" s="439" t="s">
        <v>3439</v>
      </c>
      <c r="C586" s="439"/>
      <c r="D586" s="439"/>
      <c r="E586" s="440">
        <v>24</v>
      </c>
      <c r="F586" s="439"/>
      <c r="G586" s="439"/>
      <c r="H586" s="439"/>
    </row>
    <row r="587" spans="1:8" ht="9.75" customHeight="1" x14ac:dyDescent="0.2">
      <c r="A587" s="438">
        <v>169785</v>
      </c>
      <c r="B587" s="439" t="s">
        <v>3439</v>
      </c>
      <c r="C587" s="439"/>
      <c r="D587" s="439"/>
      <c r="E587" s="440">
        <v>24</v>
      </c>
      <c r="F587" s="439"/>
      <c r="G587" s="439"/>
      <c r="H587" s="439"/>
    </row>
    <row r="588" spans="1:8" ht="9.75" customHeight="1" x14ac:dyDescent="0.2">
      <c r="A588" s="438">
        <v>169786</v>
      </c>
      <c r="B588" s="439" t="s">
        <v>3439</v>
      </c>
      <c r="C588" s="439"/>
      <c r="D588" s="439"/>
      <c r="E588" s="440">
        <v>24</v>
      </c>
      <c r="F588" s="439"/>
      <c r="G588" s="439"/>
      <c r="H588" s="439"/>
    </row>
    <row r="589" spans="1:8" ht="9.75" customHeight="1" x14ac:dyDescent="0.2">
      <c r="A589" s="438">
        <v>169787</v>
      </c>
      <c r="B589" s="439" t="s">
        <v>3439</v>
      </c>
      <c r="C589" s="439"/>
      <c r="D589" s="439"/>
      <c r="E589" s="440">
        <v>24</v>
      </c>
      <c r="F589" s="439"/>
      <c r="G589" s="439"/>
      <c r="H589" s="439"/>
    </row>
    <row r="590" spans="1:8" ht="9.75" customHeight="1" x14ac:dyDescent="0.2">
      <c r="A590" s="438">
        <v>169795</v>
      </c>
      <c r="B590" s="439" t="s">
        <v>3439</v>
      </c>
      <c r="C590" s="439"/>
      <c r="D590" s="439"/>
      <c r="E590" s="440">
        <v>36</v>
      </c>
      <c r="F590" s="439"/>
      <c r="G590" s="439"/>
      <c r="H590" s="439"/>
    </row>
    <row r="591" spans="1:8" ht="9.75" customHeight="1" x14ac:dyDescent="0.2">
      <c r="A591" s="438">
        <v>169806</v>
      </c>
      <c r="B591" s="439" t="s">
        <v>3439</v>
      </c>
      <c r="C591" s="439"/>
      <c r="D591" s="439"/>
      <c r="E591" s="440">
        <v>36</v>
      </c>
      <c r="F591" s="439"/>
      <c r="G591" s="439"/>
      <c r="H591" s="439"/>
    </row>
    <row r="592" spans="1:8" ht="9.75" customHeight="1" x14ac:dyDescent="0.2">
      <c r="A592" s="438">
        <v>169794</v>
      </c>
      <c r="B592" s="439" t="s">
        <v>3439</v>
      </c>
      <c r="C592" s="439"/>
      <c r="D592" s="439"/>
      <c r="E592" s="440">
        <v>24</v>
      </c>
      <c r="F592" s="439"/>
      <c r="G592" s="439"/>
      <c r="H592" s="439"/>
    </row>
    <row r="593" spans="1:8" ht="9.75" customHeight="1" x14ac:dyDescent="0.2">
      <c r="A593" s="438">
        <v>169798</v>
      </c>
      <c r="B593" s="439" t="s">
        <v>3439</v>
      </c>
      <c r="C593" s="439"/>
      <c r="D593" s="439"/>
      <c r="E593" s="440">
        <v>36</v>
      </c>
      <c r="F593" s="439"/>
      <c r="G593" s="439"/>
      <c r="H593" s="439"/>
    </row>
    <row r="594" spans="1:8" ht="9.75" customHeight="1" x14ac:dyDescent="0.2">
      <c r="A594" s="438">
        <v>169799</v>
      </c>
      <c r="B594" s="439" t="s">
        <v>3439</v>
      </c>
      <c r="C594" s="439"/>
      <c r="D594" s="439"/>
      <c r="E594" s="440">
        <v>36</v>
      </c>
      <c r="F594" s="439"/>
      <c r="G594" s="439"/>
      <c r="H594" s="439"/>
    </row>
    <row r="595" spans="1:8" ht="9.75" customHeight="1" x14ac:dyDescent="0.2">
      <c r="A595" s="438">
        <v>169793</v>
      </c>
      <c r="B595" s="439" t="s">
        <v>3439</v>
      </c>
      <c r="C595" s="439"/>
      <c r="D595" s="439"/>
      <c r="E595" s="440">
        <v>24</v>
      </c>
      <c r="F595" s="439"/>
      <c r="G595" s="439"/>
      <c r="H595" s="439"/>
    </row>
    <row r="596" spans="1:8" ht="9.75" customHeight="1" x14ac:dyDescent="0.2">
      <c r="A596" s="438">
        <v>169807</v>
      </c>
      <c r="B596" s="439" t="s">
        <v>3439</v>
      </c>
      <c r="C596" s="439"/>
      <c r="D596" s="439"/>
      <c r="E596" s="440">
        <v>24</v>
      </c>
      <c r="F596" s="439"/>
      <c r="G596" s="439"/>
      <c r="H596" s="439"/>
    </row>
    <row r="597" spans="1:8" ht="9.75" customHeight="1" x14ac:dyDescent="0.2">
      <c r="A597" s="438">
        <v>169819</v>
      </c>
      <c r="B597" s="439" t="s">
        <v>3439</v>
      </c>
      <c r="C597" s="439"/>
      <c r="D597" s="439"/>
      <c r="E597" s="440">
        <v>24</v>
      </c>
      <c r="F597" s="439"/>
      <c r="G597" s="439"/>
      <c r="H597" s="439"/>
    </row>
    <row r="598" spans="1:8" ht="9.75" customHeight="1" x14ac:dyDescent="0.2">
      <c r="A598" s="438">
        <v>169820</v>
      </c>
      <c r="B598" s="439" t="s">
        <v>3439</v>
      </c>
      <c r="C598" s="439"/>
      <c r="D598" s="439"/>
      <c r="E598" s="440">
        <v>24</v>
      </c>
      <c r="F598" s="439"/>
      <c r="G598" s="439"/>
      <c r="H598" s="439"/>
    </row>
    <row r="599" spans="1:8" ht="9.75" customHeight="1" x14ac:dyDescent="0.2">
      <c r="A599" s="438">
        <v>169821</v>
      </c>
      <c r="B599" s="439" t="s">
        <v>3439</v>
      </c>
      <c r="C599" s="439"/>
      <c r="D599" s="439"/>
      <c r="E599" s="440">
        <v>24</v>
      </c>
      <c r="F599" s="439"/>
      <c r="G599" s="439"/>
      <c r="H599" s="439"/>
    </row>
    <row r="600" spans="1:8" ht="9.75" customHeight="1" x14ac:dyDescent="0.2">
      <c r="A600" s="438">
        <v>169832</v>
      </c>
      <c r="B600" s="439" t="s">
        <v>3439</v>
      </c>
      <c r="C600" s="439"/>
      <c r="D600" s="439"/>
      <c r="E600" s="440">
        <v>24</v>
      </c>
      <c r="F600" s="439"/>
      <c r="G600" s="439"/>
      <c r="H600" s="439"/>
    </row>
    <row r="601" spans="1:8" ht="9.75" customHeight="1" x14ac:dyDescent="0.2">
      <c r="A601" s="438">
        <v>169833</v>
      </c>
      <c r="B601" s="439" t="s">
        <v>3439</v>
      </c>
      <c r="C601" s="439"/>
      <c r="D601" s="439"/>
      <c r="E601" s="440">
        <v>24</v>
      </c>
      <c r="F601" s="439"/>
      <c r="G601" s="439"/>
      <c r="H601" s="439"/>
    </row>
    <row r="602" spans="1:8" ht="9.75" customHeight="1" x14ac:dyDescent="0.2">
      <c r="A602" s="438">
        <v>169834</v>
      </c>
      <c r="B602" s="439" t="s">
        <v>3439</v>
      </c>
      <c r="C602" s="439"/>
      <c r="D602" s="439"/>
      <c r="E602" s="440">
        <v>24</v>
      </c>
      <c r="F602" s="439"/>
      <c r="G602" s="439"/>
      <c r="H602" s="439"/>
    </row>
    <row r="603" spans="1:8" ht="9.75" customHeight="1" x14ac:dyDescent="0.2">
      <c r="A603" s="438">
        <v>169837</v>
      </c>
      <c r="B603" s="439" t="s">
        <v>3439</v>
      </c>
      <c r="C603" s="439"/>
      <c r="D603" s="439"/>
      <c r="E603" s="440">
        <v>24</v>
      </c>
      <c r="F603" s="439"/>
      <c r="G603" s="439"/>
      <c r="H603" s="439"/>
    </row>
    <row r="604" spans="1:8" ht="9.75" customHeight="1" x14ac:dyDescent="0.2">
      <c r="A604" s="438">
        <v>169838</v>
      </c>
      <c r="B604" s="439" t="s">
        <v>3439</v>
      </c>
      <c r="C604" s="439"/>
      <c r="D604" s="439"/>
      <c r="E604" s="440">
        <v>24</v>
      </c>
      <c r="F604" s="439"/>
      <c r="G604" s="439"/>
      <c r="H604" s="439"/>
    </row>
    <row r="605" spans="1:8" ht="9.75" customHeight="1" x14ac:dyDescent="0.2">
      <c r="A605" s="438">
        <v>169839</v>
      </c>
      <c r="B605" s="439" t="s">
        <v>3439</v>
      </c>
      <c r="C605" s="439"/>
      <c r="D605" s="439"/>
      <c r="E605" s="440">
        <v>24</v>
      </c>
      <c r="F605" s="439"/>
      <c r="G605" s="439"/>
      <c r="H605" s="439"/>
    </row>
    <row r="606" spans="1:8" ht="9.75" customHeight="1" x14ac:dyDescent="0.2">
      <c r="A606" s="438">
        <v>169841</v>
      </c>
      <c r="B606" s="439" t="s">
        <v>3439</v>
      </c>
      <c r="C606" s="439"/>
      <c r="D606" s="439"/>
      <c r="E606" s="440">
        <v>12</v>
      </c>
      <c r="F606" s="439"/>
      <c r="G606" s="439"/>
      <c r="H606" s="439"/>
    </row>
    <row r="607" spans="1:8" ht="9.75" customHeight="1" x14ac:dyDescent="0.2">
      <c r="A607" s="438">
        <v>169843</v>
      </c>
      <c r="B607" s="439" t="s">
        <v>3439</v>
      </c>
      <c r="C607" s="439"/>
      <c r="D607" s="439"/>
      <c r="E607" s="440">
        <v>12</v>
      </c>
      <c r="F607" s="439"/>
      <c r="G607" s="439"/>
      <c r="H607" s="439"/>
    </row>
    <row r="608" spans="1:8" ht="9.75" customHeight="1" x14ac:dyDescent="0.2">
      <c r="A608" s="438">
        <v>169848</v>
      </c>
      <c r="B608" s="439" t="s">
        <v>3439</v>
      </c>
      <c r="C608" s="439"/>
      <c r="D608" s="439"/>
      <c r="E608" s="440">
        <v>6</v>
      </c>
      <c r="F608" s="439"/>
      <c r="G608" s="439"/>
      <c r="H608" s="439"/>
    </row>
    <row r="609" spans="1:8" ht="9.75" customHeight="1" x14ac:dyDescent="0.2">
      <c r="A609" s="438">
        <v>169849</v>
      </c>
      <c r="B609" s="439" t="s">
        <v>3439</v>
      </c>
      <c r="C609" s="439"/>
      <c r="D609" s="439"/>
      <c r="E609" s="440">
        <v>6</v>
      </c>
      <c r="F609" s="439"/>
      <c r="G609" s="439"/>
      <c r="H609" s="439"/>
    </row>
    <row r="610" spans="1:8" ht="9.75" customHeight="1" x14ac:dyDescent="0.2">
      <c r="A610" s="438">
        <v>169851</v>
      </c>
      <c r="B610" s="439" t="s">
        <v>3439</v>
      </c>
      <c r="C610" s="439"/>
      <c r="D610" s="439"/>
      <c r="E610" s="440">
        <v>36</v>
      </c>
      <c r="F610" s="439"/>
      <c r="G610" s="439"/>
      <c r="H610" s="439"/>
    </row>
    <row r="611" spans="1:8" ht="9.75" customHeight="1" x14ac:dyDescent="0.2">
      <c r="A611" s="438">
        <v>169852</v>
      </c>
      <c r="B611" s="439" t="s">
        <v>3439</v>
      </c>
      <c r="C611" s="439"/>
      <c r="D611" s="439"/>
      <c r="E611" s="440">
        <v>36</v>
      </c>
      <c r="F611" s="439"/>
      <c r="G611" s="439"/>
      <c r="H611" s="439"/>
    </row>
    <row r="612" spans="1:8" ht="9.75" customHeight="1" x14ac:dyDescent="0.2">
      <c r="A612" s="438">
        <v>169853</v>
      </c>
      <c r="B612" s="439" t="s">
        <v>3439</v>
      </c>
      <c r="C612" s="439"/>
      <c r="D612" s="439"/>
      <c r="E612" s="440">
        <v>36</v>
      </c>
      <c r="F612" s="439"/>
      <c r="G612" s="439"/>
      <c r="H612" s="439"/>
    </row>
    <row r="613" spans="1:8" ht="9.75" customHeight="1" x14ac:dyDescent="0.2">
      <c r="A613" s="438">
        <v>169855</v>
      </c>
      <c r="B613" s="439" t="s">
        <v>3439</v>
      </c>
      <c r="C613" s="439"/>
      <c r="D613" s="439"/>
      <c r="E613" s="440">
        <v>24</v>
      </c>
      <c r="F613" s="439"/>
      <c r="G613" s="439"/>
      <c r="H613" s="439"/>
    </row>
    <row r="614" spans="1:8" ht="9.75" customHeight="1" x14ac:dyDescent="0.2">
      <c r="A614" s="438">
        <v>169856</v>
      </c>
      <c r="B614" s="439" t="s">
        <v>3439</v>
      </c>
      <c r="C614" s="439"/>
      <c r="D614" s="439"/>
      <c r="E614" s="440">
        <v>24</v>
      </c>
      <c r="F614" s="439"/>
      <c r="G614" s="439"/>
      <c r="H614" s="439"/>
    </row>
    <row r="615" spans="1:8" ht="9.75" customHeight="1" x14ac:dyDescent="0.2">
      <c r="A615" s="438">
        <v>169857</v>
      </c>
      <c r="B615" s="439" t="s">
        <v>3439</v>
      </c>
      <c r="C615" s="439"/>
      <c r="D615" s="439"/>
      <c r="E615" s="440">
        <v>24</v>
      </c>
      <c r="F615" s="439"/>
      <c r="G615" s="439"/>
      <c r="H615" s="439"/>
    </row>
    <row r="616" spans="1:8" ht="9.75" customHeight="1" x14ac:dyDescent="0.2">
      <c r="A616" s="438">
        <v>169859</v>
      </c>
      <c r="B616" s="439" t="s">
        <v>3439</v>
      </c>
      <c r="C616" s="439"/>
      <c r="D616" s="439"/>
      <c r="E616" s="440">
        <v>24</v>
      </c>
      <c r="F616" s="439"/>
      <c r="G616" s="439"/>
      <c r="H616" s="439"/>
    </row>
    <row r="617" spans="1:8" ht="9.75" customHeight="1" x14ac:dyDescent="0.2">
      <c r="A617" s="438">
        <v>169860</v>
      </c>
      <c r="B617" s="439" t="s">
        <v>3439</v>
      </c>
      <c r="C617" s="439"/>
      <c r="D617" s="439"/>
      <c r="E617" s="440">
        <v>24</v>
      </c>
      <c r="F617" s="439"/>
      <c r="G617" s="439"/>
      <c r="H617" s="439"/>
    </row>
    <row r="618" spans="1:8" ht="9.75" customHeight="1" x14ac:dyDescent="0.2">
      <c r="A618" s="438">
        <v>169861</v>
      </c>
      <c r="B618" s="439" t="s">
        <v>3439</v>
      </c>
      <c r="C618" s="439"/>
      <c r="D618" s="439"/>
      <c r="E618" s="440">
        <v>24</v>
      </c>
      <c r="F618" s="439"/>
      <c r="G618" s="439"/>
      <c r="H618" s="439"/>
    </row>
    <row r="619" spans="1:8" ht="9.75" customHeight="1" x14ac:dyDescent="0.2">
      <c r="A619" s="438">
        <v>169863</v>
      </c>
      <c r="B619" s="439" t="s">
        <v>3439</v>
      </c>
      <c r="C619" s="439"/>
      <c r="D619" s="439"/>
      <c r="E619" s="440">
        <v>12</v>
      </c>
      <c r="F619" s="439"/>
      <c r="G619" s="439"/>
      <c r="H619" s="439"/>
    </row>
    <row r="620" spans="1:8" ht="9.75" customHeight="1" x14ac:dyDescent="0.2">
      <c r="A620" s="438">
        <v>169864</v>
      </c>
      <c r="B620" s="439" t="s">
        <v>3439</v>
      </c>
      <c r="C620" s="439"/>
      <c r="D620" s="439"/>
      <c r="E620" s="440">
        <v>12</v>
      </c>
      <c r="F620" s="439"/>
      <c r="G620" s="439"/>
      <c r="H620" s="439"/>
    </row>
    <row r="621" spans="1:8" ht="9.75" customHeight="1" x14ac:dyDescent="0.2">
      <c r="A621" s="438">
        <v>169867</v>
      </c>
      <c r="B621" s="439" t="s">
        <v>3439</v>
      </c>
      <c r="C621" s="439"/>
      <c r="D621" s="439"/>
      <c r="E621" s="440">
        <v>6</v>
      </c>
      <c r="F621" s="439"/>
      <c r="G621" s="439"/>
      <c r="H621" s="439"/>
    </row>
    <row r="622" spans="1:8" ht="9.75" customHeight="1" x14ac:dyDescent="0.2">
      <c r="A622" s="438">
        <v>169868</v>
      </c>
      <c r="B622" s="439" t="s">
        <v>3439</v>
      </c>
      <c r="C622" s="439"/>
      <c r="D622" s="439"/>
      <c r="E622" s="440">
        <v>6</v>
      </c>
      <c r="F622" s="439"/>
      <c r="G622" s="439"/>
      <c r="H622" s="439"/>
    </row>
    <row r="623" spans="1:8" ht="9.75" customHeight="1" x14ac:dyDescent="0.2">
      <c r="A623" s="438">
        <v>169869</v>
      </c>
      <c r="B623" s="439" t="s">
        <v>3439</v>
      </c>
      <c r="C623" s="439"/>
      <c r="D623" s="439"/>
      <c r="E623" s="440">
        <v>6</v>
      </c>
      <c r="F623" s="439"/>
      <c r="G623" s="439"/>
      <c r="H623" s="439"/>
    </row>
    <row r="624" spans="1:8" ht="9.75" customHeight="1" x14ac:dyDescent="0.2">
      <c r="A624" s="438">
        <v>169871</v>
      </c>
      <c r="B624" s="439" t="s">
        <v>3439</v>
      </c>
      <c r="C624" s="439"/>
      <c r="D624" s="439"/>
      <c r="E624" s="440">
        <v>6</v>
      </c>
      <c r="F624" s="439"/>
      <c r="G624" s="439"/>
      <c r="H624" s="439"/>
    </row>
    <row r="625" spans="1:8" ht="9.75" customHeight="1" x14ac:dyDescent="0.2">
      <c r="A625" s="438">
        <v>169873</v>
      </c>
      <c r="B625" s="439" t="s">
        <v>3439</v>
      </c>
      <c r="C625" s="439"/>
      <c r="D625" s="439"/>
      <c r="E625" s="440">
        <v>24</v>
      </c>
      <c r="F625" s="439"/>
      <c r="G625" s="439"/>
      <c r="H625" s="439"/>
    </row>
    <row r="626" spans="1:8" ht="9.75" customHeight="1" x14ac:dyDescent="0.2">
      <c r="A626" s="438">
        <v>169874</v>
      </c>
      <c r="B626" s="439" t="s">
        <v>3439</v>
      </c>
      <c r="C626" s="439"/>
      <c r="D626" s="439"/>
      <c r="E626" s="440">
        <v>24</v>
      </c>
      <c r="F626" s="439"/>
      <c r="G626" s="439"/>
      <c r="H626" s="439"/>
    </row>
    <row r="627" spans="1:8" ht="9.75" customHeight="1" x14ac:dyDescent="0.2">
      <c r="A627" s="438">
        <v>169875</v>
      </c>
      <c r="B627" s="439" t="s">
        <v>3439</v>
      </c>
      <c r="C627" s="439"/>
      <c r="D627" s="439"/>
      <c r="E627" s="440">
        <v>24</v>
      </c>
      <c r="F627" s="439"/>
      <c r="G627" s="439"/>
      <c r="H627" s="439"/>
    </row>
    <row r="628" spans="1:8" ht="9.75" customHeight="1" x14ac:dyDescent="0.2">
      <c r="A628" s="438">
        <v>169876</v>
      </c>
      <c r="B628" s="439" t="s">
        <v>3439</v>
      </c>
      <c r="C628" s="439"/>
      <c r="D628" s="439"/>
      <c r="E628" s="440">
        <v>6</v>
      </c>
      <c r="F628" s="439"/>
      <c r="G628" s="439"/>
      <c r="H628" s="439"/>
    </row>
    <row r="629" spans="1:8" ht="9.75" customHeight="1" x14ac:dyDescent="0.2">
      <c r="A629" s="438">
        <v>169877</v>
      </c>
      <c r="B629" s="439" t="s">
        <v>3439</v>
      </c>
      <c r="C629" s="439"/>
      <c r="D629" s="439"/>
      <c r="E629" s="440">
        <v>36</v>
      </c>
      <c r="F629" s="439"/>
      <c r="G629" s="439"/>
      <c r="H629" s="439"/>
    </row>
    <row r="630" spans="1:8" ht="9.75" customHeight="1" x14ac:dyDescent="0.2">
      <c r="A630" s="438">
        <v>169878</v>
      </c>
      <c r="B630" s="439" t="s">
        <v>3439</v>
      </c>
      <c r="C630" s="439"/>
      <c r="D630" s="439"/>
      <c r="E630" s="440">
        <v>12</v>
      </c>
      <c r="F630" s="439"/>
      <c r="G630" s="439"/>
      <c r="H630" s="439"/>
    </row>
    <row r="631" spans="1:8" ht="9.75" customHeight="1" x14ac:dyDescent="0.2">
      <c r="A631" s="438">
        <v>170264</v>
      </c>
      <c r="B631" s="439" t="s">
        <v>3439</v>
      </c>
      <c r="C631" s="439"/>
      <c r="D631" s="439"/>
      <c r="E631" s="440">
        <v>12</v>
      </c>
      <c r="F631" s="439"/>
      <c r="G631" s="439"/>
      <c r="H631" s="439"/>
    </row>
    <row r="632" spans="1:8" ht="9.75" customHeight="1" x14ac:dyDescent="0.2">
      <c r="A632" s="438">
        <v>169880</v>
      </c>
      <c r="B632" s="439" t="s">
        <v>3439</v>
      </c>
      <c r="C632" s="439"/>
      <c r="D632" s="439"/>
      <c r="E632" s="440">
        <v>12</v>
      </c>
      <c r="F632" s="439"/>
      <c r="G632" s="439"/>
      <c r="H632" s="439"/>
    </row>
    <row r="633" spans="1:8" ht="9.75" customHeight="1" x14ac:dyDescent="0.2">
      <c r="A633" s="438">
        <v>169886</v>
      </c>
      <c r="B633" s="439" t="s">
        <v>3439</v>
      </c>
      <c r="C633" s="439"/>
      <c r="D633" s="439"/>
      <c r="E633" s="440">
        <v>12</v>
      </c>
      <c r="F633" s="439"/>
      <c r="G633" s="439"/>
      <c r="H633" s="439"/>
    </row>
    <row r="634" spans="1:8" ht="9.75" customHeight="1" x14ac:dyDescent="0.2">
      <c r="A634" s="438">
        <v>169887</v>
      </c>
      <c r="B634" s="439" t="s">
        <v>3439</v>
      </c>
      <c r="C634" s="439"/>
      <c r="D634" s="439"/>
      <c r="E634" s="440">
        <v>12</v>
      </c>
      <c r="F634" s="439"/>
      <c r="G634" s="439"/>
      <c r="H634" s="439"/>
    </row>
    <row r="635" spans="1:8" ht="9.75" customHeight="1" x14ac:dyDescent="0.2">
      <c r="A635" s="438">
        <v>169889</v>
      </c>
      <c r="B635" s="439" t="s">
        <v>3439</v>
      </c>
      <c r="C635" s="439"/>
      <c r="D635" s="439"/>
      <c r="E635" s="440">
        <v>12</v>
      </c>
      <c r="F635" s="439"/>
      <c r="G635" s="439"/>
      <c r="H635" s="439"/>
    </row>
    <row r="636" spans="1:8" ht="9.75" customHeight="1" x14ac:dyDescent="0.2">
      <c r="A636" s="438">
        <v>169892</v>
      </c>
      <c r="B636" s="439" t="s">
        <v>3439</v>
      </c>
      <c r="C636" s="439"/>
      <c r="D636" s="439"/>
      <c r="E636" s="440">
        <v>12</v>
      </c>
      <c r="F636" s="439"/>
      <c r="G636" s="439"/>
      <c r="H636" s="439"/>
    </row>
    <row r="637" spans="1:8" ht="9.75" customHeight="1" x14ac:dyDescent="0.2">
      <c r="A637" s="438">
        <v>169893</v>
      </c>
      <c r="B637" s="439" t="s">
        <v>3439</v>
      </c>
      <c r="C637" s="439"/>
      <c r="D637" s="439"/>
      <c r="E637" s="440">
        <v>12</v>
      </c>
      <c r="F637" s="439"/>
      <c r="G637" s="439"/>
      <c r="H637" s="439"/>
    </row>
    <row r="638" spans="1:8" ht="9.75" customHeight="1" x14ac:dyDescent="0.2">
      <c r="A638" s="438">
        <v>169895</v>
      </c>
      <c r="B638" s="439" t="s">
        <v>3439</v>
      </c>
      <c r="C638" s="439"/>
      <c r="D638" s="439"/>
      <c r="E638" s="440">
        <v>6</v>
      </c>
      <c r="F638" s="439"/>
      <c r="G638" s="439"/>
      <c r="H638" s="439"/>
    </row>
    <row r="639" spans="1:8" ht="9.75" customHeight="1" x14ac:dyDescent="0.2">
      <c r="A639" s="438">
        <v>169896</v>
      </c>
      <c r="B639" s="439" t="s">
        <v>3439</v>
      </c>
      <c r="C639" s="439"/>
      <c r="D639" s="439"/>
      <c r="E639" s="440">
        <v>6</v>
      </c>
      <c r="F639" s="439"/>
      <c r="G639" s="439"/>
      <c r="H639" s="439"/>
    </row>
    <row r="640" spans="1:8" ht="9.75" customHeight="1" x14ac:dyDescent="0.2">
      <c r="A640" s="438">
        <v>169898</v>
      </c>
      <c r="B640" s="439" t="s">
        <v>3439</v>
      </c>
      <c r="C640" s="439"/>
      <c r="D640" s="439"/>
      <c r="E640" s="440">
        <v>6</v>
      </c>
      <c r="F640" s="439"/>
      <c r="G640" s="439"/>
      <c r="H640" s="439"/>
    </row>
    <row r="641" spans="1:8" ht="9.75" customHeight="1" x14ac:dyDescent="0.2">
      <c r="A641" s="438">
        <v>169899</v>
      </c>
      <c r="B641" s="439" t="s">
        <v>3439</v>
      </c>
      <c r="C641" s="439"/>
      <c r="D641" s="439"/>
      <c r="E641" s="440">
        <v>6</v>
      </c>
      <c r="F641" s="439"/>
      <c r="G641" s="439"/>
      <c r="H641" s="439"/>
    </row>
    <row r="642" spans="1:8" ht="9.75" customHeight="1" x14ac:dyDescent="0.2">
      <c r="A642" s="438">
        <v>169901</v>
      </c>
      <c r="B642" s="439" t="s">
        <v>3439</v>
      </c>
      <c r="C642" s="439"/>
      <c r="D642" s="439"/>
      <c r="E642" s="440">
        <v>6</v>
      </c>
      <c r="F642" s="439"/>
      <c r="G642" s="439"/>
      <c r="H642" s="439"/>
    </row>
    <row r="643" spans="1:8" ht="9.75" customHeight="1" x14ac:dyDescent="0.2">
      <c r="A643" s="438">
        <v>169904</v>
      </c>
      <c r="B643" s="439" t="s">
        <v>3439</v>
      </c>
      <c r="C643" s="439"/>
      <c r="D643" s="439"/>
      <c r="E643" s="440">
        <v>6</v>
      </c>
      <c r="F643" s="439"/>
      <c r="G643" s="439"/>
      <c r="H643" s="439"/>
    </row>
    <row r="644" spans="1:8" ht="9.75" customHeight="1" x14ac:dyDescent="0.2">
      <c r="A644" s="438">
        <v>169905</v>
      </c>
      <c r="B644" s="439" t="s">
        <v>3439</v>
      </c>
      <c r="C644" s="439"/>
      <c r="D644" s="439"/>
      <c r="E644" s="440">
        <v>36</v>
      </c>
      <c r="F644" s="439"/>
      <c r="G644" s="439"/>
      <c r="H644" s="439"/>
    </row>
    <row r="645" spans="1:8" ht="9.75" customHeight="1" x14ac:dyDescent="0.2">
      <c r="A645" s="438">
        <v>169906</v>
      </c>
      <c r="B645" s="439" t="s">
        <v>3439</v>
      </c>
      <c r="C645" s="439"/>
      <c r="D645" s="439"/>
      <c r="E645" s="440">
        <v>36</v>
      </c>
      <c r="F645" s="439"/>
      <c r="G645" s="439"/>
      <c r="H645" s="439"/>
    </row>
    <row r="646" spans="1:8" ht="9.75" customHeight="1" x14ac:dyDescent="0.2">
      <c r="A646" s="438">
        <v>169908</v>
      </c>
      <c r="B646" s="439" t="s">
        <v>3439</v>
      </c>
      <c r="C646" s="439"/>
      <c r="D646" s="439"/>
      <c r="E646" s="440">
        <v>12</v>
      </c>
      <c r="F646" s="439"/>
      <c r="G646" s="439"/>
      <c r="H646" s="439"/>
    </row>
    <row r="647" spans="1:8" ht="9.75" customHeight="1" x14ac:dyDescent="0.2">
      <c r="A647" s="438">
        <v>169909</v>
      </c>
      <c r="B647" s="439" t="s">
        <v>3439</v>
      </c>
      <c r="C647" s="439"/>
      <c r="D647" s="439"/>
      <c r="E647" s="440">
        <v>12</v>
      </c>
      <c r="F647" s="439"/>
      <c r="G647" s="439"/>
      <c r="H647" s="439"/>
    </row>
    <row r="648" spans="1:8" ht="9.75" customHeight="1" x14ac:dyDescent="0.2">
      <c r="A648" s="438">
        <v>169910</v>
      </c>
      <c r="B648" s="439" t="s">
        <v>3439</v>
      </c>
      <c r="C648" s="439"/>
      <c r="D648" s="439"/>
      <c r="E648" s="440">
        <v>12</v>
      </c>
      <c r="F648" s="439"/>
      <c r="G648" s="439"/>
      <c r="H648" s="439"/>
    </row>
    <row r="649" spans="1:8" ht="9.75" customHeight="1" x14ac:dyDescent="0.2">
      <c r="A649" s="438">
        <v>169911</v>
      </c>
      <c r="B649" s="439" t="s">
        <v>3439</v>
      </c>
      <c r="C649" s="439"/>
      <c r="D649" s="439"/>
      <c r="E649" s="440">
        <v>24</v>
      </c>
      <c r="F649" s="439"/>
      <c r="G649" s="439"/>
      <c r="H649" s="439"/>
    </row>
    <row r="650" spans="1:8" ht="9.75" customHeight="1" x14ac:dyDescent="0.2">
      <c r="A650" s="438">
        <v>169912</v>
      </c>
      <c r="B650" s="439" t="s">
        <v>3439</v>
      </c>
      <c r="C650" s="439"/>
      <c r="D650" s="439"/>
      <c r="E650" s="440">
        <v>24</v>
      </c>
      <c r="F650" s="439"/>
      <c r="G650" s="439"/>
      <c r="H650" s="439"/>
    </row>
    <row r="651" spans="1:8" ht="9.75" customHeight="1" x14ac:dyDescent="0.2">
      <c r="A651" s="438">
        <v>169914</v>
      </c>
      <c r="B651" s="439" t="s">
        <v>3439</v>
      </c>
      <c r="C651" s="439"/>
      <c r="D651" s="439"/>
      <c r="E651" s="440">
        <v>12</v>
      </c>
      <c r="F651" s="439"/>
      <c r="G651" s="439"/>
      <c r="H651" s="439"/>
    </row>
    <row r="652" spans="1:8" ht="9.75" customHeight="1" x14ac:dyDescent="0.2">
      <c r="A652" s="438">
        <v>169915</v>
      </c>
      <c r="B652" s="439" t="s">
        <v>3439</v>
      </c>
      <c r="C652" s="439"/>
      <c r="D652" s="439"/>
      <c r="E652" s="440">
        <v>12</v>
      </c>
      <c r="F652" s="439"/>
      <c r="G652" s="439"/>
      <c r="H652" s="439"/>
    </row>
    <row r="653" spans="1:8" ht="9.75" customHeight="1" x14ac:dyDescent="0.2">
      <c r="A653" s="438">
        <v>169916</v>
      </c>
      <c r="B653" s="439" t="s">
        <v>3439</v>
      </c>
      <c r="C653" s="439"/>
      <c r="D653" s="439"/>
      <c r="E653" s="440">
        <v>12</v>
      </c>
      <c r="F653" s="439"/>
      <c r="G653" s="439"/>
      <c r="H653" s="439"/>
    </row>
    <row r="654" spans="1:8" ht="9.75" customHeight="1" x14ac:dyDescent="0.2">
      <c r="A654" s="438">
        <v>169918</v>
      </c>
      <c r="B654" s="439" t="s">
        <v>3439</v>
      </c>
      <c r="C654" s="439"/>
      <c r="D654" s="439"/>
      <c r="E654" s="440">
        <v>12</v>
      </c>
      <c r="F654" s="439"/>
      <c r="G654" s="439"/>
      <c r="H654" s="439"/>
    </row>
    <row r="655" spans="1:8" ht="9.75" customHeight="1" x14ac:dyDescent="0.2">
      <c r="A655" s="438">
        <v>169919</v>
      </c>
      <c r="B655" s="439" t="s">
        <v>3439</v>
      </c>
      <c r="C655" s="439"/>
      <c r="D655" s="439"/>
      <c r="E655" s="440">
        <v>12</v>
      </c>
      <c r="F655" s="439"/>
      <c r="G655" s="439"/>
      <c r="H655" s="439"/>
    </row>
    <row r="656" spans="1:8" ht="9.75" customHeight="1" x14ac:dyDescent="0.2">
      <c r="A656" s="438">
        <v>169921</v>
      </c>
      <c r="B656" s="439" t="s">
        <v>3439</v>
      </c>
      <c r="C656" s="439"/>
      <c r="D656" s="439"/>
      <c r="E656" s="440">
        <v>24</v>
      </c>
      <c r="F656" s="439"/>
      <c r="G656" s="439"/>
      <c r="H656" s="439"/>
    </row>
    <row r="657" spans="1:8" ht="9.75" customHeight="1" x14ac:dyDescent="0.2">
      <c r="A657" s="438">
        <v>169922</v>
      </c>
      <c r="B657" s="439" t="s">
        <v>3439</v>
      </c>
      <c r="C657" s="439"/>
      <c r="D657" s="439"/>
      <c r="E657" s="440">
        <v>24</v>
      </c>
      <c r="F657" s="439"/>
      <c r="G657" s="439"/>
      <c r="H657" s="439"/>
    </row>
    <row r="658" spans="1:8" ht="9.75" customHeight="1" x14ac:dyDescent="0.2">
      <c r="A658" s="438">
        <v>169924</v>
      </c>
      <c r="B658" s="439" t="s">
        <v>3439</v>
      </c>
      <c r="C658" s="439"/>
      <c r="D658" s="439"/>
      <c r="E658" s="440">
        <v>24</v>
      </c>
      <c r="F658" s="439"/>
      <c r="G658" s="439"/>
      <c r="H658" s="439"/>
    </row>
    <row r="659" spans="1:8" ht="9.75" customHeight="1" x14ac:dyDescent="0.2">
      <c r="A659" s="438">
        <v>169925</v>
      </c>
      <c r="B659" s="439" t="s">
        <v>3439</v>
      </c>
      <c r="C659" s="439"/>
      <c r="D659" s="439"/>
      <c r="E659" s="440">
        <v>24</v>
      </c>
      <c r="F659" s="439"/>
      <c r="G659" s="439"/>
      <c r="H659" s="439"/>
    </row>
    <row r="660" spans="1:8" ht="9.75" customHeight="1" x14ac:dyDescent="0.2">
      <c r="A660" s="438">
        <v>169927</v>
      </c>
      <c r="B660" s="439" t="s">
        <v>3439</v>
      </c>
      <c r="C660" s="439"/>
      <c r="D660" s="439"/>
      <c r="E660" s="440">
        <v>24</v>
      </c>
      <c r="F660" s="439"/>
      <c r="G660" s="439"/>
      <c r="H660" s="439"/>
    </row>
    <row r="661" spans="1:8" ht="9.75" customHeight="1" x14ac:dyDescent="0.2">
      <c r="A661" s="438">
        <v>169928</v>
      </c>
      <c r="B661" s="439" t="s">
        <v>3439</v>
      </c>
      <c r="C661" s="439"/>
      <c r="D661" s="439"/>
      <c r="E661" s="440">
        <v>24</v>
      </c>
      <c r="F661" s="439"/>
      <c r="G661" s="439"/>
      <c r="H661" s="439"/>
    </row>
    <row r="662" spans="1:8" ht="9.75" customHeight="1" x14ac:dyDescent="0.2">
      <c r="A662" s="438">
        <v>169929</v>
      </c>
      <c r="B662" s="439" t="s">
        <v>3439</v>
      </c>
      <c r="C662" s="439"/>
      <c r="D662" s="439"/>
      <c r="E662" s="440">
        <v>24</v>
      </c>
      <c r="F662" s="439"/>
      <c r="G662" s="439"/>
      <c r="H662" s="439"/>
    </row>
    <row r="663" spans="1:8" ht="9.75" customHeight="1" x14ac:dyDescent="0.2">
      <c r="A663" s="438">
        <v>169935</v>
      </c>
      <c r="B663" s="439" t="s">
        <v>3439</v>
      </c>
      <c r="C663" s="439"/>
      <c r="D663" s="439"/>
      <c r="E663" s="440">
        <v>36</v>
      </c>
      <c r="F663" s="439"/>
      <c r="G663" s="439"/>
      <c r="H663" s="439"/>
    </row>
    <row r="664" spans="1:8" ht="9.75" customHeight="1" x14ac:dyDescent="0.2">
      <c r="A664" s="438">
        <v>169936</v>
      </c>
      <c r="B664" s="439" t="s">
        <v>3439</v>
      </c>
      <c r="C664" s="439"/>
      <c r="D664" s="439"/>
      <c r="E664" s="440">
        <v>12</v>
      </c>
      <c r="F664" s="439"/>
      <c r="G664" s="439"/>
      <c r="H664" s="439"/>
    </row>
    <row r="665" spans="1:8" ht="9.75" customHeight="1" x14ac:dyDescent="0.2">
      <c r="A665" s="438">
        <v>169937</v>
      </c>
      <c r="B665" s="439" t="s">
        <v>3439</v>
      </c>
      <c r="C665" s="439"/>
      <c r="D665" s="439"/>
      <c r="E665" s="440">
        <v>12</v>
      </c>
      <c r="F665" s="439"/>
      <c r="G665" s="439"/>
      <c r="H665" s="439"/>
    </row>
    <row r="666" spans="1:8" ht="9.75" customHeight="1" x14ac:dyDescent="0.2">
      <c r="A666" s="438">
        <v>169938</v>
      </c>
      <c r="B666" s="439" t="s">
        <v>3439</v>
      </c>
      <c r="C666" s="439"/>
      <c r="D666" s="439"/>
      <c r="E666" s="440">
        <v>12</v>
      </c>
      <c r="F666" s="439"/>
      <c r="G666" s="439"/>
      <c r="H666" s="439"/>
    </row>
    <row r="667" spans="1:8" ht="9.75" customHeight="1" x14ac:dyDescent="0.2">
      <c r="A667" s="438">
        <v>169949</v>
      </c>
      <c r="B667" s="439" t="s">
        <v>3439</v>
      </c>
      <c r="C667" s="439"/>
      <c r="D667" s="439"/>
      <c r="E667" s="440">
        <v>24</v>
      </c>
      <c r="F667" s="439"/>
      <c r="G667" s="439"/>
      <c r="H667" s="439"/>
    </row>
    <row r="668" spans="1:8" ht="9.75" customHeight="1" x14ac:dyDescent="0.2">
      <c r="A668" s="438">
        <v>169950</v>
      </c>
      <c r="B668" s="439" t="s">
        <v>3439</v>
      </c>
      <c r="C668" s="439"/>
      <c r="D668" s="439"/>
      <c r="E668" s="440">
        <v>3</v>
      </c>
      <c r="F668" s="439"/>
      <c r="G668" s="439"/>
      <c r="H668" s="439"/>
    </row>
    <row r="669" spans="1:8" ht="9.75" customHeight="1" x14ac:dyDescent="0.2">
      <c r="A669" s="438">
        <v>169965</v>
      </c>
      <c r="B669" s="439" t="s">
        <v>3439</v>
      </c>
      <c r="C669" s="439"/>
      <c r="D669" s="439"/>
      <c r="E669" s="440">
        <v>72</v>
      </c>
      <c r="F669" s="439"/>
      <c r="G669" s="439"/>
      <c r="H669" s="439"/>
    </row>
    <row r="670" spans="1:8" ht="9.75" customHeight="1" x14ac:dyDescent="0.2">
      <c r="A670" s="438">
        <v>169972</v>
      </c>
      <c r="B670" s="439" t="s">
        <v>3439</v>
      </c>
      <c r="C670" s="439"/>
      <c r="D670" s="439"/>
      <c r="E670" s="440">
        <v>6</v>
      </c>
      <c r="F670" s="439"/>
      <c r="G670" s="439"/>
      <c r="H670" s="439"/>
    </row>
    <row r="671" spans="1:8" ht="9.75" customHeight="1" x14ac:dyDescent="0.2">
      <c r="A671" s="438">
        <v>169974</v>
      </c>
      <c r="B671" s="439" t="s">
        <v>3439</v>
      </c>
      <c r="C671" s="439"/>
      <c r="D671" s="439"/>
      <c r="E671" s="440">
        <v>6</v>
      </c>
      <c r="F671" s="439"/>
      <c r="G671" s="439"/>
      <c r="H671" s="439"/>
    </row>
    <row r="672" spans="1:8" ht="9.75" customHeight="1" x14ac:dyDescent="0.2">
      <c r="A672" s="438">
        <v>169975</v>
      </c>
      <c r="B672" s="439" t="s">
        <v>3439</v>
      </c>
      <c r="C672" s="439"/>
      <c r="D672" s="439"/>
      <c r="E672" s="440">
        <v>6</v>
      </c>
      <c r="F672" s="439"/>
      <c r="G672" s="439"/>
      <c r="H672" s="439"/>
    </row>
    <row r="673" spans="1:8" ht="9.75" customHeight="1" x14ac:dyDescent="0.2">
      <c r="A673" s="438">
        <v>169991</v>
      </c>
      <c r="B673" s="439" t="s">
        <v>3439</v>
      </c>
      <c r="C673" s="439"/>
      <c r="D673" s="439"/>
      <c r="E673" s="440">
        <v>6</v>
      </c>
      <c r="F673" s="439"/>
      <c r="G673" s="439"/>
      <c r="H673" s="439"/>
    </row>
    <row r="674" spans="1:8" ht="9.75" customHeight="1" x14ac:dyDescent="0.2">
      <c r="A674" s="438">
        <v>169992</v>
      </c>
      <c r="B674" s="439" t="s">
        <v>3439</v>
      </c>
      <c r="C674" s="439"/>
      <c r="D674" s="439"/>
      <c r="E674" s="440">
        <v>12</v>
      </c>
      <c r="F674" s="439"/>
      <c r="G674" s="439"/>
      <c r="H674" s="439"/>
    </row>
    <row r="675" spans="1:8" ht="9.75" customHeight="1" x14ac:dyDescent="0.2">
      <c r="A675" s="438">
        <v>170018</v>
      </c>
      <c r="B675" s="439" t="s">
        <v>3439</v>
      </c>
      <c r="C675" s="439"/>
      <c r="D675" s="439"/>
      <c r="E675" s="440">
        <v>24</v>
      </c>
      <c r="F675" s="439"/>
      <c r="G675" s="439"/>
      <c r="H675" s="439"/>
    </row>
    <row r="676" spans="1:8" ht="9.75" customHeight="1" x14ac:dyDescent="0.2">
      <c r="A676" s="438">
        <v>170263</v>
      </c>
      <c r="B676" s="439" t="s">
        <v>3439</v>
      </c>
      <c r="C676" s="439"/>
      <c r="D676" s="439"/>
      <c r="E676" s="440">
        <v>24</v>
      </c>
      <c r="F676" s="439"/>
      <c r="G676" s="439"/>
      <c r="H676" s="439"/>
    </row>
    <row r="677" spans="1:8" ht="9.75" customHeight="1" x14ac:dyDescent="0.2">
      <c r="A677" s="438">
        <v>170087</v>
      </c>
      <c r="B677" s="439" t="s">
        <v>3439</v>
      </c>
      <c r="C677" s="439"/>
      <c r="D677" s="439"/>
      <c r="E677" s="440">
        <v>36</v>
      </c>
      <c r="F677" s="439"/>
      <c r="G677" s="439"/>
      <c r="H677" s="439"/>
    </row>
    <row r="678" spans="1:8" ht="9.75" customHeight="1" x14ac:dyDescent="0.2">
      <c r="A678" s="438">
        <v>170104</v>
      </c>
      <c r="B678" s="439" t="s">
        <v>3439</v>
      </c>
      <c r="C678" s="439"/>
      <c r="D678" s="439"/>
      <c r="E678" s="440">
        <v>36</v>
      </c>
      <c r="F678" s="439"/>
      <c r="G678" s="439"/>
      <c r="H678" s="439"/>
    </row>
    <row r="679" spans="1:8" ht="9.75" customHeight="1" x14ac:dyDescent="0.2">
      <c r="A679" s="438">
        <v>170103</v>
      </c>
      <c r="B679" s="439" t="s">
        <v>3439</v>
      </c>
      <c r="C679" s="439"/>
      <c r="D679" s="439"/>
      <c r="E679" s="440">
        <v>36</v>
      </c>
      <c r="F679" s="439"/>
      <c r="G679" s="439"/>
      <c r="H679" s="439"/>
    </row>
    <row r="680" spans="1:8" ht="9.75" customHeight="1" x14ac:dyDescent="0.2">
      <c r="A680" s="438">
        <v>170108</v>
      </c>
      <c r="B680" s="439" t="s">
        <v>3439</v>
      </c>
      <c r="C680" s="439"/>
      <c r="D680" s="439"/>
      <c r="E680" s="440">
        <v>36</v>
      </c>
      <c r="F680" s="439"/>
      <c r="G680" s="439"/>
      <c r="H680" s="439"/>
    </row>
    <row r="681" spans="1:8" ht="9.75" customHeight="1" x14ac:dyDescent="0.2">
      <c r="A681" s="438">
        <v>170109</v>
      </c>
      <c r="B681" s="439" t="s">
        <v>3439</v>
      </c>
      <c r="C681" s="439"/>
      <c r="D681" s="439"/>
      <c r="E681" s="440">
        <v>3</v>
      </c>
      <c r="F681" s="439"/>
      <c r="G681" s="439"/>
      <c r="H681" s="439"/>
    </row>
    <row r="682" spans="1:8" ht="9.75" customHeight="1" x14ac:dyDescent="0.2">
      <c r="A682" s="438">
        <v>170110</v>
      </c>
      <c r="B682" s="439" t="s">
        <v>3439</v>
      </c>
      <c r="C682" s="439"/>
      <c r="D682" s="439"/>
      <c r="E682" s="440">
        <v>8</v>
      </c>
      <c r="F682" s="439"/>
      <c r="G682" s="439"/>
      <c r="H682" s="439"/>
    </row>
    <row r="683" spans="1:8" ht="9.75" customHeight="1" x14ac:dyDescent="0.2">
      <c r="A683" s="438">
        <v>170111</v>
      </c>
      <c r="B683" s="439" t="s">
        <v>3439</v>
      </c>
      <c r="C683" s="439"/>
      <c r="D683" s="439"/>
      <c r="E683" s="440">
        <v>8</v>
      </c>
      <c r="F683" s="439"/>
      <c r="G683" s="439"/>
      <c r="H683" s="439"/>
    </row>
    <row r="684" spans="1:8" ht="9.75" customHeight="1" x14ac:dyDescent="0.2">
      <c r="A684" s="438">
        <v>170112</v>
      </c>
      <c r="B684" s="439" t="s">
        <v>3439</v>
      </c>
      <c r="C684" s="439"/>
      <c r="D684" s="439"/>
      <c r="E684" s="440">
        <v>8</v>
      </c>
      <c r="F684" s="439"/>
      <c r="G684" s="439"/>
      <c r="H684" s="439"/>
    </row>
    <row r="685" spans="1:8" ht="9.75" customHeight="1" x14ac:dyDescent="0.2">
      <c r="A685" s="438">
        <v>170113</v>
      </c>
      <c r="B685" s="439" t="s">
        <v>3439</v>
      </c>
      <c r="C685" s="439"/>
      <c r="D685" s="439"/>
      <c r="E685" s="440">
        <v>8</v>
      </c>
      <c r="F685" s="439"/>
      <c r="G685" s="439"/>
      <c r="H685" s="439"/>
    </row>
    <row r="686" spans="1:8" ht="9.75" customHeight="1" x14ac:dyDescent="0.2">
      <c r="A686" s="438">
        <v>170120</v>
      </c>
      <c r="B686" s="439" t="s">
        <v>3439</v>
      </c>
      <c r="C686" s="439"/>
      <c r="D686" s="439"/>
      <c r="E686" s="440">
        <v>36</v>
      </c>
      <c r="F686" s="439"/>
      <c r="G686" s="439"/>
      <c r="H686" s="439"/>
    </row>
    <row r="687" spans="1:8" ht="9.75" customHeight="1" x14ac:dyDescent="0.2">
      <c r="A687" s="438">
        <v>170125</v>
      </c>
      <c r="B687" s="439" t="s">
        <v>3439</v>
      </c>
      <c r="C687" s="439"/>
      <c r="D687" s="439"/>
      <c r="E687" s="440">
        <v>36</v>
      </c>
      <c r="F687" s="439"/>
      <c r="G687" s="439"/>
      <c r="H687" s="439"/>
    </row>
    <row r="688" spans="1:8" ht="9.75" customHeight="1" x14ac:dyDescent="0.2">
      <c r="A688" s="438">
        <v>170126</v>
      </c>
      <c r="B688" s="439" t="s">
        <v>3439</v>
      </c>
      <c r="C688" s="439"/>
      <c r="D688" s="439"/>
      <c r="E688" s="440">
        <v>36</v>
      </c>
      <c r="F688" s="439"/>
      <c r="G688" s="439"/>
      <c r="H688" s="439"/>
    </row>
    <row r="689" spans="1:8" ht="9.75" customHeight="1" x14ac:dyDescent="0.2">
      <c r="A689" s="438">
        <v>170128</v>
      </c>
      <c r="B689" s="439" t="s">
        <v>3439</v>
      </c>
      <c r="C689" s="439"/>
      <c r="D689" s="439"/>
      <c r="E689" s="440">
        <v>12</v>
      </c>
      <c r="F689" s="439"/>
      <c r="G689" s="439"/>
      <c r="H689" s="439"/>
    </row>
    <row r="690" spans="1:8" ht="9.75" customHeight="1" x14ac:dyDescent="0.2">
      <c r="A690" s="438">
        <v>170129</v>
      </c>
      <c r="B690" s="439" t="s">
        <v>3439</v>
      </c>
      <c r="C690" s="439"/>
      <c r="D690" s="439"/>
      <c r="E690" s="440">
        <v>12</v>
      </c>
      <c r="F690" s="439"/>
      <c r="G690" s="439"/>
      <c r="H690" s="439"/>
    </row>
    <row r="691" spans="1:8" ht="9.75" customHeight="1" x14ac:dyDescent="0.2">
      <c r="A691" s="438">
        <v>170131</v>
      </c>
      <c r="B691" s="439" t="s">
        <v>3439</v>
      </c>
      <c r="C691" s="439"/>
      <c r="D691" s="439"/>
      <c r="E691" s="440">
        <v>36</v>
      </c>
      <c r="F691" s="439"/>
      <c r="G691" s="439"/>
      <c r="H691" s="439"/>
    </row>
    <row r="692" spans="1:8" ht="9.75" customHeight="1" x14ac:dyDescent="0.2">
      <c r="A692" s="438">
        <v>170132</v>
      </c>
      <c r="B692" s="439" t="s">
        <v>3439</v>
      </c>
      <c r="C692" s="439"/>
      <c r="D692" s="439"/>
      <c r="E692" s="440">
        <v>24</v>
      </c>
      <c r="F692" s="439"/>
      <c r="G692" s="439"/>
      <c r="H692" s="439"/>
    </row>
    <row r="693" spans="1:8" ht="9.75" customHeight="1" x14ac:dyDescent="0.2">
      <c r="A693" s="438">
        <v>170133</v>
      </c>
      <c r="B693" s="439" t="s">
        <v>3439</v>
      </c>
      <c r="C693" s="439"/>
      <c r="D693" s="439"/>
      <c r="E693" s="440">
        <v>12</v>
      </c>
      <c r="F693" s="439"/>
      <c r="G693" s="439"/>
      <c r="H693" s="439"/>
    </row>
    <row r="694" spans="1:8" ht="9.75" customHeight="1" x14ac:dyDescent="0.2">
      <c r="A694" s="438">
        <v>170135</v>
      </c>
      <c r="B694" s="439" t="s">
        <v>3439</v>
      </c>
      <c r="C694" s="439"/>
      <c r="D694" s="439"/>
      <c r="E694" s="440">
        <v>8</v>
      </c>
      <c r="F694" s="439"/>
      <c r="G694" s="439"/>
      <c r="H694" s="439"/>
    </row>
    <row r="695" spans="1:8" ht="9.75" customHeight="1" x14ac:dyDescent="0.2">
      <c r="A695" s="438">
        <v>170810</v>
      </c>
      <c r="B695" s="439" t="s">
        <v>3439</v>
      </c>
      <c r="C695" s="439"/>
      <c r="D695" s="439"/>
      <c r="E695" s="440">
        <v>36</v>
      </c>
      <c r="F695" s="439"/>
      <c r="G695" s="439"/>
      <c r="H695" s="439"/>
    </row>
    <row r="696" spans="1:8" ht="9.75" customHeight="1" x14ac:dyDescent="0.2">
      <c r="A696" s="438">
        <v>170155</v>
      </c>
      <c r="B696" s="439" t="s">
        <v>3439</v>
      </c>
      <c r="C696" s="439"/>
      <c r="D696" s="439"/>
      <c r="E696" s="440">
        <v>36</v>
      </c>
      <c r="F696" s="439"/>
      <c r="G696" s="439"/>
      <c r="H696" s="439"/>
    </row>
    <row r="697" spans="1:8" ht="9.75" customHeight="1" x14ac:dyDescent="0.2">
      <c r="A697" s="438">
        <v>170156</v>
      </c>
      <c r="B697" s="439" t="s">
        <v>3439</v>
      </c>
      <c r="C697" s="439"/>
      <c r="D697" s="439"/>
      <c r="E697" s="440">
        <v>36</v>
      </c>
      <c r="F697" s="439"/>
      <c r="G697" s="439"/>
      <c r="H697" s="439"/>
    </row>
    <row r="698" spans="1:8" ht="9.75" customHeight="1" x14ac:dyDescent="0.2">
      <c r="A698" s="438">
        <v>170157</v>
      </c>
      <c r="B698" s="439" t="s">
        <v>3439</v>
      </c>
      <c r="C698" s="439"/>
      <c r="D698" s="439"/>
      <c r="E698" s="440">
        <v>36</v>
      </c>
      <c r="F698" s="439"/>
      <c r="G698" s="439"/>
      <c r="H698" s="439"/>
    </row>
    <row r="699" spans="1:8" ht="9.75" customHeight="1" x14ac:dyDescent="0.2">
      <c r="A699" s="438">
        <v>170159</v>
      </c>
      <c r="B699" s="439" t="s">
        <v>3439</v>
      </c>
      <c r="C699" s="439"/>
      <c r="D699" s="439"/>
      <c r="E699" s="440">
        <v>6</v>
      </c>
      <c r="F699" s="439"/>
      <c r="G699" s="439"/>
      <c r="H699" s="439"/>
    </row>
    <row r="700" spans="1:8" ht="9.75" customHeight="1" x14ac:dyDescent="0.2">
      <c r="A700" s="438">
        <v>170160</v>
      </c>
      <c r="B700" s="439" t="s">
        <v>3439</v>
      </c>
      <c r="C700" s="439"/>
      <c r="D700" s="439"/>
      <c r="E700" s="440">
        <v>6</v>
      </c>
      <c r="F700" s="439"/>
      <c r="G700" s="439"/>
      <c r="H700" s="439"/>
    </row>
    <row r="701" spans="1:8" ht="9.75" customHeight="1" x14ac:dyDescent="0.2">
      <c r="A701" s="438">
        <v>170161</v>
      </c>
      <c r="B701" s="439" t="s">
        <v>3439</v>
      </c>
      <c r="C701" s="439"/>
      <c r="D701" s="439"/>
      <c r="E701" s="440">
        <v>6</v>
      </c>
      <c r="F701" s="439"/>
      <c r="G701" s="439"/>
      <c r="H701" s="439"/>
    </row>
    <row r="702" spans="1:8" ht="9.75" customHeight="1" x14ac:dyDescent="0.2">
      <c r="A702" s="438">
        <v>170162</v>
      </c>
      <c r="B702" s="439" t="s">
        <v>3439</v>
      </c>
      <c r="C702" s="439"/>
      <c r="D702" s="439"/>
      <c r="E702" s="440">
        <v>8</v>
      </c>
      <c r="F702" s="439"/>
      <c r="G702" s="439"/>
      <c r="H702" s="439"/>
    </row>
    <row r="703" spans="1:8" ht="9.75" customHeight="1" x14ac:dyDescent="0.2">
      <c r="A703" s="438">
        <v>170163</v>
      </c>
      <c r="B703" s="439" t="s">
        <v>3439</v>
      </c>
      <c r="C703" s="439"/>
      <c r="D703" s="439"/>
      <c r="E703" s="440">
        <v>8</v>
      </c>
      <c r="F703" s="439"/>
      <c r="G703" s="439"/>
      <c r="H703" s="439"/>
    </row>
    <row r="704" spans="1:8" ht="9.75" customHeight="1" x14ac:dyDescent="0.2">
      <c r="A704" s="438">
        <v>170176</v>
      </c>
      <c r="B704" s="439" t="s">
        <v>3439</v>
      </c>
      <c r="C704" s="439"/>
      <c r="D704" s="439"/>
      <c r="E704" s="440">
        <v>36</v>
      </c>
      <c r="F704" s="439"/>
      <c r="G704" s="439"/>
      <c r="H704" s="439"/>
    </row>
    <row r="705" spans="1:8" ht="9.75" customHeight="1" x14ac:dyDescent="0.2">
      <c r="A705" s="438">
        <v>170177</v>
      </c>
      <c r="B705" s="439" t="s">
        <v>3439</v>
      </c>
      <c r="C705" s="439"/>
      <c r="D705" s="439"/>
      <c r="E705" s="440">
        <v>36</v>
      </c>
      <c r="F705" s="439"/>
      <c r="G705" s="439"/>
      <c r="H705" s="439"/>
    </row>
    <row r="706" spans="1:8" ht="9.75" customHeight="1" x14ac:dyDescent="0.2">
      <c r="A706" s="438">
        <v>170178</v>
      </c>
      <c r="B706" s="439" t="s">
        <v>3439</v>
      </c>
      <c r="C706" s="439"/>
      <c r="D706" s="439"/>
      <c r="E706" s="440">
        <v>36</v>
      </c>
      <c r="F706" s="439"/>
      <c r="G706" s="439"/>
      <c r="H706" s="439"/>
    </row>
    <row r="707" spans="1:8" ht="9.75" customHeight="1" x14ac:dyDescent="0.2">
      <c r="A707" s="438">
        <v>170179</v>
      </c>
      <c r="B707" s="439" t="s">
        <v>3439</v>
      </c>
      <c r="C707" s="439"/>
      <c r="D707" s="439"/>
      <c r="E707" s="440">
        <v>36</v>
      </c>
      <c r="F707" s="439"/>
      <c r="G707" s="439"/>
      <c r="H707" s="439"/>
    </row>
    <row r="708" spans="1:8" ht="9.75" customHeight="1" x14ac:dyDescent="0.2">
      <c r="A708" s="438">
        <v>170180</v>
      </c>
      <c r="B708" s="439" t="s">
        <v>3439</v>
      </c>
      <c r="C708" s="439"/>
      <c r="D708" s="439"/>
      <c r="E708" s="440">
        <v>36</v>
      </c>
      <c r="F708" s="439"/>
      <c r="G708" s="439"/>
      <c r="H708" s="439"/>
    </row>
    <row r="709" spans="1:8" ht="9.75" customHeight="1" x14ac:dyDescent="0.2">
      <c r="A709" s="438">
        <v>170181</v>
      </c>
      <c r="B709" s="439" t="s">
        <v>3439</v>
      </c>
      <c r="C709" s="439"/>
      <c r="D709" s="439"/>
      <c r="E709" s="440">
        <v>36</v>
      </c>
      <c r="F709" s="439"/>
      <c r="G709" s="439"/>
      <c r="H709" s="439"/>
    </row>
    <row r="710" spans="1:8" ht="9.75" customHeight="1" x14ac:dyDescent="0.2">
      <c r="A710" s="438">
        <v>170199</v>
      </c>
      <c r="B710" s="439" t="s">
        <v>3439</v>
      </c>
      <c r="C710" s="439"/>
      <c r="D710" s="439"/>
      <c r="E710" s="440">
        <v>12</v>
      </c>
      <c r="F710" s="439"/>
      <c r="G710" s="439"/>
      <c r="H710" s="439"/>
    </row>
    <row r="711" spans="1:8" ht="9.75" customHeight="1" x14ac:dyDescent="0.2">
      <c r="A711" s="438">
        <v>170200</v>
      </c>
      <c r="B711" s="439" t="s">
        <v>3439</v>
      </c>
      <c r="C711" s="439"/>
      <c r="D711" s="439"/>
      <c r="E711" s="440">
        <v>12</v>
      </c>
      <c r="F711" s="439"/>
      <c r="G711" s="439"/>
      <c r="H711" s="439"/>
    </row>
    <row r="712" spans="1:8" ht="9.75" customHeight="1" x14ac:dyDescent="0.2">
      <c r="A712" s="438">
        <v>170241</v>
      </c>
      <c r="B712" s="439" t="s">
        <v>3439</v>
      </c>
      <c r="C712" s="439"/>
      <c r="D712" s="439"/>
      <c r="E712" s="440">
        <v>10</v>
      </c>
      <c r="F712" s="439"/>
      <c r="G712" s="439"/>
      <c r="H712" s="439"/>
    </row>
    <row r="713" spans="1:8" ht="9.75" customHeight="1" x14ac:dyDescent="0.2">
      <c r="A713" s="438">
        <v>170242</v>
      </c>
      <c r="B713" s="439" t="s">
        <v>3439</v>
      </c>
      <c r="C713" s="439"/>
      <c r="D713" s="439"/>
      <c r="E713" s="440">
        <v>6</v>
      </c>
      <c r="F713" s="439"/>
      <c r="G713" s="439"/>
      <c r="H713" s="439"/>
    </row>
    <row r="714" spans="1:8" ht="9.75" customHeight="1" x14ac:dyDescent="0.2">
      <c r="A714" s="438">
        <v>170253</v>
      </c>
      <c r="B714" s="439" t="s">
        <v>3439</v>
      </c>
      <c r="C714" s="439"/>
      <c r="D714" s="439"/>
      <c r="E714" s="440">
        <v>24</v>
      </c>
      <c r="F714" s="439"/>
      <c r="G714" s="439"/>
      <c r="H714" s="439"/>
    </row>
    <row r="715" spans="1:8" ht="9.75" customHeight="1" x14ac:dyDescent="0.2">
      <c r="A715" s="438">
        <v>170275</v>
      </c>
      <c r="B715" s="439" t="s">
        <v>3439</v>
      </c>
      <c r="C715" s="439"/>
      <c r="D715" s="439"/>
      <c r="E715" s="440">
        <v>2</v>
      </c>
      <c r="F715" s="439"/>
      <c r="G715" s="439"/>
      <c r="H715" s="439"/>
    </row>
    <row r="716" spans="1:8" ht="9.75" customHeight="1" x14ac:dyDescent="0.2">
      <c r="A716" s="438">
        <v>170276</v>
      </c>
      <c r="B716" s="439" t="s">
        <v>3439</v>
      </c>
      <c r="C716" s="439"/>
      <c r="D716" s="439"/>
      <c r="E716" s="440">
        <v>12</v>
      </c>
      <c r="F716" s="439"/>
      <c r="G716" s="439"/>
      <c r="H716" s="439"/>
    </row>
    <row r="717" spans="1:8" ht="9.75" customHeight="1" x14ac:dyDescent="0.2">
      <c r="A717" s="438">
        <v>170277</v>
      </c>
      <c r="B717" s="439" t="s">
        <v>3439</v>
      </c>
      <c r="C717" s="439"/>
      <c r="D717" s="439"/>
      <c r="E717" s="440">
        <v>6</v>
      </c>
      <c r="F717" s="439"/>
      <c r="G717" s="439"/>
      <c r="H717" s="439"/>
    </row>
    <row r="718" spans="1:8" ht="9.75" customHeight="1" x14ac:dyDescent="0.2">
      <c r="A718" s="438">
        <v>170272</v>
      </c>
      <c r="B718" s="439" t="s">
        <v>3439</v>
      </c>
      <c r="C718" s="439"/>
      <c r="D718" s="439"/>
      <c r="E718" s="440">
        <v>24</v>
      </c>
      <c r="F718" s="439"/>
      <c r="G718" s="439"/>
      <c r="H718" s="439"/>
    </row>
    <row r="719" spans="1:8" ht="9.75" customHeight="1" x14ac:dyDescent="0.2">
      <c r="A719" s="438">
        <v>170273</v>
      </c>
      <c r="B719" s="439" t="s">
        <v>3439</v>
      </c>
      <c r="C719" s="439"/>
      <c r="D719" s="439"/>
      <c r="E719" s="440">
        <v>24</v>
      </c>
      <c r="F719" s="439"/>
      <c r="G719" s="439"/>
      <c r="H719" s="439"/>
    </row>
    <row r="720" spans="1:8" ht="9.75" customHeight="1" x14ac:dyDescent="0.2">
      <c r="A720" s="438">
        <v>170293</v>
      </c>
      <c r="B720" s="439" t="s">
        <v>3439</v>
      </c>
      <c r="C720" s="439"/>
      <c r="D720" s="439"/>
      <c r="E720" s="440">
        <v>36</v>
      </c>
      <c r="F720" s="439"/>
      <c r="G720" s="439"/>
      <c r="H720" s="439"/>
    </row>
    <row r="721" spans="1:8" ht="9.75" customHeight="1" x14ac:dyDescent="0.2">
      <c r="A721" s="438">
        <v>170294</v>
      </c>
      <c r="B721" s="439" t="s">
        <v>3439</v>
      </c>
      <c r="C721" s="439"/>
      <c r="D721" s="439"/>
      <c r="E721" s="440">
        <v>36</v>
      </c>
      <c r="F721" s="439"/>
      <c r="G721" s="439"/>
      <c r="H721" s="439"/>
    </row>
    <row r="722" spans="1:8" ht="9.75" customHeight="1" x14ac:dyDescent="0.2">
      <c r="A722" s="438">
        <v>172270</v>
      </c>
      <c r="B722" s="439" t="s">
        <v>3439</v>
      </c>
      <c r="C722" s="439"/>
      <c r="D722" s="439"/>
      <c r="E722" s="440">
        <v>36</v>
      </c>
      <c r="F722" s="439"/>
      <c r="G722" s="439"/>
      <c r="H722" s="439"/>
    </row>
    <row r="723" spans="1:8" ht="9.75" customHeight="1" x14ac:dyDescent="0.2">
      <c r="A723" s="438">
        <v>170295</v>
      </c>
      <c r="B723" s="439" t="s">
        <v>3439</v>
      </c>
      <c r="C723" s="439"/>
      <c r="D723" s="439"/>
      <c r="E723" s="440">
        <v>24</v>
      </c>
      <c r="F723" s="439"/>
      <c r="G723" s="439"/>
      <c r="H723" s="439"/>
    </row>
    <row r="724" spans="1:8" ht="9.75" customHeight="1" x14ac:dyDescent="0.2">
      <c r="A724" s="438">
        <v>170296</v>
      </c>
      <c r="B724" s="439" t="s">
        <v>3439</v>
      </c>
      <c r="C724" s="439"/>
      <c r="D724" s="439"/>
      <c r="E724" s="440">
        <v>36</v>
      </c>
      <c r="F724" s="439"/>
      <c r="G724" s="439"/>
      <c r="H724" s="439"/>
    </row>
    <row r="725" spans="1:8" ht="9.75" customHeight="1" x14ac:dyDescent="0.2">
      <c r="A725" s="438">
        <v>170298</v>
      </c>
      <c r="B725" s="439" t="s">
        <v>3439</v>
      </c>
      <c r="C725" s="439"/>
      <c r="D725" s="439"/>
      <c r="E725" s="440">
        <v>36</v>
      </c>
      <c r="F725" s="439"/>
      <c r="G725" s="439"/>
      <c r="H725" s="439"/>
    </row>
    <row r="726" spans="1:8" ht="9.75" customHeight="1" x14ac:dyDescent="0.2">
      <c r="A726" s="438">
        <v>170297</v>
      </c>
      <c r="B726" s="439" t="s">
        <v>3439</v>
      </c>
      <c r="C726" s="439"/>
      <c r="D726" s="439"/>
      <c r="E726" s="440">
        <v>36</v>
      </c>
      <c r="F726" s="439"/>
      <c r="G726" s="439"/>
      <c r="H726" s="439"/>
    </row>
    <row r="727" spans="1:8" ht="9.75" customHeight="1" x14ac:dyDescent="0.2">
      <c r="A727" s="438">
        <v>170300</v>
      </c>
      <c r="B727" s="439" t="s">
        <v>3439</v>
      </c>
      <c r="C727" s="439"/>
      <c r="D727" s="439"/>
      <c r="E727" s="440">
        <v>8</v>
      </c>
      <c r="F727" s="439"/>
      <c r="G727" s="439"/>
      <c r="H727" s="439"/>
    </row>
    <row r="728" spans="1:8" ht="9.75" customHeight="1" x14ac:dyDescent="0.2">
      <c r="A728" s="438">
        <v>170314</v>
      </c>
      <c r="B728" s="439" t="s">
        <v>3439</v>
      </c>
      <c r="C728" s="439"/>
      <c r="D728" s="439"/>
      <c r="E728" s="440">
        <v>36</v>
      </c>
      <c r="F728" s="439"/>
      <c r="G728" s="439"/>
      <c r="H728" s="439"/>
    </row>
    <row r="729" spans="1:8" ht="9.75" customHeight="1" x14ac:dyDescent="0.2">
      <c r="A729" s="438">
        <v>170315</v>
      </c>
      <c r="B729" s="439" t="s">
        <v>3439</v>
      </c>
      <c r="C729" s="439"/>
      <c r="D729" s="439"/>
      <c r="E729" s="440">
        <v>36</v>
      </c>
      <c r="F729" s="439"/>
      <c r="G729" s="439"/>
      <c r="H729" s="439"/>
    </row>
    <row r="730" spans="1:8" ht="9.75" customHeight="1" x14ac:dyDescent="0.2">
      <c r="A730" s="438">
        <v>170317</v>
      </c>
      <c r="B730" s="439" t="s">
        <v>3439</v>
      </c>
      <c r="C730" s="439"/>
      <c r="D730" s="439"/>
      <c r="E730" s="440">
        <v>36</v>
      </c>
      <c r="F730" s="439"/>
      <c r="G730" s="439"/>
      <c r="H730" s="439"/>
    </row>
    <row r="731" spans="1:8" ht="9.75" customHeight="1" x14ac:dyDescent="0.2">
      <c r="A731" s="438">
        <v>170318</v>
      </c>
      <c r="B731" s="439" t="s">
        <v>3439</v>
      </c>
      <c r="C731" s="439"/>
      <c r="D731" s="439"/>
      <c r="E731" s="440">
        <v>6</v>
      </c>
      <c r="F731" s="439"/>
      <c r="G731" s="439"/>
      <c r="H731" s="439"/>
    </row>
    <row r="732" spans="1:8" ht="9.75" customHeight="1" x14ac:dyDescent="0.2">
      <c r="A732" s="438">
        <v>170319</v>
      </c>
      <c r="B732" s="439" t="s">
        <v>3439</v>
      </c>
      <c r="C732" s="439"/>
      <c r="D732" s="439"/>
      <c r="E732" s="440">
        <v>12</v>
      </c>
      <c r="F732" s="439"/>
      <c r="G732" s="439"/>
      <c r="H732" s="439"/>
    </row>
    <row r="733" spans="1:8" ht="9.75" customHeight="1" x14ac:dyDescent="0.2">
      <c r="A733" s="438">
        <v>170320</v>
      </c>
      <c r="B733" s="439" t="s">
        <v>3439</v>
      </c>
      <c r="C733" s="439"/>
      <c r="D733" s="439"/>
      <c r="E733" s="440">
        <v>36</v>
      </c>
      <c r="F733" s="439"/>
      <c r="G733" s="439"/>
      <c r="H733" s="439"/>
    </row>
    <row r="734" spans="1:8" ht="9.75" customHeight="1" x14ac:dyDescent="0.2">
      <c r="A734" s="438">
        <v>170323</v>
      </c>
      <c r="B734" s="439" t="s">
        <v>3439</v>
      </c>
      <c r="C734" s="439"/>
      <c r="D734" s="439"/>
      <c r="E734" s="440">
        <v>12</v>
      </c>
      <c r="F734" s="439"/>
      <c r="G734" s="439"/>
      <c r="H734" s="439"/>
    </row>
    <row r="735" spans="1:8" ht="9.75" customHeight="1" x14ac:dyDescent="0.2">
      <c r="A735" s="438">
        <v>170324</v>
      </c>
      <c r="B735" s="439" t="s">
        <v>3439</v>
      </c>
      <c r="C735" s="439"/>
      <c r="D735" s="439"/>
      <c r="E735" s="440">
        <v>12</v>
      </c>
      <c r="F735" s="439"/>
      <c r="G735" s="439"/>
      <c r="H735" s="439"/>
    </row>
    <row r="736" spans="1:8" ht="9.75" customHeight="1" x14ac:dyDescent="0.2">
      <c r="A736" s="438">
        <v>170325</v>
      </c>
      <c r="B736" s="439" t="s">
        <v>3439</v>
      </c>
      <c r="C736" s="439"/>
      <c r="D736" s="439"/>
      <c r="E736" s="440">
        <v>12</v>
      </c>
      <c r="F736" s="439"/>
      <c r="G736" s="439"/>
      <c r="H736" s="439"/>
    </row>
    <row r="737" spans="1:8" ht="9.75" customHeight="1" x14ac:dyDescent="0.2">
      <c r="A737" s="438">
        <v>170326</v>
      </c>
      <c r="B737" s="439" t="s">
        <v>3439</v>
      </c>
      <c r="C737" s="439"/>
      <c r="D737" s="439"/>
      <c r="E737" s="440">
        <v>36</v>
      </c>
      <c r="F737" s="439"/>
      <c r="G737" s="439"/>
      <c r="H737" s="439"/>
    </row>
    <row r="738" spans="1:8" ht="9.75" customHeight="1" x14ac:dyDescent="0.2">
      <c r="A738" s="438">
        <v>170327</v>
      </c>
      <c r="B738" s="439" t="s">
        <v>3439</v>
      </c>
      <c r="C738" s="439"/>
      <c r="D738" s="439"/>
      <c r="E738" s="440">
        <v>12</v>
      </c>
      <c r="F738" s="439"/>
      <c r="G738" s="439"/>
      <c r="H738" s="439"/>
    </row>
    <row r="739" spans="1:8" ht="9.75" customHeight="1" x14ac:dyDescent="0.2">
      <c r="A739" s="438">
        <v>170329</v>
      </c>
      <c r="B739" s="439" t="s">
        <v>3439</v>
      </c>
      <c r="C739" s="439"/>
      <c r="D739" s="439"/>
      <c r="E739" s="440">
        <v>12</v>
      </c>
      <c r="F739" s="439"/>
      <c r="G739" s="439"/>
      <c r="H739" s="439"/>
    </row>
    <row r="740" spans="1:8" ht="9.75" customHeight="1" x14ac:dyDescent="0.2">
      <c r="A740" s="438">
        <v>170330</v>
      </c>
      <c r="B740" s="439" t="s">
        <v>3439</v>
      </c>
      <c r="C740" s="439"/>
      <c r="D740" s="439"/>
      <c r="E740" s="440">
        <v>6</v>
      </c>
      <c r="F740" s="439"/>
      <c r="G740" s="439"/>
      <c r="H740" s="439"/>
    </row>
    <row r="741" spans="1:8" ht="9.75" customHeight="1" x14ac:dyDescent="0.2">
      <c r="A741" s="438">
        <v>170331</v>
      </c>
      <c r="B741" s="439" t="s">
        <v>3439</v>
      </c>
      <c r="C741" s="439"/>
      <c r="D741" s="439"/>
      <c r="E741" s="440">
        <v>6</v>
      </c>
      <c r="F741" s="439"/>
      <c r="G741" s="439"/>
      <c r="H741" s="439"/>
    </row>
    <row r="742" spans="1:8" ht="9.75" customHeight="1" x14ac:dyDescent="0.2">
      <c r="A742" s="438">
        <v>170333</v>
      </c>
      <c r="B742" s="439" t="s">
        <v>3439</v>
      </c>
      <c r="C742" s="439"/>
      <c r="D742" s="439"/>
      <c r="E742" s="440">
        <v>12</v>
      </c>
      <c r="F742" s="439"/>
      <c r="G742" s="439"/>
      <c r="H742" s="439"/>
    </row>
    <row r="743" spans="1:8" ht="9.75" customHeight="1" x14ac:dyDescent="0.2">
      <c r="A743" s="438">
        <v>170342</v>
      </c>
      <c r="B743" s="439" t="s">
        <v>3439</v>
      </c>
      <c r="C743" s="439"/>
      <c r="D743" s="439"/>
      <c r="E743" s="440">
        <v>6</v>
      </c>
      <c r="F743" s="439"/>
      <c r="G743" s="439"/>
      <c r="H743" s="439"/>
    </row>
    <row r="744" spans="1:8" ht="9.75" customHeight="1" x14ac:dyDescent="0.2">
      <c r="A744" s="438">
        <v>170343</v>
      </c>
      <c r="B744" s="439" t="s">
        <v>3439</v>
      </c>
      <c r="C744" s="439"/>
      <c r="D744" s="439"/>
      <c r="E744" s="440">
        <v>6</v>
      </c>
      <c r="F744" s="439"/>
      <c r="G744" s="439"/>
      <c r="H744" s="439"/>
    </row>
    <row r="745" spans="1:8" ht="9.75" customHeight="1" x14ac:dyDescent="0.2">
      <c r="A745" s="438">
        <v>170344</v>
      </c>
      <c r="B745" s="439" t="s">
        <v>3439</v>
      </c>
      <c r="C745" s="439"/>
      <c r="D745" s="439"/>
      <c r="E745" s="440">
        <v>6</v>
      </c>
      <c r="F745" s="439"/>
      <c r="G745" s="439"/>
      <c r="H745" s="439"/>
    </row>
    <row r="746" spans="1:8" ht="9.75" customHeight="1" x14ac:dyDescent="0.2">
      <c r="A746" s="438">
        <v>170345</v>
      </c>
      <c r="B746" s="439" t="s">
        <v>3439</v>
      </c>
      <c r="C746" s="439"/>
      <c r="D746" s="439"/>
      <c r="E746" s="440">
        <v>6</v>
      </c>
      <c r="F746" s="439"/>
      <c r="G746" s="439"/>
      <c r="H746" s="439"/>
    </row>
    <row r="747" spans="1:8" ht="9.75" customHeight="1" x14ac:dyDescent="0.2">
      <c r="A747" s="438">
        <v>170346</v>
      </c>
      <c r="B747" s="439" t="s">
        <v>3439</v>
      </c>
      <c r="C747" s="439"/>
      <c r="D747" s="439"/>
      <c r="E747" s="440">
        <v>6</v>
      </c>
      <c r="F747" s="439"/>
      <c r="G747" s="439"/>
      <c r="H747" s="439"/>
    </row>
    <row r="748" spans="1:8" ht="9.75" customHeight="1" x14ac:dyDescent="0.2">
      <c r="A748" s="438">
        <v>170347</v>
      </c>
      <c r="B748" s="439" t="s">
        <v>3439</v>
      </c>
      <c r="C748" s="439"/>
      <c r="D748" s="439"/>
      <c r="E748" s="440">
        <v>6</v>
      </c>
      <c r="F748" s="439"/>
      <c r="G748" s="439"/>
      <c r="H748" s="439"/>
    </row>
    <row r="749" spans="1:8" ht="9.75" customHeight="1" x14ac:dyDescent="0.2">
      <c r="A749" s="438">
        <v>170348</v>
      </c>
      <c r="B749" s="439" t="s">
        <v>3439</v>
      </c>
      <c r="C749" s="439"/>
      <c r="D749" s="439"/>
      <c r="E749" s="440">
        <v>6</v>
      </c>
      <c r="F749" s="439"/>
      <c r="G749" s="439"/>
      <c r="H749" s="439"/>
    </row>
    <row r="750" spans="1:8" ht="9.75" customHeight="1" x14ac:dyDescent="0.2">
      <c r="A750" s="438">
        <v>170359</v>
      </c>
      <c r="B750" s="439" t="s">
        <v>3439</v>
      </c>
      <c r="C750" s="439"/>
      <c r="D750" s="439"/>
      <c r="E750" s="440">
        <v>12</v>
      </c>
      <c r="F750" s="439"/>
      <c r="G750" s="439"/>
      <c r="H750" s="439"/>
    </row>
    <row r="751" spans="1:8" ht="9.75" customHeight="1" x14ac:dyDescent="0.2">
      <c r="A751" s="438">
        <v>170360</v>
      </c>
      <c r="B751" s="439" t="s">
        <v>3439</v>
      </c>
      <c r="C751" s="439"/>
      <c r="D751" s="439"/>
      <c r="E751" s="440">
        <v>12</v>
      </c>
      <c r="F751" s="439"/>
      <c r="G751" s="439"/>
      <c r="H751" s="439"/>
    </row>
    <row r="752" spans="1:8" ht="9.75" customHeight="1" x14ac:dyDescent="0.2">
      <c r="A752" s="438">
        <v>170361</v>
      </c>
      <c r="B752" s="439" t="s">
        <v>3439</v>
      </c>
      <c r="C752" s="439"/>
      <c r="D752" s="439"/>
      <c r="E752" s="440">
        <v>12</v>
      </c>
      <c r="F752" s="439"/>
      <c r="G752" s="439"/>
      <c r="H752" s="439"/>
    </row>
    <row r="753" spans="1:8" ht="9.75" customHeight="1" x14ac:dyDescent="0.2">
      <c r="A753" s="438">
        <v>170362</v>
      </c>
      <c r="B753" s="439" t="s">
        <v>3439</v>
      </c>
      <c r="C753" s="439"/>
      <c r="D753" s="439"/>
      <c r="E753" s="440">
        <v>12</v>
      </c>
      <c r="F753" s="439"/>
      <c r="G753" s="439"/>
      <c r="H753" s="439"/>
    </row>
    <row r="754" spans="1:8" ht="9.75" customHeight="1" x14ac:dyDescent="0.2">
      <c r="A754" s="438">
        <v>170363</v>
      </c>
      <c r="B754" s="439" t="s">
        <v>3439</v>
      </c>
      <c r="C754" s="439"/>
      <c r="D754" s="439"/>
      <c r="E754" s="440">
        <v>12</v>
      </c>
      <c r="F754" s="439"/>
      <c r="G754" s="439"/>
      <c r="H754" s="439"/>
    </row>
    <row r="755" spans="1:8" ht="9.75" customHeight="1" x14ac:dyDescent="0.2">
      <c r="A755" s="438">
        <v>170364</v>
      </c>
      <c r="B755" s="439" t="s">
        <v>3439</v>
      </c>
      <c r="C755" s="439"/>
      <c r="D755" s="439"/>
      <c r="E755" s="440">
        <v>6</v>
      </c>
      <c r="F755" s="439"/>
      <c r="G755" s="439"/>
      <c r="H755" s="439"/>
    </row>
    <row r="756" spans="1:8" ht="9.75" customHeight="1" x14ac:dyDescent="0.2">
      <c r="A756" s="438">
        <v>170365</v>
      </c>
      <c r="B756" s="439" t="s">
        <v>3439</v>
      </c>
      <c r="C756" s="439"/>
      <c r="D756" s="439"/>
      <c r="E756" s="440">
        <v>6</v>
      </c>
      <c r="F756" s="439"/>
      <c r="G756" s="439"/>
      <c r="H756" s="439"/>
    </row>
    <row r="757" spans="1:8" ht="9.75" customHeight="1" x14ac:dyDescent="0.2">
      <c r="A757" s="438">
        <v>170366</v>
      </c>
      <c r="B757" s="439" t="s">
        <v>3439</v>
      </c>
      <c r="C757" s="439"/>
      <c r="D757" s="439"/>
      <c r="E757" s="440">
        <v>6</v>
      </c>
      <c r="F757" s="439"/>
      <c r="G757" s="439"/>
      <c r="H757" s="439"/>
    </row>
    <row r="758" spans="1:8" ht="9.75" customHeight="1" x14ac:dyDescent="0.2">
      <c r="A758" s="438">
        <v>170367</v>
      </c>
      <c r="B758" s="439" t="s">
        <v>3439</v>
      </c>
      <c r="C758" s="439"/>
      <c r="D758" s="439"/>
      <c r="E758" s="440">
        <v>6</v>
      </c>
      <c r="F758" s="439"/>
      <c r="G758" s="439"/>
      <c r="H758" s="439"/>
    </row>
    <row r="759" spans="1:8" ht="9.75" customHeight="1" x14ac:dyDescent="0.2">
      <c r="A759" s="438">
        <v>170368</v>
      </c>
      <c r="B759" s="439" t="s">
        <v>3439</v>
      </c>
      <c r="C759" s="439"/>
      <c r="D759" s="439"/>
      <c r="E759" s="440">
        <v>4</v>
      </c>
      <c r="F759" s="439"/>
      <c r="G759" s="439"/>
      <c r="H759" s="439"/>
    </row>
    <row r="760" spans="1:8" ht="9.75" customHeight="1" x14ac:dyDescent="0.2">
      <c r="A760" s="438">
        <v>170369</v>
      </c>
      <c r="B760" s="439" t="s">
        <v>3439</v>
      </c>
      <c r="C760" s="439"/>
      <c r="D760" s="439"/>
      <c r="E760" s="440">
        <v>4</v>
      </c>
      <c r="F760" s="439"/>
      <c r="G760" s="439"/>
      <c r="H760" s="439"/>
    </row>
    <row r="761" spans="1:8" ht="9.75" customHeight="1" x14ac:dyDescent="0.2">
      <c r="A761" s="438">
        <v>170370</v>
      </c>
      <c r="B761" s="439" t="s">
        <v>3439</v>
      </c>
      <c r="C761" s="439"/>
      <c r="D761" s="439"/>
      <c r="E761" s="440">
        <v>6</v>
      </c>
      <c r="F761" s="439"/>
      <c r="G761" s="439"/>
      <c r="H761" s="439"/>
    </row>
    <row r="762" spans="1:8" ht="9.75" customHeight="1" x14ac:dyDescent="0.2">
      <c r="A762" s="438">
        <v>170371</v>
      </c>
      <c r="B762" s="439" t="s">
        <v>3439</v>
      </c>
      <c r="C762" s="439"/>
      <c r="D762" s="439"/>
      <c r="E762" s="440">
        <v>6</v>
      </c>
      <c r="F762" s="439"/>
      <c r="G762" s="439"/>
      <c r="H762" s="439"/>
    </row>
    <row r="763" spans="1:8" ht="9.75" customHeight="1" x14ac:dyDescent="0.2">
      <c r="A763" s="438">
        <v>170372</v>
      </c>
      <c r="B763" s="439" t="s">
        <v>3439</v>
      </c>
      <c r="C763" s="439"/>
      <c r="D763" s="439"/>
      <c r="E763" s="440">
        <v>6</v>
      </c>
      <c r="F763" s="439"/>
      <c r="G763" s="439"/>
      <c r="H763" s="439"/>
    </row>
    <row r="764" spans="1:8" ht="9.75" customHeight="1" x14ac:dyDescent="0.2">
      <c r="A764" s="438">
        <v>170373</v>
      </c>
      <c r="B764" s="439" t="s">
        <v>3439</v>
      </c>
      <c r="C764" s="439"/>
      <c r="D764" s="439"/>
      <c r="E764" s="440">
        <v>4</v>
      </c>
      <c r="F764" s="439"/>
      <c r="G764" s="439"/>
      <c r="H764" s="439"/>
    </row>
    <row r="765" spans="1:8" ht="9.75" customHeight="1" x14ac:dyDescent="0.2">
      <c r="A765" s="438">
        <v>170374</v>
      </c>
      <c r="B765" s="439" t="s">
        <v>3439</v>
      </c>
      <c r="C765" s="439"/>
      <c r="D765" s="439"/>
      <c r="E765" s="440">
        <v>6</v>
      </c>
      <c r="F765" s="439"/>
      <c r="G765" s="439"/>
      <c r="H765" s="439"/>
    </row>
    <row r="766" spans="1:8" ht="9.75" customHeight="1" x14ac:dyDescent="0.2">
      <c r="A766" s="438">
        <v>170375</v>
      </c>
      <c r="B766" s="439" t="s">
        <v>3439</v>
      </c>
      <c r="C766" s="439"/>
      <c r="D766" s="439"/>
      <c r="E766" s="440">
        <v>6</v>
      </c>
      <c r="F766" s="439"/>
      <c r="G766" s="439"/>
      <c r="H766" s="439"/>
    </row>
    <row r="767" spans="1:8" ht="9.75" customHeight="1" x14ac:dyDescent="0.2">
      <c r="A767" s="438">
        <v>170376</v>
      </c>
      <c r="B767" s="439" t="s">
        <v>3439</v>
      </c>
      <c r="C767" s="439"/>
      <c r="D767" s="439"/>
      <c r="E767" s="440">
        <v>1</v>
      </c>
      <c r="F767" s="439"/>
      <c r="G767" s="439"/>
      <c r="H767" s="439"/>
    </row>
    <row r="768" spans="1:8" ht="9.75" customHeight="1" x14ac:dyDescent="0.2">
      <c r="A768" s="438">
        <v>170435</v>
      </c>
      <c r="B768" s="439" t="s">
        <v>3439</v>
      </c>
      <c r="C768" s="439"/>
      <c r="D768" s="439"/>
      <c r="E768" s="440">
        <v>24</v>
      </c>
      <c r="F768" s="439"/>
      <c r="G768" s="439"/>
      <c r="H768" s="439"/>
    </row>
    <row r="769" spans="1:8" ht="9.75" customHeight="1" x14ac:dyDescent="0.2">
      <c r="A769" s="438">
        <v>170436</v>
      </c>
      <c r="B769" s="439" t="s">
        <v>3439</v>
      </c>
      <c r="C769" s="439"/>
      <c r="D769" s="439"/>
      <c r="E769" s="440">
        <v>36</v>
      </c>
      <c r="F769" s="439"/>
      <c r="G769" s="439"/>
      <c r="H769" s="439"/>
    </row>
    <row r="770" spans="1:8" ht="9.75" customHeight="1" x14ac:dyDescent="0.2">
      <c r="A770" s="438">
        <v>170437</v>
      </c>
      <c r="B770" s="439" t="s">
        <v>3439</v>
      </c>
      <c r="C770" s="439"/>
      <c r="D770" s="439"/>
      <c r="E770" s="440">
        <v>12</v>
      </c>
      <c r="F770" s="439"/>
      <c r="G770" s="439"/>
      <c r="H770" s="439"/>
    </row>
    <row r="771" spans="1:8" ht="9.75" customHeight="1" x14ac:dyDescent="0.2">
      <c r="A771" s="438">
        <v>170438</v>
      </c>
      <c r="B771" s="439" t="s">
        <v>3439</v>
      </c>
      <c r="C771" s="439"/>
      <c r="D771" s="439"/>
      <c r="E771" s="440">
        <v>12</v>
      </c>
      <c r="F771" s="439"/>
      <c r="G771" s="439"/>
      <c r="H771" s="439"/>
    </row>
    <row r="772" spans="1:8" ht="9.75" customHeight="1" x14ac:dyDescent="0.2">
      <c r="A772" s="438">
        <v>170441</v>
      </c>
      <c r="B772" s="439" t="s">
        <v>3439</v>
      </c>
      <c r="C772" s="439"/>
      <c r="D772" s="439"/>
      <c r="E772" s="440">
        <v>36</v>
      </c>
      <c r="F772" s="439"/>
      <c r="G772" s="439"/>
      <c r="H772" s="439"/>
    </row>
    <row r="773" spans="1:8" ht="9.75" customHeight="1" x14ac:dyDescent="0.2">
      <c r="A773" s="438">
        <v>170442</v>
      </c>
      <c r="B773" s="439" t="s">
        <v>3439</v>
      </c>
      <c r="C773" s="439"/>
      <c r="D773" s="439"/>
      <c r="E773" s="440">
        <v>36</v>
      </c>
      <c r="F773" s="439"/>
      <c r="G773" s="439"/>
      <c r="H773" s="439"/>
    </row>
    <row r="774" spans="1:8" ht="9.75" customHeight="1" x14ac:dyDescent="0.2">
      <c r="A774" s="438">
        <v>170443</v>
      </c>
      <c r="B774" s="439" t="s">
        <v>3439</v>
      </c>
      <c r="C774" s="439"/>
      <c r="D774" s="439"/>
      <c r="E774" s="440">
        <v>24</v>
      </c>
      <c r="F774" s="439"/>
      <c r="G774" s="439"/>
      <c r="H774" s="439"/>
    </row>
    <row r="775" spans="1:8" ht="9.75" customHeight="1" x14ac:dyDescent="0.2">
      <c r="A775" s="438">
        <v>170444</v>
      </c>
      <c r="B775" s="439" t="s">
        <v>3439</v>
      </c>
      <c r="C775" s="439"/>
      <c r="D775" s="439"/>
      <c r="E775" s="440">
        <v>24</v>
      </c>
      <c r="F775" s="439"/>
      <c r="G775" s="439"/>
      <c r="H775" s="439"/>
    </row>
    <row r="776" spans="1:8" ht="9.75" customHeight="1" x14ac:dyDescent="0.2">
      <c r="A776" s="438">
        <v>170445</v>
      </c>
      <c r="B776" s="439" t="s">
        <v>3439</v>
      </c>
      <c r="C776" s="439"/>
      <c r="D776" s="439"/>
      <c r="E776" s="440">
        <v>24</v>
      </c>
      <c r="F776" s="439"/>
      <c r="G776" s="439"/>
      <c r="H776" s="439"/>
    </row>
    <row r="777" spans="1:8" ht="9.75" customHeight="1" x14ac:dyDescent="0.2">
      <c r="A777" s="438">
        <v>170446</v>
      </c>
      <c r="B777" s="439" t="s">
        <v>3439</v>
      </c>
      <c r="C777" s="439"/>
      <c r="D777" s="439"/>
      <c r="E777" s="440">
        <v>12</v>
      </c>
      <c r="F777" s="439"/>
      <c r="G777" s="439"/>
      <c r="H777" s="439"/>
    </row>
    <row r="778" spans="1:8" ht="9.75" customHeight="1" x14ac:dyDescent="0.2">
      <c r="A778" s="438">
        <v>170447</v>
      </c>
      <c r="B778" s="439" t="s">
        <v>3439</v>
      </c>
      <c r="C778" s="439"/>
      <c r="D778" s="439"/>
      <c r="E778" s="440">
        <v>8</v>
      </c>
      <c r="F778" s="439"/>
      <c r="G778" s="439"/>
      <c r="H778" s="439"/>
    </row>
    <row r="779" spans="1:8" ht="9.75" customHeight="1" x14ac:dyDescent="0.2">
      <c r="A779" s="438">
        <v>170448</v>
      </c>
      <c r="B779" s="439" t="s">
        <v>3439</v>
      </c>
      <c r="C779" s="439"/>
      <c r="D779" s="439"/>
      <c r="E779" s="440">
        <v>6</v>
      </c>
      <c r="F779" s="439"/>
      <c r="G779" s="439"/>
      <c r="H779" s="439"/>
    </row>
    <row r="780" spans="1:8" ht="9.75" customHeight="1" x14ac:dyDescent="0.2">
      <c r="A780" s="438">
        <v>170449</v>
      </c>
      <c r="B780" s="439" t="s">
        <v>3439</v>
      </c>
      <c r="C780" s="439"/>
      <c r="D780" s="439"/>
      <c r="E780" s="440">
        <v>6</v>
      </c>
      <c r="F780" s="439"/>
      <c r="G780" s="439"/>
      <c r="H780" s="439"/>
    </row>
    <row r="781" spans="1:8" ht="9.75" customHeight="1" x14ac:dyDescent="0.2">
      <c r="A781" s="438">
        <v>170450</v>
      </c>
      <c r="B781" s="439" t="s">
        <v>3439</v>
      </c>
      <c r="C781" s="439"/>
      <c r="D781" s="439"/>
      <c r="E781" s="440">
        <v>6</v>
      </c>
      <c r="F781" s="439"/>
      <c r="G781" s="439"/>
      <c r="H781" s="439"/>
    </row>
    <row r="782" spans="1:8" ht="9.75" customHeight="1" x14ac:dyDescent="0.2">
      <c r="A782" s="438">
        <v>170451</v>
      </c>
      <c r="B782" s="439" t="s">
        <v>3439</v>
      </c>
      <c r="C782" s="439"/>
      <c r="D782" s="439"/>
      <c r="E782" s="440">
        <v>6</v>
      </c>
      <c r="F782" s="439"/>
      <c r="G782" s="439"/>
      <c r="H782" s="439"/>
    </row>
    <row r="783" spans="1:8" ht="9.75" customHeight="1" x14ac:dyDescent="0.2">
      <c r="A783" s="438">
        <v>170452</v>
      </c>
      <c r="B783" s="439" t="s">
        <v>3439</v>
      </c>
      <c r="C783" s="439"/>
      <c r="D783" s="439"/>
      <c r="E783" s="440">
        <v>6</v>
      </c>
      <c r="F783" s="439"/>
      <c r="G783" s="439"/>
      <c r="H783" s="439"/>
    </row>
    <row r="784" spans="1:8" ht="9.75" customHeight="1" x14ac:dyDescent="0.2">
      <c r="A784" s="438">
        <v>170454</v>
      </c>
      <c r="B784" s="439" t="s">
        <v>3439</v>
      </c>
      <c r="C784" s="439"/>
      <c r="D784" s="439"/>
      <c r="E784" s="440">
        <v>24</v>
      </c>
      <c r="F784" s="439"/>
      <c r="G784" s="439"/>
      <c r="H784" s="439"/>
    </row>
    <row r="785" spans="1:8" ht="9.75" customHeight="1" x14ac:dyDescent="0.2">
      <c r="A785" s="438">
        <v>170455</v>
      </c>
      <c r="B785" s="439" t="s">
        <v>3439</v>
      </c>
      <c r="C785" s="439"/>
      <c r="D785" s="439"/>
      <c r="E785" s="440">
        <v>24</v>
      </c>
      <c r="F785" s="439"/>
      <c r="G785" s="439"/>
      <c r="H785" s="439"/>
    </row>
    <row r="786" spans="1:8" ht="9.75" customHeight="1" x14ac:dyDescent="0.2">
      <c r="A786" s="438">
        <v>170456</v>
      </c>
      <c r="B786" s="439" t="s">
        <v>3439</v>
      </c>
      <c r="C786" s="439"/>
      <c r="D786" s="439"/>
      <c r="E786" s="440">
        <v>12</v>
      </c>
      <c r="F786" s="439"/>
      <c r="G786" s="439"/>
      <c r="H786" s="439"/>
    </row>
    <row r="787" spans="1:8" ht="9.75" customHeight="1" x14ac:dyDescent="0.2">
      <c r="A787" s="438">
        <v>170457</v>
      </c>
      <c r="B787" s="439" t="s">
        <v>3439</v>
      </c>
      <c r="C787" s="439"/>
      <c r="D787" s="439"/>
      <c r="E787" s="440">
        <v>24</v>
      </c>
      <c r="F787" s="439"/>
      <c r="G787" s="439"/>
      <c r="H787" s="439"/>
    </row>
    <row r="788" spans="1:8" ht="9.75" customHeight="1" x14ac:dyDescent="0.2">
      <c r="A788" s="438">
        <v>170458</v>
      </c>
      <c r="B788" s="439" t="s">
        <v>3439</v>
      </c>
      <c r="C788" s="439"/>
      <c r="D788" s="439"/>
      <c r="E788" s="440">
        <v>24</v>
      </c>
      <c r="F788" s="439"/>
      <c r="G788" s="439"/>
      <c r="H788" s="439"/>
    </row>
    <row r="789" spans="1:8" ht="9.75" customHeight="1" x14ac:dyDescent="0.2">
      <c r="A789" s="438">
        <v>170459</v>
      </c>
      <c r="B789" s="439" t="s">
        <v>3439</v>
      </c>
      <c r="C789" s="439"/>
      <c r="D789" s="439"/>
      <c r="E789" s="440">
        <v>12</v>
      </c>
      <c r="F789" s="439"/>
      <c r="G789" s="439"/>
      <c r="H789" s="439"/>
    </row>
    <row r="790" spans="1:8" ht="9.75" customHeight="1" x14ac:dyDescent="0.2">
      <c r="A790" s="438">
        <v>170460</v>
      </c>
      <c r="B790" s="439" t="s">
        <v>3439</v>
      </c>
      <c r="C790" s="439"/>
      <c r="D790" s="439"/>
      <c r="E790" s="440">
        <v>12</v>
      </c>
      <c r="F790" s="439"/>
      <c r="G790" s="439"/>
      <c r="H790" s="439"/>
    </row>
    <row r="791" spans="1:8" ht="9.75" customHeight="1" x14ac:dyDescent="0.2">
      <c r="A791" s="438">
        <v>170461</v>
      </c>
      <c r="B791" s="439" t="s">
        <v>3439</v>
      </c>
      <c r="C791" s="439"/>
      <c r="D791" s="439"/>
      <c r="E791" s="440">
        <v>24</v>
      </c>
      <c r="F791" s="439"/>
      <c r="G791" s="439"/>
      <c r="H791" s="439"/>
    </row>
    <row r="792" spans="1:8" ht="9.75" customHeight="1" x14ac:dyDescent="0.2">
      <c r="A792" s="438">
        <v>170462</v>
      </c>
      <c r="B792" s="439" t="s">
        <v>3439</v>
      </c>
      <c r="C792" s="439"/>
      <c r="D792" s="439"/>
      <c r="E792" s="440">
        <v>36</v>
      </c>
      <c r="F792" s="439"/>
      <c r="G792" s="439"/>
      <c r="H792" s="439"/>
    </row>
    <row r="793" spans="1:8" ht="9.75" customHeight="1" x14ac:dyDescent="0.2">
      <c r="A793" s="438">
        <v>170464</v>
      </c>
      <c r="B793" s="439" t="s">
        <v>3439</v>
      </c>
      <c r="C793" s="439"/>
      <c r="D793" s="439"/>
      <c r="E793" s="440">
        <v>12</v>
      </c>
      <c r="F793" s="439"/>
      <c r="G793" s="439"/>
      <c r="H793" s="439"/>
    </row>
    <row r="794" spans="1:8" ht="9.75" customHeight="1" x14ac:dyDescent="0.2">
      <c r="A794" s="438">
        <v>170465</v>
      </c>
      <c r="B794" s="439" t="s">
        <v>3439</v>
      </c>
      <c r="C794" s="439"/>
      <c r="D794" s="439"/>
      <c r="E794" s="440">
        <v>36</v>
      </c>
      <c r="F794" s="439"/>
      <c r="G794" s="439"/>
      <c r="H794" s="439"/>
    </row>
    <row r="795" spans="1:8" ht="9.75" customHeight="1" x14ac:dyDescent="0.2">
      <c r="A795" s="438">
        <v>170466</v>
      </c>
      <c r="B795" s="439" t="s">
        <v>3439</v>
      </c>
      <c r="C795" s="439"/>
      <c r="D795" s="439"/>
      <c r="E795" s="440">
        <v>12</v>
      </c>
      <c r="F795" s="439"/>
      <c r="G795" s="439"/>
      <c r="H795" s="439"/>
    </row>
    <row r="796" spans="1:8" ht="9.75" customHeight="1" x14ac:dyDescent="0.2">
      <c r="A796" s="438">
        <v>170467</v>
      </c>
      <c r="B796" s="439" t="s">
        <v>3439</v>
      </c>
      <c r="C796" s="439"/>
      <c r="D796" s="439"/>
      <c r="E796" s="440">
        <v>12</v>
      </c>
      <c r="F796" s="439"/>
      <c r="G796" s="439"/>
      <c r="H796" s="439"/>
    </row>
    <row r="797" spans="1:8" ht="9.75" customHeight="1" x14ac:dyDescent="0.2">
      <c r="A797" s="438">
        <v>170468</v>
      </c>
      <c r="B797" s="439" t="s">
        <v>3439</v>
      </c>
      <c r="C797" s="439"/>
      <c r="D797" s="439"/>
      <c r="E797" s="440">
        <v>36</v>
      </c>
      <c r="F797" s="439"/>
      <c r="G797" s="439"/>
      <c r="H797" s="439"/>
    </row>
    <row r="798" spans="1:8" ht="9.75" customHeight="1" x14ac:dyDescent="0.2">
      <c r="A798" s="438">
        <v>170469</v>
      </c>
      <c r="B798" s="439" t="s">
        <v>3439</v>
      </c>
      <c r="C798" s="439"/>
      <c r="D798" s="439"/>
      <c r="E798" s="440">
        <v>36</v>
      </c>
      <c r="F798" s="439"/>
      <c r="G798" s="439"/>
      <c r="H798" s="439"/>
    </row>
    <row r="799" spans="1:8" ht="9.75" customHeight="1" x14ac:dyDescent="0.2">
      <c r="A799" s="438">
        <v>170470</v>
      </c>
      <c r="B799" s="439" t="s">
        <v>3439</v>
      </c>
      <c r="C799" s="439"/>
      <c r="D799" s="439"/>
      <c r="E799" s="440">
        <v>12</v>
      </c>
      <c r="F799" s="439"/>
      <c r="G799" s="439"/>
      <c r="H799" s="439"/>
    </row>
    <row r="800" spans="1:8" ht="9.75" customHeight="1" x14ac:dyDescent="0.2">
      <c r="A800" s="438">
        <v>170471</v>
      </c>
      <c r="B800" s="439" t="s">
        <v>3439</v>
      </c>
      <c r="C800" s="439"/>
      <c r="D800" s="439"/>
      <c r="E800" s="440">
        <v>3</v>
      </c>
      <c r="F800" s="439"/>
      <c r="G800" s="439"/>
      <c r="H800" s="439"/>
    </row>
    <row r="801" spans="1:8" ht="9.75" customHeight="1" x14ac:dyDescent="0.2">
      <c r="A801" s="438">
        <v>170472</v>
      </c>
      <c r="B801" s="439" t="s">
        <v>3439</v>
      </c>
      <c r="C801" s="439"/>
      <c r="D801" s="439"/>
      <c r="E801" s="440">
        <v>3</v>
      </c>
      <c r="F801" s="439"/>
      <c r="G801" s="439"/>
      <c r="H801" s="439"/>
    </row>
    <row r="802" spans="1:8" ht="9.75" customHeight="1" x14ac:dyDescent="0.2">
      <c r="A802" s="438">
        <v>170473</v>
      </c>
      <c r="B802" s="439" t="s">
        <v>3439</v>
      </c>
      <c r="C802" s="439"/>
      <c r="D802" s="439"/>
      <c r="E802" s="440">
        <v>36</v>
      </c>
      <c r="F802" s="439"/>
      <c r="G802" s="439"/>
      <c r="H802" s="439"/>
    </row>
    <row r="803" spans="1:8" ht="9.75" customHeight="1" x14ac:dyDescent="0.2">
      <c r="A803" s="438">
        <v>170475</v>
      </c>
      <c r="B803" s="439" t="s">
        <v>3439</v>
      </c>
      <c r="C803" s="439"/>
      <c r="D803" s="439"/>
      <c r="E803" s="440">
        <v>3</v>
      </c>
      <c r="F803" s="439"/>
      <c r="G803" s="439"/>
      <c r="H803" s="439"/>
    </row>
    <row r="804" spans="1:8" ht="9.75" customHeight="1" x14ac:dyDescent="0.2">
      <c r="A804" s="438">
        <v>170476</v>
      </c>
      <c r="B804" s="439" t="s">
        <v>3439</v>
      </c>
      <c r="C804" s="439"/>
      <c r="D804" s="439"/>
      <c r="E804" s="440">
        <v>8</v>
      </c>
      <c r="F804" s="439"/>
      <c r="G804" s="439"/>
      <c r="H804" s="439"/>
    </row>
    <row r="805" spans="1:8" ht="9.75" customHeight="1" x14ac:dyDescent="0.2">
      <c r="A805" s="438">
        <v>170477</v>
      </c>
      <c r="B805" s="439" t="s">
        <v>3439</v>
      </c>
      <c r="C805" s="439"/>
      <c r="D805" s="439"/>
      <c r="E805" s="440">
        <v>3</v>
      </c>
      <c r="F805" s="439"/>
      <c r="G805" s="439"/>
      <c r="H805" s="439"/>
    </row>
    <row r="806" spans="1:8" ht="9.75" customHeight="1" x14ac:dyDescent="0.2">
      <c r="A806" s="438">
        <v>170478</v>
      </c>
      <c r="B806" s="439" t="s">
        <v>3439</v>
      </c>
      <c r="C806" s="439"/>
      <c r="D806" s="439"/>
      <c r="E806" s="440">
        <v>8</v>
      </c>
      <c r="F806" s="439"/>
      <c r="G806" s="439"/>
      <c r="H806" s="439"/>
    </row>
    <row r="807" spans="1:8" ht="9.75" customHeight="1" x14ac:dyDescent="0.2">
      <c r="A807" s="438">
        <v>170479</v>
      </c>
      <c r="B807" s="439" t="s">
        <v>3439</v>
      </c>
      <c r="C807" s="439"/>
      <c r="D807" s="439"/>
      <c r="E807" s="440">
        <v>3</v>
      </c>
      <c r="F807" s="439"/>
      <c r="G807" s="439"/>
      <c r="H807" s="439"/>
    </row>
    <row r="808" spans="1:8" ht="9.75" customHeight="1" x14ac:dyDescent="0.2">
      <c r="A808" s="438">
        <v>170480</v>
      </c>
      <c r="B808" s="439" t="s">
        <v>3439</v>
      </c>
      <c r="C808" s="439"/>
      <c r="D808" s="439"/>
      <c r="E808" s="440">
        <v>3</v>
      </c>
      <c r="F808" s="439"/>
      <c r="G808" s="439"/>
      <c r="H808" s="439"/>
    </row>
    <row r="809" spans="1:8" ht="9.75" customHeight="1" x14ac:dyDescent="0.2">
      <c r="A809" s="438">
        <v>170481</v>
      </c>
      <c r="B809" s="439" t="s">
        <v>3439</v>
      </c>
      <c r="C809" s="439"/>
      <c r="D809" s="439"/>
      <c r="E809" s="440">
        <v>6</v>
      </c>
      <c r="F809" s="439"/>
      <c r="G809" s="439"/>
      <c r="H809" s="439"/>
    </row>
    <row r="810" spans="1:8" ht="9.75" customHeight="1" x14ac:dyDescent="0.2">
      <c r="A810" s="438">
        <v>170482</v>
      </c>
      <c r="B810" s="439" t="s">
        <v>3439</v>
      </c>
      <c r="C810" s="439"/>
      <c r="D810" s="439"/>
      <c r="E810" s="440">
        <v>3</v>
      </c>
      <c r="F810" s="439"/>
      <c r="G810" s="439"/>
      <c r="H810" s="439"/>
    </row>
    <row r="811" spans="1:8" ht="9.75" customHeight="1" x14ac:dyDescent="0.2">
      <c r="A811" s="438">
        <v>170484</v>
      </c>
      <c r="B811" s="439" t="s">
        <v>3439</v>
      </c>
      <c r="C811" s="439"/>
      <c r="D811" s="439"/>
      <c r="E811" s="440">
        <v>8</v>
      </c>
      <c r="F811" s="439"/>
      <c r="G811" s="439"/>
      <c r="H811" s="439"/>
    </row>
    <row r="812" spans="1:8" ht="9.75" customHeight="1" x14ac:dyDescent="0.2">
      <c r="A812" s="438">
        <v>170485</v>
      </c>
      <c r="B812" s="439" t="s">
        <v>3439</v>
      </c>
      <c r="C812" s="439"/>
      <c r="D812" s="439"/>
      <c r="E812" s="440">
        <v>6</v>
      </c>
      <c r="F812" s="439"/>
      <c r="G812" s="439"/>
      <c r="H812" s="439"/>
    </row>
    <row r="813" spans="1:8" ht="9.75" customHeight="1" x14ac:dyDescent="0.2">
      <c r="A813" s="438">
        <v>170486</v>
      </c>
      <c r="B813" s="439" t="s">
        <v>3439</v>
      </c>
      <c r="C813" s="439"/>
      <c r="D813" s="439"/>
      <c r="E813" s="440">
        <v>2</v>
      </c>
      <c r="F813" s="439"/>
      <c r="G813" s="439"/>
      <c r="H813" s="439"/>
    </row>
    <row r="814" spans="1:8" ht="9.75" customHeight="1" x14ac:dyDescent="0.2">
      <c r="A814" s="438">
        <v>170487</v>
      </c>
      <c r="B814" s="439" t="s">
        <v>3439</v>
      </c>
      <c r="C814" s="439"/>
      <c r="D814" s="439"/>
      <c r="E814" s="440">
        <v>8</v>
      </c>
      <c r="F814" s="439"/>
      <c r="G814" s="439"/>
      <c r="H814" s="439"/>
    </row>
    <row r="815" spans="1:8" ht="9.75" customHeight="1" x14ac:dyDescent="0.2">
      <c r="A815" s="438">
        <v>170488</v>
      </c>
      <c r="B815" s="439" t="s">
        <v>3439</v>
      </c>
      <c r="C815" s="439"/>
      <c r="D815" s="439"/>
      <c r="E815" s="440">
        <v>6</v>
      </c>
      <c r="F815" s="439"/>
      <c r="G815" s="439"/>
      <c r="H815" s="439"/>
    </row>
    <row r="816" spans="1:8" ht="9.75" customHeight="1" x14ac:dyDescent="0.2">
      <c r="A816" s="438">
        <v>170489</v>
      </c>
      <c r="B816" s="439" t="s">
        <v>3439</v>
      </c>
      <c r="C816" s="439"/>
      <c r="D816" s="439"/>
      <c r="E816" s="440">
        <v>8</v>
      </c>
      <c r="F816" s="439"/>
      <c r="G816" s="439"/>
      <c r="H816" s="439"/>
    </row>
    <row r="817" spans="1:8" ht="9.75" customHeight="1" x14ac:dyDescent="0.2">
      <c r="A817" s="438">
        <v>170490</v>
      </c>
      <c r="B817" s="439" t="s">
        <v>3439</v>
      </c>
      <c r="C817" s="439"/>
      <c r="D817" s="439"/>
      <c r="E817" s="440">
        <v>12</v>
      </c>
      <c r="F817" s="439"/>
      <c r="G817" s="439"/>
      <c r="H817" s="439"/>
    </row>
    <row r="818" spans="1:8" ht="9.75" customHeight="1" x14ac:dyDescent="0.2">
      <c r="A818" s="438">
        <v>170491</v>
      </c>
      <c r="B818" s="439" t="s">
        <v>3439</v>
      </c>
      <c r="C818" s="439"/>
      <c r="D818" s="439"/>
      <c r="E818" s="440">
        <v>8</v>
      </c>
      <c r="F818" s="439"/>
      <c r="G818" s="439"/>
      <c r="H818" s="439"/>
    </row>
    <row r="819" spans="1:8" ht="9.75" customHeight="1" x14ac:dyDescent="0.2">
      <c r="A819" s="438">
        <v>170492</v>
      </c>
      <c r="B819" s="439" t="s">
        <v>3439</v>
      </c>
      <c r="C819" s="439"/>
      <c r="D819" s="439"/>
      <c r="E819" s="440">
        <v>8</v>
      </c>
      <c r="F819" s="439"/>
      <c r="G819" s="439"/>
      <c r="H819" s="439"/>
    </row>
    <row r="820" spans="1:8" ht="9.75" customHeight="1" x14ac:dyDescent="0.2">
      <c r="A820" s="438">
        <v>170493</v>
      </c>
      <c r="B820" s="439" t="s">
        <v>3439</v>
      </c>
      <c r="C820" s="439"/>
      <c r="D820" s="439"/>
      <c r="E820" s="440">
        <v>12</v>
      </c>
      <c r="F820" s="439"/>
      <c r="G820" s="439"/>
      <c r="H820" s="439"/>
    </row>
    <row r="821" spans="1:8" ht="9.75" customHeight="1" x14ac:dyDescent="0.2">
      <c r="A821" s="438">
        <v>170503</v>
      </c>
      <c r="B821" s="439" t="s">
        <v>3439</v>
      </c>
      <c r="C821" s="439"/>
      <c r="D821" s="439"/>
      <c r="E821" s="440">
        <v>6</v>
      </c>
      <c r="F821" s="439"/>
      <c r="G821" s="439"/>
      <c r="H821" s="439"/>
    </row>
    <row r="822" spans="1:8" ht="9.75" customHeight="1" x14ac:dyDescent="0.2">
      <c r="A822" s="438">
        <v>170522</v>
      </c>
      <c r="B822" s="439" t="s">
        <v>3439</v>
      </c>
      <c r="C822" s="439"/>
      <c r="D822" s="439"/>
      <c r="E822" s="440">
        <v>8</v>
      </c>
      <c r="F822" s="439"/>
      <c r="G822" s="439"/>
      <c r="H822" s="439"/>
    </row>
    <row r="823" spans="1:8" ht="9.75" customHeight="1" x14ac:dyDescent="0.2">
      <c r="A823" s="438">
        <v>170605</v>
      </c>
      <c r="B823" s="439" t="s">
        <v>3439</v>
      </c>
      <c r="C823" s="439"/>
      <c r="D823" s="439"/>
      <c r="E823" s="440">
        <v>6</v>
      </c>
      <c r="F823" s="439"/>
      <c r="G823" s="439"/>
      <c r="H823" s="439"/>
    </row>
    <row r="824" spans="1:8" ht="9.75" customHeight="1" x14ac:dyDescent="0.2">
      <c r="A824" s="438">
        <v>170712</v>
      </c>
      <c r="B824" s="439" t="s">
        <v>3439</v>
      </c>
      <c r="C824" s="439"/>
      <c r="D824" s="439"/>
      <c r="E824" s="440">
        <v>36</v>
      </c>
      <c r="F824" s="439"/>
      <c r="G824" s="439"/>
      <c r="H824" s="439"/>
    </row>
    <row r="825" spans="1:8" ht="9.75" customHeight="1" x14ac:dyDescent="0.2">
      <c r="A825" s="438">
        <v>170713</v>
      </c>
      <c r="B825" s="439" t="s">
        <v>3439</v>
      </c>
      <c r="C825" s="439"/>
      <c r="D825" s="439"/>
      <c r="E825" s="440">
        <v>36</v>
      </c>
      <c r="F825" s="439"/>
      <c r="G825" s="439"/>
      <c r="H825" s="439"/>
    </row>
    <row r="826" spans="1:8" ht="9.75" customHeight="1" x14ac:dyDescent="0.2">
      <c r="A826" s="438">
        <v>170714</v>
      </c>
      <c r="B826" s="439" t="s">
        <v>3439</v>
      </c>
      <c r="C826" s="439"/>
      <c r="D826" s="439"/>
      <c r="E826" s="440">
        <v>36</v>
      </c>
      <c r="F826" s="439"/>
      <c r="G826" s="439"/>
      <c r="H826" s="439"/>
    </row>
    <row r="827" spans="1:8" ht="9.75" customHeight="1" x14ac:dyDescent="0.2">
      <c r="A827" s="438">
        <v>170715</v>
      </c>
      <c r="B827" s="439" t="s">
        <v>3439</v>
      </c>
      <c r="C827" s="439"/>
      <c r="D827" s="439"/>
      <c r="E827" s="440">
        <v>36</v>
      </c>
      <c r="F827" s="439"/>
      <c r="G827" s="439"/>
      <c r="H827" s="439"/>
    </row>
    <row r="828" spans="1:8" ht="9.75" customHeight="1" x14ac:dyDescent="0.2">
      <c r="A828" s="438">
        <v>170716</v>
      </c>
      <c r="B828" s="439" t="s">
        <v>3439</v>
      </c>
      <c r="C828" s="439"/>
      <c r="D828" s="439"/>
      <c r="E828" s="440">
        <v>36</v>
      </c>
      <c r="F828" s="439"/>
      <c r="G828" s="439"/>
      <c r="H828" s="439"/>
    </row>
    <row r="829" spans="1:8" ht="9.75" customHeight="1" x14ac:dyDescent="0.2">
      <c r="A829" s="438">
        <v>170717</v>
      </c>
      <c r="B829" s="439" t="s">
        <v>3439</v>
      </c>
      <c r="C829" s="439"/>
      <c r="D829" s="439"/>
      <c r="E829" s="440">
        <v>24</v>
      </c>
      <c r="F829" s="439"/>
      <c r="G829" s="439"/>
      <c r="H829" s="439"/>
    </row>
    <row r="830" spans="1:8" ht="9.75" customHeight="1" x14ac:dyDescent="0.2">
      <c r="A830" s="438">
        <v>170718</v>
      </c>
      <c r="B830" s="439" t="s">
        <v>3439</v>
      </c>
      <c r="C830" s="439"/>
      <c r="D830" s="439"/>
      <c r="E830" s="440">
        <v>24</v>
      </c>
      <c r="F830" s="439"/>
      <c r="G830" s="439"/>
      <c r="H830" s="439"/>
    </row>
    <row r="831" spans="1:8" ht="9.75" customHeight="1" x14ac:dyDescent="0.2">
      <c r="A831" s="438">
        <v>170719</v>
      </c>
      <c r="B831" s="439" t="s">
        <v>3439</v>
      </c>
      <c r="C831" s="439"/>
      <c r="D831" s="439"/>
      <c r="E831" s="440">
        <v>24</v>
      </c>
      <c r="F831" s="439"/>
      <c r="G831" s="439"/>
      <c r="H831" s="439"/>
    </row>
    <row r="832" spans="1:8" ht="9.75" customHeight="1" x14ac:dyDescent="0.2">
      <c r="A832" s="438">
        <v>170720</v>
      </c>
      <c r="B832" s="439" t="s">
        <v>3439</v>
      </c>
      <c r="C832" s="439"/>
      <c r="D832" s="439"/>
      <c r="E832" s="440">
        <v>24</v>
      </c>
      <c r="F832" s="439"/>
      <c r="G832" s="439"/>
      <c r="H832" s="439"/>
    </row>
    <row r="833" spans="1:8" ht="9.75" customHeight="1" x14ac:dyDescent="0.2">
      <c r="A833" s="438">
        <v>170721</v>
      </c>
      <c r="B833" s="439" t="s">
        <v>3439</v>
      </c>
      <c r="C833" s="439"/>
      <c r="D833" s="439"/>
      <c r="E833" s="440">
        <v>24</v>
      </c>
      <c r="F833" s="439"/>
      <c r="G833" s="439"/>
      <c r="H833" s="439"/>
    </row>
    <row r="834" spans="1:8" ht="9.75" customHeight="1" x14ac:dyDescent="0.2">
      <c r="A834" s="438">
        <v>170722</v>
      </c>
      <c r="B834" s="439" t="s">
        <v>3439</v>
      </c>
      <c r="C834" s="439"/>
      <c r="D834" s="439"/>
      <c r="E834" s="440">
        <v>24</v>
      </c>
      <c r="F834" s="439"/>
      <c r="G834" s="439"/>
      <c r="H834" s="439"/>
    </row>
    <row r="835" spans="1:8" ht="9.75" customHeight="1" x14ac:dyDescent="0.2">
      <c r="A835" s="438">
        <v>170723</v>
      </c>
      <c r="B835" s="439" t="s">
        <v>3439</v>
      </c>
      <c r="C835" s="439"/>
      <c r="D835" s="439"/>
      <c r="E835" s="440">
        <v>6</v>
      </c>
      <c r="F835" s="439"/>
      <c r="G835" s="439"/>
      <c r="H835" s="439"/>
    </row>
    <row r="836" spans="1:8" ht="9.75" customHeight="1" x14ac:dyDescent="0.2">
      <c r="A836" s="438">
        <v>170724</v>
      </c>
      <c r="B836" s="439" t="s">
        <v>3439</v>
      </c>
      <c r="C836" s="439"/>
      <c r="D836" s="439"/>
      <c r="E836" s="440">
        <v>6</v>
      </c>
      <c r="F836" s="439"/>
      <c r="G836" s="439"/>
      <c r="H836" s="439"/>
    </row>
    <row r="837" spans="1:8" ht="9.75" customHeight="1" x14ac:dyDescent="0.2">
      <c r="A837" s="438">
        <v>170725</v>
      </c>
      <c r="B837" s="439" t="s">
        <v>3439</v>
      </c>
      <c r="C837" s="439"/>
      <c r="D837" s="439"/>
      <c r="E837" s="440">
        <v>6</v>
      </c>
      <c r="F837" s="439"/>
      <c r="G837" s="439"/>
      <c r="H837" s="439"/>
    </row>
    <row r="838" spans="1:8" ht="9.75" customHeight="1" x14ac:dyDescent="0.2">
      <c r="A838" s="438">
        <v>170728</v>
      </c>
      <c r="B838" s="439" t="s">
        <v>3439</v>
      </c>
      <c r="C838" s="439"/>
      <c r="D838" s="439"/>
      <c r="E838" s="440">
        <v>12</v>
      </c>
      <c r="F838" s="439"/>
      <c r="G838" s="439"/>
      <c r="H838" s="439"/>
    </row>
    <row r="839" spans="1:8" ht="9.75" customHeight="1" x14ac:dyDescent="0.2">
      <c r="A839" s="438">
        <v>170729</v>
      </c>
      <c r="B839" s="439" t="s">
        <v>3439</v>
      </c>
      <c r="C839" s="439"/>
      <c r="D839" s="439"/>
      <c r="E839" s="440">
        <v>6</v>
      </c>
      <c r="F839" s="439"/>
      <c r="G839" s="439"/>
      <c r="H839" s="439"/>
    </row>
    <row r="840" spans="1:8" ht="9.75" customHeight="1" x14ac:dyDescent="0.2">
      <c r="A840" s="438">
        <v>170730</v>
      </c>
      <c r="B840" s="439" t="s">
        <v>3439</v>
      </c>
      <c r="C840" s="439"/>
      <c r="D840" s="439"/>
      <c r="E840" s="440">
        <v>8</v>
      </c>
      <c r="F840" s="439"/>
      <c r="G840" s="439"/>
      <c r="H840" s="439"/>
    </row>
    <row r="841" spans="1:8" ht="9.75" customHeight="1" x14ac:dyDescent="0.2">
      <c r="A841" s="438">
        <v>170788</v>
      </c>
      <c r="B841" s="439" t="s">
        <v>3439</v>
      </c>
      <c r="C841" s="439"/>
      <c r="D841" s="439"/>
      <c r="E841" s="440">
        <v>6</v>
      </c>
      <c r="F841" s="439"/>
      <c r="G841" s="439"/>
      <c r="H841" s="439"/>
    </row>
    <row r="842" spans="1:8" ht="9.75" customHeight="1" x14ac:dyDescent="0.2">
      <c r="A842" s="438">
        <v>170789</v>
      </c>
      <c r="B842" s="439" t="s">
        <v>3439</v>
      </c>
      <c r="C842" s="439"/>
      <c r="D842" s="439"/>
      <c r="E842" s="440">
        <v>24</v>
      </c>
      <c r="F842" s="439"/>
      <c r="G842" s="439"/>
      <c r="H842" s="439"/>
    </row>
    <row r="843" spans="1:8" ht="9.75" customHeight="1" x14ac:dyDescent="0.2">
      <c r="A843" s="438">
        <v>170790</v>
      </c>
      <c r="B843" s="439" t="s">
        <v>3439</v>
      </c>
      <c r="C843" s="439"/>
      <c r="D843" s="439"/>
      <c r="E843" s="440">
        <v>24</v>
      </c>
      <c r="F843" s="439"/>
      <c r="G843" s="439"/>
      <c r="H843" s="439"/>
    </row>
    <row r="844" spans="1:8" ht="9.75" customHeight="1" x14ac:dyDescent="0.2">
      <c r="A844" s="438">
        <v>170807</v>
      </c>
      <c r="B844" s="439" t="s">
        <v>3439</v>
      </c>
      <c r="C844" s="439"/>
      <c r="D844" s="439"/>
      <c r="E844" s="440">
        <v>24</v>
      </c>
      <c r="F844" s="439"/>
      <c r="G844" s="439"/>
      <c r="H844" s="439"/>
    </row>
    <row r="845" spans="1:8" ht="9.75" customHeight="1" x14ac:dyDescent="0.2">
      <c r="A845" s="438">
        <v>170808</v>
      </c>
      <c r="B845" s="439" t="s">
        <v>3439</v>
      </c>
      <c r="C845" s="439"/>
      <c r="D845" s="439"/>
      <c r="E845" s="440">
        <v>36</v>
      </c>
      <c r="F845" s="439"/>
      <c r="G845" s="439"/>
      <c r="H845" s="439"/>
    </row>
    <row r="846" spans="1:8" ht="9.75" customHeight="1" x14ac:dyDescent="0.2">
      <c r="A846" s="438">
        <v>170809</v>
      </c>
      <c r="B846" s="439" t="s">
        <v>3439</v>
      </c>
      <c r="C846" s="439"/>
      <c r="D846" s="439"/>
      <c r="E846" s="440">
        <v>36</v>
      </c>
      <c r="F846" s="439"/>
      <c r="G846" s="439"/>
      <c r="H846" s="439"/>
    </row>
    <row r="847" spans="1:8" ht="9.75" customHeight="1" x14ac:dyDescent="0.2">
      <c r="A847" s="438">
        <v>170829</v>
      </c>
      <c r="B847" s="439" t="s">
        <v>3439</v>
      </c>
      <c r="C847" s="439"/>
      <c r="D847" s="439"/>
      <c r="E847" s="440">
        <v>12</v>
      </c>
      <c r="F847" s="439"/>
      <c r="G847" s="439"/>
      <c r="H847" s="439"/>
    </row>
    <row r="848" spans="1:8" ht="9.75" customHeight="1" x14ac:dyDescent="0.2">
      <c r="A848" s="438">
        <v>170830</v>
      </c>
      <c r="B848" s="439" t="s">
        <v>3439</v>
      </c>
      <c r="C848" s="439"/>
      <c r="D848" s="439"/>
      <c r="E848" s="440">
        <v>12</v>
      </c>
      <c r="F848" s="439"/>
      <c r="G848" s="439"/>
      <c r="H848" s="439"/>
    </row>
    <row r="849" spans="1:8" ht="9.75" customHeight="1" x14ac:dyDescent="0.2">
      <c r="A849" s="438">
        <v>170831</v>
      </c>
      <c r="B849" s="439" t="s">
        <v>3439</v>
      </c>
      <c r="C849" s="439"/>
      <c r="D849" s="439"/>
      <c r="E849" s="440">
        <v>6</v>
      </c>
      <c r="F849" s="439"/>
      <c r="G849" s="439"/>
      <c r="H849" s="439"/>
    </row>
    <row r="850" spans="1:8" ht="9.75" customHeight="1" x14ac:dyDescent="0.2">
      <c r="A850" s="438">
        <v>170832</v>
      </c>
      <c r="B850" s="439" t="s">
        <v>3439</v>
      </c>
      <c r="C850" s="439"/>
      <c r="D850" s="439"/>
      <c r="E850" s="440">
        <v>36</v>
      </c>
      <c r="F850" s="439"/>
      <c r="G850" s="439"/>
      <c r="H850" s="439"/>
    </row>
    <row r="851" spans="1:8" ht="9.75" customHeight="1" x14ac:dyDescent="0.2">
      <c r="A851" s="438">
        <v>170833</v>
      </c>
      <c r="B851" s="439" t="s">
        <v>3439</v>
      </c>
      <c r="C851" s="439"/>
      <c r="D851" s="439"/>
      <c r="E851" s="440">
        <v>36</v>
      </c>
      <c r="F851" s="439"/>
      <c r="G851" s="439"/>
      <c r="H851" s="439"/>
    </row>
    <row r="852" spans="1:8" ht="9.75" customHeight="1" x14ac:dyDescent="0.2">
      <c r="A852" s="438">
        <v>170834</v>
      </c>
      <c r="B852" s="439" t="s">
        <v>3439</v>
      </c>
      <c r="C852" s="439"/>
      <c r="D852" s="439"/>
      <c r="E852" s="440">
        <v>36</v>
      </c>
      <c r="F852" s="439"/>
      <c r="G852" s="439"/>
      <c r="H852" s="439"/>
    </row>
    <row r="853" spans="1:8" ht="9.75" customHeight="1" x14ac:dyDescent="0.2">
      <c r="A853" s="438">
        <v>170835</v>
      </c>
      <c r="B853" s="439" t="s">
        <v>3439</v>
      </c>
      <c r="C853" s="439"/>
      <c r="D853" s="439"/>
      <c r="E853" s="440">
        <v>36</v>
      </c>
      <c r="F853" s="439"/>
      <c r="G853" s="439"/>
      <c r="H853" s="439"/>
    </row>
    <row r="854" spans="1:8" ht="9.75" customHeight="1" x14ac:dyDescent="0.2">
      <c r="A854" s="438">
        <v>170837</v>
      </c>
      <c r="B854" s="439" t="s">
        <v>3439</v>
      </c>
      <c r="C854" s="439"/>
      <c r="D854" s="439"/>
      <c r="E854" s="440">
        <v>24</v>
      </c>
      <c r="F854" s="439"/>
      <c r="G854" s="439"/>
      <c r="H854" s="439"/>
    </row>
    <row r="855" spans="1:8" ht="9.75" customHeight="1" x14ac:dyDescent="0.2">
      <c r="A855" s="438">
        <v>170838</v>
      </c>
      <c r="B855" s="439" t="s">
        <v>3439</v>
      </c>
      <c r="C855" s="439"/>
      <c r="D855" s="439"/>
      <c r="E855" s="440">
        <v>24</v>
      </c>
      <c r="F855" s="439"/>
      <c r="G855" s="439"/>
      <c r="H855" s="439"/>
    </row>
    <row r="856" spans="1:8" ht="9.75" customHeight="1" x14ac:dyDescent="0.2">
      <c r="A856" s="438">
        <v>170839</v>
      </c>
      <c r="B856" s="439" t="s">
        <v>3439</v>
      </c>
      <c r="C856" s="439"/>
      <c r="D856" s="439"/>
      <c r="E856" s="440">
        <v>24</v>
      </c>
      <c r="F856" s="439"/>
      <c r="G856" s="439"/>
      <c r="H856" s="439"/>
    </row>
    <row r="857" spans="1:8" ht="9.75" customHeight="1" x14ac:dyDescent="0.2">
      <c r="A857" s="438">
        <v>172273</v>
      </c>
      <c r="B857" s="439" t="s">
        <v>3439</v>
      </c>
      <c r="C857" s="439"/>
      <c r="D857" s="439"/>
      <c r="E857" s="440">
        <v>24</v>
      </c>
      <c r="F857" s="439"/>
      <c r="G857" s="439"/>
      <c r="H857" s="439"/>
    </row>
    <row r="858" spans="1:8" ht="9.75" customHeight="1" x14ac:dyDescent="0.2">
      <c r="A858" s="438">
        <v>170851</v>
      </c>
      <c r="B858" s="439" t="s">
        <v>3439</v>
      </c>
      <c r="C858" s="439"/>
      <c r="D858" s="439"/>
      <c r="E858" s="440">
        <v>6</v>
      </c>
      <c r="F858" s="439"/>
      <c r="G858" s="439"/>
      <c r="H858" s="439"/>
    </row>
    <row r="859" spans="1:8" ht="9.75" customHeight="1" x14ac:dyDescent="0.2">
      <c r="A859" s="438">
        <v>170852</v>
      </c>
      <c r="B859" s="439" t="s">
        <v>3439</v>
      </c>
      <c r="C859" s="439"/>
      <c r="D859" s="439"/>
      <c r="E859" s="440">
        <v>12</v>
      </c>
      <c r="F859" s="439"/>
      <c r="G859" s="439"/>
      <c r="H859" s="439"/>
    </row>
    <row r="860" spans="1:8" ht="9.75" customHeight="1" x14ac:dyDescent="0.2">
      <c r="A860" s="438">
        <v>170853</v>
      </c>
      <c r="B860" s="439" t="s">
        <v>3439</v>
      </c>
      <c r="C860" s="439"/>
      <c r="D860" s="439"/>
      <c r="E860" s="440">
        <v>36</v>
      </c>
      <c r="F860" s="439"/>
      <c r="G860" s="439"/>
      <c r="H860" s="439"/>
    </row>
    <row r="861" spans="1:8" ht="9.75" customHeight="1" x14ac:dyDescent="0.2">
      <c r="A861" s="438">
        <v>170854</v>
      </c>
      <c r="B861" s="439" t="s">
        <v>3439</v>
      </c>
      <c r="C861" s="439"/>
      <c r="D861" s="439"/>
      <c r="E861" s="440">
        <v>12</v>
      </c>
      <c r="F861" s="439"/>
      <c r="G861" s="439"/>
      <c r="H861" s="439"/>
    </row>
    <row r="862" spans="1:8" ht="9.75" customHeight="1" x14ac:dyDescent="0.2">
      <c r="A862" s="438">
        <v>170855</v>
      </c>
      <c r="B862" s="439" t="s">
        <v>3439</v>
      </c>
      <c r="C862" s="439"/>
      <c r="D862" s="439"/>
      <c r="E862" s="440">
        <v>12</v>
      </c>
      <c r="F862" s="439"/>
      <c r="G862" s="439"/>
      <c r="H862" s="439"/>
    </row>
    <row r="863" spans="1:8" ht="9.75" customHeight="1" x14ac:dyDescent="0.2">
      <c r="A863" s="438">
        <v>170856</v>
      </c>
      <c r="B863" s="439" t="s">
        <v>3439</v>
      </c>
      <c r="C863" s="439"/>
      <c r="D863" s="439"/>
      <c r="E863" s="440">
        <v>6</v>
      </c>
      <c r="F863" s="439"/>
      <c r="G863" s="439"/>
      <c r="H863" s="439"/>
    </row>
    <row r="864" spans="1:8" ht="9.75" customHeight="1" x14ac:dyDescent="0.2">
      <c r="A864" s="438">
        <v>170857</v>
      </c>
      <c r="B864" s="439" t="s">
        <v>3439</v>
      </c>
      <c r="C864" s="439"/>
      <c r="D864" s="439"/>
      <c r="E864" s="440">
        <v>6</v>
      </c>
      <c r="F864" s="439"/>
      <c r="G864" s="439"/>
      <c r="H864" s="439"/>
    </row>
    <row r="865" spans="1:8" ht="9.75" customHeight="1" x14ac:dyDescent="0.2">
      <c r="A865" s="438">
        <v>170858</v>
      </c>
      <c r="B865" s="439" t="s">
        <v>3439</v>
      </c>
      <c r="C865" s="439"/>
      <c r="D865" s="439"/>
      <c r="E865" s="440">
        <v>36</v>
      </c>
      <c r="F865" s="439"/>
      <c r="G865" s="439"/>
      <c r="H865" s="439"/>
    </row>
    <row r="866" spans="1:8" ht="9.75" customHeight="1" x14ac:dyDescent="0.2">
      <c r="A866" s="438">
        <v>170859</v>
      </c>
      <c r="B866" s="439" t="s">
        <v>3439</v>
      </c>
      <c r="C866" s="439"/>
      <c r="D866" s="439"/>
      <c r="E866" s="440">
        <v>24</v>
      </c>
      <c r="F866" s="439"/>
      <c r="G866" s="439"/>
      <c r="H866" s="439"/>
    </row>
    <row r="867" spans="1:8" ht="9.75" customHeight="1" x14ac:dyDescent="0.2">
      <c r="A867" s="438">
        <v>170860</v>
      </c>
      <c r="B867" s="439" t="s">
        <v>3439</v>
      </c>
      <c r="C867" s="439"/>
      <c r="D867" s="439"/>
      <c r="E867" s="440">
        <v>24</v>
      </c>
      <c r="F867" s="439"/>
      <c r="G867" s="439"/>
      <c r="H867" s="439"/>
    </row>
    <row r="868" spans="1:8" ht="9.75" customHeight="1" x14ac:dyDescent="0.2">
      <c r="A868" s="438">
        <v>170861</v>
      </c>
      <c r="B868" s="439" t="s">
        <v>3439</v>
      </c>
      <c r="C868" s="439"/>
      <c r="D868" s="439"/>
      <c r="E868" s="440">
        <v>36</v>
      </c>
      <c r="F868" s="439"/>
      <c r="G868" s="439"/>
      <c r="H868" s="439"/>
    </row>
    <row r="869" spans="1:8" ht="9.75" customHeight="1" x14ac:dyDescent="0.2">
      <c r="A869" s="438">
        <v>170862</v>
      </c>
      <c r="B869" s="439" t="s">
        <v>3439</v>
      </c>
      <c r="C869" s="439"/>
      <c r="D869" s="439"/>
      <c r="E869" s="440">
        <v>36</v>
      </c>
      <c r="F869" s="439"/>
      <c r="G869" s="439"/>
      <c r="H869" s="439"/>
    </row>
    <row r="870" spans="1:8" ht="9.75" customHeight="1" x14ac:dyDescent="0.2">
      <c r="A870" s="438">
        <v>170863</v>
      </c>
      <c r="B870" s="439" t="s">
        <v>3439</v>
      </c>
      <c r="C870" s="439"/>
      <c r="D870" s="439"/>
      <c r="E870" s="440">
        <v>24</v>
      </c>
      <c r="F870" s="439"/>
      <c r="G870" s="439"/>
      <c r="H870" s="439"/>
    </row>
    <row r="871" spans="1:8" ht="9.75" customHeight="1" x14ac:dyDescent="0.2">
      <c r="A871" s="438">
        <v>170868</v>
      </c>
      <c r="B871" s="439" t="s">
        <v>3439</v>
      </c>
      <c r="C871" s="439"/>
      <c r="D871" s="439"/>
      <c r="E871" s="440">
        <v>24</v>
      </c>
      <c r="F871" s="439"/>
      <c r="G871" s="439"/>
      <c r="H871" s="439"/>
    </row>
    <row r="872" spans="1:8" ht="9.75" customHeight="1" x14ac:dyDescent="0.2">
      <c r="A872" s="438">
        <v>170869</v>
      </c>
      <c r="B872" s="439" t="s">
        <v>3439</v>
      </c>
      <c r="C872" s="439"/>
      <c r="D872" s="439"/>
      <c r="E872" s="440">
        <v>24</v>
      </c>
      <c r="F872" s="439"/>
      <c r="G872" s="439"/>
      <c r="H872" s="439"/>
    </row>
    <row r="873" spans="1:8" ht="9.75" customHeight="1" x14ac:dyDescent="0.2">
      <c r="A873" s="438">
        <v>170870</v>
      </c>
      <c r="B873" s="439" t="s">
        <v>3439</v>
      </c>
      <c r="C873" s="439"/>
      <c r="D873" s="439"/>
      <c r="E873" s="440">
        <v>12</v>
      </c>
      <c r="F873" s="439"/>
      <c r="G873" s="439"/>
      <c r="H873" s="439"/>
    </row>
    <row r="874" spans="1:8" ht="9.75" customHeight="1" x14ac:dyDescent="0.2">
      <c r="A874" s="438">
        <v>170871</v>
      </c>
      <c r="B874" s="439" t="s">
        <v>3439</v>
      </c>
      <c r="C874" s="439"/>
      <c r="D874" s="439"/>
      <c r="E874" s="440">
        <v>8</v>
      </c>
      <c r="F874" s="439"/>
      <c r="G874" s="439"/>
      <c r="H874" s="439"/>
    </row>
    <row r="875" spans="1:8" ht="9.75" customHeight="1" x14ac:dyDescent="0.2">
      <c r="A875" s="438">
        <v>170872</v>
      </c>
      <c r="B875" s="439" t="s">
        <v>3439</v>
      </c>
      <c r="C875" s="439"/>
      <c r="D875" s="439"/>
      <c r="E875" s="440">
        <v>8</v>
      </c>
      <c r="F875" s="439"/>
      <c r="G875" s="439"/>
      <c r="H875" s="439"/>
    </row>
    <row r="876" spans="1:8" ht="9.75" customHeight="1" x14ac:dyDescent="0.2">
      <c r="A876" s="438">
        <v>170873</v>
      </c>
      <c r="B876" s="439" t="s">
        <v>3439</v>
      </c>
      <c r="C876" s="439"/>
      <c r="D876" s="439"/>
      <c r="E876" s="440">
        <v>8</v>
      </c>
      <c r="F876" s="439"/>
      <c r="G876" s="439"/>
      <c r="H876" s="439"/>
    </row>
    <row r="877" spans="1:8" ht="9.75" customHeight="1" x14ac:dyDescent="0.2">
      <c r="A877" s="438">
        <v>170878</v>
      </c>
      <c r="B877" s="439" t="s">
        <v>3439</v>
      </c>
      <c r="C877" s="439"/>
      <c r="D877" s="439"/>
      <c r="E877" s="440">
        <v>36</v>
      </c>
      <c r="F877" s="439"/>
      <c r="G877" s="439"/>
      <c r="H877" s="439"/>
    </row>
    <row r="878" spans="1:8" ht="9.75" customHeight="1" x14ac:dyDescent="0.2">
      <c r="A878" s="438">
        <v>170881</v>
      </c>
      <c r="B878" s="439" t="s">
        <v>3439</v>
      </c>
      <c r="C878" s="439"/>
      <c r="D878" s="439"/>
      <c r="E878" s="440">
        <v>6</v>
      </c>
      <c r="F878" s="439"/>
      <c r="G878" s="439"/>
      <c r="H878" s="439"/>
    </row>
    <row r="879" spans="1:8" ht="9.75" customHeight="1" x14ac:dyDescent="0.2">
      <c r="A879" s="438">
        <v>172806</v>
      </c>
      <c r="B879" s="439" t="s">
        <v>3439</v>
      </c>
      <c r="C879" s="439"/>
      <c r="D879" s="439"/>
      <c r="E879" s="440">
        <v>20</v>
      </c>
      <c r="F879" s="439"/>
      <c r="G879" s="439"/>
      <c r="H879" s="439"/>
    </row>
    <row r="880" spans="1:8" ht="9.75" customHeight="1" x14ac:dyDescent="0.2">
      <c r="A880" s="438">
        <v>170948</v>
      </c>
      <c r="B880" s="439" t="s">
        <v>3439</v>
      </c>
      <c r="C880" s="439"/>
      <c r="D880" s="439"/>
      <c r="E880" s="440">
        <v>12</v>
      </c>
      <c r="F880" s="439"/>
      <c r="G880" s="439"/>
      <c r="H880" s="439"/>
    </row>
    <row r="881" spans="1:8" ht="9.75" customHeight="1" x14ac:dyDescent="0.2">
      <c r="A881" s="438">
        <v>171022</v>
      </c>
      <c r="B881" s="439" t="s">
        <v>3439</v>
      </c>
      <c r="C881" s="439"/>
      <c r="D881" s="439"/>
      <c r="E881" s="440">
        <v>12</v>
      </c>
      <c r="F881" s="439"/>
      <c r="G881" s="439"/>
      <c r="H881" s="439"/>
    </row>
    <row r="882" spans="1:8" ht="9.75" customHeight="1" x14ac:dyDescent="0.2">
      <c r="A882" s="438">
        <v>171023</v>
      </c>
      <c r="B882" s="439" t="s">
        <v>3439</v>
      </c>
      <c r="C882" s="439"/>
      <c r="D882" s="439"/>
      <c r="E882" s="440">
        <v>6</v>
      </c>
      <c r="F882" s="439"/>
      <c r="G882" s="439"/>
      <c r="H882" s="439"/>
    </row>
    <row r="883" spans="1:8" ht="9.75" customHeight="1" x14ac:dyDescent="0.2">
      <c r="A883" s="438">
        <v>171032</v>
      </c>
      <c r="B883" s="439" t="s">
        <v>3439</v>
      </c>
      <c r="C883" s="439"/>
      <c r="D883" s="439"/>
      <c r="E883" s="440">
        <v>6</v>
      </c>
      <c r="F883" s="439"/>
      <c r="G883" s="439"/>
      <c r="H883" s="439"/>
    </row>
    <row r="884" spans="1:8" ht="9.75" customHeight="1" x14ac:dyDescent="0.2">
      <c r="A884" s="438">
        <v>171087</v>
      </c>
      <c r="B884" s="439" t="s">
        <v>3439</v>
      </c>
      <c r="C884" s="439"/>
      <c r="D884" s="439"/>
      <c r="E884" s="440">
        <v>12</v>
      </c>
      <c r="F884" s="439"/>
      <c r="G884" s="439"/>
      <c r="H884" s="439"/>
    </row>
    <row r="885" spans="1:8" ht="9.75" customHeight="1" x14ac:dyDescent="0.2">
      <c r="A885" s="438">
        <v>171125</v>
      </c>
      <c r="B885" s="439" t="s">
        <v>3439</v>
      </c>
      <c r="C885" s="439"/>
      <c r="D885" s="439"/>
      <c r="E885" s="440">
        <v>36</v>
      </c>
      <c r="F885" s="439"/>
      <c r="G885" s="439"/>
      <c r="H885" s="439"/>
    </row>
    <row r="886" spans="1:8" ht="9.75" customHeight="1" x14ac:dyDescent="0.2">
      <c r="A886" s="438">
        <v>171126</v>
      </c>
      <c r="B886" s="439" t="s">
        <v>3439</v>
      </c>
      <c r="C886" s="439"/>
      <c r="D886" s="439"/>
      <c r="E886" s="440">
        <v>12</v>
      </c>
      <c r="F886" s="439"/>
      <c r="G886" s="439"/>
      <c r="H886" s="439"/>
    </row>
    <row r="887" spans="1:8" ht="9.75" customHeight="1" x14ac:dyDescent="0.2">
      <c r="A887" s="438">
        <v>171138</v>
      </c>
      <c r="B887" s="439" t="s">
        <v>3439</v>
      </c>
      <c r="C887" s="439"/>
      <c r="D887" s="439"/>
      <c r="E887" s="440">
        <v>8</v>
      </c>
      <c r="F887" s="439"/>
      <c r="G887" s="439"/>
      <c r="H887" s="439"/>
    </row>
    <row r="888" spans="1:8" ht="9.75" customHeight="1" x14ac:dyDescent="0.2">
      <c r="A888" s="438">
        <v>171154</v>
      </c>
      <c r="B888" s="439" t="s">
        <v>3439</v>
      </c>
      <c r="C888" s="439"/>
      <c r="D888" s="439"/>
      <c r="E888" s="440">
        <v>12</v>
      </c>
      <c r="F888" s="439"/>
      <c r="G888" s="439"/>
      <c r="H888" s="439"/>
    </row>
    <row r="889" spans="1:8" ht="9.75" customHeight="1" x14ac:dyDescent="0.2">
      <c r="A889" s="438">
        <v>171155</v>
      </c>
      <c r="B889" s="439" t="s">
        <v>3439</v>
      </c>
      <c r="C889" s="439"/>
      <c r="D889" s="439"/>
      <c r="E889" s="440">
        <v>12</v>
      </c>
      <c r="F889" s="439"/>
      <c r="G889" s="439"/>
      <c r="H889" s="439"/>
    </row>
    <row r="890" spans="1:8" ht="9.75" customHeight="1" x14ac:dyDescent="0.2">
      <c r="A890" s="438">
        <v>171158</v>
      </c>
      <c r="B890" s="439" t="s">
        <v>3439</v>
      </c>
      <c r="C890" s="439"/>
      <c r="D890" s="439"/>
      <c r="E890" s="440">
        <v>3</v>
      </c>
      <c r="F890" s="439"/>
      <c r="G890" s="439"/>
      <c r="H890" s="439"/>
    </row>
    <row r="891" spans="1:8" ht="9.75" customHeight="1" x14ac:dyDescent="0.2">
      <c r="A891" s="438">
        <v>171159</v>
      </c>
      <c r="B891" s="439" t="s">
        <v>3439</v>
      </c>
      <c r="C891" s="439"/>
      <c r="D891" s="439"/>
      <c r="E891" s="440">
        <v>8</v>
      </c>
      <c r="F891" s="439"/>
      <c r="G891" s="439"/>
      <c r="H891" s="439"/>
    </row>
    <row r="892" spans="1:8" ht="9.75" customHeight="1" x14ac:dyDescent="0.2">
      <c r="A892" s="438">
        <v>171161</v>
      </c>
      <c r="B892" s="439" t="s">
        <v>3439</v>
      </c>
      <c r="C892" s="439"/>
      <c r="D892" s="439"/>
      <c r="E892" s="440">
        <v>3</v>
      </c>
      <c r="F892" s="439"/>
      <c r="G892" s="439"/>
      <c r="H892" s="439"/>
    </row>
    <row r="893" spans="1:8" ht="9.75" customHeight="1" x14ac:dyDescent="0.2">
      <c r="A893" s="438">
        <v>171162</v>
      </c>
      <c r="B893" s="439" t="s">
        <v>3439</v>
      </c>
      <c r="C893" s="439"/>
      <c r="D893" s="439"/>
      <c r="E893" s="440">
        <v>8</v>
      </c>
      <c r="F893" s="439"/>
      <c r="G893" s="439"/>
      <c r="H893" s="439"/>
    </row>
    <row r="894" spans="1:8" ht="9.75" customHeight="1" x14ac:dyDescent="0.2">
      <c r="A894" s="438">
        <v>171163</v>
      </c>
      <c r="B894" s="439" t="s">
        <v>3439</v>
      </c>
      <c r="C894" s="439"/>
      <c r="D894" s="439"/>
      <c r="E894" s="440">
        <v>8</v>
      </c>
      <c r="F894" s="439"/>
      <c r="G894" s="439"/>
      <c r="H894" s="439"/>
    </row>
    <row r="895" spans="1:8" ht="9.75" customHeight="1" x14ac:dyDescent="0.2">
      <c r="A895" s="438">
        <v>171164</v>
      </c>
      <c r="B895" s="439" t="s">
        <v>3439</v>
      </c>
      <c r="C895" s="439"/>
      <c r="D895" s="439"/>
      <c r="E895" s="440">
        <v>6</v>
      </c>
      <c r="F895" s="439"/>
      <c r="G895" s="439"/>
      <c r="H895" s="439"/>
    </row>
    <row r="896" spans="1:8" ht="9.75" customHeight="1" x14ac:dyDescent="0.2">
      <c r="A896" s="438">
        <v>171165</v>
      </c>
      <c r="B896" s="439" t="s">
        <v>3439</v>
      </c>
      <c r="C896" s="439"/>
      <c r="D896" s="439"/>
      <c r="E896" s="440">
        <v>6</v>
      </c>
      <c r="F896" s="439"/>
      <c r="G896" s="439"/>
      <c r="H896" s="439"/>
    </row>
    <row r="897" spans="1:8" ht="9.75" customHeight="1" x14ac:dyDescent="0.2">
      <c r="A897" s="438">
        <v>171166</v>
      </c>
      <c r="B897" s="439" t="s">
        <v>3439</v>
      </c>
      <c r="C897" s="439"/>
      <c r="D897" s="439"/>
      <c r="E897" s="440">
        <v>12</v>
      </c>
      <c r="F897" s="439"/>
      <c r="G897" s="439"/>
      <c r="H897" s="439"/>
    </row>
    <row r="898" spans="1:8" ht="9.75" customHeight="1" x14ac:dyDescent="0.2">
      <c r="A898" s="438">
        <v>171167</v>
      </c>
      <c r="B898" s="439" t="s">
        <v>3439</v>
      </c>
      <c r="C898" s="439"/>
      <c r="D898" s="439"/>
      <c r="E898" s="440">
        <v>24</v>
      </c>
      <c r="F898" s="439"/>
      <c r="G898" s="439"/>
      <c r="H898" s="439"/>
    </row>
    <row r="899" spans="1:8" ht="9.75" customHeight="1" x14ac:dyDescent="0.2">
      <c r="A899" s="438">
        <v>171171</v>
      </c>
      <c r="B899" s="439" t="s">
        <v>3439</v>
      </c>
      <c r="C899" s="439"/>
      <c r="D899" s="439"/>
      <c r="E899" s="440">
        <v>6</v>
      </c>
      <c r="F899" s="439"/>
      <c r="G899" s="439"/>
      <c r="H899" s="439"/>
    </row>
    <row r="900" spans="1:8" ht="9.75" customHeight="1" x14ac:dyDescent="0.2">
      <c r="A900" s="438">
        <v>172271</v>
      </c>
      <c r="B900" s="439" t="s">
        <v>3439</v>
      </c>
      <c r="C900" s="439"/>
      <c r="D900" s="439"/>
      <c r="E900" s="440">
        <v>36</v>
      </c>
      <c r="F900" s="439"/>
      <c r="G900" s="439"/>
      <c r="H900" s="439"/>
    </row>
    <row r="901" spans="1:8" ht="9.75" customHeight="1" x14ac:dyDescent="0.2">
      <c r="A901" s="438">
        <v>171217</v>
      </c>
      <c r="B901" s="439" t="s">
        <v>3439</v>
      </c>
      <c r="C901" s="439"/>
      <c r="D901" s="439"/>
      <c r="E901" s="440">
        <v>12</v>
      </c>
      <c r="F901" s="439"/>
      <c r="G901" s="439"/>
      <c r="H901" s="439"/>
    </row>
    <row r="902" spans="1:8" ht="9.75" customHeight="1" x14ac:dyDescent="0.2">
      <c r="A902" s="438">
        <v>171212</v>
      </c>
      <c r="B902" s="439" t="s">
        <v>3439</v>
      </c>
      <c r="C902" s="439"/>
      <c r="D902" s="439"/>
      <c r="E902" s="440">
        <v>8</v>
      </c>
      <c r="F902" s="439"/>
      <c r="G902" s="439"/>
      <c r="H902" s="439"/>
    </row>
    <row r="903" spans="1:8" ht="9.75" customHeight="1" x14ac:dyDescent="0.2">
      <c r="A903" s="438">
        <v>171220</v>
      </c>
      <c r="B903" s="439" t="s">
        <v>3439</v>
      </c>
      <c r="C903" s="439"/>
      <c r="D903" s="439"/>
      <c r="E903" s="440">
        <v>6</v>
      </c>
      <c r="F903" s="439"/>
      <c r="G903" s="439"/>
      <c r="H903" s="439"/>
    </row>
    <row r="904" spans="1:8" ht="9.75" customHeight="1" x14ac:dyDescent="0.2">
      <c r="A904" s="438">
        <v>171221</v>
      </c>
      <c r="B904" s="439" t="s">
        <v>3439</v>
      </c>
      <c r="C904" s="439"/>
      <c r="D904" s="439"/>
      <c r="E904" s="440">
        <v>6</v>
      </c>
      <c r="F904" s="439"/>
      <c r="G904" s="439"/>
      <c r="H904" s="439"/>
    </row>
    <row r="905" spans="1:8" ht="9.75" customHeight="1" x14ac:dyDescent="0.2">
      <c r="A905" s="438">
        <v>171214</v>
      </c>
      <c r="B905" s="439" t="s">
        <v>3439</v>
      </c>
      <c r="C905" s="439"/>
      <c r="D905" s="439"/>
      <c r="E905" s="440">
        <v>6</v>
      </c>
      <c r="F905" s="439"/>
      <c r="G905" s="439"/>
      <c r="H905" s="439"/>
    </row>
    <row r="906" spans="1:8" ht="9.75" customHeight="1" x14ac:dyDescent="0.2">
      <c r="A906" s="438">
        <v>171213</v>
      </c>
      <c r="B906" s="439" t="s">
        <v>3439</v>
      </c>
      <c r="C906" s="439"/>
      <c r="D906" s="439"/>
      <c r="E906" s="440">
        <v>6</v>
      </c>
      <c r="F906" s="439"/>
      <c r="G906" s="439"/>
      <c r="H906" s="439"/>
    </row>
    <row r="907" spans="1:8" ht="9.75" customHeight="1" x14ac:dyDescent="0.2">
      <c r="A907" s="438">
        <v>171215</v>
      </c>
      <c r="B907" s="439" t="s">
        <v>3439</v>
      </c>
      <c r="C907" s="439"/>
      <c r="D907" s="439"/>
      <c r="E907" s="440">
        <v>6</v>
      </c>
      <c r="F907" s="439"/>
      <c r="G907" s="439"/>
      <c r="H907" s="439"/>
    </row>
    <row r="908" spans="1:8" ht="9.75" customHeight="1" x14ac:dyDescent="0.2">
      <c r="A908" s="438">
        <v>171216</v>
      </c>
      <c r="B908" s="439" t="s">
        <v>3439</v>
      </c>
      <c r="C908" s="439"/>
      <c r="D908" s="439"/>
      <c r="E908" s="440">
        <v>6</v>
      </c>
      <c r="F908" s="439"/>
      <c r="G908" s="439"/>
      <c r="H908" s="439"/>
    </row>
    <row r="909" spans="1:8" ht="9.75" customHeight="1" x14ac:dyDescent="0.2">
      <c r="A909" s="438">
        <v>171219</v>
      </c>
      <c r="B909" s="439" t="s">
        <v>3439</v>
      </c>
      <c r="C909" s="439"/>
      <c r="D909" s="439"/>
      <c r="E909" s="440">
        <v>24</v>
      </c>
      <c r="F909" s="439"/>
      <c r="G909" s="439"/>
      <c r="H909" s="439"/>
    </row>
    <row r="910" spans="1:8" ht="9.75" customHeight="1" x14ac:dyDescent="0.2">
      <c r="A910" s="438">
        <v>171218</v>
      </c>
      <c r="B910" s="439" t="s">
        <v>3439</v>
      </c>
      <c r="C910" s="439"/>
      <c r="D910" s="439"/>
      <c r="E910" s="440">
        <v>24</v>
      </c>
      <c r="F910" s="439"/>
      <c r="G910" s="439"/>
      <c r="H910" s="439"/>
    </row>
    <row r="911" spans="1:8" ht="9.75" customHeight="1" x14ac:dyDescent="0.2">
      <c r="A911" s="438">
        <v>171301</v>
      </c>
      <c r="B911" s="439" t="s">
        <v>3439</v>
      </c>
      <c r="C911" s="439"/>
      <c r="D911" s="439"/>
      <c r="E911" s="440">
        <v>12</v>
      </c>
      <c r="F911" s="439"/>
      <c r="G911" s="439"/>
      <c r="H911" s="439"/>
    </row>
    <row r="912" spans="1:8" ht="9.75" customHeight="1" x14ac:dyDescent="0.2">
      <c r="A912" s="438">
        <v>171378</v>
      </c>
      <c r="B912" s="439" t="s">
        <v>3439</v>
      </c>
      <c r="C912" s="439"/>
      <c r="D912" s="439"/>
      <c r="E912" s="440">
        <v>12</v>
      </c>
      <c r="F912" s="439"/>
      <c r="G912" s="439"/>
      <c r="H912" s="439"/>
    </row>
    <row r="913" spans="1:8" ht="9.75" customHeight="1" x14ac:dyDescent="0.2">
      <c r="A913" s="438">
        <v>171302</v>
      </c>
      <c r="B913" s="439" t="s">
        <v>3439</v>
      </c>
      <c r="C913" s="439"/>
      <c r="D913" s="439"/>
      <c r="E913" s="440">
        <v>6</v>
      </c>
      <c r="F913" s="439"/>
      <c r="G913" s="439"/>
      <c r="H913" s="439"/>
    </row>
    <row r="914" spans="1:8" ht="9.75" customHeight="1" x14ac:dyDescent="0.2">
      <c r="A914" s="438">
        <v>171303</v>
      </c>
      <c r="B914" s="439" t="s">
        <v>3439</v>
      </c>
      <c r="C914" s="439"/>
      <c r="D914" s="439"/>
      <c r="E914" s="440">
        <v>12</v>
      </c>
      <c r="F914" s="439"/>
      <c r="G914" s="439"/>
      <c r="H914" s="439"/>
    </row>
    <row r="915" spans="1:8" ht="9.75" customHeight="1" x14ac:dyDescent="0.2">
      <c r="A915" s="438">
        <v>171373</v>
      </c>
      <c r="B915" s="439" t="s">
        <v>3439</v>
      </c>
      <c r="C915" s="439"/>
      <c r="D915" s="439"/>
      <c r="E915" s="440">
        <v>6</v>
      </c>
      <c r="F915" s="439"/>
      <c r="G915" s="439"/>
      <c r="H915" s="439"/>
    </row>
    <row r="916" spans="1:8" ht="9.75" customHeight="1" x14ac:dyDescent="0.2">
      <c r="A916" s="438">
        <v>171374</v>
      </c>
      <c r="B916" s="439" t="s">
        <v>3439</v>
      </c>
      <c r="C916" s="439"/>
      <c r="D916" s="439"/>
      <c r="E916" s="440">
        <v>6</v>
      </c>
      <c r="F916" s="439"/>
      <c r="G916" s="439"/>
      <c r="H916" s="439"/>
    </row>
    <row r="917" spans="1:8" ht="9.75" customHeight="1" x14ac:dyDescent="0.2">
      <c r="A917" s="438">
        <v>171375</v>
      </c>
      <c r="B917" s="439" t="s">
        <v>3439</v>
      </c>
      <c r="C917" s="439"/>
      <c r="D917" s="439"/>
      <c r="E917" s="440">
        <v>6</v>
      </c>
      <c r="F917" s="439"/>
      <c r="G917" s="439"/>
      <c r="H917" s="439"/>
    </row>
    <row r="918" spans="1:8" ht="9.75" customHeight="1" x14ac:dyDescent="0.2">
      <c r="A918" s="438">
        <v>171376</v>
      </c>
      <c r="B918" s="439" t="s">
        <v>3439</v>
      </c>
      <c r="C918" s="439"/>
      <c r="D918" s="439"/>
      <c r="E918" s="440">
        <v>12</v>
      </c>
      <c r="F918" s="439"/>
      <c r="G918" s="439"/>
      <c r="H918" s="439"/>
    </row>
    <row r="919" spans="1:8" ht="9.75" customHeight="1" x14ac:dyDescent="0.2">
      <c r="A919" s="438">
        <v>171377</v>
      </c>
      <c r="B919" s="439" t="s">
        <v>3439</v>
      </c>
      <c r="C919" s="439"/>
      <c r="D919" s="439"/>
      <c r="E919" s="440">
        <v>12</v>
      </c>
      <c r="F919" s="439"/>
      <c r="G919" s="439"/>
      <c r="H919" s="439"/>
    </row>
    <row r="920" spans="1:8" ht="9.75" customHeight="1" x14ac:dyDescent="0.2">
      <c r="A920" s="438">
        <v>171686</v>
      </c>
      <c r="B920" s="439" t="s">
        <v>3439</v>
      </c>
      <c r="C920" s="439"/>
      <c r="D920" s="439"/>
      <c r="E920" s="440">
        <v>4</v>
      </c>
      <c r="F920" s="439"/>
      <c r="G920" s="439"/>
      <c r="H920" s="439"/>
    </row>
    <row r="921" spans="1:8" ht="9.75" customHeight="1" x14ac:dyDescent="0.2">
      <c r="A921" s="438">
        <v>171708</v>
      </c>
      <c r="B921" s="439" t="s">
        <v>3439</v>
      </c>
      <c r="C921" s="439"/>
      <c r="D921" s="439"/>
      <c r="E921" s="440">
        <v>12</v>
      </c>
      <c r="F921" s="439"/>
      <c r="G921" s="439"/>
      <c r="H921" s="439"/>
    </row>
    <row r="922" spans="1:8" ht="9.75" customHeight="1" x14ac:dyDescent="0.2">
      <c r="A922" s="438">
        <v>171709</v>
      </c>
      <c r="B922" s="439" t="s">
        <v>3439</v>
      </c>
      <c r="C922" s="439"/>
      <c r="D922" s="439"/>
      <c r="E922" s="440">
        <v>12</v>
      </c>
      <c r="F922" s="439"/>
      <c r="G922" s="439"/>
      <c r="H922" s="439"/>
    </row>
    <row r="923" spans="1:8" ht="9.75" customHeight="1" x14ac:dyDescent="0.2">
      <c r="A923" s="438">
        <v>171710</v>
      </c>
      <c r="B923" s="439" t="s">
        <v>3439</v>
      </c>
      <c r="C923" s="439"/>
      <c r="D923" s="439"/>
      <c r="E923" s="440">
        <v>12</v>
      </c>
      <c r="F923" s="439"/>
      <c r="G923" s="439"/>
      <c r="H923" s="439"/>
    </row>
    <row r="924" spans="1:8" ht="9.75" customHeight="1" x14ac:dyDescent="0.2">
      <c r="A924" s="438">
        <v>171711</v>
      </c>
      <c r="B924" s="439" t="s">
        <v>3439</v>
      </c>
      <c r="C924" s="439"/>
      <c r="D924" s="439"/>
      <c r="E924" s="440">
        <v>12</v>
      </c>
      <c r="F924" s="439"/>
      <c r="G924" s="439"/>
      <c r="H924" s="439"/>
    </row>
    <row r="925" spans="1:8" ht="9.75" customHeight="1" x14ac:dyDescent="0.2">
      <c r="A925" s="438">
        <v>171712</v>
      </c>
      <c r="B925" s="439" t="s">
        <v>3439</v>
      </c>
      <c r="C925" s="439"/>
      <c r="D925" s="439"/>
      <c r="E925" s="440">
        <v>12</v>
      </c>
      <c r="F925" s="439"/>
      <c r="G925" s="439"/>
      <c r="H925" s="439"/>
    </row>
    <row r="926" spans="1:8" ht="9.75" customHeight="1" x14ac:dyDescent="0.2">
      <c r="A926" s="438">
        <v>171713</v>
      </c>
      <c r="B926" s="439" t="s">
        <v>3439</v>
      </c>
      <c r="C926" s="439"/>
      <c r="D926" s="439"/>
      <c r="E926" s="440">
        <v>12</v>
      </c>
      <c r="F926" s="439"/>
      <c r="G926" s="439"/>
      <c r="H926" s="439"/>
    </row>
    <row r="927" spans="1:8" ht="9.75" customHeight="1" x14ac:dyDescent="0.2">
      <c r="A927" s="438">
        <v>171722</v>
      </c>
      <c r="B927" s="439" t="s">
        <v>3439</v>
      </c>
      <c r="C927" s="439"/>
      <c r="D927" s="439"/>
      <c r="E927" s="440">
        <v>8</v>
      </c>
      <c r="F927" s="439"/>
      <c r="G927" s="439"/>
      <c r="H927" s="439"/>
    </row>
    <row r="928" spans="1:8" ht="9.75" customHeight="1" x14ac:dyDescent="0.2">
      <c r="A928" s="438">
        <v>171723</v>
      </c>
      <c r="B928" s="439" t="s">
        <v>3439</v>
      </c>
      <c r="C928" s="439"/>
      <c r="D928" s="439"/>
      <c r="E928" s="440">
        <v>12</v>
      </c>
      <c r="F928" s="439"/>
      <c r="G928" s="439"/>
      <c r="H928" s="439"/>
    </row>
    <row r="929" spans="1:8" ht="9.75" customHeight="1" x14ac:dyDescent="0.2">
      <c r="A929" s="438">
        <v>171724</v>
      </c>
      <c r="B929" s="439" t="s">
        <v>3439</v>
      </c>
      <c r="C929" s="439"/>
      <c r="D929" s="439"/>
      <c r="E929" s="440">
        <v>3</v>
      </c>
      <c r="F929" s="439"/>
      <c r="G929" s="439"/>
      <c r="H929" s="439"/>
    </row>
    <row r="930" spans="1:8" ht="9.75" customHeight="1" x14ac:dyDescent="0.2">
      <c r="A930" s="438">
        <v>171725</v>
      </c>
      <c r="B930" s="439" t="s">
        <v>3439</v>
      </c>
      <c r="C930" s="439"/>
      <c r="D930" s="439"/>
      <c r="E930" s="440">
        <v>8</v>
      </c>
      <c r="F930" s="439"/>
      <c r="G930" s="439"/>
      <c r="H930" s="439"/>
    </row>
    <row r="931" spans="1:8" ht="9.75" customHeight="1" x14ac:dyDescent="0.2">
      <c r="A931" s="438">
        <v>171726</v>
      </c>
      <c r="B931" s="439" t="s">
        <v>3439</v>
      </c>
      <c r="C931" s="439"/>
      <c r="D931" s="439"/>
      <c r="E931" s="440">
        <v>8</v>
      </c>
      <c r="F931" s="439"/>
      <c r="G931" s="439"/>
      <c r="H931" s="439"/>
    </row>
    <row r="932" spans="1:8" ht="9.75" customHeight="1" x14ac:dyDescent="0.2">
      <c r="A932" s="438">
        <v>171727</v>
      </c>
      <c r="B932" s="439" t="s">
        <v>3439</v>
      </c>
      <c r="C932" s="439"/>
      <c r="D932" s="439"/>
      <c r="E932" s="440">
        <v>24</v>
      </c>
      <c r="F932" s="439"/>
      <c r="G932" s="439"/>
      <c r="H932" s="439"/>
    </row>
    <row r="933" spans="1:8" ht="9.75" customHeight="1" x14ac:dyDescent="0.2">
      <c r="A933" s="438">
        <v>171728</v>
      </c>
      <c r="B933" s="439" t="s">
        <v>3439</v>
      </c>
      <c r="C933" s="439"/>
      <c r="D933" s="439"/>
      <c r="E933" s="440">
        <v>24</v>
      </c>
      <c r="F933" s="439"/>
      <c r="G933" s="439"/>
      <c r="H933" s="439"/>
    </row>
    <row r="934" spans="1:8" ht="9.75" customHeight="1" x14ac:dyDescent="0.2">
      <c r="A934" s="438">
        <v>171729</v>
      </c>
      <c r="B934" s="439" t="s">
        <v>3439</v>
      </c>
      <c r="C934" s="439"/>
      <c r="D934" s="439"/>
      <c r="E934" s="440">
        <v>2</v>
      </c>
      <c r="F934" s="439"/>
      <c r="G934" s="439"/>
      <c r="H934" s="439"/>
    </row>
    <row r="935" spans="1:8" ht="9.75" customHeight="1" x14ac:dyDescent="0.2">
      <c r="A935" s="438">
        <v>171730</v>
      </c>
      <c r="B935" s="439" t="s">
        <v>3439</v>
      </c>
      <c r="C935" s="439"/>
      <c r="D935" s="439"/>
      <c r="E935" s="440">
        <v>6</v>
      </c>
      <c r="F935" s="439"/>
      <c r="G935" s="439"/>
      <c r="H935" s="439"/>
    </row>
    <row r="936" spans="1:8" ht="9.75" customHeight="1" x14ac:dyDescent="0.2">
      <c r="A936" s="438">
        <v>171731</v>
      </c>
      <c r="B936" s="439" t="s">
        <v>3439</v>
      </c>
      <c r="C936" s="439"/>
      <c r="D936" s="439"/>
      <c r="E936" s="440">
        <v>6</v>
      </c>
      <c r="F936" s="439"/>
      <c r="G936" s="439"/>
      <c r="H936" s="439"/>
    </row>
    <row r="937" spans="1:8" ht="9.75" customHeight="1" x14ac:dyDescent="0.2">
      <c r="A937" s="438">
        <v>171732</v>
      </c>
      <c r="B937" s="439" t="s">
        <v>3439</v>
      </c>
      <c r="C937" s="439"/>
      <c r="D937" s="439"/>
      <c r="E937" s="440">
        <v>12</v>
      </c>
      <c r="F937" s="439"/>
      <c r="G937" s="439"/>
      <c r="H937" s="439"/>
    </row>
    <row r="938" spans="1:8" ht="9.75" customHeight="1" x14ac:dyDescent="0.2">
      <c r="A938" s="438">
        <v>171733</v>
      </c>
      <c r="B938" s="439" t="s">
        <v>3439</v>
      </c>
      <c r="C938" s="439"/>
      <c r="D938" s="439"/>
      <c r="E938" s="440">
        <v>12</v>
      </c>
      <c r="F938" s="439"/>
      <c r="G938" s="439"/>
      <c r="H938" s="439"/>
    </row>
    <row r="939" spans="1:8" ht="9.75" customHeight="1" x14ac:dyDescent="0.2">
      <c r="A939" s="438">
        <v>171734</v>
      </c>
      <c r="B939" s="439" t="s">
        <v>3439</v>
      </c>
      <c r="C939" s="439"/>
      <c r="D939" s="439"/>
      <c r="E939" s="440">
        <v>12</v>
      </c>
      <c r="F939" s="439"/>
      <c r="G939" s="439"/>
      <c r="H939" s="439"/>
    </row>
    <row r="940" spans="1:8" ht="9.75" customHeight="1" x14ac:dyDescent="0.2">
      <c r="A940" s="438">
        <v>171735</v>
      </c>
      <c r="B940" s="439" t="s">
        <v>3439</v>
      </c>
      <c r="C940" s="439"/>
      <c r="D940" s="439"/>
      <c r="E940" s="440">
        <v>4</v>
      </c>
      <c r="F940" s="439"/>
      <c r="G940" s="439"/>
      <c r="H940" s="439"/>
    </row>
    <row r="941" spans="1:8" ht="9.75" customHeight="1" x14ac:dyDescent="0.2">
      <c r="A941" s="438">
        <v>171736</v>
      </c>
      <c r="B941" s="439" t="s">
        <v>3439</v>
      </c>
      <c r="C941" s="439"/>
      <c r="D941" s="439"/>
      <c r="E941" s="440">
        <v>2</v>
      </c>
      <c r="F941" s="439"/>
      <c r="G941" s="439"/>
      <c r="H941" s="439"/>
    </row>
    <row r="942" spans="1:8" ht="9.75" customHeight="1" x14ac:dyDescent="0.2">
      <c r="A942" s="438">
        <v>171737</v>
      </c>
      <c r="B942" s="439" t="s">
        <v>3439</v>
      </c>
      <c r="C942" s="439"/>
      <c r="D942" s="439"/>
      <c r="E942" s="440">
        <v>2</v>
      </c>
      <c r="F942" s="439"/>
      <c r="G942" s="439"/>
      <c r="H942" s="439"/>
    </row>
    <row r="943" spans="1:8" ht="9.75" customHeight="1" x14ac:dyDescent="0.2">
      <c r="A943" s="438">
        <v>171738</v>
      </c>
      <c r="B943" s="439" t="s">
        <v>3439</v>
      </c>
      <c r="C943" s="439"/>
      <c r="D943" s="439"/>
      <c r="E943" s="440">
        <v>2</v>
      </c>
      <c r="F943" s="439"/>
      <c r="G943" s="439"/>
      <c r="H943" s="439"/>
    </row>
    <row r="944" spans="1:8" ht="9.75" customHeight="1" x14ac:dyDescent="0.2">
      <c r="A944" s="438">
        <v>172272</v>
      </c>
      <c r="B944" s="439" t="s">
        <v>3439</v>
      </c>
      <c r="C944" s="439"/>
      <c r="D944" s="439"/>
      <c r="E944" s="440">
        <v>24</v>
      </c>
      <c r="F944" s="439"/>
      <c r="G944" s="439"/>
      <c r="H944" s="439"/>
    </row>
    <row r="945" spans="1:8" ht="9.75" customHeight="1" x14ac:dyDescent="0.2">
      <c r="A945" s="438">
        <v>171754</v>
      </c>
      <c r="B945" s="439" t="s">
        <v>3439</v>
      </c>
      <c r="C945" s="439"/>
      <c r="D945" s="439"/>
      <c r="E945" s="440">
        <v>24</v>
      </c>
      <c r="F945" s="439"/>
      <c r="G945" s="439"/>
      <c r="H945" s="439"/>
    </row>
    <row r="946" spans="1:8" ht="9.75" customHeight="1" x14ac:dyDescent="0.2">
      <c r="A946" s="438">
        <v>171755</v>
      </c>
      <c r="B946" s="439" t="s">
        <v>3439</v>
      </c>
      <c r="C946" s="439"/>
      <c r="D946" s="439"/>
      <c r="E946" s="440">
        <v>24</v>
      </c>
      <c r="F946" s="439"/>
      <c r="G946" s="439"/>
      <c r="H946" s="439"/>
    </row>
    <row r="947" spans="1:8" ht="9.75" customHeight="1" x14ac:dyDescent="0.2">
      <c r="A947" s="438">
        <v>171756</v>
      </c>
      <c r="B947" s="439" t="s">
        <v>3439</v>
      </c>
      <c r="C947" s="439"/>
      <c r="D947" s="439"/>
      <c r="E947" s="440">
        <v>24</v>
      </c>
      <c r="F947" s="439"/>
      <c r="G947" s="439"/>
      <c r="H947" s="439"/>
    </row>
    <row r="948" spans="1:8" ht="9.75" customHeight="1" x14ac:dyDescent="0.2">
      <c r="A948" s="438">
        <v>171761</v>
      </c>
      <c r="B948" s="439" t="s">
        <v>3439</v>
      </c>
      <c r="C948" s="439"/>
      <c r="D948" s="439"/>
      <c r="E948" s="440">
        <v>2</v>
      </c>
      <c r="F948" s="439"/>
      <c r="G948" s="439"/>
      <c r="H948" s="439"/>
    </row>
    <row r="949" spans="1:8" ht="9.75" customHeight="1" x14ac:dyDescent="0.2">
      <c r="A949" s="438">
        <v>171762</v>
      </c>
      <c r="B949" s="439" t="s">
        <v>3439</v>
      </c>
      <c r="C949" s="439"/>
      <c r="D949" s="439"/>
      <c r="E949" s="440">
        <v>24</v>
      </c>
      <c r="F949" s="439"/>
      <c r="G949" s="439"/>
      <c r="H949" s="439"/>
    </row>
    <row r="950" spans="1:8" ht="9.75" customHeight="1" x14ac:dyDescent="0.2">
      <c r="A950" s="438">
        <v>171763</v>
      </c>
      <c r="B950" s="439" t="s">
        <v>3439</v>
      </c>
      <c r="C950" s="439"/>
      <c r="D950" s="439"/>
      <c r="E950" s="440">
        <v>12</v>
      </c>
      <c r="F950" s="439"/>
      <c r="G950" s="439"/>
      <c r="H950" s="439"/>
    </row>
    <row r="951" spans="1:8" ht="9.75" customHeight="1" x14ac:dyDescent="0.2">
      <c r="A951" s="438">
        <v>171764</v>
      </c>
      <c r="B951" s="439" t="s">
        <v>3439</v>
      </c>
      <c r="C951" s="439"/>
      <c r="D951" s="439"/>
      <c r="E951" s="440">
        <v>12</v>
      </c>
      <c r="F951" s="439"/>
      <c r="G951" s="439"/>
      <c r="H951" s="439"/>
    </row>
    <row r="952" spans="1:8" ht="9.75" customHeight="1" x14ac:dyDescent="0.2">
      <c r="A952" s="438">
        <v>171765</v>
      </c>
      <c r="B952" s="439" t="s">
        <v>3439</v>
      </c>
      <c r="C952" s="439"/>
      <c r="D952" s="439"/>
      <c r="E952" s="440">
        <v>12</v>
      </c>
      <c r="F952" s="439"/>
      <c r="G952" s="439"/>
      <c r="H952" s="439"/>
    </row>
    <row r="953" spans="1:8" ht="9.75" customHeight="1" x14ac:dyDescent="0.2">
      <c r="A953" s="438">
        <v>171766</v>
      </c>
      <c r="B953" s="439" t="s">
        <v>3439</v>
      </c>
      <c r="C953" s="439"/>
      <c r="D953" s="439"/>
      <c r="E953" s="440">
        <v>12</v>
      </c>
      <c r="F953" s="439"/>
      <c r="G953" s="439"/>
      <c r="H953" s="439"/>
    </row>
    <row r="954" spans="1:8" ht="9.75" customHeight="1" x14ac:dyDescent="0.2">
      <c r="A954" s="438">
        <v>171767</v>
      </c>
      <c r="B954" s="439" t="s">
        <v>3439</v>
      </c>
      <c r="C954" s="439"/>
      <c r="D954" s="439"/>
      <c r="E954" s="440">
        <v>12</v>
      </c>
      <c r="F954" s="439"/>
      <c r="G954" s="439"/>
      <c r="H954" s="439"/>
    </row>
    <row r="955" spans="1:8" ht="9.75" customHeight="1" x14ac:dyDescent="0.2">
      <c r="A955" s="438">
        <v>171768</v>
      </c>
      <c r="B955" s="439" t="s">
        <v>3439</v>
      </c>
      <c r="C955" s="439"/>
      <c r="D955" s="439"/>
      <c r="E955" s="440">
        <v>12</v>
      </c>
      <c r="F955" s="439"/>
      <c r="G955" s="439"/>
      <c r="H955" s="439"/>
    </row>
    <row r="956" spans="1:8" ht="9.75" customHeight="1" x14ac:dyDescent="0.2">
      <c r="A956" s="438">
        <v>171769</v>
      </c>
      <c r="B956" s="439" t="s">
        <v>3439</v>
      </c>
      <c r="C956" s="439"/>
      <c r="D956" s="439"/>
      <c r="E956" s="440">
        <v>12</v>
      </c>
      <c r="F956" s="439"/>
      <c r="G956" s="439"/>
      <c r="H956" s="439"/>
    </row>
    <row r="957" spans="1:8" ht="9.75" customHeight="1" x14ac:dyDescent="0.2">
      <c r="A957" s="438">
        <v>171770</v>
      </c>
      <c r="B957" s="439" t="s">
        <v>3439</v>
      </c>
      <c r="C957" s="439"/>
      <c r="D957" s="439"/>
      <c r="E957" s="440">
        <v>12</v>
      </c>
      <c r="F957" s="439"/>
      <c r="G957" s="439"/>
      <c r="H957" s="439"/>
    </row>
    <row r="958" spans="1:8" ht="9.75" customHeight="1" x14ac:dyDescent="0.2">
      <c r="A958" s="438">
        <v>171771</v>
      </c>
      <c r="B958" s="439" t="s">
        <v>3439</v>
      </c>
      <c r="C958" s="439"/>
      <c r="D958" s="439"/>
      <c r="E958" s="440">
        <v>12</v>
      </c>
      <c r="F958" s="439"/>
      <c r="G958" s="439"/>
      <c r="H958" s="439"/>
    </row>
    <row r="959" spans="1:8" ht="9.75" customHeight="1" x14ac:dyDescent="0.2">
      <c r="A959" s="438">
        <v>171772</v>
      </c>
      <c r="B959" s="439" t="s">
        <v>3439</v>
      </c>
      <c r="C959" s="439"/>
      <c r="D959" s="439"/>
      <c r="E959" s="440">
        <v>6</v>
      </c>
      <c r="F959" s="439"/>
      <c r="G959" s="439"/>
      <c r="H959" s="439"/>
    </row>
    <row r="960" spans="1:8" ht="9.75" customHeight="1" x14ac:dyDescent="0.2">
      <c r="A960" s="438">
        <v>171773</v>
      </c>
      <c r="B960" s="439" t="s">
        <v>3439</v>
      </c>
      <c r="C960" s="439"/>
      <c r="D960" s="439"/>
      <c r="E960" s="440">
        <v>36</v>
      </c>
      <c r="F960" s="439"/>
      <c r="G960" s="439"/>
      <c r="H960" s="439"/>
    </row>
    <row r="961" spans="1:8" ht="9.75" customHeight="1" x14ac:dyDescent="0.2">
      <c r="A961" s="438">
        <v>171774</v>
      </c>
      <c r="B961" s="439" t="s">
        <v>3439</v>
      </c>
      <c r="C961" s="439"/>
      <c r="D961" s="439"/>
      <c r="E961" s="440">
        <v>36</v>
      </c>
      <c r="F961" s="439"/>
      <c r="G961" s="439"/>
      <c r="H961" s="439"/>
    </row>
    <row r="962" spans="1:8" ht="9.75" customHeight="1" x14ac:dyDescent="0.2">
      <c r="A962" s="438">
        <v>171775</v>
      </c>
      <c r="B962" s="439" t="s">
        <v>3439</v>
      </c>
      <c r="C962" s="439"/>
      <c r="D962" s="439"/>
      <c r="E962" s="440">
        <v>36</v>
      </c>
      <c r="F962" s="439"/>
      <c r="G962" s="439"/>
      <c r="H962" s="439"/>
    </row>
    <row r="963" spans="1:8" ht="9.75" customHeight="1" x14ac:dyDescent="0.2">
      <c r="A963" s="438">
        <v>171778</v>
      </c>
      <c r="B963" s="439" t="s">
        <v>3439</v>
      </c>
      <c r="C963" s="439"/>
      <c r="D963" s="439"/>
      <c r="E963" s="440">
        <v>8</v>
      </c>
      <c r="F963" s="439"/>
      <c r="G963" s="439"/>
      <c r="H963" s="439"/>
    </row>
    <row r="964" spans="1:8" ht="9.75" customHeight="1" x14ac:dyDescent="0.2">
      <c r="A964" s="438">
        <v>171779</v>
      </c>
      <c r="B964" s="439" t="s">
        <v>3439</v>
      </c>
      <c r="C964" s="439"/>
      <c r="D964" s="439"/>
      <c r="E964" s="440">
        <v>6</v>
      </c>
      <c r="F964" s="439"/>
      <c r="G964" s="439"/>
      <c r="H964" s="439"/>
    </row>
    <row r="965" spans="1:8" ht="9.75" customHeight="1" x14ac:dyDescent="0.2">
      <c r="A965" s="438">
        <v>171780</v>
      </c>
      <c r="B965" s="439" t="s">
        <v>3439</v>
      </c>
      <c r="C965" s="439"/>
      <c r="D965" s="439"/>
      <c r="E965" s="440">
        <v>6</v>
      </c>
      <c r="F965" s="439"/>
      <c r="G965" s="439"/>
      <c r="H965" s="439"/>
    </row>
    <row r="966" spans="1:8" ht="9.75" customHeight="1" x14ac:dyDescent="0.2">
      <c r="A966" s="438">
        <v>171781</v>
      </c>
      <c r="B966" s="439" t="s">
        <v>3439</v>
      </c>
      <c r="C966" s="439"/>
      <c r="D966" s="439"/>
      <c r="E966" s="440">
        <v>6</v>
      </c>
      <c r="F966" s="439"/>
      <c r="G966" s="439"/>
      <c r="H966" s="439"/>
    </row>
    <row r="967" spans="1:8" ht="9.75" customHeight="1" x14ac:dyDescent="0.2">
      <c r="A967" s="438">
        <v>171782</v>
      </c>
      <c r="B967" s="439" t="s">
        <v>3439</v>
      </c>
      <c r="C967" s="439"/>
      <c r="D967" s="439"/>
      <c r="E967" s="440">
        <v>6</v>
      </c>
      <c r="F967" s="439"/>
      <c r="G967" s="439"/>
      <c r="H967" s="439"/>
    </row>
    <row r="968" spans="1:8" ht="9.75" customHeight="1" x14ac:dyDescent="0.2">
      <c r="A968" s="438">
        <v>171783</v>
      </c>
      <c r="B968" s="439" t="s">
        <v>3439</v>
      </c>
      <c r="C968" s="439"/>
      <c r="D968" s="439"/>
      <c r="E968" s="440">
        <v>6</v>
      </c>
      <c r="F968" s="439"/>
      <c r="G968" s="439"/>
      <c r="H968" s="439"/>
    </row>
    <row r="969" spans="1:8" ht="9.75" customHeight="1" x14ac:dyDescent="0.2">
      <c r="A969" s="438">
        <v>171784</v>
      </c>
      <c r="B969" s="439" t="s">
        <v>3439</v>
      </c>
      <c r="C969" s="439"/>
      <c r="D969" s="439"/>
      <c r="E969" s="440">
        <v>6</v>
      </c>
      <c r="F969" s="439"/>
      <c r="G969" s="439"/>
      <c r="H969" s="439"/>
    </row>
    <row r="970" spans="1:8" ht="9.75" customHeight="1" x14ac:dyDescent="0.2">
      <c r="A970" s="438">
        <v>171785</v>
      </c>
      <c r="B970" s="439" t="s">
        <v>3439</v>
      </c>
      <c r="C970" s="439"/>
      <c r="D970" s="439"/>
      <c r="E970" s="440">
        <v>6</v>
      </c>
      <c r="F970" s="439"/>
      <c r="G970" s="439"/>
      <c r="H970" s="439"/>
    </row>
    <row r="971" spans="1:8" ht="9.75" customHeight="1" x14ac:dyDescent="0.2">
      <c r="A971" s="438">
        <v>171786</v>
      </c>
      <c r="B971" s="439" t="s">
        <v>3439</v>
      </c>
      <c r="C971" s="439"/>
      <c r="D971" s="439"/>
      <c r="E971" s="440">
        <v>6</v>
      </c>
      <c r="F971" s="439"/>
      <c r="G971" s="439"/>
      <c r="H971" s="439"/>
    </row>
    <row r="972" spans="1:8" ht="9.75" customHeight="1" x14ac:dyDescent="0.2">
      <c r="A972" s="438">
        <v>171787</v>
      </c>
      <c r="B972" s="439" t="s">
        <v>3439</v>
      </c>
      <c r="C972" s="439"/>
      <c r="D972" s="439"/>
      <c r="E972" s="440">
        <v>6</v>
      </c>
      <c r="F972" s="439"/>
      <c r="G972" s="439"/>
      <c r="H972" s="439"/>
    </row>
    <row r="973" spans="1:8" ht="9.75" customHeight="1" x14ac:dyDescent="0.2">
      <c r="A973" s="438">
        <v>171788</v>
      </c>
      <c r="B973" s="439" t="s">
        <v>3439</v>
      </c>
      <c r="C973" s="439"/>
      <c r="D973" s="439"/>
      <c r="E973" s="440">
        <v>6</v>
      </c>
      <c r="F973" s="439"/>
      <c r="G973" s="439"/>
      <c r="H973" s="439"/>
    </row>
    <row r="974" spans="1:8" ht="9.75" customHeight="1" x14ac:dyDescent="0.2">
      <c r="A974" s="438">
        <v>171789</v>
      </c>
      <c r="B974" s="439" t="s">
        <v>3439</v>
      </c>
      <c r="C974" s="439"/>
      <c r="D974" s="439"/>
      <c r="E974" s="440">
        <v>6</v>
      </c>
      <c r="F974" s="439"/>
      <c r="G974" s="439"/>
      <c r="H974" s="439"/>
    </row>
    <row r="975" spans="1:8" ht="9.75" customHeight="1" x14ac:dyDescent="0.2">
      <c r="A975" s="438">
        <v>171790</v>
      </c>
      <c r="B975" s="439" t="s">
        <v>3439</v>
      </c>
      <c r="C975" s="439"/>
      <c r="D975" s="439"/>
      <c r="E975" s="440">
        <v>6</v>
      </c>
      <c r="F975" s="439"/>
      <c r="G975" s="439"/>
      <c r="H975" s="439"/>
    </row>
    <row r="976" spans="1:8" ht="9.75" customHeight="1" x14ac:dyDescent="0.2">
      <c r="A976" s="438">
        <v>171791</v>
      </c>
      <c r="B976" s="439" t="s">
        <v>3439</v>
      </c>
      <c r="C976" s="439"/>
      <c r="D976" s="439"/>
      <c r="E976" s="440">
        <v>6</v>
      </c>
      <c r="F976" s="439"/>
      <c r="G976" s="439"/>
      <c r="H976" s="439"/>
    </row>
    <row r="977" spans="1:8" ht="9.75" customHeight="1" x14ac:dyDescent="0.2">
      <c r="A977" s="438">
        <v>171792</v>
      </c>
      <c r="B977" s="439" t="s">
        <v>3439</v>
      </c>
      <c r="C977" s="439"/>
      <c r="D977" s="439"/>
      <c r="E977" s="440">
        <v>6</v>
      </c>
      <c r="F977" s="439"/>
      <c r="G977" s="439"/>
      <c r="H977" s="439"/>
    </row>
    <row r="978" spans="1:8" ht="9.75" customHeight="1" x14ac:dyDescent="0.2">
      <c r="A978" s="438">
        <v>171793</v>
      </c>
      <c r="B978" s="439" t="s">
        <v>3439</v>
      </c>
      <c r="C978" s="439"/>
      <c r="D978" s="439"/>
      <c r="E978" s="440">
        <v>36</v>
      </c>
      <c r="F978" s="439"/>
      <c r="G978" s="439"/>
      <c r="H978" s="439"/>
    </row>
    <row r="979" spans="1:8" ht="9.75" customHeight="1" x14ac:dyDescent="0.2">
      <c r="A979" s="438">
        <v>171794</v>
      </c>
      <c r="B979" s="439" t="s">
        <v>3439</v>
      </c>
      <c r="C979" s="439"/>
      <c r="D979" s="439"/>
      <c r="E979" s="440">
        <v>36</v>
      </c>
      <c r="F979" s="439"/>
      <c r="G979" s="439"/>
      <c r="H979" s="439"/>
    </row>
    <row r="980" spans="1:8" ht="9.75" customHeight="1" x14ac:dyDescent="0.2">
      <c r="A980" s="438">
        <v>171795</v>
      </c>
      <c r="B980" s="439" t="s">
        <v>3439</v>
      </c>
      <c r="C980" s="439"/>
      <c r="D980" s="439"/>
      <c r="E980" s="440">
        <v>36</v>
      </c>
      <c r="F980" s="439"/>
      <c r="G980" s="439"/>
      <c r="H980" s="439"/>
    </row>
    <row r="981" spans="1:8" ht="9.75" customHeight="1" x14ac:dyDescent="0.2">
      <c r="A981" s="438">
        <v>171796</v>
      </c>
      <c r="B981" s="439" t="s">
        <v>3439</v>
      </c>
      <c r="C981" s="439"/>
      <c r="D981" s="439"/>
      <c r="E981" s="440">
        <v>36</v>
      </c>
      <c r="F981" s="439"/>
      <c r="G981" s="439"/>
      <c r="H981" s="439"/>
    </row>
    <row r="982" spans="1:8" ht="9.75" customHeight="1" x14ac:dyDescent="0.2">
      <c r="A982" s="438">
        <v>171797</v>
      </c>
      <c r="B982" s="439" t="s">
        <v>3439</v>
      </c>
      <c r="C982" s="439"/>
      <c r="D982" s="439"/>
      <c r="E982" s="440">
        <v>36</v>
      </c>
      <c r="F982" s="439"/>
      <c r="G982" s="439"/>
      <c r="H982" s="439"/>
    </row>
    <row r="983" spans="1:8" ht="9.75" customHeight="1" x14ac:dyDescent="0.2">
      <c r="A983" s="438">
        <v>171798</v>
      </c>
      <c r="B983" s="439" t="s">
        <v>3439</v>
      </c>
      <c r="C983" s="439"/>
      <c r="D983" s="439"/>
      <c r="E983" s="440">
        <v>36</v>
      </c>
      <c r="F983" s="439"/>
      <c r="G983" s="439"/>
      <c r="H983" s="439"/>
    </row>
    <row r="984" spans="1:8" ht="9.75" customHeight="1" x14ac:dyDescent="0.2">
      <c r="A984" s="438">
        <v>171799</v>
      </c>
      <c r="B984" s="439" t="s">
        <v>3439</v>
      </c>
      <c r="C984" s="439"/>
      <c r="D984" s="439"/>
      <c r="E984" s="440">
        <v>36</v>
      </c>
      <c r="F984" s="439"/>
      <c r="G984" s="439"/>
      <c r="H984" s="439"/>
    </row>
    <row r="985" spans="1:8" ht="9.75" customHeight="1" x14ac:dyDescent="0.2">
      <c r="A985" s="438">
        <v>171800</v>
      </c>
      <c r="B985" s="439" t="s">
        <v>3439</v>
      </c>
      <c r="C985" s="439"/>
      <c r="D985" s="439"/>
      <c r="E985" s="440">
        <v>36</v>
      </c>
      <c r="F985" s="439"/>
      <c r="G985" s="439"/>
      <c r="H985" s="439"/>
    </row>
    <row r="986" spans="1:8" ht="9.75" customHeight="1" x14ac:dyDescent="0.2">
      <c r="A986" s="438">
        <v>171801</v>
      </c>
      <c r="B986" s="439" t="s">
        <v>3439</v>
      </c>
      <c r="C986" s="439"/>
      <c r="D986" s="439"/>
      <c r="E986" s="440">
        <v>36</v>
      </c>
      <c r="F986" s="439"/>
      <c r="G986" s="439"/>
      <c r="H986" s="439"/>
    </row>
    <row r="987" spans="1:8" ht="9.75" customHeight="1" x14ac:dyDescent="0.2">
      <c r="A987" s="438">
        <v>171802</v>
      </c>
      <c r="B987" s="439" t="s">
        <v>3439</v>
      </c>
      <c r="C987" s="439"/>
      <c r="D987" s="439"/>
      <c r="E987" s="440">
        <v>36</v>
      </c>
      <c r="F987" s="439"/>
      <c r="G987" s="439"/>
      <c r="H987" s="439"/>
    </row>
    <row r="988" spans="1:8" ht="9.75" customHeight="1" x14ac:dyDescent="0.2">
      <c r="A988" s="438">
        <v>171803</v>
      </c>
      <c r="B988" s="439" t="s">
        <v>3439</v>
      </c>
      <c r="C988" s="439"/>
      <c r="D988" s="439"/>
      <c r="E988" s="440">
        <v>24</v>
      </c>
      <c r="F988" s="439"/>
      <c r="G988" s="439"/>
      <c r="H988" s="439"/>
    </row>
    <row r="989" spans="1:8" ht="9.75" customHeight="1" x14ac:dyDescent="0.2">
      <c r="A989" s="438">
        <v>171804</v>
      </c>
      <c r="B989" s="439" t="s">
        <v>3439</v>
      </c>
      <c r="C989" s="439"/>
      <c r="D989" s="439"/>
      <c r="E989" s="440">
        <v>24</v>
      </c>
      <c r="F989" s="439"/>
      <c r="G989" s="439"/>
      <c r="H989" s="439"/>
    </row>
    <row r="990" spans="1:8" ht="9.75" customHeight="1" x14ac:dyDescent="0.2">
      <c r="A990" s="438">
        <v>171805</v>
      </c>
      <c r="B990" s="439" t="s">
        <v>3439</v>
      </c>
      <c r="C990" s="439"/>
      <c r="D990" s="439"/>
      <c r="E990" s="440">
        <v>24</v>
      </c>
      <c r="F990" s="439"/>
      <c r="G990" s="439"/>
      <c r="H990" s="439"/>
    </row>
    <row r="991" spans="1:8" ht="9.75" customHeight="1" x14ac:dyDescent="0.2">
      <c r="A991" s="438">
        <v>171806</v>
      </c>
      <c r="B991" s="439" t="s">
        <v>3439</v>
      </c>
      <c r="C991" s="439"/>
      <c r="D991" s="439"/>
      <c r="E991" s="440">
        <v>24</v>
      </c>
      <c r="F991" s="439"/>
      <c r="G991" s="439"/>
      <c r="H991" s="439"/>
    </row>
    <row r="992" spans="1:8" ht="9.75" customHeight="1" x14ac:dyDescent="0.2">
      <c r="A992" s="438">
        <v>171807</v>
      </c>
      <c r="B992" s="439" t="s">
        <v>3439</v>
      </c>
      <c r="C992" s="439"/>
      <c r="D992" s="439"/>
      <c r="E992" s="440">
        <v>24</v>
      </c>
      <c r="F992" s="439"/>
      <c r="G992" s="439"/>
      <c r="H992" s="439"/>
    </row>
    <row r="993" spans="1:8" ht="9.75" customHeight="1" x14ac:dyDescent="0.2">
      <c r="A993" s="438">
        <v>171808</v>
      </c>
      <c r="B993" s="439" t="s">
        <v>3439</v>
      </c>
      <c r="C993" s="439"/>
      <c r="D993" s="439"/>
      <c r="E993" s="440">
        <v>24</v>
      </c>
      <c r="F993" s="439"/>
      <c r="G993" s="439"/>
      <c r="H993" s="439"/>
    </row>
    <row r="994" spans="1:8" ht="9.75" customHeight="1" x14ac:dyDescent="0.2">
      <c r="A994" s="438">
        <v>171809</v>
      </c>
      <c r="B994" s="439" t="s">
        <v>3439</v>
      </c>
      <c r="C994" s="439"/>
      <c r="D994" s="439"/>
      <c r="E994" s="440">
        <v>24</v>
      </c>
      <c r="F994" s="439"/>
      <c r="G994" s="439"/>
      <c r="H994" s="439"/>
    </row>
    <row r="995" spans="1:8" ht="9.75" customHeight="1" x14ac:dyDescent="0.2">
      <c r="A995" s="438">
        <v>171810</v>
      </c>
      <c r="B995" s="439" t="s">
        <v>3439</v>
      </c>
      <c r="C995" s="439"/>
      <c r="D995" s="439"/>
      <c r="E995" s="440">
        <v>24</v>
      </c>
      <c r="F995" s="439"/>
      <c r="G995" s="439"/>
      <c r="H995" s="439"/>
    </row>
    <row r="996" spans="1:8" ht="9.75" customHeight="1" x14ac:dyDescent="0.2">
      <c r="A996" s="438">
        <v>171811</v>
      </c>
      <c r="B996" s="439" t="s">
        <v>3439</v>
      </c>
      <c r="C996" s="439"/>
      <c r="D996" s="439"/>
      <c r="E996" s="440">
        <v>12</v>
      </c>
      <c r="F996" s="439"/>
      <c r="G996" s="439"/>
      <c r="H996" s="439"/>
    </row>
    <row r="997" spans="1:8" ht="9.75" customHeight="1" x14ac:dyDescent="0.2">
      <c r="A997" s="438">
        <v>171812</v>
      </c>
      <c r="B997" s="439" t="s">
        <v>3439</v>
      </c>
      <c r="C997" s="439"/>
      <c r="D997" s="439"/>
      <c r="E997" s="440">
        <v>12</v>
      </c>
      <c r="F997" s="439"/>
      <c r="G997" s="439"/>
      <c r="H997" s="439"/>
    </row>
    <row r="998" spans="1:8" ht="9.75" customHeight="1" x14ac:dyDescent="0.2">
      <c r="A998" s="438">
        <v>171813</v>
      </c>
      <c r="B998" s="439" t="s">
        <v>3439</v>
      </c>
      <c r="C998" s="439"/>
      <c r="D998" s="439"/>
      <c r="E998" s="440">
        <v>12</v>
      </c>
      <c r="F998" s="439"/>
      <c r="G998" s="439"/>
      <c r="H998" s="439"/>
    </row>
    <row r="999" spans="1:8" ht="9.75" customHeight="1" x14ac:dyDescent="0.2">
      <c r="A999" s="438">
        <v>171842</v>
      </c>
      <c r="B999" s="439" t="s">
        <v>3439</v>
      </c>
      <c r="C999" s="439"/>
      <c r="D999" s="439"/>
      <c r="E999" s="440">
        <v>36</v>
      </c>
      <c r="F999" s="439"/>
      <c r="G999" s="439"/>
      <c r="H999" s="439"/>
    </row>
    <row r="1000" spans="1:8" ht="9.75" customHeight="1" x14ac:dyDescent="0.2">
      <c r="A1000" s="438">
        <v>171876</v>
      </c>
      <c r="B1000" s="439" t="s">
        <v>3439</v>
      </c>
      <c r="C1000" s="439"/>
      <c r="D1000" s="439"/>
      <c r="E1000" s="440">
        <v>6</v>
      </c>
      <c r="F1000" s="439"/>
      <c r="G1000" s="439"/>
      <c r="H1000" s="439"/>
    </row>
    <row r="1001" spans="1:8" ht="9.75" customHeight="1" x14ac:dyDescent="0.2">
      <c r="A1001" s="438">
        <v>171882</v>
      </c>
      <c r="B1001" s="439" t="s">
        <v>3439</v>
      </c>
      <c r="C1001" s="439"/>
      <c r="D1001" s="439"/>
      <c r="E1001" s="440">
        <v>6</v>
      </c>
      <c r="F1001" s="439"/>
      <c r="G1001" s="439"/>
      <c r="H1001" s="439"/>
    </row>
    <row r="1002" spans="1:8" ht="9.75" customHeight="1" x14ac:dyDescent="0.2">
      <c r="A1002" s="438">
        <v>171888</v>
      </c>
      <c r="B1002" s="439" t="s">
        <v>3439</v>
      </c>
      <c r="C1002" s="439"/>
      <c r="D1002" s="439"/>
      <c r="E1002" s="440">
        <v>12</v>
      </c>
      <c r="F1002" s="439"/>
      <c r="G1002" s="439"/>
      <c r="H1002" s="439"/>
    </row>
    <row r="1003" spans="1:8" ht="9.75" customHeight="1" x14ac:dyDescent="0.2">
      <c r="A1003" s="438">
        <v>171884</v>
      </c>
      <c r="B1003" s="439" t="s">
        <v>3439</v>
      </c>
      <c r="C1003" s="439"/>
      <c r="D1003" s="439"/>
      <c r="E1003" s="440">
        <v>12</v>
      </c>
      <c r="F1003" s="439"/>
      <c r="G1003" s="439"/>
      <c r="H1003" s="439"/>
    </row>
    <row r="1004" spans="1:8" ht="9.75" customHeight="1" x14ac:dyDescent="0.2">
      <c r="A1004" s="438">
        <v>171885</v>
      </c>
      <c r="B1004" s="439" t="s">
        <v>3439</v>
      </c>
      <c r="C1004" s="439"/>
      <c r="D1004" s="439"/>
      <c r="E1004" s="440">
        <v>24</v>
      </c>
      <c r="F1004" s="439"/>
      <c r="G1004" s="439"/>
      <c r="H1004" s="439"/>
    </row>
    <row r="1005" spans="1:8" ht="9.75" customHeight="1" x14ac:dyDescent="0.2">
      <c r="A1005" s="438">
        <v>171886</v>
      </c>
      <c r="B1005" s="439" t="s">
        <v>3439</v>
      </c>
      <c r="C1005" s="439"/>
      <c r="D1005" s="439"/>
      <c r="E1005" s="440">
        <v>12</v>
      </c>
      <c r="F1005" s="439"/>
      <c r="G1005" s="439"/>
      <c r="H1005" s="439"/>
    </row>
    <row r="1006" spans="1:8" ht="9.75" customHeight="1" x14ac:dyDescent="0.2">
      <c r="A1006" s="438">
        <v>171892</v>
      </c>
      <c r="B1006" s="439" t="s">
        <v>3439</v>
      </c>
      <c r="C1006" s="439"/>
      <c r="D1006" s="439"/>
      <c r="E1006" s="440">
        <v>36</v>
      </c>
      <c r="F1006" s="439"/>
      <c r="G1006" s="439"/>
      <c r="H1006" s="439"/>
    </row>
    <row r="1007" spans="1:8" ht="9.75" customHeight="1" x14ac:dyDescent="0.2">
      <c r="A1007" s="438">
        <v>171903</v>
      </c>
      <c r="B1007" s="439" t="s">
        <v>3439</v>
      </c>
      <c r="C1007" s="439"/>
      <c r="D1007" s="439"/>
      <c r="E1007" s="440">
        <v>36</v>
      </c>
      <c r="F1007" s="439"/>
      <c r="G1007" s="439"/>
      <c r="H1007" s="439"/>
    </row>
    <row r="1008" spans="1:8" ht="9.75" customHeight="1" x14ac:dyDescent="0.2">
      <c r="A1008" s="438">
        <v>171907</v>
      </c>
      <c r="B1008" s="439" t="s">
        <v>3439</v>
      </c>
      <c r="C1008" s="439"/>
      <c r="D1008" s="439"/>
      <c r="E1008" s="440">
        <v>36</v>
      </c>
      <c r="F1008" s="439"/>
      <c r="G1008" s="439"/>
      <c r="H1008" s="439"/>
    </row>
    <row r="1009" spans="1:8" ht="9.75" customHeight="1" x14ac:dyDescent="0.2">
      <c r="A1009" s="438">
        <v>171908</v>
      </c>
      <c r="B1009" s="439" t="s">
        <v>3439</v>
      </c>
      <c r="C1009" s="439"/>
      <c r="D1009" s="439"/>
      <c r="E1009" s="440">
        <v>36</v>
      </c>
      <c r="F1009" s="439"/>
      <c r="G1009" s="439"/>
      <c r="H1009" s="439"/>
    </row>
    <row r="1010" spans="1:8" ht="9.75" customHeight="1" x14ac:dyDescent="0.2">
      <c r="A1010" s="438">
        <v>171909</v>
      </c>
      <c r="B1010" s="439" t="s">
        <v>3439</v>
      </c>
      <c r="C1010" s="439"/>
      <c r="D1010" s="439"/>
      <c r="E1010" s="440">
        <v>36</v>
      </c>
      <c r="F1010" s="439"/>
      <c r="G1010" s="439"/>
      <c r="H1010" s="439"/>
    </row>
    <row r="1011" spans="1:8" ht="9.75" customHeight="1" x14ac:dyDescent="0.2">
      <c r="A1011" s="438">
        <v>171910</v>
      </c>
      <c r="B1011" s="439" t="s">
        <v>3439</v>
      </c>
      <c r="C1011" s="439"/>
      <c r="D1011" s="439"/>
      <c r="E1011" s="440">
        <v>36</v>
      </c>
      <c r="F1011" s="439"/>
      <c r="G1011" s="439"/>
      <c r="H1011" s="439"/>
    </row>
    <row r="1012" spans="1:8" ht="9.75" customHeight="1" x14ac:dyDescent="0.2">
      <c r="A1012" s="438">
        <v>171911</v>
      </c>
      <c r="B1012" s="439" t="s">
        <v>3439</v>
      </c>
      <c r="C1012" s="439"/>
      <c r="D1012" s="439"/>
      <c r="E1012" s="440">
        <v>4</v>
      </c>
      <c r="F1012" s="439"/>
      <c r="G1012" s="439"/>
      <c r="H1012" s="439"/>
    </row>
    <row r="1013" spans="1:8" ht="9.75" customHeight="1" x14ac:dyDescent="0.2">
      <c r="A1013" s="438">
        <v>171915</v>
      </c>
      <c r="B1013" s="439" t="s">
        <v>3439</v>
      </c>
      <c r="C1013" s="439"/>
      <c r="D1013" s="439"/>
      <c r="E1013" s="440">
        <v>2</v>
      </c>
      <c r="F1013" s="439"/>
      <c r="G1013" s="439"/>
      <c r="H1013" s="439"/>
    </row>
    <row r="1014" spans="1:8" ht="9.75" customHeight="1" x14ac:dyDescent="0.2">
      <c r="A1014" s="438">
        <v>171916</v>
      </c>
      <c r="B1014" s="439" t="s">
        <v>3439</v>
      </c>
      <c r="C1014" s="439"/>
      <c r="D1014" s="439"/>
      <c r="E1014" s="440">
        <v>2</v>
      </c>
      <c r="F1014" s="439"/>
      <c r="G1014" s="439"/>
      <c r="H1014" s="439"/>
    </row>
    <row r="1015" spans="1:8" ht="9.75" customHeight="1" x14ac:dyDescent="0.2">
      <c r="A1015" s="438">
        <v>171917</v>
      </c>
      <c r="B1015" s="439" t="s">
        <v>3439</v>
      </c>
      <c r="C1015" s="439"/>
      <c r="D1015" s="439"/>
      <c r="E1015" s="440">
        <v>4</v>
      </c>
      <c r="F1015" s="439"/>
      <c r="G1015" s="439"/>
      <c r="H1015" s="439"/>
    </row>
    <row r="1016" spans="1:8" ht="9.75" customHeight="1" x14ac:dyDescent="0.2">
      <c r="A1016" s="438">
        <v>171918</v>
      </c>
      <c r="B1016" s="439" t="s">
        <v>3439</v>
      </c>
      <c r="C1016" s="439"/>
      <c r="D1016" s="439"/>
      <c r="E1016" s="440">
        <v>3</v>
      </c>
      <c r="F1016" s="439"/>
      <c r="G1016" s="439"/>
      <c r="H1016" s="439"/>
    </row>
    <row r="1017" spans="1:8" ht="9.75" customHeight="1" x14ac:dyDescent="0.2">
      <c r="A1017" s="438">
        <v>171919</v>
      </c>
      <c r="B1017" s="439" t="s">
        <v>3439</v>
      </c>
      <c r="C1017" s="439"/>
      <c r="D1017" s="439"/>
      <c r="E1017" s="440">
        <v>6</v>
      </c>
      <c r="F1017" s="439"/>
      <c r="G1017" s="439"/>
      <c r="H1017" s="439"/>
    </row>
    <row r="1018" spans="1:8" ht="9.75" customHeight="1" x14ac:dyDescent="0.2">
      <c r="A1018" s="438">
        <v>171920</v>
      </c>
      <c r="B1018" s="439" t="s">
        <v>3439</v>
      </c>
      <c r="C1018" s="439"/>
      <c r="D1018" s="439"/>
      <c r="E1018" s="440">
        <v>6</v>
      </c>
      <c r="F1018" s="439"/>
      <c r="G1018" s="439"/>
      <c r="H1018" s="439"/>
    </row>
    <row r="1019" spans="1:8" ht="9.75" customHeight="1" x14ac:dyDescent="0.2">
      <c r="A1019" s="438">
        <v>171921</v>
      </c>
      <c r="B1019" s="439" t="s">
        <v>3439</v>
      </c>
      <c r="C1019" s="439"/>
      <c r="D1019" s="439"/>
      <c r="E1019" s="440">
        <v>6</v>
      </c>
      <c r="F1019" s="439"/>
      <c r="G1019" s="439"/>
      <c r="H1019" s="439"/>
    </row>
    <row r="1020" spans="1:8" ht="9.75" customHeight="1" x14ac:dyDescent="0.2">
      <c r="A1020" s="438">
        <v>171922</v>
      </c>
      <c r="B1020" s="439" t="s">
        <v>3439</v>
      </c>
      <c r="C1020" s="439"/>
      <c r="D1020" s="439"/>
      <c r="E1020" s="440">
        <v>6</v>
      </c>
      <c r="F1020" s="439"/>
      <c r="G1020" s="439"/>
      <c r="H1020" s="439"/>
    </row>
    <row r="1021" spans="1:8" ht="9.75" customHeight="1" x14ac:dyDescent="0.2">
      <c r="A1021" s="438">
        <v>171924</v>
      </c>
      <c r="B1021" s="439" t="s">
        <v>3439</v>
      </c>
      <c r="C1021" s="439"/>
      <c r="D1021" s="439"/>
      <c r="E1021" s="440">
        <v>8</v>
      </c>
      <c r="F1021" s="439"/>
      <c r="G1021" s="439"/>
      <c r="H1021" s="439"/>
    </row>
    <row r="1022" spans="1:8" ht="9.75" customHeight="1" x14ac:dyDescent="0.2">
      <c r="A1022" s="438">
        <v>171926</v>
      </c>
      <c r="B1022" s="439" t="s">
        <v>3439</v>
      </c>
      <c r="C1022" s="439"/>
      <c r="D1022" s="439"/>
      <c r="E1022" s="440">
        <v>6</v>
      </c>
      <c r="F1022" s="439"/>
      <c r="G1022" s="439"/>
      <c r="H1022" s="439"/>
    </row>
    <row r="1023" spans="1:8" ht="9.75" customHeight="1" x14ac:dyDescent="0.2">
      <c r="A1023" s="438">
        <v>171928</v>
      </c>
      <c r="B1023" s="439" t="s">
        <v>3439</v>
      </c>
      <c r="C1023" s="439"/>
      <c r="D1023" s="439"/>
      <c r="E1023" s="440">
        <v>6</v>
      </c>
      <c r="F1023" s="439"/>
      <c r="G1023" s="439"/>
      <c r="H1023" s="439"/>
    </row>
    <row r="1024" spans="1:8" ht="9.75" customHeight="1" x14ac:dyDescent="0.2">
      <c r="A1024" s="438">
        <v>171935</v>
      </c>
      <c r="B1024" s="439" t="s">
        <v>3439</v>
      </c>
      <c r="C1024" s="439"/>
      <c r="D1024" s="439"/>
      <c r="E1024" s="440">
        <v>12</v>
      </c>
      <c r="F1024" s="439"/>
      <c r="G1024" s="439"/>
      <c r="H1024" s="439"/>
    </row>
    <row r="1025" spans="1:8" ht="9.75" customHeight="1" x14ac:dyDescent="0.2">
      <c r="A1025" s="438">
        <v>171937</v>
      </c>
      <c r="B1025" s="439" t="s">
        <v>3439</v>
      </c>
      <c r="C1025" s="439"/>
      <c r="D1025" s="439"/>
      <c r="E1025" s="440">
        <v>6</v>
      </c>
      <c r="F1025" s="439"/>
      <c r="G1025" s="439"/>
      <c r="H1025" s="439"/>
    </row>
    <row r="1026" spans="1:8" ht="9.75" customHeight="1" x14ac:dyDescent="0.2">
      <c r="A1026" s="438">
        <v>171938</v>
      </c>
      <c r="B1026" s="439" t="s">
        <v>3439</v>
      </c>
      <c r="C1026" s="439"/>
      <c r="D1026" s="439"/>
      <c r="E1026" s="440">
        <v>6</v>
      </c>
      <c r="F1026" s="439"/>
      <c r="G1026" s="439"/>
      <c r="H1026" s="439"/>
    </row>
    <row r="1027" spans="1:8" ht="9.75" customHeight="1" x14ac:dyDescent="0.2">
      <c r="A1027" s="438">
        <v>171939</v>
      </c>
      <c r="B1027" s="439" t="s">
        <v>3439</v>
      </c>
      <c r="C1027" s="439"/>
      <c r="D1027" s="439"/>
      <c r="E1027" s="440">
        <v>4</v>
      </c>
      <c r="F1027" s="439"/>
      <c r="G1027" s="439"/>
      <c r="H1027" s="439"/>
    </row>
    <row r="1028" spans="1:8" ht="9.75" customHeight="1" x14ac:dyDescent="0.2">
      <c r="A1028" s="438">
        <v>171940</v>
      </c>
      <c r="B1028" s="439" t="s">
        <v>3439</v>
      </c>
      <c r="C1028" s="439"/>
      <c r="D1028" s="439"/>
      <c r="E1028" s="440">
        <v>3</v>
      </c>
      <c r="F1028" s="439"/>
      <c r="G1028" s="439"/>
      <c r="H1028" s="439"/>
    </row>
    <row r="1029" spans="1:8" ht="9.75" customHeight="1" x14ac:dyDescent="0.2">
      <c r="A1029" s="438">
        <v>171942</v>
      </c>
      <c r="B1029" s="439" t="s">
        <v>3439</v>
      </c>
      <c r="C1029" s="439"/>
      <c r="D1029" s="439"/>
      <c r="E1029" s="440">
        <v>6</v>
      </c>
      <c r="F1029" s="439"/>
      <c r="G1029" s="439"/>
      <c r="H1029" s="439"/>
    </row>
    <row r="1030" spans="1:8" ht="9.75" customHeight="1" x14ac:dyDescent="0.2">
      <c r="A1030" s="438">
        <v>171943</v>
      </c>
      <c r="B1030" s="439" t="s">
        <v>3439</v>
      </c>
      <c r="C1030" s="439"/>
      <c r="D1030" s="439"/>
      <c r="E1030" s="440">
        <v>12</v>
      </c>
      <c r="F1030" s="439"/>
      <c r="G1030" s="439"/>
      <c r="H1030" s="439"/>
    </row>
    <row r="1031" spans="1:8" ht="9.75" customHeight="1" x14ac:dyDescent="0.2">
      <c r="A1031" s="438">
        <v>171944</v>
      </c>
      <c r="B1031" s="439" t="s">
        <v>3439</v>
      </c>
      <c r="C1031" s="439"/>
      <c r="D1031" s="439"/>
      <c r="E1031" s="440">
        <v>12</v>
      </c>
      <c r="F1031" s="439"/>
      <c r="G1031" s="439"/>
      <c r="H1031" s="439"/>
    </row>
    <row r="1032" spans="1:8" ht="9.75" customHeight="1" x14ac:dyDescent="0.2">
      <c r="A1032" s="438">
        <v>171945</v>
      </c>
      <c r="B1032" s="439" t="s">
        <v>3439</v>
      </c>
      <c r="C1032" s="439"/>
      <c r="D1032" s="439"/>
      <c r="E1032" s="440">
        <v>12</v>
      </c>
      <c r="F1032" s="439"/>
      <c r="G1032" s="439"/>
      <c r="H1032" s="439"/>
    </row>
    <row r="1033" spans="1:8" ht="9.75" customHeight="1" x14ac:dyDescent="0.2">
      <c r="A1033" s="438">
        <v>171946</v>
      </c>
      <c r="B1033" s="439" t="s">
        <v>3439</v>
      </c>
      <c r="C1033" s="439"/>
      <c r="D1033" s="439"/>
      <c r="E1033" s="440">
        <v>2</v>
      </c>
      <c r="F1033" s="439"/>
      <c r="G1033" s="439"/>
      <c r="H1033" s="439"/>
    </row>
    <row r="1034" spans="1:8" ht="9.75" customHeight="1" x14ac:dyDescent="0.2">
      <c r="A1034" s="438">
        <v>171947</v>
      </c>
      <c r="B1034" s="439" t="s">
        <v>3439</v>
      </c>
      <c r="C1034" s="439"/>
      <c r="D1034" s="439"/>
      <c r="E1034" s="440">
        <v>2</v>
      </c>
      <c r="F1034" s="439"/>
      <c r="G1034" s="439"/>
      <c r="H1034" s="439"/>
    </row>
    <row r="1035" spans="1:8" ht="9.75" customHeight="1" x14ac:dyDescent="0.2">
      <c r="A1035" s="438">
        <v>171948</v>
      </c>
      <c r="B1035" s="439" t="s">
        <v>3439</v>
      </c>
      <c r="C1035" s="439"/>
      <c r="D1035" s="439"/>
      <c r="E1035" s="440">
        <v>24</v>
      </c>
      <c r="F1035" s="439"/>
      <c r="G1035" s="439"/>
      <c r="H1035" s="439"/>
    </row>
    <row r="1036" spans="1:8" ht="9.75" customHeight="1" x14ac:dyDescent="0.2">
      <c r="A1036" s="438">
        <v>171951</v>
      </c>
      <c r="B1036" s="439" t="s">
        <v>3439</v>
      </c>
      <c r="C1036" s="439"/>
      <c r="D1036" s="439"/>
      <c r="E1036" s="440">
        <v>6</v>
      </c>
      <c r="F1036" s="439"/>
      <c r="G1036" s="439"/>
      <c r="H1036" s="439"/>
    </row>
    <row r="1037" spans="1:8" ht="9.75" customHeight="1" x14ac:dyDescent="0.2">
      <c r="A1037" s="438">
        <v>171952</v>
      </c>
      <c r="B1037" s="439" t="s">
        <v>3439</v>
      </c>
      <c r="C1037" s="439"/>
      <c r="D1037" s="439"/>
      <c r="E1037" s="440">
        <v>4</v>
      </c>
      <c r="F1037" s="439"/>
      <c r="G1037" s="439"/>
      <c r="H1037" s="439"/>
    </row>
    <row r="1038" spans="1:8" ht="9.75" customHeight="1" x14ac:dyDescent="0.2">
      <c r="A1038" s="438">
        <v>171953</v>
      </c>
      <c r="B1038" s="439" t="s">
        <v>3439</v>
      </c>
      <c r="C1038" s="439"/>
      <c r="D1038" s="439"/>
      <c r="E1038" s="440">
        <v>2</v>
      </c>
      <c r="F1038" s="439"/>
      <c r="G1038" s="439"/>
      <c r="H1038" s="439"/>
    </row>
    <row r="1039" spans="1:8" ht="9.75" customHeight="1" x14ac:dyDescent="0.2">
      <c r="A1039" s="438">
        <v>171954</v>
      </c>
      <c r="B1039" s="439" t="s">
        <v>3439</v>
      </c>
      <c r="C1039" s="439"/>
      <c r="D1039" s="439"/>
      <c r="E1039" s="440">
        <v>4</v>
      </c>
      <c r="F1039" s="439"/>
      <c r="G1039" s="439"/>
      <c r="H1039" s="439"/>
    </row>
    <row r="1040" spans="1:8" ht="9.75" customHeight="1" x14ac:dyDescent="0.2">
      <c r="A1040" s="438">
        <v>171958</v>
      </c>
      <c r="B1040" s="439" t="s">
        <v>3439</v>
      </c>
      <c r="C1040" s="439"/>
      <c r="D1040" s="439"/>
      <c r="E1040" s="440">
        <v>24</v>
      </c>
      <c r="F1040" s="439"/>
      <c r="G1040" s="439"/>
      <c r="H1040" s="439"/>
    </row>
    <row r="1041" spans="1:8" ht="9.75" customHeight="1" x14ac:dyDescent="0.2">
      <c r="A1041" s="438">
        <v>171959</v>
      </c>
      <c r="B1041" s="439" t="s">
        <v>3439</v>
      </c>
      <c r="C1041" s="439"/>
      <c r="D1041" s="439"/>
      <c r="E1041" s="440">
        <v>36</v>
      </c>
      <c r="F1041" s="439"/>
      <c r="G1041" s="439"/>
      <c r="H1041" s="439"/>
    </row>
    <row r="1042" spans="1:8" ht="9.75" customHeight="1" x14ac:dyDescent="0.2">
      <c r="A1042" s="438">
        <v>171961</v>
      </c>
      <c r="B1042" s="439" t="s">
        <v>3439</v>
      </c>
      <c r="C1042" s="439"/>
      <c r="D1042" s="439"/>
      <c r="E1042" s="440">
        <v>36</v>
      </c>
      <c r="F1042" s="439"/>
      <c r="G1042" s="439"/>
      <c r="H1042" s="439"/>
    </row>
    <row r="1043" spans="1:8" ht="9.75" customHeight="1" x14ac:dyDescent="0.2">
      <c r="A1043" s="438">
        <v>171971</v>
      </c>
      <c r="B1043" s="439" t="s">
        <v>3439</v>
      </c>
      <c r="C1043" s="439"/>
      <c r="D1043" s="439"/>
      <c r="E1043" s="440">
        <v>36</v>
      </c>
      <c r="F1043" s="439"/>
      <c r="G1043" s="439"/>
      <c r="H1043" s="439"/>
    </row>
    <row r="1044" spans="1:8" ht="9.75" customHeight="1" x14ac:dyDescent="0.2">
      <c r="A1044" s="438">
        <v>171972</v>
      </c>
      <c r="B1044" s="439" t="s">
        <v>3439</v>
      </c>
      <c r="C1044" s="439"/>
      <c r="D1044" s="439"/>
      <c r="E1044" s="440">
        <v>36</v>
      </c>
      <c r="F1044" s="439"/>
      <c r="G1044" s="439"/>
      <c r="H1044" s="439"/>
    </row>
    <row r="1045" spans="1:8" ht="9.75" customHeight="1" x14ac:dyDescent="0.2">
      <c r="A1045" s="438">
        <v>171992</v>
      </c>
      <c r="B1045" s="439" t="s">
        <v>3439</v>
      </c>
      <c r="C1045" s="439"/>
      <c r="D1045" s="439"/>
      <c r="E1045" s="440">
        <v>6</v>
      </c>
      <c r="F1045" s="439"/>
      <c r="G1045" s="439"/>
      <c r="H1045" s="439"/>
    </row>
    <row r="1046" spans="1:8" ht="9.75" customHeight="1" x14ac:dyDescent="0.2">
      <c r="A1046" s="438">
        <v>172207</v>
      </c>
      <c r="B1046" s="439" t="s">
        <v>3439</v>
      </c>
      <c r="C1046" s="439"/>
      <c r="D1046" s="439"/>
      <c r="E1046" s="440">
        <v>50</v>
      </c>
      <c r="F1046" s="439"/>
      <c r="G1046" s="439"/>
      <c r="H1046" s="439"/>
    </row>
    <row r="1047" spans="1:8" ht="9.75" customHeight="1" x14ac:dyDescent="0.2">
      <c r="A1047" s="438">
        <v>172063</v>
      </c>
      <c r="B1047" s="439" t="s">
        <v>3439</v>
      </c>
      <c r="C1047" s="439"/>
      <c r="D1047" s="439"/>
      <c r="E1047" s="440">
        <v>36</v>
      </c>
      <c r="F1047" s="439"/>
      <c r="G1047" s="439"/>
      <c r="H1047" s="439"/>
    </row>
    <row r="1048" spans="1:8" ht="9.75" customHeight="1" x14ac:dyDescent="0.2">
      <c r="A1048" s="438">
        <v>172067</v>
      </c>
      <c r="B1048" s="439" t="s">
        <v>3439</v>
      </c>
      <c r="C1048" s="439"/>
      <c r="D1048" s="439"/>
      <c r="E1048" s="440">
        <v>36</v>
      </c>
      <c r="F1048" s="439"/>
      <c r="G1048" s="439"/>
      <c r="H1048" s="439"/>
    </row>
    <row r="1049" spans="1:8" ht="9.75" customHeight="1" x14ac:dyDescent="0.2">
      <c r="A1049" s="438">
        <v>172068</v>
      </c>
      <c r="B1049" s="439" t="s">
        <v>3439</v>
      </c>
      <c r="C1049" s="439"/>
      <c r="D1049" s="439"/>
      <c r="E1049" s="440">
        <v>36</v>
      </c>
      <c r="F1049" s="439"/>
      <c r="G1049" s="439"/>
      <c r="H1049" s="439"/>
    </row>
    <row r="1050" spans="1:8" ht="9.75" customHeight="1" x14ac:dyDescent="0.2">
      <c r="A1050" s="438">
        <v>172069</v>
      </c>
      <c r="B1050" s="439" t="s">
        <v>3439</v>
      </c>
      <c r="C1050" s="439"/>
      <c r="D1050" s="439"/>
      <c r="E1050" s="440">
        <v>36</v>
      </c>
      <c r="F1050" s="439"/>
      <c r="G1050" s="439"/>
      <c r="H1050" s="439"/>
    </row>
    <row r="1051" spans="1:8" ht="9.75" customHeight="1" x14ac:dyDescent="0.2">
      <c r="A1051" s="438">
        <v>172073</v>
      </c>
      <c r="B1051" s="439" t="s">
        <v>3439</v>
      </c>
      <c r="C1051" s="439"/>
      <c r="D1051" s="439"/>
      <c r="E1051" s="440">
        <v>6</v>
      </c>
      <c r="F1051" s="439"/>
      <c r="G1051" s="439"/>
      <c r="H1051" s="439"/>
    </row>
    <row r="1052" spans="1:8" ht="9.75" customHeight="1" x14ac:dyDescent="0.2">
      <c r="A1052" s="438">
        <v>172074</v>
      </c>
      <c r="B1052" s="439" t="s">
        <v>3439</v>
      </c>
      <c r="C1052" s="439"/>
      <c r="D1052" s="439"/>
      <c r="E1052" s="440">
        <v>6</v>
      </c>
      <c r="F1052" s="439"/>
      <c r="G1052" s="439"/>
      <c r="H1052" s="439"/>
    </row>
    <row r="1053" spans="1:8" ht="9.75" customHeight="1" x14ac:dyDescent="0.2">
      <c r="A1053" s="438">
        <v>172075</v>
      </c>
      <c r="B1053" s="439" t="s">
        <v>3439</v>
      </c>
      <c r="C1053" s="439"/>
      <c r="D1053" s="439"/>
      <c r="E1053" s="440">
        <v>6</v>
      </c>
      <c r="F1053" s="439"/>
      <c r="G1053" s="439"/>
      <c r="H1053" s="439"/>
    </row>
    <row r="1054" spans="1:8" ht="9.75" customHeight="1" x14ac:dyDescent="0.2">
      <c r="A1054" s="438">
        <v>172076</v>
      </c>
      <c r="B1054" s="439" t="s">
        <v>3439</v>
      </c>
      <c r="C1054" s="439"/>
      <c r="D1054" s="439"/>
      <c r="E1054" s="440">
        <v>4</v>
      </c>
      <c r="F1054" s="439"/>
      <c r="G1054" s="439"/>
      <c r="H1054" s="439"/>
    </row>
    <row r="1055" spans="1:8" ht="9.75" customHeight="1" x14ac:dyDescent="0.2">
      <c r="A1055" s="438">
        <v>172078</v>
      </c>
      <c r="B1055" s="439" t="s">
        <v>3439</v>
      </c>
      <c r="C1055" s="439"/>
      <c r="D1055" s="439"/>
      <c r="E1055" s="440">
        <v>8</v>
      </c>
      <c r="F1055" s="439"/>
      <c r="G1055" s="439"/>
      <c r="H1055" s="439"/>
    </row>
    <row r="1056" spans="1:8" ht="9.75" customHeight="1" x14ac:dyDescent="0.2">
      <c r="A1056" s="438">
        <v>172081</v>
      </c>
      <c r="B1056" s="439" t="s">
        <v>3439</v>
      </c>
      <c r="C1056" s="439"/>
      <c r="D1056" s="439"/>
      <c r="E1056" s="440">
        <v>3</v>
      </c>
      <c r="F1056" s="439"/>
      <c r="G1056" s="439"/>
      <c r="H1056" s="439"/>
    </row>
    <row r="1057" spans="1:8" ht="9.75" customHeight="1" x14ac:dyDescent="0.2">
      <c r="A1057" s="438">
        <v>172091</v>
      </c>
      <c r="B1057" s="439" t="s">
        <v>3439</v>
      </c>
      <c r="C1057" s="439"/>
      <c r="D1057" s="439"/>
      <c r="E1057" s="440">
        <v>24</v>
      </c>
      <c r="F1057" s="439"/>
      <c r="G1057" s="439"/>
      <c r="H1057" s="439"/>
    </row>
    <row r="1058" spans="1:8" ht="9.75" customHeight="1" x14ac:dyDescent="0.2">
      <c r="A1058" s="438">
        <v>172092</v>
      </c>
      <c r="B1058" s="439" t="s">
        <v>3439</v>
      </c>
      <c r="C1058" s="439"/>
      <c r="D1058" s="439"/>
      <c r="E1058" s="440">
        <v>36</v>
      </c>
      <c r="F1058" s="439"/>
      <c r="G1058" s="439"/>
      <c r="H1058" s="439"/>
    </row>
    <row r="1059" spans="1:8" ht="9.75" customHeight="1" x14ac:dyDescent="0.2">
      <c r="A1059" s="438">
        <v>172093</v>
      </c>
      <c r="B1059" s="439" t="s">
        <v>3439</v>
      </c>
      <c r="C1059" s="439"/>
      <c r="D1059" s="439"/>
      <c r="E1059" s="440">
        <v>36</v>
      </c>
      <c r="F1059" s="439"/>
      <c r="G1059" s="439"/>
      <c r="H1059" s="439"/>
    </row>
    <row r="1060" spans="1:8" ht="9.75" customHeight="1" x14ac:dyDescent="0.2">
      <c r="A1060" s="438">
        <v>172094</v>
      </c>
      <c r="B1060" s="439" t="s">
        <v>3439</v>
      </c>
      <c r="C1060" s="439"/>
      <c r="D1060" s="439"/>
      <c r="E1060" s="440">
        <v>24</v>
      </c>
      <c r="F1060" s="439"/>
      <c r="G1060" s="439"/>
      <c r="H1060" s="439"/>
    </row>
    <row r="1061" spans="1:8" ht="9.75" customHeight="1" x14ac:dyDescent="0.2">
      <c r="A1061" s="438">
        <v>172095</v>
      </c>
      <c r="B1061" s="439" t="s">
        <v>3439</v>
      </c>
      <c r="C1061" s="439"/>
      <c r="D1061" s="439"/>
      <c r="E1061" s="440">
        <v>36</v>
      </c>
      <c r="F1061" s="439"/>
      <c r="G1061" s="439"/>
      <c r="H1061" s="439"/>
    </row>
    <row r="1062" spans="1:8" ht="9.75" customHeight="1" x14ac:dyDescent="0.2">
      <c r="A1062" s="438">
        <v>172096</v>
      </c>
      <c r="B1062" s="439" t="s">
        <v>3439</v>
      </c>
      <c r="C1062" s="439"/>
      <c r="D1062" s="439"/>
      <c r="E1062" s="440">
        <v>24</v>
      </c>
      <c r="F1062" s="439"/>
      <c r="G1062" s="439"/>
      <c r="H1062" s="439"/>
    </row>
    <row r="1063" spans="1:8" ht="9.75" customHeight="1" x14ac:dyDescent="0.2">
      <c r="A1063" s="438">
        <v>172101</v>
      </c>
      <c r="B1063" s="439" t="s">
        <v>3439</v>
      </c>
      <c r="C1063" s="439"/>
      <c r="D1063" s="439"/>
      <c r="E1063" s="440">
        <v>24</v>
      </c>
      <c r="F1063" s="439"/>
      <c r="G1063" s="439"/>
      <c r="H1063" s="439"/>
    </row>
    <row r="1064" spans="1:8" ht="9.75" customHeight="1" x14ac:dyDescent="0.2">
      <c r="A1064" s="438">
        <v>172103</v>
      </c>
      <c r="B1064" s="439" t="s">
        <v>3439</v>
      </c>
      <c r="C1064" s="439"/>
      <c r="D1064" s="439"/>
      <c r="E1064" s="440">
        <v>12</v>
      </c>
      <c r="F1064" s="439"/>
      <c r="G1064" s="439"/>
      <c r="H1064" s="439"/>
    </row>
    <row r="1065" spans="1:8" ht="9.75" customHeight="1" x14ac:dyDescent="0.2">
      <c r="A1065" s="438">
        <v>172104</v>
      </c>
      <c r="B1065" s="439" t="s">
        <v>3439</v>
      </c>
      <c r="C1065" s="439"/>
      <c r="D1065" s="439"/>
      <c r="E1065" s="440">
        <v>24</v>
      </c>
      <c r="F1065" s="439"/>
      <c r="G1065" s="439"/>
      <c r="H1065" s="439"/>
    </row>
    <row r="1066" spans="1:8" ht="9.75" customHeight="1" x14ac:dyDescent="0.2">
      <c r="A1066" s="438">
        <v>172105</v>
      </c>
      <c r="B1066" s="439" t="s">
        <v>3439</v>
      </c>
      <c r="C1066" s="439"/>
      <c r="D1066" s="439"/>
      <c r="E1066" s="440">
        <v>12</v>
      </c>
      <c r="F1066" s="439"/>
      <c r="G1066" s="439"/>
      <c r="H1066" s="439"/>
    </row>
    <row r="1067" spans="1:8" ht="9.75" customHeight="1" x14ac:dyDescent="0.2">
      <c r="A1067" s="438">
        <v>172106</v>
      </c>
      <c r="B1067" s="439" t="s">
        <v>3439</v>
      </c>
      <c r="C1067" s="439"/>
      <c r="D1067" s="439"/>
      <c r="E1067" s="440">
        <v>6</v>
      </c>
      <c r="F1067" s="439"/>
      <c r="G1067" s="439"/>
      <c r="H1067" s="439"/>
    </row>
    <row r="1068" spans="1:8" ht="9.75" customHeight="1" x14ac:dyDescent="0.2">
      <c r="A1068" s="438">
        <v>172107</v>
      </c>
      <c r="B1068" s="439" t="s">
        <v>3439</v>
      </c>
      <c r="C1068" s="439"/>
      <c r="D1068" s="439"/>
      <c r="E1068" s="440">
        <v>6</v>
      </c>
      <c r="F1068" s="439"/>
      <c r="G1068" s="439"/>
      <c r="H1068" s="439"/>
    </row>
    <row r="1069" spans="1:8" ht="9.75" customHeight="1" x14ac:dyDescent="0.2">
      <c r="A1069" s="438">
        <v>172108</v>
      </c>
      <c r="B1069" s="439" t="s">
        <v>3439</v>
      </c>
      <c r="C1069" s="439"/>
      <c r="D1069" s="439"/>
      <c r="E1069" s="440">
        <v>6</v>
      </c>
      <c r="F1069" s="439"/>
      <c r="G1069" s="439"/>
      <c r="H1069" s="439"/>
    </row>
    <row r="1070" spans="1:8" ht="9.75" customHeight="1" x14ac:dyDescent="0.2">
      <c r="A1070" s="438">
        <v>172109</v>
      </c>
      <c r="B1070" s="439" t="s">
        <v>3439</v>
      </c>
      <c r="C1070" s="439"/>
      <c r="D1070" s="439"/>
      <c r="E1070" s="440">
        <v>8</v>
      </c>
      <c r="F1070" s="439"/>
      <c r="G1070" s="439"/>
      <c r="H1070" s="439"/>
    </row>
    <row r="1071" spans="1:8" ht="9.75" customHeight="1" x14ac:dyDescent="0.2">
      <c r="A1071" s="438">
        <v>172110</v>
      </c>
      <c r="B1071" s="439" t="s">
        <v>3439</v>
      </c>
      <c r="C1071" s="439"/>
      <c r="D1071" s="439"/>
      <c r="E1071" s="440">
        <v>8</v>
      </c>
      <c r="F1071" s="439"/>
      <c r="G1071" s="439"/>
      <c r="H1071" s="439"/>
    </row>
    <row r="1072" spans="1:8" ht="9.75" customHeight="1" x14ac:dyDescent="0.2">
      <c r="A1072" s="438">
        <v>172111</v>
      </c>
      <c r="B1072" s="439" t="s">
        <v>3439</v>
      </c>
      <c r="C1072" s="439"/>
      <c r="D1072" s="439"/>
      <c r="E1072" s="440">
        <v>6</v>
      </c>
      <c r="F1072" s="439"/>
      <c r="G1072" s="439"/>
      <c r="H1072" s="439"/>
    </row>
    <row r="1073" spans="1:8" ht="9.75" customHeight="1" x14ac:dyDescent="0.2">
      <c r="A1073" s="438">
        <v>172113</v>
      </c>
      <c r="B1073" s="439" t="s">
        <v>3439</v>
      </c>
      <c r="C1073" s="439"/>
      <c r="D1073" s="439"/>
      <c r="E1073" s="440">
        <v>12</v>
      </c>
      <c r="F1073" s="439"/>
      <c r="G1073" s="439"/>
      <c r="H1073" s="439"/>
    </row>
    <row r="1074" spans="1:8" ht="9.75" customHeight="1" x14ac:dyDescent="0.2">
      <c r="A1074" s="438">
        <v>172114</v>
      </c>
      <c r="B1074" s="439" t="s">
        <v>3439</v>
      </c>
      <c r="C1074" s="439"/>
      <c r="D1074" s="439"/>
      <c r="E1074" s="440">
        <v>12</v>
      </c>
      <c r="F1074" s="439"/>
      <c r="G1074" s="439"/>
      <c r="H1074" s="439"/>
    </row>
    <row r="1075" spans="1:8" ht="9.75" customHeight="1" x14ac:dyDescent="0.2">
      <c r="A1075" s="438">
        <v>172116</v>
      </c>
      <c r="B1075" s="439" t="s">
        <v>3439</v>
      </c>
      <c r="C1075" s="439"/>
      <c r="D1075" s="439"/>
      <c r="E1075" s="440">
        <v>3</v>
      </c>
      <c r="F1075" s="439"/>
      <c r="G1075" s="439"/>
      <c r="H1075" s="439"/>
    </row>
    <row r="1076" spans="1:8" ht="9.75" customHeight="1" x14ac:dyDescent="0.2">
      <c r="A1076" s="438">
        <v>172764</v>
      </c>
      <c r="B1076" s="439" t="s">
        <v>3439</v>
      </c>
      <c r="C1076" s="439"/>
      <c r="D1076" s="439"/>
      <c r="E1076" s="440">
        <v>8</v>
      </c>
      <c r="F1076" s="439"/>
      <c r="G1076" s="439"/>
      <c r="H1076" s="439"/>
    </row>
    <row r="1077" spans="1:8" ht="9.75" customHeight="1" x14ac:dyDescent="0.2">
      <c r="A1077" s="438">
        <v>172118</v>
      </c>
      <c r="B1077" s="439" t="s">
        <v>3439</v>
      </c>
      <c r="C1077" s="439"/>
      <c r="D1077" s="439"/>
      <c r="E1077" s="440">
        <v>8</v>
      </c>
      <c r="F1077" s="439"/>
      <c r="G1077" s="439"/>
      <c r="H1077" s="439"/>
    </row>
    <row r="1078" spans="1:8" ht="9.75" customHeight="1" x14ac:dyDescent="0.2">
      <c r="A1078" s="438">
        <v>172119</v>
      </c>
      <c r="B1078" s="439" t="s">
        <v>3439</v>
      </c>
      <c r="C1078" s="439"/>
      <c r="D1078" s="439"/>
      <c r="E1078" s="440">
        <v>8</v>
      </c>
      <c r="F1078" s="439"/>
      <c r="G1078" s="439"/>
      <c r="H1078" s="439"/>
    </row>
    <row r="1079" spans="1:8" ht="9.75" customHeight="1" x14ac:dyDescent="0.2">
      <c r="A1079" s="438">
        <v>172120</v>
      </c>
      <c r="B1079" s="439" t="s">
        <v>3439</v>
      </c>
      <c r="C1079" s="439"/>
      <c r="D1079" s="439"/>
      <c r="E1079" s="440">
        <v>12</v>
      </c>
      <c r="F1079" s="439"/>
      <c r="G1079" s="439"/>
      <c r="H1079" s="439"/>
    </row>
    <row r="1080" spans="1:8" ht="9.75" customHeight="1" x14ac:dyDescent="0.2">
      <c r="A1080" s="438">
        <v>172121</v>
      </c>
      <c r="B1080" s="439" t="s">
        <v>3439</v>
      </c>
      <c r="C1080" s="439"/>
      <c r="D1080" s="439"/>
      <c r="E1080" s="440">
        <v>3</v>
      </c>
      <c r="F1080" s="439"/>
      <c r="G1080" s="439"/>
      <c r="H1080" s="439"/>
    </row>
    <row r="1081" spans="1:8" ht="9.75" customHeight="1" x14ac:dyDescent="0.2">
      <c r="A1081" s="438">
        <v>172123</v>
      </c>
      <c r="B1081" s="439" t="s">
        <v>3439</v>
      </c>
      <c r="C1081" s="439"/>
      <c r="D1081" s="439"/>
      <c r="E1081" s="440">
        <v>3</v>
      </c>
      <c r="F1081" s="439"/>
      <c r="G1081" s="439"/>
      <c r="H1081" s="439"/>
    </row>
    <row r="1082" spans="1:8" ht="9.75" customHeight="1" x14ac:dyDescent="0.2">
      <c r="A1082" s="438">
        <v>172129</v>
      </c>
      <c r="B1082" s="439" t="s">
        <v>3439</v>
      </c>
      <c r="C1082" s="439"/>
      <c r="D1082" s="439"/>
      <c r="E1082" s="440">
        <v>6</v>
      </c>
      <c r="F1082" s="439"/>
      <c r="G1082" s="439"/>
      <c r="H1082" s="439"/>
    </row>
    <row r="1083" spans="1:8" ht="9.75" customHeight="1" x14ac:dyDescent="0.2">
      <c r="A1083" s="438">
        <v>172130</v>
      </c>
      <c r="B1083" s="439" t="s">
        <v>3439</v>
      </c>
      <c r="C1083" s="439"/>
      <c r="D1083" s="439"/>
      <c r="E1083" s="440">
        <v>6</v>
      </c>
      <c r="F1083" s="439"/>
      <c r="G1083" s="439"/>
      <c r="H1083" s="439"/>
    </row>
    <row r="1084" spans="1:8" ht="9.75" customHeight="1" x14ac:dyDescent="0.2">
      <c r="A1084" s="438">
        <v>172135</v>
      </c>
      <c r="B1084" s="439" t="s">
        <v>3439</v>
      </c>
      <c r="C1084" s="439"/>
      <c r="D1084" s="439"/>
      <c r="E1084" s="440">
        <v>6</v>
      </c>
      <c r="F1084" s="439"/>
      <c r="G1084" s="439"/>
      <c r="H1084" s="439"/>
    </row>
    <row r="1085" spans="1:8" ht="9.75" customHeight="1" x14ac:dyDescent="0.2">
      <c r="A1085" s="438">
        <v>172137</v>
      </c>
      <c r="B1085" s="439" t="s">
        <v>3439</v>
      </c>
      <c r="C1085" s="439"/>
      <c r="D1085" s="439"/>
      <c r="E1085" s="440">
        <v>8</v>
      </c>
      <c r="F1085" s="439"/>
      <c r="G1085" s="439"/>
      <c r="H1085" s="439"/>
    </row>
    <row r="1086" spans="1:8" ht="9.75" customHeight="1" x14ac:dyDescent="0.2">
      <c r="A1086" s="438">
        <v>172138</v>
      </c>
      <c r="B1086" s="439" t="s">
        <v>3439</v>
      </c>
      <c r="C1086" s="439"/>
      <c r="D1086" s="439"/>
      <c r="E1086" s="440">
        <v>8</v>
      </c>
      <c r="F1086" s="439"/>
      <c r="G1086" s="439"/>
      <c r="H1086" s="439"/>
    </row>
    <row r="1087" spans="1:8" ht="9.75" customHeight="1" x14ac:dyDescent="0.2">
      <c r="A1087" s="438">
        <v>172139</v>
      </c>
      <c r="B1087" s="439" t="s">
        <v>3439</v>
      </c>
      <c r="C1087" s="439"/>
      <c r="D1087" s="439"/>
      <c r="E1087" s="440">
        <v>4</v>
      </c>
      <c r="F1087" s="439"/>
      <c r="G1087" s="439"/>
      <c r="H1087" s="439"/>
    </row>
    <row r="1088" spans="1:8" ht="9.75" customHeight="1" x14ac:dyDescent="0.2">
      <c r="A1088" s="438">
        <v>172146</v>
      </c>
      <c r="B1088" s="439" t="s">
        <v>3439</v>
      </c>
      <c r="C1088" s="439"/>
      <c r="D1088" s="439"/>
      <c r="E1088" s="440">
        <v>4</v>
      </c>
      <c r="F1088" s="439"/>
      <c r="G1088" s="439"/>
      <c r="H1088" s="439"/>
    </row>
    <row r="1089" spans="1:8" ht="9.75" customHeight="1" x14ac:dyDescent="0.2">
      <c r="A1089" s="438">
        <v>172147</v>
      </c>
      <c r="B1089" s="439" t="s">
        <v>3439</v>
      </c>
      <c r="C1089" s="439"/>
      <c r="D1089" s="439"/>
      <c r="E1089" s="440">
        <v>6</v>
      </c>
      <c r="F1089" s="439"/>
      <c r="G1089" s="439"/>
      <c r="H1089" s="439"/>
    </row>
    <row r="1090" spans="1:8" ht="9.75" customHeight="1" x14ac:dyDescent="0.2">
      <c r="A1090" s="438">
        <v>172161</v>
      </c>
      <c r="B1090" s="439" t="s">
        <v>3439</v>
      </c>
      <c r="C1090" s="439"/>
      <c r="D1090" s="439"/>
      <c r="E1090" s="440">
        <v>2</v>
      </c>
      <c r="F1090" s="439"/>
      <c r="G1090" s="439"/>
      <c r="H1090" s="439"/>
    </row>
    <row r="1091" spans="1:8" ht="9.75" customHeight="1" x14ac:dyDescent="0.2">
      <c r="A1091" s="438">
        <v>172252</v>
      </c>
      <c r="B1091" s="439" t="s">
        <v>3439</v>
      </c>
      <c r="C1091" s="439"/>
      <c r="D1091" s="439"/>
      <c r="E1091" s="440">
        <v>6</v>
      </c>
      <c r="F1091" s="439"/>
      <c r="G1091" s="439"/>
      <c r="H1091" s="439"/>
    </row>
    <row r="1092" spans="1:8" ht="9.75" customHeight="1" x14ac:dyDescent="0.2">
      <c r="A1092" s="438">
        <v>172276</v>
      </c>
      <c r="B1092" s="439" t="s">
        <v>3439</v>
      </c>
      <c r="C1092" s="439"/>
      <c r="D1092" s="439"/>
      <c r="E1092" s="440">
        <v>6</v>
      </c>
      <c r="F1092" s="439"/>
      <c r="G1092" s="439"/>
      <c r="H1092" s="439"/>
    </row>
    <row r="1093" spans="1:8" ht="9.75" customHeight="1" x14ac:dyDescent="0.2">
      <c r="A1093" s="438">
        <v>172277</v>
      </c>
      <c r="B1093" s="439" t="s">
        <v>3439</v>
      </c>
      <c r="C1093" s="439"/>
      <c r="D1093" s="439"/>
      <c r="E1093" s="440">
        <v>4</v>
      </c>
      <c r="F1093" s="439"/>
      <c r="G1093" s="439"/>
      <c r="H1093" s="439"/>
    </row>
    <row r="1094" spans="1:8" ht="9.75" customHeight="1" x14ac:dyDescent="0.2">
      <c r="A1094" s="438">
        <v>172279</v>
      </c>
      <c r="B1094" s="439" t="s">
        <v>3439</v>
      </c>
      <c r="C1094" s="439"/>
      <c r="D1094" s="439"/>
      <c r="E1094" s="440">
        <v>2</v>
      </c>
      <c r="F1094" s="439"/>
      <c r="G1094" s="439"/>
      <c r="H1094" s="439"/>
    </row>
    <row r="1095" spans="1:8" ht="9.75" customHeight="1" x14ac:dyDescent="0.2">
      <c r="A1095" s="438">
        <v>172282</v>
      </c>
      <c r="B1095" s="439" t="s">
        <v>3439</v>
      </c>
      <c r="C1095" s="439"/>
      <c r="D1095" s="439"/>
      <c r="E1095" s="440">
        <v>4</v>
      </c>
      <c r="F1095" s="439"/>
      <c r="G1095" s="439"/>
      <c r="H1095" s="439"/>
    </row>
    <row r="1096" spans="1:8" ht="9.75" customHeight="1" x14ac:dyDescent="0.2">
      <c r="A1096" s="438">
        <v>172284</v>
      </c>
      <c r="B1096" s="439" t="s">
        <v>3439</v>
      </c>
      <c r="C1096" s="439"/>
      <c r="D1096" s="439"/>
      <c r="E1096" s="440">
        <v>2</v>
      </c>
      <c r="F1096" s="439"/>
      <c r="G1096" s="439"/>
      <c r="H1096" s="439"/>
    </row>
    <row r="1097" spans="1:8" ht="9.75" customHeight="1" x14ac:dyDescent="0.2">
      <c r="A1097" s="438">
        <v>172285</v>
      </c>
      <c r="B1097" s="439" t="s">
        <v>3439</v>
      </c>
      <c r="C1097" s="439"/>
      <c r="D1097" s="439"/>
      <c r="E1097" s="440">
        <v>8</v>
      </c>
      <c r="F1097" s="439"/>
      <c r="G1097" s="439"/>
      <c r="H1097" s="439"/>
    </row>
    <row r="1098" spans="1:8" ht="9.75" customHeight="1" x14ac:dyDescent="0.2">
      <c r="A1098" s="438">
        <v>172286</v>
      </c>
      <c r="B1098" s="439" t="s">
        <v>3439</v>
      </c>
      <c r="C1098" s="439"/>
      <c r="D1098" s="439"/>
      <c r="E1098" s="440">
        <v>3</v>
      </c>
      <c r="F1098" s="439"/>
      <c r="G1098" s="439"/>
      <c r="H1098" s="439"/>
    </row>
    <row r="1099" spans="1:8" ht="9.75" customHeight="1" x14ac:dyDescent="0.2">
      <c r="A1099" s="438">
        <v>172291</v>
      </c>
      <c r="B1099" s="439" t="s">
        <v>3439</v>
      </c>
      <c r="C1099" s="439"/>
      <c r="D1099" s="439"/>
      <c r="E1099" s="440">
        <v>8</v>
      </c>
      <c r="F1099" s="439"/>
      <c r="G1099" s="439"/>
      <c r="H1099" s="439"/>
    </row>
    <row r="1100" spans="1:8" ht="9.75" customHeight="1" x14ac:dyDescent="0.2">
      <c r="A1100" s="438">
        <v>172293</v>
      </c>
      <c r="B1100" s="439" t="s">
        <v>3439</v>
      </c>
      <c r="C1100" s="439"/>
      <c r="D1100" s="439"/>
      <c r="E1100" s="440">
        <v>6</v>
      </c>
      <c r="F1100" s="439"/>
      <c r="G1100" s="439"/>
      <c r="H1100" s="439"/>
    </row>
    <row r="1101" spans="1:8" ht="9.75" customHeight="1" x14ac:dyDescent="0.2">
      <c r="A1101" s="438">
        <v>172296</v>
      </c>
      <c r="B1101" s="439" t="s">
        <v>3439</v>
      </c>
      <c r="C1101" s="439"/>
      <c r="D1101" s="439"/>
      <c r="E1101" s="440">
        <v>4</v>
      </c>
      <c r="F1101" s="439"/>
      <c r="G1101" s="439"/>
      <c r="H1101" s="439"/>
    </row>
    <row r="1102" spans="1:8" ht="9.75" customHeight="1" x14ac:dyDescent="0.2">
      <c r="A1102" s="438">
        <v>172299</v>
      </c>
      <c r="B1102" s="439" t="s">
        <v>3439</v>
      </c>
      <c r="C1102" s="439"/>
      <c r="D1102" s="439"/>
      <c r="E1102" s="440">
        <v>12</v>
      </c>
      <c r="F1102" s="439"/>
      <c r="G1102" s="439"/>
      <c r="H1102" s="439"/>
    </row>
    <row r="1103" spans="1:8" ht="9.75" customHeight="1" x14ac:dyDescent="0.2">
      <c r="A1103" s="438">
        <v>172370</v>
      </c>
      <c r="B1103" s="439" t="s">
        <v>3439</v>
      </c>
      <c r="C1103" s="439"/>
      <c r="D1103" s="439"/>
      <c r="E1103" s="440">
        <v>24</v>
      </c>
      <c r="F1103" s="439"/>
      <c r="G1103" s="439"/>
      <c r="H1103" s="439"/>
    </row>
    <row r="1104" spans="1:8" ht="9.75" customHeight="1" x14ac:dyDescent="0.2">
      <c r="A1104" s="438">
        <v>172372</v>
      </c>
      <c r="B1104" s="439" t="s">
        <v>3439</v>
      </c>
      <c r="C1104" s="439"/>
      <c r="D1104" s="439"/>
      <c r="E1104" s="440">
        <v>24</v>
      </c>
      <c r="F1104" s="439"/>
      <c r="G1104" s="439"/>
      <c r="H1104" s="439"/>
    </row>
    <row r="1105" spans="1:8" ht="9.75" customHeight="1" x14ac:dyDescent="0.2">
      <c r="A1105" s="438">
        <v>172394</v>
      </c>
      <c r="B1105" s="439" t="s">
        <v>3439</v>
      </c>
      <c r="C1105" s="439"/>
      <c r="D1105" s="439"/>
      <c r="E1105" s="440">
        <v>6</v>
      </c>
      <c r="F1105" s="439"/>
      <c r="G1105" s="439"/>
      <c r="H1105" s="439"/>
    </row>
    <row r="1106" spans="1:8" ht="9.75" customHeight="1" x14ac:dyDescent="0.2">
      <c r="A1106" s="438">
        <v>172395</v>
      </c>
      <c r="B1106" s="439" t="s">
        <v>3439</v>
      </c>
      <c r="C1106" s="439"/>
      <c r="D1106" s="439"/>
      <c r="E1106" s="440">
        <v>6</v>
      </c>
      <c r="F1106" s="439"/>
      <c r="G1106" s="439"/>
      <c r="H1106" s="439"/>
    </row>
    <row r="1107" spans="1:8" ht="9.75" customHeight="1" x14ac:dyDescent="0.2">
      <c r="A1107" s="438">
        <v>172396</v>
      </c>
      <c r="B1107" s="439" t="s">
        <v>3439</v>
      </c>
      <c r="C1107" s="439"/>
      <c r="D1107" s="439"/>
      <c r="E1107" s="440">
        <v>6</v>
      </c>
      <c r="F1107" s="439"/>
      <c r="G1107" s="439"/>
      <c r="H1107" s="439"/>
    </row>
    <row r="1108" spans="1:8" ht="9.75" customHeight="1" x14ac:dyDescent="0.2">
      <c r="A1108" s="438">
        <v>172634</v>
      </c>
      <c r="B1108" s="439" t="s">
        <v>3439</v>
      </c>
      <c r="C1108" s="439"/>
      <c r="D1108" s="439"/>
      <c r="E1108" s="440">
        <v>6</v>
      </c>
      <c r="F1108" s="439"/>
      <c r="G1108" s="439"/>
      <c r="H1108" s="439"/>
    </row>
    <row r="1109" spans="1:8" ht="9.75" customHeight="1" x14ac:dyDescent="0.2">
      <c r="A1109" s="438">
        <v>172416</v>
      </c>
      <c r="B1109" s="439" t="s">
        <v>3439</v>
      </c>
      <c r="C1109" s="439"/>
      <c r="D1109" s="439"/>
      <c r="E1109" s="440">
        <v>12</v>
      </c>
      <c r="F1109" s="439"/>
      <c r="G1109" s="439"/>
      <c r="H1109" s="439"/>
    </row>
    <row r="1110" spans="1:8" ht="9.75" customHeight="1" x14ac:dyDescent="0.2">
      <c r="A1110" s="438">
        <v>172417</v>
      </c>
      <c r="B1110" s="439" t="s">
        <v>3439</v>
      </c>
      <c r="C1110" s="439"/>
      <c r="D1110" s="439"/>
      <c r="E1110" s="440">
        <v>12</v>
      </c>
      <c r="F1110" s="439"/>
      <c r="G1110" s="439"/>
      <c r="H1110" s="439"/>
    </row>
    <row r="1111" spans="1:8" ht="9.75" customHeight="1" x14ac:dyDescent="0.2">
      <c r="A1111" s="438">
        <v>172420</v>
      </c>
      <c r="B1111" s="439" t="s">
        <v>3439</v>
      </c>
      <c r="C1111" s="439"/>
      <c r="D1111" s="439"/>
      <c r="E1111" s="440">
        <v>24</v>
      </c>
      <c r="F1111" s="439"/>
      <c r="G1111" s="439"/>
      <c r="H1111" s="439"/>
    </row>
    <row r="1112" spans="1:8" ht="9.75" customHeight="1" x14ac:dyDescent="0.2">
      <c r="A1112" s="438">
        <v>172461</v>
      </c>
      <c r="B1112" s="439" t="s">
        <v>3439</v>
      </c>
      <c r="C1112" s="439"/>
      <c r="D1112" s="439"/>
      <c r="E1112" s="440">
        <v>6</v>
      </c>
      <c r="F1112" s="439"/>
      <c r="G1112" s="439"/>
      <c r="H1112" s="439"/>
    </row>
    <row r="1113" spans="1:8" ht="9.75" customHeight="1" x14ac:dyDescent="0.2">
      <c r="A1113" s="438">
        <v>172460</v>
      </c>
      <c r="B1113" s="439" t="s">
        <v>3439</v>
      </c>
      <c r="C1113" s="439"/>
      <c r="D1113" s="439"/>
      <c r="E1113" s="440">
        <v>9</v>
      </c>
      <c r="F1113" s="439"/>
      <c r="G1113" s="439"/>
      <c r="H1113" s="439"/>
    </row>
    <row r="1114" spans="1:8" ht="9.75" customHeight="1" x14ac:dyDescent="0.2">
      <c r="A1114" s="438">
        <v>172746</v>
      </c>
      <c r="B1114" s="439" t="s">
        <v>3439</v>
      </c>
      <c r="C1114" s="439"/>
      <c r="D1114" s="439"/>
      <c r="E1114" s="440">
        <v>8</v>
      </c>
      <c r="F1114" s="439"/>
      <c r="G1114" s="439"/>
      <c r="H1114" s="439"/>
    </row>
    <row r="1115" spans="1:8" ht="9.75" customHeight="1" x14ac:dyDescent="0.2">
      <c r="A1115" s="438">
        <v>172958</v>
      </c>
      <c r="B1115" s="439" t="s">
        <v>3439</v>
      </c>
      <c r="C1115" s="439"/>
      <c r="D1115" s="439"/>
      <c r="E1115" s="440">
        <v>6</v>
      </c>
      <c r="F1115" s="439"/>
      <c r="G1115" s="439"/>
      <c r="H1115" s="439"/>
    </row>
    <row r="1116" spans="1:8" ht="9.75" customHeight="1" x14ac:dyDescent="0.2">
      <c r="A1116" s="438">
        <v>172925</v>
      </c>
      <c r="B1116" s="439" t="s">
        <v>3439</v>
      </c>
      <c r="C1116" s="439"/>
      <c r="D1116" s="439"/>
      <c r="E1116" s="440">
        <v>6</v>
      </c>
      <c r="F1116" s="439"/>
      <c r="G1116" s="439"/>
      <c r="H1116" s="439"/>
    </row>
    <row r="1117" spans="1:8" ht="9.75" customHeight="1" x14ac:dyDescent="0.2">
      <c r="A1117" s="438">
        <v>173140</v>
      </c>
      <c r="B1117" s="439" t="s">
        <v>3439</v>
      </c>
      <c r="C1117" s="439"/>
      <c r="D1117" s="439"/>
      <c r="E1117" s="440">
        <v>6</v>
      </c>
      <c r="F1117" s="439"/>
      <c r="G1117" s="439"/>
      <c r="H1117" s="439"/>
    </row>
    <row r="1118" spans="1:8" ht="9.75" customHeight="1" x14ac:dyDescent="0.2">
      <c r="A1118" s="438">
        <v>173223</v>
      </c>
      <c r="B1118" s="439" t="s">
        <v>3439</v>
      </c>
      <c r="C1118" s="439"/>
      <c r="D1118" s="439"/>
      <c r="E1118" s="440">
        <v>4</v>
      </c>
      <c r="F1118" s="439"/>
      <c r="G1118" s="439"/>
      <c r="H1118" s="439"/>
    </row>
    <row r="1119" spans="1:8" ht="9.75" customHeight="1" x14ac:dyDescent="0.2">
      <c r="A1119" s="438">
        <v>173266</v>
      </c>
      <c r="B1119" s="439" t="s">
        <v>3439</v>
      </c>
      <c r="C1119" s="439"/>
      <c r="D1119" s="439"/>
      <c r="E1119" s="440">
        <v>36</v>
      </c>
      <c r="F1119" s="439"/>
      <c r="G1119" s="439"/>
      <c r="H1119" s="439"/>
    </row>
    <row r="1120" spans="1:8" ht="9.75" customHeight="1" x14ac:dyDescent="0.2">
      <c r="A1120" s="438">
        <v>173282</v>
      </c>
      <c r="B1120" s="439" t="s">
        <v>3439</v>
      </c>
      <c r="C1120" s="439"/>
      <c r="D1120" s="439"/>
      <c r="E1120" s="440">
        <v>6</v>
      </c>
      <c r="F1120" s="439"/>
      <c r="G1120" s="439"/>
      <c r="H1120" s="439"/>
    </row>
    <row r="1121" spans="1:8" ht="9.75" customHeight="1" x14ac:dyDescent="0.2">
      <c r="A1121" s="438">
        <v>173700</v>
      </c>
      <c r="B1121" s="439" t="s">
        <v>3439</v>
      </c>
      <c r="C1121" s="439"/>
      <c r="D1121" s="439"/>
      <c r="E1121" s="440">
        <v>6</v>
      </c>
      <c r="F1121" s="439"/>
      <c r="G1121" s="439"/>
      <c r="H1121" s="439"/>
    </row>
    <row r="1122" spans="1:8" ht="9.75" customHeight="1" x14ac:dyDescent="0.2">
      <c r="A1122" s="438">
        <v>174166</v>
      </c>
      <c r="B1122" s="439" t="s">
        <v>3439</v>
      </c>
      <c r="C1122" s="439"/>
      <c r="D1122" s="439"/>
      <c r="E1122" s="440">
        <v>12</v>
      </c>
      <c r="F1122" s="439"/>
      <c r="G1122" s="439"/>
      <c r="H1122" s="439"/>
    </row>
    <row r="1123" spans="1:8" ht="9.75" customHeight="1" x14ac:dyDescent="0.2">
      <c r="A1123" s="438">
        <v>167479</v>
      </c>
      <c r="B1123" s="439" t="s">
        <v>3439</v>
      </c>
      <c r="C1123" s="439"/>
      <c r="D1123" s="439"/>
      <c r="E1123" s="440">
        <v>2</v>
      </c>
      <c r="F1123" s="439"/>
      <c r="G1123" s="439"/>
      <c r="H1123" s="439"/>
    </row>
    <row r="1124" spans="1:8" ht="9.75" customHeight="1" x14ac:dyDescent="0.2">
      <c r="A1124" s="438">
        <v>170340</v>
      </c>
      <c r="B1124" s="439" t="s">
        <v>3439</v>
      </c>
      <c r="C1124" s="439"/>
      <c r="D1124" s="439"/>
      <c r="E1124" s="440">
        <v>4</v>
      </c>
      <c r="F1124" s="439"/>
      <c r="G1124" s="439"/>
      <c r="H1124" s="439"/>
    </row>
    <row r="1125" spans="1:8" ht="9.75" customHeight="1" x14ac:dyDescent="0.2">
      <c r="A1125" s="438">
        <v>169049</v>
      </c>
      <c r="B1125" s="439" t="s">
        <v>3439</v>
      </c>
      <c r="C1125" s="439"/>
      <c r="D1125" s="439"/>
      <c r="E1125" s="440">
        <v>6</v>
      </c>
      <c r="F1125" s="439"/>
      <c r="G1125" s="439"/>
      <c r="H1125" s="439"/>
    </row>
    <row r="1126" spans="1:8" ht="9.75" customHeight="1" x14ac:dyDescent="0.2">
      <c r="A1126" s="438">
        <v>167882</v>
      </c>
      <c r="B1126" s="439" t="s">
        <v>3439</v>
      </c>
      <c r="C1126" s="439"/>
      <c r="D1126" s="439"/>
      <c r="E1126" s="440">
        <v>3</v>
      </c>
      <c r="F1126" s="439"/>
      <c r="G1126" s="439"/>
      <c r="H1126" s="439"/>
    </row>
    <row r="1127" spans="1:8" ht="9.75" customHeight="1" x14ac:dyDescent="0.2">
      <c r="A1127" s="438">
        <v>170332</v>
      </c>
      <c r="B1127" s="439" t="s">
        <v>3439</v>
      </c>
      <c r="C1127" s="439"/>
      <c r="D1127" s="439"/>
      <c r="E1127" s="440">
        <v>2</v>
      </c>
      <c r="F1127" s="439"/>
      <c r="G1127" s="439"/>
      <c r="H1127" s="439"/>
    </row>
    <row r="1128" spans="1:8" ht="9.75" customHeight="1" x14ac:dyDescent="0.2">
      <c r="A1128" s="438">
        <v>167549</v>
      </c>
      <c r="B1128" s="439" t="s">
        <v>3439</v>
      </c>
      <c r="C1128" s="439"/>
      <c r="D1128" s="439"/>
      <c r="E1128" s="440">
        <v>6</v>
      </c>
      <c r="F1128" s="439"/>
      <c r="G1128" s="439"/>
      <c r="H1128" s="439"/>
    </row>
    <row r="1129" spans="1:8" ht="9.75" customHeight="1" x14ac:dyDescent="0.2">
      <c r="A1129" s="438">
        <v>168626</v>
      </c>
      <c r="B1129" s="439" t="s">
        <v>3439</v>
      </c>
      <c r="C1129" s="439"/>
      <c r="D1129" s="439"/>
      <c r="E1129" s="440">
        <v>4</v>
      </c>
      <c r="F1129" s="439"/>
      <c r="G1129" s="439"/>
      <c r="H1129" s="439"/>
    </row>
    <row r="1130" spans="1:8" ht="9.75" customHeight="1" x14ac:dyDescent="0.2">
      <c r="A1130" s="438">
        <v>169148</v>
      </c>
      <c r="B1130" s="439" t="s">
        <v>3439</v>
      </c>
      <c r="C1130" s="439"/>
      <c r="D1130" s="439"/>
      <c r="E1130" s="440">
        <v>4</v>
      </c>
      <c r="F1130" s="439"/>
      <c r="G1130" s="439"/>
      <c r="H1130" s="439"/>
    </row>
    <row r="1131" spans="1:8" ht="9.75" customHeight="1" x14ac:dyDescent="0.2">
      <c r="A1131" s="438">
        <v>169349</v>
      </c>
      <c r="B1131" s="439" t="s">
        <v>3439</v>
      </c>
      <c r="C1131" s="439"/>
      <c r="D1131" s="439"/>
      <c r="E1131" s="440">
        <v>8</v>
      </c>
      <c r="F1131" s="439"/>
      <c r="G1131" s="439"/>
      <c r="H1131" s="439"/>
    </row>
    <row r="1132" spans="1:8" ht="9.75" customHeight="1" x14ac:dyDescent="0.2">
      <c r="A1132" s="438">
        <v>170127</v>
      </c>
      <c r="B1132" s="439" t="s">
        <v>3439</v>
      </c>
      <c r="C1132" s="439"/>
      <c r="D1132" s="439"/>
      <c r="E1132" s="440">
        <v>2</v>
      </c>
      <c r="F1132" s="439"/>
      <c r="G1132" s="439"/>
      <c r="H1132" s="439"/>
    </row>
    <row r="1133" spans="1:8" ht="9.75" customHeight="1" x14ac:dyDescent="0.2">
      <c r="A1133" s="438">
        <v>171740</v>
      </c>
      <c r="B1133" s="439" t="s">
        <v>3439</v>
      </c>
      <c r="C1133" s="439"/>
      <c r="D1133" s="439"/>
      <c r="E1133" s="440">
        <v>3</v>
      </c>
      <c r="F1133" s="439"/>
      <c r="G1133" s="439"/>
      <c r="H1133" s="439"/>
    </row>
    <row r="1134" spans="1:8" ht="9.75" customHeight="1" x14ac:dyDescent="0.2">
      <c r="A1134" s="438">
        <v>170015</v>
      </c>
      <c r="B1134" s="439" t="s">
        <v>3439</v>
      </c>
      <c r="C1134" s="439"/>
      <c r="D1134" s="439"/>
      <c r="E1134" s="440">
        <v>6</v>
      </c>
      <c r="F1134" s="439"/>
      <c r="G1134" s="439"/>
      <c r="H1134" s="439"/>
    </row>
    <row r="1135" spans="1:8" ht="9.75" customHeight="1" x14ac:dyDescent="0.2">
      <c r="A1135" s="438">
        <v>168619</v>
      </c>
      <c r="B1135" s="439" t="s">
        <v>3439</v>
      </c>
      <c r="C1135" s="439"/>
      <c r="D1135" s="439"/>
      <c r="E1135" s="440">
        <v>2</v>
      </c>
      <c r="F1135" s="439"/>
      <c r="G1135" s="439"/>
      <c r="H1135" s="439"/>
    </row>
    <row r="1136" spans="1:8" ht="9.75" customHeight="1" x14ac:dyDescent="0.2">
      <c r="A1136" s="438">
        <v>167544</v>
      </c>
      <c r="B1136" s="439" t="s">
        <v>3439</v>
      </c>
      <c r="C1136" s="439"/>
      <c r="D1136" s="439"/>
      <c r="E1136" s="440">
        <v>6</v>
      </c>
      <c r="F1136" s="439"/>
      <c r="G1136" s="439"/>
      <c r="H1136" s="439"/>
    </row>
    <row r="1137" spans="1:8" ht="9.75" customHeight="1" x14ac:dyDescent="0.2">
      <c r="A1137" s="438">
        <v>167600</v>
      </c>
      <c r="B1137" s="439" t="s">
        <v>3439</v>
      </c>
      <c r="C1137" s="439"/>
      <c r="D1137" s="439"/>
      <c r="E1137" s="440">
        <v>2</v>
      </c>
      <c r="F1137" s="439"/>
      <c r="G1137" s="439"/>
      <c r="H1137" s="439"/>
    </row>
    <row r="1138" spans="1:8" ht="9.75" customHeight="1" x14ac:dyDescent="0.2">
      <c r="A1138" s="438">
        <v>168550</v>
      </c>
      <c r="B1138" s="439" t="s">
        <v>3439</v>
      </c>
      <c r="C1138" s="439"/>
      <c r="D1138" s="439"/>
      <c r="E1138" s="440">
        <v>2</v>
      </c>
      <c r="F1138" s="439"/>
      <c r="G1138" s="439"/>
      <c r="H1138" s="439"/>
    </row>
    <row r="1139" spans="1:8" ht="9.75" customHeight="1" x14ac:dyDescent="0.2">
      <c r="A1139" s="438">
        <v>170321</v>
      </c>
      <c r="B1139" s="439" t="s">
        <v>3439</v>
      </c>
      <c r="C1139" s="439"/>
      <c r="D1139" s="439"/>
      <c r="E1139" s="440">
        <v>6</v>
      </c>
      <c r="F1139" s="439"/>
      <c r="G1139" s="439"/>
      <c r="H1139" s="439"/>
    </row>
    <row r="1140" spans="1:8" ht="9.75" customHeight="1" x14ac:dyDescent="0.2">
      <c r="A1140" s="438">
        <v>170322</v>
      </c>
      <c r="B1140" s="439" t="s">
        <v>3439</v>
      </c>
      <c r="C1140" s="439"/>
      <c r="D1140" s="439"/>
      <c r="E1140" s="440">
        <v>6</v>
      </c>
      <c r="F1140" s="439"/>
      <c r="G1140" s="439"/>
      <c r="H1140" s="439"/>
    </row>
    <row r="1141" spans="1:8" ht="9.75" customHeight="1" x14ac:dyDescent="0.2">
      <c r="A1141" s="438">
        <v>167567</v>
      </c>
      <c r="B1141" s="439" t="s">
        <v>3439</v>
      </c>
      <c r="C1141" s="439"/>
      <c r="D1141" s="439"/>
      <c r="E1141" s="440">
        <v>6</v>
      </c>
      <c r="F1141" s="439"/>
      <c r="G1141" s="439"/>
      <c r="H1141" s="439"/>
    </row>
    <row r="1142" spans="1:8" ht="9.75" customHeight="1" x14ac:dyDescent="0.2">
      <c r="A1142" s="438">
        <v>172677</v>
      </c>
      <c r="B1142" s="439" t="s">
        <v>3439</v>
      </c>
      <c r="C1142" s="439"/>
      <c r="D1142" s="439"/>
      <c r="E1142" s="440">
        <v>12</v>
      </c>
      <c r="F1142" s="439"/>
      <c r="G1142" s="439"/>
      <c r="H1142" s="439"/>
    </row>
    <row r="1143" spans="1:8" ht="9.75" customHeight="1" x14ac:dyDescent="0.2">
      <c r="A1143" s="438">
        <v>171880</v>
      </c>
      <c r="B1143" s="439" t="s">
        <v>3439</v>
      </c>
      <c r="C1143" s="439"/>
      <c r="D1143" s="439"/>
      <c r="E1143" s="440">
        <v>2</v>
      </c>
      <c r="F1143" s="439"/>
      <c r="G1143" s="439"/>
      <c r="H1143" s="439"/>
    </row>
    <row r="1144" spans="1:8" ht="9.75" customHeight="1" x14ac:dyDescent="0.2">
      <c r="A1144" s="438">
        <v>171902</v>
      </c>
      <c r="B1144" s="439" t="s">
        <v>3439</v>
      </c>
      <c r="C1144" s="439"/>
      <c r="D1144" s="439"/>
      <c r="E1144" s="440">
        <v>3</v>
      </c>
      <c r="F1144" s="439"/>
      <c r="G1144" s="439"/>
      <c r="H1144" s="439"/>
    </row>
    <row r="1145" spans="1:8" ht="9.75" customHeight="1" x14ac:dyDescent="0.2">
      <c r="A1145" s="438">
        <v>173077</v>
      </c>
      <c r="B1145" s="439" t="s">
        <v>3439</v>
      </c>
      <c r="C1145" s="439"/>
      <c r="D1145" s="439"/>
      <c r="E1145" s="440">
        <v>4</v>
      </c>
      <c r="F1145" s="439"/>
      <c r="G1145" s="439"/>
      <c r="H1145" s="439"/>
    </row>
    <row r="1146" spans="1:8" ht="9.75" customHeight="1" x14ac:dyDescent="0.2">
      <c r="A1146" s="438">
        <v>173078</v>
      </c>
      <c r="B1146" s="439" t="s">
        <v>3439</v>
      </c>
      <c r="C1146" s="440">
        <v>13.6</v>
      </c>
      <c r="D1146" s="440">
        <v>0.06</v>
      </c>
      <c r="E1146" s="440">
        <v>2</v>
      </c>
      <c r="F1146" s="441">
        <v>47</v>
      </c>
      <c r="G1146" s="441">
        <v>42</v>
      </c>
      <c r="H1146" s="441">
        <v>30.5</v>
      </c>
    </row>
    <row r="1147" spans="1:8" ht="9.75" customHeight="1" x14ac:dyDescent="0.2">
      <c r="A1147" s="438">
        <v>173075</v>
      </c>
      <c r="B1147" s="439" t="s">
        <v>3439</v>
      </c>
      <c r="C1147" s="439"/>
      <c r="D1147" s="439"/>
      <c r="E1147" s="440">
        <v>6</v>
      </c>
      <c r="F1147" s="439"/>
      <c r="G1147" s="439"/>
      <c r="H1147" s="439"/>
    </row>
    <row r="1148" spans="1:8" ht="9.75" customHeight="1" x14ac:dyDescent="0.2">
      <c r="A1148" s="438">
        <v>173076</v>
      </c>
      <c r="B1148" s="439" t="s">
        <v>3439</v>
      </c>
      <c r="C1148" s="439"/>
      <c r="D1148" s="439"/>
      <c r="E1148" s="440">
        <v>6</v>
      </c>
      <c r="F1148" s="439"/>
      <c r="G1148" s="439"/>
      <c r="H1148" s="439"/>
    </row>
    <row r="1149" spans="1:8" ht="9.75" customHeight="1" x14ac:dyDescent="0.2">
      <c r="A1149" s="438">
        <v>173079</v>
      </c>
      <c r="B1149" s="439" t="s">
        <v>3439</v>
      </c>
      <c r="C1149" s="439"/>
      <c r="D1149" s="439"/>
      <c r="E1149" s="440">
        <v>2</v>
      </c>
      <c r="F1149" s="439"/>
      <c r="G1149" s="439"/>
      <c r="H1149" s="439"/>
    </row>
    <row r="1150" spans="1:8" ht="9.75" customHeight="1" x14ac:dyDescent="0.2">
      <c r="A1150" s="438">
        <v>171899</v>
      </c>
      <c r="B1150" s="439" t="s">
        <v>3439</v>
      </c>
      <c r="C1150" s="439"/>
      <c r="D1150" s="439"/>
      <c r="E1150" s="440">
        <v>12</v>
      </c>
      <c r="F1150" s="439"/>
      <c r="G1150" s="439"/>
      <c r="H1150" s="439"/>
    </row>
    <row r="1151" spans="1:8" ht="9.75" customHeight="1" x14ac:dyDescent="0.2">
      <c r="A1151" s="438">
        <v>173119</v>
      </c>
      <c r="B1151" s="439" t="s">
        <v>3439</v>
      </c>
      <c r="C1151" s="439"/>
      <c r="D1151" s="439"/>
      <c r="E1151" s="440">
        <v>12</v>
      </c>
      <c r="F1151" s="439"/>
      <c r="G1151" s="439"/>
      <c r="H1151" s="439"/>
    </row>
    <row r="1152" spans="1:8" ht="9.75" customHeight="1" x14ac:dyDescent="0.2">
      <c r="A1152" s="438">
        <v>173538</v>
      </c>
      <c r="B1152" s="439" t="s">
        <v>3439</v>
      </c>
      <c r="C1152" s="439"/>
      <c r="D1152" s="439"/>
      <c r="E1152" s="440">
        <v>3</v>
      </c>
      <c r="F1152" s="439"/>
      <c r="G1152" s="439"/>
      <c r="H1152" s="439"/>
    </row>
    <row r="1153" spans="1:8" ht="9.75" customHeight="1" x14ac:dyDescent="0.2">
      <c r="A1153" s="438">
        <v>174234</v>
      </c>
      <c r="B1153" s="439" t="s">
        <v>3439</v>
      </c>
      <c r="C1153" s="439"/>
      <c r="D1153" s="439"/>
      <c r="E1153" s="440">
        <v>2</v>
      </c>
      <c r="F1153" s="439"/>
      <c r="G1153" s="439"/>
      <c r="H1153" s="439"/>
    </row>
    <row r="1154" spans="1:8" ht="9.75" customHeight="1" x14ac:dyDescent="0.2">
      <c r="A1154" s="438">
        <v>174137</v>
      </c>
      <c r="B1154" s="439" t="s">
        <v>3439</v>
      </c>
      <c r="C1154" s="439"/>
      <c r="D1154" s="439"/>
      <c r="E1154" s="440">
        <v>6</v>
      </c>
      <c r="F1154" s="439"/>
      <c r="G1154" s="439"/>
      <c r="H1154" s="439"/>
    </row>
    <row r="1155" spans="1:8" ht="9.75" customHeight="1" x14ac:dyDescent="0.2">
      <c r="A1155" s="438">
        <v>169486</v>
      </c>
      <c r="B1155" s="439" t="s">
        <v>3439</v>
      </c>
      <c r="C1155" s="439"/>
      <c r="D1155" s="439"/>
      <c r="E1155" s="440">
        <v>2</v>
      </c>
      <c r="F1155" s="439"/>
      <c r="G1155" s="439"/>
      <c r="H1155" s="439"/>
    </row>
    <row r="1156" spans="1:8" ht="9.75" customHeight="1" x14ac:dyDescent="0.2">
      <c r="A1156" s="438">
        <v>169749</v>
      </c>
      <c r="B1156" s="439" t="s">
        <v>3439</v>
      </c>
      <c r="C1156" s="439"/>
      <c r="D1156" s="439"/>
      <c r="E1156" s="440">
        <v>2</v>
      </c>
      <c r="F1156" s="439"/>
      <c r="G1156" s="439"/>
      <c r="H1156" s="439"/>
    </row>
    <row r="1157" spans="1:8" ht="9.75" customHeight="1" x14ac:dyDescent="0.2">
      <c r="A1157" s="438">
        <v>167666</v>
      </c>
      <c r="B1157" s="439" t="s">
        <v>3439</v>
      </c>
      <c r="C1157" s="439"/>
      <c r="D1157" s="439"/>
      <c r="E1157" s="440">
        <v>3</v>
      </c>
      <c r="F1157" s="439"/>
      <c r="G1157" s="439"/>
      <c r="H1157" s="439"/>
    </row>
    <row r="1158" spans="1:8" ht="9.75" customHeight="1" x14ac:dyDescent="0.2">
      <c r="A1158" s="438">
        <v>169223</v>
      </c>
      <c r="B1158" s="439" t="s">
        <v>3439</v>
      </c>
      <c r="C1158" s="439"/>
      <c r="D1158" s="439"/>
      <c r="E1158" s="440">
        <v>12</v>
      </c>
      <c r="F1158" s="439"/>
      <c r="G1158" s="439"/>
      <c r="H1158" s="439"/>
    </row>
    <row r="1159" spans="1:8" ht="9.75" customHeight="1" x14ac:dyDescent="0.2">
      <c r="A1159" s="438">
        <v>170134</v>
      </c>
      <c r="B1159" s="439" t="s">
        <v>3439</v>
      </c>
      <c r="C1159" s="439"/>
      <c r="D1159" s="439"/>
      <c r="E1159" s="440">
        <v>12</v>
      </c>
      <c r="F1159" s="439"/>
      <c r="G1159" s="439"/>
      <c r="H1159" s="439"/>
    </row>
    <row r="1160" spans="1:8" ht="9.75" customHeight="1" x14ac:dyDescent="0.2">
      <c r="A1160" s="438">
        <v>170439</v>
      </c>
      <c r="B1160" s="439" t="s">
        <v>3439</v>
      </c>
      <c r="C1160" s="439"/>
      <c r="D1160" s="439"/>
      <c r="E1160" s="440">
        <v>12</v>
      </c>
      <c r="F1160" s="439"/>
      <c r="G1160" s="439"/>
      <c r="H1160" s="439"/>
    </row>
    <row r="1161" spans="1:8" ht="9.75" customHeight="1" x14ac:dyDescent="0.2">
      <c r="A1161" s="438">
        <v>171366</v>
      </c>
      <c r="B1161" s="439" t="s">
        <v>3439</v>
      </c>
      <c r="C1161" s="439"/>
      <c r="D1161" s="439"/>
      <c r="E1161" s="440">
        <v>12</v>
      </c>
      <c r="F1161" s="439"/>
      <c r="G1161" s="439"/>
      <c r="H1161" s="439"/>
    </row>
    <row r="1162" spans="1:8" ht="9.75" customHeight="1" x14ac:dyDescent="0.2">
      <c r="A1162" s="438">
        <v>167662</v>
      </c>
      <c r="B1162" s="439" t="s">
        <v>3439</v>
      </c>
      <c r="C1162" s="439"/>
      <c r="D1162" s="439"/>
      <c r="E1162" s="440">
        <v>2</v>
      </c>
      <c r="F1162" s="439"/>
      <c r="G1162" s="439"/>
      <c r="H1162" s="439"/>
    </row>
    <row r="1163" spans="1:8" ht="9.75" customHeight="1" x14ac:dyDescent="0.2">
      <c r="A1163" s="438">
        <v>167520</v>
      </c>
      <c r="B1163" s="439" t="s">
        <v>3439</v>
      </c>
      <c r="C1163" s="439"/>
      <c r="D1163" s="439"/>
      <c r="E1163" s="440">
        <v>12</v>
      </c>
      <c r="F1163" s="439"/>
      <c r="G1163" s="439"/>
      <c r="H1163" s="439"/>
    </row>
    <row r="1164" spans="1:8" ht="9.75" customHeight="1" x14ac:dyDescent="0.2">
      <c r="A1164" s="438">
        <v>170136</v>
      </c>
      <c r="B1164" s="439" t="s">
        <v>3439</v>
      </c>
      <c r="C1164" s="439"/>
      <c r="D1164" s="439"/>
      <c r="E1164" s="440">
        <v>3</v>
      </c>
      <c r="F1164" s="439"/>
      <c r="G1164" s="439"/>
      <c r="H1164" s="439"/>
    </row>
    <row r="1165" spans="1:8" ht="9.75" customHeight="1" x14ac:dyDescent="0.2">
      <c r="A1165" s="438">
        <v>170453</v>
      </c>
      <c r="B1165" s="439" t="s">
        <v>3439</v>
      </c>
      <c r="C1165" s="439"/>
      <c r="D1165" s="439"/>
      <c r="E1165" s="440">
        <v>8</v>
      </c>
      <c r="F1165" s="439"/>
      <c r="G1165" s="439"/>
      <c r="H1165" s="439"/>
    </row>
    <row r="1166" spans="1:8" ht="9.75" customHeight="1" x14ac:dyDescent="0.2">
      <c r="A1166" s="438">
        <v>169521</v>
      </c>
      <c r="B1166" s="439" t="s">
        <v>3439</v>
      </c>
      <c r="C1166" s="439"/>
      <c r="D1166" s="439"/>
      <c r="E1166" s="440">
        <v>8</v>
      </c>
      <c r="F1166" s="439"/>
      <c r="G1166" s="439"/>
      <c r="H1166" s="439"/>
    </row>
    <row r="1167" spans="1:8" ht="9.75" customHeight="1" x14ac:dyDescent="0.2">
      <c r="A1167" s="438">
        <v>167866</v>
      </c>
      <c r="B1167" s="439" t="s">
        <v>3439</v>
      </c>
      <c r="C1167" s="439"/>
      <c r="D1167" s="439"/>
      <c r="E1167" s="440">
        <v>36</v>
      </c>
      <c r="F1167" s="439"/>
      <c r="G1167" s="439"/>
      <c r="H1167" s="439"/>
    </row>
    <row r="1168" spans="1:8" ht="9.75" customHeight="1" x14ac:dyDescent="0.2">
      <c r="A1168" s="438">
        <v>167867</v>
      </c>
      <c r="B1168" s="439" t="s">
        <v>3439</v>
      </c>
      <c r="C1168" s="439"/>
      <c r="D1168" s="439"/>
      <c r="E1168" s="440">
        <v>36</v>
      </c>
      <c r="F1168" s="439"/>
      <c r="G1168" s="439"/>
      <c r="H1168" s="439"/>
    </row>
    <row r="1169" spans="1:8" ht="9.75" customHeight="1" x14ac:dyDescent="0.2">
      <c r="A1169" s="438">
        <v>167860</v>
      </c>
      <c r="B1169" s="439" t="s">
        <v>3439</v>
      </c>
      <c r="C1169" s="439"/>
      <c r="D1169" s="439"/>
      <c r="E1169" s="440">
        <v>36</v>
      </c>
      <c r="F1169" s="439"/>
      <c r="G1169" s="439"/>
      <c r="H1169" s="439"/>
    </row>
    <row r="1170" spans="1:8" ht="9.75" customHeight="1" x14ac:dyDescent="0.2">
      <c r="A1170" s="438">
        <v>167861</v>
      </c>
      <c r="B1170" s="439" t="s">
        <v>3439</v>
      </c>
      <c r="C1170" s="439"/>
      <c r="D1170" s="439"/>
      <c r="E1170" s="440">
        <v>36</v>
      </c>
      <c r="F1170" s="439"/>
      <c r="G1170" s="439"/>
      <c r="H1170" s="439"/>
    </row>
    <row r="1171" spans="1:8" ht="9.75" customHeight="1" x14ac:dyDescent="0.2">
      <c r="A1171" s="438">
        <v>168852</v>
      </c>
      <c r="B1171" s="439" t="s">
        <v>3439</v>
      </c>
      <c r="C1171" s="439"/>
      <c r="D1171" s="439"/>
      <c r="E1171" s="440">
        <v>8</v>
      </c>
      <c r="F1171" s="439"/>
      <c r="G1171" s="439"/>
      <c r="H1171" s="439"/>
    </row>
    <row r="1172" spans="1:8" ht="9.75" customHeight="1" x14ac:dyDescent="0.2">
      <c r="A1172" s="438">
        <v>172367</v>
      </c>
      <c r="B1172" s="439" t="s">
        <v>3439</v>
      </c>
      <c r="C1172" s="439"/>
      <c r="D1172" s="439"/>
      <c r="E1172" s="440">
        <v>8</v>
      </c>
      <c r="F1172" s="439"/>
      <c r="G1172" s="439"/>
      <c r="H1172" s="439"/>
    </row>
    <row r="1173" spans="1:8" ht="9.75" customHeight="1" x14ac:dyDescent="0.2">
      <c r="A1173" s="438">
        <v>170255</v>
      </c>
      <c r="B1173" s="439" t="s">
        <v>3439</v>
      </c>
      <c r="C1173" s="439"/>
      <c r="D1173" s="439"/>
      <c r="E1173" s="440">
        <v>3</v>
      </c>
      <c r="F1173" s="439"/>
      <c r="G1173" s="439"/>
      <c r="H1173" s="439"/>
    </row>
    <row r="1174" spans="1:8" ht="9.75" customHeight="1" x14ac:dyDescent="0.2">
      <c r="A1174" s="438">
        <v>167659</v>
      </c>
      <c r="B1174" s="439" t="s">
        <v>3439</v>
      </c>
      <c r="C1174" s="439"/>
      <c r="D1174" s="439"/>
      <c r="E1174" s="440">
        <v>3</v>
      </c>
      <c r="F1174" s="439"/>
      <c r="G1174" s="439"/>
      <c r="H1174" s="439"/>
    </row>
    <row r="1175" spans="1:8" ht="9.75" customHeight="1" x14ac:dyDescent="0.2">
      <c r="A1175" s="438">
        <v>168849</v>
      </c>
      <c r="B1175" s="439" t="s">
        <v>3439</v>
      </c>
      <c r="C1175" s="439"/>
      <c r="D1175" s="439"/>
      <c r="E1175" s="440">
        <v>24</v>
      </c>
      <c r="F1175" s="439"/>
      <c r="G1175" s="439"/>
      <c r="H1175" s="439"/>
    </row>
    <row r="1176" spans="1:8" ht="9.75" customHeight="1" x14ac:dyDescent="0.2">
      <c r="A1176" s="438">
        <v>168850</v>
      </c>
      <c r="B1176" s="439" t="s">
        <v>3439</v>
      </c>
      <c r="C1176" s="439"/>
      <c r="D1176" s="439"/>
      <c r="E1176" s="440">
        <v>24</v>
      </c>
      <c r="F1176" s="439"/>
      <c r="G1176" s="439"/>
      <c r="H1176" s="439"/>
    </row>
    <row r="1177" spans="1:8" ht="9.75" customHeight="1" x14ac:dyDescent="0.2">
      <c r="A1177" s="438">
        <v>168848</v>
      </c>
      <c r="B1177" s="439" t="s">
        <v>3439</v>
      </c>
      <c r="C1177" s="439"/>
      <c r="D1177" s="439"/>
      <c r="E1177" s="440">
        <v>24</v>
      </c>
      <c r="F1177" s="439"/>
      <c r="G1177" s="439"/>
      <c r="H1177" s="439"/>
    </row>
    <row r="1178" spans="1:8" ht="9.75" customHeight="1" x14ac:dyDescent="0.2">
      <c r="A1178" s="438">
        <v>167640</v>
      </c>
      <c r="B1178" s="439" t="s">
        <v>3439</v>
      </c>
      <c r="C1178" s="439"/>
      <c r="D1178" s="439"/>
      <c r="E1178" s="440">
        <v>8</v>
      </c>
      <c r="F1178" s="439"/>
      <c r="G1178" s="439"/>
      <c r="H1178" s="439"/>
    </row>
    <row r="1179" spans="1:8" ht="9.75" customHeight="1" x14ac:dyDescent="0.2">
      <c r="A1179" s="438">
        <v>167639</v>
      </c>
      <c r="B1179" s="439" t="s">
        <v>3439</v>
      </c>
      <c r="C1179" s="439"/>
      <c r="D1179" s="439"/>
      <c r="E1179" s="440">
        <v>8</v>
      </c>
      <c r="F1179" s="439"/>
      <c r="G1179" s="439"/>
      <c r="H1179" s="439"/>
    </row>
    <row r="1180" spans="1:8" ht="9.75" customHeight="1" x14ac:dyDescent="0.2">
      <c r="A1180" s="438">
        <v>168543</v>
      </c>
      <c r="B1180" s="439" t="s">
        <v>3439</v>
      </c>
      <c r="C1180" s="439"/>
      <c r="D1180" s="439"/>
      <c r="E1180" s="440">
        <v>12</v>
      </c>
      <c r="F1180" s="439"/>
      <c r="G1180" s="439"/>
      <c r="H1180" s="439"/>
    </row>
    <row r="1181" spans="1:8" ht="9.75" customHeight="1" x14ac:dyDescent="0.2">
      <c r="A1181" s="438">
        <v>168928</v>
      </c>
      <c r="B1181" s="439" t="s">
        <v>3439</v>
      </c>
      <c r="C1181" s="439"/>
      <c r="D1181" s="439"/>
      <c r="E1181" s="440">
        <v>12</v>
      </c>
      <c r="F1181" s="439"/>
      <c r="G1181" s="439"/>
      <c r="H1181" s="439"/>
    </row>
    <row r="1182" spans="1:8" ht="9.75" customHeight="1" x14ac:dyDescent="0.2">
      <c r="A1182" s="438">
        <v>167852</v>
      </c>
      <c r="B1182" s="439" t="s">
        <v>3439</v>
      </c>
      <c r="C1182" s="439"/>
      <c r="D1182" s="439"/>
      <c r="E1182" s="440">
        <v>12</v>
      </c>
      <c r="F1182" s="439"/>
      <c r="G1182" s="439"/>
      <c r="H1182" s="439"/>
    </row>
    <row r="1183" spans="1:8" ht="9.75" customHeight="1" x14ac:dyDescent="0.2">
      <c r="A1183" s="438">
        <v>167854</v>
      </c>
      <c r="B1183" s="439" t="s">
        <v>3439</v>
      </c>
      <c r="C1183" s="439"/>
      <c r="D1183" s="439"/>
      <c r="E1183" s="440">
        <v>12</v>
      </c>
      <c r="F1183" s="439"/>
      <c r="G1183" s="439"/>
      <c r="H1183" s="439"/>
    </row>
    <row r="1184" spans="1:8" ht="9.75" customHeight="1" x14ac:dyDescent="0.2">
      <c r="A1184" s="438">
        <v>167853</v>
      </c>
      <c r="B1184" s="439" t="s">
        <v>3439</v>
      </c>
      <c r="C1184" s="439"/>
      <c r="D1184" s="439"/>
      <c r="E1184" s="440">
        <v>12</v>
      </c>
      <c r="F1184" s="439"/>
      <c r="G1184" s="439"/>
      <c r="H1184" s="439"/>
    </row>
    <row r="1185" spans="1:8" ht="9.75" customHeight="1" x14ac:dyDescent="0.2">
      <c r="A1185" s="438">
        <v>169071</v>
      </c>
      <c r="B1185" s="439" t="s">
        <v>3439</v>
      </c>
      <c r="C1185" s="439"/>
      <c r="D1185" s="439"/>
      <c r="E1185" s="440">
        <v>12</v>
      </c>
      <c r="F1185" s="439"/>
      <c r="G1185" s="439"/>
      <c r="H1185" s="439"/>
    </row>
    <row r="1186" spans="1:8" ht="9.75" customHeight="1" x14ac:dyDescent="0.2">
      <c r="A1186" s="438">
        <v>169072</v>
      </c>
      <c r="B1186" s="439" t="s">
        <v>3439</v>
      </c>
      <c r="C1186" s="439"/>
      <c r="D1186" s="439"/>
      <c r="E1186" s="440">
        <v>12</v>
      </c>
      <c r="F1186" s="439"/>
      <c r="G1186" s="439"/>
      <c r="H1186" s="439"/>
    </row>
    <row r="1187" spans="1:8" ht="9.75" customHeight="1" x14ac:dyDescent="0.2">
      <c r="A1187" s="438">
        <v>169070</v>
      </c>
      <c r="B1187" s="439" t="s">
        <v>3439</v>
      </c>
      <c r="C1187" s="439"/>
      <c r="D1187" s="439"/>
      <c r="E1187" s="440">
        <v>12</v>
      </c>
      <c r="F1187" s="439"/>
      <c r="G1187" s="439"/>
      <c r="H1187" s="439"/>
    </row>
    <row r="1188" spans="1:8" ht="9.75" customHeight="1" x14ac:dyDescent="0.2">
      <c r="A1188" s="438">
        <v>167856</v>
      </c>
      <c r="B1188" s="439" t="s">
        <v>3439</v>
      </c>
      <c r="C1188" s="439"/>
      <c r="D1188" s="439"/>
      <c r="E1188" s="440">
        <v>12</v>
      </c>
      <c r="F1188" s="439"/>
      <c r="G1188" s="439"/>
      <c r="H1188" s="439"/>
    </row>
    <row r="1189" spans="1:8" ht="9.75" customHeight="1" x14ac:dyDescent="0.2">
      <c r="A1189" s="438">
        <v>167858</v>
      </c>
      <c r="B1189" s="439" t="s">
        <v>3439</v>
      </c>
      <c r="C1189" s="439"/>
      <c r="D1189" s="439"/>
      <c r="E1189" s="440">
        <v>12</v>
      </c>
      <c r="F1189" s="439"/>
      <c r="G1189" s="439"/>
      <c r="H1189" s="439"/>
    </row>
    <row r="1190" spans="1:8" ht="9.75" customHeight="1" x14ac:dyDescent="0.2">
      <c r="A1190" s="438">
        <v>167857</v>
      </c>
      <c r="B1190" s="439" t="s">
        <v>3439</v>
      </c>
      <c r="C1190" s="439"/>
      <c r="D1190" s="439"/>
      <c r="E1190" s="440">
        <v>12</v>
      </c>
      <c r="F1190" s="439"/>
      <c r="G1190" s="439"/>
      <c r="H1190" s="439"/>
    </row>
    <row r="1191" spans="1:8" ht="9.75" customHeight="1" x14ac:dyDescent="0.2">
      <c r="A1191" s="438">
        <v>169082</v>
      </c>
      <c r="B1191" s="439" t="s">
        <v>3439</v>
      </c>
      <c r="C1191" s="439"/>
      <c r="D1191" s="439"/>
      <c r="E1191" s="440">
        <v>6</v>
      </c>
      <c r="F1191" s="439"/>
      <c r="G1191" s="439"/>
      <c r="H1191" s="439"/>
    </row>
    <row r="1192" spans="1:8" ht="9.75" customHeight="1" x14ac:dyDescent="0.2">
      <c r="A1192" s="438">
        <v>169083</v>
      </c>
      <c r="B1192" s="439" t="s">
        <v>3439</v>
      </c>
      <c r="C1192" s="439"/>
      <c r="D1192" s="439"/>
      <c r="E1192" s="440">
        <v>6</v>
      </c>
      <c r="F1192" s="439"/>
      <c r="G1192" s="439"/>
      <c r="H1192" s="439"/>
    </row>
    <row r="1193" spans="1:8" ht="9.75" customHeight="1" x14ac:dyDescent="0.2">
      <c r="A1193" s="438">
        <v>169081</v>
      </c>
      <c r="B1193" s="439" t="s">
        <v>3439</v>
      </c>
      <c r="C1193" s="439"/>
      <c r="D1193" s="439"/>
      <c r="E1193" s="440">
        <v>6</v>
      </c>
      <c r="F1193" s="439"/>
      <c r="G1193" s="439"/>
      <c r="H1193" s="439"/>
    </row>
    <row r="1194" spans="1:8" ht="9.75" customHeight="1" x14ac:dyDescent="0.2">
      <c r="A1194" s="438">
        <v>167869</v>
      </c>
      <c r="B1194" s="439" t="s">
        <v>3439</v>
      </c>
      <c r="C1194" s="439"/>
      <c r="D1194" s="439"/>
      <c r="E1194" s="440">
        <v>8</v>
      </c>
      <c r="F1194" s="439"/>
      <c r="G1194" s="439"/>
      <c r="H1194" s="439"/>
    </row>
    <row r="1195" spans="1:8" ht="9.75" customHeight="1" x14ac:dyDescent="0.2">
      <c r="A1195" s="438">
        <v>167868</v>
      </c>
      <c r="B1195" s="439" t="s">
        <v>3439</v>
      </c>
      <c r="C1195" s="439"/>
      <c r="D1195" s="439"/>
      <c r="E1195" s="440">
        <v>6</v>
      </c>
      <c r="F1195" s="439"/>
      <c r="G1195" s="439"/>
      <c r="H1195" s="439"/>
    </row>
    <row r="1196" spans="1:8" ht="9.75" customHeight="1" x14ac:dyDescent="0.2">
      <c r="A1196" s="438">
        <v>170175</v>
      </c>
      <c r="B1196" s="439" t="s">
        <v>3439</v>
      </c>
      <c r="C1196" s="439"/>
      <c r="D1196" s="439"/>
      <c r="E1196" s="440">
        <v>12</v>
      </c>
      <c r="F1196" s="439"/>
      <c r="G1196" s="439"/>
      <c r="H1196" s="439"/>
    </row>
    <row r="1197" spans="1:8" ht="9.75" customHeight="1" x14ac:dyDescent="0.2">
      <c r="A1197" s="438">
        <v>170494</v>
      </c>
      <c r="B1197" s="439" t="s">
        <v>3439</v>
      </c>
      <c r="C1197" s="439"/>
      <c r="D1197" s="439"/>
      <c r="E1197" s="440">
        <v>6</v>
      </c>
      <c r="F1197" s="439"/>
      <c r="G1197" s="439"/>
      <c r="H1197" s="439"/>
    </row>
    <row r="1198" spans="1:8" ht="9.75" customHeight="1" x14ac:dyDescent="0.2">
      <c r="A1198" s="438">
        <v>170495</v>
      </c>
      <c r="B1198" s="439" t="s">
        <v>3439</v>
      </c>
      <c r="C1198" s="439"/>
      <c r="D1198" s="439"/>
      <c r="E1198" s="440">
        <v>12</v>
      </c>
      <c r="F1198" s="439"/>
      <c r="G1198" s="439"/>
      <c r="H1198" s="439"/>
    </row>
    <row r="1199" spans="1:8" ht="9.75" customHeight="1" x14ac:dyDescent="0.2">
      <c r="A1199" s="438">
        <v>167654</v>
      </c>
      <c r="B1199" s="439" t="s">
        <v>3439</v>
      </c>
      <c r="C1199" s="439"/>
      <c r="D1199" s="439"/>
      <c r="E1199" s="440">
        <v>6</v>
      </c>
      <c r="F1199" s="439"/>
      <c r="G1199" s="439"/>
      <c r="H1199" s="439"/>
    </row>
    <row r="1200" spans="1:8" ht="9.75" customHeight="1" x14ac:dyDescent="0.2">
      <c r="A1200" s="438">
        <v>168884</v>
      </c>
      <c r="B1200" s="439" t="s">
        <v>3439</v>
      </c>
      <c r="C1200" s="439"/>
      <c r="D1200" s="439"/>
      <c r="E1200" s="440">
        <v>6</v>
      </c>
      <c r="F1200" s="439"/>
      <c r="G1200" s="439"/>
      <c r="H1200" s="439"/>
    </row>
    <row r="1201" spans="1:8" ht="9.75" customHeight="1" x14ac:dyDescent="0.2">
      <c r="A1201" s="438">
        <v>167652</v>
      </c>
      <c r="B1201" s="439" t="s">
        <v>3439</v>
      </c>
      <c r="C1201" s="439"/>
      <c r="D1201" s="439"/>
      <c r="E1201" s="440">
        <v>4</v>
      </c>
      <c r="F1201" s="439"/>
      <c r="G1201" s="439"/>
      <c r="H1201" s="439"/>
    </row>
    <row r="1202" spans="1:8" ht="9.75" customHeight="1" x14ac:dyDescent="0.2">
      <c r="A1202" s="438">
        <v>170496</v>
      </c>
      <c r="B1202" s="439" t="s">
        <v>3439</v>
      </c>
      <c r="C1202" s="439"/>
      <c r="D1202" s="439"/>
      <c r="E1202" s="440">
        <v>4</v>
      </c>
      <c r="F1202" s="439"/>
      <c r="G1202" s="439"/>
      <c r="H1202" s="439"/>
    </row>
    <row r="1203" spans="1:8" ht="9.75" customHeight="1" x14ac:dyDescent="0.2">
      <c r="A1203" s="438">
        <v>169084</v>
      </c>
      <c r="B1203" s="439" t="s">
        <v>3439</v>
      </c>
      <c r="C1203" s="439"/>
      <c r="D1203" s="439"/>
      <c r="E1203" s="440">
        <v>6</v>
      </c>
      <c r="F1203" s="439"/>
      <c r="G1203" s="439"/>
      <c r="H1203" s="439"/>
    </row>
    <row r="1204" spans="1:8" ht="9.75" customHeight="1" x14ac:dyDescent="0.2">
      <c r="A1204" s="438">
        <v>167655</v>
      </c>
      <c r="B1204" s="439" t="s">
        <v>3439</v>
      </c>
      <c r="C1204" s="439"/>
      <c r="D1204" s="439"/>
      <c r="E1204" s="440">
        <v>3</v>
      </c>
      <c r="F1204" s="439"/>
      <c r="G1204" s="439"/>
      <c r="H1204" s="439"/>
    </row>
    <row r="1205" spans="1:8" ht="9.75" customHeight="1" x14ac:dyDescent="0.2">
      <c r="A1205" s="438">
        <v>167656</v>
      </c>
      <c r="B1205" s="439" t="s">
        <v>3439</v>
      </c>
      <c r="C1205" s="439"/>
      <c r="D1205" s="439"/>
      <c r="E1205" s="440">
        <v>3</v>
      </c>
      <c r="F1205" s="439"/>
      <c r="G1205" s="439"/>
      <c r="H1205" s="439"/>
    </row>
    <row r="1206" spans="1:8" ht="9.75" customHeight="1" x14ac:dyDescent="0.2">
      <c r="A1206" s="438">
        <v>168885</v>
      </c>
      <c r="B1206" s="439" t="s">
        <v>3439</v>
      </c>
      <c r="C1206" s="439"/>
      <c r="D1206" s="439"/>
      <c r="E1206" s="440">
        <v>3</v>
      </c>
      <c r="F1206" s="439"/>
      <c r="G1206" s="439"/>
      <c r="H1206" s="439"/>
    </row>
    <row r="1207" spans="1:8" ht="9.75" customHeight="1" x14ac:dyDescent="0.2">
      <c r="A1207" s="438">
        <v>171086</v>
      </c>
      <c r="B1207" s="439" t="s">
        <v>3439</v>
      </c>
      <c r="C1207" s="439"/>
      <c r="D1207" s="439"/>
      <c r="E1207" s="440">
        <v>2</v>
      </c>
      <c r="F1207" s="439"/>
      <c r="G1207" s="439"/>
      <c r="H1207" s="439"/>
    </row>
    <row r="1208" spans="1:8" ht="9.75" customHeight="1" x14ac:dyDescent="0.2">
      <c r="A1208" s="438">
        <v>171382</v>
      </c>
      <c r="B1208" s="439" t="s">
        <v>3439</v>
      </c>
      <c r="C1208" s="439"/>
      <c r="D1208" s="439"/>
      <c r="E1208" s="440">
        <v>2</v>
      </c>
      <c r="F1208" s="439"/>
      <c r="G1208" s="439"/>
      <c r="H1208" s="439"/>
    </row>
    <row r="1209" spans="1:8" ht="9.75" customHeight="1" x14ac:dyDescent="0.2">
      <c r="A1209" s="438">
        <v>167642</v>
      </c>
      <c r="B1209" s="439" t="s">
        <v>3439</v>
      </c>
      <c r="C1209" s="439"/>
      <c r="D1209" s="439"/>
      <c r="E1209" s="440">
        <v>2</v>
      </c>
      <c r="F1209" s="439"/>
      <c r="G1209" s="439"/>
      <c r="H1209" s="439"/>
    </row>
    <row r="1210" spans="1:8" ht="9.75" customHeight="1" x14ac:dyDescent="0.2">
      <c r="A1210" s="438">
        <v>168584</v>
      </c>
      <c r="B1210" s="439" t="s">
        <v>3439</v>
      </c>
      <c r="C1210" s="439"/>
      <c r="D1210" s="439"/>
      <c r="E1210" s="440">
        <v>3</v>
      </c>
      <c r="F1210" s="439"/>
      <c r="G1210" s="439"/>
      <c r="H1210" s="439"/>
    </row>
    <row r="1211" spans="1:8" ht="9.75" customHeight="1" x14ac:dyDescent="0.2">
      <c r="A1211" s="438">
        <v>168887</v>
      </c>
      <c r="B1211" s="439" t="s">
        <v>3439</v>
      </c>
      <c r="C1211" s="439"/>
      <c r="D1211" s="439"/>
      <c r="E1211" s="440">
        <v>3</v>
      </c>
      <c r="F1211" s="439"/>
      <c r="G1211" s="439"/>
      <c r="H1211" s="439"/>
    </row>
    <row r="1212" spans="1:8" ht="9.75" customHeight="1" x14ac:dyDescent="0.2">
      <c r="A1212" s="438">
        <v>169279</v>
      </c>
      <c r="B1212" s="439" t="s">
        <v>3439</v>
      </c>
      <c r="C1212" s="439"/>
      <c r="D1212" s="439"/>
      <c r="E1212" s="440">
        <v>3</v>
      </c>
      <c r="F1212" s="439"/>
      <c r="G1212" s="439"/>
      <c r="H1212" s="439"/>
    </row>
    <row r="1213" spans="1:8" ht="9.75" customHeight="1" x14ac:dyDescent="0.2">
      <c r="A1213" s="438">
        <v>169278</v>
      </c>
      <c r="B1213" s="439" t="s">
        <v>3439</v>
      </c>
      <c r="C1213" s="439"/>
      <c r="D1213" s="439"/>
      <c r="E1213" s="440">
        <v>2</v>
      </c>
      <c r="F1213" s="439"/>
      <c r="G1213" s="439"/>
      <c r="H1213" s="439"/>
    </row>
    <row r="1214" spans="1:8" ht="9.75" customHeight="1" x14ac:dyDescent="0.2">
      <c r="A1214" s="438">
        <v>168888</v>
      </c>
      <c r="B1214" s="439" t="s">
        <v>3439</v>
      </c>
      <c r="C1214" s="439"/>
      <c r="D1214" s="439"/>
      <c r="E1214" s="440">
        <v>2</v>
      </c>
      <c r="F1214" s="439"/>
      <c r="G1214" s="439"/>
      <c r="H1214" s="439"/>
    </row>
    <row r="1215" spans="1:8" ht="9.75" customHeight="1" x14ac:dyDescent="0.2">
      <c r="A1215" s="438">
        <v>169276</v>
      </c>
      <c r="B1215" s="439" t="s">
        <v>3439</v>
      </c>
      <c r="C1215" s="439"/>
      <c r="D1215" s="439"/>
      <c r="E1215" s="440">
        <v>3</v>
      </c>
      <c r="F1215" s="439"/>
      <c r="G1215" s="439"/>
      <c r="H1215" s="439"/>
    </row>
    <row r="1216" spans="1:8" ht="9.75" customHeight="1" x14ac:dyDescent="0.2">
      <c r="A1216" s="438">
        <v>169368</v>
      </c>
      <c r="B1216" s="439" t="s">
        <v>3439</v>
      </c>
      <c r="C1216" s="439"/>
      <c r="D1216" s="439"/>
      <c r="E1216" s="440">
        <v>3</v>
      </c>
      <c r="F1216" s="439"/>
      <c r="G1216" s="439"/>
      <c r="H1216" s="439"/>
    </row>
    <row r="1217" spans="1:8" ht="9.75" customHeight="1" x14ac:dyDescent="0.2">
      <c r="A1217" s="438">
        <v>167453</v>
      </c>
      <c r="B1217" s="439" t="s">
        <v>3439</v>
      </c>
      <c r="C1217" s="439"/>
      <c r="D1217" s="439"/>
      <c r="E1217" s="440">
        <v>6</v>
      </c>
      <c r="F1217" s="439"/>
      <c r="G1217" s="439"/>
      <c r="H1217" s="439"/>
    </row>
    <row r="1218" spans="1:8" ht="9.75" customHeight="1" x14ac:dyDescent="0.2">
      <c r="A1218" s="438">
        <v>167454</v>
      </c>
      <c r="B1218" s="439" t="s">
        <v>3439</v>
      </c>
      <c r="C1218" s="439"/>
      <c r="D1218" s="439"/>
      <c r="E1218" s="440">
        <v>6</v>
      </c>
      <c r="F1218" s="439"/>
      <c r="G1218" s="439"/>
      <c r="H1218" s="439"/>
    </row>
    <row r="1219" spans="1:8" ht="9.75" customHeight="1" x14ac:dyDescent="0.2">
      <c r="A1219" s="438">
        <v>167452</v>
      </c>
      <c r="B1219" s="439" t="s">
        <v>3439</v>
      </c>
      <c r="C1219" s="439"/>
      <c r="D1219" s="439"/>
      <c r="E1219" s="440">
        <v>6</v>
      </c>
      <c r="F1219" s="439"/>
      <c r="G1219" s="439"/>
      <c r="H1219" s="439"/>
    </row>
    <row r="1220" spans="1:8" ht="9.75" customHeight="1" x14ac:dyDescent="0.2">
      <c r="A1220" s="438">
        <v>167449</v>
      </c>
      <c r="B1220" s="439" t="s">
        <v>3439</v>
      </c>
      <c r="C1220" s="439"/>
      <c r="D1220" s="439"/>
      <c r="E1220" s="440">
        <v>4</v>
      </c>
      <c r="F1220" s="439"/>
      <c r="G1220" s="439"/>
      <c r="H1220" s="439"/>
    </row>
    <row r="1221" spans="1:8" ht="9.75" customHeight="1" x14ac:dyDescent="0.2">
      <c r="A1221" s="438">
        <v>167455</v>
      </c>
      <c r="B1221" s="439" t="s">
        <v>3439</v>
      </c>
      <c r="C1221" s="439"/>
      <c r="D1221" s="439"/>
      <c r="E1221" s="440">
        <v>6</v>
      </c>
      <c r="F1221" s="439"/>
      <c r="G1221" s="439"/>
      <c r="H1221" s="439"/>
    </row>
    <row r="1222" spans="1:8" ht="9.75" customHeight="1" x14ac:dyDescent="0.2">
      <c r="A1222" s="438">
        <v>167456</v>
      </c>
      <c r="B1222" s="439" t="s">
        <v>3439</v>
      </c>
      <c r="C1222" s="439"/>
      <c r="D1222" s="439"/>
      <c r="E1222" s="440">
        <v>4</v>
      </c>
      <c r="F1222" s="439"/>
      <c r="G1222" s="439"/>
      <c r="H1222" s="439"/>
    </row>
    <row r="1223" spans="1:8" ht="9.75" customHeight="1" x14ac:dyDescent="0.2">
      <c r="A1223" s="438">
        <v>168891</v>
      </c>
      <c r="B1223" s="439" t="s">
        <v>3439</v>
      </c>
      <c r="C1223" s="439"/>
      <c r="D1223" s="439"/>
      <c r="E1223" s="440">
        <v>12</v>
      </c>
      <c r="F1223" s="439"/>
      <c r="G1223" s="439"/>
      <c r="H1223" s="439"/>
    </row>
    <row r="1224" spans="1:8" ht="9.75" customHeight="1" x14ac:dyDescent="0.2">
      <c r="A1224" s="438">
        <v>168608</v>
      </c>
      <c r="B1224" s="439" t="s">
        <v>3439</v>
      </c>
      <c r="C1224" s="439"/>
      <c r="D1224" s="439"/>
      <c r="E1224" s="440">
        <v>3</v>
      </c>
      <c r="F1224" s="439"/>
      <c r="G1224" s="439"/>
      <c r="H1224" s="439"/>
    </row>
    <row r="1225" spans="1:8" ht="9.75" customHeight="1" x14ac:dyDescent="0.2">
      <c r="A1225" s="438">
        <v>169360</v>
      </c>
      <c r="B1225" s="439" t="s">
        <v>3439</v>
      </c>
      <c r="C1225" s="439"/>
      <c r="D1225" s="439"/>
      <c r="E1225" s="440">
        <v>6</v>
      </c>
      <c r="F1225" s="439"/>
      <c r="G1225" s="439"/>
      <c r="H1225" s="439"/>
    </row>
    <row r="1226" spans="1:8" ht="9.75" customHeight="1" x14ac:dyDescent="0.2">
      <c r="A1226" s="438">
        <v>168598</v>
      </c>
      <c r="B1226" s="439" t="s">
        <v>3439</v>
      </c>
      <c r="C1226" s="439"/>
      <c r="D1226" s="439"/>
      <c r="E1226" s="440">
        <v>2</v>
      </c>
      <c r="F1226" s="439"/>
      <c r="G1226" s="439"/>
      <c r="H1226" s="439"/>
    </row>
    <row r="1227" spans="1:8" ht="9.75" customHeight="1" x14ac:dyDescent="0.2">
      <c r="A1227" s="438">
        <v>171741</v>
      </c>
      <c r="B1227" s="439" t="s">
        <v>3439</v>
      </c>
      <c r="C1227" s="439"/>
      <c r="D1227" s="439"/>
      <c r="E1227" s="440">
        <v>4</v>
      </c>
      <c r="F1227" s="439"/>
      <c r="G1227" s="439"/>
      <c r="H1227" s="439"/>
    </row>
    <row r="1228" spans="1:8" ht="9.75" customHeight="1" x14ac:dyDescent="0.2">
      <c r="A1228" s="438">
        <v>171739</v>
      </c>
      <c r="B1228" s="439" t="s">
        <v>3439</v>
      </c>
      <c r="C1228" s="439"/>
      <c r="D1228" s="439"/>
      <c r="E1228" s="440">
        <v>4</v>
      </c>
      <c r="F1228" s="439"/>
      <c r="G1228" s="439"/>
      <c r="H1228" s="439"/>
    </row>
    <row r="1229" spans="1:8" ht="9.75" customHeight="1" x14ac:dyDescent="0.2">
      <c r="A1229" s="438">
        <v>170499</v>
      </c>
      <c r="B1229" s="439" t="s">
        <v>3439</v>
      </c>
      <c r="C1229" s="439"/>
      <c r="D1229" s="439"/>
      <c r="E1229" s="440">
        <v>2</v>
      </c>
      <c r="F1229" s="439"/>
      <c r="G1229" s="439"/>
      <c r="H1229" s="439"/>
    </row>
    <row r="1230" spans="1:8" ht="9.75" customHeight="1" x14ac:dyDescent="0.2">
      <c r="A1230" s="438">
        <v>171168</v>
      </c>
      <c r="B1230" s="439" t="s">
        <v>3439</v>
      </c>
      <c r="C1230" s="439"/>
      <c r="D1230" s="439"/>
      <c r="E1230" s="440">
        <v>3</v>
      </c>
      <c r="F1230" s="439"/>
      <c r="G1230" s="439"/>
      <c r="H1230" s="439"/>
    </row>
    <row r="1231" spans="1:8" ht="9.75" customHeight="1" x14ac:dyDescent="0.2">
      <c r="A1231" s="438">
        <v>170500</v>
      </c>
      <c r="B1231" s="439" t="s">
        <v>3439</v>
      </c>
      <c r="C1231" s="439"/>
      <c r="D1231" s="439"/>
      <c r="E1231" s="440">
        <v>2</v>
      </c>
      <c r="F1231" s="439"/>
      <c r="G1231" s="439"/>
      <c r="H1231" s="439"/>
    </row>
    <row r="1232" spans="1:8" ht="9.75" customHeight="1" x14ac:dyDescent="0.2">
      <c r="A1232" s="438">
        <v>171170</v>
      </c>
      <c r="B1232" s="439" t="s">
        <v>3439</v>
      </c>
      <c r="C1232" s="439"/>
      <c r="D1232" s="439"/>
      <c r="E1232" s="440">
        <v>2</v>
      </c>
      <c r="F1232" s="439"/>
      <c r="G1232" s="439"/>
      <c r="H1232" s="439"/>
    </row>
    <row r="1233" spans="1:8" ht="9.75" customHeight="1" x14ac:dyDescent="0.2">
      <c r="A1233" s="438">
        <v>170501</v>
      </c>
      <c r="B1233" s="439" t="s">
        <v>3439</v>
      </c>
      <c r="C1233" s="439"/>
      <c r="D1233" s="439"/>
      <c r="E1233" s="440">
        <v>6</v>
      </c>
      <c r="F1233" s="439"/>
      <c r="G1233" s="439"/>
      <c r="H1233" s="439"/>
    </row>
    <row r="1234" spans="1:8" ht="9.75" customHeight="1" x14ac:dyDescent="0.2">
      <c r="A1234" s="438">
        <v>170502</v>
      </c>
      <c r="B1234" s="439" t="s">
        <v>3439</v>
      </c>
      <c r="C1234" s="439"/>
      <c r="D1234" s="439"/>
      <c r="E1234" s="440">
        <v>3</v>
      </c>
      <c r="F1234" s="439"/>
      <c r="G1234" s="439"/>
      <c r="H1234" s="439"/>
    </row>
    <row r="1235" spans="1:8" ht="9.75" customHeight="1" x14ac:dyDescent="0.2">
      <c r="A1235" s="438">
        <v>169345</v>
      </c>
      <c r="B1235" s="439" t="s">
        <v>3439</v>
      </c>
      <c r="C1235" s="439"/>
      <c r="D1235" s="439"/>
      <c r="E1235" s="440">
        <v>3</v>
      </c>
      <c r="F1235" s="439"/>
      <c r="G1235" s="439"/>
      <c r="H1235" s="439"/>
    </row>
    <row r="1236" spans="1:8" ht="9.75" customHeight="1" x14ac:dyDescent="0.2">
      <c r="A1236" s="438">
        <v>171815</v>
      </c>
      <c r="B1236" s="439" t="s">
        <v>3439</v>
      </c>
      <c r="C1236" s="439"/>
      <c r="D1236" s="439"/>
      <c r="E1236" s="440">
        <v>4</v>
      </c>
      <c r="F1236" s="439"/>
      <c r="G1236" s="439"/>
      <c r="H1236" s="439"/>
    </row>
    <row r="1237" spans="1:8" ht="9.75" customHeight="1" x14ac:dyDescent="0.2">
      <c r="A1237" s="438">
        <v>169342</v>
      </c>
      <c r="B1237" s="439" t="s">
        <v>3439</v>
      </c>
      <c r="C1237" s="439"/>
      <c r="D1237" s="439"/>
      <c r="E1237" s="440">
        <v>2</v>
      </c>
      <c r="F1237" s="439"/>
      <c r="G1237" s="439"/>
      <c r="H1237" s="439"/>
    </row>
    <row r="1238" spans="1:8" ht="9.75" customHeight="1" x14ac:dyDescent="0.2">
      <c r="A1238" s="438">
        <v>169344</v>
      </c>
      <c r="B1238" s="439" t="s">
        <v>3439</v>
      </c>
      <c r="C1238" s="439"/>
      <c r="D1238" s="439"/>
      <c r="E1238" s="440">
        <v>2</v>
      </c>
      <c r="F1238" s="439"/>
      <c r="G1238" s="439"/>
      <c r="H1238" s="439"/>
    </row>
    <row r="1239" spans="1:8" ht="9.75" customHeight="1" x14ac:dyDescent="0.2">
      <c r="A1239" s="438">
        <v>169343</v>
      </c>
      <c r="B1239" s="439" t="s">
        <v>3439</v>
      </c>
      <c r="C1239" s="439"/>
      <c r="D1239" s="439"/>
      <c r="E1239" s="440">
        <v>2</v>
      </c>
      <c r="F1239" s="439"/>
      <c r="G1239" s="439"/>
      <c r="H1239" s="439"/>
    </row>
    <row r="1240" spans="1:8" ht="9.75" customHeight="1" x14ac:dyDescent="0.2">
      <c r="A1240" s="438">
        <v>172269</v>
      </c>
      <c r="B1240" s="439" t="s">
        <v>3439</v>
      </c>
      <c r="C1240" s="439"/>
      <c r="D1240" s="439"/>
      <c r="E1240" s="440">
        <v>6</v>
      </c>
      <c r="F1240" s="439"/>
      <c r="G1240" s="439"/>
      <c r="H1240" s="439"/>
    </row>
    <row r="1241" spans="1:8" ht="9.75" customHeight="1" x14ac:dyDescent="0.2">
      <c r="A1241" s="438">
        <v>169361</v>
      </c>
      <c r="B1241" s="439" t="s">
        <v>3439</v>
      </c>
      <c r="C1241" s="439"/>
      <c r="D1241" s="439"/>
      <c r="E1241" s="440">
        <v>2</v>
      </c>
      <c r="F1241" s="439"/>
      <c r="G1241" s="439"/>
      <c r="H1241" s="439"/>
    </row>
    <row r="1242" spans="1:8" ht="9.75" customHeight="1" x14ac:dyDescent="0.2">
      <c r="A1242" s="438">
        <v>167466</v>
      </c>
      <c r="B1242" s="439" t="s">
        <v>3439</v>
      </c>
      <c r="C1242" s="439"/>
      <c r="D1242" s="439"/>
      <c r="E1242" s="440">
        <v>6</v>
      </c>
      <c r="F1242" s="439"/>
      <c r="G1242" s="439"/>
      <c r="H1242" s="439"/>
    </row>
    <row r="1243" spans="1:8" ht="9.75" customHeight="1" x14ac:dyDescent="0.2">
      <c r="A1243" s="438">
        <v>170335</v>
      </c>
      <c r="B1243" s="439" t="s">
        <v>3439</v>
      </c>
      <c r="C1243" s="439"/>
      <c r="D1243" s="439"/>
      <c r="E1243" s="440">
        <v>2</v>
      </c>
      <c r="F1243" s="439"/>
      <c r="G1243" s="439"/>
      <c r="H1243" s="439"/>
    </row>
    <row r="1244" spans="1:8" ht="9.75" customHeight="1" x14ac:dyDescent="0.2">
      <c r="A1244" s="438">
        <v>170334</v>
      </c>
      <c r="B1244" s="439" t="s">
        <v>3439</v>
      </c>
      <c r="C1244" s="439"/>
      <c r="D1244" s="439"/>
      <c r="E1244" s="440">
        <v>2</v>
      </c>
      <c r="F1244" s="439"/>
      <c r="G1244" s="439"/>
      <c r="H1244" s="439"/>
    </row>
    <row r="1245" spans="1:8" ht="9.75" customHeight="1" x14ac:dyDescent="0.2">
      <c r="A1245" s="438">
        <v>167512</v>
      </c>
      <c r="B1245" s="439" t="s">
        <v>3439</v>
      </c>
      <c r="C1245" s="439"/>
      <c r="D1245" s="439"/>
      <c r="E1245" s="440">
        <v>2</v>
      </c>
      <c r="F1245" s="439"/>
      <c r="G1245" s="439"/>
      <c r="H1245" s="439"/>
    </row>
    <row r="1246" spans="1:8" ht="9.75" customHeight="1" x14ac:dyDescent="0.2">
      <c r="A1246" s="438">
        <v>168996</v>
      </c>
      <c r="B1246" s="439" t="s">
        <v>3439</v>
      </c>
      <c r="C1246" s="439"/>
      <c r="D1246" s="439"/>
      <c r="E1246" s="440">
        <v>2</v>
      </c>
      <c r="F1246" s="439"/>
      <c r="G1246" s="439"/>
      <c r="H1246" s="439"/>
    </row>
    <row r="1247" spans="1:8" ht="9.75" customHeight="1" x14ac:dyDescent="0.2">
      <c r="A1247" s="438">
        <v>167515</v>
      </c>
      <c r="B1247" s="439" t="s">
        <v>3439</v>
      </c>
      <c r="C1247" s="439"/>
      <c r="D1247" s="439"/>
      <c r="E1247" s="440">
        <v>2</v>
      </c>
      <c r="F1247" s="439"/>
      <c r="G1247" s="439"/>
      <c r="H1247" s="439"/>
    </row>
    <row r="1248" spans="1:8" ht="9.75" customHeight="1" x14ac:dyDescent="0.2">
      <c r="A1248" s="438">
        <v>167471</v>
      </c>
      <c r="B1248" s="439" t="s">
        <v>3439</v>
      </c>
      <c r="C1248" s="439"/>
      <c r="D1248" s="439"/>
      <c r="E1248" s="440">
        <v>2</v>
      </c>
      <c r="F1248" s="439"/>
      <c r="G1248" s="439"/>
      <c r="H1248" s="439"/>
    </row>
    <row r="1249" spans="1:8" ht="9.75" customHeight="1" x14ac:dyDescent="0.2">
      <c r="A1249" s="438">
        <v>167528</v>
      </c>
      <c r="B1249" s="439" t="s">
        <v>3439</v>
      </c>
      <c r="C1249" s="439"/>
      <c r="D1249" s="439"/>
      <c r="E1249" s="440">
        <v>6</v>
      </c>
      <c r="F1249" s="439"/>
      <c r="G1249" s="439"/>
      <c r="H1249" s="439"/>
    </row>
    <row r="1250" spans="1:8" ht="9.75" customHeight="1" x14ac:dyDescent="0.2">
      <c r="A1250" s="438">
        <v>167529</v>
      </c>
      <c r="B1250" s="439" t="s">
        <v>3439</v>
      </c>
      <c r="C1250" s="439"/>
      <c r="D1250" s="439"/>
      <c r="E1250" s="440">
        <v>6</v>
      </c>
      <c r="F1250" s="439"/>
      <c r="G1250" s="439"/>
      <c r="H1250" s="439"/>
    </row>
    <row r="1251" spans="1:8" ht="9.75" customHeight="1" x14ac:dyDescent="0.2">
      <c r="A1251" s="438">
        <v>167874</v>
      </c>
      <c r="B1251" s="439" t="s">
        <v>3439</v>
      </c>
      <c r="C1251" s="439"/>
      <c r="D1251" s="439"/>
      <c r="E1251" s="440">
        <v>12</v>
      </c>
      <c r="F1251" s="439"/>
      <c r="G1251" s="439"/>
      <c r="H1251" s="439"/>
    </row>
    <row r="1252" spans="1:8" ht="9.75" customHeight="1" x14ac:dyDescent="0.2">
      <c r="A1252" s="438">
        <v>168611</v>
      </c>
      <c r="B1252" s="439" t="s">
        <v>3439</v>
      </c>
      <c r="C1252" s="439"/>
      <c r="D1252" s="439"/>
      <c r="E1252" s="440">
        <v>12</v>
      </c>
      <c r="F1252" s="439"/>
      <c r="G1252" s="439"/>
      <c r="H1252" s="439"/>
    </row>
    <row r="1253" spans="1:8" ht="9.75" customHeight="1" x14ac:dyDescent="0.2">
      <c r="A1253" s="438">
        <v>168493</v>
      </c>
      <c r="B1253" s="439" t="s">
        <v>3439</v>
      </c>
      <c r="C1253" s="439"/>
      <c r="D1253" s="439"/>
      <c r="E1253" s="440">
        <v>12</v>
      </c>
      <c r="F1253" s="439"/>
      <c r="G1253" s="439"/>
      <c r="H1253" s="439"/>
    </row>
    <row r="1254" spans="1:8" ht="9.75" customHeight="1" x14ac:dyDescent="0.2">
      <c r="A1254" s="438">
        <v>167521</v>
      </c>
      <c r="B1254" s="439" t="s">
        <v>3439</v>
      </c>
      <c r="C1254" s="439"/>
      <c r="D1254" s="439"/>
      <c r="E1254" s="440">
        <v>6</v>
      </c>
      <c r="F1254" s="439"/>
      <c r="G1254" s="439"/>
      <c r="H1254" s="439"/>
    </row>
    <row r="1255" spans="1:8" ht="9.75" customHeight="1" x14ac:dyDescent="0.2">
      <c r="A1255" s="438">
        <v>167619</v>
      </c>
      <c r="B1255" s="439" t="s">
        <v>3439</v>
      </c>
      <c r="C1255" s="439"/>
      <c r="D1255" s="439"/>
      <c r="E1255" s="440">
        <v>36</v>
      </c>
      <c r="F1255" s="439"/>
      <c r="G1255" s="439"/>
      <c r="H1255" s="439"/>
    </row>
    <row r="1256" spans="1:8" ht="9.75" customHeight="1" x14ac:dyDescent="0.2">
      <c r="A1256" s="438">
        <v>167615</v>
      </c>
      <c r="B1256" s="439" t="s">
        <v>3439</v>
      </c>
      <c r="C1256" s="439"/>
      <c r="D1256" s="439"/>
      <c r="E1256" s="440">
        <v>36</v>
      </c>
      <c r="F1256" s="439"/>
      <c r="G1256" s="439"/>
      <c r="H1256" s="439"/>
    </row>
    <row r="1257" spans="1:8" ht="9.75" customHeight="1" x14ac:dyDescent="0.2">
      <c r="A1257" s="438">
        <v>168599</v>
      </c>
      <c r="B1257" s="439" t="s">
        <v>3439</v>
      </c>
      <c r="C1257" s="439"/>
      <c r="D1257" s="439"/>
      <c r="E1257" s="440">
        <v>36</v>
      </c>
      <c r="F1257" s="439"/>
      <c r="G1257" s="439"/>
      <c r="H1257" s="439"/>
    </row>
    <row r="1258" spans="1:8" ht="9.75" customHeight="1" x14ac:dyDescent="0.2">
      <c r="A1258" s="438">
        <v>170064</v>
      </c>
      <c r="B1258" s="439" t="s">
        <v>3439</v>
      </c>
      <c r="C1258" s="439"/>
      <c r="D1258" s="439"/>
      <c r="E1258" s="440">
        <v>36</v>
      </c>
      <c r="F1258" s="439"/>
      <c r="G1258" s="439"/>
      <c r="H1258" s="439"/>
    </row>
    <row r="1259" spans="1:8" ht="9.75" customHeight="1" x14ac:dyDescent="0.2">
      <c r="A1259" s="438">
        <v>168995</v>
      </c>
      <c r="B1259" s="439" t="s">
        <v>3439</v>
      </c>
      <c r="C1259" s="439"/>
      <c r="D1259" s="439"/>
      <c r="E1259" s="440">
        <v>6</v>
      </c>
      <c r="F1259" s="439"/>
      <c r="G1259" s="439"/>
      <c r="H1259" s="439"/>
    </row>
    <row r="1260" spans="1:8" ht="9.75" customHeight="1" x14ac:dyDescent="0.2">
      <c r="A1260" s="438">
        <v>172210</v>
      </c>
      <c r="B1260" s="439" t="s">
        <v>3439</v>
      </c>
      <c r="C1260" s="439"/>
      <c r="D1260" s="439"/>
      <c r="E1260" s="440">
        <v>6</v>
      </c>
      <c r="F1260" s="439"/>
      <c r="G1260" s="439"/>
      <c r="H1260" s="439"/>
    </row>
    <row r="1261" spans="1:8" ht="9.75" customHeight="1" x14ac:dyDescent="0.2">
      <c r="A1261" s="438">
        <v>167877</v>
      </c>
      <c r="B1261" s="439" t="s">
        <v>3439</v>
      </c>
      <c r="C1261" s="439"/>
      <c r="D1261" s="439"/>
      <c r="E1261" s="440">
        <v>6</v>
      </c>
      <c r="F1261" s="439"/>
      <c r="G1261" s="439"/>
      <c r="H1261" s="439"/>
    </row>
    <row r="1262" spans="1:8" ht="9.75" customHeight="1" x14ac:dyDescent="0.2">
      <c r="A1262" s="438">
        <v>167875</v>
      </c>
      <c r="B1262" s="439" t="s">
        <v>3439</v>
      </c>
      <c r="C1262" s="439"/>
      <c r="D1262" s="439"/>
      <c r="E1262" s="440">
        <v>6</v>
      </c>
      <c r="F1262" s="439"/>
      <c r="G1262" s="439"/>
      <c r="H1262" s="439"/>
    </row>
    <row r="1263" spans="1:8" ht="9.75" customHeight="1" x14ac:dyDescent="0.2">
      <c r="A1263" s="438">
        <v>170338</v>
      </c>
      <c r="B1263" s="439" t="s">
        <v>3439</v>
      </c>
      <c r="C1263" s="439"/>
      <c r="D1263" s="439"/>
      <c r="E1263" s="440">
        <v>6</v>
      </c>
      <c r="F1263" s="439"/>
      <c r="G1263" s="439"/>
      <c r="H1263" s="439"/>
    </row>
    <row r="1264" spans="1:8" ht="9.75" customHeight="1" x14ac:dyDescent="0.2">
      <c r="A1264" s="438">
        <v>170877</v>
      </c>
      <c r="B1264" s="439" t="s">
        <v>3439</v>
      </c>
      <c r="C1264" s="439"/>
      <c r="D1264" s="439"/>
      <c r="E1264" s="440">
        <v>6</v>
      </c>
      <c r="F1264" s="439"/>
      <c r="G1264" s="439"/>
      <c r="H1264" s="439"/>
    </row>
    <row r="1265" spans="1:8" ht="9.75" customHeight="1" x14ac:dyDescent="0.2">
      <c r="A1265" s="438">
        <v>167604</v>
      </c>
      <c r="B1265" s="439" t="s">
        <v>3439</v>
      </c>
      <c r="C1265" s="439"/>
      <c r="D1265" s="439"/>
      <c r="E1265" s="440">
        <v>6</v>
      </c>
      <c r="F1265" s="439"/>
      <c r="G1265" s="439"/>
      <c r="H1265" s="439"/>
    </row>
    <row r="1266" spans="1:8" ht="9.75" customHeight="1" x14ac:dyDescent="0.2">
      <c r="A1266" s="438">
        <v>167609</v>
      </c>
      <c r="B1266" s="439" t="s">
        <v>3439</v>
      </c>
      <c r="C1266" s="439"/>
      <c r="D1266" s="439"/>
      <c r="E1266" s="440">
        <v>6</v>
      </c>
      <c r="F1266" s="439"/>
      <c r="G1266" s="439"/>
      <c r="H1266" s="439"/>
    </row>
    <row r="1267" spans="1:8" ht="9.75" customHeight="1" x14ac:dyDescent="0.2">
      <c r="A1267" s="438">
        <v>167624</v>
      </c>
      <c r="B1267" s="439" t="s">
        <v>3439</v>
      </c>
      <c r="C1267" s="439"/>
      <c r="D1267" s="439"/>
      <c r="E1267" s="440">
        <v>12</v>
      </c>
      <c r="F1267" s="439"/>
      <c r="G1267" s="439"/>
      <c r="H1267" s="439"/>
    </row>
    <row r="1268" spans="1:8" ht="9.75" customHeight="1" x14ac:dyDescent="0.2">
      <c r="A1268" s="438">
        <v>167623</v>
      </c>
      <c r="B1268" s="439" t="s">
        <v>3439</v>
      </c>
      <c r="C1268" s="439"/>
      <c r="D1268" s="439"/>
      <c r="E1268" s="440">
        <v>12</v>
      </c>
      <c r="F1268" s="439"/>
      <c r="G1268" s="439"/>
      <c r="H1268" s="439"/>
    </row>
    <row r="1269" spans="1:8" ht="9.75" customHeight="1" x14ac:dyDescent="0.2">
      <c r="A1269" s="438">
        <v>167547</v>
      </c>
      <c r="B1269" s="439" t="s">
        <v>3439</v>
      </c>
      <c r="C1269" s="439"/>
      <c r="D1269" s="439"/>
      <c r="E1269" s="440">
        <v>6</v>
      </c>
      <c r="F1269" s="439"/>
      <c r="G1269" s="439"/>
      <c r="H1269" s="439"/>
    </row>
    <row r="1270" spans="1:8" ht="9.75" customHeight="1" x14ac:dyDescent="0.2">
      <c r="A1270" s="438">
        <v>167526</v>
      </c>
      <c r="B1270" s="439" t="s">
        <v>3439</v>
      </c>
      <c r="C1270" s="439"/>
      <c r="D1270" s="439"/>
      <c r="E1270" s="440">
        <v>6</v>
      </c>
      <c r="F1270" s="439"/>
      <c r="G1270" s="439"/>
      <c r="H1270" s="439"/>
    </row>
    <row r="1271" spans="1:8" ht="9.75" customHeight="1" x14ac:dyDescent="0.2">
      <c r="A1271" s="438">
        <v>167880</v>
      </c>
      <c r="B1271" s="439" t="s">
        <v>3439</v>
      </c>
      <c r="C1271" s="439"/>
      <c r="D1271" s="439"/>
      <c r="E1271" s="440">
        <v>12</v>
      </c>
      <c r="F1271" s="439"/>
      <c r="G1271" s="439"/>
      <c r="H1271" s="439"/>
    </row>
    <row r="1272" spans="1:8" ht="9.75" customHeight="1" x14ac:dyDescent="0.2">
      <c r="A1272" s="438">
        <v>167622</v>
      </c>
      <c r="B1272" s="439" t="s">
        <v>3439</v>
      </c>
      <c r="C1272" s="439"/>
      <c r="D1272" s="439"/>
      <c r="E1272" s="440">
        <v>12</v>
      </c>
      <c r="F1272" s="439"/>
      <c r="G1272" s="439"/>
      <c r="H1272" s="439"/>
    </row>
    <row r="1273" spans="1:8" ht="9.75" customHeight="1" x14ac:dyDescent="0.2">
      <c r="A1273" s="438">
        <v>170836</v>
      </c>
      <c r="B1273" s="439" t="s">
        <v>3439</v>
      </c>
      <c r="C1273" s="439"/>
      <c r="D1273" s="439"/>
      <c r="E1273" s="440">
        <v>12</v>
      </c>
      <c r="F1273" s="439"/>
      <c r="G1273" s="439"/>
      <c r="H1273" s="439"/>
    </row>
    <row r="1274" spans="1:8" ht="9.75" customHeight="1" x14ac:dyDescent="0.2">
      <c r="A1274" s="438">
        <v>167568</v>
      </c>
      <c r="B1274" s="439" t="s">
        <v>3439</v>
      </c>
      <c r="C1274" s="439"/>
      <c r="D1274" s="439"/>
      <c r="E1274" s="440">
        <v>12</v>
      </c>
      <c r="F1274" s="439"/>
      <c r="G1274" s="439"/>
      <c r="H1274" s="439"/>
    </row>
    <row r="1275" spans="1:8" ht="9.75" customHeight="1" x14ac:dyDescent="0.2">
      <c r="A1275" s="438">
        <v>167884</v>
      </c>
      <c r="B1275" s="439" t="s">
        <v>3439</v>
      </c>
      <c r="C1275" s="439"/>
      <c r="D1275" s="439"/>
      <c r="E1275" s="440">
        <v>12</v>
      </c>
      <c r="F1275" s="439"/>
      <c r="G1275" s="439"/>
      <c r="H1275" s="439"/>
    </row>
    <row r="1276" spans="1:8" ht="9.75" customHeight="1" x14ac:dyDescent="0.2">
      <c r="A1276" s="438">
        <v>167582</v>
      </c>
      <c r="B1276" s="439" t="s">
        <v>3439</v>
      </c>
      <c r="C1276" s="439"/>
      <c r="D1276" s="439"/>
      <c r="E1276" s="440">
        <v>6</v>
      </c>
      <c r="F1276" s="439"/>
      <c r="G1276" s="439"/>
      <c r="H1276" s="439"/>
    </row>
    <row r="1277" spans="1:8" ht="9.75" customHeight="1" x14ac:dyDescent="0.2">
      <c r="A1277" s="438">
        <v>167570</v>
      </c>
      <c r="B1277" s="439" t="s">
        <v>3439</v>
      </c>
      <c r="C1277" s="439"/>
      <c r="D1277" s="439"/>
      <c r="E1277" s="440">
        <v>3</v>
      </c>
      <c r="F1277" s="439"/>
      <c r="G1277" s="439"/>
      <c r="H1277" s="439"/>
    </row>
    <row r="1278" spans="1:8" ht="9.75" customHeight="1" x14ac:dyDescent="0.2">
      <c r="A1278" s="438">
        <v>167620</v>
      </c>
      <c r="B1278" s="439" t="s">
        <v>3439</v>
      </c>
      <c r="C1278" s="439"/>
      <c r="D1278" s="439"/>
      <c r="E1278" s="440">
        <v>12</v>
      </c>
      <c r="F1278" s="439"/>
      <c r="G1278" s="439"/>
      <c r="H1278" s="439"/>
    </row>
    <row r="1279" spans="1:8" ht="9.75" customHeight="1" x14ac:dyDescent="0.2">
      <c r="A1279" s="438">
        <v>167532</v>
      </c>
      <c r="B1279" s="439" t="s">
        <v>3439</v>
      </c>
      <c r="C1279" s="439"/>
      <c r="D1279" s="439"/>
      <c r="E1279" s="440">
        <v>6</v>
      </c>
      <c r="F1279" s="439"/>
      <c r="G1279" s="439"/>
      <c r="H1279" s="439"/>
    </row>
    <row r="1280" spans="1:8" ht="9.75" customHeight="1" x14ac:dyDescent="0.2">
      <c r="A1280" s="438">
        <v>167606</v>
      </c>
      <c r="B1280" s="439" t="s">
        <v>3439</v>
      </c>
      <c r="C1280" s="439"/>
      <c r="D1280" s="439"/>
      <c r="E1280" s="440">
        <v>6</v>
      </c>
      <c r="F1280" s="439"/>
      <c r="G1280" s="439"/>
      <c r="H1280" s="439"/>
    </row>
    <row r="1281" spans="1:8" ht="9.75" customHeight="1" x14ac:dyDescent="0.2">
      <c r="A1281" s="438">
        <v>167535</v>
      </c>
      <c r="B1281" s="439" t="s">
        <v>3439</v>
      </c>
      <c r="C1281" s="439"/>
      <c r="D1281" s="439"/>
      <c r="E1281" s="440">
        <v>3</v>
      </c>
      <c r="F1281" s="439"/>
      <c r="G1281" s="439"/>
      <c r="H1281" s="439"/>
    </row>
    <row r="1282" spans="1:8" ht="9.75" customHeight="1" x14ac:dyDescent="0.2">
      <c r="A1282" s="438">
        <v>167611</v>
      </c>
      <c r="B1282" s="439" t="s">
        <v>3439</v>
      </c>
      <c r="C1282" s="439"/>
      <c r="D1282" s="439"/>
      <c r="E1282" s="440">
        <v>3</v>
      </c>
      <c r="F1282" s="439"/>
      <c r="G1282" s="439"/>
      <c r="H1282" s="439"/>
    </row>
    <row r="1283" spans="1:8" ht="9.75" customHeight="1" x14ac:dyDescent="0.2">
      <c r="A1283" s="438">
        <v>167571</v>
      </c>
      <c r="B1283" s="439" t="s">
        <v>3439</v>
      </c>
      <c r="C1283" s="439"/>
      <c r="D1283" s="439"/>
      <c r="E1283" s="440">
        <v>3</v>
      </c>
      <c r="F1283" s="439"/>
      <c r="G1283" s="439"/>
      <c r="H1283" s="439"/>
    </row>
    <row r="1284" spans="1:8" ht="9.75" customHeight="1" x14ac:dyDescent="0.2">
      <c r="A1284" s="438">
        <v>167445</v>
      </c>
      <c r="B1284" s="439" t="s">
        <v>3439</v>
      </c>
      <c r="C1284" s="439"/>
      <c r="D1284" s="439"/>
      <c r="E1284" s="440">
        <v>6</v>
      </c>
      <c r="F1284" s="439"/>
      <c r="G1284" s="439"/>
      <c r="H1284" s="439"/>
    </row>
    <row r="1285" spans="1:8" ht="9.75" customHeight="1" x14ac:dyDescent="0.2">
      <c r="A1285" s="438">
        <v>167558</v>
      </c>
      <c r="B1285" s="439" t="s">
        <v>3439</v>
      </c>
      <c r="C1285" s="439"/>
      <c r="D1285" s="439"/>
      <c r="E1285" s="440">
        <v>3</v>
      </c>
      <c r="F1285" s="439"/>
      <c r="G1285" s="439"/>
      <c r="H1285" s="439"/>
    </row>
    <row r="1286" spans="1:8" ht="9.75" customHeight="1" x14ac:dyDescent="0.2">
      <c r="A1286" s="438">
        <v>167557</v>
      </c>
      <c r="B1286" s="439" t="s">
        <v>3439</v>
      </c>
      <c r="C1286" s="439"/>
      <c r="D1286" s="439"/>
      <c r="E1286" s="440">
        <v>3</v>
      </c>
      <c r="F1286" s="439"/>
      <c r="G1286" s="439"/>
      <c r="H1286" s="439"/>
    </row>
    <row r="1287" spans="1:8" ht="9.75" customHeight="1" x14ac:dyDescent="0.2">
      <c r="A1287" s="438">
        <v>167460</v>
      </c>
      <c r="B1287" s="439" t="s">
        <v>3439</v>
      </c>
      <c r="C1287" s="439"/>
      <c r="D1287" s="439"/>
      <c r="E1287" s="440">
        <v>6</v>
      </c>
      <c r="F1287" s="439"/>
      <c r="G1287" s="439"/>
      <c r="H1287" s="439"/>
    </row>
    <row r="1288" spans="1:8" ht="9.75" customHeight="1" x14ac:dyDescent="0.2">
      <c r="A1288" s="438">
        <v>167461</v>
      </c>
      <c r="B1288" s="439" t="s">
        <v>3439</v>
      </c>
      <c r="C1288" s="439"/>
      <c r="D1288" s="439"/>
      <c r="E1288" s="440">
        <v>6</v>
      </c>
      <c r="F1288" s="439"/>
      <c r="G1288" s="439"/>
      <c r="H1288" s="439"/>
    </row>
    <row r="1289" spans="1:8" ht="9.75" customHeight="1" x14ac:dyDescent="0.2">
      <c r="A1289" s="438">
        <v>170341</v>
      </c>
      <c r="B1289" s="439" t="s">
        <v>3439</v>
      </c>
      <c r="C1289" s="439"/>
      <c r="D1289" s="439"/>
      <c r="E1289" s="440">
        <v>6</v>
      </c>
      <c r="F1289" s="439"/>
      <c r="G1289" s="439"/>
      <c r="H1289" s="439"/>
    </row>
    <row r="1290" spans="1:8" ht="9.75" customHeight="1" x14ac:dyDescent="0.2">
      <c r="A1290" s="438">
        <v>167465</v>
      </c>
      <c r="B1290" s="439" t="s">
        <v>3439</v>
      </c>
      <c r="C1290" s="439"/>
      <c r="D1290" s="439"/>
      <c r="E1290" s="440">
        <v>4</v>
      </c>
      <c r="F1290" s="439"/>
      <c r="G1290" s="439"/>
      <c r="H1290" s="439"/>
    </row>
    <row r="1291" spans="1:8" ht="9.75" customHeight="1" x14ac:dyDescent="0.2">
      <c r="A1291" s="438">
        <v>167625</v>
      </c>
      <c r="B1291" s="439" t="s">
        <v>3439</v>
      </c>
      <c r="C1291" s="439"/>
      <c r="D1291" s="439"/>
      <c r="E1291" s="440">
        <v>2</v>
      </c>
      <c r="F1291" s="439"/>
      <c r="G1291" s="439"/>
      <c r="H1291" s="439"/>
    </row>
    <row r="1292" spans="1:8" ht="9.75" customHeight="1" x14ac:dyDescent="0.2">
      <c r="A1292" s="438">
        <v>170145</v>
      </c>
      <c r="B1292" s="439" t="s">
        <v>3439</v>
      </c>
      <c r="C1292" s="439"/>
      <c r="D1292" s="439"/>
      <c r="E1292" s="440">
        <v>2</v>
      </c>
      <c r="F1292" s="439"/>
      <c r="G1292" s="439"/>
      <c r="H1292" s="439"/>
    </row>
    <row r="1293" spans="1:8" ht="9.75" customHeight="1" x14ac:dyDescent="0.2">
      <c r="A1293" s="438">
        <v>169149</v>
      </c>
      <c r="B1293" s="439" t="s">
        <v>3439</v>
      </c>
      <c r="C1293" s="439"/>
      <c r="D1293" s="439"/>
      <c r="E1293" s="440">
        <v>2</v>
      </c>
      <c r="F1293" s="439"/>
      <c r="G1293" s="439"/>
      <c r="H1293" s="439"/>
    </row>
    <row r="1294" spans="1:8" ht="9.75" customHeight="1" x14ac:dyDescent="0.2">
      <c r="A1294" s="438">
        <v>167580</v>
      </c>
      <c r="B1294" s="439" t="s">
        <v>3439</v>
      </c>
      <c r="C1294" s="439"/>
      <c r="D1294" s="439"/>
      <c r="E1294" s="440">
        <v>2</v>
      </c>
      <c r="F1294" s="439"/>
      <c r="G1294" s="439"/>
      <c r="H1294" s="439"/>
    </row>
    <row r="1295" spans="1:8" ht="9.75" customHeight="1" x14ac:dyDescent="0.2">
      <c r="A1295" s="438">
        <v>167574</v>
      </c>
      <c r="B1295" s="439" t="s">
        <v>3439</v>
      </c>
      <c r="C1295" s="439"/>
      <c r="D1295" s="439"/>
      <c r="E1295" s="440">
        <v>2</v>
      </c>
      <c r="F1295" s="439"/>
      <c r="G1295" s="439"/>
      <c r="H1295" s="439"/>
    </row>
    <row r="1296" spans="1:8" ht="9.75" customHeight="1" x14ac:dyDescent="0.2">
      <c r="A1296" s="438">
        <v>167522</v>
      </c>
      <c r="B1296" s="439" t="s">
        <v>3439</v>
      </c>
      <c r="C1296" s="439"/>
      <c r="D1296" s="439"/>
      <c r="E1296" s="440">
        <v>2</v>
      </c>
      <c r="F1296" s="439"/>
      <c r="G1296" s="439"/>
      <c r="H1296" s="439"/>
    </row>
    <row r="1297" spans="1:8" ht="9.75" customHeight="1" x14ac:dyDescent="0.2">
      <c r="A1297" s="438">
        <v>171137</v>
      </c>
      <c r="B1297" s="439" t="s">
        <v>3439</v>
      </c>
      <c r="C1297" s="439"/>
      <c r="D1297" s="439"/>
      <c r="E1297" s="440">
        <v>2</v>
      </c>
      <c r="F1297" s="439"/>
      <c r="G1297" s="439"/>
      <c r="H1297" s="439"/>
    </row>
    <row r="1298" spans="1:8" ht="9.75" customHeight="1" x14ac:dyDescent="0.2">
      <c r="A1298" s="438">
        <v>167613</v>
      </c>
      <c r="B1298" s="439" t="s">
        <v>3439</v>
      </c>
      <c r="C1298" s="439"/>
      <c r="D1298" s="439"/>
      <c r="E1298" s="440">
        <v>2</v>
      </c>
      <c r="F1298" s="439"/>
      <c r="G1298" s="439"/>
      <c r="H1298" s="439"/>
    </row>
    <row r="1299" spans="1:8" ht="9.75" customHeight="1" x14ac:dyDescent="0.2">
      <c r="A1299" s="438">
        <v>167565</v>
      </c>
      <c r="B1299" s="439" t="s">
        <v>3439</v>
      </c>
      <c r="C1299" s="439"/>
      <c r="D1299" s="439"/>
      <c r="E1299" s="440">
        <v>2</v>
      </c>
      <c r="F1299" s="439"/>
      <c r="G1299" s="439"/>
      <c r="H1299" s="439"/>
    </row>
    <row r="1300" spans="1:8" ht="9.75" customHeight="1" x14ac:dyDescent="0.2">
      <c r="A1300" s="438">
        <v>167534</v>
      </c>
      <c r="B1300" s="439" t="s">
        <v>3439</v>
      </c>
      <c r="C1300" s="439"/>
      <c r="D1300" s="439"/>
      <c r="E1300" s="440">
        <v>3</v>
      </c>
      <c r="F1300" s="439"/>
      <c r="G1300" s="439"/>
      <c r="H1300" s="439"/>
    </row>
    <row r="1301" spans="1:8" ht="9.75" customHeight="1" x14ac:dyDescent="0.2">
      <c r="A1301" s="438">
        <v>172676</v>
      </c>
      <c r="B1301" s="439" t="s">
        <v>3439</v>
      </c>
      <c r="C1301" s="439"/>
      <c r="D1301" s="439"/>
      <c r="E1301" s="440">
        <v>12</v>
      </c>
      <c r="F1301" s="439"/>
      <c r="G1301" s="439"/>
      <c r="H1301" s="439"/>
    </row>
    <row r="1302" spans="1:8" ht="9.75" customHeight="1" x14ac:dyDescent="0.2">
      <c r="A1302" s="438">
        <v>167533</v>
      </c>
      <c r="B1302" s="439" t="s">
        <v>3439</v>
      </c>
      <c r="C1302" s="439"/>
      <c r="D1302" s="439"/>
      <c r="E1302" s="440">
        <v>3</v>
      </c>
      <c r="F1302" s="439"/>
      <c r="G1302" s="439"/>
      <c r="H1302" s="439"/>
    </row>
    <row r="1303" spans="1:8" ht="9.75" customHeight="1" x14ac:dyDescent="0.2">
      <c r="A1303" s="438">
        <v>170352</v>
      </c>
      <c r="B1303" s="439" t="s">
        <v>3439</v>
      </c>
      <c r="C1303" s="439"/>
      <c r="D1303" s="439"/>
      <c r="E1303" s="440">
        <v>2</v>
      </c>
      <c r="F1303" s="439"/>
      <c r="G1303" s="439"/>
      <c r="H1303" s="439"/>
    </row>
    <row r="1304" spans="1:8" ht="9.75" customHeight="1" x14ac:dyDescent="0.2">
      <c r="A1304" s="438">
        <v>167918</v>
      </c>
      <c r="B1304" s="439" t="s">
        <v>3439</v>
      </c>
      <c r="C1304" s="439"/>
      <c r="D1304" s="439"/>
      <c r="E1304" s="440">
        <v>2</v>
      </c>
      <c r="F1304" s="439"/>
      <c r="G1304" s="439"/>
      <c r="H1304" s="439"/>
    </row>
    <row r="1305" spans="1:8" ht="9.75" customHeight="1" x14ac:dyDescent="0.2">
      <c r="A1305" s="438">
        <v>168488</v>
      </c>
      <c r="B1305" s="439" t="s">
        <v>3439</v>
      </c>
      <c r="C1305" s="439"/>
      <c r="D1305" s="439"/>
      <c r="E1305" s="440">
        <v>3</v>
      </c>
      <c r="F1305" s="439"/>
      <c r="G1305" s="439"/>
      <c r="H1305" s="439"/>
    </row>
    <row r="1306" spans="1:8" ht="9.75" customHeight="1" x14ac:dyDescent="0.2">
      <c r="A1306" s="438">
        <v>168579</v>
      </c>
      <c r="B1306" s="439" t="s">
        <v>3439</v>
      </c>
      <c r="C1306" s="439"/>
      <c r="D1306" s="439"/>
      <c r="E1306" s="440">
        <v>2</v>
      </c>
      <c r="F1306" s="439"/>
      <c r="G1306" s="439"/>
      <c r="H1306" s="439"/>
    </row>
    <row r="1307" spans="1:8" ht="9.75" customHeight="1" x14ac:dyDescent="0.2">
      <c r="A1307" s="438">
        <v>168659</v>
      </c>
      <c r="B1307" s="439" t="s">
        <v>3439</v>
      </c>
      <c r="C1307" s="439"/>
      <c r="D1307" s="439"/>
      <c r="E1307" s="440">
        <v>2</v>
      </c>
      <c r="F1307" s="439"/>
      <c r="G1307" s="439"/>
      <c r="H1307" s="439"/>
    </row>
    <row r="1308" spans="1:8" ht="9.75" customHeight="1" x14ac:dyDescent="0.2">
      <c r="A1308" s="438">
        <v>168994</v>
      </c>
      <c r="B1308" s="439" t="s">
        <v>3439</v>
      </c>
      <c r="C1308" s="439"/>
      <c r="D1308" s="439"/>
      <c r="E1308" s="440">
        <v>6</v>
      </c>
      <c r="F1308" s="439"/>
      <c r="G1308" s="439"/>
      <c r="H1308" s="439"/>
    </row>
    <row r="1309" spans="1:8" ht="9.75" customHeight="1" x14ac:dyDescent="0.2">
      <c r="A1309" s="438">
        <v>170336</v>
      </c>
      <c r="B1309" s="439" t="s">
        <v>3439</v>
      </c>
      <c r="C1309" s="439"/>
      <c r="D1309" s="439"/>
      <c r="E1309" s="440">
        <v>2</v>
      </c>
      <c r="F1309" s="439"/>
      <c r="G1309" s="439"/>
      <c r="H1309" s="439"/>
    </row>
    <row r="1310" spans="1:8" ht="9.75" customHeight="1" x14ac:dyDescent="0.2">
      <c r="A1310" s="438">
        <v>170351</v>
      </c>
      <c r="B1310" s="439" t="s">
        <v>3439</v>
      </c>
      <c r="C1310" s="439"/>
      <c r="D1310" s="439"/>
      <c r="E1310" s="440">
        <v>3</v>
      </c>
      <c r="F1310" s="439"/>
      <c r="G1310" s="439"/>
      <c r="H1310" s="439"/>
    </row>
    <row r="1311" spans="1:8" ht="9.75" customHeight="1" x14ac:dyDescent="0.2">
      <c r="A1311" s="438">
        <v>167475</v>
      </c>
      <c r="B1311" s="439" t="s">
        <v>3439</v>
      </c>
      <c r="C1311" s="439"/>
      <c r="D1311" s="439"/>
      <c r="E1311" s="440">
        <v>4</v>
      </c>
      <c r="F1311" s="439"/>
      <c r="G1311" s="439"/>
      <c r="H1311" s="439"/>
    </row>
    <row r="1312" spans="1:8" ht="9.75" customHeight="1" x14ac:dyDescent="0.2">
      <c r="A1312" s="438">
        <v>167647</v>
      </c>
      <c r="B1312" s="439" t="s">
        <v>3439</v>
      </c>
      <c r="C1312" s="439"/>
      <c r="D1312" s="439"/>
      <c r="E1312" s="440">
        <v>8</v>
      </c>
      <c r="F1312" s="439"/>
      <c r="G1312" s="439"/>
      <c r="H1312" s="439"/>
    </row>
    <row r="1313" spans="1:8" ht="9.75" customHeight="1" x14ac:dyDescent="0.2">
      <c r="A1313" s="438">
        <v>167648</v>
      </c>
      <c r="B1313" s="439" t="s">
        <v>3439</v>
      </c>
      <c r="C1313" s="439"/>
      <c r="D1313" s="439"/>
      <c r="E1313" s="440">
        <v>6</v>
      </c>
      <c r="F1313" s="439"/>
      <c r="G1313" s="439"/>
      <c r="H1313" s="439"/>
    </row>
    <row r="1314" spans="1:8" ht="9.75" customHeight="1" x14ac:dyDescent="0.2">
      <c r="A1314" s="438">
        <v>168620</v>
      </c>
      <c r="B1314" s="439" t="s">
        <v>3439</v>
      </c>
      <c r="C1314" s="439"/>
      <c r="D1314" s="439"/>
      <c r="E1314" s="440">
        <v>2</v>
      </c>
      <c r="F1314" s="439"/>
      <c r="G1314" s="439"/>
      <c r="H1314" s="439"/>
    </row>
    <row r="1315" spans="1:8" ht="9.75" customHeight="1" x14ac:dyDescent="0.2">
      <c r="A1315" s="438">
        <v>168624</v>
      </c>
      <c r="B1315" s="439" t="s">
        <v>3439</v>
      </c>
      <c r="C1315" s="439"/>
      <c r="D1315" s="439"/>
      <c r="E1315" s="440">
        <v>2</v>
      </c>
      <c r="F1315" s="439"/>
      <c r="G1315" s="439"/>
      <c r="H1315" s="439"/>
    </row>
    <row r="1316" spans="1:8" ht="9.75" customHeight="1" x14ac:dyDescent="0.2">
      <c r="A1316" s="438">
        <v>168625</v>
      </c>
      <c r="B1316" s="439" t="s">
        <v>3439</v>
      </c>
      <c r="C1316" s="439"/>
      <c r="D1316" s="439"/>
      <c r="E1316" s="440">
        <v>2</v>
      </c>
      <c r="F1316" s="439"/>
      <c r="G1316" s="439"/>
      <c r="H1316" s="439"/>
    </row>
    <row r="1317" spans="1:8" ht="9.75" customHeight="1" x14ac:dyDescent="0.2">
      <c r="A1317" s="438">
        <v>168627</v>
      </c>
      <c r="B1317" s="439" t="s">
        <v>3439</v>
      </c>
      <c r="C1317" s="439"/>
      <c r="D1317" s="439"/>
      <c r="E1317" s="440">
        <v>4</v>
      </c>
      <c r="F1317" s="439"/>
      <c r="G1317" s="439"/>
      <c r="H1317" s="439"/>
    </row>
    <row r="1318" spans="1:8" ht="9.75" customHeight="1" x14ac:dyDescent="0.2">
      <c r="A1318" s="438">
        <v>169346</v>
      </c>
      <c r="B1318" s="439" t="s">
        <v>3439</v>
      </c>
      <c r="C1318" s="439"/>
      <c r="D1318" s="439"/>
      <c r="E1318" s="440">
        <v>4</v>
      </c>
      <c r="F1318" s="439"/>
      <c r="G1318" s="439"/>
      <c r="H1318" s="439"/>
    </row>
    <row r="1319" spans="1:8" ht="9.75" customHeight="1" x14ac:dyDescent="0.2">
      <c r="A1319" s="438">
        <v>169357</v>
      </c>
      <c r="B1319" s="439" t="s">
        <v>3439</v>
      </c>
      <c r="C1319" s="439"/>
      <c r="D1319" s="439"/>
      <c r="E1319" s="440">
        <v>4</v>
      </c>
      <c r="F1319" s="439"/>
      <c r="G1319" s="439"/>
      <c r="H1319" s="439"/>
    </row>
    <row r="1320" spans="1:8" ht="9.75" customHeight="1" x14ac:dyDescent="0.2">
      <c r="A1320" s="438">
        <v>169490</v>
      </c>
      <c r="B1320" s="439" t="s">
        <v>3439</v>
      </c>
      <c r="C1320" s="439"/>
      <c r="D1320" s="439"/>
      <c r="E1320" s="440">
        <v>8</v>
      </c>
      <c r="F1320" s="439"/>
      <c r="G1320" s="439"/>
      <c r="H1320" s="439"/>
    </row>
    <row r="1321" spans="1:8" ht="9.75" customHeight="1" x14ac:dyDescent="0.2">
      <c r="A1321" s="438">
        <v>170119</v>
      </c>
      <c r="B1321" s="439" t="s">
        <v>3439</v>
      </c>
      <c r="C1321" s="439"/>
      <c r="D1321" s="439"/>
      <c r="E1321" s="440">
        <v>12</v>
      </c>
      <c r="F1321" s="439"/>
      <c r="G1321" s="439"/>
      <c r="H1321" s="439"/>
    </row>
    <row r="1322" spans="1:8" ht="9.75" customHeight="1" x14ac:dyDescent="0.2">
      <c r="A1322" s="438">
        <v>170434</v>
      </c>
      <c r="B1322" s="439" t="s">
        <v>3439</v>
      </c>
      <c r="C1322" s="439"/>
      <c r="D1322" s="439"/>
      <c r="E1322" s="440">
        <v>12</v>
      </c>
      <c r="F1322" s="439"/>
      <c r="G1322" s="439"/>
      <c r="H1322" s="439"/>
    </row>
    <row r="1323" spans="1:8" ht="9.75" customHeight="1" x14ac:dyDescent="0.2">
      <c r="A1323" s="438">
        <v>170440</v>
      </c>
      <c r="B1323" s="439" t="s">
        <v>3439</v>
      </c>
      <c r="C1323" s="439"/>
      <c r="D1323" s="439"/>
      <c r="E1323" s="440">
        <v>3</v>
      </c>
      <c r="F1323" s="439"/>
      <c r="G1323" s="439"/>
      <c r="H1323" s="439"/>
    </row>
    <row r="1324" spans="1:8" ht="9.75" customHeight="1" x14ac:dyDescent="0.2">
      <c r="A1324" s="438">
        <v>170864</v>
      </c>
      <c r="B1324" s="439" t="s">
        <v>3439</v>
      </c>
      <c r="C1324" s="439"/>
      <c r="D1324" s="439"/>
      <c r="E1324" s="440">
        <v>12</v>
      </c>
      <c r="F1324" s="439"/>
      <c r="G1324" s="439"/>
      <c r="H1324" s="439"/>
    </row>
    <row r="1325" spans="1:8" ht="9.75" customHeight="1" x14ac:dyDescent="0.2">
      <c r="A1325" s="438">
        <v>171169</v>
      </c>
      <c r="B1325" s="439" t="s">
        <v>3439</v>
      </c>
      <c r="C1325" s="439"/>
      <c r="D1325" s="439"/>
      <c r="E1325" s="440">
        <v>4</v>
      </c>
      <c r="F1325" s="439"/>
      <c r="G1325" s="439"/>
      <c r="H1325" s="439"/>
    </row>
    <row r="1326" spans="1:8" ht="9.75" customHeight="1" x14ac:dyDescent="0.2">
      <c r="A1326" s="438">
        <v>167498</v>
      </c>
      <c r="B1326" s="439" t="s">
        <v>3439</v>
      </c>
      <c r="C1326" s="439"/>
      <c r="D1326" s="439"/>
      <c r="E1326" s="440">
        <v>3</v>
      </c>
      <c r="F1326" s="439"/>
      <c r="G1326" s="439"/>
      <c r="H1326" s="439"/>
    </row>
    <row r="1327" spans="1:8" ht="9.75" customHeight="1" x14ac:dyDescent="0.2">
      <c r="A1327" s="438">
        <v>169051</v>
      </c>
      <c r="B1327" s="439" t="s">
        <v>3439</v>
      </c>
      <c r="C1327" s="439"/>
      <c r="D1327" s="439"/>
      <c r="E1327" s="440">
        <v>6</v>
      </c>
      <c r="F1327" s="439"/>
      <c r="G1327" s="439"/>
      <c r="H1327" s="439"/>
    </row>
    <row r="1328" spans="1:8" ht="9.75" customHeight="1" x14ac:dyDescent="0.2">
      <c r="A1328" s="438">
        <v>167577</v>
      </c>
      <c r="B1328" s="439" t="s">
        <v>3439</v>
      </c>
      <c r="C1328" s="439"/>
      <c r="D1328" s="439"/>
      <c r="E1328" s="440">
        <v>6</v>
      </c>
      <c r="F1328" s="439"/>
      <c r="G1328" s="439"/>
      <c r="H1328" s="439"/>
    </row>
    <row r="1329" spans="1:8" ht="9.75" customHeight="1" x14ac:dyDescent="0.2">
      <c r="A1329" s="438">
        <v>169458</v>
      </c>
      <c r="B1329" s="439" t="s">
        <v>3439</v>
      </c>
      <c r="C1329" s="439"/>
      <c r="D1329" s="439"/>
      <c r="E1329" s="440">
        <v>6</v>
      </c>
      <c r="F1329" s="439"/>
      <c r="G1329" s="439"/>
      <c r="H1329" s="439"/>
    </row>
    <row r="1330" spans="1:8" ht="9.75" customHeight="1" x14ac:dyDescent="0.2">
      <c r="A1330" s="438">
        <v>167555</v>
      </c>
      <c r="B1330" s="439" t="s">
        <v>3439</v>
      </c>
      <c r="C1330" s="439"/>
      <c r="D1330" s="439"/>
      <c r="E1330" s="440">
        <v>6</v>
      </c>
      <c r="F1330" s="439"/>
      <c r="G1330" s="439"/>
      <c r="H1330" s="439"/>
    </row>
    <row r="1331" spans="1:8" ht="9.75" customHeight="1" x14ac:dyDescent="0.2">
      <c r="A1331" s="438">
        <v>168533</v>
      </c>
      <c r="B1331" s="439" t="s">
        <v>3439</v>
      </c>
      <c r="C1331" s="439"/>
      <c r="D1331" s="439"/>
      <c r="E1331" s="440">
        <v>3</v>
      </c>
      <c r="F1331" s="439"/>
      <c r="G1331" s="439"/>
      <c r="H1331" s="439"/>
    </row>
    <row r="1332" spans="1:8" ht="9.75" customHeight="1" x14ac:dyDescent="0.2">
      <c r="A1332" s="438">
        <v>167900</v>
      </c>
      <c r="B1332" s="439" t="s">
        <v>3439</v>
      </c>
      <c r="C1332" s="439"/>
      <c r="D1332" s="439"/>
      <c r="E1332" s="440">
        <v>12</v>
      </c>
      <c r="F1332" s="439"/>
      <c r="G1332" s="439"/>
      <c r="H1332" s="439"/>
    </row>
    <row r="1333" spans="1:8" ht="9.75" customHeight="1" x14ac:dyDescent="0.2">
      <c r="A1333" s="438">
        <v>167550</v>
      </c>
      <c r="B1333" s="439" t="s">
        <v>3439</v>
      </c>
      <c r="C1333" s="439"/>
      <c r="D1333" s="439"/>
      <c r="E1333" s="440">
        <v>6</v>
      </c>
      <c r="F1333" s="439"/>
      <c r="G1333" s="439"/>
      <c r="H1333" s="439"/>
    </row>
    <row r="1334" spans="1:8" ht="9.75" customHeight="1" x14ac:dyDescent="0.2">
      <c r="A1334" s="438">
        <v>169489</v>
      </c>
      <c r="B1334" s="439" t="s">
        <v>3439</v>
      </c>
      <c r="C1334" s="439"/>
      <c r="D1334" s="439"/>
      <c r="E1334" s="440">
        <v>8</v>
      </c>
      <c r="F1334" s="439"/>
      <c r="G1334" s="439"/>
      <c r="H1334" s="439"/>
    </row>
    <row r="1335" spans="1:8" ht="9.75" customHeight="1" x14ac:dyDescent="0.2">
      <c r="A1335" s="438">
        <v>167496</v>
      </c>
      <c r="B1335" s="439" t="s">
        <v>3439</v>
      </c>
      <c r="C1335" s="439"/>
      <c r="D1335" s="439"/>
      <c r="E1335" s="440">
        <v>3</v>
      </c>
      <c r="F1335" s="439"/>
      <c r="G1335" s="439"/>
      <c r="H1335" s="439"/>
    </row>
    <row r="1336" spans="1:8" ht="9.75" customHeight="1" x14ac:dyDescent="0.2">
      <c r="A1336" s="438">
        <v>167601</v>
      </c>
      <c r="B1336" s="439" t="s">
        <v>3439</v>
      </c>
      <c r="C1336" s="439"/>
      <c r="D1336" s="439"/>
      <c r="E1336" s="440">
        <v>2</v>
      </c>
      <c r="F1336" s="439"/>
      <c r="G1336" s="439"/>
      <c r="H1336" s="439"/>
    </row>
    <row r="1337" spans="1:8" ht="9.75" customHeight="1" x14ac:dyDescent="0.2">
      <c r="A1337" s="438">
        <v>167554</v>
      </c>
      <c r="B1337" s="439" t="s">
        <v>3439</v>
      </c>
      <c r="C1337" s="439"/>
      <c r="D1337" s="439"/>
      <c r="E1337" s="440">
        <v>6</v>
      </c>
      <c r="F1337" s="439"/>
      <c r="G1337" s="439"/>
      <c r="H1337" s="439"/>
    </row>
    <row r="1338" spans="1:8" ht="9.75" customHeight="1" x14ac:dyDescent="0.2">
      <c r="A1338" s="438">
        <v>167492</v>
      </c>
      <c r="B1338" s="439" t="s">
        <v>3439</v>
      </c>
      <c r="C1338" s="439"/>
      <c r="D1338" s="439"/>
      <c r="E1338" s="440">
        <v>2</v>
      </c>
      <c r="F1338" s="439"/>
      <c r="G1338" s="439"/>
      <c r="H1338" s="439"/>
    </row>
    <row r="1339" spans="1:8" ht="9.75" customHeight="1" x14ac:dyDescent="0.2">
      <c r="A1339" s="438">
        <v>167525</v>
      </c>
      <c r="B1339" s="439" t="s">
        <v>3439</v>
      </c>
      <c r="C1339" s="439"/>
      <c r="D1339" s="439"/>
      <c r="E1339" s="440">
        <v>3</v>
      </c>
      <c r="F1339" s="439"/>
      <c r="G1339" s="439"/>
      <c r="H1339" s="439"/>
    </row>
    <row r="1340" spans="1:8" ht="9.75" customHeight="1" x14ac:dyDescent="0.2">
      <c r="A1340" s="438">
        <v>167510</v>
      </c>
      <c r="B1340" s="439" t="s">
        <v>3439</v>
      </c>
      <c r="C1340" s="439"/>
      <c r="D1340" s="439"/>
      <c r="E1340" s="440">
        <v>3</v>
      </c>
      <c r="F1340" s="439"/>
      <c r="G1340" s="439"/>
      <c r="H1340" s="439"/>
    </row>
    <row r="1341" spans="1:8" ht="9.75" customHeight="1" x14ac:dyDescent="0.2">
      <c r="A1341" s="438">
        <v>168604</v>
      </c>
      <c r="B1341" s="439" t="s">
        <v>3439</v>
      </c>
      <c r="C1341" s="439"/>
      <c r="D1341" s="439"/>
      <c r="E1341" s="440">
        <v>2</v>
      </c>
      <c r="F1341" s="439"/>
      <c r="G1341" s="439"/>
      <c r="H1341" s="439"/>
    </row>
    <row r="1342" spans="1:8" ht="9.75" customHeight="1" x14ac:dyDescent="0.2">
      <c r="A1342" s="438">
        <v>167561</v>
      </c>
      <c r="B1342" s="439" t="s">
        <v>3439</v>
      </c>
      <c r="C1342" s="439"/>
      <c r="D1342" s="439"/>
      <c r="E1342" s="440">
        <v>3</v>
      </c>
      <c r="F1342" s="439"/>
      <c r="G1342" s="439"/>
      <c r="H1342" s="439"/>
    </row>
    <row r="1343" spans="1:8" ht="9.75" customHeight="1" x14ac:dyDescent="0.2">
      <c r="A1343" s="438">
        <v>167473</v>
      </c>
      <c r="B1343" s="439" t="s">
        <v>3439</v>
      </c>
      <c r="C1343" s="439"/>
      <c r="D1343" s="439"/>
      <c r="E1343" s="440">
        <v>3</v>
      </c>
      <c r="F1343" s="439"/>
      <c r="G1343" s="439"/>
      <c r="H1343" s="439"/>
    </row>
    <row r="1344" spans="1:8" ht="9.75" customHeight="1" x14ac:dyDescent="0.2">
      <c r="A1344" s="438">
        <v>168609</v>
      </c>
      <c r="B1344" s="439" t="s">
        <v>3439</v>
      </c>
      <c r="C1344" s="439"/>
      <c r="D1344" s="439"/>
      <c r="E1344" s="440">
        <v>12</v>
      </c>
      <c r="F1344" s="439"/>
      <c r="G1344" s="439"/>
      <c r="H1344" s="439"/>
    </row>
    <row r="1345" spans="1:8" ht="9.75" customHeight="1" x14ac:dyDescent="0.2">
      <c r="A1345" s="438">
        <v>168610</v>
      </c>
      <c r="B1345" s="439" t="s">
        <v>3439</v>
      </c>
      <c r="C1345" s="439"/>
      <c r="D1345" s="439"/>
      <c r="E1345" s="440">
        <v>12</v>
      </c>
      <c r="F1345" s="439"/>
      <c r="G1345" s="439"/>
      <c r="H1345" s="439"/>
    </row>
    <row r="1346" spans="1:8" ht="9.75" customHeight="1" x14ac:dyDescent="0.2">
      <c r="A1346" s="438">
        <v>167472</v>
      </c>
      <c r="B1346" s="439" t="s">
        <v>3439</v>
      </c>
      <c r="C1346" s="439"/>
      <c r="D1346" s="439"/>
      <c r="E1346" s="440">
        <v>6</v>
      </c>
      <c r="F1346" s="439"/>
      <c r="G1346" s="439"/>
      <c r="H1346" s="439"/>
    </row>
    <row r="1347" spans="1:8" ht="9.75" customHeight="1" x14ac:dyDescent="0.2">
      <c r="A1347" s="438">
        <v>167916</v>
      </c>
      <c r="B1347" s="439" t="s">
        <v>3439</v>
      </c>
      <c r="C1347" s="439"/>
      <c r="D1347" s="439"/>
      <c r="E1347" s="440">
        <v>2</v>
      </c>
      <c r="F1347" s="439"/>
      <c r="G1347" s="439"/>
      <c r="H1347" s="439"/>
    </row>
    <row r="1348" spans="1:8" ht="9.75" customHeight="1" x14ac:dyDescent="0.2">
      <c r="A1348" s="438">
        <v>167661</v>
      </c>
      <c r="B1348" s="439" t="s">
        <v>3439</v>
      </c>
      <c r="C1348" s="439"/>
      <c r="D1348" s="439"/>
      <c r="E1348" s="440">
        <v>2</v>
      </c>
      <c r="F1348" s="439"/>
      <c r="G1348" s="439"/>
      <c r="H1348" s="439"/>
    </row>
    <row r="1349" spans="1:8" ht="9.75" customHeight="1" x14ac:dyDescent="0.2">
      <c r="A1349" s="438">
        <v>167519</v>
      </c>
      <c r="B1349" s="439" t="s">
        <v>3439</v>
      </c>
      <c r="C1349" s="439"/>
      <c r="D1349" s="439"/>
      <c r="E1349" s="440">
        <v>3</v>
      </c>
      <c r="F1349" s="439"/>
      <c r="G1349" s="439"/>
      <c r="H1349" s="439"/>
    </row>
    <row r="1350" spans="1:8" ht="9.75" customHeight="1" x14ac:dyDescent="0.2">
      <c r="A1350" s="438">
        <v>169225</v>
      </c>
      <c r="B1350" s="439" t="s">
        <v>3439</v>
      </c>
      <c r="C1350" s="439"/>
      <c r="D1350" s="439"/>
      <c r="E1350" s="440">
        <v>4</v>
      </c>
      <c r="F1350" s="439"/>
      <c r="G1350" s="439"/>
      <c r="H1350" s="439"/>
    </row>
    <row r="1351" spans="1:8" ht="9.75" customHeight="1" x14ac:dyDescent="0.2">
      <c r="A1351" s="438">
        <v>167562</v>
      </c>
      <c r="B1351" s="439" t="s">
        <v>3439</v>
      </c>
      <c r="C1351" s="439"/>
      <c r="D1351" s="439"/>
      <c r="E1351" s="440">
        <v>3</v>
      </c>
      <c r="F1351" s="439"/>
      <c r="G1351" s="439"/>
      <c r="H1351" s="439"/>
    </row>
    <row r="1352" spans="1:8" ht="9.75" customHeight="1" x14ac:dyDescent="0.2">
      <c r="A1352" s="438">
        <v>167527</v>
      </c>
      <c r="B1352" s="439" t="s">
        <v>3439</v>
      </c>
      <c r="C1352" s="439"/>
      <c r="D1352" s="439"/>
      <c r="E1352" s="440">
        <v>2</v>
      </c>
      <c r="F1352" s="439"/>
      <c r="G1352" s="439"/>
      <c r="H1352" s="439"/>
    </row>
    <row r="1353" spans="1:8" ht="9.75" customHeight="1" x14ac:dyDescent="0.2">
      <c r="A1353" s="438">
        <v>167572</v>
      </c>
      <c r="B1353" s="439" t="s">
        <v>3439</v>
      </c>
      <c r="C1353" s="439"/>
      <c r="D1353" s="439"/>
      <c r="E1353" s="440">
        <v>6</v>
      </c>
      <c r="F1353" s="439"/>
      <c r="G1353" s="439"/>
      <c r="H1353" s="439"/>
    </row>
    <row r="1354" spans="1:8" ht="9.75" customHeight="1" x14ac:dyDescent="0.2">
      <c r="A1354" s="438">
        <v>167495</v>
      </c>
      <c r="B1354" s="439" t="s">
        <v>3439</v>
      </c>
      <c r="C1354" s="439"/>
      <c r="D1354" s="439"/>
      <c r="E1354" s="440">
        <v>3</v>
      </c>
      <c r="F1354" s="439"/>
      <c r="G1354" s="439"/>
      <c r="H1354" s="439"/>
    </row>
    <row r="1355" spans="1:8" ht="9.75" customHeight="1" x14ac:dyDescent="0.2">
      <c r="A1355" s="438">
        <v>168494</v>
      </c>
      <c r="B1355" s="439" t="s">
        <v>3439</v>
      </c>
      <c r="C1355" s="439"/>
      <c r="D1355" s="439"/>
      <c r="E1355" s="440">
        <v>4</v>
      </c>
      <c r="F1355" s="439"/>
      <c r="G1355" s="439"/>
      <c r="H1355" s="439"/>
    </row>
    <row r="1356" spans="1:8" ht="9.75" customHeight="1" x14ac:dyDescent="0.2">
      <c r="A1356" s="438">
        <v>167493</v>
      </c>
      <c r="B1356" s="439" t="s">
        <v>3439</v>
      </c>
      <c r="C1356" s="439"/>
      <c r="D1356" s="439"/>
      <c r="E1356" s="440">
        <v>2</v>
      </c>
      <c r="F1356" s="439"/>
      <c r="G1356" s="439"/>
      <c r="H1356" s="439"/>
    </row>
    <row r="1357" spans="1:8" ht="9.75" customHeight="1" x14ac:dyDescent="0.2">
      <c r="A1357" s="438">
        <v>168623</v>
      </c>
      <c r="B1357" s="439" t="s">
        <v>3439</v>
      </c>
      <c r="C1357" s="439"/>
      <c r="D1357" s="439"/>
      <c r="E1357" s="440">
        <v>2</v>
      </c>
      <c r="F1357" s="439"/>
      <c r="G1357" s="439"/>
      <c r="H1357" s="439"/>
    </row>
    <row r="1358" spans="1:8" ht="9.75" customHeight="1" x14ac:dyDescent="0.2">
      <c r="A1358" s="438">
        <v>167444</v>
      </c>
      <c r="B1358" s="439" t="s">
        <v>3439</v>
      </c>
      <c r="C1358" s="439"/>
      <c r="D1358" s="439"/>
      <c r="E1358" s="440">
        <v>3</v>
      </c>
      <c r="F1358" s="439"/>
      <c r="G1358" s="439"/>
      <c r="H1358" s="439"/>
    </row>
    <row r="1359" spans="1:8" ht="9.75" customHeight="1" x14ac:dyDescent="0.2">
      <c r="A1359" s="438">
        <v>167621</v>
      </c>
      <c r="B1359" s="439" t="s">
        <v>3439</v>
      </c>
      <c r="C1359" s="439"/>
      <c r="D1359" s="439"/>
      <c r="E1359" s="440">
        <v>12</v>
      </c>
      <c r="F1359" s="439"/>
      <c r="G1359" s="439"/>
      <c r="H1359" s="439"/>
    </row>
    <row r="1360" spans="1:8" ht="9.75" customHeight="1" x14ac:dyDescent="0.2">
      <c r="A1360" s="438">
        <v>167480</v>
      </c>
      <c r="B1360" s="439" t="s">
        <v>3439</v>
      </c>
      <c r="C1360" s="439"/>
      <c r="D1360" s="439"/>
      <c r="E1360" s="440">
        <v>2</v>
      </c>
      <c r="F1360" s="439"/>
      <c r="G1360" s="439"/>
      <c r="H1360" s="439"/>
    </row>
    <row r="1361" spans="1:8" ht="9.75" customHeight="1" x14ac:dyDescent="0.2">
      <c r="A1361" s="438">
        <v>168532</v>
      </c>
      <c r="B1361" s="439" t="s">
        <v>3439</v>
      </c>
      <c r="C1361" s="439"/>
      <c r="D1361" s="439"/>
      <c r="E1361" s="440">
        <v>3</v>
      </c>
      <c r="F1361" s="439"/>
      <c r="G1361" s="439"/>
      <c r="H1361" s="439"/>
    </row>
    <row r="1362" spans="1:8" ht="9.75" customHeight="1" x14ac:dyDescent="0.2">
      <c r="A1362" s="438">
        <v>167902</v>
      </c>
      <c r="B1362" s="439" t="s">
        <v>3439</v>
      </c>
      <c r="C1362" s="439"/>
      <c r="D1362" s="439"/>
      <c r="E1362" s="440">
        <v>3</v>
      </c>
      <c r="F1362" s="439"/>
      <c r="G1362" s="439"/>
      <c r="H1362" s="439"/>
    </row>
    <row r="1363" spans="1:8" ht="9.75" customHeight="1" x14ac:dyDescent="0.2">
      <c r="A1363" s="438">
        <v>169480</v>
      </c>
      <c r="B1363" s="439" t="s">
        <v>3439</v>
      </c>
      <c r="C1363" s="439"/>
      <c r="D1363" s="439"/>
      <c r="E1363" s="440">
        <v>2</v>
      </c>
      <c r="F1363" s="439"/>
      <c r="G1363" s="439"/>
      <c r="H1363" s="439"/>
    </row>
    <row r="1364" spans="1:8" ht="9.75" customHeight="1" x14ac:dyDescent="0.2">
      <c r="A1364" s="438">
        <v>168549</v>
      </c>
      <c r="B1364" s="439" t="s">
        <v>3439</v>
      </c>
      <c r="C1364" s="439"/>
      <c r="D1364" s="439"/>
      <c r="E1364" s="440">
        <v>6</v>
      </c>
      <c r="F1364" s="439"/>
      <c r="G1364" s="439"/>
      <c r="H1364" s="439"/>
    </row>
    <row r="1365" spans="1:8" ht="9.75" customHeight="1" x14ac:dyDescent="0.2">
      <c r="A1365" s="438">
        <v>169488</v>
      </c>
      <c r="B1365" s="439" t="s">
        <v>3439</v>
      </c>
      <c r="C1365" s="439"/>
      <c r="D1365" s="439"/>
      <c r="E1365" s="440">
        <v>6</v>
      </c>
      <c r="F1365" s="439"/>
      <c r="G1365" s="439"/>
      <c r="H1365" s="439"/>
    </row>
    <row r="1366" spans="1:8" ht="9.75" customHeight="1" x14ac:dyDescent="0.2">
      <c r="A1366" s="438">
        <v>167603</v>
      </c>
      <c r="B1366" s="439" t="s">
        <v>3439</v>
      </c>
      <c r="C1366" s="439"/>
      <c r="D1366" s="439"/>
      <c r="E1366" s="440">
        <v>6</v>
      </c>
      <c r="F1366" s="439"/>
      <c r="G1366" s="439"/>
      <c r="H1366" s="439"/>
    </row>
    <row r="1367" spans="1:8" ht="9.75" customHeight="1" x14ac:dyDescent="0.2">
      <c r="A1367" s="438">
        <v>167889</v>
      </c>
      <c r="B1367" s="439" t="s">
        <v>3439</v>
      </c>
      <c r="C1367" s="439"/>
      <c r="D1367" s="439"/>
      <c r="E1367" s="440">
        <v>3</v>
      </c>
      <c r="F1367" s="439"/>
      <c r="G1367" s="439"/>
      <c r="H1367" s="439"/>
    </row>
    <row r="1368" spans="1:8" ht="9.75" customHeight="1" x14ac:dyDescent="0.2">
      <c r="A1368" s="438">
        <v>167483</v>
      </c>
      <c r="B1368" s="439" t="s">
        <v>3439</v>
      </c>
      <c r="C1368" s="439"/>
      <c r="D1368" s="439"/>
      <c r="E1368" s="440">
        <v>3</v>
      </c>
      <c r="F1368" s="439"/>
      <c r="G1368" s="439"/>
      <c r="H1368" s="439"/>
    </row>
    <row r="1369" spans="1:8" ht="9.75" customHeight="1" x14ac:dyDescent="0.2">
      <c r="A1369" s="438">
        <v>168605</v>
      </c>
      <c r="B1369" s="439" t="s">
        <v>3439</v>
      </c>
      <c r="C1369" s="439"/>
      <c r="D1369" s="439"/>
      <c r="E1369" s="440">
        <v>2</v>
      </c>
      <c r="F1369" s="439"/>
      <c r="G1369" s="439"/>
      <c r="H1369" s="439"/>
    </row>
    <row r="1370" spans="1:8" ht="9.75" customHeight="1" x14ac:dyDescent="0.2">
      <c r="A1370" s="438">
        <v>168578</v>
      </c>
      <c r="B1370" s="439" t="s">
        <v>3439</v>
      </c>
      <c r="C1370" s="439"/>
      <c r="D1370" s="439"/>
      <c r="E1370" s="440">
        <v>3</v>
      </c>
      <c r="F1370" s="439"/>
      <c r="G1370" s="439"/>
      <c r="H1370" s="439"/>
    </row>
    <row r="1371" spans="1:8" ht="9.75" customHeight="1" x14ac:dyDescent="0.2">
      <c r="A1371" s="438">
        <v>167482</v>
      </c>
      <c r="B1371" s="439" t="s">
        <v>3439</v>
      </c>
      <c r="C1371" s="439"/>
      <c r="D1371" s="439"/>
      <c r="E1371" s="440">
        <v>3</v>
      </c>
      <c r="F1371" s="439"/>
      <c r="G1371" s="439"/>
      <c r="H1371" s="439"/>
    </row>
    <row r="1372" spans="1:8" ht="9.75" customHeight="1" x14ac:dyDescent="0.2">
      <c r="A1372" s="438">
        <v>167516</v>
      </c>
      <c r="B1372" s="439" t="s">
        <v>3439</v>
      </c>
      <c r="C1372" s="439"/>
      <c r="D1372" s="439"/>
      <c r="E1372" s="440">
        <v>2</v>
      </c>
      <c r="F1372" s="439"/>
      <c r="G1372" s="439"/>
      <c r="H1372" s="439"/>
    </row>
    <row r="1373" spans="1:8" ht="9.75" customHeight="1" x14ac:dyDescent="0.2">
      <c r="A1373" s="438">
        <v>167898</v>
      </c>
      <c r="B1373" s="439" t="s">
        <v>3439</v>
      </c>
      <c r="C1373" s="439"/>
      <c r="D1373" s="439"/>
      <c r="E1373" s="440">
        <v>2</v>
      </c>
      <c r="F1373" s="439"/>
      <c r="G1373" s="439"/>
      <c r="H1373" s="439"/>
    </row>
    <row r="1374" spans="1:8" ht="9.75" customHeight="1" x14ac:dyDescent="0.2">
      <c r="A1374" s="438">
        <v>167644</v>
      </c>
      <c r="B1374" s="439" t="s">
        <v>3439</v>
      </c>
      <c r="C1374" s="439"/>
      <c r="D1374" s="439"/>
      <c r="E1374" s="440">
        <v>8</v>
      </c>
      <c r="F1374" s="439"/>
      <c r="G1374" s="439"/>
      <c r="H1374" s="439"/>
    </row>
    <row r="1375" spans="1:8" ht="9.75" customHeight="1" x14ac:dyDescent="0.2">
      <c r="A1375" s="438">
        <v>167487</v>
      </c>
      <c r="B1375" s="439" t="s">
        <v>3439</v>
      </c>
      <c r="C1375" s="439"/>
      <c r="D1375" s="439"/>
      <c r="E1375" s="440">
        <v>4</v>
      </c>
      <c r="F1375" s="439"/>
      <c r="G1375" s="439"/>
      <c r="H1375" s="439"/>
    </row>
    <row r="1376" spans="1:8" ht="9.75" customHeight="1" x14ac:dyDescent="0.2">
      <c r="A1376" s="438">
        <v>167559</v>
      </c>
      <c r="B1376" s="439" t="s">
        <v>3439</v>
      </c>
      <c r="C1376" s="439"/>
      <c r="D1376" s="439"/>
      <c r="E1376" s="440">
        <v>2</v>
      </c>
      <c r="F1376" s="439"/>
      <c r="G1376" s="439"/>
      <c r="H1376" s="439"/>
    </row>
    <row r="1377" spans="1:8" ht="9.75" customHeight="1" x14ac:dyDescent="0.2">
      <c r="A1377" s="438">
        <v>169981</v>
      </c>
      <c r="B1377" s="439" t="s">
        <v>3439</v>
      </c>
      <c r="C1377" s="439"/>
      <c r="D1377" s="439"/>
      <c r="E1377" s="440">
        <v>4</v>
      </c>
      <c r="F1377" s="439"/>
      <c r="G1377" s="439"/>
      <c r="H1377" s="439"/>
    </row>
    <row r="1378" spans="1:8" ht="9.75" customHeight="1" x14ac:dyDescent="0.2">
      <c r="A1378" s="438">
        <v>167553</v>
      </c>
      <c r="B1378" s="439" t="s">
        <v>3439</v>
      </c>
      <c r="C1378" s="439"/>
      <c r="D1378" s="439"/>
      <c r="E1378" s="440">
        <v>6</v>
      </c>
      <c r="F1378" s="439"/>
      <c r="G1378" s="439"/>
      <c r="H1378" s="439"/>
    </row>
    <row r="1379" spans="1:8" ht="9.75" customHeight="1" x14ac:dyDescent="0.2">
      <c r="A1379" s="438">
        <v>169144</v>
      </c>
      <c r="B1379" s="439" t="s">
        <v>3439</v>
      </c>
      <c r="C1379" s="439"/>
      <c r="D1379" s="439"/>
      <c r="E1379" s="440">
        <v>3</v>
      </c>
      <c r="F1379" s="439"/>
      <c r="G1379" s="439"/>
      <c r="H1379" s="439"/>
    </row>
    <row r="1380" spans="1:8" ht="9.75" customHeight="1" x14ac:dyDescent="0.2">
      <c r="A1380" s="438">
        <v>168998</v>
      </c>
      <c r="B1380" s="439" t="s">
        <v>3439</v>
      </c>
      <c r="C1380" s="439"/>
      <c r="D1380" s="439"/>
      <c r="E1380" s="440">
        <v>4</v>
      </c>
      <c r="F1380" s="439"/>
      <c r="G1380" s="439"/>
      <c r="H1380" s="439"/>
    </row>
    <row r="1381" spans="1:8" ht="9.75" customHeight="1" x14ac:dyDescent="0.2">
      <c r="A1381" s="438">
        <v>169143</v>
      </c>
      <c r="B1381" s="439" t="s">
        <v>3439</v>
      </c>
      <c r="C1381" s="439"/>
      <c r="D1381" s="439"/>
      <c r="E1381" s="440">
        <v>3</v>
      </c>
      <c r="F1381" s="439"/>
      <c r="G1381" s="439"/>
      <c r="H1381" s="439"/>
    </row>
    <row r="1382" spans="1:8" ht="9.75" customHeight="1" x14ac:dyDescent="0.2">
      <c r="A1382" s="438">
        <v>168999</v>
      </c>
      <c r="B1382" s="439" t="s">
        <v>3439</v>
      </c>
      <c r="C1382" s="439"/>
      <c r="D1382" s="439"/>
      <c r="E1382" s="440">
        <v>6</v>
      </c>
      <c r="F1382" s="439"/>
      <c r="G1382" s="439"/>
      <c r="H1382" s="439"/>
    </row>
    <row r="1383" spans="1:8" ht="9.75" customHeight="1" x14ac:dyDescent="0.2">
      <c r="A1383" s="438">
        <v>172159</v>
      </c>
      <c r="B1383" s="439" t="s">
        <v>3439</v>
      </c>
      <c r="C1383" s="439"/>
      <c r="D1383" s="439"/>
      <c r="E1383" s="440">
        <v>2</v>
      </c>
      <c r="F1383" s="439"/>
      <c r="G1383" s="439"/>
      <c r="H1383" s="439"/>
    </row>
    <row r="1384" spans="1:8" ht="9.75" customHeight="1" x14ac:dyDescent="0.2">
      <c r="A1384" s="438">
        <v>172158</v>
      </c>
      <c r="B1384" s="439" t="s">
        <v>3439</v>
      </c>
      <c r="C1384" s="439"/>
      <c r="D1384" s="439"/>
      <c r="E1384" s="440">
        <v>3</v>
      </c>
      <c r="F1384" s="439"/>
      <c r="G1384" s="439"/>
      <c r="H1384" s="439"/>
    </row>
    <row r="1385" spans="1:8" ht="9.75" customHeight="1" x14ac:dyDescent="0.2">
      <c r="A1385" s="438">
        <v>172156</v>
      </c>
      <c r="B1385" s="439" t="s">
        <v>3439</v>
      </c>
      <c r="C1385" s="439"/>
      <c r="D1385" s="439"/>
      <c r="E1385" s="440">
        <v>2</v>
      </c>
      <c r="F1385" s="439"/>
      <c r="G1385" s="439"/>
      <c r="H1385" s="439"/>
    </row>
    <row r="1386" spans="1:8" ht="9.75" customHeight="1" x14ac:dyDescent="0.2">
      <c r="A1386" s="438">
        <v>172086</v>
      </c>
      <c r="B1386" s="439" t="s">
        <v>3439</v>
      </c>
      <c r="C1386" s="439"/>
      <c r="D1386" s="439"/>
      <c r="E1386" s="440">
        <v>1</v>
      </c>
      <c r="F1386" s="439"/>
      <c r="G1386" s="439"/>
      <c r="H1386" s="439"/>
    </row>
    <row r="1387" spans="1:8" ht="9.75" customHeight="1" x14ac:dyDescent="0.2">
      <c r="A1387" s="438">
        <v>172155</v>
      </c>
      <c r="B1387" s="439" t="s">
        <v>3439</v>
      </c>
      <c r="C1387" s="439"/>
      <c r="D1387" s="439"/>
      <c r="E1387" s="440">
        <v>3</v>
      </c>
      <c r="F1387" s="439"/>
      <c r="G1387" s="439"/>
      <c r="H1387" s="439"/>
    </row>
    <row r="1388" spans="1:8" ht="9.75" customHeight="1" x14ac:dyDescent="0.2">
      <c r="A1388" s="438">
        <v>172154</v>
      </c>
      <c r="B1388" s="439" t="s">
        <v>3439</v>
      </c>
      <c r="C1388" s="439"/>
      <c r="D1388" s="439"/>
      <c r="E1388" s="440">
        <v>6</v>
      </c>
      <c r="F1388" s="439"/>
      <c r="G1388" s="439"/>
      <c r="H1388" s="439"/>
    </row>
    <row r="1389" spans="1:8" ht="9.75" customHeight="1" x14ac:dyDescent="0.2">
      <c r="A1389" s="438">
        <v>172084</v>
      </c>
      <c r="B1389" s="439" t="s">
        <v>3439</v>
      </c>
      <c r="C1389" s="439"/>
      <c r="D1389" s="439"/>
      <c r="E1389" s="440">
        <v>4</v>
      </c>
      <c r="F1389" s="439"/>
      <c r="G1389" s="439"/>
      <c r="H1389" s="439"/>
    </row>
    <row r="1390" spans="1:8" ht="9.75" customHeight="1" x14ac:dyDescent="0.2">
      <c r="A1390" s="438">
        <v>172083</v>
      </c>
      <c r="B1390" s="439" t="s">
        <v>3439</v>
      </c>
      <c r="C1390" s="439"/>
      <c r="D1390" s="439"/>
      <c r="E1390" s="440">
        <v>2</v>
      </c>
      <c r="F1390" s="439"/>
      <c r="G1390" s="439"/>
      <c r="H1390" s="439"/>
    </row>
    <row r="1391" spans="1:8" ht="9.75" customHeight="1" x14ac:dyDescent="0.2">
      <c r="A1391" s="438">
        <v>172082</v>
      </c>
      <c r="B1391" s="439" t="s">
        <v>3439</v>
      </c>
      <c r="C1391" s="439"/>
      <c r="D1391" s="439"/>
      <c r="E1391" s="440">
        <v>2</v>
      </c>
      <c r="F1391" s="439"/>
      <c r="G1391" s="439"/>
      <c r="H1391" s="439"/>
    </row>
    <row r="1392" spans="1:8" ht="9.75" customHeight="1" x14ac:dyDescent="0.2">
      <c r="A1392" s="438">
        <v>172150</v>
      </c>
      <c r="B1392" s="439" t="s">
        <v>3439</v>
      </c>
      <c r="C1392" s="439"/>
      <c r="D1392" s="439"/>
      <c r="E1392" s="440">
        <v>3</v>
      </c>
      <c r="F1392" s="439"/>
      <c r="G1392" s="439"/>
      <c r="H1392" s="439"/>
    </row>
    <row r="1393" spans="1:8" ht="9.75" customHeight="1" x14ac:dyDescent="0.2">
      <c r="A1393" s="438">
        <v>172055</v>
      </c>
      <c r="B1393" s="439" t="s">
        <v>3439</v>
      </c>
      <c r="C1393" s="439"/>
      <c r="D1393" s="439"/>
      <c r="E1393" s="440">
        <v>3</v>
      </c>
      <c r="F1393" s="439"/>
      <c r="G1393" s="439"/>
      <c r="H1393" s="439"/>
    </row>
    <row r="1394" spans="1:8" ht="9.75" customHeight="1" x14ac:dyDescent="0.2">
      <c r="A1394" s="438">
        <v>172160</v>
      </c>
      <c r="B1394" s="439" t="s">
        <v>3439</v>
      </c>
      <c r="C1394" s="439"/>
      <c r="D1394" s="439"/>
      <c r="E1394" s="440">
        <v>2</v>
      </c>
      <c r="F1394" s="439"/>
      <c r="G1394" s="439"/>
      <c r="H1394" s="439"/>
    </row>
    <row r="1395" spans="1:8" ht="9.75" customHeight="1" x14ac:dyDescent="0.2">
      <c r="A1395" s="438">
        <v>172968</v>
      </c>
      <c r="B1395" s="439" t="s">
        <v>3439</v>
      </c>
      <c r="C1395" s="440">
        <v>11.7</v>
      </c>
      <c r="D1395" s="440">
        <v>5.1999999999999998E-2</v>
      </c>
      <c r="E1395" s="440">
        <v>4</v>
      </c>
      <c r="F1395" s="441">
        <v>48</v>
      </c>
      <c r="G1395" s="441">
        <v>34.5</v>
      </c>
      <c r="H1395" s="441">
        <v>31.5</v>
      </c>
    </row>
    <row r="1396" spans="1:8" ht="9.75" customHeight="1" x14ac:dyDescent="0.2">
      <c r="A1396" s="438">
        <v>171923</v>
      </c>
      <c r="B1396" s="439" t="s">
        <v>3439</v>
      </c>
      <c r="C1396" s="439"/>
      <c r="D1396" s="439"/>
      <c r="E1396" s="440">
        <v>6</v>
      </c>
      <c r="F1396" s="439"/>
      <c r="G1396" s="439"/>
      <c r="H1396" s="439"/>
    </row>
    <row r="1397" spans="1:8" ht="9.75" customHeight="1" x14ac:dyDescent="0.2">
      <c r="A1397" s="438">
        <v>173105</v>
      </c>
      <c r="B1397" s="439" t="s">
        <v>3439</v>
      </c>
      <c r="C1397" s="439"/>
      <c r="D1397" s="439"/>
      <c r="E1397" s="440">
        <v>3</v>
      </c>
      <c r="F1397" s="439"/>
      <c r="G1397" s="439"/>
      <c r="H1397" s="439"/>
    </row>
    <row r="1398" spans="1:8" ht="9.75" customHeight="1" x14ac:dyDescent="0.2">
      <c r="A1398" s="438">
        <v>173348</v>
      </c>
      <c r="B1398" s="439" t="s">
        <v>3439</v>
      </c>
      <c r="C1398" s="439"/>
      <c r="D1398" s="439"/>
      <c r="E1398" s="440">
        <v>24</v>
      </c>
      <c r="F1398" s="439"/>
      <c r="G1398" s="439"/>
      <c r="H1398" s="439"/>
    </row>
    <row r="1399" spans="1:8" ht="9.75" customHeight="1" x14ac:dyDescent="0.2">
      <c r="A1399" s="438">
        <v>172961</v>
      </c>
      <c r="B1399" s="439" t="s">
        <v>3439</v>
      </c>
      <c r="C1399" s="439"/>
      <c r="D1399" s="439"/>
      <c r="E1399" s="440">
        <v>24</v>
      </c>
      <c r="F1399" s="439"/>
      <c r="G1399" s="439"/>
      <c r="H1399" s="439"/>
    </row>
    <row r="1400" spans="1:8" ht="9.75" customHeight="1" x14ac:dyDescent="0.2">
      <c r="A1400" s="438">
        <v>173456</v>
      </c>
      <c r="B1400" s="439" t="s">
        <v>3439</v>
      </c>
      <c r="C1400" s="439"/>
      <c r="D1400" s="439"/>
      <c r="E1400" s="440">
        <v>3</v>
      </c>
      <c r="F1400" s="439"/>
      <c r="G1400" s="439"/>
      <c r="H1400" s="439"/>
    </row>
    <row r="1401" spans="1:8" ht="9.75" customHeight="1" x14ac:dyDescent="0.2">
      <c r="A1401" s="438">
        <v>172360</v>
      </c>
      <c r="B1401" s="439" t="s">
        <v>3439</v>
      </c>
      <c r="C1401" s="439"/>
      <c r="D1401" s="439"/>
      <c r="E1401" s="440">
        <v>72</v>
      </c>
      <c r="F1401" s="439"/>
      <c r="G1401" s="439"/>
      <c r="H1401" s="439"/>
    </row>
    <row r="1402" spans="1:8" ht="9.75" customHeight="1" x14ac:dyDescent="0.2">
      <c r="A1402" s="438">
        <v>167782</v>
      </c>
      <c r="B1402" s="439" t="s">
        <v>3439</v>
      </c>
      <c r="C1402" s="439"/>
      <c r="D1402" s="439"/>
      <c r="E1402" s="440">
        <v>12</v>
      </c>
      <c r="F1402" s="439"/>
      <c r="G1402" s="439"/>
      <c r="H1402" s="439"/>
    </row>
    <row r="1403" spans="1:8" ht="9.75" customHeight="1" x14ac:dyDescent="0.2">
      <c r="A1403" s="438">
        <v>173403</v>
      </c>
      <c r="B1403" s="439" t="s">
        <v>3439</v>
      </c>
      <c r="C1403" s="439"/>
      <c r="D1403" s="439"/>
      <c r="E1403" s="440">
        <v>3</v>
      </c>
      <c r="F1403" s="439"/>
      <c r="G1403" s="439"/>
      <c r="H1403" s="439"/>
    </row>
    <row r="1404" spans="1:8" ht="9.75" customHeight="1" x14ac:dyDescent="0.2">
      <c r="A1404" s="438">
        <v>172359</v>
      </c>
      <c r="B1404" s="439" t="s">
        <v>3439</v>
      </c>
      <c r="C1404" s="439"/>
      <c r="D1404" s="439"/>
      <c r="E1404" s="440">
        <v>6</v>
      </c>
      <c r="F1404" s="439"/>
      <c r="G1404" s="439"/>
      <c r="H1404" s="439"/>
    </row>
    <row r="1405" spans="1:8" ht="9.75" customHeight="1" x14ac:dyDescent="0.2">
      <c r="A1405" s="438">
        <v>166510</v>
      </c>
      <c r="B1405" s="439" t="s">
        <v>3439</v>
      </c>
      <c r="C1405" s="439"/>
      <c r="D1405" s="439"/>
      <c r="E1405" s="440">
        <v>36</v>
      </c>
      <c r="F1405" s="439"/>
      <c r="G1405" s="439"/>
      <c r="H1405" s="439"/>
    </row>
    <row r="1406" spans="1:8" ht="9.75" customHeight="1" x14ac:dyDescent="0.2">
      <c r="A1406" s="438">
        <v>167115</v>
      </c>
      <c r="B1406" s="439" t="s">
        <v>3439</v>
      </c>
      <c r="C1406" s="439"/>
      <c r="D1406" s="439"/>
      <c r="E1406" s="440">
        <v>3</v>
      </c>
      <c r="F1406" s="439"/>
      <c r="G1406" s="439"/>
      <c r="H1406" s="439"/>
    </row>
    <row r="1407" spans="1:8" ht="9.75" customHeight="1" x14ac:dyDescent="0.2">
      <c r="A1407" s="438">
        <v>167131</v>
      </c>
      <c r="B1407" s="439" t="s">
        <v>3439</v>
      </c>
      <c r="C1407" s="439"/>
      <c r="D1407" s="439"/>
      <c r="E1407" s="440">
        <v>3</v>
      </c>
      <c r="F1407" s="439"/>
      <c r="G1407" s="439"/>
      <c r="H1407" s="439"/>
    </row>
    <row r="1408" spans="1:8" ht="9.75" customHeight="1" x14ac:dyDescent="0.2">
      <c r="A1408" s="438">
        <v>168415</v>
      </c>
      <c r="B1408" s="439" t="s">
        <v>3439</v>
      </c>
      <c r="C1408" s="439"/>
      <c r="D1408" s="439"/>
      <c r="E1408" s="440">
        <v>3</v>
      </c>
      <c r="F1408" s="439"/>
      <c r="G1408" s="439"/>
      <c r="H1408" s="439"/>
    </row>
    <row r="1409" spans="1:8" ht="9.75" customHeight="1" x14ac:dyDescent="0.2">
      <c r="A1409" s="438">
        <v>168416</v>
      </c>
      <c r="B1409" s="439" t="s">
        <v>3439</v>
      </c>
      <c r="C1409" s="439"/>
      <c r="D1409" s="439"/>
      <c r="E1409" s="440">
        <v>3</v>
      </c>
      <c r="F1409" s="439"/>
      <c r="G1409" s="439"/>
      <c r="H1409" s="439"/>
    </row>
    <row r="1410" spans="1:8" ht="9.75" customHeight="1" x14ac:dyDescent="0.2">
      <c r="A1410" s="438">
        <v>166501</v>
      </c>
      <c r="B1410" s="439" t="s">
        <v>3439</v>
      </c>
      <c r="C1410" s="439"/>
      <c r="D1410" s="439"/>
      <c r="E1410" s="440">
        <v>6</v>
      </c>
      <c r="F1410" s="439"/>
      <c r="G1410" s="439"/>
      <c r="H1410" s="439"/>
    </row>
    <row r="1411" spans="1:8" ht="9.75" customHeight="1" x14ac:dyDescent="0.2">
      <c r="A1411" s="438">
        <v>169146</v>
      </c>
      <c r="B1411" s="439" t="s">
        <v>3439</v>
      </c>
      <c r="C1411" s="439"/>
      <c r="D1411" s="439"/>
      <c r="E1411" s="440">
        <v>3</v>
      </c>
      <c r="F1411" s="439"/>
      <c r="G1411" s="439"/>
      <c r="H1411" s="439"/>
    </row>
    <row r="1412" spans="1:8" ht="9.75" customHeight="1" x14ac:dyDescent="0.2">
      <c r="A1412" s="438">
        <v>170951</v>
      </c>
      <c r="B1412" s="439" t="s">
        <v>3439</v>
      </c>
      <c r="C1412" s="439"/>
      <c r="D1412" s="439"/>
      <c r="E1412" s="440">
        <v>6</v>
      </c>
      <c r="F1412" s="439"/>
      <c r="G1412" s="439"/>
      <c r="H1412" s="439"/>
    </row>
    <row r="1413" spans="1:8" ht="9.75" customHeight="1" x14ac:dyDescent="0.2">
      <c r="A1413" s="438">
        <v>170956</v>
      </c>
      <c r="B1413" s="439" t="s">
        <v>3439</v>
      </c>
      <c r="C1413" s="439"/>
      <c r="D1413" s="439"/>
      <c r="E1413" s="440">
        <v>1</v>
      </c>
      <c r="F1413" s="439"/>
      <c r="G1413" s="439"/>
      <c r="H1413" s="439"/>
    </row>
    <row r="1414" spans="1:8" ht="9.75" customHeight="1" x14ac:dyDescent="0.2">
      <c r="A1414" s="438">
        <v>171085</v>
      </c>
      <c r="B1414" s="439" t="s">
        <v>3439</v>
      </c>
      <c r="C1414" s="439"/>
      <c r="D1414" s="439"/>
      <c r="E1414" s="440">
        <v>1</v>
      </c>
      <c r="F1414" s="439"/>
      <c r="G1414" s="439"/>
      <c r="H1414" s="439"/>
    </row>
    <row r="1415" spans="1:8" ht="9.75" customHeight="1" x14ac:dyDescent="0.2">
      <c r="A1415" s="438">
        <v>171228</v>
      </c>
      <c r="B1415" s="439" t="s">
        <v>3439</v>
      </c>
      <c r="C1415" s="439"/>
      <c r="D1415" s="439"/>
      <c r="E1415" s="440">
        <v>4</v>
      </c>
      <c r="F1415" s="439"/>
      <c r="G1415" s="439"/>
      <c r="H1415" s="439"/>
    </row>
    <row r="1416" spans="1:8" ht="9.75" customHeight="1" x14ac:dyDescent="0.2">
      <c r="A1416" s="438">
        <v>171228</v>
      </c>
      <c r="B1416" s="439" t="s">
        <v>3439</v>
      </c>
      <c r="C1416" s="439"/>
      <c r="D1416" s="439"/>
      <c r="E1416" s="440">
        <v>5</v>
      </c>
      <c r="F1416" s="439"/>
      <c r="G1416" s="439"/>
      <c r="H1416" s="439"/>
    </row>
    <row r="1417" spans="1:8" ht="9.75" customHeight="1" x14ac:dyDescent="0.2">
      <c r="A1417" s="438">
        <v>168055</v>
      </c>
      <c r="B1417" s="439" t="s">
        <v>3439</v>
      </c>
      <c r="C1417" s="439"/>
      <c r="D1417" s="439"/>
      <c r="E1417" s="440">
        <v>2</v>
      </c>
      <c r="F1417" s="439"/>
      <c r="G1417" s="439"/>
      <c r="H1417" s="439"/>
    </row>
    <row r="1418" spans="1:8" ht="9.75" customHeight="1" x14ac:dyDescent="0.2">
      <c r="A1418" s="438">
        <v>168299</v>
      </c>
      <c r="B1418" s="439" t="s">
        <v>3439</v>
      </c>
      <c r="C1418" s="439"/>
      <c r="D1418" s="439"/>
      <c r="E1418" s="440">
        <v>3</v>
      </c>
      <c r="F1418" s="439"/>
      <c r="G1418" s="439"/>
      <c r="H1418" s="439"/>
    </row>
    <row r="1419" spans="1:8" ht="9.75" customHeight="1" x14ac:dyDescent="0.2">
      <c r="A1419" s="438">
        <v>168295</v>
      </c>
      <c r="B1419" s="439" t="s">
        <v>3439</v>
      </c>
      <c r="C1419" s="439"/>
      <c r="D1419" s="439"/>
      <c r="E1419" s="440">
        <v>6</v>
      </c>
      <c r="F1419" s="439"/>
      <c r="G1419" s="439"/>
      <c r="H1419" s="439"/>
    </row>
    <row r="1420" spans="1:8" ht="9.75" customHeight="1" x14ac:dyDescent="0.2">
      <c r="A1420" s="438">
        <v>166896</v>
      </c>
      <c r="B1420" s="439" t="s">
        <v>3439</v>
      </c>
      <c r="C1420" s="439"/>
      <c r="D1420" s="439"/>
      <c r="E1420" s="440">
        <v>3</v>
      </c>
      <c r="F1420" s="439"/>
      <c r="G1420" s="439"/>
      <c r="H1420" s="439"/>
    </row>
    <row r="1421" spans="1:8" ht="9.75" customHeight="1" x14ac:dyDescent="0.2">
      <c r="A1421" s="438">
        <v>166898</v>
      </c>
      <c r="B1421" s="439" t="s">
        <v>3439</v>
      </c>
      <c r="C1421" s="439"/>
      <c r="D1421" s="439"/>
      <c r="E1421" s="440">
        <v>3</v>
      </c>
      <c r="F1421" s="439"/>
      <c r="G1421" s="439"/>
      <c r="H1421" s="439"/>
    </row>
    <row r="1422" spans="1:8" ht="9.75" customHeight="1" x14ac:dyDescent="0.2">
      <c r="A1422" s="438">
        <v>166847</v>
      </c>
      <c r="B1422" s="439" t="s">
        <v>3439</v>
      </c>
      <c r="C1422" s="439"/>
      <c r="D1422" s="439"/>
      <c r="E1422" s="440">
        <v>3</v>
      </c>
      <c r="F1422" s="439"/>
      <c r="G1422" s="439"/>
      <c r="H1422" s="439"/>
    </row>
    <row r="1423" spans="1:8" ht="9.75" customHeight="1" x14ac:dyDescent="0.2">
      <c r="A1423" s="438">
        <v>168365</v>
      </c>
      <c r="B1423" s="439" t="s">
        <v>3439</v>
      </c>
      <c r="C1423" s="439"/>
      <c r="D1423" s="439"/>
      <c r="E1423" s="440">
        <v>2</v>
      </c>
      <c r="F1423" s="439"/>
      <c r="G1423" s="439"/>
      <c r="H1423" s="439"/>
    </row>
    <row r="1424" spans="1:8" ht="9.75" customHeight="1" x14ac:dyDescent="0.2">
      <c r="A1424" s="438">
        <v>166853</v>
      </c>
      <c r="B1424" s="439" t="s">
        <v>3439</v>
      </c>
      <c r="C1424" s="439"/>
      <c r="D1424" s="439"/>
      <c r="E1424" s="440">
        <v>3</v>
      </c>
      <c r="F1424" s="439"/>
      <c r="G1424" s="439"/>
      <c r="H1424" s="439"/>
    </row>
    <row r="1425" spans="1:8" ht="9.75" customHeight="1" x14ac:dyDescent="0.2">
      <c r="A1425" s="438">
        <v>166918</v>
      </c>
      <c r="B1425" s="439" t="s">
        <v>3439</v>
      </c>
      <c r="C1425" s="439"/>
      <c r="D1425" s="439"/>
      <c r="E1425" s="440">
        <v>6</v>
      </c>
      <c r="F1425" s="439"/>
      <c r="G1425" s="439"/>
      <c r="H1425" s="439"/>
    </row>
    <row r="1426" spans="1:8" ht="9.75" customHeight="1" x14ac:dyDescent="0.2">
      <c r="A1426" s="438">
        <v>173090</v>
      </c>
      <c r="B1426" s="439" t="s">
        <v>3439</v>
      </c>
      <c r="C1426" s="439"/>
      <c r="D1426" s="439"/>
      <c r="E1426" s="440">
        <v>3</v>
      </c>
      <c r="F1426" s="439"/>
      <c r="G1426" s="439"/>
      <c r="H1426" s="439"/>
    </row>
    <row r="1427" spans="1:8" ht="9.75" customHeight="1" x14ac:dyDescent="0.2">
      <c r="A1427" s="438">
        <v>173089</v>
      </c>
      <c r="B1427" s="439" t="s">
        <v>3439</v>
      </c>
      <c r="C1427" s="439"/>
      <c r="D1427" s="439"/>
      <c r="E1427" s="440">
        <v>4</v>
      </c>
      <c r="F1427" s="439"/>
      <c r="G1427" s="439"/>
      <c r="H1427" s="439"/>
    </row>
    <row r="1428" spans="1:8" ht="9.75" customHeight="1" x14ac:dyDescent="0.2">
      <c r="A1428" s="438">
        <v>173100</v>
      </c>
      <c r="B1428" s="439" t="s">
        <v>3439</v>
      </c>
      <c r="C1428" s="439"/>
      <c r="D1428" s="439"/>
      <c r="E1428" s="440">
        <v>3</v>
      </c>
      <c r="F1428" s="439"/>
      <c r="G1428" s="439"/>
      <c r="H1428" s="439"/>
    </row>
    <row r="1429" spans="1:8" ht="9.75" customHeight="1" x14ac:dyDescent="0.2">
      <c r="A1429" s="438">
        <v>173082</v>
      </c>
      <c r="B1429" s="439" t="s">
        <v>3439</v>
      </c>
      <c r="C1429" s="439"/>
      <c r="D1429" s="439"/>
      <c r="E1429" s="440">
        <v>6</v>
      </c>
      <c r="F1429" s="439"/>
      <c r="G1429" s="439"/>
      <c r="H1429" s="439"/>
    </row>
    <row r="1430" spans="1:8" ht="9.75" customHeight="1" x14ac:dyDescent="0.2">
      <c r="A1430" s="438">
        <v>173101</v>
      </c>
      <c r="B1430" s="439" t="s">
        <v>3439</v>
      </c>
      <c r="C1430" s="439"/>
      <c r="D1430" s="439"/>
      <c r="E1430" s="440">
        <v>2</v>
      </c>
      <c r="F1430" s="439"/>
      <c r="G1430" s="439"/>
      <c r="H1430" s="439"/>
    </row>
    <row r="1431" spans="1:8" ht="9.75" customHeight="1" x14ac:dyDescent="0.2">
      <c r="A1431" s="438">
        <v>173556</v>
      </c>
      <c r="B1431" s="439" t="s">
        <v>3439</v>
      </c>
      <c r="C1431" s="439"/>
      <c r="D1431" s="439"/>
      <c r="E1431" s="440">
        <v>3</v>
      </c>
      <c r="F1431" s="439"/>
      <c r="G1431" s="439"/>
      <c r="H1431" s="439"/>
    </row>
    <row r="1432" spans="1:8" ht="9.75" customHeight="1" x14ac:dyDescent="0.2">
      <c r="A1432" s="438">
        <v>174118</v>
      </c>
      <c r="B1432" s="439" t="s">
        <v>3439</v>
      </c>
      <c r="C1432" s="439"/>
      <c r="D1432" s="439"/>
      <c r="E1432" s="440">
        <v>2</v>
      </c>
      <c r="F1432" s="439"/>
      <c r="G1432" s="439"/>
      <c r="H1432" s="439"/>
    </row>
    <row r="1433" spans="1:8" ht="9.75" customHeight="1" x14ac:dyDescent="0.2">
      <c r="A1433" s="438">
        <v>173686</v>
      </c>
      <c r="B1433" s="439" t="s">
        <v>3439</v>
      </c>
      <c r="C1433" s="439"/>
      <c r="D1433" s="439"/>
      <c r="E1433" s="440">
        <v>2</v>
      </c>
      <c r="F1433" s="439"/>
      <c r="G1433" s="439"/>
      <c r="H1433" s="439"/>
    </row>
    <row r="1434" spans="1:8" ht="9.75" customHeight="1" x14ac:dyDescent="0.2">
      <c r="A1434" s="438">
        <v>173557</v>
      </c>
      <c r="B1434" s="439" t="s">
        <v>3439</v>
      </c>
      <c r="C1434" s="439"/>
      <c r="D1434" s="439"/>
      <c r="E1434" s="440">
        <v>2</v>
      </c>
      <c r="F1434" s="439"/>
      <c r="G1434" s="439"/>
      <c r="H1434" s="439"/>
    </row>
    <row r="1435" spans="1:8" ht="9.75" customHeight="1" x14ac:dyDescent="0.2">
      <c r="A1435" s="438">
        <v>174117</v>
      </c>
      <c r="B1435" s="439" t="s">
        <v>3439</v>
      </c>
      <c r="C1435" s="439"/>
      <c r="D1435" s="439"/>
      <c r="E1435" s="440">
        <v>3</v>
      </c>
      <c r="F1435" s="439"/>
      <c r="G1435" s="439"/>
      <c r="H1435" s="439"/>
    </row>
    <row r="1436" spans="1:8" ht="9.75" customHeight="1" x14ac:dyDescent="0.2">
      <c r="A1436" s="438">
        <v>174477</v>
      </c>
      <c r="B1436" s="439" t="s">
        <v>3439</v>
      </c>
      <c r="C1436" s="439"/>
      <c r="D1436" s="439"/>
      <c r="E1436" s="440">
        <v>2</v>
      </c>
      <c r="F1436" s="439"/>
      <c r="G1436" s="439"/>
      <c r="H1436" s="439"/>
    </row>
    <row r="1437" spans="1:8" ht="9.75" customHeight="1" x14ac:dyDescent="0.2">
      <c r="A1437" s="438">
        <v>174313</v>
      </c>
      <c r="B1437" s="439" t="s">
        <v>3439</v>
      </c>
      <c r="C1437" s="439"/>
      <c r="D1437" s="439"/>
      <c r="E1437" s="440">
        <v>4</v>
      </c>
      <c r="F1437" s="439"/>
      <c r="G1437" s="439"/>
      <c r="H1437" s="439"/>
    </row>
    <row r="1438" spans="1:8" ht="9.75" customHeight="1" x14ac:dyDescent="0.2">
      <c r="A1438" s="438">
        <v>168367</v>
      </c>
      <c r="B1438" s="439" t="s">
        <v>3439</v>
      </c>
      <c r="C1438" s="439"/>
      <c r="D1438" s="439"/>
      <c r="E1438" s="440">
        <v>3</v>
      </c>
      <c r="F1438" s="439"/>
      <c r="G1438" s="439"/>
      <c r="H1438" s="439"/>
    </row>
    <row r="1439" spans="1:8" ht="9.75" customHeight="1" x14ac:dyDescent="0.2">
      <c r="A1439" s="438">
        <v>174124</v>
      </c>
      <c r="B1439" s="439" t="s">
        <v>3439</v>
      </c>
      <c r="C1439" s="439"/>
      <c r="D1439" s="439"/>
      <c r="E1439" s="440">
        <v>2</v>
      </c>
      <c r="F1439" s="439"/>
      <c r="G1439" s="439"/>
      <c r="H1439" s="439"/>
    </row>
    <row r="1440" spans="1:8" ht="9.75" customHeight="1" x14ac:dyDescent="0.2">
      <c r="A1440" s="438">
        <v>170416</v>
      </c>
      <c r="B1440" s="439" t="s">
        <v>3439</v>
      </c>
      <c r="C1440" s="439"/>
      <c r="D1440" s="439"/>
      <c r="E1440" s="440">
        <v>6</v>
      </c>
      <c r="F1440" s="439"/>
      <c r="G1440" s="439"/>
      <c r="H1440" s="439"/>
    </row>
    <row r="1441" spans="1:8" ht="9.75" customHeight="1" x14ac:dyDescent="0.2">
      <c r="A1441" s="438">
        <v>170417</v>
      </c>
      <c r="B1441" s="439" t="s">
        <v>3439</v>
      </c>
      <c r="C1441" s="439"/>
      <c r="D1441" s="439"/>
      <c r="E1441" s="440">
        <v>4</v>
      </c>
      <c r="F1441" s="439"/>
      <c r="G1441" s="439"/>
      <c r="H1441" s="439"/>
    </row>
    <row r="1442" spans="1:8" ht="9.75" customHeight="1" x14ac:dyDescent="0.2">
      <c r="A1442" s="438">
        <v>170418</v>
      </c>
      <c r="B1442" s="439" t="s">
        <v>3439</v>
      </c>
      <c r="C1442" s="439"/>
      <c r="D1442" s="439"/>
      <c r="E1442" s="440">
        <v>3</v>
      </c>
      <c r="F1442" s="439"/>
      <c r="G1442" s="439"/>
      <c r="H1442" s="439"/>
    </row>
    <row r="1443" spans="1:8" ht="9.75" customHeight="1" x14ac:dyDescent="0.2">
      <c r="A1443" s="438">
        <v>170419</v>
      </c>
      <c r="B1443" s="439" t="s">
        <v>3439</v>
      </c>
      <c r="C1443" s="439"/>
      <c r="D1443" s="439"/>
      <c r="E1443" s="440">
        <v>3</v>
      </c>
      <c r="F1443" s="439"/>
      <c r="G1443" s="439"/>
      <c r="H1443" s="439"/>
    </row>
    <row r="1444" spans="1:8" ht="9.75" customHeight="1" x14ac:dyDescent="0.2">
      <c r="A1444" s="438">
        <v>170420</v>
      </c>
      <c r="B1444" s="439" t="s">
        <v>3439</v>
      </c>
      <c r="C1444" s="439"/>
      <c r="D1444" s="439"/>
      <c r="E1444" s="440">
        <v>2</v>
      </c>
      <c r="F1444" s="439"/>
      <c r="G1444" s="439"/>
      <c r="H1444" s="439"/>
    </row>
    <row r="1445" spans="1:8" ht="9.75" customHeight="1" x14ac:dyDescent="0.2">
      <c r="A1445" s="438">
        <v>170421</v>
      </c>
      <c r="B1445" s="439" t="s">
        <v>3439</v>
      </c>
      <c r="C1445" s="439"/>
      <c r="D1445" s="439"/>
      <c r="E1445" s="440">
        <v>3</v>
      </c>
      <c r="F1445" s="439"/>
      <c r="G1445" s="439"/>
      <c r="H1445" s="439"/>
    </row>
    <row r="1446" spans="1:8" ht="9.75" customHeight="1" x14ac:dyDescent="0.2">
      <c r="A1446" s="438">
        <v>171856</v>
      </c>
      <c r="B1446" s="439" t="s">
        <v>3439</v>
      </c>
      <c r="C1446" s="439"/>
      <c r="D1446" s="439"/>
      <c r="E1446" s="440">
        <v>6</v>
      </c>
      <c r="F1446" s="439"/>
      <c r="G1446" s="439"/>
      <c r="H1446" s="439"/>
    </row>
    <row r="1447" spans="1:8" ht="9.75" customHeight="1" x14ac:dyDescent="0.2">
      <c r="A1447" s="438">
        <v>171857</v>
      </c>
      <c r="B1447" s="439" t="s">
        <v>3439</v>
      </c>
      <c r="C1447" s="439"/>
      <c r="D1447" s="439"/>
      <c r="E1447" s="440">
        <v>4</v>
      </c>
      <c r="F1447" s="439"/>
      <c r="G1447" s="439"/>
      <c r="H1447" s="439"/>
    </row>
    <row r="1448" spans="1:8" ht="9.75" customHeight="1" x14ac:dyDescent="0.2">
      <c r="A1448" s="438">
        <v>171860</v>
      </c>
      <c r="B1448" s="439" t="s">
        <v>3439</v>
      </c>
      <c r="C1448" s="439"/>
      <c r="D1448" s="439"/>
      <c r="E1448" s="440">
        <v>3</v>
      </c>
      <c r="F1448" s="439"/>
      <c r="G1448" s="439"/>
      <c r="H1448" s="439"/>
    </row>
    <row r="1449" spans="1:8" ht="9.75" customHeight="1" x14ac:dyDescent="0.2">
      <c r="A1449" s="438">
        <v>171846</v>
      </c>
      <c r="B1449" s="439" t="s">
        <v>3439</v>
      </c>
      <c r="C1449" s="439"/>
      <c r="D1449" s="439"/>
      <c r="E1449" s="440">
        <v>3</v>
      </c>
      <c r="F1449" s="439"/>
      <c r="G1449" s="439"/>
      <c r="H1449" s="439"/>
    </row>
    <row r="1450" spans="1:8" ht="9.75" customHeight="1" x14ac:dyDescent="0.2">
      <c r="A1450" s="438">
        <v>171970</v>
      </c>
      <c r="B1450" s="439" t="s">
        <v>3439</v>
      </c>
      <c r="C1450" s="439"/>
      <c r="D1450" s="439"/>
      <c r="E1450" s="440">
        <v>3</v>
      </c>
      <c r="F1450" s="439"/>
      <c r="G1450" s="439"/>
      <c r="H1450" s="439"/>
    </row>
    <row r="1451" spans="1:8" ht="9.75" customHeight="1" x14ac:dyDescent="0.2">
      <c r="A1451" s="438">
        <v>169029</v>
      </c>
      <c r="B1451" s="439" t="s">
        <v>3439</v>
      </c>
      <c r="C1451" s="439"/>
      <c r="D1451" s="439"/>
      <c r="E1451" s="440">
        <v>4</v>
      </c>
      <c r="F1451" s="439"/>
      <c r="G1451" s="439"/>
      <c r="H1451" s="439"/>
    </row>
    <row r="1452" spans="1:8" ht="9.75" customHeight="1" x14ac:dyDescent="0.2">
      <c r="A1452" s="438">
        <v>169030</v>
      </c>
      <c r="B1452" s="439" t="s">
        <v>3439</v>
      </c>
      <c r="C1452" s="439"/>
      <c r="D1452" s="439"/>
      <c r="E1452" s="440">
        <v>3</v>
      </c>
      <c r="F1452" s="439"/>
      <c r="G1452" s="439"/>
      <c r="H1452" s="439"/>
    </row>
    <row r="1453" spans="1:8" ht="9.75" customHeight="1" x14ac:dyDescent="0.2">
      <c r="A1453" s="438">
        <v>169031</v>
      </c>
      <c r="B1453" s="439" t="s">
        <v>3439</v>
      </c>
      <c r="C1453" s="439"/>
      <c r="D1453" s="439"/>
      <c r="E1453" s="440">
        <v>3</v>
      </c>
      <c r="F1453" s="439"/>
      <c r="G1453" s="439"/>
      <c r="H1453" s="439"/>
    </row>
    <row r="1454" spans="1:8" ht="9.75" customHeight="1" x14ac:dyDescent="0.2">
      <c r="A1454" s="438">
        <v>170422</v>
      </c>
      <c r="B1454" s="439" t="s">
        <v>3439</v>
      </c>
      <c r="C1454" s="439"/>
      <c r="D1454" s="439"/>
      <c r="E1454" s="440">
        <v>4</v>
      </c>
      <c r="F1454" s="439"/>
      <c r="G1454" s="439"/>
      <c r="H1454" s="439"/>
    </row>
    <row r="1455" spans="1:8" ht="9.75" customHeight="1" x14ac:dyDescent="0.2">
      <c r="A1455" s="438">
        <v>170423</v>
      </c>
      <c r="B1455" s="439" t="s">
        <v>3439</v>
      </c>
      <c r="C1455" s="439"/>
      <c r="D1455" s="439"/>
      <c r="E1455" s="440">
        <v>3</v>
      </c>
      <c r="F1455" s="439"/>
      <c r="G1455" s="439"/>
      <c r="H1455" s="439"/>
    </row>
    <row r="1456" spans="1:8" ht="9.75" customHeight="1" x14ac:dyDescent="0.2">
      <c r="A1456" s="438">
        <v>170424</v>
      </c>
      <c r="B1456" s="439" t="s">
        <v>3439</v>
      </c>
      <c r="C1456" s="439"/>
      <c r="D1456" s="439"/>
      <c r="E1456" s="440">
        <v>3</v>
      </c>
      <c r="F1456" s="439"/>
      <c r="G1456" s="439"/>
      <c r="H1456" s="439"/>
    </row>
    <row r="1457" spans="1:8" ht="9.75" customHeight="1" x14ac:dyDescent="0.2">
      <c r="A1457" s="438">
        <v>170425</v>
      </c>
      <c r="B1457" s="439" t="s">
        <v>3439</v>
      </c>
      <c r="C1457" s="439"/>
      <c r="D1457" s="439"/>
      <c r="E1457" s="440">
        <v>2</v>
      </c>
      <c r="F1457" s="439"/>
      <c r="G1457" s="439"/>
      <c r="H1457" s="439"/>
    </row>
    <row r="1458" spans="1:8" ht="9.75" customHeight="1" x14ac:dyDescent="0.2">
      <c r="A1458" s="438">
        <v>170428</v>
      </c>
      <c r="B1458" s="439" t="s">
        <v>3439</v>
      </c>
      <c r="C1458" s="439"/>
      <c r="D1458" s="439"/>
      <c r="E1458" s="440">
        <v>3</v>
      </c>
      <c r="F1458" s="439"/>
      <c r="G1458" s="439"/>
      <c r="H1458" s="439"/>
    </row>
    <row r="1459" spans="1:8" ht="9.75" customHeight="1" x14ac:dyDescent="0.2">
      <c r="A1459" s="438">
        <v>169032</v>
      </c>
      <c r="B1459" s="439" t="s">
        <v>3439</v>
      </c>
      <c r="C1459" s="439"/>
      <c r="D1459" s="439"/>
      <c r="E1459" s="440">
        <v>3</v>
      </c>
      <c r="F1459" s="439"/>
      <c r="G1459" s="439"/>
      <c r="H1459" s="439"/>
    </row>
    <row r="1460" spans="1:8" ht="9.75" customHeight="1" x14ac:dyDescent="0.2">
      <c r="A1460" s="438">
        <v>169033</v>
      </c>
      <c r="B1460" s="439" t="s">
        <v>3439</v>
      </c>
      <c r="C1460" s="439"/>
      <c r="D1460" s="439"/>
      <c r="E1460" s="440">
        <v>2</v>
      </c>
      <c r="F1460" s="439"/>
      <c r="G1460" s="439"/>
      <c r="H1460" s="439"/>
    </row>
    <row r="1461" spans="1:8" ht="9.75" customHeight="1" x14ac:dyDescent="0.2">
      <c r="A1461" s="438">
        <v>168355</v>
      </c>
      <c r="B1461" s="439" t="s">
        <v>3439</v>
      </c>
      <c r="C1461" s="439"/>
      <c r="D1461" s="439"/>
      <c r="E1461" s="440">
        <v>3</v>
      </c>
      <c r="F1461" s="439"/>
      <c r="G1461" s="439"/>
      <c r="H1461" s="439"/>
    </row>
    <row r="1462" spans="1:8" ht="9.75" customHeight="1" x14ac:dyDescent="0.2">
      <c r="A1462" s="438">
        <v>168356</v>
      </c>
      <c r="B1462" s="439" t="s">
        <v>3439</v>
      </c>
      <c r="C1462" s="439"/>
      <c r="D1462" s="439"/>
      <c r="E1462" s="440">
        <v>2</v>
      </c>
      <c r="F1462" s="439"/>
      <c r="G1462" s="439"/>
      <c r="H1462" s="439"/>
    </row>
    <row r="1463" spans="1:8" ht="9.75" customHeight="1" x14ac:dyDescent="0.2">
      <c r="A1463" s="438">
        <v>168352</v>
      </c>
      <c r="B1463" s="439" t="s">
        <v>3439</v>
      </c>
      <c r="C1463" s="439"/>
      <c r="D1463" s="439"/>
      <c r="E1463" s="440">
        <v>3</v>
      </c>
      <c r="F1463" s="439"/>
      <c r="G1463" s="439"/>
      <c r="H1463" s="439"/>
    </row>
    <row r="1464" spans="1:8" ht="9.75" customHeight="1" x14ac:dyDescent="0.2">
      <c r="A1464" s="438">
        <v>168348</v>
      </c>
      <c r="B1464" s="439" t="s">
        <v>3439</v>
      </c>
      <c r="C1464" s="439"/>
      <c r="D1464" s="439"/>
      <c r="E1464" s="440">
        <v>2</v>
      </c>
      <c r="F1464" s="439"/>
      <c r="G1464" s="439"/>
      <c r="H1464" s="439"/>
    </row>
    <row r="1465" spans="1:8" ht="9.75" customHeight="1" x14ac:dyDescent="0.2">
      <c r="A1465" s="438">
        <v>171871</v>
      </c>
      <c r="B1465" s="439" t="s">
        <v>3439</v>
      </c>
      <c r="C1465" s="439"/>
      <c r="D1465" s="439"/>
      <c r="E1465" s="440">
        <v>2</v>
      </c>
      <c r="F1465" s="439"/>
      <c r="G1465" s="439"/>
      <c r="H1465" s="439"/>
    </row>
    <row r="1466" spans="1:8" ht="9.75" customHeight="1" x14ac:dyDescent="0.2">
      <c r="A1466" s="438">
        <v>171868</v>
      </c>
      <c r="B1466" s="439" t="s">
        <v>3439</v>
      </c>
      <c r="C1466" s="439"/>
      <c r="D1466" s="439"/>
      <c r="E1466" s="440">
        <v>2</v>
      </c>
      <c r="F1466" s="439"/>
      <c r="G1466" s="439"/>
      <c r="H1466" s="439"/>
    </row>
    <row r="1467" spans="1:8" ht="9.75" customHeight="1" x14ac:dyDescent="0.2">
      <c r="A1467" s="438">
        <v>167913</v>
      </c>
      <c r="B1467" s="439" t="s">
        <v>3439</v>
      </c>
      <c r="C1467" s="439"/>
      <c r="D1467" s="439"/>
      <c r="E1467" s="440">
        <v>3</v>
      </c>
      <c r="F1467" s="439"/>
      <c r="G1467" s="439"/>
      <c r="H1467" s="439"/>
    </row>
    <row r="1468" spans="1:8" ht="9.75" customHeight="1" x14ac:dyDescent="0.2">
      <c r="A1468" s="438">
        <v>167912</v>
      </c>
      <c r="B1468" s="439" t="s">
        <v>3439</v>
      </c>
      <c r="C1468" s="439"/>
      <c r="D1468" s="439"/>
      <c r="E1468" s="440">
        <v>2</v>
      </c>
      <c r="F1468" s="439"/>
      <c r="G1468" s="439"/>
      <c r="H1468" s="439"/>
    </row>
    <row r="1469" spans="1:8" ht="9.75" customHeight="1" x14ac:dyDescent="0.2">
      <c r="A1469" s="438">
        <v>167910</v>
      </c>
      <c r="B1469" s="439" t="s">
        <v>3439</v>
      </c>
      <c r="C1469" s="439"/>
      <c r="D1469" s="439"/>
      <c r="E1469" s="440">
        <v>2</v>
      </c>
      <c r="F1469" s="439"/>
      <c r="G1469" s="439"/>
      <c r="H1469" s="439"/>
    </row>
    <row r="1470" spans="1:8" ht="9.75" customHeight="1" x14ac:dyDescent="0.2">
      <c r="A1470" s="438">
        <v>167905</v>
      </c>
      <c r="B1470" s="439" t="s">
        <v>3439</v>
      </c>
      <c r="C1470" s="439"/>
      <c r="D1470" s="439"/>
      <c r="E1470" s="440">
        <v>3</v>
      </c>
      <c r="F1470" s="439"/>
      <c r="G1470" s="439"/>
      <c r="H1470" s="439"/>
    </row>
    <row r="1471" spans="1:8" ht="9.75" customHeight="1" x14ac:dyDescent="0.2">
      <c r="A1471" s="438">
        <v>167965</v>
      </c>
      <c r="B1471" s="439" t="s">
        <v>3439</v>
      </c>
      <c r="C1471" s="439"/>
      <c r="D1471" s="439"/>
      <c r="E1471" s="440">
        <v>2</v>
      </c>
      <c r="F1471" s="439"/>
      <c r="G1471" s="439"/>
      <c r="H1471" s="439"/>
    </row>
    <row r="1472" spans="1:8" ht="9.75" customHeight="1" x14ac:dyDescent="0.2">
      <c r="A1472" s="438">
        <v>168347</v>
      </c>
      <c r="B1472" s="439" t="s">
        <v>3439</v>
      </c>
      <c r="C1472" s="439"/>
      <c r="D1472" s="439"/>
      <c r="E1472" s="440">
        <v>2</v>
      </c>
      <c r="F1472" s="439"/>
      <c r="G1472" s="439"/>
      <c r="H1472" s="439"/>
    </row>
    <row r="1473" spans="1:8" ht="9.75" customHeight="1" x14ac:dyDescent="0.2">
      <c r="A1473" s="438">
        <v>171862</v>
      </c>
      <c r="B1473" s="439" t="s">
        <v>3439</v>
      </c>
      <c r="C1473" s="439"/>
      <c r="D1473" s="439"/>
      <c r="E1473" s="440">
        <v>2</v>
      </c>
      <c r="F1473" s="439"/>
      <c r="G1473" s="439"/>
      <c r="H1473" s="439"/>
    </row>
    <row r="1474" spans="1:8" ht="9.75" customHeight="1" x14ac:dyDescent="0.2">
      <c r="A1474" s="438">
        <v>171855</v>
      </c>
      <c r="B1474" s="439" t="s">
        <v>3439</v>
      </c>
      <c r="C1474" s="439"/>
      <c r="D1474" s="439"/>
      <c r="E1474" s="440">
        <v>2</v>
      </c>
      <c r="F1474" s="439"/>
      <c r="G1474" s="439"/>
      <c r="H1474" s="439"/>
    </row>
    <row r="1475" spans="1:8" ht="9.75" customHeight="1" x14ac:dyDescent="0.2">
      <c r="A1475" s="438">
        <v>169036</v>
      </c>
      <c r="B1475" s="439" t="s">
        <v>3439</v>
      </c>
      <c r="C1475" s="439"/>
      <c r="D1475" s="439"/>
      <c r="E1475" s="440">
        <v>2</v>
      </c>
      <c r="F1475" s="439"/>
      <c r="G1475" s="439"/>
      <c r="H1475" s="439"/>
    </row>
    <row r="1476" spans="1:8" ht="9.75" customHeight="1" x14ac:dyDescent="0.2">
      <c r="A1476" s="438">
        <v>169375</v>
      </c>
      <c r="B1476" s="439" t="s">
        <v>3439</v>
      </c>
      <c r="C1476" s="439"/>
      <c r="D1476" s="439"/>
      <c r="E1476" s="440">
        <v>2</v>
      </c>
      <c r="F1476" s="439"/>
      <c r="G1476" s="439"/>
      <c r="H1476" s="439"/>
    </row>
    <row r="1477" spans="1:8" ht="9.75" customHeight="1" x14ac:dyDescent="0.2">
      <c r="A1477" s="438">
        <v>169039</v>
      </c>
      <c r="B1477" s="439" t="s">
        <v>3439</v>
      </c>
      <c r="C1477" s="439"/>
      <c r="D1477" s="439"/>
      <c r="E1477" s="440">
        <v>2</v>
      </c>
      <c r="F1477" s="439"/>
      <c r="G1477" s="439"/>
      <c r="H1477" s="439"/>
    </row>
    <row r="1478" spans="1:8" ht="9.75" customHeight="1" x14ac:dyDescent="0.2">
      <c r="A1478" s="438">
        <v>169040</v>
      </c>
      <c r="B1478" s="439" t="s">
        <v>3439</v>
      </c>
      <c r="C1478" s="439"/>
      <c r="D1478" s="439"/>
      <c r="E1478" s="440">
        <v>2</v>
      </c>
      <c r="F1478" s="439"/>
      <c r="G1478" s="439"/>
      <c r="H1478" s="439"/>
    </row>
    <row r="1479" spans="1:8" ht="9.75" customHeight="1" x14ac:dyDescent="0.2">
      <c r="A1479" s="438">
        <v>169041</v>
      </c>
      <c r="B1479" s="439" t="s">
        <v>3439</v>
      </c>
      <c r="C1479" s="439"/>
      <c r="D1479" s="439"/>
      <c r="E1479" s="440">
        <v>6</v>
      </c>
      <c r="F1479" s="439"/>
      <c r="G1479" s="439"/>
      <c r="H1479" s="439"/>
    </row>
    <row r="1480" spans="1:8" ht="9.75" customHeight="1" x14ac:dyDescent="0.2">
      <c r="A1480" s="438">
        <v>169043</v>
      </c>
      <c r="B1480" s="439" t="s">
        <v>3439</v>
      </c>
      <c r="C1480" s="439"/>
      <c r="D1480" s="439"/>
      <c r="E1480" s="440">
        <v>6</v>
      </c>
      <c r="F1480" s="439"/>
      <c r="G1480" s="439"/>
      <c r="H1480" s="439"/>
    </row>
    <row r="1481" spans="1:8" ht="9.75" customHeight="1" x14ac:dyDescent="0.2">
      <c r="A1481" s="438">
        <v>169044</v>
      </c>
      <c r="B1481" s="439" t="s">
        <v>3439</v>
      </c>
      <c r="C1481" s="439"/>
      <c r="D1481" s="439"/>
      <c r="E1481" s="440">
        <v>3</v>
      </c>
      <c r="F1481" s="439"/>
      <c r="G1481" s="439"/>
      <c r="H1481" s="439"/>
    </row>
    <row r="1482" spans="1:8" ht="9.75" customHeight="1" x14ac:dyDescent="0.2">
      <c r="A1482" s="438">
        <v>171853</v>
      </c>
      <c r="B1482" s="439" t="s">
        <v>3439</v>
      </c>
      <c r="C1482" s="439"/>
      <c r="D1482" s="439"/>
      <c r="E1482" s="440">
        <v>3</v>
      </c>
      <c r="F1482" s="439"/>
      <c r="G1482" s="439"/>
      <c r="H1482" s="439"/>
    </row>
    <row r="1483" spans="1:8" ht="9.75" customHeight="1" x14ac:dyDescent="0.2">
      <c r="A1483" s="438">
        <v>172346</v>
      </c>
      <c r="B1483" s="439" t="s">
        <v>3439</v>
      </c>
      <c r="C1483" s="439"/>
      <c r="D1483" s="439"/>
      <c r="E1483" s="440">
        <v>3</v>
      </c>
      <c r="F1483" s="439"/>
      <c r="G1483" s="439"/>
      <c r="H1483" s="439"/>
    </row>
    <row r="1484" spans="1:8" ht="9.75" customHeight="1" x14ac:dyDescent="0.2">
      <c r="A1484" s="438">
        <v>168051</v>
      </c>
      <c r="B1484" s="439" t="s">
        <v>3439</v>
      </c>
      <c r="C1484" s="439"/>
      <c r="D1484" s="439"/>
      <c r="E1484" s="440">
        <v>6</v>
      </c>
      <c r="F1484" s="439"/>
      <c r="G1484" s="439"/>
      <c r="H1484" s="439"/>
    </row>
    <row r="1485" spans="1:8" ht="9.75" customHeight="1" x14ac:dyDescent="0.2">
      <c r="A1485" s="438">
        <v>168049</v>
      </c>
      <c r="B1485" s="439" t="s">
        <v>3439</v>
      </c>
      <c r="C1485" s="439"/>
      <c r="D1485" s="439"/>
      <c r="E1485" s="440">
        <v>6</v>
      </c>
      <c r="F1485" s="439"/>
      <c r="G1485" s="439"/>
      <c r="H1485" s="439"/>
    </row>
    <row r="1486" spans="1:8" ht="9.75" customHeight="1" x14ac:dyDescent="0.2">
      <c r="A1486" s="438">
        <v>168050</v>
      </c>
      <c r="B1486" s="439" t="s">
        <v>3439</v>
      </c>
      <c r="C1486" s="439"/>
      <c r="D1486" s="439"/>
      <c r="E1486" s="440">
        <v>6</v>
      </c>
      <c r="F1486" s="439"/>
      <c r="G1486" s="439"/>
      <c r="H1486" s="439"/>
    </row>
    <row r="1487" spans="1:8" ht="9.75" customHeight="1" x14ac:dyDescent="0.2">
      <c r="A1487" s="438">
        <v>168038</v>
      </c>
      <c r="B1487" s="439" t="s">
        <v>3439</v>
      </c>
      <c r="C1487" s="439"/>
      <c r="D1487" s="439"/>
      <c r="E1487" s="440">
        <v>6</v>
      </c>
      <c r="F1487" s="439"/>
      <c r="G1487" s="439"/>
      <c r="H1487" s="439"/>
    </row>
    <row r="1488" spans="1:8" ht="9.75" customHeight="1" x14ac:dyDescent="0.2">
      <c r="A1488" s="438">
        <v>168036</v>
      </c>
      <c r="B1488" s="439" t="s">
        <v>3439</v>
      </c>
      <c r="C1488" s="439"/>
      <c r="D1488" s="439"/>
      <c r="E1488" s="440">
        <v>6</v>
      </c>
      <c r="F1488" s="439"/>
      <c r="G1488" s="439"/>
      <c r="H1488" s="439"/>
    </row>
    <row r="1489" spans="1:8" ht="9.75" customHeight="1" x14ac:dyDescent="0.2">
      <c r="A1489" s="438">
        <v>168037</v>
      </c>
      <c r="B1489" s="439" t="s">
        <v>3439</v>
      </c>
      <c r="C1489" s="439"/>
      <c r="D1489" s="439"/>
      <c r="E1489" s="440">
        <v>6</v>
      </c>
      <c r="F1489" s="439"/>
      <c r="G1489" s="439"/>
      <c r="H1489" s="439"/>
    </row>
    <row r="1490" spans="1:8" ht="9.75" customHeight="1" x14ac:dyDescent="0.2">
      <c r="A1490" s="438">
        <v>168054</v>
      </c>
      <c r="B1490" s="439" t="s">
        <v>3439</v>
      </c>
      <c r="C1490" s="439"/>
      <c r="D1490" s="439"/>
      <c r="E1490" s="440">
        <v>4</v>
      </c>
      <c r="F1490" s="439"/>
      <c r="G1490" s="439"/>
      <c r="H1490" s="439"/>
    </row>
    <row r="1491" spans="1:8" ht="9.75" customHeight="1" x14ac:dyDescent="0.2">
      <c r="A1491" s="438">
        <v>168002</v>
      </c>
      <c r="B1491" s="439" t="s">
        <v>3439</v>
      </c>
      <c r="C1491" s="439"/>
      <c r="D1491" s="439"/>
      <c r="E1491" s="440">
        <v>6</v>
      </c>
      <c r="F1491" s="439"/>
      <c r="G1491" s="439"/>
      <c r="H1491" s="439"/>
    </row>
    <row r="1492" spans="1:8" ht="9.75" customHeight="1" x14ac:dyDescent="0.2">
      <c r="A1492" s="438">
        <v>171848</v>
      </c>
      <c r="B1492" s="439" t="s">
        <v>3439</v>
      </c>
      <c r="C1492" s="439"/>
      <c r="D1492" s="439"/>
      <c r="E1492" s="440">
        <v>2</v>
      </c>
      <c r="F1492" s="439"/>
      <c r="G1492" s="439"/>
      <c r="H1492" s="439"/>
    </row>
    <row r="1493" spans="1:8" ht="9.75" customHeight="1" x14ac:dyDescent="0.2">
      <c r="A1493" s="438">
        <v>169047</v>
      </c>
      <c r="B1493" s="439" t="s">
        <v>3439</v>
      </c>
      <c r="C1493" s="439"/>
      <c r="D1493" s="439"/>
      <c r="E1493" s="440">
        <v>3</v>
      </c>
      <c r="F1493" s="439"/>
      <c r="G1493" s="439"/>
      <c r="H1493" s="439"/>
    </row>
    <row r="1494" spans="1:8" ht="9.75" customHeight="1" x14ac:dyDescent="0.2">
      <c r="A1494" s="438">
        <v>170433</v>
      </c>
      <c r="B1494" s="439" t="s">
        <v>3439</v>
      </c>
      <c r="C1494" s="439"/>
      <c r="D1494" s="439"/>
      <c r="E1494" s="440">
        <v>6</v>
      </c>
      <c r="F1494" s="439"/>
      <c r="G1494" s="439"/>
      <c r="H1494" s="439"/>
    </row>
    <row r="1495" spans="1:8" ht="9.75" customHeight="1" x14ac:dyDescent="0.2">
      <c r="A1495" s="438">
        <v>170793</v>
      </c>
      <c r="B1495" s="439" t="s">
        <v>3439</v>
      </c>
      <c r="C1495" s="439"/>
      <c r="D1495" s="439"/>
      <c r="E1495" s="440">
        <v>6</v>
      </c>
      <c r="F1495" s="439"/>
      <c r="G1495" s="439"/>
      <c r="H1495" s="439"/>
    </row>
    <row r="1496" spans="1:8" ht="9.75" customHeight="1" x14ac:dyDescent="0.2">
      <c r="A1496" s="438">
        <v>170791</v>
      </c>
      <c r="B1496" s="439" t="s">
        <v>3439</v>
      </c>
      <c r="C1496" s="439"/>
      <c r="D1496" s="439"/>
      <c r="E1496" s="440">
        <v>6</v>
      </c>
      <c r="F1496" s="439"/>
      <c r="G1496" s="439"/>
      <c r="H1496" s="439"/>
    </row>
    <row r="1497" spans="1:8" ht="9.75" customHeight="1" x14ac:dyDescent="0.2">
      <c r="A1497" s="438">
        <v>167895</v>
      </c>
      <c r="B1497" s="439" t="s">
        <v>3439</v>
      </c>
      <c r="C1497" s="439"/>
      <c r="D1497" s="439"/>
      <c r="E1497" s="440">
        <v>3</v>
      </c>
      <c r="F1497" s="439"/>
      <c r="G1497" s="439"/>
      <c r="H1497" s="439"/>
    </row>
    <row r="1498" spans="1:8" ht="9.75" customHeight="1" x14ac:dyDescent="0.2">
      <c r="A1498" s="438">
        <v>167588</v>
      </c>
      <c r="B1498" s="439" t="s">
        <v>3439</v>
      </c>
      <c r="C1498" s="439"/>
      <c r="D1498" s="439"/>
      <c r="E1498" s="440">
        <v>24</v>
      </c>
      <c r="F1498" s="439"/>
      <c r="G1498" s="439"/>
      <c r="H1498" s="439"/>
    </row>
    <row r="1499" spans="1:8" ht="9.75" customHeight="1" x14ac:dyDescent="0.2">
      <c r="A1499" s="438">
        <v>167438</v>
      </c>
      <c r="B1499" s="439" t="s">
        <v>3439</v>
      </c>
      <c r="C1499" s="439"/>
      <c r="D1499" s="439"/>
      <c r="E1499" s="440">
        <v>36</v>
      </c>
      <c r="F1499" s="439"/>
      <c r="G1499" s="439"/>
      <c r="H1499" s="439"/>
    </row>
    <row r="1500" spans="1:8" ht="9.75" customHeight="1" x14ac:dyDescent="0.2">
      <c r="A1500" s="438">
        <v>167579</v>
      </c>
      <c r="B1500" s="439" t="s">
        <v>3439</v>
      </c>
      <c r="C1500" s="439"/>
      <c r="D1500" s="439"/>
      <c r="E1500" s="440">
        <v>24</v>
      </c>
      <c r="F1500" s="439"/>
      <c r="G1500" s="439"/>
      <c r="H1500" s="439"/>
    </row>
    <row r="1501" spans="1:8" ht="9.75" customHeight="1" x14ac:dyDescent="0.2">
      <c r="A1501" s="438">
        <v>167578</v>
      </c>
      <c r="B1501" s="439" t="s">
        <v>3439</v>
      </c>
      <c r="C1501" s="439"/>
      <c r="D1501" s="439"/>
      <c r="E1501" s="440">
        <v>24</v>
      </c>
      <c r="F1501" s="439"/>
      <c r="G1501" s="439"/>
      <c r="H1501" s="439"/>
    </row>
    <row r="1502" spans="1:8" ht="9.75" customHeight="1" x14ac:dyDescent="0.2">
      <c r="A1502" s="438">
        <v>167524</v>
      </c>
      <c r="B1502" s="439" t="s">
        <v>3439</v>
      </c>
      <c r="C1502" s="439"/>
      <c r="D1502" s="439"/>
      <c r="E1502" s="440">
        <v>24</v>
      </c>
      <c r="F1502" s="439"/>
      <c r="G1502" s="439"/>
      <c r="H1502" s="439"/>
    </row>
    <row r="1503" spans="1:8" ht="9.75" customHeight="1" x14ac:dyDescent="0.2">
      <c r="A1503" s="438">
        <v>168403</v>
      </c>
      <c r="B1503" s="439" t="s">
        <v>3439</v>
      </c>
      <c r="C1503" s="439"/>
      <c r="D1503" s="439"/>
      <c r="E1503" s="440">
        <v>24</v>
      </c>
      <c r="F1503" s="439"/>
      <c r="G1503" s="439"/>
      <c r="H1503" s="439"/>
    </row>
    <row r="1504" spans="1:8" ht="9.75" customHeight="1" x14ac:dyDescent="0.2">
      <c r="A1504" s="438">
        <v>171816</v>
      </c>
      <c r="B1504" s="439" t="s">
        <v>3439</v>
      </c>
      <c r="C1504" s="439"/>
      <c r="D1504" s="439"/>
      <c r="E1504" s="440">
        <v>36</v>
      </c>
      <c r="F1504" s="439"/>
      <c r="G1504" s="439"/>
      <c r="H1504" s="439"/>
    </row>
    <row r="1505" spans="1:8" ht="9.75" customHeight="1" x14ac:dyDescent="0.2">
      <c r="A1505" s="438">
        <v>171818</v>
      </c>
      <c r="B1505" s="439" t="s">
        <v>3439</v>
      </c>
      <c r="C1505" s="439"/>
      <c r="D1505" s="439"/>
      <c r="E1505" s="440">
        <v>36</v>
      </c>
      <c r="F1505" s="439"/>
      <c r="G1505" s="439"/>
      <c r="H1505" s="439"/>
    </row>
    <row r="1506" spans="1:8" ht="9.75" customHeight="1" x14ac:dyDescent="0.2">
      <c r="A1506" s="438">
        <v>171817</v>
      </c>
      <c r="B1506" s="439" t="s">
        <v>3439</v>
      </c>
      <c r="C1506" s="439"/>
      <c r="D1506" s="439"/>
      <c r="E1506" s="440">
        <v>36</v>
      </c>
      <c r="F1506" s="439"/>
      <c r="G1506" s="439"/>
      <c r="H1506" s="439"/>
    </row>
    <row r="1507" spans="1:8" ht="9.75" customHeight="1" x14ac:dyDescent="0.2">
      <c r="A1507" s="438">
        <v>171819</v>
      </c>
      <c r="B1507" s="439" t="s">
        <v>3439</v>
      </c>
      <c r="C1507" s="439"/>
      <c r="D1507" s="439"/>
      <c r="E1507" s="440">
        <v>36</v>
      </c>
      <c r="F1507" s="439"/>
      <c r="G1507" s="439"/>
      <c r="H1507" s="439"/>
    </row>
    <row r="1508" spans="1:8" ht="9.75" customHeight="1" x14ac:dyDescent="0.2">
      <c r="A1508" s="438">
        <v>170498</v>
      </c>
      <c r="B1508" s="439" t="s">
        <v>3439</v>
      </c>
      <c r="C1508" s="439"/>
      <c r="D1508" s="439"/>
      <c r="E1508" s="440">
        <v>12</v>
      </c>
      <c r="F1508" s="439"/>
      <c r="G1508" s="439"/>
      <c r="H1508" s="439"/>
    </row>
    <row r="1509" spans="1:8" ht="9.75" customHeight="1" x14ac:dyDescent="0.2">
      <c r="A1509" s="438">
        <v>170875</v>
      </c>
      <c r="B1509" s="439" t="s">
        <v>3439</v>
      </c>
      <c r="C1509" s="439"/>
      <c r="D1509" s="439"/>
      <c r="E1509" s="440">
        <v>12</v>
      </c>
      <c r="F1509" s="439"/>
      <c r="G1509" s="439"/>
      <c r="H1509" s="439"/>
    </row>
    <row r="1510" spans="1:8" ht="9.75" customHeight="1" x14ac:dyDescent="0.2">
      <c r="A1510" s="438">
        <v>170876</v>
      </c>
      <c r="B1510" s="439" t="s">
        <v>3439</v>
      </c>
      <c r="C1510" s="439"/>
      <c r="D1510" s="439"/>
      <c r="E1510" s="440">
        <v>12</v>
      </c>
      <c r="F1510" s="439"/>
      <c r="G1510" s="439"/>
      <c r="H1510" s="439"/>
    </row>
    <row r="1511" spans="1:8" ht="9.75" customHeight="1" x14ac:dyDescent="0.2">
      <c r="A1511" s="438">
        <v>169230</v>
      </c>
      <c r="B1511" s="439" t="s">
        <v>3439</v>
      </c>
      <c r="C1511" s="439"/>
      <c r="D1511" s="439"/>
      <c r="E1511" s="440">
        <v>8</v>
      </c>
      <c r="F1511" s="439"/>
      <c r="G1511" s="439"/>
      <c r="H1511" s="439"/>
    </row>
    <row r="1512" spans="1:8" ht="9.75" customHeight="1" x14ac:dyDescent="0.2">
      <c r="A1512" s="438">
        <v>171178</v>
      </c>
      <c r="B1512" s="439" t="s">
        <v>3439</v>
      </c>
      <c r="C1512" s="439"/>
      <c r="D1512" s="439"/>
      <c r="E1512" s="440">
        <v>4</v>
      </c>
      <c r="F1512" s="439"/>
      <c r="G1512" s="439"/>
      <c r="H1512" s="439"/>
    </row>
    <row r="1513" spans="1:8" ht="9.75" customHeight="1" x14ac:dyDescent="0.2">
      <c r="A1513" s="438">
        <v>171180</v>
      </c>
      <c r="B1513" s="439" t="s">
        <v>3439</v>
      </c>
      <c r="C1513" s="439"/>
      <c r="D1513" s="439"/>
      <c r="E1513" s="440">
        <v>4</v>
      </c>
      <c r="F1513" s="439"/>
      <c r="G1513" s="439"/>
      <c r="H1513" s="439"/>
    </row>
    <row r="1514" spans="1:8" ht="9.75" customHeight="1" x14ac:dyDescent="0.2">
      <c r="A1514" s="438">
        <v>170536</v>
      </c>
      <c r="B1514" s="439" t="s">
        <v>3439</v>
      </c>
      <c r="C1514" s="439"/>
      <c r="D1514" s="439"/>
      <c r="E1514" s="440">
        <v>2</v>
      </c>
      <c r="F1514" s="439"/>
      <c r="G1514" s="439"/>
      <c r="H1514" s="439"/>
    </row>
    <row r="1515" spans="1:8" ht="9.75" customHeight="1" x14ac:dyDescent="0.2">
      <c r="A1515" s="438">
        <v>166867</v>
      </c>
      <c r="B1515" s="439" t="s">
        <v>3439</v>
      </c>
      <c r="C1515" s="439"/>
      <c r="D1515" s="439"/>
      <c r="E1515" s="440">
        <v>6</v>
      </c>
      <c r="F1515" s="439"/>
      <c r="G1515" s="439"/>
      <c r="H1515" s="439"/>
    </row>
    <row r="1516" spans="1:8" ht="9.75" customHeight="1" x14ac:dyDescent="0.2">
      <c r="A1516" s="438">
        <v>166866</v>
      </c>
      <c r="B1516" s="439" t="s">
        <v>3439</v>
      </c>
      <c r="C1516" s="439"/>
      <c r="D1516" s="439"/>
      <c r="E1516" s="440">
        <v>6</v>
      </c>
      <c r="F1516" s="439"/>
      <c r="G1516" s="439"/>
      <c r="H1516" s="439"/>
    </row>
    <row r="1517" spans="1:8" ht="9.75" customHeight="1" x14ac:dyDescent="0.2">
      <c r="A1517" s="438">
        <v>166865</v>
      </c>
      <c r="B1517" s="439" t="s">
        <v>3439</v>
      </c>
      <c r="C1517" s="439"/>
      <c r="D1517" s="439"/>
      <c r="E1517" s="440">
        <v>4</v>
      </c>
      <c r="F1517" s="439"/>
      <c r="G1517" s="439"/>
      <c r="H1517" s="439"/>
    </row>
    <row r="1518" spans="1:8" ht="9.75" customHeight="1" x14ac:dyDescent="0.2">
      <c r="A1518" s="438">
        <v>166868</v>
      </c>
      <c r="B1518" s="439" t="s">
        <v>3439</v>
      </c>
      <c r="C1518" s="439"/>
      <c r="D1518" s="439"/>
      <c r="E1518" s="440">
        <v>3</v>
      </c>
      <c r="F1518" s="439"/>
      <c r="G1518" s="439"/>
      <c r="H1518" s="439"/>
    </row>
    <row r="1519" spans="1:8" ht="9.75" customHeight="1" x14ac:dyDescent="0.2">
      <c r="A1519" s="438">
        <v>167050</v>
      </c>
      <c r="B1519" s="439" t="s">
        <v>3439</v>
      </c>
      <c r="C1519" s="439"/>
      <c r="D1519" s="439"/>
      <c r="E1519" s="440">
        <v>2</v>
      </c>
      <c r="F1519" s="439"/>
      <c r="G1519" s="439"/>
      <c r="H1519" s="439"/>
    </row>
    <row r="1520" spans="1:8" ht="9.75" customHeight="1" x14ac:dyDescent="0.2">
      <c r="A1520" s="438">
        <v>166887</v>
      </c>
      <c r="B1520" s="439" t="s">
        <v>3439</v>
      </c>
      <c r="C1520" s="439"/>
      <c r="D1520" s="439"/>
      <c r="E1520" s="440">
        <v>3</v>
      </c>
      <c r="F1520" s="439"/>
      <c r="G1520" s="439"/>
      <c r="H1520" s="439"/>
    </row>
    <row r="1521" spans="1:8" ht="9.75" customHeight="1" x14ac:dyDescent="0.2">
      <c r="A1521" s="438">
        <v>167052</v>
      </c>
      <c r="B1521" s="439" t="s">
        <v>3439</v>
      </c>
      <c r="C1521" s="439"/>
      <c r="D1521" s="439"/>
      <c r="E1521" s="440">
        <v>6</v>
      </c>
      <c r="F1521" s="439"/>
      <c r="G1521" s="439"/>
      <c r="H1521" s="439"/>
    </row>
    <row r="1522" spans="1:8" ht="9.75" customHeight="1" x14ac:dyDescent="0.2">
      <c r="A1522" s="438">
        <v>169233</v>
      </c>
      <c r="B1522" s="439" t="s">
        <v>3439</v>
      </c>
      <c r="C1522" s="439"/>
      <c r="D1522" s="439"/>
      <c r="E1522" s="440">
        <v>3</v>
      </c>
      <c r="F1522" s="439"/>
      <c r="G1522" s="439"/>
      <c r="H1522" s="439"/>
    </row>
    <row r="1523" spans="1:8" ht="9.75" customHeight="1" x14ac:dyDescent="0.2">
      <c r="A1523" s="438">
        <v>168369</v>
      </c>
      <c r="B1523" s="439" t="s">
        <v>3439</v>
      </c>
      <c r="C1523" s="439"/>
      <c r="D1523" s="439"/>
      <c r="E1523" s="440">
        <v>2</v>
      </c>
      <c r="F1523" s="439"/>
      <c r="G1523" s="439"/>
      <c r="H1523" s="439"/>
    </row>
    <row r="1524" spans="1:8" ht="9.75" customHeight="1" x14ac:dyDescent="0.2">
      <c r="A1524" s="438">
        <v>168306</v>
      </c>
      <c r="B1524" s="439" t="s">
        <v>3439</v>
      </c>
      <c r="C1524" s="439"/>
      <c r="D1524" s="439"/>
      <c r="E1524" s="440">
        <v>6</v>
      </c>
      <c r="F1524" s="439"/>
      <c r="G1524" s="439"/>
      <c r="H1524" s="439"/>
    </row>
    <row r="1525" spans="1:8" ht="9.75" customHeight="1" x14ac:dyDescent="0.2">
      <c r="A1525" s="438">
        <v>168308</v>
      </c>
      <c r="B1525" s="439" t="s">
        <v>3439</v>
      </c>
      <c r="C1525" s="439"/>
      <c r="D1525" s="439"/>
      <c r="E1525" s="440">
        <v>4</v>
      </c>
      <c r="F1525" s="439"/>
      <c r="G1525" s="439"/>
      <c r="H1525" s="439"/>
    </row>
    <row r="1526" spans="1:8" ht="9.75" customHeight="1" x14ac:dyDescent="0.2">
      <c r="A1526" s="438">
        <v>172041</v>
      </c>
      <c r="B1526" s="439" t="s">
        <v>3439</v>
      </c>
      <c r="C1526" s="439"/>
      <c r="D1526" s="439"/>
      <c r="E1526" s="440">
        <v>4</v>
      </c>
      <c r="F1526" s="439"/>
      <c r="G1526" s="439"/>
      <c r="H1526" s="439"/>
    </row>
    <row r="1527" spans="1:8" ht="9.75" customHeight="1" x14ac:dyDescent="0.2">
      <c r="A1527" s="438">
        <v>172040</v>
      </c>
      <c r="B1527" s="439" t="s">
        <v>3439</v>
      </c>
      <c r="C1527" s="439"/>
      <c r="D1527" s="439"/>
      <c r="E1527" s="440">
        <v>4</v>
      </c>
      <c r="F1527" s="439"/>
      <c r="G1527" s="439"/>
      <c r="H1527" s="439"/>
    </row>
    <row r="1528" spans="1:8" ht="9.75" customHeight="1" x14ac:dyDescent="0.2">
      <c r="A1528" s="438">
        <v>172039</v>
      </c>
      <c r="B1528" s="439" t="s">
        <v>3439</v>
      </c>
      <c r="C1528" s="439"/>
      <c r="D1528" s="439"/>
      <c r="E1528" s="440">
        <v>3</v>
      </c>
      <c r="F1528" s="439"/>
      <c r="G1528" s="439"/>
      <c r="H1528" s="439"/>
    </row>
    <row r="1529" spans="1:8" ht="9.75" customHeight="1" x14ac:dyDescent="0.2">
      <c r="A1529" s="438">
        <v>172038</v>
      </c>
      <c r="B1529" s="439" t="s">
        <v>3439</v>
      </c>
      <c r="C1529" s="439"/>
      <c r="D1529" s="439"/>
      <c r="E1529" s="440">
        <v>4</v>
      </c>
      <c r="F1529" s="439"/>
      <c r="G1529" s="439"/>
      <c r="H1529" s="439"/>
    </row>
    <row r="1530" spans="1:8" ht="9.75" customHeight="1" x14ac:dyDescent="0.2">
      <c r="A1530" s="438">
        <v>172037</v>
      </c>
      <c r="B1530" s="439" t="s">
        <v>3439</v>
      </c>
      <c r="C1530" s="439"/>
      <c r="D1530" s="439"/>
      <c r="E1530" s="440">
        <v>2</v>
      </c>
      <c r="F1530" s="439"/>
      <c r="G1530" s="439"/>
      <c r="H1530" s="439"/>
    </row>
    <row r="1531" spans="1:8" ht="9.75" customHeight="1" x14ac:dyDescent="0.2">
      <c r="A1531" s="438">
        <v>172036</v>
      </c>
      <c r="B1531" s="439" t="s">
        <v>3439</v>
      </c>
      <c r="C1531" s="439"/>
      <c r="D1531" s="439"/>
      <c r="E1531" s="440">
        <v>4</v>
      </c>
      <c r="F1531" s="439"/>
      <c r="G1531" s="439"/>
      <c r="H1531" s="439"/>
    </row>
    <row r="1532" spans="1:8" ht="9.75" customHeight="1" x14ac:dyDescent="0.2">
      <c r="A1532" s="438">
        <v>172035</v>
      </c>
      <c r="B1532" s="439" t="s">
        <v>3439</v>
      </c>
      <c r="C1532" s="439"/>
      <c r="D1532" s="439"/>
      <c r="E1532" s="440">
        <v>4</v>
      </c>
      <c r="F1532" s="439"/>
      <c r="G1532" s="439"/>
      <c r="H1532" s="439"/>
    </row>
    <row r="1533" spans="1:8" ht="9.75" customHeight="1" x14ac:dyDescent="0.2">
      <c r="A1533" s="438">
        <v>172034</v>
      </c>
      <c r="B1533" s="439" t="s">
        <v>3439</v>
      </c>
      <c r="C1533" s="439"/>
      <c r="D1533" s="439"/>
      <c r="E1533" s="440">
        <v>2</v>
      </c>
      <c r="F1533" s="439"/>
      <c r="G1533" s="439"/>
      <c r="H1533" s="439"/>
    </row>
    <row r="1534" spans="1:8" ht="9.75" customHeight="1" x14ac:dyDescent="0.2">
      <c r="A1534" s="438">
        <v>172033</v>
      </c>
      <c r="B1534" s="439" t="s">
        <v>3439</v>
      </c>
      <c r="C1534" s="439"/>
      <c r="D1534" s="440">
        <v>2.3E-2</v>
      </c>
      <c r="E1534" s="440">
        <v>2</v>
      </c>
      <c r="F1534" s="439"/>
      <c r="G1534" s="439"/>
      <c r="H1534" s="439"/>
    </row>
    <row r="1535" spans="1:8" ht="9.75" customHeight="1" x14ac:dyDescent="0.2">
      <c r="A1535" s="438">
        <v>172032</v>
      </c>
      <c r="B1535" s="439" t="s">
        <v>3439</v>
      </c>
      <c r="C1535" s="439"/>
      <c r="D1535" s="439"/>
      <c r="E1535" s="440">
        <v>2</v>
      </c>
      <c r="F1535" s="439"/>
      <c r="G1535" s="439"/>
      <c r="H1535" s="439"/>
    </row>
    <row r="1536" spans="1:8" ht="9.75" customHeight="1" x14ac:dyDescent="0.2">
      <c r="A1536" s="438">
        <v>172031</v>
      </c>
      <c r="B1536" s="439" t="s">
        <v>3439</v>
      </c>
      <c r="C1536" s="439"/>
      <c r="D1536" s="439"/>
      <c r="E1536" s="440">
        <v>2</v>
      </c>
      <c r="F1536" s="439"/>
      <c r="G1536" s="439"/>
      <c r="H1536" s="439"/>
    </row>
    <row r="1537" spans="1:8" ht="9.75" customHeight="1" x14ac:dyDescent="0.2">
      <c r="A1537" s="438">
        <v>172028</v>
      </c>
      <c r="B1537" s="439" t="s">
        <v>3439</v>
      </c>
      <c r="C1537" s="439"/>
      <c r="D1537" s="439"/>
      <c r="E1537" s="440">
        <v>2</v>
      </c>
      <c r="F1537" s="439"/>
      <c r="G1537" s="439"/>
      <c r="H1537" s="439"/>
    </row>
    <row r="1538" spans="1:8" ht="9.75" customHeight="1" x14ac:dyDescent="0.2">
      <c r="A1538" s="438">
        <v>168342</v>
      </c>
      <c r="B1538" s="439" t="s">
        <v>3439</v>
      </c>
      <c r="C1538" s="439"/>
      <c r="D1538" s="439"/>
      <c r="E1538" s="440">
        <v>2</v>
      </c>
      <c r="F1538" s="439"/>
      <c r="G1538" s="439"/>
      <c r="H1538" s="439"/>
    </row>
    <row r="1539" spans="1:8" ht="9.75" customHeight="1" x14ac:dyDescent="0.2">
      <c r="A1539" s="438">
        <v>168341</v>
      </c>
      <c r="B1539" s="439" t="s">
        <v>3439</v>
      </c>
      <c r="C1539" s="439"/>
      <c r="D1539" s="439"/>
      <c r="E1539" s="440">
        <v>2</v>
      </c>
      <c r="F1539" s="439"/>
      <c r="G1539" s="439"/>
      <c r="H1539" s="439"/>
    </row>
    <row r="1540" spans="1:8" ht="9.75" customHeight="1" x14ac:dyDescent="0.2">
      <c r="A1540" s="438">
        <v>172006</v>
      </c>
      <c r="B1540" s="439" t="s">
        <v>3439</v>
      </c>
      <c r="C1540" s="439"/>
      <c r="D1540" s="439"/>
      <c r="E1540" s="440">
        <v>4</v>
      </c>
      <c r="F1540" s="439"/>
      <c r="G1540" s="439"/>
      <c r="H1540" s="439"/>
    </row>
    <row r="1541" spans="1:8" ht="9.75" customHeight="1" x14ac:dyDescent="0.2">
      <c r="A1541" s="438">
        <v>168007</v>
      </c>
      <c r="B1541" s="439" t="s">
        <v>3439</v>
      </c>
      <c r="C1541" s="439"/>
      <c r="D1541" s="439"/>
      <c r="E1541" s="440">
        <v>6</v>
      </c>
      <c r="F1541" s="439"/>
      <c r="G1541" s="439"/>
      <c r="H1541" s="439"/>
    </row>
    <row r="1542" spans="1:8" ht="9.75" customHeight="1" x14ac:dyDescent="0.2">
      <c r="A1542" s="438">
        <v>171176</v>
      </c>
      <c r="B1542" s="439" t="s">
        <v>3439</v>
      </c>
      <c r="C1542" s="439"/>
      <c r="D1542" s="439"/>
      <c r="E1542" s="440">
        <v>6</v>
      </c>
      <c r="F1542" s="439"/>
      <c r="G1542" s="439"/>
      <c r="H1542" s="439"/>
    </row>
    <row r="1543" spans="1:8" ht="9.75" customHeight="1" x14ac:dyDescent="0.2">
      <c r="A1543" s="438">
        <v>170543</v>
      </c>
      <c r="B1543" s="439" t="s">
        <v>3439</v>
      </c>
      <c r="C1543" s="439"/>
      <c r="D1543" s="439"/>
      <c r="E1543" s="440">
        <v>6</v>
      </c>
      <c r="F1543" s="439"/>
      <c r="G1543" s="439"/>
      <c r="H1543" s="439"/>
    </row>
    <row r="1544" spans="1:8" ht="9.75" customHeight="1" x14ac:dyDescent="0.2">
      <c r="A1544" s="438">
        <v>170883</v>
      </c>
      <c r="B1544" s="439" t="s">
        <v>3439</v>
      </c>
      <c r="C1544" s="439"/>
      <c r="D1544" s="439"/>
      <c r="E1544" s="440">
        <v>6</v>
      </c>
      <c r="F1544" s="439"/>
      <c r="G1544" s="439"/>
      <c r="H1544" s="439"/>
    </row>
    <row r="1545" spans="1:8" ht="9.75" customHeight="1" x14ac:dyDescent="0.2">
      <c r="A1545" s="438">
        <v>170882</v>
      </c>
      <c r="B1545" s="439" t="s">
        <v>3439</v>
      </c>
      <c r="C1545" s="439"/>
      <c r="D1545" s="439"/>
      <c r="E1545" s="440">
        <v>6</v>
      </c>
      <c r="F1545" s="439"/>
      <c r="G1545" s="439"/>
      <c r="H1545" s="439"/>
    </row>
    <row r="1546" spans="1:8" ht="9.75" customHeight="1" x14ac:dyDescent="0.2">
      <c r="A1546" s="438">
        <v>170544</v>
      </c>
      <c r="B1546" s="439" t="s">
        <v>3439</v>
      </c>
      <c r="C1546" s="439"/>
      <c r="D1546" s="439"/>
      <c r="E1546" s="440">
        <v>6</v>
      </c>
      <c r="F1546" s="439"/>
      <c r="G1546" s="439"/>
      <c r="H1546" s="439"/>
    </row>
    <row r="1547" spans="1:8" ht="9.75" customHeight="1" x14ac:dyDescent="0.2">
      <c r="A1547" s="438">
        <v>170866</v>
      </c>
      <c r="B1547" s="439" t="s">
        <v>3439</v>
      </c>
      <c r="C1547" s="439"/>
      <c r="D1547" s="439"/>
      <c r="E1547" s="440">
        <v>6</v>
      </c>
      <c r="F1547" s="439"/>
      <c r="G1547" s="439"/>
      <c r="H1547" s="439"/>
    </row>
    <row r="1548" spans="1:8" ht="9.75" customHeight="1" x14ac:dyDescent="0.2">
      <c r="A1548" s="438">
        <v>170867</v>
      </c>
      <c r="B1548" s="439" t="s">
        <v>3439</v>
      </c>
      <c r="C1548" s="439"/>
      <c r="D1548" s="439"/>
      <c r="E1548" s="440">
        <v>6</v>
      </c>
      <c r="F1548" s="439"/>
      <c r="G1548" s="439"/>
      <c r="H1548" s="439"/>
    </row>
    <row r="1549" spans="1:8" ht="9.75" customHeight="1" x14ac:dyDescent="0.2">
      <c r="A1549" s="438">
        <v>172003</v>
      </c>
      <c r="B1549" s="439" t="s">
        <v>3439</v>
      </c>
      <c r="C1549" s="439"/>
      <c r="D1549" s="439"/>
      <c r="E1549" s="440">
        <v>6</v>
      </c>
      <c r="F1549" s="439"/>
      <c r="G1549" s="439"/>
      <c r="H1549" s="439"/>
    </row>
    <row r="1550" spans="1:8" ht="9.75" customHeight="1" x14ac:dyDescent="0.2">
      <c r="A1550" s="438">
        <v>168003</v>
      </c>
      <c r="B1550" s="439" t="s">
        <v>3439</v>
      </c>
      <c r="C1550" s="439"/>
      <c r="D1550" s="439"/>
      <c r="E1550" s="440">
        <v>6</v>
      </c>
      <c r="F1550" s="439"/>
      <c r="G1550" s="439"/>
      <c r="H1550" s="439"/>
    </row>
    <row r="1551" spans="1:8" ht="9.75" customHeight="1" x14ac:dyDescent="0.2">
      <c r="A1551" s="438">
        <v>172004</v>
      </c>
      <c r="B1551" s="439" t="s">
        <v>3439</v>
      </c>
      <c r="C1551" s="439"/>
      <c r="D1551" s="439"/>
      <c r="E1551" s="440">
        <v>6</v>
      </c>
      <c r="F1551" s="439"/>
      <c r="G1551" s="439"/>
      <c r="H1551" s="439"/>
    </row>
    <row r="1552" spans="1:8" ht="9.75" customHeight="1" x14ac:dyDescent="0.2">
      <c r="A1552" s="438">
        <v>168005</v>
      </c>
      <c r="B1552" s="439" t="s">
        <v>3439</v>
      </c>
      <c r="C1552" s="439"/>
      <c r="D1552" s="439"/>
      <c r="E1552" s="440">
        <v>6</v>
      </c>
      <c r="F1552" s="439"/>
      <c r="G1552" s="439"/>
      <c r="H1552" s="439"/>
    </row>
    <row r="1553" spans="1:8" ht="9.75" customHeight="1" x14ac:dyDescent="0.2">
      <c r="A1553" s="438">
        <v>172005</v>
      </c>
      <c r="B1553" s="439" t="s">
        <v>3439</v>
      </c>
      <c r="C1553" s="439"/>
      <c r="D1553" s="439"/>
      <c r="E1553" s="440">
        <v>6</v>
      </c>
      <c r="F1553" s="439"/>
      <c r="G1553" s="439"/>
      <c r="H1553" s="439"/>
    </row>
    <row r="1554" spans="1:8" ht="9.75" customHeight="1" x14ac:dyDescent="0.2">
      <c r="A1554" s="438">
        <v>168004</v>
      </c>
      <c r="B1554" s="439" t="s">
        <v>3439</v>
      </c>
      <c r="C1554" s="439"/>
      <c r="D1554" s="439"/>
      <c r="E1554" s="440">
        <v>6</v>
      </c>
      <c r="F1554" s="439"/>
      <c r="G1554" s="439"/>
      <c r="H1554" s="439"/>
    </row>
    <row r="1555" spans="1:8" ht="9.75" customHeight="1" x14ac:dyDescent="0.2">
      <c r="A1555" s="438">
        <v>170865</v>
      </c>
      <c r="B1555" s="439" t="s">
        <v>3439</v>
      </c>
      <c r="C1555" s="439"/>
      <c r="D1555" s="439"/>
      <c r="E1555" s="440">
        <v>6</v>
      </c>
      <c r="F1555" s="439"/>
      <c r="G1555" s="439"/>
      <c r="H1555" s="439"/>
    </row>
    <row r="1556" spans="1:8" ht="9.75" customHeight="1" x14ac:dyDescent="0.2">
      <c r="A1556" s="438">
        <v>172001</v>
      </c>
      <c r="B1556" s="439" t="s">
        <v>3439</v>
      </c>
      <c r="C1556" s="439"/>
      <c r="D1556" s="439"/>
      <c r="E1556" s="440">
        <v>6</v>
      </c>
      <c r="F1556" s="439"/>
      <c r="G1556" s="439"/>
      <c r="H1556" s="439"/>
    </row>
    <row r="1557" spans="1:8" ht="9.75" customHeight="1" x14ac:dyDescent="0.2">
      <c r="A1557" s="438">
        <v>170545</v>
      </c>
      <c r="B1557" s="439" t="s">
        <v>3439</v>
      </c>
      <c r="C1557" s="439"/>
      <c r="D1557" s="439"/>
      <c r="E1557" s="440">
        <v>6</v>
      </c>
      <c r="F1557" s="439"/>
      <c r="G1557" s="439"/>
      <c r="H1557" s="439"/>
    </row>
    <row r="1558" spans="1:8" ht="9.75" customHeight="1" x14ac:dyDescent="0.2">
      <c r="A1558" s="438">
        <v>172002</v>
      </c>
      <c r="B1558" s="439" t="s">
        <v>3439</v>
      </c>
      <c r="C1558" s="439"/>
      <c r="D1558" s="439"/>
      <c r="E1558" s="440">
        <v>6</v>
      </c>
      <c r="F1558" s="439"/>
      <c r="G1558" s="439"/>
      <c r="H1558" s="439"/>
    </row>
    <row r="1559" spans="1:8" ht="9.75" customHeight="1" x14ac:dyDescent="0.2">
      <c r="A1559" s="438">
        <v>169751</v>
      </c>
      <c r="B1559" s="439" t="s">
        <v>3439</v>
      </c>
      <c r="C1559" s="439"/>
      <c r="D1559" s="439"/>
      <c r="E1559" s="440">
        <v>12</v>
      </c>
      <c r="F1559" s="439"/>
      <c r="G1559" s="439"/>
      <c r="H1559" s="439"/>
    </row>
    <row r="1560" spans="1:8" ht="9.75" customHeight="1" x14ac:dyDescent="0.2">
      <c r="A1560" s="438">
        <v>170840</v>
      </c>
      <c r="B1560" s="439" t="s">
        <v>3439</v>
      </c>
      <c r="C1560" s="439"/>
      <c r="D1560" s="439"/>
      <c r="E1560" s="440">
        <v>12</v>
      </c>
      <c r="F1560" s="439"/>
      <c r="G1560" s="439"/>
      <c r="H1560" s="439"/>
    </row>
    <row r="1561" spans="1:8" ht="9.75" customHeight="1" x14ac:dyDescent="0.2">
      <c r="A1561" s="438">
        <v>169380</v>
      </c>
      <c r="B1561" s="439" t="s">
        <v>3439</v>
      </c>
      <c r="C1561" s="440">
        <v>14.5</v>
      </c>
      <c r="D1561" s="440">
        <v>4.5999999999999999E-2</v>
      </c>
      <c r="E1561" s="440">
        <v>3</v>
      </c>
      <c r="F1561" s="441">
        <v>37</v>
      </c>
      <c r="G1561" s="441">
        <v>36.5</v>
      </c>
      <c r="H1561" s="441">
        <v>34</v>
      </c>
    </row>
    <row r="1562" spans="1:8" ht="9.75" customHeight="1" x14ac:dyDescent="0.2">
      <c r="A1562" s="438">
        <v>170535</v>
      </c>
      <c r="B1562" s="439" t="s">
        <v>3439</v>
      </c>
      <c r="C1562" s="439"/>
      <c r="D1562" s="439"/>
      <c r="E1562" s="440">
        <v>2</v>
      </c>
      <c r="F1562" s="439"/>
      <c r="G1562" s="439"/>
      <c r="H1562" s="439"/>
    </row>
    <row r="1563" spans="1:8" ht="9.75" customHeight="1" x14ac:dyDescent="0.2">
      <c r="A1563" s="438">
        <v>168343</v>
      </c>
      <c r="B1563" s="439" t="s">
        <v>3439</v>
      </c>
      <c r="C1563" s="439"/>
      <c r="D1563" s="439"/>
      <c r="E1563" s="440">
        <v>2</v>
      </c>
      <c r="F1563" s="439"/>
      <c r="G1563" s="439"/>
      <c r="H1563" s="439"/>
    </row>
    <row r="1564" spans="1:8" ht="9.75" customHeight="1" x14ac:dyDescent="0.2">
      <c r="A1564" s="438">
        <v>168340</v>
      </c>
      <c r="B1564" s="439" t="s">
        <v>3439</v>
      </c>
      <c r="C1564" s="439"/>
      <c r="D1564" s="439"/>
      <c r="E1564" s="440">
        <v>2</v>
      </c>
      <c r="F1564" s="439"/>
      <c r="G1564" s="439"/>
      <c r="H1564" s="439"/>
    </row>
    <row r="1565" spans="1:8" ht="9.75" customHeight="1" x14ac:dyDescent="0.2">
      <c r="A1565" s="438">
        <v>172009</v>
      </c>
      <c r="B1565" s="439" t="s">
        <v>3439</v>
      </c>
      <c r="C1565" s="439"/>
      <c r="D1565" s="439"/>
      <c r="E1565" s="440">
        <v>6</v>
      </c>
      <c r="F1565" s="439"/>
      <c r="G1565" s="439"/>
      <c r="H1565" s="439"/>
    </row>
    <row r="1566" spans="1:8" ht="9.75" customHeight="1" x14ac:dyDescent="0.2">
      <c r="A1566" s="438">
        <v>172008</v>
      </c>
      <c r="B1566" s="439" t="s">
        <v>3439</v>
      </c>
      <c r="C1566" s="439"/>
      <c r="D1566" s="439"/>
      <c r="E1566" s="440">
        <v>6</v>
      </c>
      <c r="F1566" s="439"/>
      <c r="G1566" s="439"/>
      <c r="H1566" s="439"/>
    </row>
    <row r="1567" spans="1:8" ht="9.75" customHeight="1" x14ac:dyDescent="0.2">
      <c r="A1567" s="438">
        <v>172010</v>
      </c>
      <c r="B1567" s="439" t="s">
        <v>3439</v>
      </c>
      <c r="C1567" s="439"/>
      <c r="D1567" s="439"/>
      <c r="E1567" s="440">
        <v>4</v>
      </c>
      <c r="F1567" s="439"/>
      <c r="G1567" s="439"/>
      <c r="H1567" s="439"/>
    </row>
    <row r="1568" spans="1:8" ht="9.75" customHeight="1" x14ac:dyDescent="0.2">
      <c r="A1568" s="438">
        <v>172011</v>
      </c>
      <c r="B1568" s="439" t="s">
        <v>3439</v>
      </c>
      <c r="C1568" s="439"/>
      <c r="D1568" s="439"/>
      <c r="E1568" s="440">
        <v>4</v>
      </c>
      <c r="F1568" s="439"/>
      <c r="G1568" s="439"/>
      <c r="H1568" s="439"/>
    </row>
    <row r="1569" spans="1:8" ht="9.75" customHeight="1" x14ac:dyDescent="0.2">
      <c r="A1569" s="438">
        <v>172012</v>
      </c>
      <c r="B1569" s="439" t="s">
        <v>3439</v>
      </c>
      <c r="C1569" s="439"/>
      <c r="D1569" s="439"/>
      <c r="E1569" s="440">
        <v>4</v>
      </c>
      <c r="F1569" s="439"/>
      <c r="G1569" s="439"/>
      <c r="H1569" s="439"/>
    </row>
    <row r="1570" spans="1:8" ht="9.75" customHeight="1" x14ac:dyDescent="0.2">
      <c r="A1570" s="438">
        <v>172013</v>
      </c>
      <c r="B1570" s="439" t="s">
        <v>3439</v>
      </c>
      <c r="C1570" s="439"/>
      <c r="D1570" s="439"/>
      <c r="E1570" s="440">
        <v>3</v>
      </c>
      <c r="F1570" s="439"/>
      <c r="G1570" s="439"/>
      <c r="H1570" s="439"/>
    </row>
    <row r="1571" spans="1:8" ht="9.75" customHeight="1" x14ac:dyDescent="0.2">
      <c r="A1571" s="438">
        <v>172014</v>
      </c>
      <c r="B1571" s="439" t="s">
        <v>3439</v>
      </c>
      <c r="C1571" s="439"/>
      <c r="D1571" s="439"/>
      <c r="E1571" s="440">
        <v>2</v>
      </c>
      <c r="F1571" s="439"/>
      <c r="G1571" s="439"/>
      <c r="H1571" s="439"/>
    </row>
    <row r="1572" spans="1:8" ht="9.75" customHeight="1" x14ac:dyDescent="0.2">
      <c r="A1572" s="438">
        <v>169240</v>
      </c>
      <c r="B1572" s="439" t="s">
        <v>3439</v>
      </c>
      <c r="C1572" s="439"/>
      <c r="D1572" s="439"/>
      <c r="E1572" s="440">
        <v>36</v>
      </c>
      <c r="F1572" s="439"/>
      <c r="G1572" s="439"/>
      <c r="H1572" s="439"/>
    </row>
    <row r="1573" spans="1:8" ht="9.75" customHeight="1" x14ac:dyDescent="0.2">
      <c r="A1573" s="438">
        <v>169239</v>
      </c>
      <c r="B1573" s="439" t="s">
        <v>3439</v>
      </c>
      <c r="C1573" s="439"/>
      <c r="D1573" s="439"/>
      <c r="E1573" s="440">
        <v>36</v>
      </c>
      <c r="F1573" s="439"/>
      <c r="G1573" s="439"/>
      <c r="H1573" s="439"/>
    </row>
    <row r="1574" spans="1:8" ht="9.75" customHeight="1" x14ac:dyDescent="0.2">
      <c r="A1574" s="438">
        <v>169086</v>
      </c>
      <c r="B1574" s="439" t="s">
        <v>3439</v>
      </c>
      <c r="C1574" s="439"/>
      <c r="D1574" s="439"/>
      <c r="E1574" s="440">
        <v>36</v>
      </c>
      <c r="F1574" s="439"/>
      <c r="G1574" s="439"/>
      <c r="H1574" s="439"/>
    </row>
    <row r="1575" spans="1:8" ht="9.75" customHeight="1" x14ac:dyDescent="0.2">
      <c r="A1575" s="438">
        <v>169235</v>
      </c>
      <c r="B1575" s="439" t="s">
        <v>3439</v>
      </c>
      <c r="C1575" s="439"/>
      <c r="D1575" s="439"/>
      <c r="E1575" s="440">
        <v>36</v>
      </c>
      <c r="F1575" s="439"/>
      <c r="G1575" s="439"/>
      <c r="H1575" s="439"/>
    </row>
    <row r="1576" spans="1:8" ht="9.75" customHeight="1" x14ac:dyDescent="0.2">
      <c r="A1576" s="438">
        <v>169237</v>
      </c>
      <c r="B1576" s="439" t="s">
        <v>3439</v>
      </c>
      <c r="C1576" s="439"/>
      <c r="D1576" s="439"/>
      <c r="E1576" s="440">
        <v>36</v>
      </c>
      <c r="F1576" s="439"/>
      <c r="G1576" s="439"/>
      <c r="H1576" s="439"/>
    </row>
    <row r="1577" spans="1:8" ht="9.75" customHeight="1" x14ac:dyDescent="0.2">
      <c r="A1577" s="438">
        <v>169236</v>
      </c>
      <c r="B1577" s="439" t="s">
        <v>3439</v>
      </c>
      <c r="C1577" s="439"/>
      <c r="D1577" s="439"/>
      <c r="E1577" s="440">
        <v>36</v>
      </c>
      <c r="F1577" s="439"/>
      <c r="G1577" s="439"/>
      <c r="H1577" s="439"/>
    </row>
    <row r="1578" spans="1:8" ht="9.75" customHeight="1" x14ac:dyDescent="0.2">
      <c r="A1578" s="438">
        <v>170244</v>
      </c>
      <c r="B1578" s="439" t="s">
        <v>3439</v>
      </c>
      <c r="C1578" s="439"/>
      <c r="D1578" s="439"/>
      <c r="E1578" s="440">
        <v>36</v>
      </c>
      <c r="F1578" s="439"/>
      <c r="G1578" s="439"/>
      <c r="H1578" s="439"/>
    </row>
    <row r="1579" spans="1:8" ht="9.75" customHeight="1" x14ac:dyDescent="0.2">
      <c r="A1579" s="438">
        <v>172134</v>
      </c>
      <c r="B1579" s="439" t="s">
        <v>3439</v>
      </c>
      <c r="C1579" s="439"/>
      <c r="D1579" s="439"/>
      <c r="E1579" s="440">
        <v>36</v>
      </c>
      <c r="F1579" s="439"/>
      <c r="G1579" s="439"/>
      <c r="H1579" s="439"/>
    </row>
    <row r="1580" spans="1:8" ht="9.75" customHeight="1" x14ac:dyDescent="0.2">
      <c r="A1580" s="438">
        <v>172015</v>
      </c>
      <c r="B1580" s="439" t="s">
        <v>3439</v>
      </c>
      <c r="C1580" s="439"/>
      <c r="D1580" s="439"/>
      <c r="E1580" s="440">
        <v>6</v>
      </c>
      <c r="F1580" s="439"/>
      <c r="G1580" s="439"/>
      <c r="H1580" s="439"/>
    </row>
    <row r="1581" spans="1:8" ht="9.75" customHeight="1" x14ac:dyDescent="0.2">
      <c r="A1581" s="438">
        <v>172016</v>
      </c>
      <c r="B1581" s="439" t="s">
        <v>3439</v>
      </c>
      <c r="C1581" s="439"/>
      <c r="D1581" s="439"/>
      <c r="E1581" s="440">
        <v>6</v>
      </c>
      <c r="F1581" s="439"/>
      <c r="G1581" s="439"/>
      <c r="H1581" s="439"/>
    </row>
    <row r="1582" spans="1:8" ht="9.75" customHeight="1" x14ac:dyDescent="0.2">
      <c r="A1582" s="438">
        <v>172017</v>
      </c>
      <c r="B1582" s="439" t="s">
        <v>3439</v>
      </c>
      <c r="C1582" s="439"/>
      <c r="D1582" s="439"/>
      <c r="E1582" s="440">
        <v>4</v>
      </c>
      <c r="F1582" s="439"/>
      <c r="G1582" s="439"/>
      <c r="H1582" s="439"/>
    </row>
    <row r="1583" spans="1:8" ht="9.75" customHeight="1" x14ac:dyDescent="0.2">
      <c r="A1583" s="438">
        <v>172019</v>
      </c>
      <c r="B1583" s="439" t="s">
        <v>3439</v>
      </c>
      <c r="C1583" s="439"/>
      <c r="D1583" s="439"/>
      <c r="E1583" s="440">
        <v>6</v>
      </c>
      <c r="F1583" s="439"/>
      <c r="G1583" s="439"/>
      <c r="H1583" s="439"/>
    </row>
    <row r="1584" spans="1:8" ht="9.75" customHeight="1" x14ac:dyDescent="0.2">
      <c r="A1584" s="438">
        <v>172018</v>
      </c>
      <c r="B1584" s="439" t="s">
        <v>3439</v>
      </c>
      <c r="C1584" s="439"/>
      <c r="D1584" s="439"/>
      <c r="E1584" s="440">
        <v>4</v>
      </c>
      <c r="F1584" s="439"/>
      <c r="G1584" s="439"/>
      <c r="H1584" s="439"/>
    </row>
    <row r="1585" spans="1:8" ht="9.75" customHeight="1" x14ac:dyDescent="0.2">
      <c r="A1585" s="438">
        <v>172020</v>
      </c>
      <c r="B1585" s="439" t="s">
        <v>3439</v>
      </c>
      <c r="C1585" s="439"/>
      <c r="D1585" s="439"/>
      <c r="E1585" s="440">
        <v>6</v>
      </c>
      <c r="F1585" s="439"/>
      <c r="G1585" s="439"/>
      <c r="H1585" s="439"/>
    </row>
    <row r="1586" spans="1:8" ht="9.75" customHeight="1" x14ac:dyDescent="0.2">
      <c r="A1586" s="438">
        <v>172021</v>
      </c>
      <c r="B1586" s="439" t="s">
        <v>3439</v>
      </c>
      <c r="C1586" s="439"/>
      <c r="D1586" s="439"/>
      <c r="E1586" s="440">
        <v>3</v>
      </c>
      <c r="F1586" s="439"/>
      <c r="G1586" s="439"/>
      <c r="H1586" s="439"/>
    </row>
    <row r="1587" spans="1:8" ht="9.75" customHeight="1" x14ac:dyDescent="0.2">
      <c r="A1587" s="438">
        <v>166838</v>
      </c>
      <c r="B1587" s="439" t="s">
        <v>3439</v>
      </c>
      <c r="C1587" s="439"/>
      <c r="D1587" s="439"/>
      <c r="E1587" s="440">
        <v>3</v>
      </c>
      <c r="F1587" s="439"/>
      <c r="G1587" s="439"/>
      <c r="H1587" s="439"/>
    </row>
    <row r="1588" spans="1:8" ht="9.75" customHeight="1" x14ac:dyDescent="0.2">
      <c r="A1588" s="438">
        <v>166839</v>
      </c>
      <c r="B1588" s="439" t="s">
        <v>3439</v>
      </c>
      <c r="C1588" s="439"/>
      <c r="D1588" s="439"/>
      <c r="E1588" s="440">
        <v>2</v>
      </c>
      <c r="F1588" s="439"/>
      <c r="G1588" s="439"/>
      <c r="H1588" s="439"/>
    </row>
    <row r="1589" spans="1:8" ht="9.75" customHeight="1" x14ac:dyDescent="0.2">
      <c r="A1589" s="438">
        <v>166840</v>
      </c>
      <c r="B1589" s="439" t="s">
        <v>3439</v>
      </c>
      <c r="C1589" s="439"/>
      <c r="D1589" s="439"/>
      <c r="E1589" s="440">
        <v>3</v>
      </c>
      <c r="F1589" s="439"/>
      <c r="G1589" s="439"/>
      <c r="H1589" s="439"/>
    </row>
    <row r="1590" spans="1:8" ht="9.75" customHeight="1" x14ac:dyDescent="0.2">
      <c r="A1590" s="438">
        <v>166841</v>
      </c>
      <c r="B1590" s="439" t="s">
        <v>3439</v>
      </c>
      <c r="C1590" s="439"/>
      <c r="D1590" s="439"/>
      <c r="E1590" s="440">
        <v>4</v>
      </c>
      <c r="F1590" s="439"/>
      <c r="G1590" s="439"/>
      <c r="H1590" s="439"/>
    </row>
    <row r="1591" spans="1:8" ht="9.75" customHeight="1" x14ac:dyDescent="0.2">
      <c r="A1591" s="438">
        <v>166842</v>
      </c>
      <c r="B1591" s="439" t="s">
        <v>3439</v>
      </c>
      <c r="C1591" s="439"/>
      <c r="D1591" s="439"/>
      <c r="E1591" s="440">
        <v>6</v>
      </c>
      <c r="F1591" s="439"/>
      <c r="G1591" s="439"/>
      <c r="H1591" s="439"/>
    </row>
    <row r="1592" spans="1:8" ht="9.75" customHeight="1" x14ac:dyDescent="0.2">
      <c r="A1592" s="438">
        <v>166901</v>
      </c>
      <c r="B1592" s="439" t="s">
        <v>3439</v>
      </c>
      <c r="C1592" s="439"/>
      <c r="D1592" s="439"/>
      <c r="E1592" s="440">
        <v>6</v>
      </c>
      <c r="F1592" s="439"/>
      <c r="G1592" s="439"/>
      <c r="H1592" s="439"/>
    </row>
    <row r="1593" spans="1:8" ht="9.75" customHeight="1" x14ac:dyDescent="0.2">
      <c r="A1593" s="438">
        <v>167688</v>
      </c>
      <c r="B1593" s="439" t="s">
        <v>3439</v>
      </c>
      <c r="C1593" s="439"/>
      <c r="D1593" s="439"/>
      <c r="E1593" s="440">
        <v>2</v>
      </c>
      <c r="F1593" s="439"/>
      <c r="G1593" s="439"/>
      <c r="H1593" s="439"/>
    </row>
    <row r="1594" spans="1:8" ht="9.75" customHeight="1" x14ac:dyDescent="0.2">
      <c r="A1594" s="438">
        <v>167897</v>
      </c>
      <c r="B1594" s="439" t="s">
        <v>3439</v>
      </c>
      <c r="C1594" s="439"/>
      <c r="D1594" s="439"/>
      <c r="E1594" s="440">
        <v>2</v>
      </c>
      <c r="F1594" s="439"/>
      <c r="G1594" s="439"/>
      <c r="H1594" s="439"/>
    </row>
    <row r="1595" spans="1:8" ht="9.75" customHeight="1" x14ac:dyDescent="0.2">
      <c r="A1595" s="438">
        <v>167951</v>
      </c>
      <c r="B1595" s="439" t="s">
        <v>3439</v>
      </c>
      <c r="C1595" s="439"/>
      <c r="D1595" s="439"/>
      <c r="E1595" s="440">
        <v>2</v>
      </c>
      <c r="F1595" s="439"/>
      <c r="G1595" s="439"/>
      <c r="H1595" s="439"/>
    </row>
    <row r="1596" spans="1:8" ht="9.75" customHeight="1" x14ac:dyDescent="0.2">
      <c r="A1596" s="438">
        <v>167959</v>
      </c>
      <c r="B1596" s="439" t="s">
        <v>3439</v>
      </c>
      <c r="C1596" s="439"/>
      <c r="D1596" s="439"/>
      <c r="E1596" s="440">
        <v>2</v>
      </c>
      <c r="F1596" s="439"/>
      <c r="G1596" s="439"/>
      <c r="H1596" s="439"/>
    </row>
    <row r="1597" spans="1:8" ht="9.75" customHeight="1" x14ac:dyDescent="0.2">
      <c r="A1597" s="438">
        <v>168014</v>
      </c>
      <c r="B1597" s="439" t="s">
        <v>3439</v>
      </c>
      <c r="C1597" s="439"/>
      <c r="D1597" s="439"/>
      <c r="E1597" s="440">
        <v>3</v>
      </c>
      <c r="F1597" s="439"/>
      <c r="G1597" s="439"/>
      <c r="H1597" s="439"/>
    </row>
    <row r="1598" spans="1:8" ht="9.75" customHeight="1" x14ac:dyDescent="0.2">
      <c r="A1598" s="438">
        <v>168013</v>
      </c>
      <c r="B1598" s="439" t="s">
        <v>3439</v>
      </c>
      <c r="C1598" s="439"/>
      <c r="D1598" s="439"/>
      <c r="E1598" s="440">
        <v>3</v>
      </c>
      <c r="F1598" s="439"/>
      <c r="G1598" s="439"/>
      <c r="H1598" s="439"/>
    </row>
    <row r="1599" spans="1:8" ht="9.75" customHeight="1" x14ac:dyDescent="0.2">
      <c r="A1599" s="438">
        <v>168012</v>
      </c>
      <c r="B1599" s="439" t="s">
        <v>3439</v>
      </c>
      <c r="C1599" s="439"/>
      <c r="D1599" s="439"/>
      <c r="E1599" s="440">
        <v>3</v>
      </c>
      <c r="F1599" s="439"/>
      <c r="G1599" s="439"/>
      <c r="H1599" s="439"/>
    </row>
    <row r="1600" spans="1:8" ht="9.75" customHeight="1" x14ac:dyDescent="0.2">
      <c r="A1600" s="438">
        <v>168297</v>
      </c>
      <c r="B1600" s="439" t="s">
        <v>3439</v>
      </c>
      <c r="C1600" s="439"/>
      <c r="D1600" s="439"/>
      <c r="E1600" s="440">
        <v>3</v>
      </c>
      <c r="F1600" s="439"/>
      <c r="G1600" s="439"/>
      <c r="H1600" s="439"/>
    </row>
    <row r="1601" spans="1:8" ht="9.75" customHeight="1" x14ac:dyDescent="0.2">
      <c r="A1601" s="438">
        <v>168298</v>
      </c>
      <c r="B1601" s="439" t="s">
        <v>3439</v>
      </c>
      <c r="C1601" s="439"/>
      <c r="D1601" s="439"/>
      <c r="E1601" s="440">
        <v>4</v>
      </c>
      <c r="F1601" s="439"/>
      <c r="G1601" s="439"/>
      <c r="H1601" s="439"/>
    </row>
    <row r="1602" spans="1:8" ht="9.75" customHeight="1" x14ac:dyDescent="0.2">
      <c r="A1602" s="438">
        <v>168300</v>
      </c>
      <c r="B1602" s="439" t="s">
        <v>3439</v>
      </c>
      <c r="C1602" s="439"/>
      <c r="D1602" s="439"/>
      <c r="E1602" s="440">
        <v>3</v>
      </c>
      <c r="F1602" s="439"/>
      <c r="G1602" s="439"/>
      <c r="H1602" s="439"/>
    </row>
    <row r="1603" spans="1:8" ht="9.75" customHeight="1" x14ac:dyDescent="0.2">
      <c r="A1603" s="438">
        <v>168354</v>
      </c>
      <c r="B1603" s="439" t="s">
        <v>3439</v>
      </c>
      <c r="C1603" s="439"/>
      <c r="D1603" s="439"/>
      <c r="E1603" s="440">
        <v>2</v>
      </c>
      <c r="F1603" s="439"/>
      <c r="G1603" s="439"/>
      <c r="H1603" s="439"/>
    </row>
    <row r="1604" spans="1:8" ht="9.75" customHeight="1" x14ac:dyDescent="0.2">
      <c r="A1604" s="438">
        <v>168361</v>
      </c>
      <c r="B1604" s="439" t="s">
        <v>3439</v>
      </c>
      <c r="C1604" s="439"/>
      <c r="D1604" s="439"/>
      <c r="E1604" s="440">
        <v>2</v>
      </c>
      <c r="F1604" s="439"/>
      <c r="G1604" s="439"/>
      <c r="H1604" s="439"/>
    </row>
    <row r="1605" spans="1:8" ht="9.75" customHeight="1" x14ac:dyDescent="0.2">
      <c r="A1605" s="438">
        <v>168525</v>
      </c>
      <c r="B1605" s="439" t="s">
        <v>3439</v>
      </c>
      <c r="C1605" s="439"/>
      <c r="D1605" s="439"/>
      <c r="E1605" s="440">
        <v>3</v>
      </c>
      <c r="F1605" s="439"/>
      <c r="G1605" s="439"/>
      <c r="H1605" s="439"/>
    </row>
    <row r="1606" spans="1:8" ht="9.75" customHeight="1" x14ac:dyDescent="0.2">
      <c r="A1606" s="438">
        <v>168526</v>
      </c>
      <c r="B1606" s="439" t="s">
        <v>3439</v>
      </c>
      <c r="C1606" s="439"/>
      <c r="D1606" s="439"/>
      <c r="E1606" s="440">
        <v>3</v>
      </c>
      <c r="F1606" s="439"/>
      <c r="G1606" s="439"/>
      <c r="H1606" s="439"/>
    </row>
    <row r="1607" spans="1:8" ht="9.75" customHeight="1" x14ac:dyDescent="0.2">
      <c r="A1607" s="438">
        <v>168527</v>
      </c>
      <c r="B1607" s="439" t="s">
        <v>3439</v>
      </c>
      <c r="C1607" s="439"/>
      <c r="D1607" s="439"/>
      <c r="E1607" s="440">
        <v>4</v>
      </c>
      <c r="F1607" s="439"/>
      <c r="G1607" s="439"/>
      <c r="H1607" s="439"/>
    </row>
    <row r="1608" spans="1:8" ht="9.75" customHeight="1" x14ac:dyDescent="0.2">
      <c r="A1608" s="438">
        <v>168621</v>
      </c>
      <c r="B1608" s="439" t="s">
        <v>3439</v>
      </c>
      <c r="C1608" s="439"/>
      <c r="D1608" s="439"/>
      <c r="E1608" s="440">
        <v>3</v>
      </c>
      <c r="F1608" s="439"/>
      <c r="G1608" s="439"/>
      <c r="H1608" s="439"/>
    </row>
    <row r="1609" spans="1:8" ht="9.75" customHeight="1" x14ac:dyDescent="0.2">
      <c r="A1609" s="438">
        <v>168622</v>
      </c>
      <c r="B1609" s="439" t="s">
        <v>3439</v>
      </c>
      <c r="C1609" s="439"/>
      <c r="D1609" s="439"/>
      <c r="E1609" s="440">
        <v>3</v>
      </c>
      <c r="F1609" s="439"/>
      <c r="G1609" s="439"/>
      <c r="H1609" s="439"/>
    </row>
    <row r="1610" spans="1:8" ht="9.75" customHeight="1" x14ac:dyDescent="0.2">
      <c r="A1610" s="438">
        <v>169045</v>
      </c>
      <c r="B1610" s="439" t="s">
        <v>3439</v>
      </c>
      <c r="C1610" s="439"/>
      <c r="D1610" s="439"/>
      <c r="E1610" s="440">
        <v>3</v>
      </c>
      <c r="F1610" s="439"/>
      <c r="G1610" s="439"/>
      <c r="H1610" s="439"/>
    </row>
    <row r="1611" spans="1:8" ht="9.75" customHeight="1" x14ac:dyDescent="0.2">
      <c r="A1611" s="438">
        <v>170431</v>
      </c>
      <c r="B1611" s="439" t="s">
        <v>3439</v>
      </c>
      <c r="C1611" s="439"/>
      <c r="D1611" s="439"/>
      <c r="E1611" s="440">
        <v>4</v>
      </c>
      <c r="F1611" s="439"/>
      <c r="G1611" s="439"/>
      <c r="H1611" s="439"/>
    </row>
    <row r="1612" spans="1:8" ht="9.75" customHeight="1" x14ac:dyDescent="0.2">
      <c r="A1612" s="438">
        <v>170792</v>
      </c>
      <c r="B1612" s="439" t="s">
        <v>3439</v>
      </c>
      <c r="C1612" s="439"/>
      <c r="D1612" s="439"/>
      <c r="E1612" s="440">
        <v>4</v>
      </c>
      <c r="F1612" s="439"/>
      <c r="G1612" s="439"/>
      <c r="H1612" s="439"/>
    </row>
    <row r="1613" spans="1:8" ht="9.75" customHeight="1" x14ac:dyDescent="0.2">
      <c r="A1613" s="438">
        <v>170432</v>
      </c>
      <c r="B1613" s="439" t="s">
        <v>3439</v>
      </c>
      <c r="C1613" s="439"/>
      <c r="D1613" s="439"/>
      <c r="E1613" s="440">
        <v>3</v>
      </c>
      <c r="F1613" s="439"/>
      <c r="G1613" s="439"/>
      <c r="H1613" s="439"/>
    </row>
    <row r="1614" spans="1:8" ht="9.75" customHeight="1" x14ac:dyDescent="0.2">
      <c r="A1614" s="438">
        <v>167679</v>
      </c>
      <c r="B1614" s="439" t="s">
        <v>3439</v>
      </c>
      <c r="C1614" s="439"/>
      <c r="D1614" s="439"/>
      <c r="E1614" s="440">
        <v>2</v>
      </c>
      <c r="F1614" s="439"/>
      <c r="G1614" s="439"/>
      <c r="H1614" s="439"/>
    </row>
    <row r="1615" spans="1:8" ht="9.75" customHeight="1" x14ac:dyDescent="0.2">
      <c r="A1615" s="438">
        <v>167687</v>
      </c>
      <c r="B1615" s="439" t="s">
        <v>3439</v>
      </c>
      <c r="C1615" s="439"/>
      <c r="D1615" s="439"/>
      <c r="E1615" s="440">
        <v>2</v>
      </c>
      <c r="F1615" s="439"/>
      <c r="G1615" s="439"/>
      <c r="H1615" s="439"/>
    </row>
    <row r="1616" spans="1:8" ht="9.75" customHeight="1" x14ac:dyDescent="0.2">
      <c r="A1616" s="438">
        <v>167686</v>
      </c>
      <c r="B1616" s="439" t="s">
        <v>3439</v>
      </c>
      <c r="C1616" s="439"/>
      <c r="D1616" s="439"/>
      <c r="E1616" s="440">
        <v>2</v>
      </c>
      <c r="F1616" s="439"/>
      <c r="G1616" s="439"/>
      <c r="H1616" s="439"/>
    </row>
    <row r="1617" spans="1:8" ht="9.75" customHeight="1" x14ac:dyDescent="0.2">
      <c r="A1617" s="438">
        <v>167683</v>
      </c>
      <c r="B1617" s="439" t="s">
        <v>3439</v>
      </c>
      <c r="C1617" s="439"/>
      <c r="D1617" s="439"/>
      <c r="E1617" s="440">
        <v>2</v>
      </c>
      <c r="F1617" s="439"/>
      <c r="G1617" s="439"/>
      <c r="H1617" s="439"/>
    </row>
    <row r="1618" spans="1:8" ht="9.75" customHeight="1" x14ac:dyDescent="0.2">
      <c r="A1618" s="438">
        <v>167926</v>
      </c>
      <c r="B1618" s="439" t="s">
        <v>3439</v>
      </c>
      <c r="C1618" s="439"/>
      <c r="D1618" s="439"/>
      <c r="E1618" s="440">
        <v>6</v>
      </c>
      <c r="F1618" s="439"/>
      <c r="G1618" s="439"/>
      <c r="H1618" s="439"/>
    </row>
    <row r="1619" spans="1:8" ht="9.75" customHeight="1" x14ac:dyDescent="0.2">
      <c r="A1619" s="438">
        <v>167925</v>
      </c>
      <c r="B1619" s="439" t="s">
        <v>3439</v>
      </c>
      <c r="C1619" s="439"/>
      <c r="D1619" s="439"/>
      <c r="E1619" s="440">
        <v>6</v>
      </c>
      <c r="F1619" s="439"/>
      <c r="G1619" s="439"/>
      <c r="H1619" s="439"/>
    </row>
    <row r="1620" spans="1:8" ht="9.75" customHeight="1" x14ac:dyDescent="0.2">
      <c r="A1620" s="438">
        <v>168541</v>
      </c>
      <c r="B1620" s="439" t="s">
        <v>3439</v>
      </c>
      <c r="C1620" s="439"/>
      <c r="D1620" s="439"/>
      <c r="E1620" s="440">
        <v>6</v>
      </c>
      <c r="F1620" s="439"/>
      <c r="G1620" s="439"/>
      <c r="H1620" s="439"/>
    </row>
    <row r="1621" spans="1:8" ht="9.75" customHeight="1" x14ac:dyDescent="0.2">
      <c r="A1621" s="438">
        <v>168538</v>
      </c>
      <c r="B1621" s="439" t="s">
        <v>3439</v>
      </c>
      <c r="C1621" s="439"/>
      <c r="D1621" s="439"/>
      <c r="E1621" s="440">
        <v>6</v>
      </c>
      <c r="F1621" s="439"/>
      <c r="G1621" s="439"/>
      <c r="H1621" s="439"/>
    </row>
    <row r="1622" spans="1:8" ht="9.75" customHeight="1" x14ac:dyDescent="0.2">
      <c r="A1622" s="438">
        <v>168540</v>
      </c>
      <c r="B1622" s="439" t="s">
        <v>3439</v>
      </c>
      <c r="C1622" s="439"/>
      <c r="D1622" s="439"/>
      <c r="E1622" s="440">
        <v>6</v>
      </c>
      <c r="F1622" s="439"/>
      <c r="G1622" s="439"/>
      <c r="H1622" s="439"/>
    </row>
    <row r="1623" spans="1:8" ht="9.75" customHeight="1" x14ac:dyDescent="0.2">
      <c r="A1623" s="438">
        <v>169351</v>
      </c>
      <c r="B1623" s="439" t="s">
        <v>3439</v>
      </c>
      <c r="C1623" s="439"/>
      <c r="D1623" s="439"/>
      <c r="E1623" s="440">
        <v>2</v>
      </c>
      <c r="F1623" s="439"/>
      <c r="G1623" s="439"/>
      <c r="H1623" s="439"/>
    </row>
    <row r="1624" spans="1:8" ht="9.75" customHeight="1" x14ac:dyDescent="0.2">
      <c r="A1624" s="438">
        <v>169352</v>
      </c>
      <c r="B1624" s="439" t="s">
        <v>3439</v>
      </c>
      <c r="C1624" s="439"/>
      <c r="D1624" s="439"/>
      <c r="E1624" s="440">
        <v>2</v>
      </c>
      <c r="F1624" s="439"/>
      <c r="G1624" s="439"/>
      <c r="H1624" s="439"/>
    </row>
    <row r="1625" spans="1:8" ht="9.75" customHeight="1" x14ac:dyDescent="0.2">
      <c r="A1625" s="438">
        <v>169745</v>
      </c>
      <c r="B1625" s="439" t="s">
        <v>3439</v>
      </c>
      <c r="C1625" s="439"/>
      <c r="D1625" s="439"/>
      <c r="E1625" s="440">
        <v>2</v>
      </c>
      <c r="F1625" s="439"/>
      <c r="G1625" s="439"/>
      <c r="H1625" s="439"/>
    </row>
    <row r="1626" spans="1:8" ht="9.75" customHeight="1" x14ac:dyDescent="0.2">
      <c r="A1626" s="438">
        <v>169748</v>
      </c>
      <c r="B1626" s="439" t="s">
        <v>3439</v>
      </c>
      <c r="C1626" s="439"/>
      <c r="D1626" s="439"/>
      <c r="E1626" s="440">
        <v>6</v>
      </c>
      <c r="F1626" s="439"/>
      <c r="G1626" s="439"/>
      <c r="H1626" s="439"/>
    </row>
    <row r="1627" spans="1:8" ht="9.75" customHeight="1" x14ac:dyDescent="0.2">
      <c r="A1627" s="438">
        <v>169767</v>
      </c>
      <c r="B1627" s="439" t="s">
        <v>3439</v>
      </c>
      <c r="C1627" s="439"/>
      <c r="D1627" s="439"/>
      <c r="E1627" s="440">
        <v>2</v>
      </c>
      <c r="F1627" s="439"/>
      <c r="G1627" s="439"/>
      <c r="H1627" s="439"/>
    </row>
    <row r="1628" spans="1:8" ht="9.75" customHeight="1" x14ac:dyDescent="0.2">
      <c r="A1628" s="438">
        <v>169790</v>
      </c>
      <c r="B1628" s="439" t="s">
        <v>3439</v>
      </c>
      <c r="C1628" s="439"/>
      <c r="D1628" s="439"/>
      <c r="E1628" s="440">
        <v>4</v>
      </c>
      <c r="F1628" s="439"/>
      <c r="G1628" s="439"/>
      <c r="H1628" s="439"/>
    </row>
    <row r="1629" spans="1:8" ht="9.75" customHeight="1" x14ac:dyDescent="0.2">
      <c r="A1629" s="438">
        <v>169791</v>
      </c>
      <c r="B1629" s="439" t="s">
        <v>3439</v>
      </c>
      <c r="C1629" s="439"/>
      <c r="D1629" s="439"/>
      <c r="E1629" s="440">
        <v>3</v>
      </c>
      <c r="F1629" s="439"/>
      <c r="G1629" s="439"/>
      <c r="H1629" s="439"/>
    </row>
    <row r="1630" spans="1:8" ht="9.75" customHeight="1" x14ac:dyDescent="0.2">
      <c r="A1630" s="438">
        <v>170533</v>
      </c>
      <c r="B1630" s="439" t="s">
        <v>3439</v>
      </c>
      <c r="C1630" s="439"/>
      <c r="D1630" s="439"/>
      <c r="E1630" s="440">
        <v>2</v>
      </c>
      <c r="F1630" s="439"/>
      <c r="G1630" s="439"/>
      <c r="H1630" s="439"/>
    </row>
    <row r="1631" spans="1:8" ht="9.75" customHeight="1" x14ac:dyDescent="0.2">
      <c r="A1631" s="438">
        <v>170534</v>
      </c>
      <c r="B1631" s="439" t="s">
        <v>3439</v>
      </c>
      <c r="C1631" s="439"/>
      <c r="D1631" s="439"/>
      <c r="E1631" s="440">
        <v>2</v>
      </c>
      <c r="F1631" s="439"/>
      <c r="G1631" s="439"/>
      <c r="H1631" s="439"/>
    </row>
    <row r="1632" spans="1:8" ht="9.75" customHeight="1" x14ac:dyDescent="0.2">
      <c r="A1632" s="438">
        <v>170539</v>
      </c>
      <c r="B1632" s="439" t="s">
        <v>3439</v>
      </c>
      <c r="C1632" s="439"/>
      <c r="D1632" s="439"/>
      <c r="E1632" s="440">
        <v>2</v>
      </c>
      <c r="F1632" s="439"/>
      <c r="G1632" s="439"/>
      <c r="H1632" s="439"/>
    </row>
    <row r="1633" spans="1:8" ht="9.75" customHeight="1" x14ac:dyDescent="0.2">
      <c r="A1633" s="438">
        <v>170541</v>
      </c>
      <c r="B1633" s="439" t="s">
        <v>3439</v>
      </c>
      <c r="C1633" s="439"/>
      <c r="D1633" s="439"/>
      <c r="E1633" s="440">
        <v>2</v>
      </c>
      <c r="F1633" s="439"/>
      <c r="G1633" s="439"/>
      <c r="H1633" s="439"/>
    </row>
    <row r="1634" spans="1:8" ht="9.75" customHeight="1" x14ac:dyDescent="0.2">
      <c r="A1634" s="438">
        <v>170555</v>
      </c>
      <c r="B1634" s="439" t="s">
        <v>3439</v>
      </c>
      <c r="C1634" s="439"/>
      <c r="D1634" s="439"/>
      <c r="E1634" s="440">
        <v>3</v>
      </c>
      <c r="F1634" s="439"/>
      <c r="G1634" s="439"/>
      <c r="H1634" s="439"/>
    </row>
    <row r="1635" spans="1:8" ht="9.75" customHeight="1" x14ac:dyDescent="0.2">
      <c r="A1635" s="438">
        <v>166849</v>
      </c>
      <c r="B1635" s="439" t="s">
        <v>3439</v>
      </c>
      <c r="C1635" s="439"/>
      <c r="D1635" s="439"/>
      <c r="E1635" s="440">
        <v>4</v>
      </c>
      <c r="F1635" s="439"/>
      <c r="G1635" s="439"/>
      <c r="H1635" s="439"/>
    </row>
    <row r="1636" spans="1:8" ht="9.75" customHeight="1" x14ac:dyDescent="0.2">
      <c r="A1636" s="438">
        <v>168557</v>
      </c>
      <c r="B1636" s="439" t="s">
        <v>3439</v>
      </c>
      <c r="C1636" s="439"/>
      <c r="D1636" s="439"/>
      <c r="E1636" s="440">
        <v>3</v>
      </c>
      <c r="F1636" s="439"/>
      <c r="G1636" s="439"/>
      <c r="H1636" s="439"/>
    </row>
    <row r="1637" spans="1:8" ht="9.75" customHeight="1" x14ac:dyDescent="0.2">
      <c r="A1637" s="438">
        <v>168018</v>
      </c>
      <c r="B1637" s="439" t="s">
        <v>3439</v>
      </c>
      <c r="C1637" s="439"/>
      <c r="D1637" s="439"/>
      <c r="E1637" s="440">
        <v>6</v>
      </c>
      <c r="F1637" s="439"/>
      <c r="G1637" s="439"/>
      <c r="H1637" s="439"/>
    </row>
    <row r="1638" spans="1:8" ht="9.75" customHeight="1" x14ac:dyDescent="0.2">
      <c r="A1638" s="438">
        <v>166859</v>
      </c>
      <c r="B1638" s="439" t="s">
        <v>3439</v>
      </c>
      <c r="C1638" s="439"/>
      <c r="D1638" s="439"/>
      <c r="E1638" s="440">
        <v>2</v>
      </c>
      <c r="F1638" s="439"/>
      <c r="G1638" s="439"/>
      <c r="H1638" s="439"/>
    </row>
    <row r="1639" spans="1:8" ht="9.75" customHeight="1" x14ac:dyDescent="0.2">
      <c r="A1639" s="438">
        <v>168307</v>
      </c>
      <c r="B1639" s="439" t="s">
        <v>3439</v>
      </c>
      <c r="C1639" s="439"/>
      <c r="D1639" s="439"/>
      <c r="E1639" s="440">
        <v>6</v>
      </c>
      <c r="F1639" s="439"/>
      <c r="G1639" s="439"/>
      <c r="H1639" s="439"/>
    </row>
    <row r="1640" spans="1:8" ht="9.75" customHeight="1" x14ac:dyDescent="0.2">
      <c r="A1640" s="438">
        <v>168309</v>
      </c>
      <c r="B1640" s="439" t="s">
        <v>3439</v>
      </c>
      <c r="C1640" s="439"/>
      <c r="D1640" s="439"/>
      <c r="E1640" s="440">
        <v>3</v>
      </c>
      <c r="F1640" s="439"/>
      <c r="G1640" s="439"/>
      <c r="H1640" s="439"/>
    </row>
    <row r="1641" spans="1:8" ht="9.75" customHeight="1" x14ac:dyDescent="0.2">
      <c r="A1641" s="438">
        <v>168630</v>
      </c>
      <c r="B1641" s="439" t="s">
        <v>3439</v>
      </c>
      <c r="C1641" s="439"/>
      <c r="D1641" s="439"/>
      <c r="E1641" s="440">
        <v>3</v>
      </c>
      <c r="F1641" s="439"/>
      <c r="G1641" s="439"/>
      <c r="H1641" s="439"/>
    </row>
    <row r="1642" spans="1:8" ht="9.75" customHeight="1" x14ac:dyDescent="0.2">
      <c r="A1642" s="438">
        <v>169766</v>
      </c>
      <c r="B1642" s="439" t="s">
        <v>3439</v>
      </c>
      <c r="C1642" s="439"/>
      <c r="D1642" s="439"/>
      <c r="E1642" s="440">
        <v>2</v>
      </c>
      <c r="F1642" s="439"/>
      <c r="G1642" s="439"/>
      <c r="H1642" s="439"/>
    </row>
    <row r="1643" spans="1:8" ht="9.75" customHeight="1" x14ac:dyDescent="0.2">
      <c r="A1643" s="438">
        <v>171174</v>
      </c>
      <c r="B1643" s="439" t="s">
        <v>3439</v>
      </c>
      <c r="C1643" s="439"/>
      <c r="D1643" s="439"/>
      <c r="E1643" s="440">
        <v>12</v>
      </c>
      <c r="F1643" s="439"/>
      <c r="G1643" s="439"/>
      <c r="H1643" s="439"/>
    </row>
    <row r="1644" spans="1:8" ht="9.75" customHeight="1" x14ac:dyDescent="0.2">
      <c r="A1644" s="438">
        <v>169355</v>
      </c>
      <c r="B1644" s="439" t="s">
        <v>3439</v>
      </c>
      <c r="C1644" s="439"/>
      <c r="D1644" s="439"/>
      <c r="E1644" s="440">
        <v>12</v>
      </c>
      <c r="F1644" s="439"/>
      <c r="G1644" s="439"/>
      <c r="H1644" s="439"/>
    </row>
    <row r="1645" spans="1:8" ht="9.75" customHeight="1" x14ac:dyDescent="0.2">
      <c r="A1645" s="438">
        <v>167998</v>
      </c>
      <c r="B1645" s="439" t="s">
        <v>3439</v>
      </c>
      <c r="C1645" s="439"/>
      <c r="D1645" s="439"/>
      <c r="E1645" s="440">
        <v>3</v>
      </c>
      <c r="F1645" s="439"/>
      <c r="G1645" s="439"/>
      <c r="H1645" s="439"/>
    </row>
    <row r="1646" spans="1:8" ht="9.75" customHeight="1" x14ac:dyDescent="0.2">
      <c r="A1646" s="438">
        <v>167808</v>
      </c>
      <c r="B1646" s="439" t="s">
        <v>3439</v>
      </c>
      <c r="C1646" s="439"/>
      <c r="D1646" s="439"/>
      <c r="E1646" s="440">
        <v>2</v>
      </c>
      <c r="F1646" s="439"/>
      <c r="G1646" s="439"/>
      <c r="H1646" s="439"/>
    </row>
    <row r="1647" spans="1:8" ht="9.75" customHeight="1" x14ac:dyDescent="0.2">
      <c r="A1647" s="438">
        <v>169741</v>
      </c>
      <c r="B1647" s="439" t="s">
        <v>3439</v>
      </c>
      <c r="C1647" s="439"/>
      <c r="D1647" s="439"/>
      <c r="E1647" s="440">
        <v>2</v>
      </c>
      <c r="F1647" s="439"/>
      <c r="G1647" s="439"/>
      <c r="H1647" s="439"/>
    </row>
    <row r="1648" spans="1:8" ht="9.75" customHeight="1" x14ac:dyDescent="0.2">
      <c r="A1648" s="438">
        <v>167573</v>
      </c>
      <c r="B1648" s="439" t="s">
        <v>3439</v>
      </c>
      <c r="C1648" s="439"/>
      <c r="D1648" s="439"/>
      <c r="E1648" s="440">
        <v>36</v>
      </c>
      <c r="F1648" s="439"/>
      <c r="G1648" s="439"/>
      <c r="H1648" s="439"/>
    </row>
    <row r="1649" spans="1:8" ht="9.75" customHeight="1" x14ac:dyDescent="0.2">
      <c r="A1649" s="438">
        <v>167476</v>
      </c>
      <c r="B1649" s="439" t="s">
        <v>3439</v>
      </c>
      <c r="C1649" s="439"/>
      <c r="D1649" s="439"/>
      <c r="E1649" s="440">
        <v>36</v>
      </c>
      <c r="F1649" s="439"/>
      <c r="G1649" s="439"/>
      <c r="H1649" s="439"/>
    </row>
    <row r="1650" spans="1:8" ht="9.75" customHeight="1" x14ac:dyDescent="0.2">
      <c r="A1650" s="438">
        <v>166858</v>
      </c>
      <c r="B1650" s="439" t="s">
        <v>3439</v>
      </c>
      <c r="C1650" s="439"/>
      <c r="D1650" s="439"/>
      <c r="E1650" s="440">
        <v>3</v>
      </c>
      <c r="F1650" s="439"/>
      <c r="G1650" s="439"/>
      <c r="H1650" s="439"/>
    </row>
    <row r="1651" spans="1:8" ht="9.75" customHeight="1" x14ac:dyDescent="0.2">
      <c r="A1651" s="438">
        <v>166855</v>
      </c>
      <c r="B1651" s="439" t="s">
        <v>3439</v>
      </c>
      <c r="C1651" s="439"/>
      <c r="D1651" s="439"/>
      <c r="E1651" s="440">
        <v>4</v>
      </c>
      <c r="F1651" s="439"/>
      <c r="G1651" s="439"/>
      <c r="H1651" s="439"/>
    </row>
    <row r="1652" spans="1:8" ht="9.75" customHeight="1" x14ac:dyDescent="0.2">
      <c r="A1652" s="438">
        <v>167801</v>
      </c>
      <c r="B1652" s="439" t="s">
        <v>3439</v>
      </c>
      <c r="C1652" s="439"/>
      <c r="D1652" s="439"/>
      <c r="E1652" s="440">
        <v>3</v>
      </c>
      <c r="F1652" s="439"/>
      <c r="G1652" s="439"/>
      <c r="H1652" s="439"/>
    </row>
    <row r="1653" spans="1:8" ht="9.75" customHeight="1" x14ac:dyDescent="0.2">
      <c r="A1653" s="438">
        <v>168059</v>
      </c>
      <c r="B1653" s="439" t="s">
        <v>3439</v>
      </c>
      <c r="C1653" s="439"/>
      <c r="D1653" s="439"/>
      <c r="E1653" s="440">
        <v>2</v>
      </c>
      <c r="F1653" s="439"/>
      <c r="G1653" s="439"/>
      <c r="H1653" s="439"/>
    </row>
    <row r="1654" spans="1:8" ht="9.75" customHeight="1" x14ac:dyDescent="0.2">
      <c r="A1654" s="438">
        <v>168357</v>
      </c>
      <c r="B1654" s="439" t="s">
        <v>3439</v>
      </c>
      <c r="C1654" s="439"/>
      <c r="D1654" s="439"/>
      <c r="E1654" s="440">
        <v>2</v>
      </c>
      <c r="F1654" s="439"/>
      <c r="G1654" s="439"/>
      <c r="H1654" s="439"/>
    </row>
    <row r="1655" spans="1:8" ht="9.75" customHeight="1" x14ac:dyDescent="0.2">
      <c r="A1655" s="438">
        <v>169744</v>
      </c>
      <c r="B1655" s="439" t="s">
        <v>3439</v>
      </c>
      <c r="C1655" s="439"/>
      <c r="D1655" s="439"/>
      <c r="E1655" s="440">
        <v>2</v>
      </c>
      <c r="F1655" s="439"/>
      <c r="G1655" s="439"/>
      <c r="H1655" s="439"/>
    </row>
    <row r="1656" spans="1:8" ht="9.75" customHeight="1" x14ac:dyDescent="0.2">
      <c r="A1656" s="438">
        <v>167806</v>
      </c>
      <c r="B1656" s="439" t="s">
        <v>3439</v>
      </c>
      <c r="C1656" s="439"/>
      <c r="D1656" s="439"/>
      <c r="E1656" s="440">
        <v>2</v>
      </c>
      <c r="F1656" s="439"/>
      <c r="G1656" s="439"/>
      <c r="H1656" s="439"/>
    </row>
    <row r="1657" spans="1:8" ht="9.75" customHeight="1" x14ac:dyDescent="0.2">
      <c r="A1657" s="438">
        <v>167907</v>
      </c>
      <c r="B1657" s="439" t="s">
        <v>3439</v>
      </c>
      <c r="C1657" s="439"/>
      <c r="D1657" s="439"/>
      <c r="E1657" s="440">
        <v>2</v>
      </c>
      <c r="F1657" s="439"/>
      <c r="G1657" s="439"/>
      <c r="H1657" s="439"/>
    </row>
    <row r="1658" spans="1:8" ht="9.75" customHeight="1" x14ac:dyDescent="0.2">
      <c r="A1658" s="438">
        <v>166854</v>
      </c>
      <c r="B1658" s="439" t="s">
        <v>3439</v>
      </c>
      <c r="C1658" s="439"/>
      <c r="D1658" s="439"/>
      <c r="E1658" s="440">
        <v>4</v>
      </c>
      <c r="F1658" s="439"/>
      <c r="G1658" s="439"/>
      <c r="H1658" s="439"/>
    </row>
    <row r="1659" spans="1:8" ht="9.75" customHeight="1" x14ac:dyDescent="0.2">
      <c r="A1659" s="438">
        <v>169356</v>
      </c>
      <c r="B1659" s="439" t="s">
        <v>3439</v>
      </c>
      <c r="C1659" s="439"/>
      <c r="D1659" s="439"/>
      <c r="E1659" s="440">
        <v>8</v>
      </c>
      <c r="F1659" s="439"/>
      <c r="G1659" s="439"/>
      <c r="H1659" s="439"/>
    </row>
    <row r="1660" spans="1:8" ht="9.75" customHeight="1" x14ac:dyDescent="0.2">
      <c r="A1660" s="438">
        <v>171175</v>
      </c>
      <c r="B1660" s="439" t="s">
        <v>3439</v>
      </c>
      <c r="C1660" s="439"/>
      <c r="D1660" s="439"/>
      <c r="E1660" s="440">
        <v>8</v>
      </c>
      <c r="F1660" s="439"/>
      <c r="G1660" s="439"/>
      <c r="H1660" s="439"/>
    </row>
    <row r="1661" spans="1:8" ht="9.75" customHeight="1" x14ac:dyDescent="0.2">
      <c r="A1661" s="438">
        <v>168011</v>
      </c>
      <c r="B1661" s="439" t="s">
        <v>3439</v>
      </c>
      <c r="C1661" s="439"/>
      <c r="D1661" s="439"/>
      <c r="E1661" s="440">
        <v>3</v>
      </c>
      <c r="F1661" s="439"/>
      <c r="G1661" s="439"/>
      <c r="H1661" s="439"/>
    </row>
    <row r="1662" spans="1:8" ht="9.75" customHeight="1" x14ac:dyDescent="0.2">
      <c r="A1662" s="438">
        <v>166856</v>
      </c>
      <c r="B1662" s="439" t="s">
        <v>3439</v>
      </c>
      <c r="C1662" s="439"/>
      <c r="D1662" s="439"/>
      <c r="E1662" s="440">
        <v>3</v>
      </c>
      <c r="F1662" s="439"/>
      <c r="G1662" s="439"/>
      <c r="H1662" s="439"/>
    </row>
    <row r="1663" spans="1:8" ht="9.75" customHeight="1" x14ac:dyDescent="0.2">
      <c r="A1663" s="438">
        <v>167591</v>
      </c>
      <c r="B1663" s="439" t="s">
        <v>3439</v>
      </c>
      <c r="C1663" s="439"/>
      <c r="D1663" s="439"/>
      <c r="E1663" s="440">
        <v>36</v>
      </c>
      <c r="F1663" s="439"/>
      <c r="G1663" s="439"/>
      <c r="H1663" s="439"/>
    </row>
    <row r="1664" spans="1:8" ht="9.75" customHeight="1" x14ac:dyDescent="0.2">
      <c r="A1664" s="438">
        <v>168194</v>
      </c>
      <c r="B1664" s="439" t="s">
        <v>3439</v>
      </c>
      <c r="C1664" s="439"/>
      <c r="D1664" s="439"/>
      <c r="E1664" s="440">
        <v>3</v>
      </c>
      <c r="F1664" s="439"/>
      <c r="G1664" s="439"/>
      <c r="H1664" s="439"/>
    </row>
    <row r="1665" spans="1:8" ht="9.75" customHeight="1" x14ac:dyDescent="0.2">
      <c r="A1665" s="438">
        <v>169739</v>
      </c>
      <c r="B1665" s="439" t="s">
        <v>3439</v>
      </c>
      <c r="C1665" s="439"/>
      <c r="D1665" s="439"/>
      <c r="E1665" s="440">
        <v>2</v>
      </c>
      <c r="F1665" s="439"/>
      <c r="G1665" s="439"/>
      <c r="H1665" s="439"/>
    </row>
    <row r="1666" spans="1:8" ht="9.75" customHeight="1" x14ac:dyDescent="0.2">
      <c r="A1666" s="438">
        <v>167799</v>
      </c>
      <c r="B1666" s="439" t="s">
        <v>3439</v>
      </c>
      <c r="C1666" s="439"/>
      <c r="D1666" s="439"/>
      <c r="E1666" s="440">
        <v>2</v>
      </c>
      <c r="F1666" s="439"/>
      <c r="G1666" s="439"/>
      <c r="H1666" s="439"/>
    </row>
    <row r="1667" spans="1:8" ht="9.75" customHeight="1" x14ac:dyDescent="0.2">
      <c r="A1667" s="438">
        <v>171859</v>
      </c>
      <c r="B1667" s="439" t="s">
        <v>3439</v>
      </c>
      <c r="C1667" s="439"/>
      <c r="D1667" s="439"/>
      <c r="E1667" s="440">
        <v>2</v>
      </c>
      <c r="F1667" s="439"/>
      <c r="G1667" s="439"/>
      <c r="H1667" s="439"/>
    </row>
    <row r="1668" spans="1:8" ht="9.75" customHeight="1" x14ac:dyDescent="0.2">
      <c r="A1668" s="438">
        <v>173109</v>
      </c>
      <c r="B1668" s="439" t="s">
        <v>3439</v>
      </c>
      <c r="C1668" s="439"/>
      <c r="D1668" s="439"/>
      <c r="E1668" s="440">
        <v>100</v>
      </c>
      <c r="F1668" s="439"/>
      <c r="G1668" s="439"/>
      <c r="H1668" s="439"/>
    </row>
    <row r="1669" spans="1:8" ht="9.75" customHeight="1" x14ac:dyDescent="0.2">
      <c r="A1669" s="438">
        <v>173110</v>
      </c>
      <c r="B1669" s="439" t="s">
        <v>3439</v>
      </c>
      <c r="C1669" s="439"/>
      <c r="D1669" s="439"/>
      <c r="E1669" s="440">
        <v>100</v>
      </c>
      <c r="F1669" s="439"/>
      <c r="G1669" s="439"/>
      <c r="H1669" s="439"/>
    </row>
    <row r="1670" spans="1:8" ht="9.75" customHeight="1" x14ac:dyDescent="0.2">
      <c r="A1670" s="438">
        <v>174523</v>
      </c>
      <c r="B1670" s="439" t="s">
        <v>3439</v>
      </c>
      <c r="C1670" s="439"/>
      <c r="D1670" s="439"/>
      <c r="E1670" s="440">
        <v>3</v>
      </c>
      <c r="F1670" s="439"/>
      <c r="G1670" s="439"/>
      <c r="H1670" s="439"/>
    </row>
    <row r="1671" spans="1:8" ht="9.75" customHeight="1" x14ac:dyDescent="0.2">
      <c r="A1671" s="438">
        <v>174129</v>
      </c>
      <c r="B1671" s="439" t="s">
        <v>3439</v>
      </c>
      <c r="C1671" s="439"/>
      <c r="D1671" s="439"/>
      <c r="E1671" s="440">
        <v>2</v>
      </c>
      <c r="F1671" s="439"/>
      <c r="G1671" s="439"/>
      <c r="H1671" s="439"/>
    </row>
    <row r="1672" spans="1:8" ht="9.75" customHeight="1" x14ac:dyDescent="0.2">
      <c r="A1672" s="438">
        <v>174123</v>
      </c>
      <c r="B1672" s="439" t="s">
        <v>3439</v>
      </c>
      <c r="C1672" s="439"/>
      <c r="D1672" s="439"/>
      <c r="E1672" s="440">
        <v>3</v>
      </c>
      <c r="F1672" s="439"/>
      <c r="G1672" s="439"/>
      <c r="H1672" s="439"/>
    </row>
    <row r="1673" spans="1:8" ht="9.75" customHeight="1" x14ac:dyDescent="0.2">
      <c r="A1673" s="438">
        <v>166738</v>
      </c>
      <c r="B1673" s="439" t="s">
        <v>3439</v>
      </c>
      <c r="C1673" s="439"/>
      <c r="D1673" s="439"/>
      <c r="E1673" s="440">
        <v>2</v>
      </c>
      <c r="F1673" s="439"/>
      <c r="G1673" s="439"/>
      <c r="H1673" s="439"/>
    </row>
    <row r="1674" spans="1:8" ht="9.75" customHeight="1" x14ac:dyDescent="0.2">
      <c r="A1674" s="438">
        <v>166739</v>
      </c>
      <c r="B1674" s="439" t="s">
        <v>3439</v>
      </c>
      <c r="C1674" s="439"/>
      <c r="D1674" s="439"/>
      <c r="E1674" s="440">
        <v>6</v>
      </c>
      <c r="F1674" s="439"/>
      <c r="G1674" s="439"/>
      <c r="H1674" s="439"/>
    </row>
    <row r="1675" spans="1:8" ht="9.75" customHeight="1" x14ac:dyDescent="0.2">
      <c r="A1675" s="438">
        <v>168406</v>
      </c>
      <c r="B1675" s="439" t="s">
        <v>3439</v>
      </c>
      <c r="C1675" s="439"/>
      <c r="D1675" s="439"/>
      <c r="E1675" s="440">
        <v>6</v>
      </c>
      <c r="F1675" s="439"/>
      <c r="G1675" s="439"/>
      <c r="H1675" s="439"/>
    </row>
    <row r="1676" spans="1:8" ht="9.75" customHeight="1" x14ac:dyDescent="0.2">
      <c r="A1676" s="438">
        <v>168405</v>
      </c>
      <c r="B1676" s="439" t="s">
        <v>3439</v>
      </c>
      <c r="C1676" s="439"/>
      <c r="D1676" s="439"/>
      <c r="E1676" s="440">
        <v>6</v>
      </c>
      <c r="F1676" s="439"/>
      <c r="G1676" s="439"/>
      <c r="H1676" s="439"/>
    </row>
    <row r="1677" spans="1:8" ht="9.75" customHeight="1" x14ac:dyDescent="0.2">
      <c r="A1677" s="438">
        <v>170505</v>
      </c>
      <c r="B1677" s="439" t="s">
        <v>3439</v>
      </c>
      <c r="C1677" s="439"/>
      <c r="D1677" s="439"/>
      <c r="E1677" s="440">
        <v>2</v>
      </c>
      <c r="F1677" s="439"/>
      <c r="G1677" s="439"/>
      <c r="H1677" s="439"/>
    </row>
    <row r="1678" spans="1:8" ht="9.75" customHeight="1" x14ac:dyDescent="0.2">
      <c r="A1678" s="438">
        <v>166734</v>
      </c>
      <c r="B1678" s="439" t="s">
        <v>3439</v>
      </c>
      <c r="C1678" s="439"/>
      <c r="D1678" s="439"/>
      <c r="E1678" s="440">
        <v>2</v>
      </c>
      <c r="F1678" s="439"/>
      <c r="G1678" s="439"/>
      <c r="H1678" s="439"/>
    </row>
    <row r="1679" spans="1:8" ht="9.75" customHeight="1" x14ac:dyDescent="0.2">
      <c r="A1679" s="438">
        <v>170504</v>
      </c>
      <c r="B1679" s="439" t="s">
        <v>3439</v>
      </c>
      <c r="C1679" s="439"/>
      <c r="D1679" s="439"/>
      <c r="E1679" s="440">
        <v>3</v>
      </c>
      <c r="F1679" s="439"/>
      <c r="G1679" s="439"/>
      <c r="H1679" s="439"/>
    </row>
    <row r="1680" spans="1:8" ht="9.75" customHeight="1" x14ac:dyDescent="0.2">
      <c r="A1680" s="438">
        <v>166733</v>
      </c>
      <c r="B1680" s="439" t="s">
        <v>3439</v>
      </c>
      <c r="C1680" s="439"/>
      <c r="D1680" s="439"/>
      <c r="E1680" s="440">
        <v>2</v>
      </c>
      <c r="F1680" s="439"/>
      <c r="G1680" s="439"/>
      <c r="H1680" s="439"/>
    </row>
    <row r="1681" spans="1:8" ht="9.75" customHeight="1" x14ac:dyDescent="0.2">
      <c r="A1681" s="438">
        <v>168324</v>
      </c>
      <c r="B1681" s="439" t="s">
        <v>3439</v>
      </c>
      <c r="C1681" s="439"/>
      <c r="D1681" s="439"/>
      <c r="E1681" s="440">
        <v>2</v>
      </c>
      <c r="F1681" s="439"/>
      <c r="G1681" s="439"/>
      <c r="H1681" s="439"/>
    </row>
    <row r="1682" spans="1:8" ht="9.75" customHeight="1" x14ac:dyDescent="0.2">
      <c r="A1682" s="438">
        <v>172424</v>
      </c>
      <c r="B1682" s="439" t="s">
        <v>3439</v>
      </c>
      <c r="C1682" s="439"/>
      <c r="D1682" s="439"/>
      <c r="E1682" s="440">
        <v>6</v>
      </c>
      <c r="F1682" s="439"/>
      <c r="G1682" s="439"/>
      <c r="H1682" s="439"/>
    </row>
    <row r="1683" spans="1:8" ht="9.75" customHeight="1" x14ac:dyDescent="0.2">
      <c r="A1683" s="438">
        <v>173296</v>
      </c>
      <c r="B1683" s="439" t="s">
        <v>3439</v>
      </c>
      <c r="C1683" s="439"/>
      <c r="D1683" s="439"/>
      <c r="E1683" s="440">
        <v>4</v>
      </c>
      <c r="F1683" s="439"/>
      <c r="G1683" s="439"/>
      <c r="H1683" s="439"/>
    </row>
    <row r="1684" spans="1:8" ht="9.75" customHeight="1" x14ac:dyDescent="0.2">
      <c r="A1684" s="438">
        <v>170415</v>
      </c>
      <c r="B1684" s="439" t="s">
        <v>3439</v>
      </c>
      <c r="C1684" s="439"/>
      <c r="D1684" s="439"/>
      <c r="E1684" s="440">
        <v>6</v>
      </c>
      <c r="F1684" s="439"/>
      <c r="G1684" s="439"/>
      <c r="H1684" s="439"/>
    </row>
    <row r="1685" spans="1:8" ht="9.75" customHeight="1" x14ac:dyDescent="0.2">
      <c r="A1685" s="438">
        <v>168519</v>
      </c>
      <c r="B1685" s="439" t="s">
        <v>3439</v>
      </c>
      <c r="C1685" s="439"/>
      <c r="D1685" s="439"/>
      <c r="E1685" s="440">
        <v>8</v>
      </c>
      <c r="F1685" s="439"/>
      <c r="G1685" s="439"/>
      <c r="H1685" s="439"/>
    </row>
    <row r="1686" spans="1:8" ht="9.75" customHeight="1" x14ac:dyDescent="0.2">
      <c r="A1686" s="438">
        <v>168520</v>
      </c>
      <c r="B1686" s="439" t="s">
        <v>3439</v>
      </c>
      <c r="C1686" s="439"/>
      <c r="D1686" s="439"/>
      <c r="E1686" s="440">
        <v>12</v>
      </c>
      <c r="F1686" s="439"/>
      <c r="G1686" s="439"/>
      <c r="H1686" s="439"/>
    </row>
    <row r="1687" spans="1:8" ht="9.75" customHeight="1" x14ac:dyDescent="0.2">
      <c r="A1687" s="438">
        <v>168521</v>
      </c>
      <c r="B1687" s="439" t="s">
        <v>3439</v>
      </c>
      <c r="C1687" s="439"/>
      <c r="D1687" s="439"/>
      <c r="E1687" s="440">
        <v>2</v>
      </c>
      <c r="F1687" s="439"/>
      <c r="G1687" s="439"/>
      <c r="H1687" s="439"/>
    </row>
    <row r="1688" spans="1:8" ht="9.75" customHeight="1" x14ac:dyDescent="0.2">
      <c r="A1688" s="438">
        <v>168115</v>
      </c>
      <c r="B1688" s="439" t="s">
        <v>3439</v>
      </c>
      <c r="C1688" s="439"/>
      <c r="D1688" s="439"/>
      <c r="E1688" s="440">
        <v>6</v>
      </c>
      <c r="F1688" s="439"/>
      <c r="G1688" s="439"/>
      <c r="H1688" s="439"/>
    </row>
    <row r="1689" spans="1:8" ht="9.75" customHeight="1" x14ac:dyDescent="0.2">
      <c r="A1689" s="438">
        <v>169262</v>
      </c>
      <c r="B1689" s="439" t="s">
        <v>3439</v>
      </c>
      <c r="C1689" s="439"/>
      <c r="D1689" s="439"/>
      <c r="E1689" s="440">
        <v>12</v>
      </c>
      <c r="F1689" s="439"/>
      <c r="G1689" s="439"/>
      <c r="H1689" s="439"/>
    </row>
    <row r="1690" spans="1:8" ht="9.75" customHeight="1" x14ac:dyDescent="0.2">
      <c r="A1690" s="438">
        <v>169261</v>
      </c>
      <c r="B1690" s="439" t="s">
        <v>3439</v>
      </c>
      <c r="C1690" s="439"/>
      <c r="D1690" s="439"/>
      <c r="E1690" s="440">
        <v>8</v>
      </c>
      <c r="F1690" s="439"/>
      <c r="G1690" s="439"/>
      <c r="H1690" s="439"/>
    </row>
    <row r="1691" spans="1:8" ht="9.75" customHeight="1" x14ac:dyDescent="0.2">
      <c r="A1691" s="438">
        <v>167404</v>
      </c>
      <c r="B1691" s="439" t="s">
        <v>3439</v>
      </c>
      <c r="C1691" s="439"/>
      <c r="D1691" s="439"/>
      <c r="E1691" s="440">
        <v>3</v>
      </c>
      <c r="F1691" s="439"/>
      <c r="G1691" s="439"/>
      <c r="H1691" s="439"/>
    </row>
    <row r="1692" spans="1:8" ht="9.75" customHeight="1" x14ac:dyDescent="0.2">
      <c r="A1692" s="438">
        <v>167406</v>
      </c>
      <c r="B1692" s="439" t="s">
        <v>3439</v>
      </c>
      <c r="C1692" s="439"/>
      <c r="D1692" s="439"/>
      <c r="E1692" s="440">
        <v>3</v>
      </c>
      <c r="F1692" s="439"/>
      <c r="G1692" s="439"/>
      <c r="H1692" s="439"/>
    </row>
    <row r="1693" spans="1:8" ht="9.75" customHeight="1" x14ac:dyDescent="0.2">
      <c r="A1693" s="438">
        <v>167407</v>
      </c>
      <c r="B1693" s="439" t="s">
        <v>3439</v>
      </c>
      <c r="C1693" s="439"/>
      <c r="D1693" s="439"/>
      <c r="E1693" s="440">
        <v>3</v>
      </c>
      <c r="F1693" s="439"/>
      <c r="G1693" s="439"/>
      <c r="H1693" s="439"/>
    </row>
    <row r="1694" spans="1:8" ht="9.75" customHeight="1" x14ac:dyDescent="0.2">
      <c r="A1694" s="438">
        <v>171824</v>
      </c>
      <c r="B1694" s="439" t="s">
        <v>3439</v>
      </c>
      <c r="C1694" s="439"/>
      <c r="D1694" s="439"/>
      <c r="E1694" s="440">
        <v>4</v>
      </c>
      <c r="F1694" s="439"/>
      <c r="G1694" s="439"/>
      <c r="H1694" s="439"/>
    </row>
    <row r="1695" spans="1:8" ht="9.75" customHeight="1" x14ac:dyDescent="0.2">
      <c r="A1695" s="438">
        <v>171834</v>
      </c>
      <c r="B1695" s="439" t="s">
        <v>3439</v>
      </c>
      <c r="C1695" s="439"/>
      <c r="D1695" s="439"/>
      <c r="E1695" s="440">
        <v>6</v>
      </c>
      <c r="F1695" s="439"/>
      <c r="G1695" s="439"/>
      <c r="H1695" s="439"/>
    </row>
    <row r="1696" spans="1:8" ht="9.75" customHeight="1" x14ac:dyDescent="0.2">
      <c r="A1696" s="438">
        <v>172744</v>
      </c>
      <c r="B1696" s="439" t="s">
        <v>3439</v>
      </c>
      <c r="C1696" s="439"/>
      <c r="D1696" s="439"/>
      <c r="E1696" s="440">
        <v>12</v>
      </c>
      <c r="F1696" s="439"/>
      <c r="G1696" s="439"/>
      <c r="H1696" s="439"/>
    </row>
    <row r="1697" spans="1:8" ht="9.75" customHeight="1" x14ac:dyDescent="0.2">
      <c r="A1697" s="438">
        <v>172926</v>
      </c>
      <c r="B1697" s="439" t="s">
        <v>3439</v>
      </c>
      <c r="C1697" s="439"/>
      <c r="D1697" s="439"/>
      <c r="E1697" s="440">
        <v>24</v>
      </c>
      <c r="F1697" s="439"/>
      <c r="G1697" s="439"/>
      <c r="H1697" s="439"/>
    </row>
    <row r="1698" spans="1:8" ht="9.75" customHeight="1" x14ac:dyDescent="0.2">
      <c r="A1698" s="438">
        <v>171878</v>
      </c>
      <c r="B1698" s="439" t="s">
        <v>3439</v>
      </c>
      <c r="C1698" s="439"/>
      <c r="D1698" s="439"/>
      <c r="E1698" s="440">
        <v>6</v>
      </c>
      <c r="F1698" s="439"/>
      <c r="G1698" s="439"/>
      <c r="H1698" s="439"/>
    </row>
    <row r="1699" spans="1:8" ht="9.75" customHeight="1" x14ac:dyDescent="0.2">
      <c r="A1699" s="438">
        <v>171879</v>
      </c>
      <c r="B1699" s="439" t="s">
        <v>3439</v>
      </c>
      <c r="C1699" s="439"/>
      <c r="D1699" s="439"/>
      <c r="E1699" s="440">
        <v>4</v>
      </c>
      <c r="F1699" s="439"/>
      <c r="G1699" s="439"/>
      <c r="H1699" s="439"/>
    </row>
    <row r="1700" spans="1:8" ht="9.75" customHeight="1" x14ac:dyDescent="0.2">
      <c r="A1700" s="438">
        <v>173126</v>
      </c>
      <c r="B1700" s="439" t="s">
        <v>3439</v>
      </c>
      <c r="C1700" s="439"/>
      <c r="D1700" s="439"/>
      <c r="E1700" s="440">
        <v>1</v>
      </c>
      <c r="F1700" s="439"/>
      <c r="G1700" s="439"/>
      <c r="H1700" s="439"/>
    </row>
    <row r="1701" spans="1:8" ht="9.75" customHeight="1" x14ac:dyDescent="0.2">
      <c r="A1701" s="438">
        <v>171957</v>
      </c>
      <c r="B1701" s="439" t="s">
        <v>3439</v>
      </c>
      <c r="C1701" s="439"/>
      <c r="D1701" s="439"/>
      <c r="E1701" s="440">
        <v>6</v>
      </c>
      <c r="F1701" s="439"/>
      <c r="G1701" s="439"/>
      <c r="H1701" s="439"/>
    </row>
    <row r="1702" spans="1:8" ht="9.75" customHeight="1" x14ac:dyDescent="0.2">
      <c r="A1702" s="438">
        <v>173133</v>
      </c>
      <c r="B1702" s="439" t="s">
        <v>3439</v>
      </c>
      <c r="C1702" s="439"/>
      <c r="D1702" s="439"/>
      <c r="E1702" s="440">
        <v>16</v>
      </c>
      <c r="F1702" s="439"/>
      <c r="G1702" s="439"/>
      <c r="H1702" s="439"/>
    </row>
    <row r="1703" spans="1:8" ht="9.75" customHeight="1" x14ac:dyDescent="0.2">
      <c r="A1703" s="438">
        <v>172745</v>
      </c>
      <c r="B1703" s="439" t="s">
        <v>3439</v>
      </c>
      <c r="C1703" s="439"/>
      <c r="D1703" s="439"/>
      <c r="E1703" s="440">
        <v>12</v>
      </c>
      <c r="F1703" s="439"/>
      <c r="G1703" s="439"/>
      <c r="H1703" s="439"/>
    </row>
    <row r="1704" spans="1:8" ht="9.75" customHeight="1" x14ac:dyDescent="0.2">
      <c r="A1704" s="438">
        <v>172956</v>
      </c>
      <c r="B1704" s="439" t="s">
        <v>3439</v>
      </c>
      <c r="C1704" s="439"/>
      <c r="D1704" s="439"/>
      <c r="E1704" s="440">
        <v>24</v>
      </c>
      <c r="F1704" s="439"/>
      <c r="G1704" s="439"/>
      <c r="H1704" s="439"/>
    </row>
    <row r="1705" spans="1:8" ht="9.75" customHeight="1" x14ac:dyDescent="0.2">
      <c r="A1705" s="438">
        <v>170483</v>
      </c>
      <c r="B1705" s="439" t="s">
        <v>3439</v>
      </c>
      <c r="C1705" s="439"/>
      <c r="D1705" s="439"/>
      <c r="E1705" s="440">
        <v>4</v>
      </c>
      <c r="F1705" s="439"/>
      <c r="G1705" s="439"/>
      <c r="H1705" s="439"/>
    </row>
    <row r="1706" spans="1:8" ht="9.75" customHeight="1" x14ac:dyDescent="0.2">
      <c r="A1706" s="438">
        <v>167839</v>
      </c>
      <c r="B1706" s="439" t="s">
        <v>3439</v>
      </c>
      <c r="C1706" s="439"/>
      <c r="D1706" s="439"/>
      <c r="E1706" s="440">
        <v>6</v>
      </c>
      <c r="F1706" s="439"/>
      <c r="G1706" s="439"/>
      <c r="H1706" s="439"/>
    </row>
    <row r="1707" spans="1:8" ht="9.75" customHeight="1" x14ac:dyDescent="0.2">
      <c r="A1707" s="438">
        <v>171950</v>
      </c>
      <c r="B1707" s="439" t="s">
        <v>3439</v>
      </c>
      <c r="C1707" s="439"/>
      <c r="D1707" s="439"/>
      <c r="E1707" s="440">
        <v>6</v>
      </c>
      <c r="F1707" s="439"/>
      <c r="G1707" s="439"/>
      <c r="H1707" s="439"/>
    </row>
    <row r="1708" spans="1:8" ht="9.75" customHeight="1" x14ac:dyDescent="0.2">
      <c r="A1708" s="438">
        <v>167848</v>
      </c>
      <c r="B1708" s="439" t="s">
        <v>3439</v>
      </c>
      <c r="C1708" s="439"/>
      <c r="D1708" s="439"/>
      <c r="E1708" s="440">
        <v>3</v>
      </c>
      <c r="F1708" s="439"/>
      <c r="G1708" s="439"/>
      <c r="H1708" s="439"/>
    </row>
    <row r="1709" spans="1:8" ht="9.75" customHeight="1" x14ac:dyDescent="0.2">
      <c r="A1709" s="438">
        <v>167847</v>
      </c>
      <c r="B1709" s="439" t="s">
        <v>3439</v>
      </c>
      <c r="C1709" s="439"/>
      <c r="D1709" s="439"/>
      <c r="E1709" s="440">
        <v>2</v>
      </c>
      <c r="F1709" s="439"/>
      <c r="G1709" s="439"/>
      <c r="H1709" s="439"/>
    </row>
    <row r="1710" spans="1:8" ht="9.75" customHeight="1" x14ac:dyDescent="0.2">
      <c r="A1710" s="438">
        <v>167405</v>
      </c>
      <c r="B1710" s="439" t="s">
        <v>3439</v>
      </c>
      <c r="C1710" s="439"/>
      <c r="D1710" s="439"/>
      <c r="E1710" s="440">
        <v>3</v>
      </c>
      <c r="F1710" s="439"/>
      <c r="G1710" s="439"/>
      <c r="H1710" s="439"/>
    </row>
    <row r="1711" spans="1:8" ht="9.75" customHeight="1" x14ac:dyDescent="0.2">
      <c r="A1711" s="438">
        <v>167372</v>
      </c>
      <c r="B1711" s="439" t="s">
        <v>3439</v>
      </c>
      <c r="C1711" s="439"/>
      <c r="D1711" s="439"/>
      <c r="E1711" s="440">
        <v>3</v>
      </c>
      <c r="F1711" s="439"/>
      <c r="G1711" s="439"/>
      <c r="H1711" s="439"/>
    </row>
    <row r="1712" spans="1:8" ht="9.75" customHeight="1" x14ac:dyDescent="0.2">
      <c r="A1712" s="438">
        <v>167403</v>
      </c>
      <c r="B1712" s="439" t="s">
        <v>3439</v>
      </c>
      <c r="C1712" s="439"/>
      <c r="D1712" s="439"/>
      <c r="E1712" s="440">
        <v>4</v>
      </c>
      <c r="F1712" s="439"/>
      <c r="G1712" s="439"/>
      <c r="H1712" s="439"/>
    </row>
    <row r="1713" spans="1:8" ht="9.75" customHeight="1" x14ac:dyDescent="0.2">
      <c r="A1713" s="438">
        <v>167409</v>
      </c>
      <c r="B1713" s="439" t="s">
        <v>3439</v>
      </c>
      <c r="C1713" s="439"/>
      <c r="D1713" s="439"/>
      <c r="E1713" s="440">
        <v>2</v>
      </c>
      <c r="F1713" s="439"/>
      <c r="G1713" s="439"/>
      <c r="H1713" s="439"/>
    </row>
    <row r="1714" spans="1:8" ht="9.75" customHeight="1" x14ac:dyDescent="0.2">
      <c r="A1714" s="438">
        <v>170801</v>
      </c>
      <c r="B1714" s="439" t="s">
        <v>3439</v>
      </c>
      <c r="C1714" s="439"/>
      <c r="D1714" s="439"/>
      <c r="E1714" s="440">
        <v>2</v>
      </c>
      <c r="F1714" s="439"/>
      <c r="G1714" s="439"/>
      <c r="H1714" s="439"/>
    </row>
    <row r="1715" spans="1:8" ht="9.75" customHeight="1" x14ac:dyDescent="0.2">
      <c r="A1715" s="438">
        <v>170804</v>
      </c>
      <c r="B1715" s="439" t="s">
        <v>3439</v>
      </c>
      <c r="C1715" s="439"/>
      <c r="D1715" s="439"/>
      <c r="E1715" s="440">
        <v>2</v>
      </c>
      <c r="F1715" s="439"/>
      <c r="G1715" s="439"/>
      <c r="H1715" s="439"/>
    </row>
    <row r="1716" spans="1:8" ht="9.75" customHeight="1" x14ac:dyDescent="0.2">
      <c r="A1716" s="438">
        <v>171372</v>
      </c>
      <c r="B1716" s="439" t="s">
        <v>3439</v>
      </c>
      <c r="C1716" s="439"/>
      <c r="D1716" s="439"/>
      <c r="E1716" s="440">
        <v>2</v>
      </c>
      <c r="F1716" s="439"/>
      <c r="G1716" s="439"/>
      <c r="H1716" s="439"/>
    </row>
    <row r="1717" spans="1:8" ht="9.75" customHeight="1" x14ac:dyDescent="0.2">
      <c r="A1717" s="438">
        <v>167418</v>
      </c>
      <c r="B1717" s="439" t="s">
        <v>3439</v>
      </c>
      <c r="C1717" s="439"/>
      <c r="D1717" s="439"/>
      <c r="E1717" s="440">
        <v>2</v>
      </c>
      <c r="F1717" s="439"/>
      <c r="G1717" s="439"/>
      <c r="H1717" s="439"/>
    </row>
    <row r="1718" spans="1:8" ht="9.75" customHeight="1" x14ac:dyDescent="0.2">
      <c r="A1718" s="438">
        <v>172165</v>
      </c>
      <c r="B1718" s="439" t="s">
        <v>3439</v>
      </c>
      <c r="C1718" s="439"/>
      <c r="D1718" s="439"/>
      <c r="E1718" s="440">
        <v>12</v>
      </c>
      <c r="F1718" s="439"/>
      <c r="G1718" s="439"/>
      <c r="H1718" s="439"/>
    </row>
    <row r="1719" spans="1:8" ht="9.75" customHeight="1" x14ac:dyDescent="0.2">
      <c r="A1719" s="438">
        <v>172166</v>
      </c>
      <c r="B1719" s="439" t="s">
        <v>3439</v>
      </c>
      <c r="C1719" s="439"/>
      <c r="D1719" s="439"/>
      <c r="E1719" s="440">
        <v>12</v>
      </c>
      <c r="F1719" s="439"/>
      <c r="G1719" s="439"/>
      <c r="H1719" s="439"/>
    </row>
    <row r="1720" spans="1:8" ht="9.75" customHeight="1" x14ac:dyDescent="0.2">
      <c r="A1720" s="438">
        <v>172167</v>
      </c>
      <c r="B1720" s="439" t="s">
        <v>3439</v>
      </c>
      <c r="C1720" s="439"/>
      <c r="D1720" s="439"/>
      <c r="E1720" s="440">
        <v>12</v>
      </c>
      <c r="F1720" s="439"/>
      <c r="G1720" s="439"/>
      <c r="H1720" s="439"/>
    </row>
    <row r="1721" spans="1:8" ht="9.75" customHeight="1" x14ac:dyDescent="0.2">
      <c r="A1721" s="438">
        <v>171833</v>
      </c>
      <c r="B1721" s="439" t="s">
        <v>3439</v>
      </c>
      <c r="C1721" s="439"/>
      <c r="D1721" s="439"/>
      <c r="E1721" s="440">
        <v>2</v>
      </c>
      <c r="F1721" s="439"/>
      <c r="G1721" s="439"/>
      <c r="H1721" s="439"/>
    </row>
    <row r="1722" spans="1:8" ht="9.75" customHeight="1" x14ac:dyDescent="0.2">
      <c r="A1722" s="438">
        <v>169945</v>
      </c>
      <c r="B1722" s="439" t="s">
        <v>3439</v>
      </c>
      <c r="C1722" s="439"/>
      <c r="D1722" s="439"/>
      <c r="E1722" s="440">
        <v>6</v>
      </c>
      <c r="F1722" s="439"/>
      <c r="G1722" s="439"/>
      <c r="H1722" s="439"/>
    </row>
    <row r="1723" spans="1:8" ht="9.75" customHeight="1" x14ac:dyDescent="0.2">
      <c r="A1723" s="438">
        <v>170547</v>
      </c>
      <c r="B1723" s="439" t="s">
        <v>3439</v>
      </c>
      <c r="C1723" s="439"/>
      <c r="D1723" s="439"/>
      <c r="E1723" s="440">
        <v>24</v>
      </c>
      <c r="F1723" s="439"/>
      <c r="G1723" s="439"/>
      <c r="H1723" s="439"/>
    </row>
    <row r="1724" spans="1:8" ht="9.75" customHeight="1" x14ac:dyDescent="0.2">
      <c r="A1724" s="438">
        <v>170548</v>
      </c>
      <c r="B1724" s="439" t="s">
        <v>3439</v>
      </c>
      <c r="C1724" s="439"/>
      <c r="D1724" s="439"/>
      <c r="E1724" s="440">
        <v>24</v>
      </c>
      <c r="F1724" s="439"/>
      <c r="G1724" s="439"/>
      <c r="H1724" s="439"/>
    </row>
    <row r="1725" spans="1:8" ht="9.75" customHeight="1" x14ac:dyDescent="0.2">
      <c r="A1725" s="438">
        <v>172168</v>
      </c>
      <c r="B1725" s="439" t="s">
        <v>3439</v>
      </c>
      <c r="C1725" s="439"/>
      <c r="D1725" s="439"/>
      <c r="E1725" s="440">
        <v>12</v>
      </c>
      <c r="F1725" s="439"/>
      <c r="G1725" s="439"/>
      <c r="H1725" s="439"/>
    </row>
    <row r="1726" spans="1:8" ht="9.75" customHeight="1" x14ac:dyDescent="0.2">
      <c r="A1726" s="438">
        <v>172169</v>
      </c>
      <c r="B1726" s="439" t="s">
        <v>3439</v>
      </c>
      <c r="C1726" s="439"/>
      <c r="D1726" s="439"/>
      <c r="E1726" s="440">
        <v>12</v>
      </c>
      <c r="F1726" s="439"/>
      <c r="G1726" s="439"/>
      <c r="H1726" s="439"/>
    </row>
    <row r="1727" spans="1:8" ht="9.75" customHeight="1" x14ac:dyDescent="0.2">
      <c r="A1727" s="438">
        <v>172170</v>
      </c>
      <c r="B1727" s="439" t="s">
        <v>3439</v>
      </c>
      <c r="C1727" s="439"/>
      <c r="D1727" s="439"/>
      <c r="E1727" s="440">
        <v>12</v>
      </c>
      <c r="F1727" s="439"/>
      <c r="G1727" s="439"/>
      <c r="H1727" s="439"/>
    </row>
    <row r="1728" spans="1:8" ht="9.75" customHeight="1" x14ac:dyDescent="0.2">
      <c r="A1728" s="438">
        <v>172072</v>
      </c>
      <c r="B1728" s="439" t="s">
        <v>3439</v>
      </c>
      <c r="C1728" s="439"/>
      <c r="D1728" s="439"/>
      <c r="E1728" s="440">
        <v>18</v>
      </c>
      <c r="F1728" s="439"/>
      <c r="G1728" s="439"/>
      <c r="H1728" s="439"/>
    </row>
    <row r="1729" spans="1:8" ht="9.75" customHeight="1" x14ac:dyDescent="0.2">
      <c r="A1729" s="438">
        <v>172070</v>
      </c>
      <c r="B1729" s="439" t="s">
        <v>3439</v>
      </c>
      <c r="C1729" s="439"/>
      <c r="D1729" s="439"/>
      <c r="E1729" s="440">
        <v>8</v>
      </c>
      <c r="F1729" s="439"/>
      <c r="G1729" s="439"/>
      <c r="H1729" s="439"/>
    </row>
    <row r="1730" spans="1:8" ht="9.75" customHeight="1" x14ac:dyDescent="0.2">
      <c r="A1730" s="438">
        <v>172171</v>
      </c>
      <c r="B1730" s="439" t="s">
        <v>3439</v>
      </c>
      <c r="C1730" s="439"/>
      <c r="D1730" s="439"/>
      <c r="E1730" s="440">
        <v>8</v>
      </c>
      <c r="F1730" s="439"/>
      <c r="G1730" s="439"/>
      <c r="H1730" s="439"/>
    </row>
    <row r="1731" spans="1:8" ht="9.75" customHeight="1" x14ac:dyDescent="0.2">
      <c r="A1731" s="438">
        <v>172071</v>
      </c>
      <c r="B1731" s="439" t="s">
        <v>3439</v>
      </c>
      <c r="C1731" s="439"/>
      <c r="D1731" s="439"/>
      <c r="E1731" s="440">
        <v>12</v>
      </c>
      <c r="F1731" s="439"/>
      <c r="G1731" s="439"/>
      <c r="H1731" s="439"/>
    </row>
    <row r="1732" spans="1:8" ht="9.75" customHeight="1" x14ac:dyDescent="0.2">
      <c r="A1732" s="438">
        <v>172172</v>
      </c>
      <c r="B1732" s="439" t="s">
        <v>3439</v>
      </c>
      <c r="C1732" s="439"/>
      <c r="D1732" s="439"/>
      <c r="E1732" s="440">
        <v>12</v>
      </c>
      <c r="F1732" s="439"/>
      <c r="G1732" s="439"/>
      <c r="H1732" s="439"/>
    </row>
    <row r="1733" spans="1:8" ht="9.75" customHeight="1" x14ac:dyDescent="0.2">
      <c r="A1733" s="438">
        <v>172173</v>
      </c>
      <c r="B1733" s="439" t="s">
        <v>3439</v>
      </c>
      <c r="C1733" s="439"/>
      <c r="D1733" s="439"/>
      <c r="E1733" s="440">
        <v>4</v>
      </c>
      <c r="F1733" s="439"/>
      <c r="G1733" s="439"/>
      <c r="H1733" s="439"/>
    </row>
    <row r="1734" spans="1:8" ht="9.75" customHeight="1" x14ac:dyDescent="0.2">
      <c r="A1734" s="438">
        <v>172174</v>
      </c>
      <c r="B1734" s="439" t="s">
        <v>3439</v>
      </c>
      <c r="C1734" s="439"/>
      <c r="D1734" s="439"/>
      <c r="E1734" s="440">
        <v>4</v>
      </c>
      <c r="F1734" s="439"/>
      <c r="G1734" s="439"/>
      <c r="H1734" s="439"/>
    </row>
    <row r="1735" spans="1:8" ht="9.75" customHeight="1" x14ac:dyDescent="0.2">
      <c r="A1735" s="438">
        <v>172365</v>
      </c>
      <c r="B1735" s="439" t="s">
        <v>3439</v>
      </c>
      <c r="C1735" s="439"/>
      <c r="D1735" s="439"/>
      <c r="E1735" s="440">
        <v>12</v>
      </c>
      <c r="F1735" s="439"/>
      <c r="G1735" s="439"/>
      <c r="H1735" s="439"/>
    </row>
    <row r="1736" spans="1:8" ht="9.75" customHeight="1" x14ac:dyDescent="0.2">
      <c r="A1736" s="438">
        <v>172180</v>
      </c>
      <c r="B1736" s="439" t="s">
        <v>3439</v>
      </c>
      <c r="C1736" s="440">
        <v>0.8</v>
      </c>
      <c r="D1736" s="440">
        <v>0.01</v>
      </c>
      <c r="E1736" s="440">
        <v>12</v>
      </c>
      <c r="F1736" s="441">
        <v>31</v>
      </c>
      <c r="G1736" s="441">
        <v>18</v>
      </c>
      <c r="H1736" s="441">
        <v>18</v>
      </c>
    </row>
    <row r="1737" spans="1:8" ht="9.75" customHeight="1" x14ac:dyDescent="0.2">
      <c r="A1737" s="438">
        <v>172181</v>
      </c>
      <c r="B1737" s="439" t="s">
        <v>3439</v>
      </c>
      <c r="C1737" s="439"/>
      <c r="D1737" s="439"/>
      <c r="E1737" s="440">
        <v>6</v>
      </c>
      <c r="F1737" s="439"/>
      <c r="G1737" s="439"/>
      <c r="H1737" s="439"/>
    </row>
    <row r="1738" spans="1:8" ht="9.75" customHeight="1" x14ac:dyDescent="0.2">
      <c r="A1738" s="438">
        <v>172182</v>
      </c>
      <c r="B1738" s="439" t="s">
        <v>3439</v>
      </c>
      <c r="C1738" s="439"/>
      <c r="D1738" s="439"/>
      <c r="E1738" s="440">
        <v>6</v>
      </c>
      <c r="F1738" s="439"/>
      <c r="G1738" s="439"/>
      <c r="H1738" s="439"/>
    </row>
    <row r="1739" spans="1:8" ht="9.75" customHeight="1" x14ac:dyDescent="0.2">
      <c r="A1739" s="438">
        <v>172183</v>
      </c>
      <c r="B1739" s="439" t="s">
        <v>3439</v>
      </c>
      <c r="C1739" s="439"/>
      <c r="D1739" s="439"/>
      <c r="E1739" s="440">
        <v>4</v>
      </c>
      <c r="F1739" s="439"/>
      <c r="G1739" s="439"/>
      <c r="H1739" s="439"/>
    </row>
    <row r="1740" spans="1:8" ht="9.75" customHeight="1" x14ac:dyDescent="0.2">
      <c r="A1740" s="438">
        <v>172366</v>
      </c>
      <c r="B1740" s="439" t="s">
        <v>3439</v>
      </c>
      <c r="C1740" s="439"/>
      <c r="D1740" s="439"/>
      <c r="E1740" s="440">
        <v>4</v>
      </c>
      <c r="F1740" s="439"/>
      <c r="G1740" s="439"/>
      <c r="H1740" s="439"/>
    </row>
    <row r="1741" spans="1:8" ht="9.75" customHeight="1" x14ac:dyDescent="0.2">
      <c r="A1741" s="438">
        <v>172184</v>
      </c>
      <c r="B1741" s="439" t="s">
        <v>3439</v>
      </c>
      <c r="C1741" s="439"/>
      <c r="D1741" s="439"/>
      <c r="E1741" s="440">
        <v>4</v>
      </c>
      <c r="F1741" s="439"/>
      <c r="G1741" s="439"/>
      <c r="H1741" s="439"/>
    </row>
    <row r="1742" spans="1:8" ht="9.75" customHeight="1" x14ac:dyDescent="0.2">
      <c r="A1742" s="438">
        <v>171194</v>
      </c>
      <c r="B1742" s="439" t="s">
        <v>3439</v>
      </c>
      <c r="C1742" s="439"/>
      <c r="D1742" s="439"/>
      <c r="E1742" s="440">
        <v>3</v>
      </c>
      <c r="F1742" s="439"/>
      <c r="G1742" s="439"/>
      <c r="H1742" s="439"/>
    </row>
    <row r="1743" spans="1:8" ht="9.75" customHeight="1" x14ac:dyDescent="0.2">
      <c r="A1743" s="438">
        <v>168559</v>
      </c>
      <c r="B1743" s="439" t="s">
        <v>3439</v>
      </c>
      <c r="C1743" s="439"/>
      <c r="D1743" s="439"/>
      <c r="E1743" s="440">
        <v>6</v>
      </c>
      <c r="F1743" s="439"/>
      <c r="G1743" s="439"/>
      <c r="H1743" s="439"/>
    </row>
    <row r="1744" spans="1:8" ht="9.75" customHeight="1" x14ac:dyDescent="0.2">
      <c r="A1744" s="438">
        <v>170802</v>
      </c>
      <c r="B1744" s="439" t="s">
        <v>3439</v>
      </c>
      <c r="C1744" s="439"/>
      <c r="D1744" s="439"/>
      <c r="E1744" s="440">
        <v>6</v>
      </c>
      <c r="F1744" s="439"/>
      <c r="G1744" s="439"/>
      <c r="H1744" s="439"/>
    </row>
    <row r="1745" spans="1:8" ht="9.75" customHeight="1" x14ac:dyDescent="0.2">
      <c r="A1745" s="438">
        <v>170811</v>
      </c>
      <c r="B1745" s="439" t="s">
        <v>3439</v>
      </c>
      <c r="C1745" s="439"/>
      <c r="D1745" s="439"/>
      <c r="E1745" s="440">
        <v>6</v>
      </c>
      <c r="F1745" s="439"/>
      <c r="G1745" s="439"/>
      <c r="H1745" s="439"/>
    </row>
    <row r="1746" spans="1:8" ht="9.75" customHeight="1" x14ac:dyDescent="0.2">
      <c r="A1746" s="438">
        <v>168560</v>
      </c>
      <c r="B1746" s="439" t="s">
        <v>3439</v>
      </c>
      <c r="C1746" s="439"/>
      <c r="D1746" s="439"/>
      <c r="E1746" s="440">
        <v>6</v>
      </c>
      <c r="F1746" s="439"/>
      <c r="G1746" s="439"/>
      <c r="H1746" s="439"/>
    </row>
    <row r="1747" spans="1:8" ht="9.75" customHeight="1" x14ac:dyDescent="0.2">
      <c r="A1747" s="438">
        <v>168556</v>
      </c>
      <c r="B1747" s="439" t="s">
        <v>3439</v>
      </c>
      <c r="C1747" s="439"/>
      <c r="D1747" s="439"/>
      <c r="E1747" s="440">
        <v>6</v>
      </c>
      <c r="F1747" s="439"/>
      <c r="G1747" s="439"/>
      <c r="H1747" s="439"/>
    </row>
    <row r="1748" spans="1:8" ht="9.75" customHeight="1" x14ac:dyDescent="0.2">
      <c r="A1748" s="438">
        <v>168558</v>
      </c>
      <c r="B1748" s="439" t="s">
        <v>3439</v>
      </c>
      <c r="C1748" s="439"/>
      <c r="D1748" s="439"/>
      <c r="E1748" s="440">
        <v>3</v>
      </c>
      <c r="F1748" s="439"/>
      <c r="G1748" s="439"/>
      <c r="H1748" s="439"/>
    </row>
    <row r="1749" spans="1:8" ht="9.75" customHeight="1" x14ac:dyDescent="0.2">
      <c r="A1749" s="438">
        <v>169934</v>
      </c>
      <c r="B1749" s="439" t="s">
        <v>3439</v>
      </c>
      <c r="C1749" s="439"/>
      <c r="D1749" s="439"/>
      <c r="E1749" s="440">
        <v>3</v>
      </c>
      <c r="F1749" s="439"/>
      <c r="G1749" s="439"/>
      <c r="H1749" s="439"/>
    </row>
    <row r="1750" spans="1:8" ht="9.75" customHeight="1" x14ac:dyDescent="0.2">
      <c r="A1750" s="438">
        <v>169933</v>
      </c>
      <c r="B1750" s="439" t="s">
        <v>3439</v>
      </c>
      <c r="C1750" s="439"/>
      <c r="D1750" s="439"/>
      <c r="E1750" s="440">
        <v>2</v>
      </c>
      <c r="F1750" s="439"/>
      <c r="G1750" s="439"/>
      <c r="H1750" s="439"/>
    </row>
    <row r="1751" spans="1:8" ht="9.75" customHeight="1" x14ac:dyDescent="0.2">
      <c r="A1751" s="438">
        <v>171371</v>
      </c>
      <c r="B1751" s="439" t="s">
        <v>3439</v>
      </c>
      <c r="C1751" s="439"/>
      <c r="D1751" s="439"/>
      <c r="E1751" s="440">
        <v>2</v>
      </c>
      <c r="F1751" s="439"/>
      <c r="G1751" s="439"/>
      <c r="H1751" s="439"/>
    </row>
    <row r="1752" spans="1:8" ht="9.75" customHeight="1" x14ac:dyDescent="0.2">
      <c r="A1752" s="438">
        <v>171208</v>
      </c>
      <c r="B1752" s="439" t="s">
        <v>3439</v>
      </c>
      <c r="C1752" s="439"/>
      <c r="D1752" s="439"/>
      <c r="E1752" s="440">
        <v>2</v>
      </c>
      <c r="F1752" s="439"/>
      <c r="G1752" s="439"/>
      <c r="H1752" s="439"/>
    </row>
    <row r="1753" spans="1:8" ht="9.75" customHeight="1" x14ac:dyDescent="0.2">
      <c r="A1753" s="438">
        <v>169253</v>
      </c>
      <c r="B1753" s="439" t="s">
        <v>3439</v>
      </c>
      <c r="C1753" s="439"/>
      <c r="D1753" s="439"/>
      <c r="E1753" s="440">
        <v>12</v>
      </c>
      <c r="F1753" s="439"/>
      <c r="G1753" s="439"/>
      <c r="H1753" s="439"/>
    </row>
    <row r="1754" spans="1:8" ht="9.75" customHeight="1" x14ac:dyDescent="0.2">
      <c r="A1754" s="438">
        <v>169248</v>
      </c>
      <c r="B1754" s="439" t="s">
        <v>3439</v>
      </c>
      <c r="C1754" s="439"/>
      <c r="D1754" s="439"/>
      <c r="E1754" s="440">
        <v>6</v>
      </c>
      <c r="F1754" s="439"/>
      <c r="G1754" s="439"/>
      <c r="H1754" s="439"/>
    </row>
    <row r="1755" spans="1:8" ht="9.75" customHeight="1" x14ac:dyDescent="0.2">
      <c r="A1755" s="438">
        <v>167838</v>
      </c>
      <c r="B1755" s="439" t="s">
        <v>3439</v>
      </c>
      <c r="C1755" s="439"/>
      <c r="D1755" s="439"/>
      <c r="E1755" s="440">
        <v>6</v>
      </c>
      <c r="F1755" s="439"/>
      <c r="G1755" s="439"/>
      <c r="H1755" s="439"/>
    </row>
    <row r="1756" spans="1:8" ht="9.75" customHeight="1" x14ac:dyDescent="0.2">
      <c r="A1756" s="438">
        <v>169024</v>
      </c>
      <c r="B1756" s="439" t="s">
        <v>3439</v>
      </c>
      <c r="C1756" s="439"/>
      <c r="D1756" s="439"/>
      <c r="E1756" s="440">
        <v>12</v>
      </c>
      <c r="F1756" s="439"/>
      <c r="G1756" s="439"/>
      <c r="H1756" s="439"/>
    </row>
    <row r="1757" spans="1:8" ht="9.75" customHeight="1" x14ac:dyDescent="0.2">
      <c r="A1757" s="438">
        <v>170546</v>
      </c>
      <c r="B1757" s="439" t="s">
        <v>3439</v>
      </c>
      <c r="C1757" s="439"/>
      <c r="D1757" s="439"/>
      <c r="E1757" s="440">
        <v>12</v>
      </c>
      <c r="F1757" s="439"/>
      <c r="G1757" s="439"/>
      <c r="H1757" s="439"/>
    </row>
    <row r="1758" spans="1:8" ht="9.75" customHeight="1" x14ac:dyDescent="0.2">
      <c r="A1758" s="438">
        <v>171823</v>
      </c>
      <c r="B1758" s="439" t="s">
        <v>3439</v>
      </c>
      <c r="C1758" s="439"/>
      <c r="D1758" s="439"/>
      <c r="E1758" s="440">
        <v>2</v>
      </c>
      <c r="F1758" s="439"/>
      <c r="G1758" s="439"/>
      <c r="H1758" s="439"/>
    </row>
    <row r="1759" spans="1:8" ht="9.75" customHeight="1" x14ac:dyDescent="0.2">
      <c r="A1759" s="438">
        <v>171827</v>
      </c>
      <c r="B1759" s="439" t="s">
        <v>3439</v>
      </c>
      <c r="C1759" s="439"/>
      <c r="D1759" s="439"/>
      <c r="E1759" s="440">
        <v>12</v>
      </c>
      <c r="F1759" s="439"/>
      <c r="G1759" s="439"/>
      <c r="H1759" s="439"/>
    </row>
    <row r="1760" spans="1:8" ht="9.75" customHeight="1" x14ac:dyDescent="0.2">
      <c r="A1760" s="438">
        <v>171826</v>
      </c>
      <c r="B1760" s="439" t="s">
        <v>3439</v>
      </c>
      <c r="C1760" s="439"/>
      <c r="D1760" s="439"/>
      <c r="E1760" s="440">
        <v>12</v>
      </c>
      <c r="F1760" s="439"/>
      <c r="G1760" s="439"/>
      <c r="H1760" s="439"/>
    </row>
    <row r="1761" spans="1:8" ht="9.75" customHeight="1" x14ac:dyDescent="0.2">
      <c r="A1761" s="438">
        <v>171825</v>
      </c>
      <c r="B1761" s="439" t="s">
        <v>3439</v>
      </c>
      <c r="C1761" s="439"/>
      <c r="D1761" s="439"/>
      <c r="E1761" s="440">
        <v>8</v>
      </c>
      <c r="F1761" s="439"/>
      <c r="G1761" s="439"/>
      <c r="H1761" s="439"/>
    </row>
    <row r="1762" spans="1:8" ht="9.75" customHeight="1" x14ac:dyDescent="0.2">
      <c r="A1762" s="438">
        <v>172259</v>
      </c>
      <c r="B1762" s="439" t="s">
        <v>3439</v>
      </c>
      <c r="C1762" s="439"/>
      <c r="D1762" s="439"/>
      <c r="E1762" s="440">
        <v>6</v>
      </c>
      <c r="F1762" s="439"/>
      <c r="G1762" s="439"/>
      <c r="H1762" s="439"/>
    </row>
    <row r="1763" spans="1:8" ht="9.75" customHeight="1" x14ac:dyDescent="0.2">
      <c r="A1763" s="438">
        <v>171994</v>
      </c>
      <c r="B1763" s="439" t="s">
        <v>3439</v>
      </c>
      <c r="C1763" s="439"/>
      <c r="D1763" s="439"/>
      <c r="E1763" s="440">
        <v>2</v>
      </c>
      <c r="F1763" s="439"/>
      <c r="G1763" s="439"/>
      <c r="H1763" s="439"/>
    </row>
    <row r="1764" spans="1:8" ht="9.75" customHeight="1" x14ac:dyDescent="0.2">
      <c r="A1764" s="438">
        <v>171995</v>
      </c>
      <c r="B1764" s="439" t="s">
        <v>3439</v>
      </c>
      <c r="C1764" s="439"/>
      <c r="D1764" s="439"/>
      <c r="E1764" s="440">
        <v>4</v>
      </c>
      <c r="F1764" s="439"/>
      <c r="G1764" s="439"/>
      <c r="H1764" s="439"/>
    </row>
    <row r="1765" spans="1:8" ht="9.75" customHeight="1" x14ac:dyDescent="0.2">
      <c r="A1765" s="438">
        <v>171996</v>
      </c>
      <c r="B1765" s="439" t="s">
        <v>3439</v>
      </c>
      <c r="C1765" s="439"/>
      <c r="D1765" s="439"/>
      <c r="E1765" s="440">
        <v>4</v>
      </c>
      <c r="F1765" s="439"/>
      <c r="G1765" s="439"/>
      <c r="H1765" s="439"/>
    </row>
    <row r="1766" spans="1:8" ht="9.75" customHeight="1" x14ac:dyDescent="0.2">
      <c r="A1766" s="438">
        <v>171998</v>
      </c>
      <c r="B1766" s="439" t="s">
        <v>3439</v>
      </c>
      <c r="C1766" s="439"/>
      <c r="D1766" s="439"/>
      <c r="E1766" s="440">
        <v>6</v>
      </c>
      <c r="F1766" s="439"/>
      <c r="G1766" s="439"/>
      <c r="H1766" s="439"/>
    </row>
    <row r="1767" spans="1:8" ht="9.75" customHeight="1" x14ac:dyDescent="0.2">
      <c r="A1767" s="438">
        <v>171829</v>
      </c>
      <c r="B1767" s="439" t="s">
        <v>3439</v>
      </c>
      <c r="C1767" s="439"/>
      <c r="D1767" s="439"/>
      <c r="E1767" s="440">
        <v>4</v>
      </c>
      <c r="F1767" s="439"/>
      <c r="G1767" s="439"/>
      <c r="H1767" s="439"/>
    </row>
    <row r="1768" spans="1:8" ht="9.75" customHeight="1" x14ac:dyDescent="0.2">
      <c r="A1768" s="438">
        <v>171828</v>
      </c>
      <c r="B1768" s="439" t="s">
        <v>3439</v>
      </c>
      <c r="C1768" s="439"/>
      <c r="D1768" s="439"/>
      <c r="E1768" s="440">
        <v>4</v>
      </c>
      <c r="F1768" s="439"/>
      <c r="G1768" s="439"/>
      <c r="H1768" s="439"/>
    </row>
    <row r="1769" spans="1:8" ht="9.75" customHeight="1" x14ac:dyDescent="0.2">
      <c r="A1769" s="438">
        <v>171999</v>
      </c>
      <c r="B1769" s="439" t="s">
        <v>3439</v>
      </c>
      <c r="C1769" s="439"/>
      <c r="D1769" s="439"/>
      <c r="E1769" s="440">
        <v>12</v>
      </c>
      <c r="F1769" s="439"/>
      <c r="G1769" s="439"/>
      <c r="H1769" s="439"/>
    </row>
    <row r="1770" spans="1:8" ht="9.75" customHeight="1" x14ac:dyDescent="0.2">
      <c r="A1770" s="438">
        <v>172000</v>
      </c>
      <c r="B1770" s="439" t="s">
        <v>3439</v>
      </c>
      <c r="C1770" s="439"/>
      <c r="D1770" s="439"/>
      <c r="E1770" s="440">
        <v>12</v>
      </c>
      <c r="F1770" s="439"/>
      <c r="G1770" s="439"/>
      <c r="H1770" s="439"/>
    </row>
    <row r="1771" spans="1:8" ht="9.75" customHeight="1" x14ac:dyDescent="0.2">
      <c r="A1771" s="438">
        <v>171831</v>
      </c>
      <c r="B1771" s="439" t="s">
        <v>3439</v>
      </c>
      <c r="C1771" s="439"/>
      <c r="D1771" s="439"/>
      <c r="E1771" s="440">
        <v>12</v>
      </c>
      <c r="F1771" s="439"/>
      <c r="G1771" s="439"/>
      <c r="H1771" s="439"/>
    </row>
    <row r="1772" spans="1:8" ht="9.75" customHeight="1" x14ac:dyDescent="0.2">
      <c r="A1772" s="438">
        <v>171832</v>
      </c>
      <c r="B1772" s="439" t="s">
        <v>3439</v>
      </c>
      <c r="C1772" s="439"/>
      <c r="D1772" s="439"/>
      <c r="E1772" s="440">
        <v>12</v>
      </c>
      <c r="F1772" s="439"/>
      <c r="G1772" s="439"/>
      <c r="H1772" s="439"/>
    </row>
    <row r="1773" spans="1:8" ht="9.75" customHeight="1" x14ac:dyDescent="0.2">
      <c r="A1773" s="438">
        <v>171830</v>
      </c>
      <c r="B1773" s="439" t="s">
        <v>3439</v>
      </c>
      <c r="C1773" s="439"/>
      <c r="D1773" s="439"/>
      <c r="E1773" s="440">
        <v>6</v>
      </c>
      <c r="F1773" s="439"/>
      <c r="G1773" s="439"/>
      <c r="H1773" s="439"/>
    </row>
    <row r="1774" spans="1:8" ht="9.75" customHeight="1" x14ac:dyDescent="0.2">
      <c r="A1774" s="438">
        <v>171997</v>
      </c>
      <c r="B1774" s="439" t="s">
        <v>3439</v>
      </c>
      <c r="C1774" s="439"/>
      <c r="D1774" s="439"/>
      <c r="E1774" s="440">
        <v>6</v>
      </c>
      <c r="F1774" s="439"/>
      <c r="G1774" s="439"/>
      <c r="H1774" s="439"/>
    </row>
    <row r="1775" spans="1:8" ht="9.75" customHeight="1" x14ac:dyDescent="0.2">
      <c r="A1775" s="438">
        <v>169520</v>
      </c>
      <c r="B1775" s="439" t="s">
        <v>3439</v>
      </c>
      <c r="C1775" s="439"/>
      <c r="D1775" s="439"/>
      <c r="E1775" s="440">
        <v>2</v>
      </c>
      <c r="F1775" s="439"/>
      <c r="G1775" s="439"/>
      <c r="H1775" s="439"/>
    </row>
    <row r="1776" spans="1:8" ht="9.75" customHeight="1" x14ac:dyDescent="0.2">
      <c r="A1776" s="438">
        <v>168562</v>
      </c>
      <c r="B1776" s="439" t="s">
        <v>3439</v>
      </c>
      <c r="C1776" s="439"/>
      <c r="D1776" s="439"/>
      <c r="E1776" s="440">
        <v>6</v>
      </c>
      <c r="F1776" s="439"/>
      <c r="G1776" s="439"/>
      <c r="H1776" s="439"/>
    </row>
    <row r="1777" spans="1:8" ht="9.75" customHeight="1" x14ac:dyDescent="0.2">
      <c r="A1777" s="438">
        <v>167062</v>
      </c>
      <c r="B1777" s="439" t="s">
        <v>3439</v>
      </c>
      <c r="C1777" s="439"/>
      <c r="D1777" s="439"/>
      <c r="E1777" s="440">
        <v>6</v>
      </c>
      <c r="F1777" s="439"/>
      <c r="G1777" s="439"/>
      <c r="H1777" s="439"/>
    </row>
    <row r="1778" spans="1:8" ht="9.75" customHeight="1" x14ac:dyDescent="0.2">
      <c r="A1778" s="438">
        <v>168561</v>
      </c>
      <c r="B1778" s="439" t="s">
        <v>3439</v>
      </c>
      <c r="C1778" s="439"/>
      <c r="D1778" s="439"/>
      <c r="E1778" s="440">
        <v>4</v>
      </c>
      <c r="F1778" s="439"/>
      <c r="G1778" s="439"/>
      <c r="H1778" s="439"/>
    </row>
    <row r="1779" spans="1:8" ht="9.75" customHeight="1" x14ac:dyDescent="0.2">
      <c r="A1779" s="438">
        <v>172175</v>
      </c>
      <c r="B1779" s="439" t="s">
        <v>3439</v>
      </c>
      <c r="C1779" s="439"/>
      <c r="D1779" s="439"/>
      <c r="E1779" s="440">
        <v>1</v>
      </c>
      <c r="F1779" s="439"/>
      <c r="G1779" s="439"/>
      <c r="H1779" s="439"/>
    </row>
    <row r="1780" spans="1:8" ht="9.75" customHeight="1" x14ac:dyDescent="0.2">
      <c r="A1780" s="438">
        <v>172176</v>
      </c>
      <c r="B1780" s="439" t="s">
        <v>3439</v>
      </c>
      <c r="C1780" s="439"/>
      <c r="D1780" s="439"/>
      <c r="E1780" s="440">
        <v>1</v>
      </c>
      <c r="F1780" s="439"/>
      <c r="G1780" s="439"/>
      <c r="H1780" s="439"/>
    </row>
    <row r="1781" spans="1:8" ht="9.75" customHeight="1" x14ac:dyDescent="0.2">
      <c r="A1781" s="438">
        <v>172186</v>
      </c>
      <c r="B1781" s="439" t="s">
        <v>3439</v>
      </c>
      <c r="C1781" s="439"/>
      <c r="D1781" s="439"/>
      <c r="E1781" s="440">
        <v>1</v>
      </c>
      <c r="F1781" s="439"/>
      <c r="G1781" s="439"/>
      <c r="H1781" s="439"/>
    </row>
    <row r="1782" spans="1:8" ht="9.75" customHeight="1" x14ac:dyDescent="0.2">
      <c r="A1782" s="438">
        <v>172194</v>
      </c>
      <c r="B1782" s="439" t="s">
        <v>3439</v>
      </c>
      <c r="C1782" s="439"/>
      <c r="D1782" s="439"/>
      <c r="E1782" s="440">
        <v>24</v>
      </c>
      <c r="F1782" s="439"/>
      <c r="G1782" s="439"/>
      <c r="H1782" s="439"/>
    </row>
    <row r="1783" spans="1:8" ht="9.75" customHeight="1" x14ac:dyDescent="0.2">
      <c r="A1783" s="438">
        <v>172742</v>
      </c>
      <c r="B1783" s="439" t="s">
        <v>3439</v>
      </c>
      <c r="C1783" s="439"/>
      <c r="D1783" s="440">
        <v>2.5000000000000001E-2</v>
      </c>
      <c r="E1783" s="440">
        <v>2</v>
      </c>
      <c r="F1783" s="439"/>
      <c r="G1783" s="439"/>
      <c r="H1783" s="439"/>
    </row>
    <row r="1784" spans="1:8" ht="9.75" customHeight="1" x14ac:dyDescent="0.2">
      <c r="A1784" s="438">
        <v>169940</v>
      </c>
      <c r="B1784" s="439" t="s">
        <v>3439</v>
      </c>
      <c r="C1784" s="439"/>
      <c r="D1784" s="439"/>
      <c r="E1784" s="440">
        <v>2</v>
      </c>
      <c r="F1784" s="439"/>
      <c r="G1784" s="439"/>
      <c r="H1784" s="439"/>
    </row>
    <row r="1785" spans="1:8" ht="9.75" customHeight="1" x14ac:dyDescent="0.2">
      <c r="A1785" s="438">
        <v>168114</v>
      </c>
      <c r="B1785" s="439" t="s">
        <v>3439</v>
      </c>
      <c r="C1785" s="439"/>
      <c r="D1785" s="439"/>
      <c r="E1785" s="440">
        <v>1</v>
      </c>
      <c r="F1785" s="439"/>
      <c r="G1785" s="439"/>
      <c r="H1785" s="439"/>
    </row>
    <row r="1786" spans="1:8" ht="9.75" customHeight="1" x14ac:dyDescent="0.2">
      <c r="A1786" s="438">
        <v>173292</v>
      </c>
      <c r="B1786" s="439" t="s">
        <v>3439</v>
      </c>
      <c r="C1786" s="439"/>
      <c r="D1786" s="439"/>
      <c r="E1786" s="440">
        <v>2</v>
      </c>
      <c r="F1786" s="439"/>
      <c r="G1786" s="439"/>
      <c r="H1786" s="439"/>
    </row>
    <row r="1787" spans="1:8" ht="9.75" customHeight="1" x14ac:dyDescent="0.2">
      <c r="A1787" s="438">
        <v>173290</v>
      </c>
      <c r="B1787" s="439" t="s">
        <v>3439</v>
      </c>
      <c r="C1787" s="439"/>
      <c r="D1787" s="439"/>
      <c r="E1787" s="440">
        <v>4</v>
      </c>
      <c r="F1787" s="439"/>
      <c r="G1787" s="439"/>
      <c r="H1787" s="439"/>
    </row>
    <row r="1788" spans="1:8" ht="9.75" customHeight="1" x14ac:dyDescent="0.2">
      <c r="A1788" s="438">
        <v>174112</v>
      </c>
      <c r="B1788" s="439" t="s">
        <v>3439</v>
      </c>
      <c r="C1788" s="439"/>
      <c r="D1788" s="439"/>
      <c r="E1788" s="440">
        <v>4</v>
      </c>
      <c r="F1788" s="439"/>
      <c r="G1788" s="439"/>
      <c r="H1788" s="439"/>
    </row>
    <row r="1789" spans="1:8" ht="9.75" customHeight="1" x14ac:dyDescent="0.2">
      <c r="A1789" s="438">
        <v>173306</v>
      </c>
      <c r="B1789" s="439" t="s">
        <v>3439</v>
      </c>
      <c r="C1789" s="439"/>
      <c r="D1789" s="439"/>
      <c r="E1789" s="440">
        <v>12</v>
      </c>
      <c r="F1789" s="439"/>
      <c r="G1789" s="439"/>
      <c r="H1789" s="439"/>
    </row>
    <row r="1790" spans="1:8" ht="9.75" customHeight="1" x14ac:dyDescent="0.2">
      <c r="A1790" s="438">
        <v>173669</v>
      </c>
      <c r="B1790" s="439" t="s">
        <v>3439</v>
      </c>
      <c r="C1790" s="439"/>
      <c r="D1790" s="439"/>
      <c r="E1790" s="440">
        <v>12</v>
      </c>
      <c r="F1790" s="439"/>
      <c r="G1790" s="439"/>
      <c r="H1790" s="439"/>
    </row>
    <row r="1791" spans="1:8" ht="9.75" customHeight="1" x14ac:dyDescent="0.2">
      <c r="A1791" s="438">
        <v>174715</v>
      </c>
      <c r="B1791" s="439" t="s">
        <v>3439</v>
      </c>
      <c r="C1791" s="439"/>
      <c r="D1791" s="439"/>
      <c r="E1791" s="440">
        <v>4</v>
      </c>
      <c r="F1791" s="439"/>
      <c r="G1791" s="439"/>
      <c r="H1791" s="439"/>
    </row>
    <row r="1792" spans="1:8" ht="9.75" customHeight="1" x14ac:dyDescent="0.2">
      <c r="A1792" s="438">
        <v>166661</v>
      </c>
      <c r="B1792" s="439" t="s">
        <v>3439</v>
      </c>
      <c r="C1792" s="439"/>
      <c r="D1792" s="439"/>
      <c r="E1792" s="440">
        <v>24</v>
      </c>
      <c r="F1792" s="439"/>
      <c r="G1792" s="439"/>
      <c r="H1792" s="439"/>
    </row>
    <row r="1793" spans="1:8" ht="9.75" customHeight="1" x14ac:dyDescent="0.2">
      <c r="A1793" s="438">
        <v>168236</v>
      </c>
      <c r="B1793" s="439" t="s">
        <v>3439</v>
      </c>
      <c r="C1793" s="439"/>
      <c r="D1793" s="439"/>
      <c r="E1793" s="440">
        <v>9</v>
      </c>
      <c r="F1793" s="439"/>
      <c r="G1793" s="439"/>
      <c r="H1793" s="439"/>
    </row>
    <row r="1794" spans="1:8" ht="9.75" customHeight="1" x14ac:dyDescent="0.2">
      <c r="A1794" s="438">
        <v>168233</v>
      </c>
      <c r="B1794" s="439" t="s">
        <v>3439</v>
      </c>
      <c r="C1794" s="439"/>
      <c r="D1794" s="439"/>
      <c r="E1794" s="440">
        <v>8</v>
      </c>
      <c r="F1794" s="439"/>
      <c r="G1794" s="439"/>
      <c r="H1794" s="439"/>
    </row>
    <row r="1795" spans="1:8" ht="9.75" customHeight="1" x14ac:dyDescent="0.2">
      <c r="A1795" s="438">
        <v>168237</v>
      </c>
      <c r="B1795" s="439" t="s">
        <v>3439</v>
      </c>
      <c r="C1795" s="439"/>
      <c r="D1795" s="439"/>
      <c r="E1795" s="440">
        <v>6</v>
      </c>
      <c r="F1795" s="439"/>
      <c r="G1795" s="439"/>
      <c r="H1795" s="439"/>
    </row>
    <row r="1796" spans="1:8" ht="9.75" customHeight="1" x14ac:dyDescent="0.2">
      <c r="A1796" s="438">
        <v>168712</v>
      </c>
      <c r="B1796" s="439" t="s">
        <v>3439</v>
      </c>
      <c r="C1796" s="439"/>
      <c r="D1796" s="439"/>
      <c r="E1796" s="440">
        <v>36</v>
      </c>
      <c r="F1796" s="439"/>
      <c r="G1796" s="439"/>
      <c r="H1796" s="439"/>
    </row>
    <row r="1797" spans="1:8" ht="9.75" customHeight="1" x14ac:dyDescent="0.2">
      <c r="A1797" s="438">
        <v>166537</v>
      </c>
      <c r="B1797" s="439" t="s">
        <v>3439</v>
      </c>
      <c r="C1797" s="439"/>
      <c r="D1797" s="439"/>
      <c r="E1797" s="440">
        <v>12</v>
      </c>
      <c r="F1797" s="439"/>
      <c r="G1797" s="439"/>
      <c r="H1797" s="439"/>
    </row>
    <row r="1798" spans="1:8" ht="9.75" customHeight="1" x14ac:dyDescent="0.2">
      <c r="A1798" s="438">
        <v>173406</v>
      </c>
      <c r="B1798" s="439" t="s">
        <v>3439</v>
      </c>
      <c r="C1798" s="439"/>
      <c r="D1798" s="439"/>
      <c r="E1798" s="440">
        <v>6</v>
      </c>
      <c r="F1798" s="439"/>
      <c r="G1798" s="439"/>
      <c r="H1798" s="439"/>
    </row>
    <row r="1799" spans="1:8" ht="9.75" customHeight="1" x14ac:dyDescent="0.2">
      <c r="A1799" s="438">
        <v>171124</v>
      </c>
      <c r="B1799" s="439" t="s">
        <v>3439</v>
      </c>
      <c r="C1799" s="439"/>
      <c r="D1799" s="439"/>
      <c r="E1799" s="440">
        <v>12</v>
      </c>
      <c r="F1799" s="439"/>
      <c r="G1799" s="439"/>
      <c r="H1799" s="439"/>
    </row>
    <row r="1800" spans="1:8" ht="9.75" customHeight="1" x14ac:dyDescent="0.2">
      <c r="A1800" s="438">
        <v>171128</v>
      </c>
      <c r="B1800" s="439" t="s">
        <v>3439</v>
      </c>
      <c r="C1800" s="439"/>
      <c r="D1800" s="439"/>
      <c r="E1800" s="440">
        <v>12</v>
      </c>
      <c r="F1800" s="439"/>
      <c r="G1800" s="439"/>
      <c r="H1800" s="439"/>
    </row>
    <row r="1801" spans="1:8" ht="9.75" customHeight="1" x14ac:dyDescent="0.2">
      <c r="A1801" s="438">
        <v>171129</v>
      </c>
      <c r="B1801" s="439" t="s">
        <v>3439</v>
      </c>
      <c r="C1801" s="439"/>
      <c r="D1801" s="439"/>
      <c r="E1801" s="440">
        <v>6</v>
      </c>
      <c r="F1801" s="439"/>
      <c r="G1801" s="439"/>
      <c r="H1801" s="439"/>
    </row>
    <row r="1802" spans="1:8" ht="9.75" customHeight="1" x14ac:dyDescent="0.2">
      <c r="A1802" s="438">
        <v>167266</v>
      </c>
      <c r="B1802" s="439" t="s">
        <v>3439</v>
      </c>
      <c r="C1802" s="439"/>
      <c r="D1802" s="439"/>
      <c r="E1802" s="440">
        <v>12</v>
      </c>
      <c r="F1802" s="439"/>
      <c r="G1802" s="439"/>
      <c r="H1802" s="439"/>
    </row>
    <row r="1803" spans="1:8" ht="9.75" customHeight="1" x14ac:dyDescent="0.2">
      <c r="A1803" s="438">
        <v>167274</v>
      </c>
      <c r="B1803" s="439" t="s">
        <v>3439</v>
      </c>
      <c r="C1803" s="439"/>
      <c r="D1803" s="439"/>
      <c r="E1803" s="440">
        <v>12</v>
      </c>
      <c r="F1803" s="439"/>
      <c r="G1803" s="439"/>
      <c r="H1803" s="439"/>
    </row>
    <row r="1804" spans="1:8" ht="9.75" customHeight="1" x14ac:dyDescent="0.2">
      <c r="A1804" s="438">
        <v>166614</v>
      </c>
      <c r="B1804" s="439" t="s">
        <v>3439</v>
      </c>
      <c r="C1804" s="439"/>
      <c r="D1804" s="439"/>
      <c r="E1804" s="440">
        <v>6</v>
      </c>
      <c r="F1804" s="439"/>
      <c r="G1804" s="439"/>
      <c r="H1804" s="439"/>
    </row>
    <row r="1805" spans="1:8" ht="9.75" customHeight="1" x14ac:dyDescent="0.2">
      <c r="A1805" s="438">
        <v>171127</v>
      </c>
      <c r="B1805" s="439" t="s">
        <v>3439</v>
      </c>
      <c r="C1805" s="439"/>
      <c r="D1805" s="439"/>
      <c r="E1805" s="440">
        <v>6</v>
      </c>
      <c r="F1805" s="439"/>
      <c r="G1805" s="439"/>
      <c r="H1805" s="439"/>
    </row>
    <row r="1806" spans="1:8" ht="9.75" customHeight="1" x14ac:dyDescent="0.2">
      <c r="A1806" s="438">
        <v>170934</v>
      </c>
      <c r="B1806" s="439" t="s">
        <v>3439</v>
      </c>
      <c r="C1806" s="439"/>
      <c r="D1806" s="439"/>
      <c r="E1806" s="440">
        <v>4</v>
      </c>
      <c r="F1806" s="439"/>
      <c r="G1806" s="439"/>
      <c r="H1806" s="439"/>
    </row>
    <row r="1807" spans="1:8" ht="9.75" customHeight="1" x14ac:dyDescent="0.2">
      <c r="A1807" s="438">
        <v>166601</v>
      </c>
      <c r="B1807" s="439" t="s">
        <v>3439</v>
      </c>
      <c r="C1807" s="439"/>
      <c r="D1807" s="439"/>
      <c r="E1807" s="440">
        <v>4</v>
      </c>
      <c r="F1807" s="439"/>
      <c r="G1807" s="439"/>
      <c r="H1807" s="439"/>
    </row>
    <row r="1808" spans="1:8" ht="9.75" customHeight="1" x14ac:dyDescent="0.2">
      <c r="A1808" s="438">
        <v>170936</v>
      </c>
      <c r="B1808" s="439" t="s">
        <v>3439</v>
      </c>
      <c r="C1808" s="439"/>
      <c r="D1808" s="439"/>
      <c r="E1808" s="440">
        <v>4</v>
      </c>
      <c r="F1808" s="439"/>
      <c r="G1808" s="439"/>
      <c r="H1808" s="439"/>
    </row>
    <row r="1809" spans="1:8" ht="9.75" customHeight="1" x14ac:dyDescent="0.2">
      <c r="A1809" s="438">
        <v>170527</v>
      </c>
      <c r="B1809" s="439" t="s">
        <v>3439</v>
      </c>
      <c r="C1809" s="439"/>
      <c r="D1809" s="439"/>
      <c r="E1809" s="440">
        <v>6</v>
      </c>
      <c r="F1809" s="439"/>
      <c r="G1809" s="439"/>
      <c r="H1809" s="439"/>
    </row>
    <row r="1810" spans="1:8" ht="9.75" customHeight="1" x14ac:dyDescent="0.2">
      <c r="A1810" s="438">
        <v>168073</v>
      </c>
      <c r="B1810" s="439" t="s">
        <v>3439</v>
      </c>
      <c r="C1810" s="439"/>
      <c r="D1810" s="439"/>
      <c r="E1810" s="440">
        <v>4</v>
      </c>
      <c r="F1810" s="439"/>
      <c r="G1810" s="439"/>
      <c r="H1810" s="439"/>
    </row>
    <row r="1811" spans="1:8" ht="9.75" customHeight="1" x14ac:dyDescent="0.2">
      <c r="A1811" s="438">
        <v>169265</v>
      </c>
      <c r="B1811" s="439" t="s">
        <v>3439</v>
      </c>
      <c r="C1811" s="439"/>
      <c r="D1811" s="439"/>
      <c r="E1811" s="440">
        <v>24</v>
      </c>
      <c r="F1811" s="439"/>
      <c r="G1811" s="439"/>
      <c r="H1811" s="439"/>
    </row>
    <row r="1812" spans="1:8" ht="9.75" customHeight="1" x14ac:dyDescent="0.2">
      <c r="A1812" s="438">
        <v>166645</v>
      </c>
      <c r="B1812" s="439" t="s">
        <v>3439</v>
      </c>
      <c r="C1812" s="439"/>
      <c r="D1812" s="439"/>
      <c r="E1812" s="440">
        <v>6</v>
      </c>
      <c r="F1812" s="439"/>
      <c r="G1812" s="439"/>
      <c r="H1812" s="439"/>
    </row>
    <row r="1813" spans="1:8" ht="9.75" customHeight="1" x14ac:dyDescent="0.2">
      <c r="A1813" s="438">
        <v>166637</v>
      </c>
      <c r="B1813" s="439" t="s">
        <v>3439</v>
      </c>
      <c r="C1813" s="439"/>
      <c r="D1813" s="439"/>
      <c r="E1813" s="440">
        <v>6</v>
      </c>
      <c r="F1813" s="439"/>
      <c r="G1813" s="439"/>
      <c r="H1813" s="439"/>
    </row>
    <row r="1814" spans="1:8" ht="9.75" customHeight="1" x14ac:dyDescent="0.2">
      <c r="A1814" s="438">
        <v>168123</v>
      </c>
      <c r="B1814" s="439" t="s">
        <v>3439</v>
      </c>
      <c r="C1814" s="439"/>
      <c r="D1814" s="439"/>
      <c r="E1814" s="440">
        <v>6</v>
      </c>
      <c r="F1814" s="439"/>
      <c r="G1814" s="439"/>
      <c r="H1814" s="439"/>
    </row>
    <row r="1815" spans="1:8" ht="9.75" customHeight="1" x14ac:dyDescent="0.2">
      <c r="A1815" s="438">
        <v>166659</v>
      </c>
      <c r="B1815" s="439" t="s">
        <v>3439</v>
      </c>
      <c r="C1815" s="439"/>
      <c r="D1815" s="439"/>
      <c r="E1815" s="440">
        <v>4</v>
      </c>
      <c r="F1815" s="439"/>
      <c r="G1815" s="439"/>
      <c r="H1815" s="439"/>
    </row>
    <row r="1816" spans="1:8" ht="9.75" customHeight="1" x14ac:dyDescent="0.2">
      <c r="A1816" s="438">
        <v>166631</v>
      </c>
      <c r="B1816" s="439" t="s">
        <v>3439</v>
      </c>
      <c r="C1816" s="439"/>
      <c r="D1816" s="439"/>
      <c r="E1816" s="440">
        <v>4</v>
      </c>
      <c r="F1816" s="439"/>
      <c r="G1816" s="439"/>
      <c r="H1816" s="439"/>
    </row>
    <row r="1817" spans="1:8" ht="9.75" customHeight="1" x14ac:dyDescent="0.2">
      <c r="A1817" s="438">
        <v>166654</v>
      </c>
      <c r="B1817" s="439" t="s">
        <v>3439</v>
      </c>
      <c r="C1817" s="439"/>
      <c r="D1817" s="439"/>
      <c r="E1817" s="440">
        <v>4</v>
      </c>
      <c r="F1817" s="439"/>
      <c r="G1817" s="439"/>
      <c r="H1817" s="439"/>
    </row>
    <row r="1818" spans="1:8" ht="9.75" customHeight="1" x14ac:dyDescent="0.2">
      <c r="A1818" s="438">
        <v>169270</v>
      </c>
      <c r="B1818" s="439" t="s">
        <v>3439</v>
      </c>
      <c r="C1818" s="439"/>
      <c r="D1818" s="439"/>
      <c r="E1818" s="440">
        <v>12</v>
      </c>
      <c r="F1818" s="439"/>
      <c r="G1818" s="439"/>
      <c r="H1818" s="439"/>
    </row>
    <row r="1819" spans="1:8" ht="9.75" customHeight="1" x14ac:dyDescent="0.2">
      <c r="A1819" s="438">
        <v>169269</v>
      </c>
      <c r="B1819" s="439" t="s">
        <v>3439</v>
      </c>
      <c r="C1819" s="439"/>
      <c r="D1819" s="439"/>
      <c r="E1819" s="440">
        <v>12</v>
      </c>
      <c r="F1819" s="439"/>
      <c r="G1819" s="439"/>
      <c r="H1819" s="439"/>
    </row>
    <row r="1820" spans="1:8" ht="9.75" customHeight="1" x14ac:dyDescent="0.2">
      <c r="A1820" s="438">
        <v>169268</v>
      </c>
      <c r="B1820" s="439" t="s">
        <v>3439</v>
      </c>
      <c r="C1820" s="439"/>
      <c r="D1820" s="439"/>
      <c r="E1820" s="440">
        <v>24</v>
      </c>
      <c r="F1820" s="439"/>
      <c r="G1820" s="439"/>
      <c r="H1820" s="439"/>
    </row>
    <row r="1821" spans="1:8" ht="9.75" customHeight="1" x14ac:dyDescent="0.2">
      <c r="A1821" s="438">
        <v>170529</v>
      </c>
      <c r="B1821" s="439" t="s">
        <v>3439</v>
      </c>
      <c r="C1821" s="439"/>
      <c r="D1821" s="439"/>
      <c r="E1821" s="440">
        <v>12</v>
      </c>
      <c r="F1821" s="439"/>
      <c r="G1821" s="439"/>
      <c r="H1821" s="439"/>
    </row>
    <row r="1822" spans="1:8" ht="9.75" customHeight="1" x14ac:dyDescent="0.2">
      <c r="A1822" s="438">
        <v>169266</v>
      </c>
      <c r="B1822" s="439" t="s">
        <v>3439</v>
      </c>
      <c r="C1822" s="439"/>
      <c r="D1822" s="439"/>
      <c r="E1822" s="440">
        <v>12</v>
      </c>
      <c r="F1822" s="439"/>
      <c r="G1822" s="439"/>
      <c r="H1822" s="439"/>
    </row>
    <row r="1823" spans="1:8" ht="9.75" customHeight="1" x14ac:dyDescent="0.2">
      <c r="A1823" s="438">
        <v>168632</v>
      </c>
      <c r="B1823" s="439" t="s">
        <v>3439</v>
      </c>
      <c r="C1823" s="439"/>
      <c r="D1823" s="439"/>
      <c r="E1823" s="440">
        <v>4</v>
      </c>
      <c r="F1823" s="439"/>
      <c r="G1823" s="439"/>
      <c r="H1823" s="439"/>
    </row>
    <row r="1824" spans="1:8" ht="9.75" customHeight="1" x14ac:dyDescent="0.2">
      <c r="A1824" s="438">
        <v>166597</v>
      </c>
      <c r="B1824" s="439" t="s">
        <v>3439</v>
      </c>
      <c r="C1824" s="439"/>
      <c r="D1824" s="439"/>
      <c r="E1824" s="440">
        <v>4</v>
      </c>
      <c r="F1824" s="439"/>
      <c r="G1824" s="439"/>
      <c r="H1824" s="439"/>
    </row>
    <row r="1825" spans="1:8" ht="9.75" customHeight="1" x14ac:dyDescent="0.2">
      <c r="A1825" s="438">
        <v>166498</v>
      </c>
      <c r="B1825" s="439" t="s">
        <v>3439</v>
      </c>
      <c r="C1825" s="439"/>
      <c r="D1825" s="439"/>
      <c r="E1825" s="440">
        <v>4</v>
      </c>
      <c r="F1825" s="439"/>
      <c r="G1825" s="439"/>
      <c r="H1825" s="439"/>
    </row>
    <row r="1826" spans="1:8" ht="9.75" customHeight="1" x14ac:dyDescent="0.2">
      <c r="A1826" s="438">
        <v>166592</v>
      </c>
      <c r="B1826" s="439" t="s">
        <v>3439</v>
      </c>
      <c r="C1826" s="439"/>
      <c r="D1826" s="439"/>
      <c r="E1826" s="440">
        <v>4</v>
      </c>
      <c r="F1826" s="439"/>
      <c r="G1826" s="439"/>
      <c r="H1826" s="439"/>
    </row>
    <row r="1827" spans="1:8" ht="9.75" customHeight="1" x14ac:dyDescent="0.2">
      <c r="A1827" s="438">
        <v>169007</v>
      </c>
      <c r="B1827" s="439" t="s">
        <v>3439</v>
      </c>
      <c r="C1827" s="439"/>
      <c r="D1827" s="439"/>
      <c r="E1827" s="440">
        <v>2</v>
      </c>
      <c r="F1827" s="439"/>
      <c r="G1827" s="439"/>
      <c r="H1827" s="439"/>
    </row>
    <row r="1828" spans="1:8" ht="9.75" customHeight="1" x14ac:dyDescent="0.2">
      <c r="A1828" s="438">
        <v>169008</v>
      </c>
      <c r="B1828" s="439" t="s">
        <v>3439</v>
      </c>
      <c r="C1828" s="439"/>
      <c r="D1828" s="439"/>
      <c r="E1828" s="440">
        <v>2</v>
      </c>
      <c r="F1828" s="439"/>
      <c r="G1828" s="439"/>
      <c r="H1828" s="439"/>
    </row>
    <row r="1829" spans="1:8" ht="9.75" customHeight="1" x14ac:dyDescent="0.2">
      <c r="A1829" s="438">
        <v>169009</v>
      </c>
      <c r="B1829" s="439" t="s">
        <v>3439</v>
      </c>
      <c r="C1829" s="439"/>
      <c r="D1829" s="439"/>
      <c r="E1829" s="440">
        <v>2</v>
      </c>
      <c r="F1829" s="439"/>
      <c r="G1829" s="439"/>
      <c r="H1829" s="439"/>
    </row>
    <row r="1830" spans="1:8" ht="9.75" customHeight="1" x14ac:dyDescent="0.2">
      <c r="A1830" s="438">
        <v>166544</v>
      </c>
      <c r="B1830" s="439" t="s">
        <v>3439</v>
      </c>
      <c r="C1830" s="439"/>
      <c r="D1830" s="439"/>
      <c r="E1830" s="440">
        <v>4</v>
      </c>
      <c r="F1830" s="439"/>
      <c r="G1830" s="439"/>
      <c r="H1830" s="439"/>
    </row>
    <row r="1831" spans="1:8" ht="9.75" customHeight="1" x14ac:dyDescent="0.2">
      <c r="A1831" s="438">
        <v>168116</v>
      </c>
      <c r="B1831" s="439" t="s">
        <v>3439</v>
      </c>
      <c r="C1831" s="439"/>
      <c r="D1831" s="439"/>
      <c r="E1831" s="440">
        <v>4</v>
      </c>
      <c r="F1831" s="439"/>
      <c r="G1831" s="439"/>
      <c r="H1831" s="439"/>
    </row>
    <row r="1832" spans="1:8" ht="9.75" customHeight="1" x14ac:dyDescent="0.2">
      <c r="A1832" s="438">
        <v>169016</v>
      </c>
      <c r="B1832" s="439" t="s">
        <v>3439</v>
      </c>
      <c r="C1832" s="439"/>
      <c r="D1832" s="439"/>
      <c r="E1832" s="440">
        <v>2</v>
      </c>
      <c r="F1832" s="439"/>
      <c r="G1832" s="439"/>
      <c r="H1832" s="439"/>
    </row>
    <row r="1833" spans="1:8" ht="9.75" customHeight="1" x14ac:dyDescent="0.2">
      <c r="A1833" s="438">
        <v>167292</v>
      </c>
      <c r="B1833" s="439" t="s">
        <v>3439</v>
      </c>
      <c r="C1833" s="439"/>
      <c r="D1833" s="439"/>
      <c r="E1833" s="440">
        <v>6</v>
      </c>
      <c r="F1833" s="439"/>
      <c r="G1833" s="439"/>
      <c r="H1833" s="439"/>
    </row>
    <row r="1834" spans="1:8" ht="9.75" customHeight="1" x14ac:dyDescent="0.2">
      <c r="A1834" s="438">
        <v>166536</v>
      </c>
      <c r="B1834" s="439" t="s">
        <v>3439</v>
      </c>
      <c r="C1834" s="439"/>
      <c r="D1834" s="439"/>
      <c r="E1834" s="440">
        <v>6</v>
      </c>
      <c r="F1834" s="439"/>
      <c r="G1834" s="439"/>
      <c r="H1834" s="439"/>
    </row>
    <row r="1835" spans="1:8" ht="9.75" customHeight="1" x14ac:dyDescent="0.2">
      <c r="A1835" s="438">
        <v>166605</v>
      </c>
      <c r="B1835" s="439" t="s">
        <v>3439</v>
      </c>
      <c r="C1835" s="439"/>
      <c r="D1835" s="439"/>
      <c r="E1835" s="440">
        <v>12</v>
      </c>
      <c r="F1835" s="439"/>
      <c r="G1835" s="439"/>
      <c r="H1835" s="439"/>
    </row>
    <row r="1836" spans="1:8" ht="9.75" customHeight="1" x14ac:dyDescent="0.2">
      <c r="A1836" s="438">
        <v>166643</v>
      </c>
      <c r="B1836" s="439" t="s">
        <v>3439</v>
      </c>
      <c r="C1836" s="439"/>
      <c r="D1836" s="439"/>
      <c r="E1836" s="440">
        <v>4</v>
      </c>
      <c r="F1836" s="439"/>
      <c r="G1836" s="439"/>
      <c r="H1836" s="439"/>
    </row>
    <row r="1837" spans="1:8" ht="9.75" customHeight="1" x14ac:dyDescent="0.2">
      <c r="A1837" s="438">
        <v>166634</v>
      </c>
      <c r="B1837" s="439" t="s">
        <v>3439</v>
      </c>
      <c r="C1837" s="439"/>
      <c r="D1837" s="439"/>
      <c r="E1837" s="440">
        <v>3</v>
      </c>
      <c r="F1837" s="439"/>
      <c r="G1837" s="439"/>
      <c r="H1837" s="439"/>
    </row>
    <row r="1838" spans="1:8" ht="9.75" customHeight="1" x14ac:dyDescent="0.2">
      <c r="A1838" s="438">
        <v>166667</v>
      </c>
      <c r="B1838" s="439" t="s">
        <v>3439</v>
      </c>
      <c r="C1838" s="439"/>
      <c r="D1838" s="439"/>
      <c r="E1838" s="440">
        <v>12</v>
      </c>
      <c r="F1838" s="439"/>
      <c r="G1838" s="439"/>
      <c r="H1838" s="439"/>
    </row>
    <row r="1839" spans="1:8" ht="9.75" customHeight="1" x14ac:dyDescent="0.2">
      <c r="A1839" s="438">
        <v>166668</v>
      </c>
      <c r="B1839" s="439" t="s">
        <v>3439</v>
      </c>
      <c r="C1839" s="439"/>
      <c r="D1839" s="439"/>
      <c r="E1839" s="440">
        <v>12</v>
      </c>
      <c r="F1839" s="439"/>
      <c r="G1839" s="439"/>
      <c r="H1839" s="439"/>
    </row>
    <row r="1840" spans="1:8" ht="9.75" customHeight="1" x14ac:dyDescent="0.2">
      <c r="A1840" s="438">
        <v>166669</v>
      </c>
      <c r="B1840" s="439" t="s">
        <v>3439</v>
      </c>
      <c r="C1840" s="439"/>
      <c r="D1840" s="439"/>
      <c r="E1840" s="440">
        <v>12</v>
      </c>
      <c r="F1840" s="439"/>
      <c r="G1840" s="439"/>
      <c r="H1840" s="439"/>
    </row>
    <row r="1841" spans="1:8" ht="9.75" customHeight="1" x14ac:dyDescent="0.2">
      <c r="A1841" s="438">
        <v>166670</v>
      </c>
      <c r="B1841" s="439" t="s">
        <v>3439</v>
      </c>
      <c r="C1841" s="439"/>
      <c r="D1841" s="439"/>
      <c r="E1841" s="440">
        <v>12</v>
      </c>
      <c r="F1841" s="439"/>
      <c r="G1841" s="439"/>
      <c r="H1841" s="439"/>
    </row>
    <row r="1842" spans="1:8" ht="9.75" customHeight="1" x14ac:dyDescent="0.2">
      <c r="A1842" s="438">
        <v>166548</v>
      </c>
      <c r="B1842" s="439" t="s">
        <v>3439</v>
      </c>
      <c r="C1842" s="439"/>
      <c r="D1842" s="439"/>
      <c r="E1842" s="440">
        <v>6</v>
      </c>
      <c r="F1842" s="439"/>
      <c r="G1842" s="439"/>
      <c r="H1842" s="439"/>
    </row>
    <row r="1843" spans="1:8" ht="9.75" customHeight="1" x14ac:dyDescent="0.2">
      <c r="A1843" s="438">
        <v>166663</v>
      </c>
      <c r="B1843" s="439" t="s">
        <v>3439</v>
      </c>
      <c r="C1843" s="439"/>
      <c r="D1843" s="439"/>
      <c r="E1843" s="440">
        <v>6</v>
      </c>
      <c r="F1843" s="439"/>
      <c r="G1843" s="439"/>
      <c r="H1843" s="439"/>
    </row>
    <row r="1844" spans="1:8" ht="9.75" customHeight="1" x14ac:dyDescent="0.2">
      <c r="A1844" s="438">
        <v>166834</v>
      </c>
      <c r="B1844" s="439" t="s">
        <v>3439</v>
      </c>
      <c r="C1844" s="439"/>
      <c r="D1844" s="439"/>
      <c r="E1844" s="440">
        <v>24</v>
      </c>
      <c r="F1844" s="439"/>
      <c r="G1844" s="439"/>
      <c r="H1844" s="439"/>
    </row>
    <row r="1845" spans="1:8" ht="9.75" customHeight="1" x14ac:dyDescent="0.2">
      <c r="A1845" s="438">
        <v>168122</v>
      </c>
      <c r="B1845" s="439" t="s">
        <v>3439</v>
      </c>
      <c r="C1845" s="439"/>
      <c r="D1845" s="439"/>
      <c r="E1845" s="440">
        <v>2</v>
      </c>
      <c r="F1845" s="439"/>
      <c r="G1845" s="439"/>
      <c r="H1845" s="439"/>
    </row>
    <row r="1846" spans="1:8" ht="9.75" customHeight="1" x14ac:dyDescent="0.2">
      <c r="A1846" s="438">
        <v>166550</v>
      </c>
      <c r="B1846" s="439" t="s">
        <v>3439</v>
      </c>
      <c r="C1846" s="439"/>
      <c r="D1846" s="439"/>
      <c r="E1846" s="440">
        <v>2</v>
      </c>
      <c r="F1846" s="439"/>
      <c r="G1846" s="439"/>
      <c r="H1846" s="439"/>
    </row>
    <row r="1847" spans="1:8" ht="9.75" customHeight="1" x14ac:dyDescent="0.2">
      <c r="A1847" s="438">
        <v>168119</v>
      </c>
      <c r="B1847" s="439" t="s">
        <v>3439</v>
      </c>
      <c r="C1847" s="439"/>
      <c r="D1847" s="439"/>
      <c r="E1847" s="440">
        <v>6</v>
      </c>
      <c r="F1847" s="439"/>
      <c r="G1847" s="439"/>
      <c r="H1847" s="439"/>
    </row>
    <row r="1848" spans="1:8" ht="9.75" customHeight="1" x14ac:dyDescent="0.2">
      <c r="A1848" s="438">
        <v>166549</v>
      </c>
      <c r="B1848" s="439" t="s">
        <v>3439</v>
      </c>
      <c r="C1848" s="439"/>
      <c r="D1848" s="439"/>
      <c r="E1848" s="440">
        <v>2</v>
      </c>
      <c r="F1848" s="439"/>
      <c r="G1848" s="439"/>
      <c r="H1848" s="439"/>
    </row>
    <row r="1849" spans="1:8" ht="9.75" customHeight="1" x14ac:dyDescent="0.2">
      <c r="A1849" s="438">
        <v>168234</v>
      </c>
      <c r="B1849" s="439" t="s">
        <v>3439</v>
      </c>
      <c r="C1849" s="439"/>
      <c r="D1849" s="439"/>
      <c r="E1849" s="440">
        <v>6</v>
      </c>
      <c r="F1849" s="439"/>
      <c r="G1849" s="439"/>
      <c r="H1849" s="439"/>
    </row>
    <row r="1850" spans="1:8" ht="9.75" customHeight="1" x14ac:dyDescent="0.2">
      <c r="A1850" s="438">
        <v>167333</v>
      </c>
      <c r="B1850" s="439" t="s">
        <v>3439</v>
      </c>
      <c r="C1850" s="439"/>
      <c r="D1850" s="439"/>
      <c r="E1850" s="440">
        <v>6</v>
      </c>
      <c r="F1850" s="439"/>
      <c r="G1850" s="439"/>
      <c r="H1850" s="439"/>
    </row>
    <row r="1851" spans="1:8" ht="9.75" customHeight="1" x14ac:dyDescent="0.2">
      <c r="A1851" s="438">
        <v>168112</v>
      </c>
      <c r="B1851" s="439" t="s">
        <v>3439</v>
      </c>
      <c r="C1851" s="439"/>
      <c r="D1851" s="439"/>
      <c r="E1851" s="440">
        <v>2</v>
      </c>
      <c r="F1851" s="439"/>
      <c r="G1851" s="439"/>
      <c r="H1851" s="439"/>
    </row>
    <row r="1852" spans="1:8" ht="9.75" customHeight="1" x14ac:dyDescent="0.2">
      <c r="A1852" s="438">
        <v>166616</v>
      </c>
      <c r="B1852" s="439" t="s">
        <v>3439</v>
      </c>
      <c r="C1852" s="439"/>
      <c r="D1852" s="439"/>
      <c r="E1852" s="440">
        <v>12</v>
      </c>
      <c r="F1852" s="439"/>
      <c r="G1852" s="439"/>
      <c r="H1852" s="439"/>
    </row>
    <row r="1853" spans="1:8" ht="9.75" customHeight="1" x14ac:dyDescent="0.2">
      <c r="A1853" s="438">
        <v>167281</v>
      </c>
      <c r="B1853" s="439" t="s">
        <v>3439</v>
      </c>
      <c r="C1853" s="439"/>
      <c r="D1853" s="439"/>
      <c r="E1853" s="440">
        <v>6</v>
      </c>
      <c r="F1853" s="439"/>
      <c r="G1853" s="439"/>
      <c r="H1853" s="439"/>
    </row>
    <row r="1854" spans="1:8" ht="9.75" customHeight="1" x14ac:dyDescent="0.2">
      <c r="A1854" s="438">
        <v>168120</v>
      </c>
      <c r="B1854" s="439" t="s">
        <v>3439</v>
      </c>
      <c r="C1854" s="439"/>
      <c r="D1854" s="439"/>
      <c r="E1854" s="440">
        <v>24</v>
      </c>
      <c r="F1854" s="439"/>
      <c r="G1854" s="439"/>
      <c r="H1854" s="439"/>
    </row>
    <row r="1855" spans="1:8" ht="9.75" customHeight="1" x14ac:dyDescent="0.2">
      <c r="A1855" s="438">
        <v>168111</v>
      </c>
      <c r="B1855" s="439" t="s">
        <v>3439</v>
      </c>
      <c r="C1855" s="439"/>
      <c r="D1855" s="439"/>
      <c r="E1855" s="440">
        <v>2</v>
      </c>
      <c r="F1855" s="439"/>
      <c r="G1855" s="439"/>
      <c r="H1855" s="439"/>
    </row>
    <row r="1856" spans="1:8" ht="9.75" customHeight="1" x14ac:dyDescent="0.2">
      <c r="A1856" s="438">
        <v>172675</v>
      </c>
      <c r="B1856" s="439" t="s">
        <v>3439</v>
      </c>
      <c r="C1856" s="439"/>
      <c r="D1856" s="439"/>
      <c r="E1856" s="440">
        <v>12</v>
      </c>
      <c r="F1856" s="439"/>
      <c r="G1856" s="439"/>
      <c r="H1856" s="439"/>
    </row>
    <row r="1857" spans="1:8" ht="9.75" customHeight="1" x14ac:dyDescent="0.2">
      <c r="A1857" s="438">
        <v>172192</v>
      </c>
      <c r="B1857" s="439" t="s">
        <v>3439</v>
      </c>
      <c r="C1857" s="439"/>
      <c r="D1857" s="439"/>
      <c r="E1857" s="440">
        <v>4</v>
      </c>
      <c r="F1857" s="439"/>
      <c r="G1857" s="439"/>
      <c r="H1857" s="439"/>
    </row>
    <row r="1858" spans="1:8" ht="9.75" customHeight="1" x14ac:dyDescent="0.2">
      <c r="A1858" s="438">
        <v>168517</v>
      </c>
      <c r="B1858" s="439" t="s">
        <v>3439</v>
      </c>
      <c r="C1858" s="440">
        <v>0.41</v>
      </c>
      <c r="D1858" s="440">
        <v>2E-3</v>
      </c>
      <c r="E1858" s="440">
        <v>50</v>
      </c>
      <c r="F1858" s="441">
        <v>15</v>
      </c>
      <c r="G1858" s="441">
        <v>12</v>
      </c>
      <c r="H1858" s="441">
        <v>11.5</v>
      </c>
    </row>
    <row r="1859" spans="1:8" ht="9.75" customHeight="1" x14ac:dyDescent="0.2">
      <c r="A1859" s="439" t="s">
        <v>5019</v>
      </c>
      <c r="B1859" s="439" t="s">
        <v>3439</v>
      </c>
      <c r="C1859" s="440">
        <v>50</v>
      </c>
      <c r="D1859" s="440">
        <v>0.10100000000000001</v>
      </c>
      <c r="E1859" s="440">
        <v>50</v>
      </c>
      <c r="F1859" s="441">
        <v>42</v>
      </c>
      <c r="G1859" s="441">
        <v>42</v>
      </c>
      <c r="H1859" s="441">
        <v>57</v>
      </c>
    </row>
    <row r="1860" spans="1:8" ht="9.75" customHeight="1" x14ac:dyDescent="0.2">
      <c r="A1860" s="438">
        <v>171203</v>
      </c>
      <c r="B1860" s="439" t="s">
        <v>3439</v>
      </c>
      <c r="C1860" s="439"/>
      <c r="D1860" s="439"/>
      <c r="E1860" s="440">
        <v>20</v>
      </c>
      <c r="F1860" s="439"/>
      <c r="G1860" s="439"/>
      <c r="H1860" s="439"/>
    </row>
    <row r="1861" spans="1:8" ht="9.75" customHeight="1" x14ac:dyDescent="0.2">
      <c r="A1861" s="438">
        <v>173460</v>
      </c>
      <c r="B1861" s="439" t="s">
        <v>3439</v>
      </c>
      <c r="C1861" s="439"/>
      <c r="D1861" s="439"/>
      <c r="E1861" s="440">
        <v>4</v>
      </c>
      <c r="F1861" s="439"/>
      <c r="G1861" s="439"/>
      <c r="H1861" s="439"/>
    </row>
    <row r="1862" spans="1:8" ht="9.75" customHeight="1" x14ac:dyDescent="0.2">
      <c r="A1862" s="438">
        <v>170247</v>
      </c>
      <c r="B1862" s="439" t="s">
        <v>3439</v>
      </c>
      <c r="C1862" s="439"/>
      <c r="D1862" s="439"/>
      <c r="E1862" s="440">
        <v>12</v>
      </c>
      <c r="F1862" s="439"/>
      <c r="G1862" s="439"/>
      <c r="H1862" s="439"/>
    </row>
    <row r="1863" spans="1:8" ht="9.75" customHeight="1" x14ac:dyDescent="0.2">
      <c r="A1863" s="438">
        <v>171844</v>
      </c>
      <c r="B1863" s="439" t="s">
        <v>3439</v>
      </c>
      <c r="C1863" s="439"/>
      <c r="D1863" s="439"/>
      <c r="E1863" s="440">
        <v>12</v>
      </c>
      <c r="F1863" s="439"/>
      <c r="G1863" s="439"/>
      <c r="H1863" s="439"/>
    </row>
    <row r="1864" spans="1:8" ht="9.75" customHeight="1" x14ac:dyDescent="0.2">
      <c r="A1864" s="438">
        <v>171845</v>
      </c>
      <c r="B1864" s="439" t="s">
        <v>3439</v>
      </c>
      <c r="C1864" s="439"/>
      <c r="D1864" s="439"/>
      <c r="E1864" s="440">
        <v>12</v>
      </c>
      <c r="F1864" s="439"/>
      <c r="G1864" s="439"/>
      <c r="H1864" s="439"/>
    </row>
    <row r="1865" spans="1:8" ht="9.75" customHeight="1" x14ac:dyDescent="0.2">
      <c r="A1865" s="438">
        <v>171843</v>
      </c>
      <c r="B1865" s="439" t="s">
        <v>3439</v>
      </c>
      <c r="C1865" s="439"/>
      <c r="D1865" s="439"/>
      <c r="E1865" s="440">
        <v>12</v>
      </c>
      <c r="F1865" s="439"/>
      <c r="G1865" s="439"/>
      <c r="H1865" s="439"/>
    </row>
    <row r="1866" spans="1:8" ht="9.75" customHeight="1" x14ac:dyDescent="0.2">
      <c r="A1866" s="438">
        <v>169274</v>
      </c>
      <c r="B1866" s="439" t="s">
        <v>3439</v>
      </c>
      <c r="C1866" s="439"/>
      <c r="D1866" s="439"/>
      <c r="E1866" s="440">
        <v>24</v>
      </c>
      <c r="F1866" s="439"/>
      <c r="G1866" s="439"/>
      <c r="H1866" s="439"/>
    </row>
    <row r="1867" spans="1:8" ht="9.75" customHeight="1" x14ac:dyDescent="0.2">
      <c r="A1867" s="438">
        <v>169551</v>
      </c>
      <c r="B1867" s="439" t="s">
        <v>3439</v>
      </c>
      <c r="C1867" s="439"/>
      <c r="D1867" s="439"/>
      <c r="E1867" s="440">
        <v>24</v>
      </c>
      <c r="F1867" s="439"/>
      <c r="G1867" s="439"/>
      <c r="H1867" s="439"/>
    </row>
    <row r="1868" spans="1:8" ht="9.75" customHeight="1" x14ac:dyDescent="0.2">
      <c r="A1868" s="438">
        <v>167781</v>
      </c>
      <c r="B1868" s="439" t="s">
        <v>3439</v>
      </c>
      <c r="C1868" s="439"/>
      <c r="D1868" s="439"/>
      <c r="E1868" s="440">
        <v>24</v>
      </c>
      <c r="F1868" s="439"/>
      <c r="G1868" s="439"/>
      <c r="H1868" s="439"/>
    </row>
    <row r="1869" spans="1:8" ht="9.75" customHeight="1" x14ac:dyDescent="0.2">
      <c r="A1869" s="438">
        <v>167774</v>
      </c>
      <c r="B1869" s="439" t="s">
        <v>3439</v>
      </c>
      <c r="C1869" s="439"/>
      <c r="D1869" s="439"/>
      <c r="E1869" s="440">
        <v>12</v>
      </c>
      <c r="F1869" s="439"/>
      <c r="G1869" s="439"/>
      <c r="H1869" s="439"/>
    </row>
    <row r="1870" spans="1:8" ht="9.75" customHeight="1" x14ac:dyDescent="0.2">
      <c r="A1870" s="438">
        <v>169013</v>
      </c>
      <c r="B1870" s="439" t="s">
        <v>3439</v>
      </c>
      <c r="C1870" s="439"/>
      <c r="D1870" s="439"/>
      <c r="E1870" s="440">
        <v>12</v>
      </c>
      <c r="F1870" s="439"/>
      <c r="G1870" s="439"/>
      <c r="H1870" s="439"/>
    </row>
    <row r="1871" spans="1:8" ht="9.75" customHeight="1" x14ac:dyDescent="0.2">
      <c r="A1871" s="438">
        <v>170274</v>
      </c>
      <c r="B1871" s="439" t="s">
        <v>3439</v>
      </c>
      <c r="C1871" s="439"/>
      <c r="D1871" s="439"/>
      <c r="E1871" s="440">
        <v>24</v>
      </c>
      <c r="F1871" s="439"/>
      <c r="G1871" s="439"/>
      <c r="H1871" s="439"/>
    </row>
    <row r="1872" spans="1:8" ht="9.75" customHeight="1" x14ac:dyDescent="0.2">
      <c r="A1872" s="438">
        <v>173451</v>
      </c>
      <c r="B1872" s="439" t="s">
        <v>3439</v>
      </c>
      <c r="C1872" s="439"/>
      <c r="D1872" s="439"/>
      <c r="E1872" s="440">
        <v>2</v>
      </c>
      <c r="F1872" s="439"/>
      <c r="G1872" s="439"/>
      <c r="H1872" s="439"/>
    </row>
    <row r="1873" spans="1:8" ht="9.75" customHeight="1" x14ac:dyDescent="0.2">
      <c r="A1873" s="438">
        <v>172462</v>
      </c>
      <c r="B1873" s="439" t="s">
        <v>3439</v>
      </c>
      <c r="C1873" s="439"/>
      <c r="D1873" s="439"/>
      <c r="E1873" s="440">
        <v>4</v>
      </c>
      <c r="F1873" s="439"/>
      <c r="G1873" s="439"/>
      <c r="H1873" s="439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17</vt:i4>
      </vt:variant>
    </vt:vector>
  </HeadingPairs>
  <TitlesOfParts>
    <vt:vector size="17" baseType="lpstr">
      <vt:lpstr>Для заповнення</vt:lpstr>
      <vt:lpstr>Аркуш1</vt:lpstr>
      <vt:lpstr>Зони</vt:lpstr>
      <vt:lpstr>Зона G1 готово</vt:lpstr>
      <vt:lpstr>Обєми груп </vt:lpstr>
      <vt:lpstr>Середні продажі по групам</vt:lpstr>
      <vt:lpstr>Дані склад</vt:lpstr>
      <vt:lpstr>1 (1)</vt:lpstr>
      <vt:lpstr>1С станом на 15.01.24 ранок</vt:lpstr>
      <vt:lpstr>Ідеї що виникають по ходу</vt:lpstr>
      <vt:lpstr>Аркуш4</vt:lpstr>
      <vt:lpstr>Скороченя</vt:lpstr>
      <vt:lpstr>Питання</vt:lpstr>
      <vt:lpstr>Лист2</vt:lpstr>
      <vt:lpstr>шт</vt:lpstr>
      <vt:lpstr>ящв</vt:lpstr>
      <vt:lpstr>ящ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2024-09-12T12:13:44Z</dcterms:modified>
</cp:coreProperties>
</file>